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MC_Results" sheetId="2" state="visible" r:id="rId4"/>
    <sheet name="Data" sheetId="3" state="visible" r:id="rId5"/>
    <sheet name="BlackScholes" sheetId="4" state="visible" r:id="rId6"/>
    <sheet name="Binomial" sheetId="5" state="visible" r:id="rId7"/>
    <sheet name="MC_Shocks" sheetId="6" state="visible" r:id="rId8"/>
    <sheet name="MC_Paths" sheetId="7" state="visible" r:id="rId9"/>
    <sheet name="Correlated_GBM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<sst xmlns="http://schemas.openxmlformats.org/spreadsheetml/2006/main" count="138" uniqueCount="133">
  <si>
    <t xml:space="preserve">Option pricing: SPY, valuation date 2024-12-31</t>
  </si>
  <si>
    <t xml:space="preserve">Spot S0 (SPY close 2024-12-31)</t>
  </si>
  <si>
    <t xml:space="preserve">Strike K (nearest 5 to spot)</t>
  </si>
  <si>
    <t xml:space="preserve">Maturity T (years)</t>
  </si>
  <si>
    <t xml:space="preserve">Risk-free rate r (3M T-bill, FRED DGS3MO)</t>
  </si>
  <si>
    <t xml:space="preserve">Dividend yield q (assumed)</t>
  </si>
  <si>
    <t xml:space="preserve">Volatility sigma (annualized 2024 realized)</t>
  </si>
  <si>
    <t xml:space="preserve">Barrier H (up-and-out)</t>
  </si>
  <si>
    <t xml:space="preserve">Binomial steps</t>
  </si>
  <si>
    <t xml:space="preserve">Monte Carlo steps</t>
  </si>
  <si>
    <t xml:space="preserve">S0, K, T, r, q, sigma, H are in B3:B9. The dividend yield and strike are illustrative assumptions, not a quoted contract.</t>
  </si>
  <si>
    <t xml:space="preserve">Monte Carlo results (500 antithetic paths)</t>
  </si>
  <si>
    <t xml:space="preserve">Price</t>
  </si>
  <si>
    <t xml:space="preserve">Std error</t>
  </si>
  <si>
    <t xml:space="preserve">Black-Scholes / note</t>
  </si>
  <si>
    <t xml:space="preserve">European call</t>
  </si>
  <si>
    <t xml:space="preserve">European put</t>
  </si>
  <si>
    <t xml:space="preserve">Asian call (arithmetic average)</t>
  </si>
  <si>
    <t xml:space="preserve">No closed form here</t>
  </si>
  <si>
    <t xml:space="preserve">Up-and-out call (barrier H)</t>
  </si>
  <si>
    <t xml:space="preserve">Antithetic pairs are correlated, so the standard error above is conservative (it treats all 500 paths as independent).</t>
  </si>
  <si>
    <t xml:space="preserve">Date</t>
  </si>
  <si>
    <t xml:space="preserve">SPY</t>
  </si>
  <si>
    <t xml:space="preserve">JPM</t>
  </si>
  <si>
    <t xml:space="preserve">SPY log ret</t>
  </si>
  <si>
    <t xml:space="preserve">JPM log ret</t>
  </si>
  <si>
    <t xml:space="preserve">Black-Scholes-Merton (continuous dividend yield)</t>
  </si>
  <si>
    <t xml:space="preserve">d1</t>
  </si>
  <si>
    <t xml:space="preserve">d2</t>
  </si>
  <si>
    <t xml:space="preserve">Call</t>
  </si>
  <si>
    <t xml:space="preserve">Put</t>
  </si>
  <si>
    <t xml:space="preserve">Put-call parity error</t>
  </si>
  <si>
    <t xml:space="preserve">Call delta</t>
  </si>
  <si>
    <t xml:space="preserve">Gamma</t>
  </si>
  <si>
    <t xml:space="preserve">Vega (per 1.00 vol)</t>
  </si>
  <si>
    <t xml:space="preserve">Cox-Ross-Rubinstein tree, 20 steps: European call and American put</t>
  </si>
  <si>
    <t xml:space="preserve">dt</t>
  </si>
  <si>
    <t xml:space="preserve">u</t>
  </si>
  <si>
    <t xml:space="preserve">d</t>
  </si>
  <si>
    <t xml:space="preserve">p</t>
  </si>
  <si>
    <t xml:space="preserve">disc</t>
  </si>
  <si>
    <t xml:space="preserve">Binomial European call</t>
  </si>
  <si>
    <t xml:space="preserve">Stock price tree</t>
  </si>
  <si>
    <t xml:space="preserve">Black-Scholes call</t>
  </si>
  <si>
    <t xml:space="preserve">American put (tree)</t>
  </si>
  <si>
    <t xml:space="preserve">European put (Black-Scholes)</t>
  </si>
  <si>
    <t xml:space="preserve">Early-exercise premium</t>
  </si>
  <si>
    <t xml:space="preserve">European call value</t>
  </si>
  <si>
    <t xml:space="preserve">American put value</t>
  </si>
  <si>
    <t xml:space="preserve">Standard-normal draws, seed 42. Rows 251-500 are the antithetic mirror of rows 1-250.</t>
  </si>
  <si>
    <t xml:space="preserve">Risk-neutral GBM paths: S(t+dt) = S(t) exp((r-q-0.5 sigma^2) dt + sigma sqrt(dt) Z)</t>
  </si>
  <si>
    <t xml:space="preserve">path</t>
  </si>
  <si>
    <t xml:space="preserve">t0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</si>
  <si>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</si>
  <si>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</si>
  <si>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</si>
  <si>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</si>
  <si>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</si>
  <si>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</si>
  <si>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</si>
  <si>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</si>
  <si>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</si>
  <si>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</si>
  <si>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</si>
  <si>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</si>
  <si>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</si>
  <si>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</si>
  <si>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</si>
  <si>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</si>
  <si>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</si>
  <si>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</si>
  <si>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</si>
  <si>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</si>
  <si>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t21</t>
  </si>
  <si>
    <t xml:space="preserve">t22</t>
  </si>
  <si>
    <t xml:space="preserve">t23</t>
  </si>
  <si>
    <t xml:space="preserve">t24</t>
  </si>
  <si>
    <t xml:space="preserve">t25</t>
  </si>
  <si>
    <t xml:space="preserve">t26</t>
  </si>
  <si>
    <t xml:space="preserve">t27</t>
  </si>
  <si>
    <t xml:space="preserve">t28</t>
  </si>
  <si>
    <t xml:space="preserve">t29</t>
  </si>
  <si>
    <t xml:space="preserve">t30</t>
  </si>
  <si>
    <t xml:space="preserve">t31</t>
  </si>
  <si>
    <t xml:space="preserve">t32</t>
  </si>
  <si>
    <t xml:space="preserve">t33</t>
  </si>
  <si>
    <t xml:space="preserve">t34</t>
  </si>
  <si>
    <t xml:space="preserve">t35</t>
  </si>
  <si>
    <t xml:space="preserve">t36</t>
  </si>
  <si>
    <t xml:space="preserve">t37</t>
  </si>
  <si>
    <t xml:space="preserve">t38</t>
  </si>
  <si>
    <t xml:space="preserve">t39</t>
  </si>
  <si>
    <t xml:space="preserve">t40</t>
  </si>
  <si>
    <t xml:space="preserve">t41</t>
  </si>
  <si>
    <t xml:space="preserve">t42</t>
  </si>
  <si>
    <t xml:space="preserve">t43</t>
  </si>
  <si>
    <t xml:space="preserve">t44</t>
  </si>
  <si>
    <t xml:space="preserve">t45</t>
  </si>
  <si>
    <t xml:space="preserve">t46</t>
  </si>
  <si>
    <t xml:space="preserve">t47</t>
  </si>
  <si>
    <t xml:space="preserve">t48</t>
  </si>
  <si>
    <t xml:space="preserve">t49</t>
  </si>
  <si>
    <t xml:space="preserve">t50</t>
  </si>
  <si>
    <t xml:space="preserve">t51</t>
  </si>
  <si>
    <t xml:space="preserve">t52</t>
  </si>
  <si>
    <t xml:space="preserve">t53</t>
  </si>
  <si>
    <t xml:space="preserve">t54</t>
  </si>
  <si>
    <t xml:space="preserve">t55</t>
  </si>
  <si>
    <t xml:space="preserve">t56</t>
  </si>
  <si>
    <t xml:space="preserve">t57</t>
  </si>
  <si>
    <t xml:space="preserve">t58</t>
  </si>
  <si>
    <t xml:space="preserve">t59</t>
  </si>
  <si>
    <t xml:space="preserve">t60</t>
  </si>
  <si>
    <t xml:space="preserve">t61</t>
  </si>
  <si>
    <t xml:space="preserve">t62</t>
  </si>
  <si>
    <t xml:space="preserve">t63</t>
  </si>
  <si>
    <t xml:space="preserve">Average</t>
  </si>
  <si>
    <t xml:space="preserve">Max</t>
  </si>
  <si>
    <t xml:space="preserve">Asian call</t>
  </si>
  <si>
    <t xml:space="preserve">Up-and-out call</t>
  </si>
  <si>
    <t xml:space="preserve">Two correlated GBM paths (SPY and JPM) using a Cholesky factor of the realized 2024 correlation</t>
  </si>
  <si>
    <t xml:space="preserve">Correlation (daily log returns)</t>
  </si>
  <si>
    <t xml:space="preserve">Cholesky L21</t>
  </si>
  <si>
    <t xml:space="preserve">Cholesky L22</t>
  </si>
  <si>
    <t xml:space="preserve">JPM sigma (annualized)</t>
  </si>
  <si>
    <t xml:space="preserve">JPM spot</t>
  </si>
  <si>
    <t xml:space="preserve">step</t>
  </si>
  <si>
    <t xml:space="preserve">z1</t>
  </si>
  <si>
    <t xml:space="preserve">z2</t>
  </si>
  <si>
    <t xml:space="preserve">Correlated shock 1</t>
  </si>
  <si>
    <t xml:space="preserve">Correlated shock 2</t>
  </si>
  <si>
    <t xml:space="preserve">SPY path</t>
  </si>
  <si>
    <t xml:space="preserve">JPM path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</si>
</sst>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46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0" t="n">
        <v>574.788024902344</v>
      </c>
    </row>
    <row r="4" customFormat="false" ht="15" hidden="false" customHeight="false" outlineLevel="0" collapsed="false">
      <c r="A4" s="0" t="s">
        <v>2</v>
      </c>
      <c r="B4" s="0" t="n">
        <v>575</v>
      </c>
    </row>
    <row r="5" customFormat="false" ht="15" hidden="false" customHeight="false" outlineLevel="0" collapsed="false">
      <c r="A5" s="0" t="s">
        <v>3</v>
      </c>
      <c r="B5" s="0" t="n">
        <v>0.25</v>
      </c>
    </row>
    <row r="6" customFormat="false" ht="15" hidden="false" customHeight="false" outlineLevel="0" collapsed="false">
      <c r="A6" s="0" t="s">
        <v>4</v>
      </c>
      <c r="B6" s="0" t="n">
        <v>0.0437</v>
      </c>
    </row>
    <row r="7" customFormat="false" ht="15" hidden="false" customHeight="false" outlineLevel="0" collapsed="false">
      <c r="A7" s="0" t="s">
        <v>5</v>
      </c>
      <c r="B7" s="0" t="n">
        <v>0.012</v>
      </c>
    </row>
    <row r="8" customFormat="false" ht="15" hidden="false" customHeight="false" outlineLevel="0" collapsed="false">
      <c r="A8" s="0" t="s">
        <v>6</v>
      </c>
      <c r="B8" s="0" t="n">
        <f aca="false">STDEV(Data!D3:D253)*SQRT(252)</f>
        <v>0.125931851496813</v>
      </c>
    </row>
    <row r="9" customFormat="false" ht="15" hidden="false" customHeight="false" outlineLevel="0" collapsed="false">
      <c r="A9" s="0" t="s">
        <v>7</v>
      </c>
      <c r="B9" s="0" t="n">
        <v>603.75</v>
      </c>
    </row>
    <row r="10" customFormat="false" ht="15" hidden="false" customHeight="false" outlineLevel="0" collapsed="false">
      <c r="A10" s="0" t="s">
        <v>8</v>
      </c>
      <c r="B10" s="0" t="n">
        <v>20</v>
      </c>
    </row>
    <row r="11" customFormat="false" ht="15" hidden="false" customHeight="false" outlineLevel="0" collapsed="false">
      <c r="A11" s="0" t="s">
        <v>9</v>
      </c>
      <c r="B11" s="0" t="n">
        <v>63</v>
      </c>
    </row>
    <row r="13" customFormat="false" ht="15" hidden="false" customHeight="false" outlineLevel="0" collapsed="false">
      <c r="A13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4" style="0" width="26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</row>
    <row r="3" customFormat="false" ht="15" hidden="false" customHeight="false" outlineLevel="0" collapsed="false">
      <c r="A3" s="0" t="s">
        <v>15</v>
      </c>
      <c r="B3" s="0" t="n">
        <f aca="false">EXP(-Inputs!$B$6*Inputs!$B$5)*AVERAGE(MC_Paths!BP5:BP504)</f>
        <v>15.71546176463</v>
      </c>
      <c r="C3" s="0" t="n">
        <f aca="false">EXP(-Inputs!$B$6*Inputs!$B$5)*STDEV(MC_Paths!BP5:BP504)/SQRT(500)</f>
        <v>1.00729796613058</v>
      </c>
      <c r="D3" s="0" t="n">
        <f aca="false">BlackScholes!B5</f>
        <v>16.5987964925168</v>
      </c>
    </row>
    <row r="4" customFormat="false" ht="15" hidden="false" customHeight="false" outlineLevel="0" collapsed="false">
      <c r="A4" s="0" t="s">
        <v>16</v>
      </c>
      <c r="B4" s="0" t="n">
        <f aca="false">EXP(-Inputs!$B$6*Inputs!$B$5)*AVERAGE(MC_Paths!BQ5:BQ504)</f>
        <v>11.4925736184241</v>
      </c>
      <c r="C4" s="0" t="n">
        <f aca="false">EXP(-Inputs!$B$6*Inputs!$B$5)*STDEV(MC_Paths!BQ5:BQ504)/SQRT(500)</f>
        <v>0.815627352789098</v>
      </c>
      <c r="D4" s="0" t="n">
        <f aca="false">BlackScholes!B6</f>
        <v>12.2848668232704</v>
      </c>
    </row>
    <row r="5" customFormat="false" ht="15" hidden="false" customHeight="false" outlineLevel="0" collapsed="false">
      <c r="A5" s="0" t="s">
        <v>17</v>
      </c>
      <c r="B5" s="0" t="n">
        <f aca="false">EXP(-Inputs!$B$6*Inputs!$B$5)*AVERAGE(MC_Paths!BR5:BR504)</f>
        <v>9.44697402684033</v>
      </c>
      <c r="C5" s="0" t="n">
        <f aca="false">EXP(-Inputs!$B$6*Inputs!$B$5)*STDEV(MC_Paths!BR5:BR504)/SQRT(500)</f>
        <v>0.587795014613798</v>
      </c>
      <c r="D5" s="0" t="s">
        <v>18</v>
      </c>
    </row>
    <row r="6" customFormat="false" ht="15" hidden="false" customHeight="false" outlineLevel="0" collapsed="false">
      <c r="A6" s="0" t="s">
        <v>19</v>
      </c>
      <c r="B6" s="0" t="n">
        <f aca="false">EXP(-Inputs!$B$6*Inputs!$B$5)*AVERAGE(MC_Paths!BS5:BS504)</f>
        <v>1.80649268838635</v>
      </c>
      <c r="C6" s="0" t="n">
        <f aca="false">EXP(-Inputs!$B$6*Inputs!$B$5)*STDEV(MC_Paths!BS5:BS504)/SQRT(500)</f>
        <v>0.226024849613996</v>
      </c>
      <c r="D6" s="0" t="s">
        <v>18</v>
      </c>
    </row>
    <row r="9" customFormat="false" ht="15" hidden="false" customHeight="false" outlineLevel="0" collapsed="false">
      <c r="A9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12"/>
  </cols>
  <sheetData>
    <row r="1" customFormat="false" ht="15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customFormat="false" ht="15" hidden="false" customHeight="false" outlineLevel="0" collapsed="false">
      <c r="A2" s="2" t="n">
        <v>45293</v>
      </c>
      <c r="B2" s="0" t="n">
        <v>457.672698974609</v>
      </c>
      <c r="C2" s="0" t="n">
        <v>162.278274536133</v>
      </c>
    </row>
    <row r="3" customFormat="false" ht="15" hidden="false" customHeight="false" outlineLevel="0" collapsed="false">
      <c r="A3" s="2" t="n">
        <v>45294</v>
      </c>
      <c r="B3" s="0" t="n">
        <v>453.935028076172</v>
      </c>
      <c r="C3" s="0" t="n">
        <v>161.571014404297</v>
      </c>
      <c r="D3" s="0" t="n">
        <f aca="false">LN(B3/B2)</f>
        <v>-0.00820021974812479</v>
      </c>
      <c r="E3" s="0" t="n">
        <f aca="false">LN(C3/C2)</f>
        <v>-0.00436784195869545</v>
      </c>
    </row>
    <row r="4" customFormat="false" ht="15" hidden="false" customHeight="false" outlineLevel="0" collapsed="false">
      <c r="A4" s="2" t="n">
        <v>45295</v>
      </c>
      <c r="B4" s="0" t="n">
        <v>452.472869873047</v>
      </c>
      <c r="C4" s="0" t="n">
        <v>162.643203735352</v>
      </c>
      <c r="D4" s="0" t="n">
        <f aca="false">LN(B4/B3)</f>
        <v>-0.00322627257488207</v>
      </c>
      <c r="E4" s="0" t="n">
        <f aca="false">LN(C4/C3)</f>
        <v>0.00661410376079899</v>
      </c>
    </row>
    <row r="5" customFormat="false" ht="15" hidden="false" customHeight="false" outlineLevel="0" collapsed="false">
      <c r="A5" s="2" t="n">
        <v>45296</v>
      </c>
      <c r="B5" s="0" t="n">
        <v>453.092590332031</v>
      </c>
      <c r="C5" s="0" t="n">
        <v>163.459228515625</v>
      </c>
      <c r="D5" s="0" t="n">
        <f aca="false">LN(B5/B4)</f>
        <v>0.00136869300555826</v>
      </c>
      <c r="E5" s="0" t="n">
        <f aca="false">LN(C5/C4)</f>
        <v>0.0050047249136176</v>
      </c>
    </row>
    <row r="6" customFormat="false" ht="15" hidden="false" customHeight="false" outlineLevel="0" collapsed="false">
      <c r="A6" s="2" t="n">
        <v>45299</v>
      </c>
      <c r="B6" s="0" t="n">
        <v>459.560943603516</v>
      </c>
      <c r="C6" s="0" t="n">
        <v>163.222030639648</v>
      </c>
      <c r="D6" s="0" t="n">
        <f aca="false">LN(B6/B5)</f>
        <v>0.0141750649926127</v>
      </c>
      <c r="E6" s="0" t="n">
        <f aca="false">LN(C6/C5)</f>
        <v>-0.00145216727934323</v>
      </c>
    </row>
    <row r="7" customFormat="false" ht="15" hidden="false" customHeight="false" outlineLevel="0" collapsed="false">
      <c r="A7" s="2" t="n">
        <v>45300</v>
      </c>
      <c r="B7" s="0" t="n">
        <v>458.863708496094</v>
      </c>
      <c r="C7" s="0" t="n">
        <v>161.931549072266</v>
      </c>
      <c r="D7" s="0" t="n">
        <f aca="false">LN(B7/B6)</f>
        <v>-0.00151832867241487</v>
      </c>
      <c r="E7" s="0" t="n">
        <f aca="false">LN(C7/C6)</f>
        <v>-0.00793771573627262</v>
      </c>
    </row>
    <row r="8" customFormat="false" ht="15" hidden="false" customHeight="false" outlineLevel="0" collapsed="false">
      <c r="A8" s="2" t="n">
        <v>45301</v>
      </c>
      <c r="B8" s="0" t="n">
        <v>461.458770751953</v>
      </c>
      <c r="C8" s="0" t="n">
        <v>162.273147583008</v>
      </c>
      <c r="D8" s="0" t="n">
        <f aca="false">LN(B8/B7)</f>
        <v>0.00563947788321641</v>
      </c>
      <c r="E8" s="0" t="n">
        <f aca="false">LN(C8/C7)</f>
        <v>0.00210730221171001</v>
      </c>
    </row>
    <row r="9" customFormat="false" ht="15" hidden="false" customHeight="false" outlineLevel="0" collapsed="false">
      <c r="A9" s="2" t="n">
        <v>45302</v>
      </c>
      <c r="B9" s="0" t="n">
        <v>461.255523681641</v>
      </c>
      <c r="C9" s="0" t="n">
        <v>161.589996337891</v>
      </c>
      <c r="D9" s="0" t="n">
        <f aca="false">LN(B9/B8)</f>
        <v>-0.00044054172526804</v>
      </c>
      <c r="E9" s="0" t="n">
        <f aca="false">LN(C9/C8)</f>
        <v>-0.00421877123821589</v>
      </c>
    </row>
    <row r="10" customFormat="false" ht="15" hidden="false" customHeight="false" outlineLevel="0" collapsed="false">
      <c r="A10" s="2" t="n">
        <v>45303</v>
      </c>
      <c r="B10" s="0" t="n">
        <v>461.574981689453</v>
      </c>
      <c r="C10" s="0" t="n">
        <v>160.403915405273</v>
      </c>
      <c r="D10" s="0" t="n">
        <f aca="false">LN(B10/B9)</f>
        <v>0.000692343867511813</v>
      </c>
      <c r="E10" s="0" t="n">
        <f aca="false">LN(C10/C9)</f>
        <v>-0.00736713492938162</v>
      </c>
    </row>
    <row r="11" customFormat="false" ht="15" hidden="false" customHeight="false" outlineLevel="0" collapsed="false">
      <c r="A11" s="2" t="n">
        <v>45307</v>
      </c>
      <c r="B11" s="0" t="n">
        <v>459.880493164063</v>
      </c>
      <c r="C11" s="0" t="n">
        <v>159.398162841797</v>
      </c>
      <c r="D11" s="0" t="n">
        <f aca="false">LN(B11/B10)</f>
        <v>-0.00367785635159237</v>
      </c>
      <c r="E11" s="0" t="n">
        <f aca="false">LN(C11/C10)</f>
        <v>-0.00628986456134966</v>
      </c>
    </row>
    <row r="12" customFormat="false" ht="15" hidden="false" customHeight="false" outlineLevel="0" collapsed="false">
      <c r="A12" s="2" t="n">
        <v>45308</v>
      </c>
      <c r="B12" s="0" t="n">
        <v>457.324127197266</v>
      </c>
      <c r="C12" s="0" t="n">
        <v>158.544174194336</v>
      </c>
      <c r="D12" s="0" t="n">
        <f aca="false">LN(B12/B11)</f>
        <v>-0.0055742688805272</v>
      </c>
      <c r="E12" s="0" t="n">
        <f aca="false">LN(C12/C11)</f>
        <v>-0.00537198480162793</v>
      </c>
    </row>
    <row r="13" customFormat="false" ht="15" hidden="false" customHeight="false" outlineLevel="0" collapsed="false">
      <c r="A13" s="2" t="n">
        <v>45309</v>
      </c>
      <c r="B13" s="0" t="n">
        <v>461.390991210938</v>
      </c>
      <c r="C13" s="0" t="n">
        <v>158.857284545898</v>
      </c>
      <c r="D13" s="0" t="n">
        <f aca="false">LN(B13/B12)</f>
        <v>0.00885343126862559</v>
      </c>
      <c r="E13" s="0" t="n">
        <f aca="false">LN(C13/C12)</f>
        <v>0.00197296165160944</v>
      </c>
    </row>
    <row r="14" customFormat="false" ht="15" hidden="false" customHeight="false" outlineLevel="0" collapsed="false">
      <c r="A14" s="2" t="n">
        <v>45310</v>
      </c>
      <c r="B14" s="0" t="n">
        <v>467.142822265625</v>
      </c>
      <c r="C14" s="0" t="n">
        <v>161.599487304688</v>
      </c>
      <c r="D14" s="0" t="n">
        <f aca="false">LN(B14/B13)</f>
        <v>0.0123892195266403</v>
      </c>
      <c r="E14" s="0" t="n">
        <f aca="false">LN(C14/C13)</f>
        <v>0.017114755782018</v>
      </c>
    </row>
    <row r="15" customFormat="false" ht="15" hidden="false" customHeight="false" outlineLevel="0" collapsed="false">
      <c r="A15" s="2" t="n">
        <v>45313</v>
      </c>
      <c r="B15" s="0" t="n">
        <v>468.130523681641</v>
      </c>
      <c r="C15" s="0" t="n">
        <v>161.409698486328</v>
      </c>
      <c r="D15" s="0" t="n">
        <f aca="false">LN(B15/B14)</f>
        <v>0.00211211361357731</v>
      </c>
      <c r="E15" s="0" t="n">
        <f aca="false">LN(C15/C14)</f>
        <v>-0.0011751296777214</v>
      </c>
    </row>
    <row r="16" customFormat="false" ht="15" hidden="false" customHeight="false" outlineLevel="0" collapsed="false">
      <c r="A16" s="2" t="n">
        <v>45314</v>
      </c>
      <c r="B16" s="0" t="n">
        <v>469.495788574219</v>
      </c>
      <c r="C16" s="0" t="n">
        <v>160.34700012207</v>
      </c>
      <c r="D16" s="0" t="n">
        <f aca="false">LN(B16/B15)</f>
        <v>0.00291217479630491</v>
      </c>
      <c r="E16" s="0" t="n">
        <f aca="false">LN(C16/C15)</f>
        <v>-0.00660562613319817</v>
      </c>
    </row>
    <row r="17" customFormat="false" ht="15" hidden="false" customHeight="false" outlineLevel="0" collapsed="false">
      <c r="A17" s="2" t="n">
        <v>45315</v>
      </c>
      <c r="B17" s="0" t="n">
        <v>470.009033203125</v>
      </c>
      <c r="C17" s="0" t="n">
        <v>161.779754638672</v>
      </c>
      <c r="D17" s="0" t="n">
        <f aca="false">LN(B17/B16)</f>
        <v>0.00109258551540403</v>
      </c>
      <c r="E17" s="0" t="n">
        <f aca="false">LN(C17/C16)</f>
        <v>0.00889565330139365</v>
      </c>
    </row>
    <row r="18" customFormat="false" ht="15" hidden="false" customHeight="false" outlineLevel="0" collapsed="false">
      <c r="A18" s="2" t="n">
        <v>45316</v>
      </c>
      <c r="B18" s="0" t="n">
        <v>472.565338134766</v>
      </c>
      <c r="C18" s="0" t="n">
        <v>164.094985961914</v>
      </c>
      <c r="D18" s="0" t="n">
        <f aca="false">LN(B18/B17)</f>
        <v>0.00542410503992743</v>
      </c>
      <c r="E18" s="0" t="n">
        <f aca="false">LN(C18/C17)</f>
        <v>0.0142095719043061</v>
      </c>
    </row>
    <row r="19" customFormat="false" ht="15" hidden="false" customHeight="false" outlineLevel="0" collapsed="false">
      <c r="A19" s="2" t="n">
        <v>45317</v>
      </c>
      <c r="B19" s="0" t="n">
        <v>471.965026855469</v>
      </c>
      <c r="C19" s="0" t="n">
        <v>163.468704223633</v>
      </c>
      <c r="D19" s="0" t="n">
        <f aca="false">LN(B19/B18)</f>
        <v>-0.00127113194531075</v>
      </c>
      <c r="E19" s="0" t="n">
        <f aca="false">LN(C19/C18)</f>
        <v>-0.00382388231769284</v>
      </c>
    </row>
    <row r="20" customFormat="false" ht="15" hidden="false" customHeight="false" outlineLevel="0" collapsed="false">
      <c r="A20" s="2" t="n">
        <v>45320</v>
      </c>
      <c r="B20" s="0" t="n">
        <v>475.702667236328</v>
      </c>
      <c r="C20" s="0" t="n">
        <v>163.895706176758</v>
      </c>
      <c r="D20" s="0" t="n">
        <f aca="false">LN(B20/B19)</f>
        <v>0.00788812319884211</v>
      </c>
      <c r="E20" s="0" t="n">
        <f aca="false">LN(C20/C19)</f>
        <v>0.00260872704375317</v>
      </c>
    </row>
    <row r="21" customFormat="false" ht="15" hidden="false" customHeight="false" outlineLevel="0" collapsed="false">
      <c r="A21" s="2" t="n">
        <v>45321</v>
      </c>
      <c r="B21" s="0" t="n">
        <v>475.334716796875</v>
      </c>
      <c r="C21" s="0" t="n">
        <v>167.254653930664</v>
      </c>
      <c r="D21" s="0" t="n">
        <f aca="false">LN(B21/B20)</f>
        <v>-0.000773787579730701</v>
      </c>
      <c r="E21" s="0" t="n">
        <f aca="false">LN(C21/C20)</f>
        <v>0.0202872372302132</v>
      </c>
    </row>
    <row r="22" customFormat="false" ht="15" hidden="false" customHeight="false" outlineLevel="0" collapsed="false">
      <c r="A22" s="2" t="n">
        <v>45322</v>
      </c>
      <c r="B22" s="0" t="n">
        <v>467.578582763672</v>
      </c>
      <c r="C22" s="0" t="n">
        <v>165.442321777344</v>
      </c>
      <c r="D22" s="0" t="n">
        <f aca="false">LN(B22/B21)</f>
        <v>-0.0164517967382079</v>
      </c>
      <c r="E22" s="0" t="n">
        <f aca="false">LN(C22/C21)</f>
        <v>-0.0108948996379546</v>
      </c>
    </row>
    <row r="23" customFormat="false" ht="15" hidden="false" customHeight="false" outlineLevel="0" collapsed="false">
      <c r="A23" s="2" t="n">
        <v>45323</v>
      </c>
      <c r="B23" s="0" t="n">
        <v>473.698272705078</v>
      </c>
      <c r="C23" s="0" t="n">
        <v>164.84455871582</v>
      </c>
      <c r="D23" s="0" t="n">
        <f aca="false">LN(B23/B22)</f>
        <v>0.0130031374570547</v>
      </c>
      <c r="E23" s="0" t="n">
        <f aca="false">LN(C23/C22)</f>
        <v>-0.00361966368925527</v>
      </c>
    </row>
    <row r="24" customFormat="false" ht="15" hidden="false" customHeight="false" outlineLevel="0" collapsed="false">
      <c r="A24" s="2" t="n">
        <v>45324</v>
      </c>
      <c r="B24" s="0" t="n">
        <v>478.685119628906</v>
      </c>
      <c r="C24" s="0" t="n">
        <v>165.793411254883</v>
      </c>
      <c r="D24" s="0" t="n">
        <f aca="false">LN(B24/B23)</f>
        <v>0.0104724474206637</v>
      </c>
      <c r="E24" s="0" t="n">
        <f aca="false">LN(C24/C23)</f>
        <v>0.00573954131118058</v>
      </c>
    </row>
    <row r="25" customFormat="false" ht="15" hidden="false" customHeight="false" outlineLevel="0" collapsed="false">
      <c r="A25" s="2" t="n">
        <v>45327</v>
      </c>
      <c r="B25" s="0" t="n">
        <v>476.942169189453</v>
      </c>
      <c r="C25" s="0" t="n">
        <v>165.575180053711</v>
      </c>
      <c r="D25" s="0" t="n">
        <f aca="false">LN(B25/B24)</f>
        <v>-0.00364776601195216</v>
      </c>
      <c r="E25" s="0" t="n">
        <f aca="false">LN(C25/C24)</f>
        <v>-0.00131715098199644</v>
      </c>
    </row>
    <row r="26" customFormat="false" ht="15" hidden="false" customHeight="false" outlineLevel="0" collapsed="false">
      <c r="A26" s="2" t="n">
        <v>45328</v>
      </c>
      <c r="B26" s="0" t="n">
        <v>478.326873779297</v>
      </c>
      <c r="C26" s="0" t="n">
        <v>166.144500732422</v>
      </c>
      <c r="D26" s="0" t="n">
        <f aca="false">LN(B26/B25)</f>
        <v>0.00289909019846101</v>
      </c>
      <c r="E26" s="0" t="n">
        <f aca="false">LN(C26/C25)</f>
        <v>0.0034325442274439</v>
      </c>
    </row>
    <row r="27" customFormat="false" ht="15" hidden="false" customHeight="false" outlineLevel="0" collapsed="false">
      <c r="A27" s="2" t="n">
        <v>45329</v>
      </c>
      <c r="B27" s="0" t="n">
        <v>482.316223144531</v>
      </c>
      <c r="C27" s="0" t="n">
        <v>166.457611083984</v>
      </c>
      <c r="D27" s="0" t="n">
        <f aca="false">LN(B27/B26)</f>
        <v>0.00830562840922718</v>
      </c>
      <c r="E27" s="0" t="n">
        <f aca="false">LN(C27/C26)</f>
        <v>0.00188279288034683</v>
      </c>
    </row>
    <row r="28" customFormat="false" ht="15" hidden="false" customHeight="false" outlineLevel="0" collapsed="false">
      <c r="A28" s="2" t="n">
        <v>45330</v>
      </c>
      <c r="B28" s="0" t="n">
        <v>482.529235839844</v>
      </c>
      <c r="C28" s="0" t="n">
        <v>165.859832763672</v>
      </c>
      <c r="D28" s="0" t="n">
        <f aca="false">LN(B28/B27)</f>
        <v>0.000441547808076274</v>
      </c>
      <c r="E28" s="0" t="n">
        <f aca="false">LN(C28/C27)</f>
        <v>-0.00359763819885525</v>
      </c>
    </row>
    <row r="29" customFormat="false" ht="15" hidden="false" customHeight="false" outlineLevel="0" collapsed="false">
      <c r="A29" s="2" t="n">
        <v>45331</v>
      </c>
      <c r="B29" s="0" t="n">
        <v>485.318023681641</v>
      </c>
      <c r="C29" s="0" t="n">
        <v>166.059097290039</v>
      </c>
      <c r="D29" s="0" t="n">
        <f aca="false">LN(B29/B28)</f>
        <v>0.00576288362139715</v>
      </c>
      <c r="E29" s="0" t="n">
        <f aca="false">LN(C29/C28)</f>
        <v>0.00120068204771492</v>
      </c>
    </row>
    <row r="30" customFormat="false" ht="15" hidden="false" customHeight="false" outlineLevel="0" collapsed="false">
      <c r="A30" s="2" t="n">
        <v>45334</v>
      </c>
      <c r="B30" s="0" t="n">
        <v>485.105041503906</v>
      </c>
      <c r="C30" s="0" t="n">
        <v>166.799179077148</v>
      </c>
      <c r="D30" s="0" t="n">
        <f aca="false">LN(B30/B29)</f>
        <v>-0.000438947071220729</v>
      </c>
      <c r="E30" s="0" t="n">
        <f aca="false">LN(C30/C29)</f>
        <v>0.00444683554057284</v>
      </c>
    </row>
    <row r="31" customFormat="false" ht="15" hidden="false" customHeight="false" outlineLevel="0" collapsed="false">
      <c r="A31" s="2" t="n">
        <v>45335</v>
      </c>
      <c r="B31" s="0" t="n">
        <v>478.423645019531</v>
      </c>
      <c r="C31" s="0" t="n">
        <v>165.347442626953</v>
      </c>
      <c r="D31" s="0" t="n">
        <f aca="false">LN(B31/B30)</f>
        <v>-0.0138688212846681</v>
      </c>
      <c r="E31" s="0" t="n">
        <f aca="false">LN(C31/C30)</f>
        <v>-0.0087415954275335</v>
      </c>
    </row>
    <row r="32" customFormat="false" ht="15" hidden="false" customHeight="false" outlineLevel="0" collapsed="false">
      <c r="A32" s="2" t="n">
        <v>45336</v>
      </c>
      <c r="B32" s="0" t="n">
        <v>482.771331787109</v>
      </c>
      <c r="C32" s="0" t="n">
        <v>167.026931762695</v>
      </c>
      <c r="D32" s="0" t="n">
        <f aca="false">LN(B32/B31)</f>
        <v>0.00904648177164389</v>
      </c>
      <c r="E32" s="0" t="n">
        <f aca="false">LN(C32/C31)</f>
        <v>0.0101060945693822</v>
      </c>
    </row>
    <row r="33" customFormat="false" ht="15" hidden="false" customHeight="false" outlineLevel="0" collapsed="false">
      <c r="A33" s="2" t="n">
        <v>45337</v>
      </c>
      <c r="B33" s="0" t="n">
        <v>486.102386474609</v>
      </c>
      <c r="C33" s="0" t="n">
        <v>170.670532226563</v>
      </c>
      <c r="D33" s="0" t="n">
        <f aca="false">LN(B33/B32)</f>
        <v>0.00687616507603986</v>
      </c>
      <c r="E33" s="0" t="n">
        <f aca="false">LN(C33/C32)</f>
        <v>0.0215799184253565</v>
      </c>
    </row>
    <row r="34" customFormat="false" ht="15" hidden="false" customHeight="false" outlineLevel="0" collapsed="false">
      <c r="A34" s="2" t="n">
        <v>45338</v>
      </c>
      <c r="B34" s="0" t="n">
        <v>483.681579589844</v>
      </c>
      <c r="C34" s="0" t="n">
        <v>169.873474121094</v>
      </c>
      <c r="D34" s="0" t="n">
        <f aca="false">LN(B34/B33)</f>
        <v>-0.00499247667038575</v>
      </c>
      <c r="E34" s="0" t="n">
        <f aca="false">LN(C34/C33)</f>
        <v>-0.00468109581189495</v>
      </c>
    </row>
    <row r="35" customFormat="false" ht="15" hidden="false" customHeight="false" outlineLevel="0" collapsed="false">
      <c r="A35" s="2" t="n">
        <v>45342</v>
      </c>
      <c r="B35" s="0" t="n">
        <v>481.018707275391</v>
      </c>
      <c r="C35" s="0" t="n">
        <v>170.537673950195</v>
      </c>
      <c r="D35" s="0" t="n">
        <f aca="false">LN(B35/B34)</f>
        <v>-0.00552063498648635</v>
      </c>
      <c r="E35" s="0" t="n">
        <f aca="false">LN(C35/C34)</f>
        <v>0.00390234383186354</v>
      </c>
    </row>
    <row r="36" customFormat="false" ht="15" hidden="false" customHeight="false" outlineLevel="0" collapsed="false">
      <c r="A36" s="2" t="n">
        <v>45343</v>
      </c>
      <c r="B36" s="0" t="n">
        <v>481.454437255859</v>
      </c>
      <c r="C36" s="0" t="n">
        <v>171.647842407227</v>
      </c>
      <c r="D36" s="0" t="n">
        <f aca="false">LN(B36/B35)</f>
        <v>0.000905438271629451</v>
      </c>
      <c r="E36" s="0" t="n">
        <f aca="false">LN(C36/C35)</f>
        <v>0.00648871620286827</v>
      </c>
    </row>
    <row r="37" customFormat="false" ht="15" hidden="false" customHeight="false" outlineLevel="0" collapsed="false">
      <c r="A37" s="2" t="n">
        <v>45344</v>
      </c>
      <c r="B37" s="0" t="n">
        <v>491.418395996094</v>
      </c>
      <c r="C37" s="0" t="n">
        <v>173.706878662109</v>
      </c>
      <c r="D37" s="0" t="n">
        <f aca="false">LN(B37/B36)</f>
        <v>0.0204842951903322</v>
      </c>
      <c r="E37" s="0" t="n">
        <f aca="false">LN(C37/C36)</f>
        <v>0.0119243231783515</v>
      </c>
    </row>
    <row r="38" customFormat="false" ht="15" hidden="false" customHeight="false" outlineLevel="0" collapsed="false">
      <c r="A38" s="2" t="n">
        <v>45345</v>
      </c>
      <c r="B38" s="0" t="n">
        <v>491.757293701172</v>
      </c>
      <c r="C38" s="0" t="n">
        <v>174.579833984375</v>
      </c>
      <c r="D38" s="0" t="n">
        <f aca="false">LN(B38/B37)</f>
        <v>0.0006893940158438</v>
      </c>
      <c r="E38" s="0" t="n">
        <f aca="false">LN(C38/C37)</f>
        <v>0.00501286508267529</v>
      </c>
    </row>
    <row r="39" customFormat="false" ht="15" hidden="false" customHeight="false" outlineLevel="0" collapsed="false">
      <c r="A39" s="2" t="n">
        <v>45348</v>
      </c>
      <c r="B39" s="0" t="n">
        <v>489.956207275391</v>
      </c>
      <c r="C39" s="0" t="n">
        <v>173.982009887695</v>
      </c>
      <c r="D39" s="0" t="n">
        <f aca="false">LN(B39/B38)</f>
        <v>-0.00366927508839402</v>
      </c>
      <c r="E39" s="0" t="n">
        <f aca="false">LN(C39/C38)</f>
        <v>-0.00343023594453649</v>
      </c>
    </row>
    <row r="40" customFormat="false" ht="15" hidden="false" customHeight="false" outlineLevel="0" collapsed="false">
      <c r="A40" s="2" t="n">
        <v>45349</v>
      </c>
      <c r="B40" s="0" t="n">
        <v>490.866485595703</v>
      </c>
      <c r="C40" s="0" t="n">
        <v>174.067443847656</v>
      </c>
      <c r="D40" s="0" t="n">
        <f aca="false">LN(B40/B39)</f>
        <v>0.00185615318299119</v>
      </c>
      <c r="E40" s="0" t="n">
        <f aca="false">LN(C40/C39)</f>
        <v>0.000490930014455512</v>
      </c>
    </row>
    <row r="41" customFormat="false" ht="15" hidden="false" customHeight="false" outlineLevel="0" collapsed="false">
      <c r="A41" s="2" t="n">
        <v>45350</v>
      </c>
      <c r="B41" s="0" t="n">
        <v>490.217742919922</v>
      </c>
      <c r="C41" s="0" t="n">
        <v>174.94987487793</v>
      </c>
      <c r="D41" s="0" t="n">
        <f aca="false">LN(B41/B40)</f>
        <v>-0.00132250168024338</v>
      </c>
      <c r="E41" s="0" t="n">
        <f aca="false">LN(C41/C40)</f>
        <v>0.00505667119214993</v>
      </c>
    </row>
    <row r="42" customFormat="false" ht="15" hidden="false" customHeight="false" outlineLevel="0" collapsed="false">
      <c r="A42" s="2" t="n">
        <v>45351</v>
      </c>
      <c r="B42" s="0" t="n">
        <v>491.980041503906</v>
      </c>
      <c r="C42" s="0" t="n">
        <v>176.5439453125</v>
      </c>
      <c r="D42" s="0" t="n">
        <f aca="false">LN(B42/B41)</f>
        <v>0.00358848391445473</v>
      </c>
      <c r="E42" s="0" t="n">
        <f aca="false">LN(C42/C41)</f>
        <v>0.00907032369715901</v>
      </c>
    </row>
    <row r="43" customFormat="false" ht="15" hidden="false" customHeight="false" outlineLevel="0" collapsed="false">
      <c r="A43" s="2" t="n">
        <v>45352</v>
      </c>
      <c r="B43" s="0" t="n">
        <v>496.598846435547</v>
      </c>
      <c r="C43" s="0" t="n">
        <v>175.81330871582</v>
      </c>
      <c r="D43" s="0" t="n">
        <f aca="false">LN(B43/B42)</f>
        <v>0.00934440052606081</v>
      </c>
      <c r="E43" s="0" t="n">
        <f aca="false">LN(C43/C42)</f>
        <v>-0.0041471412068172</v>
      </c>
    </row>
    <row r="44" customFormat="false" ht="15" hidden="false" customHeight="false" outlineLevel="0" collapsed="false">
      <c r="A44" s="2" t="n">
        <v>45355</v>
      </c>
      <c r="B44" s="0" t="n">
        <v>496.066345214844</v>
      </c>
      <c r="C44" s="0" t="n">
        <v>177.132202148438</v>
      </c>
      <c r="D44" s="0" t="n">
        <f aca="false">LN(B44/B43)</f>
        <v>-0.00107287185298776</v>
      </c>
      <c r="E44" s="0" t="n">
        <f aca="false">LN(C44/C43)</f>
        <v>0.00747367245650461</v>
      </c>
    </row>
    <row r="45" customFormat="false" ht="15" hidden="false" customHeight="false" outlineLevel="0" collapsed="false">
      <c r="A45" s="2" t="n">
        <v>45356</v>
      </c>
      <c r="B45" s="0" t="n">
        <v>491.108520507813</v>
      </c>
      <c r="C45" s="0" t="n">
        <v>178.906600952148</v>
      </c>
      <c r="D45" s="0" t="n">
        <f aca="false">LN(B45/B44)</f>
        <v>-0.0100445555560662</v>
      </c>
      <c r="E45" s="0" t="n">
        <f aca="false">LN(C45/C44)</f>
        <v>0.0099675287020302</v>
      </c>
    </row>
    <row r="46" customFormat="false" ht="15" hidden="false" customHeight="false" outlineLevel="0" collapsed="false">
      <c r="A46" s="2" t="n">
        <v>45357</v>
      </c>
      <c r="B46" s="0" t="n">
        <v>493.597106933594</v>
      </c>
      <c r="C46" s="0" t="n">
        <v>179.836486816406</v>
      </c>
      <c r="D46" s="0" t="n">
        <f aca="false">LN(B46/B45)</f>
        <v>0.00505448868087795</v>
      </c>
      <c r="E46" s="0" t="n">
        <f aca="false">LN(C46/C45)</f>
        <v>0.00518414418867272</v>
      </c>
    </row>
    <row r="47" customFormat="false" ht="15" hidden="false" customHeight="false" outlineLevel="0" collapsed="false">
      <c r="A47" s="2" t="n">
        <v>45358</v>
      </c>
      <c r="B47" s="0" t="n">
        <v>498.496734619141</v>
      </c>
      <c r="C47" s="0" t="n">
        <v>178.261367797852</v>
      </c>
      <c r="D47" s="0" t="n">
        <f aca="false">LN(B47/B46)</f>
        <v>0.00987742754908401</v>
      </c>
      <c r="E47" s="0" t="n">
        <f aca="false">LN(C47/C46)</f>
        <v>-0.00879719974049117</v>
      </c>
    </row>
    <row r="48" customFormat="false" ht="15" hidden="false" customHeight="false" outlineLevel="0" collapsed="false">
      <c r="A48" s="2" t="n">
        <v>45359</v>
      </c>
      <c r="B48" s="0" t="n">
        <v>495.504699707031</v>
      </c>
      <c r="C48" s="0" t="n">
        <v>178.593444824219</v>
      </c>
      <c r="D48" s="0" t="n">
        <f aca="false">LN(B48/B47)</f>
        <v>-0.00602020046536303</v>
      </c>
      <c r="E48" s="0" t="n">
        <f aca="false">LN(C48/C47)</f>
        <v>0.00186113293404498</v>
      </c>
    </row>
    <row r="49" customFormat="false" ht="15" hidden="false" customHeight="false" outlineLevel="0" collapsed="false">
      <c r="A49" s="2" t="n">
        <v>45362</v>
      </c>
      <c r="B49" s="0" t="n">
        <v>495.078552246094</v>
      </c>
      <c r="C49" s="0" t="n">
        <v>178.659866333008</v>
      </c>
      <c r="D49" s="0" t="n">
        <f aca="false">LN(B49/B48)</f>
        <v>-0.000860397117327164</v>
      </c>
      <c r="E49" s="0" t="n">
        <f aca="false">LN(C49/C48)</f>
        <v>0.00037184545239998</v>
      </c>
    </row>
    <row r="50" customFormat="false" ht="15" hidden="false" customHeight="false" outlineLevel="0" collapsed="false">
      <c r="A50" s="2" t="n">
        <v>45363</v>
      </c>
      <c r="B50" s="0" t="n">
        <v>500.404327392578</v>
      </c>
      <c r="C50" s="0" t="n">
        <v>180.130615234375</v>
      </c>
      <c r="D50" s="0" t="n">
        <f aca="false">LN(B50/B49)</f>
        <v>0.010699985037435</v>
      </c>
      <c r="E50" s="0" t="n">
        <f aca="false">LN(C50/C49)</f>
        <v>0.00819841782228652</v>
      </c>
    </row>
    <row r="51" customFormat="false" ht="15" hidden="false" customHeight="false" outlineLevel="0" collapsed="false">
      <c r="A51" s="2" t="n">
        <v>45364</v>
      </c>
      <c r="B51" s="0" t="n">
        <v>499.620025634766</v>
      </c>
      <c r="C51" s="0" t="n">
        <v>181.591857910156</v>
      </c>
      <c r="D51" s="0" t="n">
        <f aca="false">LN(B51/B50)</f>
        <v>-0.00156856563791886</v>
      </c>
      <c r="E51" s="0" t="n">
        <f aca="false">LN(C51/C50)</f>
        <v>0.00807940193393138</v>
      </c>
    </row>
    <row r="52" customFormat="false" ht="15" hidden="false" customHeight="false" outlineLevel="0" collapsed="false">
      <c r="A52" s="2" t="n">
        <v>45365</v>
      </c>
      <c r="B52" s="0" t="n">
        <v>498.63232421875</v>
      </c>
      <c r="C52" s="0" t="n">
        <v>178.356246948242</v>
      </c>
      <c r="D52" s="0" t="n">
        <f aca="false">LN(B52/B51)</f>
        <v>-0.00197886183482914</v>
      </c>
      <c r="E52" s="0" t="n">
        <f aca="false">LN(C52/C51)</f>
        <v>-0.0179786923312504</v>
      </c>
    </row>
    <row r="53" customFormat="false" ht="15" hidden="false" customHeight="false" outlineLevel="0" collapsed="false">
      <c r="A53" s="2" t="n">
        <v>45366</v>
      </c>
      <c r="B53" s="0" t="n">
        <v>495.208465576172</v>
      </c>
      <c r="C53" s="0" t="n">
        <v>180.567077636719</v>
      </c>
      <c r="D53" s="0" t="n">
        <f aca="false">LN(B53/B52)</f>
        <v>-0.00689018245830831</v>
      </c>
      <c r="E53" s="0" t="n">
        <f aca="false">LN(C53/C52)</f>
        <v>0.012319392460605</v>
      </c>
    </row>
    <row r="54" customFormat="false" ht="15" hidden="false" customHeight="false" outlineLevel="0" collapsed="false">
      <c r="A54" s="2" t="n">
        <v>45369</v>
      </c>
      <c r="B54" s="0" t="n">
        <v>498.151519775391</v>
      </c>
      <c r="C54" s="0" t="n">
        <v>182.806381225586</v>
      </c>
      <c r="D54" s="0" t="n">
        <f aca="false">LN(B54/B53)</f>
        <v>0.00592547083392668</v>
      </c>
      <c r="E54" s="0" t="n">
        <f aca="false">LN(C54/C53)</f>
        <v>0.0123252366520991</v>
      </c>
    </row>
    <row r="55" customFormat="false" ht="15" hidden="false" customHeight="false" outlineLevel="0" collapsed="false">
      <c r="A55" s="2" t="n">
        <v>45370</v>
      </c>
      <c r="B55" s="0" t="n">
        <v>500.919769287109</v>
      </c>
      <c r="C55" s="0" t="n">
        <v>183.878570556641</v>
      </c>
      <c r="D55" s="0" t="n">
        <f aca="false">LN(B55/B54)</f>
        <v>0.00554165979231194</v>
      </c>
      <c r="E55" s="0" t="n">
        <f aca="false">LN(C55/C54)</f>
        <v>0.00584803047702432</v>
      </c>
    </row>
    <row r="56" customFormat="false" ht="15" hidden="false" customHeight="false" outlineLevel="0" collapsed="false">
      <c r="A56" s="2" t="n">
        <v>45371</v>
      </c>
      <c r="B56" s="0" t="n">
        <v>505.552947998047</v>
      </c>
      <c r="C56" s="0" t="n">
        <v>186.288681030273</v>
      </c>
      <c r="D56" s="0" t="n">
        <f aca="false">LN(B56/B55)</f>
        <v>0.00920682967200563</v>
      </c>
      <c r="E56" s="0" t="n">
        <f aca="false">LN(C56/C55)</f>
        <v>0.0130219219564363</v>
      </c>
    </row>
    <row r="57" customFormat="false" ht="15" hidden="false" customHeight="false" outlineLevel="0" collapsed="false">
      <c r="A57" s="2" t="n">
        <v>45372</v>
      </c>
      <c r="B57" s="0" t="n">
        <v>507.223693847656</v>
      </c>
      <c r="C57" s="0" t="n">
        <v>188.879058837891</v>
      </c>
      <c r="D57" s="0" t="n">
        <f aca="false">LN(B57/B56)</f>
        <v>0.00329934024181261</v>
      </c>
      <c r="E57" s="0" t="n">
        <f aca="false">LN(C57/C56)</f>
        <v>0.0138093908269448</v>
      </c>
    </row>
    <row r="58" customFormat="false" ht="15" hidden="false" customHeight="false" outlineLevel="0" collapsed="false">
      <c r="A58" s="2" t="n">
        <v>45373</v>
      </c>
      <c r="B58" s="0" t="n">
        <v>506.262023925781</v>
      </c>
      <c r="C58" s="0" t="n">
        <v>186.563827514648</v>
      </c>
      <c r="D58" s="0" t="n">
        <f aca="false">LN(B58/B57)</f>
        <v>-0.00189774792802145</v>
      </c>
      <c r="E58" s="0" t="n">
        <f aca="false">LN(C58/C57)</f>
        <v>-0.0123334906894115</v>
      </c>
    </row>
    <row r="59" customFormat="false" ht="15" hidden="false" customHeight="false" outlineLevel="0" collapsed="false">
      <c r="A59" s="2" t="n">
        <v>45376</v>
      </c>
      <c r="B59" s="0" t="n">
        <v>504.863403320313</v>
      </c>
      <c r="C59" s="0" t="n">
        <v>184.855941772461</v>
      </c>
      <c r="D59" s="0" t="n">
        <f aca="false">LN(B59/B58)</f>
        <v>-0.00276646489107958</v>
      </c>
      <c r="E59" s="0" t="n">
        <f aca="false">LN(C59/C58)</f>
        <v>-0.00919659060049119</v>
      </c>
    </row>
    <row r="60" customFormat="false" ht="15" hidden="false" customHeight="false" outlineLevel="0" collapsed="false">
      <c r="A60" s="2" t="n">
        <v>45377</v>
      </c>
      <c r="B60" s="0" t="n">
        <v>503.930969238281</v>
      </c>
      <c r="C60" s="0" t="n">
        <v>185.719375610352</v>
      </c>
      <c r="D60" s="0" t="n">
        <f aca="false">LN(B60/B59)</f>
        <v>-0.00184861131848948</v>
      </c>
      <c r="E60" s="0" t="n">
        <f aca="false">LN(C60/C59)</f>
        <v>0.00465997253388802</v>
      </c>
    </row>
    <row r="61" customFormat="false" ht="15" hidden="false" customHeight="false" outlineLevel="0" collapsed="false">
      <c r="A61" s="2" t="n">
        <v>45378</v>
      </c>
      <c r="B61" s="0" t="n">
        <v>508.165832519531</v>
      </c>
      <c r="C61" s="0" t="n">
        <v>189.315521240234</v>
      </c>
      <c r="D61" s="0" t="n">
        <f aca="false">LN(B61/B60)</f>
        <v>0.00836854338184049</v>
      </c>
      <c r="E61" s="0" t="n">
        <f aca="false">LN(C61/C60)</f>
        <v>0.0191782465195161</v>
      </c>
    </row>
    <row r="62" customFormat="false" ht="15" hidden="false" customHeight="false" outlineLevel="0" collapsed="false">
      <c r="A62" s="2" t="n">
        <v>45379</v>
      </c>
      <c r="B62" s="0" t="n">
        <v>508.068786621094</v>
      </c>
      <c r="C62" s="0" t="n">
        <v>190.055633544922</v>
      </c>
      <c r="D62" s="0" t="n">
        <f aca="false">LN(B62/B61)</f>
        <v>-0.000190991129222616</v>
      </c>
      <c r="E62" s="0" t="n">
        <f aca="false">LN(C62/C61)</f>
        <v>0.00390178976079488</v>
      </c>
    </row>
    <row r="63" customFormat="false" ht="15" hidden="false" customHeight="false" outlineLevel="0" collapsed="false">
      <c r="A63" s="2" t="n">
        <v>45383</v>
      </c>
      <c r="B63" s="0" t="n">
        <v>507.184814453125</v>
      </c>
      <c r="C63" s="0" t="n">
        <v>188.765213012695</v>
      </c>
      <c r="D63" s="0" t="n">
        <f aca="false">LN(B63/B62)</f>
        <v>-0.00174138242979727</v>
      </c>
      <c r="E63" s="0" t="n">
        <f aca="false">LN(C63/C62)</f>
        <v>-0.00681285380773295</v>
      </c>
    </row>
    <row r="64" customFormat="false" ht="15" hidden="false" customHeight="false" outlineLevel="0" collapsed="false">
      <c r="A64" s="2" t="n">
        <v>45384</v>
      </c>
      <c r="B64" s="0" t="n">
        <v>503.960021972656</v>
      </c>
      <c r="C64" s="0" t="n">
        <v>188.689270019531</v>
      </c>
      <c r="D64" s="0" t="n">
        <f aca="false">LN(B64/B63)</f>
        <v>-0.00637851927402853</v>
      </c>
      <c r="E64" s="0" t="n">
        <f aca="false">LN(C64/C63)</f>
        <v>-0.000402395507817414</v>
      </c>
    </row>
    <row r="65" customFormat="false" ht="15" hidden="false" customHeight="false" outlineLevel="0" collapsed="false">
      <c r="A65" s="2" t="n">
        <v>45385</v>
      </c>
      <c r="B65" s="0" t="n">
        <v>504.513702392578</v>
      </c>
      <c r="C65" s="0" t="n">
        <v>188.157913208008</v>
      </c>
      <c r="D65" s="0" t="n">
        <f aca="false">LN(B65/B64)</f>
        <v>0.00109805632447748</v>
      </c>
      <c r="E65" s="0" t="n">
        <f aca="false">LN(C65/C64)</f>
        <v>-0.00282001398607327</v>
      </c>
    </row>
    <row r="66" customFormat="false" ht="15" hidden="false" customHeight="false" outlineLevel="0" collapsed="false">
      <c r="A66" s="2" t="n">
        <v>45386</v>
      </c>
      <c r="B66" s="0" t="n">
        <v>498.355499267578</v>
      </c>
      <c r="C66" s="0" t="n">
        <v>186.726333618164</v>
      </c>
      <c r="D66" s="0" t="n">
        <f aca="false">LN(B66/B65)</f>
        <v>-0.0122813234638323</v>
      </c>
      <c r="E66" s="0" t="n">
        <f aca="false">LN(C66/C65)</f>
        <v>-0.00763748576137089</v>
      </c>
    </row>
    <row r="67" customFormat="false" ht="15" hidden="false" customHeight="false" outlineLevel="0" collapsed="false">
      <c r="A67" s="2" t="n">
        <v>45387</v>
      </c>
      <c r="B67" s="0" t="n">
        <v>503.561767578125</v>
      </c>
      <c r="C67" s="0" t="n">
        <v>188.444244384766</v>
      </c>
      <c r="D67" s="0" t="n">
        <f aca="false">LN(B67/B66)</f>
        <v>0.0103927047527075</v>
      </c>
      <c r="E67" s="0" t="n">
        <f aca="false">LN(C67/C66)</f>
        <v>0.00915808900889364</v>
      </c>
    </row>
    <row r="68" customFormat="false" ht="15" hidden="false" customHeight="false" outlineLevel="0" collapsed="false">
      <c r="A68" s="2" t="n">
        <v>45390</v>
      </c>
      <c r="B68" s="0" t="n">
        <v>503.843383789063</v>
      </c>
      <c r="C68" s="0" t="n">
        <v>189.42724609375</v>
      </c>
      <c r="D68" s="0" t="n">
        <f aca="false">LN(B68/B67)</f>
        <v>0.000559092273631939</v>
      </c>
      <c r="E68" s="0" t="n">
        <f aca="false">LN(C68/C67)</f>
        <v>0.00520284779990103</v>
      </c>
    </row>
    <row r="69" customFormat="false" ht="15" hidden="false" customHeight="false" outlineLevel="0" collapsed="false">
      <c r="A69" s="2" t="n">
        <v>45391</v>
      </c>
      <c r="B69" s="0" t="n">
        <v>504.426300048828</v>
      </c>
      <c r="C69" s="0" t="n">
        <v>188.157913208008</v>
      </c>
      <c r="D69" s="0" t="n">
        <f aca="false">LN(B69/B68)</f>
        <v>0.0011562706566592</v>
      </c>
      <c r="E69" s="0" t="n">
        <f aca="false">LN(C69/C68)</f>
        <v>-0.00672345104742388</v>
      </c>
    </row>
    <row r="70" customFormat="false" ht="15" hidden="false" customHeight="false" outlineLevel="0" collapsed="false">
      <c r="A70" s="2" t="n">
        <v>45392</v>
      </c>
      <c r="B70" s="0" t="n">
        <v>499.375396728516</v>
      </c>
      <c r="C70" s="0" t="n">
        <v>186.554550170898</v>
      </c>
      <c r="D70" s="0" t="n">
        <f aca="false">LN(B70/B69)</f>
        <v>-0.0100636330157547</v>
      </c>
      <c r="E70" s="0" t="n">
        <f aca="false">LN(C70/C69)</f>
        <v>-0.00855788360038639</v>
      </c>
    </row>
    <row r="71" customFormat="false" ht="15" hidden="false" customHeight="false" outlineLevel="0" collapsed="false">
      <c r="A71" s="2" t="n">
        <v>45393</v>
      </c>
      <c r="B71" s="0" t="n">
        <v>503.144073486328</v>
      </c>
      <c r="C71" s="0" t="n">
        <v>186.516357421875</v>
      </c>
      <c r="D71" s="0" t="n">
        <f aca="false">LN(B71/B70)</f>
        <v>0.00751844651888118</v>
      </c>
      <c r="E71" s="0" t="n">
        <f aca="false">LN(C71/C70)</f>
        <v>-0.00020474793600641</v>
      </c>
    </row>
    <row r="72" customFormat="false" ht="15" hidden="false" customHeight="false" outlineLevel="0" collapsed="false">
      <c r="A72" s="2" t="n">
        <v>45394</v>
      </c>
      <c r="B72" s="0" t="n">
        <v>496.199188232422</v>
      </c>
      <c r="C72" s="0" t="n">
        <v>174.452880859375</v>
      </c>
      <c r="D72" s="0" t="n">
        <f aca="false">LN(B72/B71)</f>
        <v>-0.0138991222013531</v>
      </c>
      <c r="E72" s="0" t="n">
        <f aca="false">LN(C72/C71)</f>
        <v>-0.0668642611427023</v>
      </c>
    </row>
    <row r="73" customFormat="false" ht="15" hidden="false" customHeight="false" outlineLevel="0" collapsed="false">
      <c r="A73" s="2" t="n">
        <v>45397</v>
      </c>
      <c r="B73" s="0" t="n">
        <v>489.982757568359</v>
      </c>
      <c r="C73" s="0" t="n">
        <v>174.548309326172</v>
      </c>
      <c r="D73" s="0" t="n">
        <f aca="false">LN(B73/B72)</f>
        <v>-0.0126072334383091</v>
      </c>
      <c r="E73" s="0" t="n">
        <f aca="false">LN(C73/C72)</f>
        <v>0.000546866153232464</v>
      </c>
    </row>
    <row r="74" customFormat="false" ht="15" hidden="false" customHeight="false" outlineLevel="0" collapsed="false">
      <c r="A74" s="2" t="n">
        <v>45398</v>
      </c>
      <c r="B74" s="0" t="n">
        <v>489.089111328125</v>
      </c>
      <c r="C74" s="0" t="n">
        <v>172.553649902344</v>
      </c>
      <c r="D74" s="0" t="n">
        <f aca="false">LN(B74/B73)</f>
        <v>-0.0018254972219969</v>
      </c>
      <c r="E74" s="0" t="n">
        <f aca="false">LN(C74/C73)</f>
        <v>-0.0114933455609935</v>
      </c>
    </row>
    <row r="75" customFormat="false" ht="15" hidden="false" customHeight="false" outlineLevel="0" collapsed="false">
      <c r="A75" s="2" t="n">
        <v>45399</v>
      </c>
      <c r="B75" s="0" t="n">
        <v>486.194580078125</v>
      </c>
      <c r="C75" s="0" t="n">
        <v>171.866485595703</v>
      </c>
      <c r="D75" s="0" t="n">
        <f aca="false">LN(B75/B74)</f>
        <v>-0.00593579032281928</v>
      </c>
      <c r="E75" s="0" t="n">
        <f aca="false">LN(C75/C74)</f>
        <v>-0.00399027320174156</v>
      </c>
    </row>
    <row r="76" customFormat="false" ht="15" hidden="false" customHeight="false" outlineLevel="0" collapsed="false">
      <c r="A76" s="2" t="n">
        <v>45400</v>
      </c>
      <c r="B76" s="0" t="n">
        <v>485.194091796875</v>
      </c>
      <c r="C76" s="0" t="n">
        <v>172.983123779297</v>
      </c>
      <c r="D76" s="0" t="n">
        <f aca="false">LN(B76/B75)</f>
        <v>-0.00205991414969933</v>
      </c>
      <c r="E76" s="0" t="n">
        <f aca="false">LN(C76/C75)</f>
        <v>0.00647611048924191</v>
      </c>
    </row>
    <row r="77" customFormat="false" ht="15" hidden="false" customHeight="false" outlineLevel="0" collapsed="false">
      <c r="A77" s="2" t="n">
        <v>45401</v>
      </c>
      <c r="B77" s="0" t="n">
        <v>480.959167480469</v>
      </c>
      <c r="C77" s="0" t="n">
        <v>177.325592041016</v>
      </c>
      <c r="D77" s="0" t="n">
        <f aca="false">LN(B77/B76)</f>
        <v>-0.00876662454569179</v>
      </c>
      <c r="E77" s="0" t="n">
        <f aca="false">LN(C77/C76)</f>
        <v>0.0247935064858879</v>
      </c>
    </row>
    <row r="78" customFormat="false" ht="15" hidden="false" customHeight="false" outlineLevel="0" collapsed="false">
      <c r="A78" s="2" t="n">
        <v>45404</v>
      </c>
      <c r="B78" s="0" t="n">
        <v>485.388427734375</v>
      </c>
      <c r="C78" s="0" t="n">
        <v>180.770950317383</v>
      </c>
      <c r="D78" s="0" t="n">
        <f aca="false">LN(B78/B77)</f>
        <v>0.00916707671989923</v>
      </c>
      <c r="E78" s="0" t="n">
        <f aca="false">LN(C78/C77)</f>
        <v>0.0192432162088301</v>
      </c>
    </row>
    <row r="79" customFormat="false" ht="15" hidden="false" customHeight="false" outlineLevel="0" collapsed="false">
      <c r="A79" s="2" t="n">
        <v>45405</v>
      </c>
      <c r="B79" s="0" t="n">
        <v>491.148284912109</v>
      </c>
      <c r="C79" s="0" t="n">
        <v>183.376449584961</v>
      </c>
      <c r="D79" s="0" t="n">
        <f aca="false">LN(B79/B78)</f>
        <v>0.0117966358016569</v>
      </c>
      <c r="E79" s="0" t="n">
        <f aca="false">LN(C79/C78)</f>
        <v>0.014310379436905</v>
      </c>
    </row>
    <row r="80" customFormat="false" ht="15" hidden="false" customHeight="false" outlineLevel="0" collapsed="false">
      <c r="A80" s="2" t="n">
        <v>45406</v>
      </c>
      <c r="B80" s="0" t="n">
        <v>490.915191650391</v>
      </c>
      <c r="C80" s="0" t="n">
        <v>184.273574829102</v>
      </c>
      <c r="D80" s="0" t="n">
        <f aca="false">LN(B80/B79)</f>
        <v>-0.000474701018129282</v>
      </c>
      <c r="E80" s="0" t="n">
        <f aca="false">LN(C80/C79)</f>
        <v>0.00488033164793987</v>
      </c>
    </row>
    <row r="81" customFormat="false" ht="15" hidden="false" customHeight="false" outlineLevel="0" collapsed="false">
      <c r="A81" s="2" t="n">
        <v>45407</v>
      </c>
      <c r="B81" s="0" t="n">
        <v>489.050262451172</v>
      </c>
      <c r="C81" s="0" t="n">
        <v>184.550338745117</v>
      </c>
      <c r="D81" s="0" t="n">
        <f aca="false">LN(B81/B80)</f>
        <v>-0.003806116721308</v>
      </c>
      <c r="E81" s="0" t="n">
        <f aca="false">LN(C81/C80)</f>
        <v>0.00150079188348475</v>
      </c>
    </row>
    <row r="82" customFormat="false" ht="15" hidden="false" customHeight="false" outlineLevel="0" collapsed="false">
      <c r="A82" s="2" t="n">
        <v>45408</v>
      </c>
      <c r="B82" s="0" t="n">
        <v>493.683502197266</v>
      </c>
      <c r="C82" s="0" t="n">
        <v>184.66487121582</v>
      </c>
      <c r="D82" s="0" t="n">
        <f aca="false">LN(B82/B81)</f>
        <v>0.00942935765969438</v>
      </c>
      <c r="E82" s="0" t="n">
        <f aca="false">LN(C82/C81)</f>
        <v>0.000620410380108354</v>
      </c>
    </row>
    <row r="83" customFormat="false" ht="15" hidden="false" customHeight="false" outlineLevel="0" collapsed="false">
      <c r="A83" s="2" t="n">
        <v>45411</v>
      </c>
      <c r="B83" s="0" t="n">
        <v>495.431793212891</v>
      </c>
      <c r="C83" s="0" t="n">
        <v>184.464447021484</v>
      </c>
      <c r="D83" s="0" t="n">
        <f aca="false">LN(B83/B82)</f>
        <v>0.00353506379769795</v>
      </c>
      <c r="E83" s="0" t="n">
        <f aca="false">LN(C83/C82)</f>
        <v>-0.00108592953271074</v>
      </c>
    </row>
    <row r="84" customFormat="false" ht="15" hidden="false" customHeight="false" outlineLevel="0" collapsed="false">
      <c r="A84" s="2" t="n">
        <v>45412</v>
      </c>
      <c r="B84" s="0" t="n">
        <v>487.583587646484</v>
      </c>
      <c r="C84" s="0" t="n">
        <v>182.994689941406</v>
      </c>
      <c r="D84" s="0" t="n">
        <f aca="false">LN(B84/B83)</f>
        <v>-0.0159679542698972</v>
      </c>
      <c r="E84" s="0" t="n">
        <f aca="false">LN(C84/C83)</f>
        <v>-0.00799961013438461</v>
      </c>
    </row>
    <row r="85" customFormat="false" ht="15" hidden="false" customHeight="false" outlineLevel="0" collapsed="false">
      <c r="A85" s="2" t="n">
        <v>45413</v>
      </c>
      <c r="B85" s="0" t="n">
        <v>486.000305175781</v>
      </c>
      <c r="C85" s="0" t="n">
        <v>183.109191894531</v>
      </c>
      <c r="D85" s="0" t="n">
        <f aca="false">LN(B85/B84)</f>
        <v>-0.00325248574494038</v>
      </c>
      <c r="E85" s="0" t="n">
        <f aca="false">LN(C85/C84)</f>
        <v>0.000625516212962541</v>
      </c>
    </row>
    <row r="86" customFormat="false" ht="15" hidden="false" customHeight="false" outlineLevel="0" collapsed="false">
      <c r="A86" s="2" t="n">
        <v>45414</v>
      </c>
      <c r="B86" s="0" t="n">
        <v>490.546112060547</v>
      </c>
      <c r="C86" s="0" t="n">
        <v>182.918319702148</v>
      </c>
      <c r="D86" s="0" t="n">
        <f aca="false">LN(B86/B85)</f>
        <v>0.00931003306984105</v>
      </c>
      <c r="E86" s="0" t="n">
        <f aca="false">LN(C86/C85)</f>
        <v>-0.0010429391432982</v>
      </c>
    </row>
    <row r="87" customFormat="false" ht="15" hidden="false" customHeight="false" outlineLevel="0" collapsed="false">
      <c r="A87" s="2" t="n">
        <v>45415</v>
      </c>
      <c r="B87" s="0" t="n">
        <v>496.626556396484</v>
      </c>
      <c r="C87" s="0" t="n">
        <v>181.820770263672</v>
      </c>
      <c r="D87" s="0" t="n">
        <f aca="false">LN(B87/B86)</f>
        <v>0.0123190631731201</v>
      </c>
      <c r="E87" s="0" t="n">
        <f aca="false">LN(C87/C86)</f>
        <v>-0.00601828968389483</v>
      </c>
    </row>
    <row r="88" customFormat="false" ht="15" hidden="false" customHeight="false" outlineLevel="0" collapsed="false">
      <c r="A88" s="2" t="n">
        <v>45418</v>
      </c>
      <c r="B88" s="0" t="n">
        <v>501.755157470703</v>
      </c>
      <c r="C88" s="0" t="n">
        <v>183.242797851563</v>
      </c>
      <c r="D88" s="0" t="n">
        <f aca="false">LN(B88/B87)</f>
        <v>0.0102739185116841</v>
      </c>
      <c r="E88" s="0" t="n">
        <f aca="false">LN(C88/C87)</f>
        <v>0.00779061459112535</v>
      </c>
    </row>
    <row r="89" customFormat="false" ht="15" hidden="false" customHeight="false" outlineLevel="0" collapsed="false">
      <c r="A89" s="2" t="n">
        <v>45419</v>
      </c>
      <c r="B89" s="0" t="n">
        <v>502.308746337891</v>
      </c>
      <c r="C89" s="0" t="n">
        <v>183.004211425781</v>
      </c>
      <c r="D89" s="0" t="n">
        <f aca="false">LN(B89/B88)</f>
        <v>0.00110269659367661</v>
      </c>
      <c r="E89" s="0" t="n">
        <f aca="false">LN(C89/C88)</f>
        <v>-0.00130287185144042</v>
      </c>
    </row>
    <row r="90" customFormat="false" ht="15" hidden="false" customHeight="false" outlineLevel="0" collapsed="false">
      <c r="A90" s="2" t="n">
        <v>45420</v>
      </c>
      <c r="B90" s="0" t="n">
        <v>502.357360839844</v>
      </c>
      <c r="C90" s="0" t="n">
        <v>186.726333618164</v>
      </c>
      <c r="D90" s="0" t="n">
        <f aca="false">LN(B90/B89)</f>
        <v>9.67774301208438E-005</v>
      </c>
      <c r="E90" s="0" t="n">
        <f aca="false">LN(C90/C89)</f>
        <v>0.0201349225364701</v>
      </c>
    </row>
    <row r="91" customFormat="false" ht="15" hidden="false" customHeight="false" outlineLevel="0" collapsed="false">
      <c r="A91" s="2" t="n">
        <v>45421</v>
      </c>
      <c r="B91" s="0" t="n">
        <v>505.251892089844</v>
      </c>
      <c r="C91" s="0" t="n">
        <v>188.491943359375</v>
      </c>
      <c r="D91" s="0" t="n">
        <f aca="false">LN(B91/B90)</f>
        <v>0.00574536052294452</v>
      </c>
      <c r="E91" s="0" t="n">
        <f aca="false">LN(C91/C90)</f>
        <v>0.00941117680685485</v>
      </c>
    </row>
    <row r="92" customFormat="false" ht="15" hidden="false" customHeight="false" outlineLevel="0" collapsed="false">
      <c r="A92" s="2" t="n">
        <v>45422</v>
      </c>
      <c r="B92" s="0" t="n">
        <v>505.902709960938</v>
      </c>
      <c r="C92" s="0" t="n">
        <v>189.704040527344</v>
      </c>
      <c r="D92" s="0" t="n">
        <f aca="false">LN(B92/B91)</f>
        <v>0.00128727686081884</v>
      </c>
      <c r="E92" s="0" t="n">
        <f aca="false">LN(C92/C91)</f>
        <v>0.00640991110283559</v>
      </c>
    </row>
    <row r="93" customFormat="false" ht="15" hidden="false" customHeight="false" outlineLevel="0" collapsed="false">
      <c r="A93" s="2" t="n">
        <v>45425</v>
      </c>
      <c r="B93" s="0" t="n">
        <v>505.970642089844</v>
      </c>
      <c r="C93" s="0" t="n">
        <v>189.66584777832</v>
      </c>
      <c r="D93" s="0" t="n">
        <f aca="false">LN(B93/B92)</f>
        <v>0.000134270022766528</v>
      </c>
      <c r="E93" s="0" t="n">
        <f aca="false">LN(C93/C92)</f>
        <v>-0.000201348342764378</v>
      </c>
    </row>
    <row r="94" customFormat="false" ht="15" hidden="false" customHeight="false" outlineLevel="0" collapsed="false">
      <c r="A94" s="2" t="n">
        <v>45426</v>
      </c>
      <c r="B94" s="0" t="n">
        <v>508.292083740234</v>
      </c>
      <c r="C94" s="0" t="n">
        <v>192.319061279297</v>
      </c>
      <c r="D94" s="0" t="n">
        <f aca="false">LN(B94/B93)</f>
        <v>0.00457760232132948</v>
      </c>
      <c r="E94" s="0" t="n">
        <f aca="false">LN(C94/C93)</f>
        <v>0.0138919423640096</v>
      </c>
    </row>
    <row r="95" customFormat="false" ht="15" hidden="false" customHeight="false" outlineLevel="0" collapsed="false">
      <c r="A95" s="2" t="n">
        <v>45427</v>
      </c>
      <c r="B95" s="0" t="n">
        <v>514.586242675781</v>
      </c>
      <c r="C95" s="0" t="n">
        <v>192.891708374023</v>
      </c>
      <c r="D95" s="0" t="n">
        <f aca="false">LN(B95/B94)</f>
        <v>0.0123069151347849</v>
      </c>
      <c r="E95" s="0" t="n">
        <f aca="false">LN(C95/C94)</f>
        <v>0.00297316462402075</v>
      </c>
    </row>
    <row r="96" customFormat="false" ht="15" hidden="false" customHeight="false" outlineLevel="0" collapsed="false">
      <c r="A96" s="2" t="n">
        <v>45428</v>
      </c>
      <c r="B96" s="0" t="n">
        <v>513.527587890625</v>
      </c>
      <c r="C96" s="0" t="n">
        <v>193.235290527344</v>
      </c>
      <c r="D96" s="0" t="n">
        <f aca="false">LN(B96/B95)</f>
        <v>-0.00205941234879615</v>
      </c>
      <c r="E96" s="0" t="n">
        <f aca="false">LN(C96/C95)</f>
        <v>0.0017796333588574</v>
      </c>
    </row>
    <row r="97" customFormat="false" ht="15" hidden="false" customHeight="false" outlineLevel="0" collapsed="false">
      <c r="A97" s="2" t="n">
        <v>45429</v>
      </c>
      <c r="B97" s="0" t="n">
        <v>514.265747070313</v>
      </c>
      <c r="C97" s="0" t="n">
        <v>195.449462890625</v>
      </c>
      <c r="D97" s="0" t="n">
        <f aca="false">LN(B97/B96)</f>
        <v>0.0014363963678201</v>
      </c>
      <c r="E97" s="0" t="n">
        <f aca="false">LN(C97/C96)</f>
        <v>0.0113932758872873</v>
      </c>
    </row>
    <row r="98" customFormat="false" ht="15" hidden="false" customHeight="false" outlineLevel="0" collapsed="false">
      <c r="A98" s="2" t="n">
        <v>45432</v>
      </c>
      <c r="B98" s="0" t="n">
        <v>514.858215332031</v>
      </c>
      <c r="C98" s="0" t="n">
        <v>186.659545898438</v>
      </c>
      <c r="D98" s="0" t="n">
        <f aca="false">LN(B98/B97)</f>
        <v>0.00115140322996668</v>
      </c>
      <c r="E98" s="0" t="n">
        <f aca="false">LN(C98/C97)</f>
        <v>-0.0460154968090112</v>
      </c>
    </row>
    <row r="99" customFormat="false" ht="15" hidden="false" customHeight="false" outlineLevel="0" collapsed="false">
      <c r="A99" s="2" t="n">
        <v>45433</v>
      </c>
      <c r="B99" s="0" t="n">
        <v>516.120910644531</v>
      </c>
      <c r="C99" s="0" t="n">
        <v>190.419830322266</v>
      </c>
      <c r="D99" s="0" t="n">
        <f aca="false">LN(B99/B98)</f>
        <v>0.00244950826266464</v>
      </c>
      <c r="E99" s="0" t="n">
        <f aca="false">LN(C99/C98)</f>
        <v>0.019944920425362</v>
      </c>
    </row>
    <row r="100" customFormat="false" ht="15" hidden="false" customHeight="false" outlineLevel="0" collapsed="false">
      <c r="A100" s="2" t="n">
        <v>45434</v>
      </c>
      <c r="B100" s="0" t="n">
        <v>514.634887695313</v>
      </c>
      <c r="C100" s="0" t="n">
        <v>189.264999389648</v>
      </c>
      <c r="D100" s="0" t="n">
        <f aca="false">LN(B100/B99)</f>
        <v>-0.00288336768253868</v>
      </c>
      <c r="E100" s="0" t="n">
        <f aca="false">LN(C100/C99)</f>
        <v>-0.00608312159661651</v>
      </c>
    </row>
    <row r="101" customFormat="false" ht="15" hidden="false" customHeight="false" outlineLevel="0" collapsed="false">
      <c r="A101" s="2" t="n">
        <v>45435</v>
      </c>
      <c r="B101" s="0" t="n">
        <v>510.875732421875</v>
      </c>
      <c r="C101" s="0" t="n">
        <v>187.938430786133</v>
      </c>
      <c r="D101" s="0" t="n">
        <f aca="false">LN(B101/B100)</f>
        <v>-0.00733131775918273</v>
      </c>
      <c r="E101" s="0" t="n">
        <f aca="false">LN(C101/C100)</f>
        <v>-0.00703373281652036</v>
      </c>
    </row>
    <row r="102" customFormat="false" ht="15" hidden="false" customHeight="false" outlineLevel="0" collapsed="false">
      <c r="A102" s="2" t="n">
        <v>45436</v>
      </c>
      <c r="B102" s="0" t="n">
        <v>514.255981445313</v>
      </c>
      <c r="C102" s="0" t="n">
        <v>191.555541992188</v>
      </c>
      <c r="D102" s="0" t="n">
        <f aca="false">LN(B102/B101)</f>
        <v>0.00659478431624229</v>
      </c>
      <c r="E102" s="0" t="n">
        <f aca="false">LN(C102/C101)</f>
        <v>0.0190633897079309</v>
      </c>
    </row>
    <row r="103" customFormat="false" ht="15" hidden="false" customHeight="false" outlineLevel="0" collapsed="false">
      <c r="A103" s="2" t="n">
        <v>45440</v>
      </c>
      <c r="B103" s="0" t="n">
        <v>514.615356445313</v>
      </c>
      <c r="C103" s="0" t="n">
        <v>190.400741577148</v>
      </c>
      <c r="D103" s="0" t="n">
        <f aca="false">LN(B103/B102)</f>
        <v>0.000698581059419493</v>
      </c>
      <c r="E103" s="0" t="n">
        <f aca="false">LN(C103/C102)</f>
        <v>-0.0060467858933263</v>
      </c>
    </row>
    <row r="104" customFormat="false" ht="15" hidden="false" customHeight="false" outlineLevel="0" collapsed="false">
      <c r="A104" s="2" t="n">
        <v>45441</v>
      </c>
      <c r="B104" s="0" t="n">
        <v>511.011810302734</v>
      </c>
      <c r="C104" s="0" t="n">
        <v>189.074142456055</v>
      </c>
      <c r="D104" s="0" t="n">
        <f aca="false">LN(B104/B103)</f>
        <v>-0.00702703884563899</v>
      </c>
      <c r="E104" s="0" t="n">
        <f aca="false">LN(C104/C103)</f>
        <v>-0.00699179092559885</v>
      </c>
    </row>
    <row r="105" customFormat="false" ht="15" hidden="false" customHeight="false" outlineLevel="0" collapsed="false">
      <c r="A105" s="2" t="n">
        <v>45442</v>
      </c>
      <c r="B105" s="0" t="n">
        <v>507.621826171875</v>
      </c>
      <c r="C105" s="0" t="n">
        <v>190.238510131836</v>
      </c>
      <c r="D105" s="0" t="n">
        <f aca="false">LN(B105/B104)</f>
        <v>-0.00665596839667507</v>
      </c>
      <c r="E105" s="0" t="n">
        <f aca="false">LN(C105/C104)</f>
        <v>0.00613937513081465</v>
      </c>
    </row>
    <row r="106" customFormat="false" ht="15" hidden="false" customHeight="false" outlineLevel="0" collapsed="false">
      <c r="A106" s="2" t="n">
        <v>45443</v>
      </c>
      <c r="B106" s="0" t="n">
        <v>512.245483398438</v>
      </c>
      <c r="C106" s="0" t="n">
        <v>193.387985229492</v>
      </c>
      <c r="D106" s="0" t="n">
        <f aca="false">LN(B106/B105)</f>
        <v>0.00906723621960414</v>
      </c>
      <c r="E106" s="0" t="n">
        <f aca="false">LN(C106/C105)</f>
        <v>0.0164198557539153</v>
      </c>
    </row>
    <row r="107" customFormat="false" ht="15" hidden="false" customHeight="false" outlineLevel="0" collapsed="false">
      <c r="A107" s="2" t="n">
        <v>45446</v>
      </c>
      <c r="B107" s="0" t="n">
        <v>512.663024902344</v>
      </c>
      <c r="C107" s="0" t="n">
        <v>192.61491394043</v>
      </c>
      <c r="D107" s="0" t="n">
        <f aca="false">LN(B107/B106)</f>
        <v>0.00081478790277254</v>
      </c>
      <c r="E107" s="0" t="n">
        <f aca="false">LN(C107/C106)</f>
        <v>-0.00400552599131435</v>
      </c>
    </row>
    <row r="108" customFormat="false" ht="15" hidden="false" customHeight="false" outlineLevel="0" collapsed="false">
      <c r="A108" s="2" t="n">
        <v>45447</v>
      </c>
      <c r="B108" s="0" t="n">
        <v>513.236206054688</v>
      </c>
      <c r="C108" s="0" t="n">
        <v>190.076263427734</v>
      </c>
      <c r="D108" s="0" t="n">
        <f aca="false">LN(B108/B107)</f>
        <v>0.00111742205216404</v>
      </c>
      <c r="E108" s="0" t="n">
        <f aca="false">LN(C108/C107)</f>
        <v>-0.0132675530672114</v>
      </c>
    </row>
    <row r="109" customFormat="false" ht="15" hidden="false" customHeight="false" outlineLevel="0" collapsed="false">
      <c r="A109" s="2" t="n">
        <v>45448</v>
      </c>
      <c r="B109" s="0" t="n">
        <v>519.335998535156</v>
      </c>
      <c r="C109" s="0" t="n">
        <v>188.262924194336</v>
      </c>
      <c r="D109" s="0" t="n">
        <f aca="false">LN(B109/B108)</f>
        <v>0.01181488986407</v>
      </c>
      <c r="E109" s="0" t="n">
        <f aca="false">LN(C109/C108)</f>
        <v>-0.00958585934607052</v>
      </c>
    </row>
    <row r="110" customFormat="false" ht="15" hidden="false" customHeight="false" outlineLevel="0" collapsed="false">
      <c r="A110" s="2" t="n">
        <v>45449</v>
      </c>
      <c r="B110" s="0" t="n">
        <v>519.326293945313</v>
      </c>
      <c r="C110" s="0" t="n">
        <v>187.92887878418</v>
      </c>
      <c r="D110" s="0" t="n">
        <f aca="false">LN(B110/B109)</f>
        <v>-1.86867086910999E-005</v>
      </c>
      <c r="E110" s="0" t="n">
        <f aca="false">LN(C110/C109)</f>
        <v>-0.00177593182683851</v>
      </c>
    </row>
    <row r="111" customFormat="false" ht="15" hidden="false" customHeight="false" outlineLevel="0" collapsed="false">
      <c r="A111" s="2" t="n">
        <v>45450</v>
      </c>
      <c r="B111" s="0" t="n">
        <v>518.695007324219</v>
      </c>
      <c r="C111" s="0" t="n">
        <v>190.830215454102</v>
      </c>
      <c r="D111" s="0" t="n">
        <f aca="false">LN(B111/B110)</f>
        <v>-0.00121632706024717</v>
      </c>
      <c r="E111" s="0" t="n">
        <f aca="false">LN(C111/C110)</f>
        <v>0.0153205214796918</v>
      </c>
    </row>
    <row r="112" customFormat="false" ht="15" hidden="false" customHeight="false" outlineLevel="0" collapsed="false">
      <c r="A112" s="2" t="n">
        <v>45453</v>
      </c>
      <c r="B112" s="0" t="n">
        <v>520.297607421875</v>
      </c>
      <c r="C112" s="0" t="n">
        <v>190.505722045898</v>
      </c>
      <c r="D112" s="0" t="n">
        <f aca="false">LN(B112/B111)</f>
        <v>0.00308491387881946</v>
      </c>
      <c r="E112" s="0" t="n">
        <f aca="false">LN(C112/C111)</f>
        <v>-0.00170187729303479</v>
      </c>
    </row>
    <row r="113" customFormat="false" ht="15" hidden="false" customHeight="false" outlineLevel="0" collapsed="false">
      <c r="A113" s="2" t="n">
        <v>45454</v>
      </c>
      <c r="B113" s="0" t="n">
        <v>521.550659179688</v>
      </c>
      <c r="C113" s="0" t="n">
        <v>185.495178222656</v>
      </c>
      <c r="D113" s="0" t="n">
        <f aca="false">LN(B113/B112)</f>
        <v>0.00240544118021146</v>
      </c>
      <c r="E113" s="0" t="n">
        <f aca="false">LN(C113/C112)</f>
        <v>-0.026653342801204</v>
      </c>
    </row>
    <row r="114" customFormat="false" ht="15" hidden="false" customHeight="false" outlineLevel="0" collapsed="false">
      <c r="A114" s="2" t="n">
        <v>45455</v>
      </c>
      <c r="B114" s="0" t="n">
        <v>525.834167480469</v>
      </c>
      <c r="C114" s="0" t="n">
        <v>182.794235229492</v>
      </c>
      <c r="D114" s="0" t="n">
        <f aca="false">LN(B114/B113)</f>
        <v>0.00817948107262238</v>
      </c>
      <c r="E114" s="0" t="n">
        <f aca="false">LN(C114/C113)</f>
        <v>-0.0146677657217096</v>
      </c>
    </row>
    <row r="115" customFormat="false" ht="15" hidden="false" customHeight="false" outlineLevel="0" collapsed="false">
      <c r="A115" s="2" t="n">
        <v>45456</v>
      </c>
      <c r="B115" s="0" t="n">
        <v>526.892883300781</v>
      </c>
      <c r="C115" s="0" t="n">
        <v>184.827117919922</v>
      </c>
      <c r="D115" s="0" t="n">
        <f aca="false">LN(B115/B114)</f>
        <v>0.00201137830828782</v>
      </c>
      <c r="E115" s="0" t="n">
        <f aca="false">LN(C115/C114)</f>
        <v>0.0110597678538661</v>
      </c>
    </row>
    <row r="116" customFormat="false" ht="15" hidden="false" customHeight="false" outlineLevel="0" collapsed="false">
      <c r="A116" s="2" t="n">
        <v>45457</v>
      </c>
      <c r="B116" s="0" t="n">
        <v>527.213500976563</v>
      </c>
      <c r="C116" s="0" t="n">
        <v>184.941604614258</v>
      </c>
      <c r="D116" s="0" t="n">
        <f aca="false">LN(B116/B115)</f>
        <v>0.000608321305042178</v>
      </c>
      <c r="E116" s="0" t="n">
        <f aca="false">LN(C116/C115)</f>
        <v>0.000619234083454265</v>
      </c>
    </row>
    <row r="117" customFormat="false" ht="15" hidden="false" customHeight="false" outlineLevel="0" collapsed="false">
      <c r="A117" s="2" t="n">
        <v>45460</v>
      </c>
      <c r="B117" s="0" t="n">
        <v>531.40966796875</v>
      </c>
      <c r="C117" s="0" t="n">
        <v>186.086883544922</v>
      </c>
      <c r="D117" s="0" t="n">
        <f aca="false">LN(B117/B116)</f>
        <v>0.00792763485964241</v>
      </c>
      <c r="E117" s="0" t="n">
        <f aca="false">LN(C117/C116)</f>
        <v>0.00617355596507209</v>
      </c>
    </row>
    <row r="118" customFormat="false" ht="15" hidden="false" customHeight="false" outlineLevel="0" collapsed="false">
      <c r="A118" s="2" t="n">
        <v>45461</v>
      </c>
      <c r="B118" s="0" t="n">
        <v>532.759582519531</v>
      </c>
      <c r="C118" s="0" t="n">
        <v>188.014770507813</v>
      </c>
      <c r="D118" s="0" t="n">
        <f aca="false">LN(B118/B117)</f>
        <v>0.00253703116158504</v>
      </c>
      <c r="E118" s="0" t="n">
        <f aca="false">LN(C118/C117)</f>
        <v>0.0103068457932019</v>
      </c>
    </row>
    <row r="119" customFormat="false" ht="15" hidden="false" customHeight="false" outlineLevel="0" collapsed="false">
      <c r="A119" s="2" t="n">
        <v>45463</v>
      </c>
      <c r="B119" s="0" t="n">
        <v>531.3125</v>
      </c>
      <c r="C119" s="0" t="n">
        <v>189.608581542969</v>
      </c>
      <c r="D119" s="0" t="n">
        <f aca="false">LN(B119/B118)</f>
        <v>-0.00271989733667666</v>
      </c>
      <c r="E119" s="0" t="n">
        <f aca="false">LN(C119/C118)</f>
        <v>0.00844132382455925</v>
      </c>
    </row>
    <row r="120" customFormat="false" ht="15" hidden="false" customHeight="false" outlineLevel="0" collapsed="false">
      <c r="A120" s="2" t="n">
        <v>45464</v>
      </c>
      <c r="B120" s="0" t="n">
        <v>530.60009765625</v>
      </c>
      <c r="C120" s="0" t="n">
        <v>187.346694946289</v>
      </c>
      <c r="D120" s="0" t="n">
        <f aca="false">LN(B120/B119)</f>
        <v>-0.00134173462523686</v>
      </c>
      <c r="E120" s="0" t="n">
        <f aca="false">LN(C120/C119)</f>
        <v>-0.0120009660811244</v>
      </c>
    </row>
    <row r="121" customFormat="false" ht="15" hidden="false" customHeight="false" outlineLevel="0" collapsed="false">
      <c r="A121" s="2" t="n">
        <v>45467</v>
      </c>
      <c r="B121" s="0" t="n">
        <v>528.875305175781</v>
      </c>
      <c r="C121" s="0" t="n">
        <v>189.809036254883</v>
      </c>
      <c r="D121" s="0" t="n">
        <f aca="false">LN(B121/B120)</f>
        <v>-0.00325593968409083</v>
      </c>
      <c r="E121" s="0" t="n">
        <f aca="false">LN(C121/C120)</f>
        <v>0.0130576103757571</v>
      </c>
    </row>
    <row r="122" customFormat="false" ht="15" hidden="false" customHeight="false" outlineLevel="0" collapsed="false">
      <c r="A122" s="2" t="n">
        <v>45468</v>
      </c>
      <c r="B122" s="0" t="n">
        <v>530.911926269531</v>
      </c>
      <c r="C122" s="0" t="n">
        <v>189.035949707031</v>
      </c>
      <c r="D122" s="0" t="n">
        <f aca="false">LN(B122/B121)</f>
        <v>0.00384345751756333</v>
      </c>
      <c r="E122" s="0" t="n">
        <f aca="false">LN(C122/C121)</f>
        <v>-0.0040812873317614</v>
      </c>
    </row>
    <row r="123" customFormat="false" ht="15" hidden="false" customHeight="false" outlineLevel="0" collapsed="false">
      <c r="A123" s="2" t="n">
        <v>45469</v>
      </c>
      <c r="B123" s="0" t="n">
        <v>531.574523925781</v>
      </c>
      <c r="C123" s="0" t="n">
        <v>188.425155639648</v>
      </c>
      <c r="D123" s="0" t="n">
        <f aca="false">LN(B123/B122)</f>
        <v>0.0012472587147365</v>
      </c>
      <c r="E123" s="0" t="n">
        <f aca="false">LN(C123/C122)</f>
        <v>-0.0032363313297406</v>
      </c>
    </row>
    <row r="124" customFormat="false" ht="15" hidden="false" customHeight="false" outlineLevel="0" collapsed="false">
      <c r="A124" s="2" t="n">
        <v>45470</v>
      </c>
      <c r="B124" s="0" t="n">
        <v>532.412536621094</v>
      </c>
      <c r="C124" s="0" t="n">
        <v>190.085800170898</v>
      </c>
      <c r="D124" s="0" t="n">
        <f aca="false">LN(B124/B123)</f>
        <v>0.00157523131562443</v>
      </c>
      <c r="E124" s="0" t="n">
        <f aca="false">LN(C124/C123)</f>
        <v>0.0087746743434582</v>
      </c>
    </row>
    <row r="125" customFormat="false" ht="15" hidden="false" customHeight="false" outlineLevel="0" collapsed="false">
      <c r="A125" s="2" t="n">
        <v>45471</v>
      </c>
      <c r="B125" s="0" t="n">
        <v>530.317504882813</v>
      </c>
      <c r="C125" s="0" t="n">
        <v>193.034866333008</v>
      </c>
      <c r="D125" s="0" t="n">
        <f aca="false">LN(B125/B124)</f>
        <v>-0.00394274062167351</v>
      </c>
      <c r="E125" s="0" t="n">
        <f aca="false">LN(C125/C124)</f>
        <v>0.0153952770881562</v>
      </c>
    </row>
    <row r="126" customFormat="false" ht="15" hidden="false" customHeight="false" outlineLevel="0" collapsed="false">
      <c r="A126" s="2" t="n">
        <v>45474</v>
      </c>
      <c r="B126" s="0" t="n">
        <v>531.408935546875</v>
      </c>
      <c r="C126" s="0" t="n">
        <v>196.079391479492</v>
      </c>
      <c r="D126" s="0" t="n">
        <f aca="false">LN(B126/B125)</f>
        <v>0.00205595529498693</v>
      </c>
      <c r="E126" s="0" t="n">
        <f aca="false">LN(C126/C125)</f>
        <v>0.0156488086212963</v>
      </c>
    </row>
    <row r="127" customFormat="false" ht="15" hidden="false" customHeight="false" outlineLevel="0" collapsed="false">
      <c r="A127" s="2" t="n">
        <v>45475</v>
      </c>
      <c r="B127" s="0" t="n">
        <v>534.985107421875</v>
      </c>
      <c r="C127" s="0" t="n">
        <v>199.305191040039</v>
      </c>
      <c r="D127" s="0" t="n">
        <f aca="false">LN(B127/B126)</f>
        <v>0.00670706162444756</v>
      </c>
      <c r="E127" s="0" t="n">
        <f aca="false">LN(C127/C126)</f>
        <v>0.0163176374567334</v>
      </c>
    </row>
    <row r="128" customFormat="false" ht="15" hidden="false" customHeight="false" outlineLevel="0" collapsed="false">
      <c r="A128" s="2" t="n">
        <v>45476</v>
      </c>
      <c r="B128" s="0" t="n">
        <v>537.372619628906</v>
      </c>
      <c r="C128" s="0" t="n">
        <v>199.171600341797</v>
      </c>
      <c r="D128" s="0" t="n">
        <f aca="false">LN(B128/B127)</f>
        <v>0.00445283526516997</v>
      </c>
      <c r="E128" s="0" t="n">
        <f aca="false">LN(C128/C127)</f>
        <v>-0.000670506820655151</v>
      </c>
    </row>
    <row r="129" customFormat="false" ht="15" hidden="false" customHeight="false" outlineLevel="0" collapsed="false">
      <c r="A129" s="2" t="n">
        <v>45478</v>
      </c>
      <c r="B129" s="0" t="n">
        <v>540.471313476563</v>
      </c>
      <c r="C129" s="0" t="n">
        <v>196.532455444336</v>
      </c>
      <c r="D129" s="0" t="n">
        <f aca="false">LN(B129/B128)</f>
        <v>0.00574981644276754</v>
      </c>
      <c r="E129" s="0" t="n">
        <f aca="false">LN(C129/C128)</f>
        <v>-0.0133391810950634</v>
      </c>
    </row>
    <row r="130" customFormat="false" ht="15" hidden="false" customHeight="false" outlineLevel="0" collapsed="false">
      <c r="A130" s="2" t="n">
        <v>45481</v>
      </c>
      <c r="B130" s="0" t="n">
        <v>541.094970703125</v>
      </c>
      <c r="C130" s="0" t="n">
        <v>196.897186279297</v>
      </c>
      <c r="D130" s="0" t="n">
        <f aca="false">LN(B130/B129)</f>
        <v>0.00115324840429289</v>
      </c>
      <c r="E130" s="0" t="n">
        <f aca="false">LN(C130/C129)</f>
        <v>0.00185411011661485</v>
      </c>
    </row>
    <row r="131" customFormat="false" ht="15" hidden="false" customHeight="false" outlineLevel="0" collapsed="false">
      <c r="A131" s="2" t="n">
        <v>45482</v>
      </c>
      <c r="B131" s="0" t="n">
        <v>541.621215820313</v>
      </c>
      <c r="C131" s="0" t="n">
        <v>199.25798034668</v>
      </c>
      <c r="D131" s="0" t="n">
        <f aca="false">LN(B131/B130)</f>
        <v>0.000972083294176364</v>
      </c>
      <c r="E131" s="0" t="n">
        <f aca="false">LN(C131/C130)</f>
        <v>0.0119186733534873</v>
      </c>
    </row>
    <row r="132" customFormat="false" ht="15" hidden="false" customHeight="false" outlineLevel="0" collapsed="false">
      <c r="A132" s="2" t="n">
        <v>45483</v>
      </c>
      <c r="B132" s="0" t="n">
        <v>546.980651855469</v>
      </c>
      <c r="C132" s="0" t="n">
        <v>199.421081542969</v>
      </c>
      <c r="D132" s="0" t="n">
        <f aca="false">LN(B132/B131)</f>
        <v>0.00984653709665828</v>
      </c>
      <c r="E132" s="0" t="n">
        <f aca="false">LN(C132/C131)</f>
        <v>0.000818208032371917</v>
      </c>
    </row>
    <row r="133" customFormat="false" ht="15" hidden="false" customHeight="false" outlineLevel="0" collapsed="false">
      <c r="A133" s="2" t="n">
        <v>45484</v>
      </c>
      <c r="B133" s="0" t="n">
        <v>542.264282226563</v>
      </c>
      <c r="C133" s="0" t="n">
        <v>199.085205078125</v>
      </c>
      <c r="D133" s="0" t="n">
        <f aca="false">LN(B133/B132)</f>
        <v>-0.00865994223426302</v>
      </c>
      <c r="E133" s="0" t="n">
        <f aca="false">LN(C133/C132)</f>
        <v>-0.00168567751954262</v>
      </c>
    </row>
    <row r="134" customFormat="false" ht="15" hidden="false" customHeight="false" outlineLevel="0" collapsed="false">
      <c r="A134" s="2" t="n">
        <v>45485</v>
      </c>
      <c r="B134" s="0" t="n">
        <v>545.684692382813</v>
      </c>
      <c r="C134" s="0" t="n">
        <v>196.676422119141</v>
      </c>
      <c r="D134" s="0" t="n">
        <f aca="false">LN(B134/B133)</f>
        <v>0.00628783427426298</v>
      </c>
      <c r="E134" s="0" t="n">
        <f aca="false">LN(C134/C133)</f>
        <v>-0.0121730483121776</v>
      </c>
    </row>
    <row r="135" customFormat="false" ht="15" hidden="false" customHeight="false" outlineLevel="0" collapsed="false">
      <c r="A135" s="2" t="n">
        <v>45488</v>
      </c>
      <c r="B135" s="0" t="n">
        <v>547.185363769531</v>
      </c>
      <c r="C135" s="0" t="n">
        <v>201.580368041992</v>
      </c>
      <c r="D135" s="0" t="n">
        <f aca="false">LN(B135/B134)</f>
        <v>0.00274629599641829</v>
      </c>
      <c r="E135" s="0" t="n">
        <f aca="false">LN(C135/C134)</f>
        <v>0.0246282997142665</v>
      </c>
    </row>
    <row r="136" customFormat="false" ht="15" hidden="false" customHeight="false" outlineLevel="0" collapsed="false">
      <c r="A136" s="2" t="n">
        <v>45489</v>
      </c>
      <c r="B136" s="0" t="n">
        <v>550.430236816406</v>
      </c>
      <c r="C136" s="0" t="n">
        <v>205.006423950195</v>
      </c>
      <c r="D136" s="0" t="n">
        <f aca="false">LN(B136/B135)</f>
        <v>0.00591260273310408</v>
      </c>
      <c r="E136" s="0" t="n">
        <f aca="false">LN(C136/C135)</f>
        <v>0.0168531642785368</v>
      </c>
    </row>
    <row r="137" customFormat="false" ht="15" hidden="false" customHeight="false" outlineLevel="0" collapsed="false">
      <c r="A137" s="2" t="n">
        <v>45490</v>
      </c>
      <c r="B137" s="0" t="n">
        <v>542.712524414063</v>
      </c>
      <c r="C137" s="0" t="n">
        <v>208.125366210938</v>
      </c>
      <c r="D137" s="0" t="n">
        <f aca="false">LN(B137/B136)</f>
        <v>-0.0141204624139281</v>
      </c>
      <c r="E137" s="0" t="n">
        <f aca="false">LN(C137/C136)</f>
        <v>0.0150993053153809</v>
      </c>
    </row>
    <row r="138" customFormat="false" ht="15" hidden="false" customHeight="false" outlineLevel="0" collapsed="false">
      <c r="A138" s="2" t="n">
        <v>45491</v>
      </c>
      <c r="B138" s="0" t="n">
        <v>538.541870117188</v>
      </c>
      <c r="C138" s="0" t="n">
        <v>201.51318359375</v>
      </c>
      <c r="D138" s="0" t="n">
        <f aca="false">LN(B138/B137)</f>
        <v>-0.00771451196351719</v>
      </c>
      <c r="E138" s="0" t="n">
        <f aca="false">LN(C138/C137)</f>
        <v>-0.0322858137944967</v>
      </c>
    </row>
    <row r="139" customFormat="false" ht="15" hidden="false" customHeight="false" outlineLevel="0" collapsed="false">
      <c r="A139" s="2" t="n">
        <v>45492</v>
      </c>
      <c r="B139" s="0" t="n">
        <v>534.965637207031</v>
      </c>
      <c r="C139" s="0" t="n">
        <v>201.321273803711</v>
      </c>
      <c r="D139" s="0" t="n">
        <f aca="false">LN(B139/B138)</f>
        <v>-0.00666273149544229</v>
      </c>
      <c r="E139" s="0" t="n">
        <f aca="false">LN(C139/C138)</f>
        <v>-0.000952797363945912</v>
      </c>
    </row>
    <row r="140" customFormat="false" ht="15" hidden="false" customHeight="false" outlineLevel="0" collapsed="false">
      <c r="A140" s="2" t="n">
        <v>45495</v>
      </c>
      <c r="B140" s="0" t="n">
        <v>540.481079101563</v>
      </c>
      <c r="C140" s="0" t="n">
        <v>201.801086425781</v>
      </c>
      <c r="D140" s="0" t="n">
        <f aca="false">LN(B140/B139)</f>
        <v>0.0102571148653128</v>
      </c>
      <c r="E140" s="0" t="n">
        <f aca="false">LN(C140/C139)</f>
        <v>0.0023804824340506</v>
      </c>
    </row>
    <row r="141" customFormat="false" ht="15" hidden="false" customHeight="false" outlineLevel="0" collapsed="false">
      <c r="A141" s="2" t="n">
        <v>45496</v>
      </c>
      <c r="B141" s="0" t="n">
        <v>539.633361816406</v>
      </c>
      <c r="C141" s="0" t="n">
        <v>201.849090576172</v>
      </c>
      <c r="D141" s="0" t="n">
        <f aca="false">LN(B141/B140)</f>
        <v>-0.00156968081732742</v>
      </c>
      <c r="E141" s="0" t="n">
        <f aca="false">LN(C141/C140)</f>
        <v>0.000237850264174591</v>
      </c>
    </row>
    <row r="142" customFormat="false" ht="15" hidden="false" customHeight="false" outlineLevel="0" collapsed="false">
      <c r="A142" s="2" t="n">
        <v>45497</v>
      </c>
      <c r="B142" s="0" t="n">
        <v>527.403930664063</v>
      </c>
      <c r="C142" s="0" t="n">
        <v>200.179260253906</v>
      </c>
      <c r="D142" s="0" t="n">
        <f aca="false">LN(B142/B141)</f>
        <v>-0.0229232225614799</v>
      </c>
      <c r="E142" s="0" t="n">
        <f aca="false">LN(C142/C141)</f>
        <v>-0.008307075465575</v>
      </c>
    </row>
    <row r="143" customFormat="false" ht="15" hidden="false" customHeight="false" outlineLevel="0" collapsed="false">
      <c r="A143" s="2" t="n">
        <v>45498</v>
      </c>
      <c r="B143" s="0" t="n">
        <v>524.655883789063</v>
      </c>
      <c r="C143" s="0" t="n">
        <v>200.25602722168</v>
      </c>
      <c r="D143" s="0" t="n">
        <f aca="false">LN(B143/B142)</f>
        <v>-0.00522413856538009</v>
      </c>
      <c r="E143" s="0" t="n">
        <f aca="false">LN(C143/C142)</f>
        <v>0.000383417601370279</v>
      </c>
    </row>
    <row r="144" customFormat="false" ht="15" hidden="false" customHeight="false" outlineLevel="0" collapsed="false">
      <c r="A144" s="2" t="n">
        <v>45499</v>
      </c>
      <c r="B144" s="0" t="n">
        <v>530.531860351563</v>
      </c>
      <c r="C144" s="0" t="n">
        <v>203.682083129883</v>
      </c>
      <c r="D144" s="0" t="n">
        <f aca="false">LN(B144/B143)</f>
        <v>0.0111374252290397</v>
      </c>
      <c r="E144" s="0" t="n">
        <f aca="false">LN(C144/C143)</f>
        <v>0.0169636782400613</v>
      </c>
    </row>
    <row r="145" customFormat="false" ht="15" hidden="false" customHeight="false" outlineLevel="0" collapsed="false">
      <c r="A145" s="2" t="n">
        <v>45502</v>
      </c>
      <c r="B145" s="0" t="n">
        <v>530.843627929688</v>
      </c>
      <c r="C145" s="0" t="n">
        <v>202.348129272461</v>
      </c>
      <c r="D145" s="0" t="n">
        <f aca="false">LN(B145/B144)</f>
        <v>0.000587478400498259</v>
      </c>
      <c r="E145" s="0" t="n">
        <f aca="false">LN(C145/C144)</f>
        <v>-0.00657073595057365</v>
      </c>
    </row>
    <row r="146" customFormat="false" ht="15" hidden="false" customHeight="false" outlineLevel="0" collapsed="false">
      <c r="A146" s="2" t="n">
        <v>45503</v>
      </c>
      <c r="B146" s="0" t="n">
        <v>528.154174804688</v>
      </c>
      <c r="C146" s="0" t="n">
        <v>206.513122558594</v>
      </c>
      <c r="D146" s="0" t="n">
        <f aca="false">LN(B146/B145)</f>
        <v>-0.00507925304492807</v>
      </c>
      <c r="E146" s="0" t="n">
        <f aca="false">LN(C146/C145)</f>
        <v>0.0203743316109766</v>
      </c>
    </row>
    <row r="147" customFormat="false" ht="15" hidden="false" customHeight="false" outlineLevel="0" collapsed="false">
      <c r="A147" s="2" t="n">
        <v>45504</v>
      </c>
      <c r="B147" s="0" t="n">
        <v>536.739196777344</v>
      </c>
      <c r="C147" s="0" t="n">
        <v>204.219497680664</v>
      </c>
      <c r="D147" s="0" t="n">
        <f aca="false">LN(B147/B146)</f>
        <v>0.016124070633742</v>
      </c>
      <c r="E147" s="0" t="n">
        <f aca="false">LN(C147/C146)</f>
        <v>-0.0111685734539787</v>
      </c>
    </row>
    <row r="148" customFormat="false" ht="15" hidden="false" customHeight="false" outlineLevel="0" collapsed="false">
      <c r="A148" s="2" t="n">
        <v>45505</v>
      </c>
      <c r="B148" s="0" t="n">
        <v>529.138366699219</v>
      </c>
      <c r="C148" s="0" t="n">
        <v>199.574661254883</v>
      </c>
      <c r="D148" s="0" t="n">
        <f aca="false">LN(B148/B147)</f>
        <v>-0.0142623490379397</v>
      </c>
      <c r="E148" s="0" t="n">
        <f aca="false">LN(C148/C147)</f>
        <v>-0.0230069762292907</v>
      </c>
    </row>
    <row r="149" customFormat="false" ht="15" hidden="false" customHeight="false" outlineLevel="0" collapsed="false">
      <c r="A149" s="2" t="n">
        <v>45506</v>
      </c>
      <c r="B149" s="0" t="n">
        <v>519.286682128906</v>
      </c>
      <c r="C149" s="0" t="n">
        <v>191.110275268555</v>
      </c>
      <c r="D149" s="0" t="n">
        <f aca="false">LN(B149/B148)</f>
        <v>-0.0187938557075344</v>
      </c>
      <c r="E149" s="0" t="n">
        <f aca="false">LN(C149/C148)</f>
        <v>-0.0433377893310616</v>
      </c>
    </row>
    <row r="150" customFormat="false" ht="15" hidden="false" customHeight="false" outlineLevel="0" collapsed="false">
      <c r="A150" s="2" t="n">
        <v>45509</v>
      </c>
      <c r="B150" s="0" t="n">
        <v>504.163116455078</v>
      </c>
      <c r="C150" s="0" t="n">
        <v>187.041244506836</v>
      </c>
      <c r="D150" s="0" t="n">
        <f aca="false">LN(B150/B149)</f>
        <v>-0.0295562452375382</v>
      </c>
      <c r="E150" s="0" t="n">
        <f aca="false">LN(C150/C149)</f>
        <v>-0.021521467471801</v>
      </c>
    </row>
    <row r="151" customFormat="false" ht="15" hidden="false" customHeight="false" outlineLevel="0" collapsed="false">
      <c r="A151" s="2" t="n">
        <v>45510</v>
      </c>
      <c r="B151" s="0" t="n">
        <v>508.811309814453</v>
      </c>
      <c r="C151" s="0" t="n">
        <v>192.26188659668</v>
      </c>
      <c r="D151" s="0" t="n">
        <f aca="false">LN(B151/B150)</f>
        <v>0.00917738071767445</v>
      </c>
      <c r="E151" s="0" t="n">
        <f aca="false">LN(C151/C150)</f>
        <v>0.0275292839306763</v>
      </c>
    </row>
    <row r="152" customFormat="false" ht="15" hidden="false" customHeight="false" outlineLevel="0" collapsed="false">
      <c r="A152" s="2" t="n">
        <v>45511</v>
      </c>
      <c r="B152" s="0" t="n">
        <v>505.410461425781</v>
      </c>
      <c r="C152" s="0" t="n">
        <v>192.319473266602</v>
      </c>
      <c r="D152" s="0" t="n">
        <f aca="false">LN(B152/B151)</f>
        <v>-0.00670634614877634</v>
      </c>
      <c r="E152" s="0" t="n">
        <f aca="false">LN(C152/C151)</f>
        <v>0.000299477178887655</v>
      </c>
    </row>
    <row r="153" customFormat="false" ht="15" hidden="false" customHeight="false" outlineLevel="0" collapsed="false">
      <c r="A153" s="2" t="n">
        <v>45512</v>
      </c>
      <c r="B153" s="0" t="n">
        <v>517.094116210938</v>
      </c>
      <c r="C153" s="0" t="n">
        <v>195.831909179688</v>
      </c>
      <c r="D153" s="0" t="n">
        <f aca="false">LN(B153/B152)</f>
        <v>0.0228540068628163</v>
      </c>
      <c r="E153" s="0" t="n">
        <f aca="false">LN(C153/C152)</f>
        <v>0.0180987725451189</v>
      </c>
    </row>
    <row r="154" customFormat="false" ht="15" hidden="false" customHeight="false" outlineLevel="0" collapsed="false">
      <c r="A154" s="2" t="n">
        <v>45513</v>
      </c>
      <c r="B154" s="0" t="n">
        <v>519.374328613281</v>
      </c>
      <c r="C154" s="0" t="n">
        <v>197.501739501953</v>
      </c>
      <c r="D154" s="0" t="n">
        <f aca="false">LN(B154/B153)</f>
        <v>0.00439997202505307</v>
      </c>
      <c r="E154" s="0" t="n">
        <f aca="false">LN(C154/C153)</f>
        <v>0.00849070685739052</v>
      </c>
    </row>
    <row r="155" customFormat="false" ht="15" hidden="false" customHeight="false" outlineLevel="0" collapsed="false">
      <c r="A155" s="2" t="n">
        <v>45516</v>
      </c>
      <c r="B155" s="0" t="n">
        <v>519.647277832031</v>
      </c>
      <c r="C155" s="0" t="n">
        <v>197.876007080078</v>
      </c>
      <c r="D155" s="0" t="n">
        <f aca="false">LN(B155/B154)</f>
        <v>0.000525396629551407</v>
      </c>
      <c r="E155" s="0" t="n">
        <f aca="false">LN(C155/C154)</f>
        <v>0.0018932157570829</v>
      </c>
    </row>
    <row r="156" customFormat="false" ht="15" hidden="false" customHeight="false" outlineLevel="0" collapsed="false">
      <c r="A156" s="2" t="n">
        <v>45517</v>
      </c>
      <c r="B156" s="0" t="n">
        <v>528.193237304688</v>
      </c>
      <c r="C156" s="0" t="n">
        <v>199.555435180664</v>
      </c>
      <c r="D156" s="0" t="n">
        <f aca="false">LN(B156/B155)</f>
        <v>0.0163119269393179</v>
      </c>
      <c r="E156" s="0" t="n">
        <f aca="false">LN(C156/C155)</f>
        <v>0.00845146064650998</v>
      </c>
    </row>
    <row r="157" customFormat="false" ht="15" hidden="false" customHeight="false" outlineLevel="0" collapsed="false">
      <c r="A157" s="2" t="n">
        <v>45518</v>
      </c>
      <c r="B157" s="0" t="n">
        <v>529.859375</v>
      </c>
      <c r="C157" s="0" t="n">
        <v>201.762710571289</v>
      </c>
      <c r="D157" s="0" t="n">
        <f aca="false">LN(B157/B156)</f>
        <v>0.00314944465546926</v>
      </c>
      <c r="E157" s="0" t="n">
        <f aca="false">LN(C157/C156)</f>
        <v>0.0110002384472435</v>
      </c>
    </row>
    <row r="158" customFormat="false" ht="15" hidden="false" customHeight="false" outlineLevel="0" collapsed="false">
      <c r="A158" s="2" t="n">
        <v>45519</v>
      </c>
      <c r="B158" s="0" t="n">
        <v>538.94140625</v>
      </c>
      <c r="C158" s="0" t="n">
        <v>203.019897460938</v>
      </c>
      <c r="D158" s="0" t="n">
        <f aca="false">LN(B158/B157)</f>
        <v>0.0169952155925908</v>
      </c>
      <c r="E158" s="0" t="n">
        <f aca="false">LN(C158/C157)</f>
        <v>0.0062116845293313</v>
      </c>
    </row>
    <row r="159" customFormat="false" ht="15" hidden="false" customHeight="false" outlineLevel="0" collapsed="false">
      <c r="A159" s="2" t="n">
        <v>45520</v>
      </c>
      <c r="B159" s="0" t="n">
        <v>540.149841308594</v>
      </c>
      <c r="C159" s="0" t="n">
        <v>205.342315673828</v>
      </c>
      <c r="D159" s="0" t="n">
        <f aca="false">LN(B159/B158)</f>
        <v>0.00223972822778816</v>
      </c>
      <c r="E159" s="0" t="n">
        <f aca="false">LN(C159/C158)</f>
        <v>0.011374427785982</v>
      </c>
    </row>
    <row r="160" customFormat="false" ht="15" hidden="false" customHeight="false" outlineLevel="0" collapsed="false">
      <c r="A160" s="2" t="n">
        <v>45523</v>
      </c>
      <c r="B160" s="0" t="n">
        <v>545.314392089844</v>
      </c>
      <c r="C160" s="0" t="n">
        <v>206.762634277344</v>
      </c>
      <c r="D160" s="0" t="n">
        <f aca="false">LN(B160/B159)</f>
        <v>0.00951590958819934</v>
      </c>
      <c r="E160" s="0" t="n">
        <f aca="false">LN(C160/C159)</f>
        <v>0.00689302192270003</v>
      </c>
    </row>
    <row r="161" customFormat="false" ht="15" hidden="false" customHeight="false" outlineLevel="0" collapsed="false">
      <c r="A161" s="2" t="n">
        <v>45524</v>
      </c>
      <c r="B161" s="0" t="n">
        <v>544.427673339844</v>
      </c>
      <c r="C161" s="0" t="n">
        <v>205.870147705078</v>
      </c>
      <c r="D161" s="0" t="n">
        <f aca="false">LN(B161/B160)</f>
        <v>-0.00162739234141542</v>
      </c>
      <c r="E161" s="0" t="n">
        <f aca="false">LN(C161/C160)</f>
        <v>-0.0043258219073929</v>
      </c>
    </row>
    <row r="162" customFormat="false" ht="15" hidden="false" customHeight="false" outlineLevel="0" collapsed="false">
      <c r="A162" s="2" t="n">
        <v>45525</v>
      </c>
      <c r="B162" s="0" t="n">
        <v>546.298645019531</v>
      </c>
      <c r="C162" s="0" t="n">
        <v>205.946899414063</v>
      </c>
      <c r="D162" s="0" t="n">
        <f aca="false">LN(B162/B161)</f>
        <v>0.00343069289381193</v>
      </c>
      <c r="E162" s="0" t="n">
        <f aca="false">LN(C162/C161)</f>
        <v>0.000372746637906175</v>
      </c>
    </row>
    <row r="163" customFormat="false" ht="15" hidden="false" customHeight="false" outlineLevel="0" collapsed="false">
      <c r="A163" s="2" t="n">
        <v>45526</v>
      </c>
      <c r="B163" s="0" t="n">
        <v>542.010925292969</v>
      </c>
      <c r="C163" s="0" t="n">
        <v>207.895065307617</v>
      </c>
      <c r="D163" s="0" t="n">
        <f aca="false">LN(B163/B162)</f>
        <v>-0.00787963650859035</v>
      </c>
      <c r="E163" s="0" t="n">
        <f aca="false">LN(C163/C162)</f>
        <v>0.00941509296159031</v>
      </c>
    </row>
    <row r="164" customFormat="false" ht="15" hidden="false" customHeight="false" outlineLevel="0" collapsed="false">
      <c r="A164" s="2" t="n">
        <v>45527</v>
      </c>
      <c r="B164" s="0" t="n">
        <v>547.770080566406</v>
      </c>
      <c r="C164" s="0" t="n">
        <v>209.507308959961</v>
      </c>
      <c r="D164" s="0" t="n">
        <f aca="false">LN(B164/B163)</f>
        <v>0.0105694792938708</v>
      </c>
      <c r="E164" s="0" t="n">
        <f aca="false">LN(C164/C163)</f>
        <v>0.00772516770250871</v>
      </c>
    </row>
    <row r="165" customFormat="false" ht="15" hidden="false" customHeight="false" outlineLevel="0" collapsed="false">
      <c r="A165" s="2" t="n">
        <v>45530</v>
      </c>
      <c r="B165" s="0" t="n">
        <v>546.464172363281</v>
      </c>
      <c r="C165" s="0" t="n">
        <v>210.332641601563</v>
      </c>
      <c r="D165" s="0" t="n">
        <f aca="false">LN(B165/B164)</f>
        <v>-0.00238689077706236</v>
      </c>
      <c r="E165" s="0" t="n">
        <f aca="false">LN(C165/C164)</f>
        <v>0.00393165873642726</v>
      </c>
    </row>
    <row r="166" customFormat="false" ht="15" hidden="false" customHeight="false" outlineLevel="0" collapsed="false">
      <c r="A166" s="2" t="n">
        <v>45531</v>
      </c>
      <c r="B166" s="0" t="n">
        <v>547.214599609375</v>
      </c>
      <c r="C166" s="0" t="n">
        <v>211.301895141602</v>
      </c>
      <c r="D166" s="0" t="n">
        <f aca="false">LN(B166/B165)</f>
        <v>0.00137229940471022</v>
      </c>
      <c r="E166" s="0" t="n">
        <f aca="false">LN(C166/C165)</f>
        <v>0.00459760841635822</v>
      </c>
    </row>
    <row r="167" customFormat="false" ht="15" hidden="false" customHeight="false" outlineLevel="0" collapsed="false">
      <c r="A167" s="2" t="n">
        <v>45532</v>
      </c>
      <c r="B167" s="0" t="n">
        <v>544.037841796875</v>
      </c>
      <c r="C167" s="0" t="n">
        <v>212.367126464844</v>
      </c>
      <c r="D167" s="0" t="n">
        <f aca="false">LN(B167/B166)</f>
        <v>-0.00582223996189026</v>
      </c>
      <c r="E167" s="0" t="n">
        <f aca="false">LN(C167/C166)</f>
        <v>0.00502861202315647</v>
      </c>
    </row>
    <row r="168" customFormat="false" ht="15" hidden="false" customHeight="false" outlineLevel="0" collapsed="false">
      <c r="A168" s="2" t="n">
        <v>45533</v>
      </c>
      <c r="B168" s="0" t="n">
        <v>544.086547851563</v>
      </c>
      <c r="C168" s="0" t="n">
        <v>213.250061035156</v>
      </c>
      <c r="D168" s="0" t="n">
        <f aca="false">LN(B168/B167)</f>
        <v>8.95229537786829E-005</v>
      </c>
      <c r="E168" s="0" t="n">
        <f aca="false">LN(C168/C167)</f>
        <v>0.00414896701922463</v>
      </c>
    </row>
    <row r="169" customFormat="false" ht="15" hidden="false" customHeight="false" outlineLevel="0" collapsed="false">
      <c r="A169" s="2" t="n">
        <v>45534</v>
      </c>
      <c r="B169" s="0" t="n">
        <v>549.280456542969</v>
      </c>
      <c r="C169" s="0" t="n">
        <v>215.735641479492</v>
      </c>
      <c r="D169" s="0" t="n">
        <f aca="false">LN(B169/B168)</f>
        <v>0.0095008313582364</v>
      </c>
      <c r="E169" s="0" t="n">
        <f aca="false">LN(C169/C168)</f>
        <v>0.0115883035036686</v>
      </c>
    </row>
    <row r="170" customFormat="false" ht="15" hidden="false" customHeight="false" outlineLevel="0" collapsed="false">
      <c r="A170" s="2" t="n">
        <v>45538</v>
      </c>
      <c r="B170" s="0" t="n">
        <v>537.976745605469</v>
      </c>
      <c r="C170" s="0" t="n">
        <v>211.417068481445</v>
      </c>
      <c r="D170" s="0" t="n">
        <f aca="false">LN(B170/B169)</f>
        <v>-0.0207938254292804</v>
      </c>
      <c r="E170" s="0" t="n">
        <f aca="false">LN(C170/C169)</f>
        <v>-0.0202209656977186</v>
      </c>
    </row>
    <row r="171" customFormat="false" ht="15" hidden="false" customHeight="false" outlineLevel="0" collapsed="false">
      <c r="A171" s="2" t="n">
        <v>45539</v>
      </c>
      <c r="B171" s="0" t="n">
        <v>536.875610351563</v>
      </c>
      <c r="C171" s="0" t="n">
        <v>210.486206054688</v>
      </c>
      <c r="D171" s="0" t="n">
        <f aca="false">LN(B171/B170)</f>
        <v>-0.00204890584835902</v>
      </c>
      <c r="E171" s="0" t="n">
        <f aca="false">LN(C171/C170)</f>
        <v>-0.00441268884791887</v>
      </c>
    </row>
    <row r="172" customFormat="false" ht="15" hidden="false" customHeight="false" outlineLevel="0" collapsed="false">
      <c r="A172" s="2" t="n">
        <v>45540</v>
      </c>
      <c r="B172" s="0" t="n">
        <v>535.569763183594</v>
      </c>
      <c r="C172" s="0" t="n">
        <v>208.854721069336</v>
      </c>
      <c r="D172" s="0" t="n">
        <f aca="false">LN(B172/B171)</f>
        <v>-0.00243527147500266</v>
      </c>
      <c r="E172" s="0" t="n">
        <f aca="false">LN(C172/C171)</f>
        <v>-0.00778122578394903</v>
      </c>
    </row>
    <row r="173" customFormat="false" ht="15" hidden="false" customHeight="false" outlineLevel="0" collapsed="false">
      <c r="A173" s="2" t="n">
        <v>45541</v>
      </c>
      <c r="B173" s="0" t="n">
        <v>526.55615234375</v>
      </c>
      <c r="C173" s="0" t="n">
        <v>203.893203735352</v>
      </c>
      <c r="D173" s="0" t="n">
        <f aca="false">LN(B173/B172)</f>
        <v>-0.0169731801106136</v>
      </c>
      <c r="E173" s="0" t="n">
        <f aca="false">LN(C173/C172)</f>
        <v>-0.0240425500967086</v>
      </c>
    </row>
    <row r="174" customFormat="false" ht="15" hidden="false" customHeight="false" outlineLevel="0" collapsed="false">
      <c r="A174" s="2" t="n">
        <v>45544</v>
      </c>
      <c r="B174" s="0" t="n">
        <v>532.451477050781</v>
      </c>
      <c r="C174" s="0" t="n">
        <v>208.067779541016</v>
      </c>
      <c r="D174" s="0" t="n">
        <f aca="false">LN(B174/B173)</f>
        <v>0.0111337925103267</v>
      </c>
      <c r="E174" s="0" t="n">
        <f aca="false">LN(C174/C173)</f>
        <v>0.0202675441341853</v>
      </c>
    </row>
    <row r="175" customFormat="false" ht="15" hidden="false" customHeight="false" outlineLevel="0" collapsed="false">
      <c r="A175" s="2" t="n">
        <v>45545</v>
      </c>
      <c r="B175" s="0" t="n">
        <v>534.770751953125</v>
      </c>
      <c r="C175" s="0" t="n">
        <v>197.271408081055</v>
      </c>
      <c r="D175" s="0" t="n">
        <f aca="false">LN(B175/B174)</f>
        <v>0.00434638351870805</v>
      </c>
      <c r="E175" s="0" t="n">
        <f aca="false">LN(C175/C174)</f>
        <v>-0.0532834032303553</v>
      </c>
    </row>
    <row r="176" customFormat="false" ht="15" hidden="false" customHeight="false" outlineLevel="0" collapsed="false">
      <c r="A176" s="2" t="n">
        <v>45546</v>
      </c>
      <c r="B176" s="0" t="n">
        <v>540.2568359375</v>
      </c>
      <c r="C176" s="0" t="n">
        <v>198.874069213867</v>
      </c>
      <c r="D176" s="0" t="n">
        <f aca="false">LN(B176/B175)</f>
        <v>0.0102064945514464</v>
      </c>
      <c r="E176" s="0" t="n">
        <f aca="false">LN(C176/C175)</f>
        <v>0.00809131982283994</v>
      </c>
    </row>
    <row r="177" customFormat="false" ht="15" hidden="false" customHeight="false" outlineLevel="0" collapsed="false">
      <c r="A177" s="2" t="n">
        <v>45547</v>
      </c>
      <c r="B177" s="0" t="n">
        <v>544.807678222656</v>
      </c>
      <c r="C177" s="0" t="n">
        <v>198.269485473633</v>
      </c>
      <c r="D177" s="0" t="n">
        <f aca="false">LN(B177/B176)</f>
        <v>0.00838819979745009</v>
      </c>
      <c r="E177" s="0" t="n">
        <f aca="false">LN(C177/C176)</f>
        <v>-0.00304466332205591</v>
      </c>
    </row>
    <row r="178" customFormat="false" ht="15" hidden="false" customHeight="false" outlineLevel="0" collapsed="false">
      <c r="A178" s="2" t="n">
        <v>45548</v>
      </c>
      <c r="B178" s="0" t="n">
        <v>547.652954101563</v>
      </c>
      <c r="C178" s="0" t="n">
        <v>196.081420898438</v>
      </c>
      <c r="D178" s="0" t="n">
        <f aca="false">LN(B178/B177)</f>
        <v>0.00520894250674338</v>
      </c>
      <c r="E178" s="0" t="n">
        <f aca="false">LN(C178/C177)</f>
        <v>-0.0110971573501721</v>
      </c>
    </row>
    <row r="179" customFormat="false" ht="15" hidden="false" customHeight="false" outlineLevel="0" collapsed="false">
      <c r="A179" s="2" t="n">
        <v>45551</v>
      </c>
      <c r="B179" s="0" t="n">
        <v>548.461853027344</v>
      </c>
      <c r="C179" s="0" t="n">
        <v>199.47868347168</v>
      </c>
      <c r="D179" s="0" t="n">
        <f aca="false">LN(B179/B178)</f>
        <v>0.00147593859212939</v>
      </c>
      <c r="E179" s="0" t="n">
        <f aca="false">LN(C179/C178)</f>
        <v>0.0171773951373983</v>
      </c>
    </row>
    <row r="180" customFormat="false" ht="15" hidden="false" customHeight="false" outlineLevel="0" collapsed="false">
      <c r="A180" s="2" t="n">
        <v>45552</v>
      </c>
      <c r="B180" s="0" t="n">
        <v>548.685974121094</v>
      </c>
      <c r="C180" s="0" t="n">
        <v>200.812637329102</v>
      </c>
      <c r="D180" s="0" t="n">
        <f aca="false">LN(B180/B179)</f>
        <v>0.000408552232108823</v>
      </c>
      <c r="E180" s="0" t="n">
        <f aca="false">LN(C180/C179)</f>
        <v>0.00666493988808181</v>
      </c>
    </row>
    <row r="181" customFormat="false" ht="15" hidden="false" customHeight="false" outlineLevel="0" collapsed="false">
      <c r="A181" s="2" t="n">
        <v>45553</v>
      </c>
      <c r="B181" s="0" t="n">
        <v>547.058715820313</v>
      </c>
      <c r="C181" s="0" t="n">
        <v>199.161972045898</v>
      </c>
      <c r="D181" s="0" t="n">
        <f aca="false">LN(B181/B180)</f>
        <v>-0.00297014352337971</v>
      </c>
      <c r="E181" s="0" t="n">
        <f aca="false">LN(C181/C180)</f>
        <v>-0.00825389720105717</v>
      </c>
    </row>
    <row r="182" customFormat="false" ht="15" hidden="false" customHeight="false" outlineLevel="0" collapsed="false">
      <c r="A182" s="2" t="n">
        <v>45554</v>
      </c>
      <c r="B182" s="0" t="n">
        <v>556.393859863281</v>
      </c>
      <c r="C182" s="0" t="n">
        <v>201.993026733398</v>
      </c>
      <c r="D182" s="0" t="n">
        <f aca="false">LN(B182/B181)</f>
        <v>0.0169202863187096</v>
      </c>
      <c r="E182" s="0" t="n">
        <f aca="false">LN(C182/C181)</f>
        <v>0.0141147521414638</v>
      </c>
    </row>
    <row r="183" customFormat="false" ht="15" hidden="false" customHeight="false" outlineLevel="0" collapsed="false">
      <c r="A183" s="2" t="n">
        <v>45555</v>
      </c>
      <c r="B183" s="0" t="n">
        <v>555.43212890625</v>
      </c>
      <c r="C183" s="0" t="n">
        <v>202.578430175781</v>
      </c>
      <c r="D183" s="0" t="n">
        <f aca="false">LN(B183/B182)</f>
        <v>-0.00173000308791159</v>
      </c>
      <c r="E183" s="0" t="n">
        <f aca="false">LN(C183/C182)</f>
        <v>0.00289394538811008</v>
      </c>
    </row>
    <row r="184" customFormat="false" ht="15" hidden="false" customHeight="false" outlineLevel="0" collapsed="false">
      <c r="A184" s="2" t="n">
        <v>45558</v>
      </c>
      <c r="B184" s="0" t="n">
        <v>556.820129394531</v>
      </c>
      <c r="C184" s="0" t="n">
        <v>202.914337158203</v>
      </c>
      <c r="D184" s="0" t="n">
        <f aca="false">LN(B184/B183)</f>
        <v>0.00249583886826899</v>
      </c>
      <c r="E184" s="0" t="n">
        <f aca="false">LN(C184/C183)</f>
        <v>0.00165678446729062</v>
      </c>
    </row>
    <row r="185" customFormat="false" ht="15" hidden="false" customHeight="false" outlineLevel="0" collapsed="false">
      <c r="A185" s="2" t="n">
        <v>45559</v>
      </c>
      <c r="B185" s="0" t="n">
        <v>558.413269042969</v>
      </c>
      <c r="C185" s="0" t="n">
        <v>203.05827331543</v>
      </c>
      <c r="D185" s="0" t="n">
        <f aca="false">LN(B185/B184)</f>
        <v>0.00285705348202467</v>
      </c>
      <c r="E185" s="0" t="n">
        <f aca="false">LN(C185/C184)</f>
        <v>0.00070909297595105</v>
      </c>
    </row>
    <row r="186" customFormat="false" ht="15" hidden="false" customHeight="false" outlineLevel="0" collapsed="false">
      <c r="A186" s="2" t="n">
        <v>45560</v>
      </c>
      <c r="B186" s="0" t="n">
        <v>557.181640625</v>
      </c>
      <c r="C186" s="0" t="n">
        <v>201.714736938477</v>
      </c>
      <c r="D186" s="0" t="n">
        <f aca="false">LN(B186/B185)</f>
        <v>-0.00220802176073258</v>
      </c>
      <c r="E186" s="0" t="n">
        <f aca="false">LN(C186/C185)</f>
        <v>-0.00663849257240457</v>
      </c>
    </row>
    <row r="187" customFormat="false" ht="15" hidden="false" customHeight="false" outlineLevel="0" collapsed="false">
      <c r="A187" s="2" t="n">
        <v>45561</v>
      </c>
      <c r="B187" s="0" t="n">
        <v>559.390747070313</v>
      </c>
      <c r="C187" s="0" t="n">
        <v>201.321273803711</v>
      </c>
      <c r="D187" s="0" t="n">
        <f aca="false">LN(B187/B186)</f>
        <v>0.00395694780216336</v>
      </c>
      <c r="E187" s="0" t="n">
        <f aca="false">LN(C187/C186)</f>
        <v>-0.0019524967957043</v>
      </c>
    </row>
    <row r="188" customFormat="false" ht="15" hidden="false" customHeight="false" outlineLevel="0" collapsed="false">
      <c r="A188" s="2" t="n">
        <v>45562</v>
      </c>
      <c r="B188" s="0" t="n">
        <v>558.579406738281</v>
      </c>
      <c r="C188" s="0" t="n">
        <v>202.012222290039</v>
      </c>
      <c r="D188" s="0" t="n">
        <f aca="false">LN(B188/B187)</f>
        <v>-0.00145145283477528</v>
      </c>
      <c r="E188" s="0" t="n">
        <f aca="false">LN(C188/C187)</f>
        <v>0.0034261928103097</v>
      </c>
    </row>
    <row r="189" customFormat="false" ht="15" hidden="false" customHeight="false" outlineLevel="0" collapsed="false">
      <c r="A189" s="2" t="n">
        <v>45565</v>
      </c>
      <c r="B189" s="0" t="n">
        <v>560.817810058594</v>
      </c>
      <c r="C189" s="0" t="n">
        <v>202.357711791992</v>
      </c>
      <c r="D189" s="0" t="n">
        <f aca="false">LN(B189/B188)</f>
        <v>0.00399930653788799</v>
      </c>
      <c r="E189" s="0" t="n">
        <f aca="false">LN(C189/C188)</f>
        <v>0.00170877979246621</v>
      </c>
    </row>
    <row r="190" customFormat="false" ht="15" hidden="false" customHeight="false" outlineLevel="0" collapsed="false">
      <c r="A190" s="2" t="n">
        <v>45566</v>
      </c>
      <c r="B190" s="0" t="n">
        <v>555.793762207031</v>
      </c>
      <c r="C190" s="0" t="n">
        <v>198.691757202148</v>
      </c>
      <c r="D190" s="0" t="n">
        <f aca="false">LN(B190/B189)</f>
        <v>-0.00899879936690665</v>
      </c>
      <c r="E190" s="0" t="n">
        <f aca="false">LN(C190/C189)</f>
        <v>-0.0182823166851358</v>
      </c>
    </row>
    <row r="191" customFormat="false" ht="15" hidden="false" customHeight="false" outlineLevel="0" collapsed="false">
      <c r="A191" s="2" t="n">
        <v>45567</v>
      </c>
      <c r="B191" s="0" t="n">
        <v>556.028259277344</v>
      </c>
      <c r="C191" s="0" t="n">
        <v>198.931640625</v>
      </c>
      <c r="D191" s="0" t="n">
        <f aca="false">LN(B191/B190)</f>
        <v>0.000421824841131681</v>
      </c>
      <c r="E191" s="0" t="n">
        <f aca="false">LN(C191/C190)</f>
        <v>0.00120658619822324</v>
      </c>
    </row>
    <row r="192" customFormat="false" ht="15" hidden="false" customHeight="false" outlineLevel="0" collapsed="false">
      <c r="A192" s="2" t="n">
        <v>45568</v>
      </c>
      <c r="B192" s="0" t="n">
        <v>555.011840820313</v>
      </c>
      <c r="C192" s="0" t="n">
        <v>196.954711914063</v>
      </c>
      <c r="D192" s="0" t="n">
        <f aca="false">LN(B192/B191)</f>
        <v>-0.0018296706671466</v>
      </c>
      <c r="E192" s="0" t="n">
        <f aca="false">LN(C192/C191)</f>
        <v>-0.0099874377142405</v>
      </c>
    </row>
    <row r="193" customFormat="false" ht="15" hidden="false" customHeight="false" outlineLevel="0" collapsed="false">
      <c r="A193" s="2" t="n">
        <v>45569</v>
      </c>
      <c r="B193" s="0" t="n">
        <v>560.055419921875</v>
      </c>
      <c r="C193" s="0" t="n">
        <v>203.945373535156</v>
      </c>
      <c r="D193" s="0" t="n">
        <f aca="false">LN(B193/B192)</f>
        <v>0.00904629464854767</v>
      </c>
      <c r="E193" s="0" t="n">
        <f aca="false">LN(C193/C192)</f>
        <v>0.034878367648748</v>
      </c>
    </row>
    <row r="194" customFormat="false" ht="15" hidden="false" customHeight="false" outlineLevel="0" collapsed="false">
      <c r="A194" s="2" t="n">
        <v>45572</v>
      </c>
      <c r="B194" s="0" t="n">
        <v>554.992248535156</v>
      </c>
      <c r="C194" s="0" t="n">
        <v>203.66535949707</v>
      </c>
      <c r="D194" s="0" t="n">
        <f aca="false">LN(B194/B193)</f>
        <v>-0.00908159593319366</v>
      </c>
      <c r="E194" s="0" t="n">
        <f aca="false">LN(C194/C193)</f>
        <v>-0.00137392889559574</v>
      </c>
    </row>
    <row r="195" customFormat="false" ht="15" hidden="false" customHeight="false" outlineLevel="0" collapsed="false">
      <c r="A195" s="2" t="n">
        <v>45573</v>
      </c>
      <c r="B195" s="0" t="n">
        <v>560.241027832031</v>
      </c>
      <c r="C195" s="0" t="n">
        <v>203.491546630859</v>
      </c>
      <c r="D195" s="0" t="n">
        <f aca="false">LN(B195/B194)</f>
        <v>0.00941295092807326</v>
      </c>
      <c r="E195" s="0" t="n">
        <f aca="false">LN(C195/C194)</f>
        <v>-0.000853788179217429</v>
      </c>
    </row>
    <row r="196" customFormat="false" ht="15" hidden="false" customHeight="false" outlineLevel="0" collapsed="false">
      <c r="A196" s="2" t="n">
        <v>45574</v>
      </c>
      <c r="B196" s="0" t="n">
        <v>564.121520996094</v>
      </c>
      <c r="C196" s="0" t="n">
        <v>206.069580078125</v>
      </c>
      <c r="D196" s="0" t="n">
        <f aca="false">LN(B196/B195)</f>
        <v>0.00690259307467202</v>
      </c>
      <c r="E196" s="0" t="n">
        <f aca="false">LN(C196/C195)</f>
        <v>0.0125894150062162</v>
      </c>
    </row>
    <row r="197" customFormat="false" ht="15" hidden="false" customHeight="false" outlineLevel="0" collapsed="false">
      <c r="A197" s="2" t="n">
        <v>45575</v>
      </c>
      <c r="B197" s="0" t="n">
        <v>563.134338378906</v>
      </c>
      <c r="C197" s="0" t="n">
        <v>205.509567260742</v>
      </c>
      <c r="D197" s="0" t="n">
        <f aca="false">LN(B197/B196)</f>
        <v>-0.00175147968642771</v>
      </c>
      <c r="E197" s="0" t="n">
        <f aca="false">LN(C197/C196)</f>
        <v>-0.0027212902626279</v>
      </c>
    </row>
    <row r="198" customFormat="false" ht="15" hidden="false" customHeight="false" outlineLevel="0" collapsed="false">
      <c r="A198" s="2" t="n">
        <v>45576</v>
      </c>
      <c r="B198" s="0" t="n">
        <v>566.506652832031</v>
      </c>
      <c r="C198" s="0" t="n">
        <v>214.634094238281</v>
      </c>
      <c r="D198" s="0" t="n">
        <f aca="false">LN(B198/B197)</f>
        <v>0.00597061278307041</v>
      </c>
      <c r="E198" s="0" t="n">
        <f aca="false">LN(C198/C197)</f>
        <v>0.0434421021425623</v>
      </c>
    </row>
    <row r="199" customFormat="false" ht="15" hidden="false" customHeight="false" outlineLevel="0" collapsed="false">
      <c r="A199" s="2" t="n">
        <v>45579</v>
      </c>
      <c r="B199" s="0" t="n">
        <v>571.139587402344</v>
      </c>
      <c r="C199" s="0" t="n">
        <v>213.851989746094</v>
      </c>
      <c r="D199" s="0" t="n">
        <f aca="false">LN(B199/B198)</f>
        <v>0.00814481693532562</v>
      </c>
      <c r="E199" s="0" t="n">
        <f aca="false">LN(C199/C198)</f>
        <v>-0.00365055197814672</v>
      </c>
    </row>
    <row r="200" customFormat="false" ht="15" hidden="false" customHeight="false" outlineLevel="0" collapsed="false">
      <c r="A200" s="2" t="n">
        <v>45580</v>
      </c>
      <c r="B200" s="0" t="n">
        <v>566.702026367188</v>
      </c>
      <c r="C200" s="0" t="n">
        <v>214.730651855469</v>
      </c>
      <c r="D200" s="0" t="n">
        <f aca="false">LN(B200/B199)</f>
        <v>-0.00780000217935304</v>
      </c>
      <c r="E200" s="0" t="n">
        <f aca="false">LN(C200/C199)</f>
        <v>0.00410032164225539</v>
      </c>
    </row>
    <row r="201" customFormat="false" ht="15" hidden="false" customHeight="false" outlineLevel="0" collapsed="false">
      <c r="A201" s="2" t="n">
        <v>45581</v>
      </c>
      <c r="B201" s="0" t="n">
        <v>569.165161132813</v>
      </c>
      <c r="C201" s="0" t="n">
        <v>215.937622070313</v>
      </c>
      <c r="D201" s="0" t="n">
        <f aca="false">LN(B201/B200)</f>
        <v>0.00433701871774927</v>
      </c>
      <c r="E201" s="0" t="n">
        <f aca="false">LN(C201/C200)</f>
        <v>0.00560511859313003</v>
      </c>
    </row>
    <row r="202" customFormat="false" ht="15" hidden="false" customHeight="false" outlineLevel="0" collapsed="false">
      <c r="A202" s="2" t="n">
        <v>45582</v>
      </c>
      <c r="B202" s="0" t="n">
        <v>569.214050292969</v>
      </c>
      <c r="C202" s="0" t="n">
        <v>216.690765380859</v>
      </c>
      <c r="D202" s="0" t="n">
        <f aca="false">LN(B202/B201)</f>
        <v>8.5892573749726E-005</v>
      </c>
      <c r="E202" s="0" t="n">
        <f aca="false">LN(C202/C201)</f>
        <v>0.00348171360554884</v>
      </c>
    </row>
    <row r="203" customFormat="false" ht="15" hidden="false" customHeight="false" outlineLevel="0" collapsed="false">
      <c r="A203" s="2" t="n">
        <v>45583</v>
      </c>
      <c r="B203" s="0" t="n">
        <v>571.403503417969</v>
      </c>
      <c r="C203" s="0" t="n">
        <v>217.608016967773</v>
      </c>
      <c r="D203" s="0" t="n">
        <f aca="false">LN(B203/B202)</f>
        <v>0.00383907087344794</v>
      </c>
      <c r="E203" s="0" t="n">
        <f aca="false">LN(C203/C202)</f>
        <v>0.00422406411460931</v>
      </c>
    </row>
    <row r="204" customFormat="false" ht="15" hidden="false" customHeight="false" outlineLevel="0" collapsed="false">
      <c r="A204" s="2" t="n">
        <v>45586</v>
      </c>
      <c r="B204" s="0" t="n">
        <v>570.465270996094</v>
      </c>
      <c r="C204" s="0" t="n">
        <v>215.319641113281</v>
      </c>
      <c r="D204" s="0" t="n">
        <f aca="false">LN(B204/B203)</f>
        <v>-0.00164332829488222</v>
      </c>
      <c r="E204" s="0" t="n">
        <f aca="false">LN(C204/C203)</f>
        <v>-0.0105717300543212</v>
      </c>
    </row>
    <row r="205" customFormat="false" ht="15" hidden="false" customHeight="false" outlineLevel="0" collapsed="false">
      <c r="A205" s="2" t="n">
        <v>45587</v>
      </c>
      <c r="B205" s="0" t="n">
        <v>570.162292480469</v>
      </c>
      <c r="C205" s="0" t="n">
        <v>216.401062011719</v>
      </c>
      <c r="D205" s="0" t="n">
        <f aca="false">LN(B205/B204)</f>
        <v>-0.000531248818549</v>
      </c>
      <c r="E205" s="0" t="n">
        <f aca="false">LN(C205/C204)</f>
        <v>0.00500982766142205</v>
      </c>
    </row>
    <row r="206" customFormat="false" ht="15" hidden="false" customHeight="false" outlineLevel="0" collapsed="false">
      <c r="A206" s="2" t="n">
        <v>45588</v>
      </c>
      <c r="B206" s="0" t="n">
        <v>564.952392578125</v>
      </c>
      <c r="C206" s="0" t="n">
        <v>215.715515136719</v>
      </c>
      <c r="D206" s="0" t="n">
        <f aca="false">LN(B206/B205)</f>
        <v>-0.00917957727983759</v>
      </c>
      <c r="E206" s="0" t="n">
        <f aca="false">LN(C206/C205)</f>
        <v>-0.00317297454628753</v>
      </c>
    </row>
    <row r="207" customFormat="false" ht="15" hidden="false" customHeight="false" outlineLevel="0" collapsed="false">
      <c r="A207" s="2" t="n">
        <v>45589</v>
      </c>
      <c r="B207" s="0" t="n">
        <v>566.174194335938</v>
      </c>
      <c r="C207" s="0" t="n">
        <v>217.231460571289</v>
      </c>
      <c r="D207" s="0" t="n">
        <f aca="false">LN(B207/B206)</f>
        <v>0.00216032802540098</v>
      </c>
      <c r="E207" s="0" t="n">
        <f aca="false">LN(C207/C206)</f>
        <v>0.00700294361638099</v>
      </c>
    </row>
    <row r="208" customFormat="false" ht="15" hidden="false" customHeight="false" outlineLevel="0" collapsed="false">
      <c r="A208" s="2" t="n">
        <v>45590</v>
      </c>
      <c r="B208" s="0" t="n">
        <v>565.978698730469</v>
      </c>
      <c r="C208" s="0" t="n">
        <v>214.653396606445</v>
      </c>
      <c r="D208" s="0" t="n">
        <f aca="false">LN(B208/B207)</f>
        <v>-0.000345351954862328</v>
      </c>
      <c r="E208" s="0" t="n">
        <f aca="false">LN(C208/C207)</f>
        <v>-0.0119388051883184</v>
      </c>
    </row>
    <row r="209" customFormat="false" ht="15" hidden="false" customHeight="false" outlineLevel="0" collapsed="false">
      <c r="A209" s="2" t="n">
        <v>45593</v>
      </c>
      <c r="B209" s="0" t="n">
        <v>567.728271484375</v>
      </c>
      <c r="C209" s="0" t="n">
        <v>217.733551025391</v>
      </c>
      <c r="D209" s="0" t="n">
        <f aca="false">LN(B209/B208)</f>
        <v>0.00308646623648014</v>
      </c>
      <c r="E209" s="0" t="n">
        <f aca="false">LN(C209/C208)</f>
        <v>0.0142474537633583</v>
      </c>
    </row>
    <row r="210" customFormat="false" ht="15" hidden="false" customHeight="false" outlineLevel="0" collapsed="false">
      <c r="A210" s="2" t="n">
        <v>45594</v>
      </c>
      <c r="B210" s="0" t="n">
        <v>568.647155761719</v>
      </c>
      <c r="C210" s="0" t="n">
        <v>215.223114013672</v>
      </c>
      <c r="D210" s="0" t="n">
        <f aca="false">LN(B210/B209)</f>
        <v>0.00161721990036581</v>
      </c>
      <c r="E210" s="0" t="n">
        <f aca="false">LN(C210/C209)</f>
        <v>-0.0115968425915038</v>
      </c>
    </row>
    <row r="211" customFormat="false" ht="15" hidden="false" customHeight="false" outlineLevel="0" collapsed="false">
      <c r="A211" s="2" t="n">
        <v>45595</v>
      </c>
      <c r="B211" s="0" t="n">
        <v>566.926818847656</v>
      </c>
      <c r="C211" s="0" t="n">
        <v>216.681106567383</v>
      </c>
      <c r="D211" s="0" t="n">
        <f aca="false">LN(B211/B210)</f>
        <v>-0.00302990077023315</v>
      </c>
      <c r="E211" s="0" t="n">
        <f aca="false">LN(C211/C210)</f>
        <v>0.00675148804983535</v>
      </c>
    </row>
    <row r="212" customFormat="false" ht="15" hidden="false" customHeight="false" outlineLevel="0" collapsed="false">
      <c r="A212" s="2" t="n">
        <v>45596</v>
      </c>
      <c r="B212" s="0" t="n">
        <v>555.813354492188</v>
      </c>
      <c r="C212" s="0" t="n">
        <v>214.27685546875</v>
      </c>
      <c r="D212" s="0" t="n">
        <f aca="false">LN(B212/B211)</f>
        <v>-0.01979768357619</v>
      </c>
      <c r="E212" s="0" t="n">
        <f aca="false">LN(C212/C211)</f>
        <v>-0.0111578216618744</v>
      </c>
    </row>
    <row r="213" customFormat="false" ht="15" hidden="false" customHeight="false" outlineLevel="0" collapsed="false">
      <c r="A213" s="2" t="n">
        <v>45597</v>
      </c>
      <c r="B213" s="0" t="n">
        <v>558.159118652344</v>
      </c>
      <c r="C213" s="0" t="n">
        <v>215.261703491211</v>
      </c>
      <c r="D213" s="0" t="n">
        <f aca="false">LN(B213/B212)</f>
        <v>0.00421153607283588</v>
      </c>
      <c r="E213" s="0" t="n">
        <f aca="false">LN(C213/C212)</f>
        <v>0.00458561741519861</v>
      </c>
    </row>
    <row r="214" customFormat="false" ht="15" hidden="false" customHeight="false" outlineLevel="0" collapsed="false">
      <c r="A214" s="2" t="n">
        <v>45600</v>
      </c>
      <c r="B214" s="0" t="n">
        <v>556.956909179688</v>
      </c>
      <c r="C214" s="0" t="n">
        <v>212.210571289063</v>
      </c>
      <c r="D214" s="0" t="n">
        <f aca="false">LN(B214/B213)</f>
        <v>-0.00215620600624305</v>
      </c>
      <c r="E214" s="0" t="n">
        <f aca="false">LN(C214/C213)</f>
        <v>-0.0142754709374172</v>
      </c>
    </row>
    <row r="215" customFormat="false" ht="15" hidden="false" customHeight="false" outlineLevel="0" collapsed="false">
      <c r="A215" s="2" t="n">
        <v>45601</v>
      </c>
      <c r="B215" s="0" t="n">
        <v>563.69140625</v>
      </c>
      <c r="C215" s="0" t="n">
        <v>213.861663818359</v>
      </c>
      <c r="D215" s="0" t="n">
        <f aca="false">LN(B215/B214)</f>
        <v>0.0120190751165797</v>
      </c>
      <c r="E215" s="0" t="n">
        <f aca="false">LN(C215/C214)</f>
        <v>0.0077503327277078</v>
      </c>
    </row>
    <row r="216" customFormat="false" ht="15" hidden="false" customHeight="false" outlineLevel="0" collapsed="false">
      <c r="A216" s="2" t="n">
        <v>45602</v>
      </c>
      <c r="B216" s="0" t="n">
        <v>577.708068847656</v>
      </c>
      <c r="C216" s="0" t="n">
        <v>238.551010131836</v>
      </c>
      <c r="D216" s="0" t="n">
        <f aca="false">LN(B216/B215)</f>
        <v>0.0245617201663785</v>
      </c>
      <c r="E216" s="0" t="n">
        <f aca="false">LN(C216/C215)</f>
        <v>0.109253791178956</v>
      </c>
    </row>
    <row r="217" customFormat="false" ht="15" hidden="false" customHeight="false" outlineLevel="0" collapsed="false">
      <c r="A217" s="2" t="n">
        <v>45603</v>
      </c>
      <c r="B217" s="0" t="n">
        <v>582.174865722656</v>
      </c>
      <c r="C217" s="0" t="n">
        <v>228.238845825195</v>
      </c>
      <c r="D217" s="0" t="n">
        <f aca="false">LN(B217/B216)</f>
        <v>0.00770218928841036</v>
      </c>
      <c r="E217" s="0" t="n">
        <f aca="false">LN(C217/C216)</f>
        <v>-0.0441905163737719</v>
      </c>
    </row>
    <row r="218" customFormat="false" ht="15" hidden="false" customHeight="false" outlineLevel="0" collapsed="false">
      <c r="A218" s="2" t="n">
        <v>45604</v>
      </c>
      <c r="B218" s="0" t="n">
        <v>584.696655273438</v>
      </c>
      <c r="C218" s="0" t="n">
        <v>228.818145751953</v>
      </c>
      <c r="D218" s="0" t="n">
        <f aca="false">LN(B218/B217)</f>
        <v>0.00432231557887344</v>
      </c>
      <c r="E218" s="0" t="n">
        <f aca="false">LN(C218/C217)</f>
        <v>0.00253491467208006</v>
      </c>
    </row>
    <row r="219" customFormat="false" ht="15" hidden="false" customHeight="false" outlineLevel="0" collapsed="false">
      <c r="A219" s="2" t="n">
        <v>45607</v>
      </c>
      <c r="B219" s="0" t="n">
        <v>585.25390625</v>
      </c>
      <c r="C219" s="0" t="n">
        <v>231.048614501953</v>
      </c>
      <c r="D219" s="0" t="n">
        <f aca="false">LN(B219/B218)</f>
        <v>0.000952606096409898</v>
      </c>
      <c r="E219" s="0" t="n">
        <f aca="false">LN(C219/C218)</f>
        <v>0.0097005760518635</v>
      </c>
    </row>
    <row r="220" customFormat="false" ht="15" hidden="false" customHeight="false" outlineLevel="0" collapsed="false">
      <c r="A220" s="2" t="n">
        <v>45608</v>
      </c>
      <c r="B220" s="0" t="n">
        <v>583.435791015625</v>
      </c>
      <c r="C220" s="0" t="n">
        <v>231.309310913086</v>
      </c>
      <c r="D220" s="0" t="n">
        <f aca="false">LN(B220/B219)</f>
        <v>-0.00311137627950668</v>
      </c>
      <c r="E220" s="0" t="n">
        <f aca="false">LN(C220/C219)</f>
        <v>0.00112768236221066</v>
      </c>
    </row>
    <row r="221" customFormat="false" ht="15" hidden="false" customHeight="false" outlineLevel="0" collapsed="false">
      <c r="A221" s="2" t="n">
        <v>45609</v>
      </c>
      <c r="B221" s="0" t="n">
        <v>583.71923828125</v>
      </c>
      <c r="C221" s="0" t="n">
        <v>232.854202270508</v>
      </c>
      <c r="D221" s="0" t="n">
        <f aca="false">LN(B221/B220)</f>
        <v>0.000485706292793164</v>
      </c>
      <c r="E221" s="0" t="n">
        <f aca="false">LN(C221/C220)</f>
        <v>0.00665669324818064</v>
      </c>
    </row>
    <row r="222" customFormat="false" ht="15" hidden="false" customHeight="false" outlineLevel="0" collapsed="false">
      <c r="A222" s="2" t="n">
        <v>45610</v>
      </c>
      <c r="B222" s="0" t="n">
        <v>579.965881347656</v>
      </c>
      <c r="C222" s="0" t="n">
        <v>233.539749145508</v>
      </c>
      <c r="D222" s="0" t="n">
        <f aca="false">LN(B222/B221)</f>
        <v>-0.00645083431258027</v>
      </c>
      <c r="E222" s="0" t="n">
        <f aca="false">LN(C222/C221)</f>
        <v>0.00293977812809723</v>
      </c>
    </row>
    <row r="223" customFormat="false" ht="15" hidden="false" customHeight="false" outlineLevel="0" collapsed="false">
      <c r="A223" s="2" t="n">
        <v>45611</v>
      </c>
      <c r="B223" s="0" t="n">
        <v>572.537292480469</v>
      </c>
      <c r="C223" s="0" t="n">
        <v>236.861267089844</v>
      </c>
      <c r="D223" s="0" t="n">
        <f aca="false">LN(B223/B222)</f>
        <v>-0.0128914035367578</v>
      </c>
      <c r="E223" s="0" t="n">
        <f aca="false">LN(C223/C222)</f>
        <v>0.0141223043020579</v>
      </c>
    </row>
    <row r="224" customFormat="false" ht="15" hidden="false" customHeight="false" outlineLevel="0" collapsed="false">
      <c r="A224" s="2" t="n">
        <v>45614</v>
      </c>
      <c r="B224" s="0" t="n">
        <v>574.88330078125</v>
      </c>
      <c r="C224" s="0" t="n">
        <v>236.590927124023</v>
      </c>
      <c r="D224" s="0" t="n">
        <f aca="false">LN(B224/B223)</f>
        <v>0.00408919202534893</v>
      </c>
      <c r="E224" s="0" t="n">
        <f aca="false">LN(C224/C223)</f>
        <v>-0.00114199489834298</v>
      </c>
    </row>
    <row r="225" customFormat="false" ht="15" hidden="false" customHeight="false" outlineLevel="0" collapsed="false">
      <c r="A225" s="2" t="n">
        <v>45615</v>
      </c>
      <c r="B225" s="0" t="n">
        <v>576.984741210938</v>
      </c>
      <c r="C225" s="0" t="n">
        <v>234.717742919922</v>
      </c>
      <c r="D225" s="0" t="n">
        <f aca="false">LN(B225/B224)</f>
        <v>0.0036487560805998</v>
      </c>
      <c r="E225" s="0" t="n">
        <f aca="false">LN(C225/C224)</f>
        <v>-0.00794890561647199</v>
      </c>
    </row>
    <row r="226" customFormat="false" ht="15" hidden="false" customHeight="false" outlineLevel="0" collapsed="false">
      <c r="A226" s="2" t="n">
        <v>45616</v>
      </c>
      <c r="B226" s="0" t="n">
        <v>577.180236816406</v>
      </c>
      <c r="C226" s="0" t="n">
        <v>232.487289428711</v>
      </c>
      <c r="D226" s="0" t="n">
        <f aca="false">LN(B226/B225)</f>
        <v>0.000338765446985682</v>
      </c>
      <c r="E226" s="0" t="n">
        <f aca="false">LN(C226/C225)</f>
        <v>-0.00954814388575861</v>
      </c>
    </row>
    <row r="227" customFormat="false" ht="15" hidden="false" customHeight="false" outlineLevel="0" collapsed="false">
      <c r="A227" s="2" t="n">
        <v>45617</v>
      </c>
      <c r="B227" s="0" t="n">
        <v>580.278747558594</v>
      </c>
      <c r="C227" s="0" t="n">
        <v>236.330200195313</v>
      </c>
      <c r="D227" s="0" t="n">
        <f aca="false">LN(B227/B226)</f>
        <v>0.00535400076488816</v>
      </c>
      <c r="E227" s="0" t="n">
        <f aca="false">LN(C227/C226)</f>
        <v>0.0163944260833772</v>
      </c>
    </row>
    <row r="228" customFormat="false" ht="15" hidden="false" customHeight="false" outlineLevel="0" collapsed="false">
      <c r="A228" s="2" t="n">
        <v>45618</v>
      </c>
      <c r="B228" s="0" t="n">
        <v>582.077209472656</v>
      </c>
      <c r="C228" s="0" t="n">
        <v>239.989685058594</v>
      </c>
      <c r="D228" s="0" t="n">
        <f aca="false">LN(B228/B227)</f>
        <v>0.00309451392812699</v>
      </c>
      <c r="E228" s="0" t="n">
        <f aca="false">LN(C228/C227)</f>
        <v>0.0153659630032919</v>
      </c>
    </row>
    <row r="229" customFormat="false" ht="15" hidden="false" customHeight="false" outlineLevel="0" collapsed="false">
      <c r="A229" s="2" t="n">
        <v>45621</v>
      </c>
      <c r="B229" s="0" t="n">
        <v>584.051635742188</v>
      </c>
      <c r="C229" s="0" t="n">
        <v>241.66975402832</v>
      </c>
      <c r="D229" s="0" t="n">
        <f aca="false">LN(B229/B228)</f>
        <v>0.00338629502967998</v>
      </c>
      <c r="E229" s="0" t="n">
        <f aca="false">LN(C229/C228)</f>
        <v>0.00697619789871781</v>
      </c>
    </row>
    <row r="230" customFormat="false" ht="15" hidden="false" customHeight="false" outlineLevel="0" collapsed="false">
      <c r="A230" s="2" t="n">
        <v>45622</v>
      </c>
      <c r="B230" s="0" t="n">
        <v>587.101318359375</v>
      </c>
      <c r="C230" s="0" t="n">
        <v>241.360794067383</v>
      </c>
      <c r="D230" s="0" t="n">
        <f aca="false">LN(B230/B229)</f>
        <v>0.00520801232605659</v>
      </c>
      <c r="E230" s="0" t="n">
        <f aca="false">LN(C230/C229)</f>
        <v>-0.00127925657824291</v>
      </c>
    </row>
    <row r="231" customFormat="false" ht="15" hidden="false" customHeight="false" outlineLevel="0" collapsed="false">
      <c r="A231" s="2" t="n">
        <v>45623</v>
      </c>
      <c r="B231" s="0" t="n">
        <v>585.322265625</v>
      </c>
      <c r="C231" s="0" t="n">
        <v>241.186965942383</v>
      </c>
      <c r="D231" s="0" t="n">
        <f aca="false">LN(B231/B230)</f>
        <v>-0.00303483164980686</v>
      </c>
      <c r="E231" s="0" t="n">
        <f aca="false">LN(C231/C230)</f>
        <v>-0.000720459804913229</v>
      </c>
    </row>
    <row r="232" customFormat="false" ht="15" hidden="false" customHeight="false" outlineLevel="0" collapsed="false">
      <c r="A232" s="2" t="n">
        <v>45625</v>
      </c>
      <c r="B232" s="0" t="n">
        <v>588.958374023438</v>
      </c>
      <c r="C232" s="0" t="n">
        <v>241.119384765625</v>
      </c>
      <c r="D232" s="0" t="n">
        <f aca="false">LN(B232/B231)</f>
        <v>0.00619293190534761</v>
      </c>
      <c r="E232" s="0" t="n">
        <f aca="false">LN(C232/C231)</f>
        <v>-0.000280241705716287</v>
      </c>
    </row>
    <row r="233" customFormat="false" ht="15" hidden="false" customHeight="false" outlineLevel="0" collapsed="false">
      <c r="A233" s="2" t="n">
        <v>45628</v>
      </c>
      <c r="B233" s="0" t="n">
        <v>590.014038085938</v>
      </c>
      <c r="C233" s="0" t="n">
        <v>237.768890380859</v>
      </c>
      <c r="D233" s="0" t="n">
        <f aca="false">LN(B233/B232)</f>
        <v>0.00179082111470446</v>
      </c>
      <c r="E233" s="0" t="n">
        <f aca="false">LN(C233/C232)</f>
        <v>-0.0139930302274745</v>
      </c>
    </row>
    <row r="234" customFormat="false" ht="15" hidden="false" customHeight="false" outlineLevel="0" collapsed="false">
      <c r="A234" s="2" t="n">
        <v>45629</v>
      </c>
      <c r="B234" s="0" t="n">
        <v>590.287719726563</v>
      </c>
      <c r="C234" s="0" t="n">
        <v>236.38818359375</v>
      </c>
      <c r="D234" s="0" t="n">
        <f aca="false">LN(B234/B233)</f>
        <v>0.000463748602793068</v>
      </c>
      <c r="E234" s="0" t="n">
        <f aca="false">LN(C234/C233)</f>
        <v>-0.0058238535935666</v>
      </c>
    </row>
    <row r="235" customFormat="false" ht="15" hidden="false" customHeight="false" outlineLevel="0" collapsed="false">
      <c r="A235" s="2" t="n">
        <v>45630</v>
      </c>
      <c r="B235" s="0" t="n">
        <v>593.953125</v>
      </c>
      <c r="C235" s="0" t="n">
        <v>235.017044067383</v>
      </c>
      <c r="D235" s="0" t="n">
        <f aca="false">LN(B235/B234)</f>
        <v>0.00619032352184978</v>
      </c>
      <c r="E235" s="0" t="n">
        <f aca="false">LN(C235/C234)</f>
        <v>-0.00581726002420515</v>
      </c>
    </row>
    <row r="236" customFormat="false" ht="15" hidden="false" customHeight="false" outlineLevel="0" collapsed="false">
      <c r="A236" s="2" t="n">
        <v>45631</v>
      </c>
      <c r="B236" s="0" t="n">
        <v>592.975646972656</v>
      </c>
      <c r="C236" s="0" t="n">
        <v>237.025436401367</v>
      </c>
      <c r="D236" s="0" t="n">
        <f aca="false">LN(B236/B235)</f>
        <v>-0.00164707145265002</v>
      </c>
      <c r="E236" s="0" t="n">
        <f aca="false">LN(C236/C235)</f>
        <v>0.00850942250364775</v>
      </c>
    </row>
    <row r="237" customFormat="false" ht="15" hidden="false" customHeight="false" outlineLevel="0" collapsed="false">
      <c r="A237" s="2" t="n">
        <v>45632</v>
      </c>
      <c r="B237" s="0" t="n">
        <v>594.099792480469</v>
      </c>
      <c r="C237" s="0" t="n">
        <v>238.84065246582</v>
      </c>
      <c r="D237" s="0" t="n">
        <f aca="false">LN(B237/B236)</f>
        <v>0.00189397540626336</v>
      </c>
      <c r="E237" s="0" t="n">
        <f aca="false">LN(C237/C236)</f>
        <v>0.00762914152230757</v>
      </c>
    </row>
    <row r="238" customFormat="false" ht="15" hidden="false" customHeight="false" outlineLevel="0" collapsed="false">
      <c r="A238" s="2" t="n">
        <v>45635</v>
      </c>
      <c r="B238" s="0" t="n">
        <v>591.040466308594</v>
      </c>
      <c r="C238" s="0" t="n">
        <v>235.412933349609</v>
      </c>
      <c r="D238" s="0" t="n">
        <f aca="false">LN(B238/B237)</f>
        <v>-0.00516282008756087</v>
      </c>
      <c r="E238" s="0" t="n">
        <f aca="false">LN(C238/C237)</f>
        <v>-0.0144554681575458</v>
      </c>
    </row>
    <row r="239" customFormat="false" ht="15" hidden="false" customHeight="false" outlineLevel="0" collapsed="false">
      <c r="A239" s="2" t="n">
        <v>45636</v>
      </c>
      <c r="B239" s="0" t="n">
        <v>589.202697753906</v>
      </c>
      <c r="C239" s="0" t="n">
        <v>234.495666503906</v>
      </c>
      <c r="D239" s="0" t="n">
        <f aca="false">LN(B239/B238)</f>
        <v>-0.00311422272278785</v>
      </c>
      <c r="E239" s="0" t="n">
        <f aca="false">LN(C239/C238)</f>
        <v>-0.00390402734075102</v>
      </c>
    </row>
    <row r="240" customFormat="false" ht="15" hidden="false" customHeight="false" outlineLevel="0" collapsed="false">
      <c r="A240" s="2" t="n">
        <v>45637</v>
      </c>
      <c r="B240" s="0" t="n">
        <v>593.757690429688</v>
      </c>
      <c r="C240" s="0" t="n">
        <v>235.142578125</v>
      </c>
      <c r="D240" s="0" t="n">
        <f aca="false">LN(B240/B239)</f>
        <v>0.00770104431699153</v>
      </c>
      <c r="E240" s="0" t="n">
        <f aca="false">LN(C240/C239)</f>
        <v>0.00275493760419513</v>
      </c>
    </row>
    <row r="241" customFormat="false" ht="15" hidden="false" customHeight="false" outlineLevel="0" collapsed="false">
      <c r="A241" s="2" t="n">
        <v>45638</v>
      </c>
      <c r="B241" s="0" t="n">
        <v>590.698181152344</v>
      </c>
      <c r="C241" s="0" t="n">
        <v>233.211456298828</v>
      </c>
      <c r="D241" s="0" t="n">
        <f aca="false">LN(B241/B240)</f>
        <v>-0.00516611239857465</v>
      </c>
      <c r="E241" s="0" t="n">
        <f aca="false">LN(C241/C240)</f>
        <v>-0.00824646582679512</v>
      </c>
    </row>
    <row r="242" customFormat="false" ht="15" hidden="false" customHeight="false" outlineLevel="0" collapsed="false">
      <c r="A242" s="2" t="n">
        <v>45639</v>
      </c>
      <c r="B242" s="0" t="n">
        <v>590.580993652344</v>
      </c>
      <c r="C242" s="0" t="n">
        <v>231.676223754883</v>
      </c>
      <c r="D242" s="0" t="n">
        <f aca="false">LN(B242/B241)</f>
        <v>-0.000198407798738689</v>
      </c>
      <c r="E242" s="0" t="n">
        <f aca="false">LN(C242/C241)</f>
        <v>-0.0066047701015283</v>
      </c>
    </row>
    <row r="243" customFormat="false" ht="15" hidden="false" customHeight="false" outlineLevel="0" collapsed="false">
      <c r="A243" s="2" t="n">
        <v>45642</v>
      </c>
      <c r="B243" s="0" t="n">
        <v>593.102722167969</v>
      </c>
      <c r="C243" s="0" t="n">
        <v>231.32861328125</v>
      </c>
      <c r="D243" s="0" t="n">
        <f aca="false">LN(B243/B242)</f>
        <v>0.00426082119235156</v>
      </c>
      <c r="E243" s="0" t="n">
        <f aca="false">LN(C243/C242)</f>
        <v>-0.00150154171679505</v>
      </c>
    </row>
    <row r="244" customFormat="false" ht="15" hidden="false" customHeight="false" outlineLevel="0" collapsed="false">
      <c r="A244" s="2" t="n">
        <v>45643</v>
      </c>
      <c r="B244" s="0" t="n">
        <v>590.659118652344</v>
      </c>
      <c r="C244" s="0" t="n">
        <v>230.150634765625</v>
      </c>
      <c r="D244" s="0" t="n">
        <f aca="false">LN(B244/B243)</f>
        <v>-0.00412854495266053</v>
      </c>
      <c r="E244" s="0" t="n">
        <f aca="false">LN(C244/C243)</f>
        <v>-0.00510523963591842</v>
      </c>
    </row>
    <row r="245" customFormat="false" ht="15" hidden="false" customHeight="false" outlineLevel="0" collapsed="false">
      <c r="A245" s="2" t="n">
        <v>45644</v>
      </c>
      <c r="B245" s="0" t="n">
        <v>573.055419921875</v>
      </c>
      <c r="C245" s="0" t="n">
        <v>222.435821533203</v>
      </c>
      <c r="D245" s="0" t="n">
        <f aca="false">LN(B245/B244)</f>
        <v>-0.0302566326858664</v>
      </c>
      <c r="E245" s="0" t="n">
        <f aca="false">LN(C245/C244)</f>
        <v>-0.0340954108599207</v>
      </c>
    </row>
    <row r="246" customFormat="false" ht="15" hidden="false" customHeight="false" outlineLevel="0" collapsed="false">
      <c r="A246" s="2" t="n">
        <v>45645</v>
      </c>
      <c r="B246" s="0" t="n">
        <v>572.879516601563</v>
      </c>
      <c r="C246" s="0" t="n">
        <v>224.936630249023</v>
      </c>
      <c r="D246" s="0" t="n">
        <f aca="false">LN(B246/B245)</f>
        <v>-0.000307004029788539</v>
      </c>
      <c r="E246" s="0" t="n">
        <f aca="false">LN(C246/C245)</f>
        <v>0.0111801017464726</v>
      </c>
    </row>
    <row r="247" customFormat="false" ht="15" hidden="false" customHeight="false" outlineLevel="0" collapsed="false">
      <c r="A247" s="2" t="n">
        <v>45646</v>
      </c>
      <c r="B247" s="0" t="n">
        <v>579.760314941406</v>
      </c>
      <c r="C247" s="0" t="n">
        <v>229.416839599609</v>
      </c>
      <c r="D247" s="0" t="n">
        <f aca="false">LN(B247/B246)</f>
        <v>0.0119393411337618</v>
      </c>
      <c r="E247" s="0" t="n">
        <f aca="false">LN(C247/C246)</f>
        <v>0.0197218899506662</v>
      </c>
    </row>
    <row r="248" customFormat="false" ht="15" hidden="false" customHeight="false" outlineLevel="0" collapsed="false">
      <c r="A248" s="2" t="n">
        <v>45649</v>
      </c>
      <c r="B248" s="0" t="n">
        <v>583.232116699219</v>
      </c>
      <c r="C248" s="0" t="n">
        <v>230.179595947266</v>
      </c>
      <c r="D248" s="0" t="n">
        <f aca="false">LN(B248/B247)</f>
        <v>0.00597048093611707</v>
      </c>
      <c r="E248" s="0" t="n">
        <f aca="false">LN(C248/C247)</f>
        <v>0.00331924701307924</v>
      </c>
    </row>
    <row r="249" customFormat="false" ht="15" hidden="false" customHeight="false" outlineLevel="0" collapsed="false">
      <c r="A249" s="2" t="n">
        <v>45650</v>
      </c>
      <c r="B249" s="0" t="n">
        <v>589.714721679688</v>
      </c>
      <c r="C249" s="0" t="n">
        <v>233.964584350586</v>
      </c>
      <c r="D249" s="0" t="n">
        <f aca="false">LN(B249/B248)</f>
        <v>0.0110536484240242</v>
      </c>
      <c r="E249" s="0" t="n">
        <f aca="false">LN(C249/C248)</f>
        <v>0.0163098988126177</v>
      </c>
    </row>
    <row r="250" customFormat="false" ht="15" hidden="false" customHeight="false" outlineLevel="0" collapsed="false">
      <c r="A250" s="2" t="n">
        <v>45652</v>
      </c>
      <c r="B250" s="0" t="n">
        <v>589.753967285156</v>
      </c>
      <c r="C250" s="0" t="n">
        <v>234.766006469727</v>
      </c>
      <c r="D250" s="0" t="n">
        <f aca="false">LN(B250/B249)</f>
        <v>6.65479395093333E-005</v>
      </c>
      <c r="E250" s="0" t="n">
        <f aca="false">LN(C250/C249)</f>
        <v>0.00341954596424665</v>
      </c>
    </row>
    <row r="251" customFormat="false" ht="15" hidden="false" customHeight="false" outlineLevel="0" collapsed="false">
      <c r="A251" s="2" t="n">
        <v>45653</v>
      </c>
      <c r="B251" s="0" t="n">
        <v>583.545837402344</v>
      </c>
      <c r="C251" s="0" t="n">
        <v>232.863876342773</v>
      </c>
      <c r="D251" s="0" t="n">
        <f aca="false">LN(B251/B250)</f>
        <v>-0.0105824407270265</v>
      </c>
      <c r="E251" s="0" t="n">
        <f aca="false">LN(C251/C250)</f>
        <v>-0.0081352398015549</v>
      </c>
    </row>
    <row r="252" customFormat="false" ht="15" hidden="false" customHeight="false" outlineLevel="0" collapsed="false">
      <c r="A252" s="2" t="n">
        <v>45656</v>
      </c>
      <c r="B252" s="0" t="n">
        <v>576.886657714844</v>
      </c>
      <c r="C252" s="0" t="n">
        <v>231.077590942383</v>
      </c>
      <c r="D252" s="0" t="n">
        <f aca="false">LN(B252/B251)</f>
        <v>-0.0114771911580193</v>
      </c>
      <c r="E252" s="0" t="n">
        <f aca="false">LN(C252/C251)</f>
        <v>-0.00770051548853744</v>
      </c>
    </row>
    <row r="253" customFormat="false" ht="15" hidden="false" customHeight="false" outlineLevel="0" collapsed="false">
      <c r="A253" s="2" t="n">
        <v>45657</v>
      </c>
      <c r="B253" s="0" t="n">
        <v>574.788024902344</v>
      </c>
      <c r="C253" s="0" t="n">
        <v>231.454162597656</v>
      </c>
      <c r="D253" s="0" t="n">
        <f aca="false">LN(B253/B252)</f>
        <v>-0.00364449295807149</v>
      </c>
      <c r="E253" s="0" t="n">
        <f aca="false">LN(C253/C252)</f>
        <v>0.00162830653503978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26"/>
  </cols>
  <sheetData>
    <row r="1" customFormat="false" ht="15" hidden="false" customHeight="false" outlineLevel="0" collapsed="false">
      <c r="A1" s="1" t="s">
        <v>26</v>
      </c>
    </row>
    <row r="3" customFormat="false" ht="15" hidden="false" customHeight="false" outlineLevel="0" collapsed="false">
      <c r="A3" s="0" t="s">
        <v>27</v>
      </c>
      <c r="B3" s="0" t="n">
        <f aca="false">(LN(Inputs!B3/Inputs!B4)+(Inputs!B6-Inputs!B7+0.5*Inputs!B8^2)*Inputs!B5)/(Inputs!B8*SQRT(Inputs!B5))</f>
        <v>0.151488816793707</v>
      </c>
    </row>
    <row r="4" customFormat="false" ht="15" hidden="false" customHeight="false" outlineLevel="0" collapsed="false">
      <c r="A4" s="0" t="s">
        <v>28</v>
      </c>
      <c r="B4" s="0" t="n">
        <f aca="false">B3-Inputs!B8*SQRT(Inputs!B5)</f>
        <v>0.0885228910453002</v>
      </c>
    </row>
    <row r="5" customFormat="false" ht="15" hidden="false" customHeight="false" outlineLevel="0" collapsed="false">
      <c r="A5" s="0" t="s">
        <v>29</v>
      </c>
      <c r="B5" s="0" t="n">
        <f aca="false">Inputs!B3*EXP(-Inputs!B7*Inputs!B5)*NORMSDIST(B3)-Inputs!B4*EXP(-Inputs!B6*Inputs!B5)*NORMSDIST(B4)</f>
        <v>16.5987964925168</v>
      </c>
    </row>
    <row r="6" customFormat="false" ht="15" hidden="false" customHeight="false" outlineLevel="0" collapsed="false">
      <c r="A6" s="0" t="s">
        <v>30</v>
      </c>
      <c r="B6" s="0" t="n">
        <f aca="false">Inputs!B4*EXP(-Inputs!B6*Inputs!B5)*NORMSDIST(-B4)-Inputs!B3*EXP(-Inputs!B7*Inputs!B5)*NORMSDIST(-B3)</f>
        <v>12.2848668232704</v>
      </c>
    </row>
    <row r="7" customFormat="false" ht="15" hidden="false" customHeight="false" outlineLevel="0" collapsed="false">
      <c r="A7" s="0" t="s">
        <v>31</v>
      </c>
      <c r="B7" s="0" t="n">
        <f aca="false">B5-B6-(Inputs!B3*EXP(-Inputs!B7*Inputs!B5)-Inputs!B4*EXP(-Inputs!B6*Inputs!B5))</f>
        <v>2.8421709430404E-014</v>
      </c>
    </row>
    <row r="8" customFormat="false" ht="15" hidden="false" customHeight="false" outlineLevel="0" collapsed="false">
      <c r="A8" s="0" t="s">
        <v>32</v>
      </c>
      <c r="B8" s="0" t="n">
        <f aca="false">EXP(-Inputs!B7*Inputs!B5)*NORMSDIST(B3)</f>
        <v>0.558526837632404</v>
      </c>
    </row>
    <row r="9" customFormat="false" ht="15" hidden="false" customHeight="false" outlineLevel="0" collapsed="false">
      <c r="A9" s="0" t="s">
        <v>33</v>
      </c>
      <c r="B9" s="0" t="n">
        <f aca="false">EXP(-Inputs!B7*Inputs!B5)*NORMDIST(B3,0,1,FALSE())/(Inputs!B3*Inputs!B8*SQRT(Inputs!B5))</f>
        <v>0.0108645213075855</v>
      </c>
    </row>
    <row r="10" customFormat="false" ht="15" hidden="false" customHeight="false" outlineLevel="0" collapsed="false">
      <c r="A10" s="0" t="s">
        <v>34</v>
      </c>
      <c r="B10" s="0" t="n">
        <f aca="false">Inputs!B3*EXP(-Inputs!B7*Inputs!B5)*NORMDIST(B3,0,1,FALSE())*SQRT(Inputs!B5)</f>
        <v>113.006029524558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24" min="24" style="0" width="30"/>
  </cols>
  <sheetData>
    <row r="1" customFormat="false" ht="15" hidden="false" customHeight="false" outlineLevel="0" collapsed="false">
      <c r="A1" s="1" t="s">
        <v>35</v>
      </c>
    </row>
    <row r="2" customFormat="false" ht="15" hidden="false" customHeight="false" outlineLevel="0" collapsed="false">
      <c r="A2" s="0" t="s">
        <v>36</v>
      </c>
      <c r="B2" s="0" t="n">
        <f aca="false">Inputs!B5/Inputs!B10</f>
        <v>0.0125</v>
      </c>
      <c r="C2" s="0" t="s">
        <v>37</v>
      </c>
      <c r="D2" s="0" t="n">
        <f aca="false">EXP(Inputs!B8*SQRT(B2))</f>
        <v>1.01417919354057</v>
      </c>
      <c r="E2" s="0" t="s">
        <v>38</v>
      </c>
      <c r="F2" s="0" t="n">
        <f aca="false">1/D2</f>
        <v>0.986019045124491</v>
      </c>
      <c r="G2" s="0" t="s">
        <v>39</v>
      </c>
      <c r="H2" s="0" t="n">
        <f aca="false">(EXP((Inputs!B6-Inputs!B7)*B2)-F2)/(D2-F2)</f>
        <v>0.510554247814303</v>
      </c>
      <c r="I2" s="0" t="s">
        <v>40</v>
      </c>
      <c r="J2" s="0" t="n">
        <f aca="false">EXP(-Inputs!B6*B2)</f>
        <v>0.999453899167369</v>
      </c>
      <c r="X2" s="0" t="s">
        <v>41</v>
      </c>
      <c r="Y2" s="0" t="n">
        <f aca="false">B28</f>
        <v>16.4376337202736</v>
      </c>
    </row>
    <row r="3" customFormat="false" ht="15" hidden="false" customHeight="false" outlineLevel="0" collapsed="false">
      <c r="A3" s="1" t="s">
        <v>42</v>
      </c>
      <c r="X3" s="0" t="s">
        <v>43</v>
      </c>
      <c r="Y3" s="0" t="n">
        <f aca="false">BlackScholes!B5</f>
        <v>16.5987964925168</v>
      </c>
    </row>
    <row r="4" customFormat="false" ht="15" hidden="false" customHeight="false" outlineLevel="0" collapsed="false">
      <c r="B4" s="0" t="n">
        <v>0</v>
      </c>
      <c r="C4" s="0" t="n">
        <v>1</v>
      </c>
      <c r="D4" s="0" t="n">
        <v>2</v>
      </c>
      <c r="E4" s="0" t="n">
        <v>3</v>
      </c>
      <c r="F4" s="0" t="n">
        <v>4</v>
      </c>
      <c r="G4" s="0" t="n">
        <v>5</v>
      </c>
      <c r="H4" s="0" t="n">
        <v>6</v>
      </c>
      <c r="I4" s="0" t="n">
        <v>7</v>
      </c>
      <c r="J4" s="0" t="n">
        <v>8</v>
      </c>
      <c r="K4" s="0" t="n">
        <v>9</v>
      </c>
      <c r="L4" s="0" t="n">
        <v>10</v>
      </c>
      <c r="M4" s="0" t="n">
        <v>11</v>
      </c>
      <c r="N4" s="0" t="n">
        <v>12</v>
      </c>
      <c r="O4" s="0" t="n">
        <v>13</v>
      </c>
      <c r="P4" s="0" t="n">
        <v>14</v>
      </c>
      <c r="Q4" s="0" t="n">
        <v>15</v>
      </c>
      <c r="R4" s="0" t="n">
        <v>16</v>
      </c>
      <c r="S4" s="0" t="n">
        <v>17</v>
      </c>
      <c r="T4" s="0" t="n">
        <v>18</v>
      </c>
      <c r="U4" s="0" t="n">
        <v>19</v>
      </c>
      <c r="V4" s="0" t="n">
        <v>20</v>
      </c>
      <c r="X4" s="0" t="s">
        <v>44</v>
      </c>
      <c r="Y4" s="0" t="n">
        <f aca="false">B51</f>
        <v>12.5998390042464</v>
      </c>
    </row>
    <row r="5" customFormat="false" ht="15" hidden="false" customHeight="false" outlineLevel="0" collapsed="false">
      <c r="B5" s="0" t="n">
        <f aca="false">Inputs!$B$3*$D$2^(0-0)*$F$2^0</f>
        <v>574.788024902344</v>
      </c>
      <c r="C5" s="0" t="n">
        <f aca="false">Inputs!$B$3*$D$2^(1-0)*$F$2^0</f>
        <v>582.938055552236</v>
      </c>
      <c r="D5" s="0" t="n">
        <f aca="false">Inputs!$B$3*$D$2^(2-0)*$F$2^0</f>
        <v>591.203647064075</v>
      </c>
      <c r="E5" s="0" t="n">
        <f aca="false">Inputs!$B$3*$D$2^(3-0)*$F$2^0</f>
        <v>599.586437997688</v>
      </c>
      <c r="F5" s="0" t="n">
        <f aca="false">Inputs!$B$3*$D$2^(4-0)*$F$2^0</f>
        <v>608.088090146359</v>
      </c>
      <c r="G5" s="0" t="n">
        <f aca="false">Inputs!$B$3*$D$2^(5-0)*$F$2^0</f>
        <v>616.71028886626</v>
      </c>
      <c r="H5" s="0" t="n">
        <f aca="false">Inputs!$B$3*$D$2^(6-0)*$F$2^0</f>
        <v>625.454743410556</v>
      </c>
      <c r="I5" s="0" t="n">
        <f aca="false">Inputs!$B$3*$D$2^(7-0)*$F$2^0</f>
        <v>634.323187268242</v>
      </c>
      <c r="J5" s="0" t="n">
        <f aca="false">Inputs!$B$3*$D$2^(8-0)*$F$2^0</f>
        <v>643.31737850779</v>
      </c>
      <c r="K5" s="0" t="n">
        <f aca="false">Inputs!$B$3*$D$2^(9-0)*$F$2^0</f>
        <v>652.439100125665</v>
      </c>
      <c r="L5" s="0" t="n">
        <f aca="false">Inputs!$B$3*$D$2^(10-0)*$F$2^0</f>
        <v>661.690160399782</v>
      </c>
      <c r="M5" s="0" t="n">
        <f aca="false">Inputs!$B$3*$D$2^(11-0)*$F$2^0</f>
        <v>671.072393247982</v>
      </c>
      <c r="N5" s="0" t="n">
        <f aca="false">Inputs!$B$3*$D$2^(12-0)*$F$2^0</f>
        <v>680.587658591579</v>
      </c>
      <c r="O5" s="0" t="n">
        <f aca="false">Inputs!$B$3*$D$2^(13-0)*$F$2^0</f>
        <v>690.237842724073</v>
      </c>
      <c r="P5" s="0" t="n">
        <f aca="false">Inputs!$B$3*$D$2^(14-0)*$F$2^0</f>
        <v>700.024858685083</v>
      </c>
      <c r="Q5" s="0" t="n">
        <f aca="false">Inputs!$B$3*$D$2^(15-0)*$F$2^0</f>
        <v>709.95064663959</v>
      </c>
      <c r="R5" s="0" t="n">
        <f aca="false">Inputs!$B$3*$D$2^(16-0)*$F$2^0</f>
        <v>720.017174262546</v>
      </c>
      <c r="S5" s="0" t="n">
        <f aca="false">Inputs!$B$3*$D$2^(17-0)*$F$2^0</f>
        <v>730.226437128949</v>
      </c>
      <c r="T5" s="0" t="n">
        <f aca="false">Inputs!$B$3*$D$2^(18-0)*$F$2^0</f>
        <v>740.580459109442</v>
      </c>
      <c r="U5" s="0" t="n">
        <f aca="false">Inputs!$B$3*$D$2^(19-0)*$F$2^0</f>
        <v>751.081292771519</v>
      </c>
      <c r="V5" s="0" t="n">
        <f aca="false">Inputs!$B$3*$D$2^(20-0)*$F$2^0</f>
        <v>761.731019786429</v>
      </c>
      <c r="X5" s="0" t="s">
        <v>45</v>
      </c>
      <c r="Y5" s="0" t="n">
        <f aca="false">BlackScholes!B6</f>
        <v>12.2848668232704</v>
      </c>
    </row>
    <row r="6" customFormat="false" ht="15" hidden="false" customHeight="false" outlineLevel="0" collapsed="false">
      <c r="C6" s="0" t="n">
        <f aca="false">Inputs!$B$3*$D$2^(1-1)*$F$2^1</f>
        <v>566.751939463201</v>
      </c>
      <c r="D6" s="0" t="n">
        <f aca="false">Inputs!$B$3*$D$2^(2-1)*$F$2^1</f>
        <v>574.788024902344</v>
      </c>
      <c r="E6" s="0" t="n">
        <f aca="false">Inputs!$B$3*$D$2^(3-1)*$F$2^1</f>
        <v>582.938055552236</v>
      </c>
      <c r="F6" s="0" t="n">
        <f aca="false">Inputs!$B$3*$D$2^(4-1)*$F$2^1</f>
        <v>591.203647064076</v>
      </c>
      <c r="G6" s="0" t="n">
        <f aca="false">Inputs!$B$3*$D$2^(5-1)*$F$2^1</f>
        <v>599.586437997688</v>
      </c>
      <c r="H6" s="0" t="n">
        <f aca="false">Inputs!$B$3*$D$2^(6-1)*$F$2^1</f>
        <v>608.088090146359</v>
      </c>
      <c r="I6" s="0" t="n">
        <f aca="false">Inputs!$B$3*$D$2^(7-1)*$F$2^1</f>
        <v>616.71028886626</v>
      </c>
      <c r="J6" s="0" t="n">
        <f aca="false">Inputs!$B$3*$D$2^(8-1)*$F$2^1</f>
        <v>625.454743410556</v>
      </c>
      <c r="K6" s="0" t="n">
        <f aca="false">Inputs!$B$3*$D$2^(9-1)*$F$2^1</f>
        <v>634.323187268242</v>
      </c>
      <c r="L6" s="0" t="n">
        <f aca="false">Inputs!$B$3*$D$2^(10-1)*$F$2^1</f>
        <v>643.31737850779</v>
      </c>
      <c r="M6" s="0" t="n">
        <f aca="false">Inputs!$B$3*$D$2^(11-1)*$F$2^1</f>
        <v>652.439100125665</v>
      </c>
      <c r="N6" s="0" t="n">
        <f aca="false">Inputs!$B$3*$D$2^(12-1)*$F$2^1</f>
        <v>661.690160399782</v>
      </c>
      <c r="O6" s="0" t="n">
        <f aca="false">Inputs!$B$3*$D$2^(13-1)*$F$2^1</f>
        <v>671.072393247982</v>
      </c>
      <c r="P6" s="0" t="n">
        <f aca="false">Inputs!$B$3*$D$2^(14-1)*$F$2^1</f>
        <v>680.587658591579</v>
      </c>
      <c r="Q6" s="0" t="n">
        <f aca="false">Inputs!$B$3*$D$2^(15-1)*$F$2^1</f>
        <v>690.237842724073</v>
      </c>
      <c r="R6" s="0" t="n">
        <f aca="false">Inputs!$B$3*$D$2^(16-1)*$F$2^1</f>
        <v>700.024858685083</v>
      </c>
      <c r="S6" s="0" t="n">
        <f aca="false">Inputs!$B$3*$D$2^(17-1)*$F$2^1</f>
        <v>709.95064663959</v>
      </c>
      <c r="T6" s="0" t="n">
        <f aca="false">Inputs!$B$3*$D$2^(18-1)*$F$2^1</f>
        <v>720.017174262546</v>
      </c>
      <c r="U6" s="0" t="n">
        <f aca="false">Inputs!$B$3*$D$2^(19-1)*$F$2^1</f>
        <v>730.226437128949</v>
      </c>
      <c r="V6" s="0" t="n">
        <f aca="false">Inputs!$B$3*$D$2^(20-1)*$F$2^1</f>
        <v>740.580459109442</v>
      </c>
      <c r="X6" s="0" t="s">
        <v>46</v>
      </c>
      <c r="Y6" s="0" t="n">
        <f aca="false">Y4-Y5</f>
        <v>0.314972180975996</v>
      </c>
    </row>
    <row r="7" customFormat="false" ht="15" hidden="false" customHeight="false" outlineLevel="0" collapsed="false">
      <c r="D7" s="0" t="n">
        <f aca="false">Inputs!$B$3*$D$2^(2-2)*$F$2^2</f>
        <v>558.828206171959</v>
      </c>
      <c r="E7" s="0" t="n">
        <f aca="false">Inputs!$B$3*$D$2^(3-2)*$F$2^2</f>
        <v>566.751939463201</v>
      </c>
      <c r="F7" s="0" t="n">
        <f aca="false">Inputs!$B$3*$D$2^(4-2)*$F$2^2</f>
        <v>574.788024902344</v>
      </c>
      <c r="G7" s="0" t="n">
        <f aca="false">Inputs!$B$3*$D$2^(5-2)*$F$2^2</f>
        <v>582.938055552237</v>
      </c>
      <c r="H7" s="0" t="n">
        <f aca="false">Inputs!$B$3*$D$2^(6-2)*$F$2^2</f>
        <v>591.203647064076</v>
      </c>
      <c r="I7" s="0" t="n">
        <f aca="false">Inputs!$B$3*$D$2^(7-2)*$F$2^2</f>
        <v>599.586437997688</v>
      </c>
      <c r="J7" s="0" t="n">
        <f aca="false">Inputs!$B$3*$D$2^(8-2)*$F$2^2</f>
        <v>608.088090146359</v>
      </c>
      <c r="K7" s="0" t="n">
        <f aca="false">Inputs!$B$3*$D$2^(9-2)*$F$2^2</f>
        <v>616.71028886626</v>
      </c>
      <c r="L7" s="0" t="n">
        <f aca="false">Inputs!$B$3*$D$2^(10-2)*$F$2^2</f>
        <v>625.454743410556</v>
      </c>
      <c r="M7" s="0" t="n">
        <f aca="false">Inputs!$B$3*$D$2^(11-2)*$F$2^2</f>
        <v>634.323187268242</v>
      </c>
      <c r="N7" s="0" t="n">
        <f aca="false">Inputs!$B$3*$D$2^(12-2)*$F$2^2</f>
        <v>643.31737850779</v>
      </c>
      <c r="O7" s="0" t="n">
        <f aca="false">Inputs!$B$3*$D$2^(13-2)*$F$2^2</f>
        <v>652.439100125665</v>
      </c>
      <c r="P7" s="0" t="n">
        <f aca="false">Inputs!$B$3*$D$2^(14-2)*$F$2^2</f>
        <v>661.690160399782</v>
      </c>
      <c r="Q7" s="0" t="n">
        <f aca="false">Inputs!$B$3*$D$2^(15-2)*$F$2^2</f>
        <v>671.072393247982</v>
      </c>
      <c r="R7" s="0" t="n">
        <f aca="false">Inputs!$B$3*$D$2^(16-2)*$F$2^2</f>
        <v>680.587658591579</v>
      </c>
      <c r="S7" s="0" t="n">
        <f aca="false">Inputs!$B$3*$D$2^(17-2)*$F$2^2</f>
        <v>690.237842724073</v>
      </c>
      <c r="T7" s="0" t="n">
        <f aca="false">Inputs!$B$3*$D$2^(18-2)*$F$2^2</f>
        <v>700.024858685083</v>
      </c>
      <c r="U7" s="0" t="n">
        <f aca="false">Inputs!$B$3*$D$2^(19-2)*$F$2^2</f>
        <v>709.95064663959</v>
      </c>
      <c r="V7" s="0" t="n">
        <f aca="false">Inputs!$B$3*$D$2^(20-2)*$F$2^2</f>
        <v>720.017174262546</v>
      </c>
    </row>
    <row r="8" customFormat="false" ht="15" hidden="false" customHeight="false" outlineLevel="0" collapsed="false">
      <c r="E8" s="0" t="n">
        <f aca="false">Inputs!$B$3*$D$2^(3-3)*$F$2^3</f>
        <v>551.015254238308</v>
      </c>
      <c r="F8" s="0" t="n">
        <f aca="false">Inputs!$B$3*$D$2^(4-3)*$F$2^3</f>
        <v>558.828206171959</v>
      </c>
      <c r="G8" s="0" t="n">
        <f aca="false">Inputs!$B$3*$D$2^(5-3)*$F$2^3</f>
        <v>566.751939463201</v>
      </c>
      <c r="H8" s="0" t="n">
        <f aca="false">Inputs!$B$3*$D$2^(6-3)*$F$2^3</f>
        <v>574.788024902344</v>
      </c>
      <c r="I8" s="0" t="n">
        <f aca="false">Inputs!$B$3*$D$2^(7-3)*$F$2^3</f>
        <v>582.938055552237</v>
      </c>
      <c r="J8" s="0" t="n">
        <f aca="false">Inputs!$B$3*$D$2^(8-3)*$F$2^3</f>
        <v>591.203647064076</v>
      </c>
      <c r="K8" s="0" t="n">
        <f aca="false">Inputs!$B$3*$D$2^(9-3)*$F$2^3</f>
        <v>599.586437997688</v>
      </c>
      <c r="L8" s="0" t="n">
        <f aca="false">Inputs!$B$3*$D$2^(10-3)*$F$2^3</f>
        <v>608.088090146359</v>
      </c>
      <c r="M8" s="0" t="n">
        <f aca="false">Inputs!$B$3*$D$2^(11-3)*$F$2^3</f>
        <v>616.71028886626</v>
      </c>
      <c r="N8" s="0" t="n">
        <f aca="false">Inputs!$B$3*$D$2^(12-3)*$F$2^3</f>
        <v>625.454743410556</v>
      </c>
      <c r="O8" s="0" t="n">
        <f aca="false">Inputs!$B$3*$D$2^(13-3)*$F$2^3</f>
        <v>634.323187268242</v>
      </c>
      <c r="P8" s="0" t="n">
        <f aca="false">Inputs!$B$3*$D$2^(14-3)*$F$2^3</f>
        <v>643.31737850779</v>
      </c>
      <c r="Q8" s="0" t="n">
        <f aca="false">Inputs!$B$3*$D$2^(15-3)*$F$2^3</f>
        <v>652.439100125665</v>
      </c>
      <c r="R8" s="0" t="n">
        <f aca="false">Inputs!$B$3*$D$2^(16-3)*$F$2^3</f>
        <v>661.690160399782</v>
      </c>
      <c r="S8" s="0" t="n">
        <f aca="false">Inputs!$B$3*$D$2^(17-3)*$F$2^3</f>
        <v>671.072393247982</v>
      </c>
      <c r="T8" s="0" t="n">
        <f aca="false">Inputs!$B$3*$D$2^(18-3)*$F$2^3</f>
        <v>680.587658591579</v>
      </c>
      <c r="U8" s="0" t="n">
        <f aca="false">Inputs!$B$3*$D$2^(19-3)*$F$2^3</f>
        <v>690.237842724073</v>
      </c>
      <c r="V8" s="0" t="n">
        <f aca="false">Inputs!$B$3*$D$2^(20-3)*$F$2^3</f>
        <v>700.024858685083</v>
      </c>
    </row>
    <row r="9" customFormat="false" ht="15" hidden="false" customHeight="false" outlineLevel="0" collapsed="false">
      <c r="F9" s="0" t="n">
        <f aca="false">Inputs!$B$3*$D$2^(4-4)*$F$2^4</f>
        <v>543.311534833085</v>
      </c>
      <c r="G9" s="0" t="n">
        <f aca="false">Inputs!$B$3*$D$2^(5-4)*$F$2^4</f>
        <v>551.015254238308</v>
      </c>
      <c r="H9" s="0" t="n">
        <f aca="false">Inputs!$B$3*$D$2^(6-4)*$F$2^4</f>
        <v>558.828206171959</v>
      </c>
      <c r="I9" s="0" t="n">
        <f aca="false">Inputs!$B$3*$D$2^(7-4)*$F$2^4</f>
        <v>566.751939463201</v>
      </c>
      <c r="J9" s="0" t="n">
        <f aca="false">Inputs!$B$3*$D$2^(8-4)*$F$2^4</f>
        <v>574.788024902344</v>
      </c>
      <c r="K9" s="0" t="n">
        <f aca="false">Inputs!$B$3*$D$2^(9-4)*$F$2^4</f>
        <v>582.938055552236</v>
      </c>
      <c r="L9" s="0" t="n">
        <f aca="false">Inputs!$B$3*$D$2^(10-4)*$F$2^4</f>
        <v>591.203647064075</v>
      </c>
      <c r="M9" s="0" t="n">
        <f aca="false">Inputs!$B$3*$D$2^(11-4)*$F$2^4</f>
        <v>599.586437997688</v>
      </c>
      <c r="N9" s="0" t="n">
        <f aca="false">Inputs!$B$3*$D$2^(12-4)*$F$2^4</f>
        <v>608.088090146359</v>
      </c>
      <c r="O9" s="0" t="n">
        <f aca="false">Inputs!$B$3*$D$2^(13-4)*$F$2^4</f>
        <v>616.71028886626</v>
      </c>
      <c r="P9" s="0" t="n">
        <f aca="false">Inputs!$B$3*$D$2^(14-4)*$F$2^4</f>
        <v>625.454743410556</v>
      </c>
      <c r="Q9" s="0" t="n">
        <f aca="false">Inputs!$B$3*$D$2^(15-4)*$F$2^4</f>
        <v>634.323187268242</v>
      </c>
      <c r="R9" s="0" t="n">
        <f aca="false">Inputs!$B$3*$D$2^(16-4)*$F$2^4</f>
        <v>643.31737850779</v>
      </c>
      <c r="S9" s="0" t="n">
        <f aca="false">Inputs!$B$3*$D$2^(17-4)*$F$2^4</f>
        <v>652.439100125665</v>
      </c>
      <c r="T9" s="0" t="n">
        <f aca="false">Inputs!$B$3*$D$2^(18-4)*$F$2^4</f>
        <v>661.690160399782</v>
      </c>
      <c r="U9" s="0" t="n">
        <f aca="false">Inputs!$B$3*$D$2^(19-4)*$F$2^4</f>
        <v>671.072393247982</v>
      </c>
      <c r="V9" s="0" t="n">
        <f aca="false">Inputs!$B$3*$D$2^(20-4)*$F$2^4</f>
        <v>680.587658591579</v>
      </c>
    </row>
    <row r="10" customFormat="false" ht="15" hidden="false" customHeight="false" outlineLevel="0" collapsed="false">
      <c r="G10" s="0" t="n">
        <f aca="false">Inputs!$B$3*$D$2^(5-5)*$F$2^5</f>
        <v>535.71552078124</v>
      </c>
      <c r="H10" s="0" t="n">
        <f aca="false">Inputs!$B$3*$D$2^(6-5)*$F$2^5</f>
        <v>543.311534833085</v>
      </c>
      <c r="I10" s="0" t="n">
        <f aca="false">Inputs!$B$3*$D$2^(7-5)*$F$2^5</f>
        <v>551.015254238307</v>
      </c>
      <c r="J10" s="0" t="n">
        <f aca="false">Inputs!$B$3*$D$2^(8-5)*$F$2^5</f>
        <v>558.828206171959</v>
      </c>
      <c r="K10" s="0" t="n">
        <f aca="false">Inputs!$B$3*$D$2^(9-5)*$F$2^5</f>
        <v>566.751939463201</v>
      </c>
      <c r="L10" s="0" t="n">
        <f aca="false">Inputs!$B$3*$D$2^(10-5)*$F$2^5</f>
        <v>574.788024902344</v>
      </c>
      <c r="M10" s="0" t="n">
        <f aca="false">Inputs!$B$3*$D$2^(11-5)*$F$2^5</f>
        <v>582.938055552236</v>
      </c>
      <c r="N10" s="0" t="n">
        <f aca="false">Inputs!$B$3*$D$2^(12-5)*$F$2^5</f>
        <v>591.203647064076</v>
      </c>
      <c r="O10" s="0" t="n">
        <f aca="false">Inputs!$B$3*$D$2^(13-5)*$F$2^5</f>
        <v>599.586437997688</v>
      </c>
      <c r="P10" s="0" t="n">
        <f aca="false">Inputs!$B$3*$D$2^(14-5)*$F$2^5</f>
        <v>608.088090146359</v>
      </c>
      <c r="Q10" s="0" t="n">
        <f aca="false">Inputs!$B$3*$D$2^(15-5)*$F$2^5</f>
        <v>616.71028886626</v>
      </c>
      <c r="R10" s="0" t="n">
        <f aca="false">Inputs!$B$3*$D$2^(16-5)*$F$2^5</f>
        <v>625.454743410556</v>
      </c>
      <c r="S10" s="0" t="n">
        <f aca="false">Inputs!$B$3*$D$2^(17-5)*$F$2^5</f>
        <v>634.323187268242</v>
      </c>
      <c r="T10" s="0" t="n">
        <f aca="false">Inputs!$B$3*$D$2^(18-5)*$F$2^5</f>
        <v>643.31737850779</v>
      </c>
      <c r="U10" s="0" t="n">
        <f aca="false">Inputs!$B$3*$D$2^(19-5)*$F$2^5</f>
        <v>652.439100125665</v>
      </c>
      <c r="V10" s="0" t="n">
        <f aca="false">Inputs!$B$3*$D$2^(20-5)*$F$2^5</f>
        <v>661.690160399782</v>
      </c>
    </row>
    <row r="11" customFormat="false" ht="15" hidden="false" customHeight="false" outlineLevel="0" collapsed="false">
      <c r="H11" s="0" t="n">
        <f aca="false">Inputs!$B$3*$D$2^(6-6)*$F$2^6</f>
        <v>528.225706259088</v>
      </c>
      <c r="I11" s="0" t="n">
        <f aca="false">Inputs!$B$3*$D$2^(7-6)*$F$2^6</f>
        <v>535.71552078124</v>
      </c>
      <c r="J11" s="0" t="n">
        <f aca="false">Inputs!$B$3*$D$2^(8-6)*$F$2^6</f>
        <v>543.311534833085</v>
      </c>
      <c r="K11" s="0" t="n">
        <f aca="false">Inputs!$B$3*$D$2^(9-6)*$F$2^6</f>
        <v>551.015254238308</v>
      </c>
      <c r="L11" s="0" t="n">
        <f aca="false">Inputs!$B$3*$D$2^(10-6)*$F$2^6</f>
        <v>558.828206171959</v>
      </c>
      <c r="M11" s="0" t="n">
        <f aca="false">Inputs!$B$3*$D$2^(11-6)*$F$2^6</f>
        <v>566.751939463201</v>
      </c>
      <c r="N11" s="0" t="n">
        <f aca="false">Inputs!$B$3*$D$2^(12-6)*$F$2^6</f>
        <v>574.788024902344</v>
      </c>
      <c r="O11" s="0" t="n">
        <f aca="false">Inputs!$B$3*$D$2^(13-6)*$F$2^6</f>
        <v>582.938055552237</v>
      </c>
      <c r="P11" s="0" t="n">
        <f aca="false">Inputs!$B$3*$D$2^(14-6)*$F$2^6</f>
        <v>591.203647064076</v>
      </c>
      <c r="Q11" s="0" t="n">
        <f aca="false">Inputs!$B$3*$D$2^(15-6)*$F$2^6</f>
        <v>599.586437997688</v>
      </c>
      <c r="R11" s="0" t="n">
        <f aca="false">Inputs!$B$3*$D$2^(16-6)*$F$2^6</f>
        <v>608.088090146359</v>
      </c>
      <c r="S11" s="0" t="n">
        <f aca="false">Inputs!$B$3*$D$2^(17-6)*$F$2^6</f>
        <v>616.71028886626</v>
      </c>
      <c r="T11" s="0" t="n">
        <f aca="false">Inputs!$B$3*$D$2^(18-6)*$F$2^6</f>
        <v>625.454743410556</v>
      </c>
      <c r="U11" s="0" t="n">
        <f aca="false">Inputs!$B$3*$D$2^(19-6)*$F$2^6</f>
        <v>634.323187268242</v>
      </c>
      <c r="V11" s="0" t="n">
        <f aca="false">Inputs!$B$3*$D$2^(20-6)*$F$2^6</f>
        <v>643.31737850779</v>
      </c>
    </row>
    <row r="12" customFormat="false" ht="15" hidden="false" customHeight="false" outlineLevel="0" collapsed="false">
      <c r="I12" s="0" t="n">
        <f aca="false">Inputs!$B$3*$D$2^(7-7)*$F$2^7</f>
        <v>520.840606495796</v>
      </c>
      <c r="J12" s="0" t="n">
        <f aca="false">Inputs!$B$3*$D$2^(8-7)*$F$2^7</f>
        <v>528.225706259088</v>
      </c>
      <c r="K12" s="0" t="n">
        <f aca="false">Inputs!$B$3*$D$2^(9-7)*$F$2^7</f>
        <v>535.71552078124</v>
      </c>
      <c r="L12" s="0" t="n">
        <f aca="false">Inputs!$B$3*$D$2^(10-7)*$F$2^7</f>
        <v>543.311534833085</v>
      </c>
      <c r="M12" s="0" t="n">
        <f aca="false">Inputs!$B$3*$D$2^(11-7)*$F$2^7</f>
        <v>551.015254238308</v>
      </c>
      <c r="N12" s="0" t="n">
        <f aca="false">Inputs!$B$3*$D$2^(12-7)*$F$2^7</f>
        <v>558.828206171959</v>
      </c>
      <c r="O12" s="0" t="n">
        <f aca="false">Inputs!$B$3*$D$2^(13-7)*$F$2^7</f>
        <v>566.751939463201</v>
      </c>
      <c r="P12" s="0" t="n">
        <f aca="false">Inputs!$B$3*$D$2^(14-7)*$F$2^7</f>
        <v>574.788024902344</v>
      </c>
      <c r="Q12" s="0" t="n">
        <f aca="false">Inputs!$B$3*$D$2^(15-7)*$F$2^7</f>
        <v>582.938055552237</v>
      </c>
      <c r="R12" s="0" t="n">
        <f aca="false">Inputs!$B$3*$D$2^(16-7)*$F$2^7</f>
        <v>591.203647064076</v>
      </c>
      <c r="S12" s="0" t="n">
        <f aca="false">Inputs!$B$3*$D$2^(17-7)*$F$2^7</f>
        <v>599.586437997688</v>
      </c>
      <c r="T12" s="0" t="n">
        <f aca="false">Inputs!$B$3*$D$2^(18-7)*$F$2^7</f>
        <v>608.088090146359</v>
      </c>
      <c r="U12" s="0" t="n">
        <f aca="false">Inputs!$B$3*$D$2^(19-7)*$F$2^7</f>
        <v>616.71028886626</v>
      </c>
      <c r="V12" s="0" t="n">
        <f aca="false">Inputs!$B$3*$D$2^(20-7)*$F$2^7</f>
        <v>625.454743410556</v>
      </c>
    </row>
    <row r="13" customFormat="false" ht="15" hidden="false" customHeight="false" outlineLevel="0" collapsed="false">
      <c r="J13" s="0" t="n">
        <f aca="false">Inputs!$B$3*$D$2^(8-8)*$F$2^8</f>
        <v>513.558757479045</v>
      </c>
      <c r="K13" s="0" t="n">
        <f aca="false">Inputs!$B$3*$D$2^(9-8)*$F$2^8</f>
        <v>520.840606495796</v>
      </c>
      <c r="L13" s="0" t="n">
        <f aca="false">Inputs!$B$3*$D$2^(10-8)*$F$2^8</f>
        <v>528.225706259088</v>
      </c>
      <c r="M13" s="0" t="n">
        <f aca="false">Inputs!$B$3*$D$2^(11-8)*$F$2^8</f>
        <v>535.71552078124</v>
      </c>
      <c r="N13" s="0" t="n">
        <f aca="false">Inputs!$B$3*$D$2^(12-8)*$F$2^8</f>
        <v>543.311534833085</v>
      </c>
      <c r="O13" s="0" t="n">
        <f aca="false">Inputs!$B$3*$D$2^(13-8)*$F$2^8</f>
        <v>551.015254238308</v>
      </c>
      <c r="P13" s="0" t="n">
        <f aca="false">Inputs!$B$3*$D$2^(14-8)*$F$2^8</f>
        <v>558.828206171959</v>
      </c>
      <c r="Q13" s="0" t="n">
        <f aca="false">Inputs!$B$3*$D$2^(15-8)*$F$2^8</f>
        <v>566.751939463201</v>
      </c>
      <c r="R13" s="0" t="n">
        <f aca="false">Inputs!$B$3*$D$2^(16-8)*$F$2^8</f>
        <v>574.788024902344</v>
      </c>
      <c r="S13" s="0" t="n">
        <f aca="false">Inputs!$B$3*$D$2^(17-8)*$F$2^8</f>
        <v>582.938055552237</v>
      </c>
      <c r="T13" s="0" t="n">
        <f aca="false">Inputs!$B$3*$D$2^(18-8)*$F$2^8</f>
        <v>591.203647064076</v>
      </c>
      <c r="U13" s="0" t="n">
        <f aca="false">Inputs!$B$3*$D$2^(19-8)*$F$2^8</f>
        <v>599.586437997688</v>
      </c>
      <c r="V13" s="0" t="n">
        <f aca="false">Inputs!$B$3*$D$2^(20-8)*$F$2^8</f>
        <v>608.088090146359</v>
      </c>
    </row>
    <row r="14" customFormat="false" ht="15" hidden="false" customHeight="false" outlineLevel="0" collapsed="false">
      <c r="K14" s="0" t="n">
        <f aca="false">Inputs!$B$3*$D$2^(9-9)*$F$2^9</f>
        <v>506.378715664809</v>
      </c>
      <c r="L14" s="0" t="n">
        <f aca="false">Inputs!$B$3*$D$2^(10-9)*$F$2^9</f>
        <v>513.558757479045</v>
      </c>
      <c r="M14" s="0" t="n">
        <f aca="false">Inputs!$B$3*$D$2^(11-9)*$F$2^9</f>
        <v>520.840606495796</v>
      </c>
      <c r="N14" s="0" t="n">
        <f aca="false">Inputs!$B$3*$D$2^(12-9)*$F$2^9</f>
        <v>528.225706259088</v>
      </c>
      <c r="O14" s="0" t="n">
        <f aca="false">Inputs!$B$3*$D$2^(13-9)*$F$2^9</f>
        <v>535.71552078124</v>
      </c>
      <c r="P14" s="0" t="n">
        <f aca="false">Inputs!$B$3*$D$2^(14-9)*$F$2^9</f>
        <v>543.311534833085</v>
      </c>
      <c r="Q14" s="0" t="n">
        <f aca="false">Inputs!$B$3*$D$2^(15-9)*$F$2^9</f>
        <v>551.015254238308</v>
      </c>
      <c r="R14" s="0" t="n">
        <f aca="false">Inputs!$B$3*$D$2^(16-9)*$F$2^9</f>
        <v>558.828206171959</v>
      </c>
      <c r="S14" s="0" t="n">
        <f aca="false">Inputs!$B$3*$D$2^(17-9)*$F$2^9</f>
        <v>566.751939463201</v>
      </c>
      <c r="T14" s="0" t="n">
        <f aca="false">Inputs!$B$3*$D$2^(18-9)*$F$2^9</f>
        <v>574.788024902344</v>
      </c>
      <c r="U14" s="0" t="n">
        <f aca="false">Inputs!$B$3*$D$2^(19-9)*$F$2^9</f>
        <v>582.938055552237</v>
      </c>
      <c r="V14" s="0" t="n">
        <f aca="false">Inputs!$B$3*$D$2^(20-9)*$F$2^9</f>
        <v>591.203647064076</v>
      </c>
    </row>
    <row r="15" customFormat="false" ht="15" hidden="false" customHeight="false" outlineLevel="0" collapsed="false">
      <c r="L15" s="0" t="n">
        <f aca="false">Inputs!$B$3*$D$2^(10-10)*$F$2^10</f>
        <v>499.299057691181</v>
      </c>
      <c r="M15" s="0" t="n">
        <f aca="false">Inputs!$B$3*$D$2^(11-10)*$F$2^10</f>
        <v>506.378715664809</v>
      </c>
      <c r="N15" s="0" t="n">
        <f aca="false">Inputs!$B$3*$D$2^(12-10)*$F$2^10</f>
        <v>513.558757479045</v>
      </c>
      <c r="O15" s="0" t="n">
        <f aca="false">Inputs!$B$3*$D$2^(13-10)*$F$2^10</f>
        <v>520.840606495796</v>
      </c>
      <c r="P15" s="0" t="n">
        <f aca="false">Inputs!$B$3*$D$2^(14-10)*$F$2^10</f>
        <v>528.225706259088</v>
      </c>
      <c r="Q15" s="0" t="n">
        <f aca="false">Inputs!$B$3*$D$2^(15-10)*$F$2^10</f>
        <v>535.71552078124</v>
      </c>
      <c r="R15" s="0" t="n">
        <f aca="false">Inputs!$B$3*$D$2^(16-10)*$F$2^10</f>
        <v>543.311534833085</v>
      </c>
      <c r="S15" s="0" t="n">
        <f aca="false">Inputs!$B$3*$D$2^(17-10)*$F$2^10</f>
        <v>551.015254238308</v>
      </c>
      <c r="T15" s="0" t="n">
        <f aca="false">Inputs!$B$3*$D$2^(18-10)*$F$2^10</f>
        <v>558.828206171959</v>
      </c>
      <c r="U15" s="0" t="n">
        <f aca="false">Inputs!$B$3*$D$2^(19-10)*$F$2^10</f>
        <v>566.751939463201</v>
      </c>
      <c r="V15" s="0" t="n">
        <f aca="false">Inputs!$B$3*$D$2^(20-10)*$F$2^10</f>
        <v>574.788024902344</v>
      </c>
    </row>
    <row r="16" customFormat="false" ht="15" hidden="false" customHeight="false" outlineLevel="0" collapsed="false">
      <c r="M16" s="0" t="n">
        <f aca="false">Inputs!$B$3*$D$2^(11-11)*$F$2^11</f>
        <v>492.318380096216</v>
      </c>
      <c r="N16" s="0" t="n">
        <f aca="false">Inputs!$B$3*$D$2^(12-11)*$F$2^11</f>
        <v>499.299057691181</v>
      </c>
      <c r="O16" s="0" t="n">
        <f aca="false">Inputs!$B$3*$D$2^(13-11)*$F$2^11</f>
        <v>506.378715664808</v>
      </c>
      <c r="P16" s="0" t="n">
        <f aca="false">Inputs!$B$3*$D$2^(14-11)*$F$2^11</f>
        <v>513.558757479045</v>
      </c>
      <c r="Q16" s="0" t="n">
        <f aca="false">Inputs!$B$3*$D$2^(15-11)*$F$2^11</f>
        <v>520.840606495796</v>
      </c>
      <c r="R16" s="0" t="n">
        <f aca="false">Inputs!$B$3*$D$2^(16-11)*$F$2^11</f>
        <v>528.225706259088</v>
      </c>
      <c r="S16" s="0" t="n">
        <f aca="false">Inputs!$B$3*$D$2^(17-11)*$F$2^11</f>
        <v>535.71552078124</v>
      </c>
      <c r="T16" s="0" t="n">
        <f aca="false">Inputs!$B$3*$D$2^(18-11)*$F$2^11</f>
        <v>543.311534833085</v>
      </c>
      <c r="U16" s="0" t="n">
        <f aca="false">Inputs!$B$3*$D$2^(19-11)*$F$2^11</f>
        <v>551.015254238308</v>
      </c>
      <c r="V16" s="0" t="n">
        <f aca="false">Inputs!$B$3*$D$2^(20-11)*$F$2^11</f>
        <v>558.828206171959</v>
      </c>
    </row>
    <row r="17" customFormat="false" ht="15" hidden="false" customHeight="false" outlineLevel="0" collapsed="false">
      <c r="N17" s="0" t="n">
        <f aca="false">Inputs!$B$3*$D$2^(12-12)*$F$2^12</f>
        <v>485.435299039708</v>
      </c>
      <c r="O17" s="0" t="n">
        <f aca="false">Inputs!$B$3*$D$2^(13-12)*$F$2^12</f>
        <v>492.318380096216</v>
      </c>
      <c r="P17" s="0" t="n">
        <f aca="false">Inputs!$B$3*$D$2^(14-12)*$F$2^12</f>
        <v>499.299057691181</v>
      </c>
      <c r="Q17" s="0" t="n">
        <f aca="false">Inputs!$B$3*$D$2^(15-12)*$F$2^12</f>
        <v>506.378715664809</v>
      </c>
      <c r="R17" s="0" t="n">
        <f aca="false">Inputs!$B$3*$D$2^(16-12)*$F$2^12</f>
        <v>513.558757479046</v>
      </c>
      <c r="S17" s="0" t="n">
        <f aca="false">Inputs!$B$3*$D$2^(17-12)*$F$2^12</f>
        <v>520.840606495796</v>
      </c>
      <c r="T17" s="0" t="n">
        <f aca="false">Inputs!$B$3*$D$2^(18-12)*$F$2^12</f>
        <v>528.225706259088</v>
      </c>
      <c r="U17" s="0" t="n">
        <f aca="false">Inputs!$B$3*$D$2^(19-12)*$F$2^12</f>
        <v>535.71552078124</v>
      </c>
      <c r="V17" s="0" t="n">
        <f aca="false">Inputs!$B$3*$D$2^(20-12)*$F$2^12</f>
        <v>543.311534833085</v>
      </c>
    </row>
    <row r="18" customFormat="false" ht="15" hidden="false" customHeight="false" outlineLevel="0" collapsed="false">
      <c r="O18" s="0" t="n">
        <f aca="false">Inputs!$B$3*$D$2^(13-13)*$F$2^13</f>
        <v>478.648450028854</v>
      </c>
      <c r="P18" s="0" t="n">
        <f aca="false">Inputs!$B$3*$D$2^(14-13)*$F$2^13</f>
        <v>485.435299039708</v>
      </c>
      <c r="Q18" s="0" t="n">
        <f aca="false">Inputs!$B$3*$D$2^(15-13)*$F$2^13</f>
        <v>492.318380096216</v>
      </c>
      <c r="R18" s="0" t="n">
        <f aca="false">Inputs!$B$3*$D$2^(16-13)*$F$2^13</f>
        <v>499.299057691181</v>
      </c>
      <c r="S18" s="0" t="n">
        <f aca="false">Inputs!$B$3*$D$2^(17-13)*$F$2^13</f>
        <v>506.378715664809</v>
      </c>
      <c r="T18" s="0" t="n">
        <f aca="false">Inputs!$B$3*$D$2^(18-13)*$F$2^13</f>
        <v>513.558757479045</v>
      </c>
      <c r="U18" s="0" t="n">
        <f aca="false">Inputs!$B$3*$D$2^(19-13)*$F$2^13</f>
        <v>520.840606495796</v>
      </c>
      <c r="V18" s="0" t="n">
        <f aca="false">Inputs!$B$3*$D$2^(20-13)*$F$2^13</f>
        <v>528.225706259088</v>
      </c>
    </row>
    <row r="19" customFormat="false" ht="15" hidden="false" customHeight="false" outlineLevel="0" collapsed="false">
      <c r="P19" s="0" t="n">
        <f aca="false">Inputs!$B$3*$D$2^(14-14)*$F$2^14</f>
        <v>471.956487647769</v>
      </c>
      <c r="Q19" s="0" t="n">
        <f aca="false">Inputs!$B$3*$D$2^(15-14)*$F$2^14</f>
        <v>478.648450028854</v>
      </c>
      <c r="R19" s="0" t="n">
        <f aca="false">Inputs!$B$3*$D$2^(16-14)*$F$2^14</f>
        <v>485.435299039708</v>
      </c>
      <c r="S19" s="0" t="n">
        <f aca="false">Inputs!$B$3*$D$2^(17-14)*$F$2^14</f>
        <v>492.318380096216</v>
      </c>
      <c r="T19" s="0" t="n">
        <f aca="false">Inputs!$B$3*$D$2^(18-14)*$F$2^14</f>
        <v>499.299057691181</v>
      </c>
      <c r="U19" s="0" t="n">
        <f aca="false">Inputs!$B$3*$D$2^(19-14)*$F$2^14</f>
        <v>506.378715664809</v>
      </c>
      <c r="V19" s="0" t="n">
        <f aca="false">Inputs!$B$3*$D$2^(20-14)*$F$2^14</f>
        <v>513.558757479045</v>
      </c>
    </row>
    <row r="20" customFormat="false" ht="15" hidden="false" customHeight="false" outlineLevel="0" collapsed="false">
      <c r="Q20" s="0" t="n">
        <f aca="false">Inputs!$B$3*$D$2^(15-15)*$F$2^15</f>
        <v>465.358085290762</v>
      </c>
      <c r="R20" s="0" t="n">
        <f aca="false">Inputs!$B$3*$D$2^(16-15)*$F$2^15</f>
        <v>471.956487647769</v>
      </c>
      <c r="S20" s="0" t="n">
        <f aca="false">Inputs!$B$3*$D$2^(17-15)*$F$2^15</f>
        <v>478.648450028854</v>
      </c>
      <c r="T20" s="0" t="n">
        <f aca="false">Inputs!$B$3*$D$2^(18-15)*$F$2^15</f>
        <v>485.435299039708</v>
      </c>
      <c r="U20" s="0" t="n">
        <f aca="false">Inputs!$B$3*$D$2^(19-15)*$F$2^15</f>
        <v>492.318380096216</v>
      </c>
      <c r="V20" s="0" t="n">
        <f aca="false">Inputs!$B$3*$D$2^(20-15)*$F$2^15</f>
        <v>499.299057691181</v>
      </c>
    </row>
    <row r="21" customFormat="false" ht="15" hidden="false" customHeight="false" outlineLevel="0" collapsed="false">
      <c r="R21" s="0" t="n">
        <f aca="false">Inputs!$B$3*$D$2^(16-16)*$F$2^16</f>
        <v>458.851934899358</v>
      </c>
      <c r="S21" s="0" t="n">
        <f aca="false">Inputs!$B$3*$D$2^(17-16)*$F$2^16</f>
        <v>465.358085290762</v>
      </c>
      <c r="T21" s="0" t="n">
        <f aca="false">Inputs!$B$3*$D$2^(18-16)*$F$2^16</f>
        <v>471.956487647769</v>
      </c>
      <c r="U21" s="0" t="n">
        <f aca="false">Inputs!$B$3*$D$2^(19-16)*$F$2^16</f>
        <v>478.648450028854</v>
      </c>
      <c r="V21" s="0" t="n">
        <f aca="false">Inputs!$B$3*$D$2^(20-16)*$F$2^16</f>
        <v>485.435299039708</v>
      </c>
    </row>
    <row r="22" customFormat="false" ht="15" hidden="false" customHeight="false" outlineLevel="0" collapsed="false">
      <c r="S22" s="0" t="n">
        <f aca="false">Inputs!$B$3*$D$2^(17-17)*$F$2^17</f>
        <v>452.436746702991</v>
      </c>
      <c r="T22" s="0" t="n">
        <f aca="false">Inputs!$B$3*$D$2^(18-17)*$F$2^17</f>
        <v>458.851934899358</v>
      </c>
      <c r="U22" s="0" t="n">
        <f aca="false">Inputs!$B$3*$D$2^(19-17)*$F$2^17</f>
        <v>465.358085290762</v>
      </c>
      <c r="V22" s="0" t="n">
        <f aca="false">Inputs!$B$3*$D$2^(20-17)*$F$2^17</f>
        <v>471.956487647769</v>
      </c>
    </row>
    <row r="23" customFormat="false" ht="15" hidden="false" customHeight="false" outlineLevel="0" collapsed="false">
      <c r="T23" s="0" t="n">
        <f aca="false">Inputs!$B$3*$D$2^(18-18)*$F$2^18</f>
        <v>446.111248963314</v>
      </c>
      <c r="U23" s="0" t="n">
        <f aca="false">Inputs!$B$3*$D$2^(19-18)*$F$2^18</f>
        <v>452.436746702991</v>
      </c>
      <c r="V23" s="0" t="n">
        <f aca="false">Inputs!$B$3*$D$2^(20-18)*$F$2^18</f>
        <v>458.851934899358</v>
      </c>
    </row>
    <row r="24" customFormat="false" ht="15" hidden="false" customHeight="false" outlineLevel="0" collapsed="false">
      <c r="U24" s="0" t="n">
        <f aca="false">Inputs!$B$3*$D$2^(19-19)*$F$2^19</f>
        <v>439.874187722101</v>
      </c>
      <c r="V24" s="0" t="n">
        <f aca="false">Inputs!$B$3*$D$2^(20-19)*$F$2^19</f>
        <v>446.111248963314</v>
      </c>
    </row>
    <row r="25" customFormat="false" ht="15" hidden="false" customHeight="false" outlineLevel="0" collapsed="false">
      <c r="V25" s="0" t="n">
        <f aca="false">Inputs!$B$3*$D$2^(20-20)*$F$2^20</f>
        <v>433.724326552657</v>
      </c>
    </row>
    <row r="26" customFormat="false" ht="15" hidden="false" customHeight="false" outlineLevel="0" collapsed="false">
      <c r="A26" s="1" t="s">
        <v>47</v>
      </c>
    </row>
    <row r="27" customFormat="false" ht="15" hidden="false" customHeight="false" outlineLevel="0" collapsed="false">
      <c r="B27" s="0" t="n">
        <v>0</v>
      </c>
      <c r="C27" s="0" t="n">
        <v>1</v>
      </c>
      <c r="D27" s="0" t="n">
        <v>2</v>
      </c>
      <c r="E27" s="0" t="n">
        <v>3</v>
      </c>
      <c r="F27" s="0" t="n">
        <v>4</v>
      </c>
      <c r="G27" s="0" t="n">
        <v>5</v>
      </c>
      <c r="H27" s="0" t="n">
        <v>6</v>
      </c>
      <c r="I27" s="0" t="n">
        <v>7</v>
      </c>
      <c r="J27" s="0" t="n">
        <v>8</v>
      </c>
      <c r="K27" s="0" t="n">
        <v>9</v>
      </c>
      <c r="L27" s="0" t="n">
        <v>10</v>
      </c>
      <c r="M27" s="0" t="n">
        <v>11</v>
      </c>
      <c r="N27" s="0" t="n">
        <v>12</v>
      </c>
      <c r="O27" s="0" t="n">
        <v>13</v>
      </c>
      <c r="P27" s="0" t="n">
        <v>14</v>
      </c>
      <c r="Q27" s="0" t="n">
        <v>15</v>
      </c>
      <c r="R27" s="0" t="n">
        <v>16</v>
      </c>
      <c r="S27" s="0" t="n">
        <v>17</v>
      </c>
      <c r="T27" s="0" t="n">
        <v>18</v>
      </c>
      <c r="U27" s="0" t="n">
        <v>19</v>
      </c>
      <c r="V27" s="0" t="n">
        <v>20</v>
      </c>
    </row>
    <row r="28" customFormat="false" ht="15" hidden="false" customHeight="false" outlineLevel="0" collapsed="false">
      <c r="B28" s="0" t="n">
        <f aca="false">$J$2*($H$2*C28+(1-$H$2)*C29)</f>
        <v>16.4376337202736</v>
      </c>
      <c r="C28" s="0" t="n">
        <f aca="false">$J$2*($H$2*D28+(1-$H$2)*D29)</f>
        <v>20.8658679817969</v>
      </c>
      <c r="D28" s="0" t="n">
        <f aca="false">$J$2*($H$2*E28+(1-$H$2)*E29)</f>
        <v>26.0685349101459</v>
      </c>
      <c r="E28" s="0" t="n">
        <f aca="false">$J$2*($H$2*F28+(1-$H$2)*F29)</f>
        <v>32.043813434262</v>
      </c>
      <c r="F28" s="0" t="n">
        <f aca="false">$J$2*($H$2*G28+(1-$H$2)*G29)</f>
        <v>38.7501838701822</v>
      </c>
      <c r="G28" s="0" t="n">
        <f aca="false">$J$2*($H$2*H28+(1-$H$2)*H29)</f>
        <v>46.1080808648497</v>
      </c>
      <c r="H28" s="0" t="n">
        <f aca="false">$J$2*($H$2*I28+(1-$H$2)*I29)</f>
        <v>54.0091305954411</v>
      </c>
      <c r="I28" s="0" t="n">
        <f aca="false">$J$2*($H$2*J28+(1-$H$2)*J29)</f>
        <v>62.3323702762443</v>
      </c>
      <c r="J28" s="0" t="n">
        <f aca="false">$J$2*($H$2*K28+(1-$H$2)*K29)</f>
        <v>70.9640644836176</v>
      </c>
      <c r="K28" s="0" t="n">
        <f aca="false">$J$2*($H$2*L28+(1-$H$2)*L29)</f>
        <v>79.815275887574</v>
      </c>
      <c r="L28" s="0" t="n">
        <f aca="false">$J$2*($H$2*M28+(1-$H$2)*M29)</f>
        <v>88.8309099272891</v>
      </c>
      <c r="M28" s="0" t="n">
        <f aca="false">$J$2*($H$2*N28+(1-$H$2)*N29)</f>
        <v>97.986963144692</v>
      </c>
      <c r="N28" s="0" t="n">
        <f aca="false">$J$2*($H$2*O28+(1-$H$2)*O29)</f>
        <v>107.278710858576</v>
      </c>
      <c r="O28" s="0" t="n">
        <f aca="false">$J$2*($H$2*P28+(1-$H$2)*P29)</f>
        <v>116.707931396432</v>
      </c>
      <c r="P28" s="0" t="n">
        <f aca="false">$J$2*($H$2*Q28+(1-$H$2)*Q29)</f>
        <v>126.276597281738</v>
      </c>
      <c r="Q28" s="0" t="n">
        <f aca="false">$J$2*($H$2*R28+(1-$H$2)*R29)</f>
        <v>135.986709308146</v>
      </c>
      <c r="R28" s="0" t="n">
        <f aca="false">$J$2*($H$2*S28+(1-$H$2)*S29)</f>
        <v>145.840296944632</v>
      </c>
      <c r="S28" s="0" t="n">
        <f aca="false">$J$2*($H$2*T28+(1-$H$2)*T29)</f>
        <v>155.839418746457</v>
      </c>
      <c r="T28" s="0" t="n">
        <f aca="false">$J$2*($H$2*U28+(1-$H$2)*U29)</f>
        <v>165.986162772004</v>
      </c>
      <c r="U28" s="0" t="n">
        <f aca="false">$J$2*($H$2*V28+(1-$H$2)*V29)</f>
        <v>176.282647005608</v>
      </c>
      <c r="V28" s="0" t="n">
        <f aca="false">MAX(V5-Inputs!$B$4,0)</f>
        <v>186.731019786429</v>
      </c>
    </row>
    <row r="29" customFormat="false" ht="15" hidden="false" customHeight="false" outlineLevel="0" collapsed="false">
      <c r="C29" s="0" t="n">
        <f aca="false">$J$2*($H$2*D29+(1-$H$2)*D30)</f>
        <v>11.8367718429151</v>
      </c>
      <c r="D29" s="0" t="n">
        <f aca="false">$J$2*($H$2*E29+(1-$H$2)*E30)</f>
        <v>15.462117730834</v>
      </c>
      <c r="E29" s="0" t="n">
        <f aca="false">$J$2*($H$2*F29+(1-$H$2)*F30)</f>
        <v>19.8646604427192</v>
      </c>
      <c r="F29" s="0" t="n">
        <f aca="false">$J$2*($H$2*G29+(1-$H$2)*G30)</f>
        <v>25.0839875832001</v>
      </c>
      <c r="G29" s="0" t="n">
        <f aca="false">$J$2*($H$2*H29+(1-$H$2)*H30)</f>
        <v>31.1182195950423</v>
      </c>
      <c r="H29" s="0" t="n">
        <f aca="false">$J$2*($H$2*I29+(1-$H$2)*I30)</f>
        <v>37.9177532039287</v>
      </c>
      <c r="I29" s="0" t="n">
        <f aca="false">$J$2*($H$2*J29+(1-$H$2)*J30)</f>
        <v>45.3872254939181</v>
      </c>
      <c r="J29" s="0" t="n">
        <f aca="false">$J$2*($H$2*K29+(1-$H$2)*K30)</f>
        <v>53.3979995818925</v>
      </c>
      <c r="K29" s="0" t="n">
        <f aca="false">$J$2*($H$2*L29+(1-$H$2)*L30)</f>
        <v>61.8103455045837</v>
      </c>
      <c r="L29" s="0" t="n">
        <f aca="false">$J$2*($H$2*M29+(1-$H$2)*M30)</f>
        <v>70.4999243277118</v>
      </c>
      <c r="M29" s="0" t="n">
        <f aca="false">$J$2*($H$2*N29+(1-$H$2)*N30)</f>
        <v>79.3791480054562</v>
      </c>
      <c r="N29" s="0" t="n">
        <f aca="false">$J$2*($H$2*O29+(1-$H$2)*O30)</f>
        <v>88.4038760638513</v>
      </c>
      <c r="O29" s="0" t="n">
        <f aca="false">$J$2*($H$2*P29+(1-$H$2)*P30)</f>
        <v>97.562595081034</v>
      </c>
      <c r="P29" s="0" t="n">
        <f aca="false">$J$2*($H$2*Q29+(1-$H$2)*Q30)</f>
        <v>106.856882798613</v>
      </c>
      <c r="Q29" s="0" t="n">
        <f aca="false">$J$2*($H$2*R29+(1-$H$2)*R30)</f>
        <v>116.288684452725</v>
      </c>
      <c r="R29" s="0" t="n">
        <f aca="false">$J$2*($H$2*S29+(1-$H$2)*S30)</f>
        <v>125.859973158619</v>
      </c>
      <c r="S29" s="0" t="n">
        <f aca="false">$J$2*($H$2*T29+(1-$H$2)*T30)</f>
        <v>135.572750310201</v>
      </c>
      <c r="T29" s="0" t="n">
        <f aca="false">$J$2*($H$2*U29+(1-$H$2)*U30)</f>
        <v>145.429045985307</v>
      </c>
      <c r="U29" s="0" t="n">
        <f aca="false">$J$2*($H$2*V29+(1-$H$2)*V30)</f>
        <v>155.430919356779</v>
      </c>
      <c r="V29" s="0" t="n">
        <f aca="false">MAX(V6-Inputs!$B$4,0)</f>
        <v>165.580459109442</v>
      </c>
    </row>
    <row r="30" customFormat="false" ht="15" hidden="false" customHeight="false" outlineLevel="0" collapsed="false">
      <c r="D30" s="0" t="n">
        <f aca="false">$J$2*($H$2*E30+(1-$H$2)*E31)</f>
        <v>8.06828854989661</v>
      </c>
      <c r="E30" s="0" t="n">
        <f aca="false">$J$2*($H$2*F30+(1-$H$2)*F31)</f>
        <v>10.886966381286</v>
      </c>
      <c r="F30" s="0" t="n">
        <f aca="false">$J$2*($H$2*G30+(1-$H$2)*G31)</f>
        <v>14.4424137576711</v>
      </c>
      <c r="G30" s="0" t="n">
        <f aca="false">$J$2*($H$2*H30+(1-$H$2)*H31)</f>
        <v>18.8175180082699</v>
      </c>
      <c r="H30" s="0" t="n">
        <f aca="false">$J$2*($H$2*I30+(1-$H$2)*I31)</f>
        <v>24.0601793918555</v>
      </c>
      <c r="I30" s="0" t="n">
        <f aca="false">$J$2*($H$2*J30+(1-$H$2)*J31)</f>
        <v>30.1684723922995</v>
      </c>
      <c r="J30" s="0" t="n">
        <f aca="false">$J$2*($H$2*K30+(1-$H$2)*K31)</f>
        <v>37.0816366190377</v>
      </c>
      <c r="K30" s="0" t="n">
        <f aca="false">$J$2*($H$2*L30+(1-$H$2)*L31)</f>
        <v>44.6824630787113</v>
      </c>
      <c r="L30" s="0" t="n">
        <f aca="false">$J$2*($H$2*M30+(1-$H$2)*M31)</f>
        <v>52.8150110154652</v>
      </c>
      <c r="M30" s="0" t="n">
        <f aca="false">$J$2*($H$2*N30+(1-$H$2)*N31)</f>
        <v>61.316466830919</v>
      </c>
      <c r="N30" s="0" t="n">
        <f aca="false">$J$2*($H$2*O30+(1-$H$2)*O31)</f>
        <v>70.0538233489221</v>
      </c>
      <c r="O30" s="0" t="n">
        <f aca="false">$J$2*($H$2*P30+(1-$H$2)*P31)</f>
        <v>78.9488566484865</v>
      </c>
      <c r="P30" s="0" t="n">
        <f aca="false">$J$2*($H$2*Q30+(1-$H$2)*Q31)</f>
        <v>87.9763847039976</v>
      </c>
      <c r="Q30" s="0" t="n">
        <f aca="false">$J$2*($H$2*R30+(1-$H$2)*R31)</f>
        <v>97.1376036748061</v>
      </c>
      <c r="R30" s="0" t="n">
        <f aca="false">$J$2*($H$2*S30+(1-$H$2)*S31)</f>
        <v>106.434431887175</v>
      </c>
      <c r="S30" s="0" t="n">
        <f aca="false">$J$2*($H$2*T30+(1-$H$2)*T31)</f>
        <v>115.868815160825</v>
      </c>
      <c r="T30" s="0" t="n">
        <f aca="false">$J$2*($H$2*U30+(1-$H$2)*U31)</f>
        <v>125.442727202954</v>
      </c>
      <c r="U30" s="0" t="n">
        <f aca="false">$J$2*($H$2*V30+(1-$H$2)*V31)</f>
        <v>135.158170007902</v>
      </c>
      <c r="V30" s="0" t="n">
        <f aca="false">MAX(V7-Inputs!$B$4,0)</f>
        <v>145.017174262546</v>
      </c>
    </row>
    <row r="31" customFormat="false" ht="15" hidden="false" customHeight="false" outlineLevel="0" collapsed="false">
      <c r="E31" s="0" t="n">
        <f aca="false">$J$2*($H$2*F31+(1-$H$2)*F32)</f>
        <v>5.13705576864362</v>
      </c>
      <c r="F31" s="0" t="n">
        <f aca="false">$J$2*($H$2*G31+(1-$H$2)*G32)</f>
        <v>7.19033580914085</v>
      </c>
      <c r="G31" s="0" t="n">
        <f aca="false">$J$2*($H$2*H31+(1-$H$2)*H32)</f>
        <v>9.89474585740407</v>
      </c>
      <c r="H31" s="0" t="n">
        <f aca="false">$J$2*($H$2*I31+(1-$H$2)*I32)</f>
        <v>13.3697617449039</v>
      </c>
      <c r="I31" s="0" t="n">
        <f aca="false">$J$2*($H$2*J31+(1-$H$2)*J32)</f>
        <v>17.7153118327656</v>
      </c>
      <c r="J31" s="0" t="n">
        <f aca="false">$J$2*($H$2*K31+(1-$H$2)*K32)</f>
        <v>22.9908407216274</v>
      </c>
      <c r="K31" s="0" t="n">
        <f aca="false">$J$2*($H$2*L31+(1-$H$2)*L32)</f>
        <v>29.1944032714019</v>
      </c>
      <c r="L31" s="0" t="n">
        <f aca="false">$J$2*($H$2*M31+(1-$H$2)*M32)</f>
        <v>36.2490618014903</v>
      </c>
      <c r="M31" s="0" t="n">
        <f aca="false">$J$2*($H$2*N31+(1-$H$2)*N32)</f>
        <v>44.0058707194907</v>
      </c>
      <c r="N31" s="0" t="n">
        <f aca="false">$J$2*($H$2*O31+(1-$H$2)*O32)</f>
        <v>52.2707427738415</v>
      </c>
      <c r="O31" s="0" t="n">
        <f aca="false">$J$2*($H$2*P31+(1-$H$2)*P32)</f>
        <v>60.8533763925886</v>
      </c>
      <c r="P31" s="0" t="n">
        <f aca="false">$J$2*($H$2*Q31+(1-$H$2)*Q32)</f>
        <v>69.6201308769635</v>
      </c>
      <c r="Q31" s="0" t="n">
        <f aca="false">$J$2*($H$2*R31+(1-$H$2)*R32)</f>
        <v>78.5182802830268</v>
      </c>
      <c r="R31" s="0" t="n">
        <f aca="false">$J$2*($H$2*S31+(1-$H$2)*S32)</f>
        <v>87.5482687934235</v>
      </c>
      <c r="S31" s="0" t="n">
        <f aca="false">$J$2*($H$2*T31+(1-$H$2)*T32)</f>
        <v>96.7119881967872</v>
      </c>
      <c r="T31" s="0" t="n">
        <f aca="false">$J$2*($H$2*U31+(1-$H$2)*U32)</f>
        <v>106.011357394891</v>
      </c>
      <c r="U31" s="0" t="n">
        <f aca="false">$J$2*($H$2*V31+(1-$H$2)*V32)</f>
        <v>115.448322791214</v>
      </c>
      <c r="V31" s="0" t="n">
        <f aca="false">MAX(V8-Inputs!$B$4,0)</f>
        <v>125.024858685083</v>
      </c>
    </row>
    <row r="32" customFormat="false" ht="15" hidden="false" customHeight="false" outlineLevel="0" collapsed="false">
      <c r="F32" s="0" t="n">
        <f aca="false">$J$2*($H$2*G32+(1-$H$2)*G33)</f>
        <v>3.00095803220296</v>
      </c>
      <c r="G32" s="0" t="n">
        <f aca="false">$J$2*($H$2*H32+(1-$H$2)*H33)</f>
        <v>4.37731876295301</v>
      </c>
      <c r="H32" s="0" t="n">
        <f aca="false">$J$2*($H$2*I32+(1-$H$2)*I33)</f>
        <v>6.28090789221378</v>
      </c>
      <c r="I32" s="0" t="n">
        <f aca="false">$J$2*($H$2*J32+(1-$H$2)*J33)</f>
        <v>8.85172513071153</v>
      </c>
      <c r="J32" s="0" t="n">
        <f aca="false">$J$2*($H$2*K32+(1-$H$2)*K33)</f>
        <v>12.2320401134931</v>
      </c>
      <c r="K32" s="0" t="n">
        <f aca="false">$J$2*($H$2*L32+(1-$H$2)*L33)</f>
        <v>16.5454011201909</v>
      </c>
      <c r="L32" s="0" t="n">
        <f aca="false">$J$2*($H$2*M32+(1-$H$2)*M33)</f>
        <v>21.8680876088848</v>
      </c>
      <c r="M32" s="0" t="n">
        <f aca="false">$J$2*($H$2*N32+(1-$H$2)*N33)</f>
        <v>28.1981894304124</v>
      </c>
      <c r="N32" s="0" t="n">
        <f aca="false">$J$2*($H$2*O32+(1-$H$2)*O33)</f>
        <v>35.4336832140462</v>
      </c>
      <c r="O32" s="0" t="n">
        <f aca="false">$J$2*($H$2*P32+(1-$H$2)*P33)</f>
        <v>43.3763160904443</v>
      </c>
      <c r="P32" s="0" t="n">
        <f aca="false">$J$2*($H$2*Q32+(1-$H$2)*Q33)</f>
        <v>51.7764695357928</v>
      </c>
      <c r="Q32" s="0" t="n">
        <f aca="false">$J$2*($H$2*R32+(1-$H$2)*R33)</f>
        <v>60.4159492664204</v>
      </c>
      <c r="R32" s="0" t="n">
        <f aca="false">$J$2*($H$2*S32+(1-$H$2)*S33)</f>
        <v>69.1865072641273</v>
      </c>
      <c r="S32" s="0" t="n">
        <f aca="false">$J$2*($H$2*T32+(1-$H$2)*T33)</f>
        <v>78.087078170037</v>
      </c>
      <c r="T32" s="0" t="n">
        <f aca="false">$J$2*($H$2*U32+(1-$H$2)*U33)</f>
        <v>87.1195276022491</v>
      </c>
      <c r="U32" s="0" t="n">
        <f aca="false">$J$2*($H$2*V32+(1-$H$2)*V33)</f>
        <v>96.2857479169445</v>
      </c>
      <c r="V32" s="0" t="n">
        <f aca="false">MAX(V9-Inputs!$B$4,0)</f>
        <v>105.587658591579</v>
      </c>
    </row>
    <row r="33" customFormat="false" ht="15" hidden="false" customHeight="false" outlineLevel="0" collapsed="false">
      <c r="G33" s="0" t="n">
        <f aca="false">$J$2*($H$2*H33+(1-$H$2)*H34)</f>
        <v>1.56858867697746</v>
      </c>
      <c r="H33" s="0" t="n">
        <f aca="false">$J$2*($H$2*I33+(1-$H$2)*I34)</f>
        <v>2.39651956683664</v>
      </c>
      <c r="I33" s="0" t="n">
        <f aca="false">$J$2*($H$2*J33+(1-$H$2)*J34)</f>
        <v>3.60622990708602</v>
      </c>
      <c r="J33" s="0" t="n">
        <f aca="false">$J$2*($H$2*K33+(1-$H$2)*K34)</f>
        <v>5.33550787884662</v>
      </c>
      <c r="K33" s="0" t="n">
        <f aca="false">$J$2*($H$2*L33+(1-$H$2)*L34)</f>
        <v>7.74631069951035</v>
      </c>
      <c r="L33" s="0" t="n">
        <f aca="false">$J$2*($H$2*M33+(1-$H$2)*M34)</f>
        <v>11.0116319737706</v>
      </c>
      <c r="M33" s="0" t="n">
        <f aca="false">$J$2*($H$2*N33+(1-$H$2)*N34)</f>
        <v>15.2893980326665</v>
      </c>
      <c r="N33" s="0" t="n">
        <f aca="false">$J$2*($H$2*O33+(1-$H$2)*O34)</f>
        <v>20.6821274335879</v>
      </c>
      <c r="O33" s="0" t="n">
        <f aca="false">$J$2*($H$2*P33+(1-$H$2)*P34)</f>
        <v>27.188062532036</v>
      </c>
      <c r="P33" s="0" t="n">
        <f aca="false">$J$2*($H$2*Q33+(1-$H$2)*Q34)</f>
        <v>34.6623100552169</v>
      </c>
      <c r="Q33" s="0" t="n">
        <f aca="false">$J$2*($H$2*R33+(1-$H$2)*R34)</f>
        <v>42.8221933302084</v>
      </c>
      <c r="R33" s="0" t="n">
        <f aca="false">$J$2*($H$2*S33+(1-$H$2)*S34)</f>
        <v>51.33458653332</v>
      </c>
      <c r="S33" s="0" t="n">
        <f aca="false">$J$2*($H$2*T33+(1-$H$2)*T34)</f>
        <v>59.9793156394392</v>
      </c>
      <c r="T33" s="0" t="n">
        <f aca="false">$J$2*($H$2*U33+(1-$H$2)*U34)</f>
        <v>68.7522567181321</v>
      </c>
      <c r="U33" s="0" t="n">
        <f aca="false">$J$2*($H$2*V33+(1-$H$2)*V34)</f>
        <v>77.6552495789815</v>
      </c>
      <c r="V33" s="0" t="n">
        <f aca="false">MAX(V10-Inputs!$B$4,0)</f>
        <v>86.6901603997823</v>
      </c>
    </row>
    <row r="34" customFormat="false" ht="15" hidden="false" customHeight="false" outlineLevel="0" collapsed="false">
      <c r="H34" s="0" t="n">
        <f aca="false">$J$2*($H$2*I34+(1-$H$2)*I35)</f>
        <v>0.706702440968279</v>
      </c>
      <c r="I34" s="0" t="n">
        <f aca="false">$J$2*($H$2*J34+(1-$H$2)*J35)</f>
        <v>1.13731301808052</v>
      </c>
      <c r="J34" s="0" t="n">
        <f aca="false">$J$2*($H$2*K34+(1-$H$2)*K35)</f>
        <v>1.80639863061526</v>
      </c>
      <c r="K34" s="0" t="n">
        <f aca="false">$J$2*($H$2*L34+(1-$H$2)*L35)</f>
        <v>2.82668989871976</v>
      </c>
      <c r="L34" s="0" t="n">
        <f aca="false">$J$2*($H$2*M34+(1-$H$2)*M35)</f>
        <v>4.34881248548191</v>
      </c>
      <c r="M34" s="0" t="n">
        <f aca="false">$J$2*($H$2*N34+(1-$H$2)*N35)</f>
        <v>6.56167020444519</v>
      </c>
      <c r="N34" s="0" t="n">
        <f aca="false">$J$2*($H$2*O34+(1-$H$2)*O35)</f>
        <v>9.68116305359019</v>
      </c>
      <c r="O34" s="0" t="n">
        <f aca="false">$J$2*($H$2*P34+(1-$H$2)*P35)</f>
        <v>13.9186973958336</v>
      </c>
      <c r="P34" s="0" t="n">
        <f aca="false">$J$2*($H$2*Q34+(1-$H$2)*Q35)</f>
        <v>19.4218223123714</v>
      </c>
      <c r="Q34" s="0" t="n">
        <f aca="false">$J$2*($H$2*R34+(1-$H$2)*R35)</f>
        <v>26.1892084092027</v>
      </c>
      <c r="R34" s="0" t="n">
        <f aca="false">$J$2*($H$2*S34+(1-$H$2)*S35)</f>
        <v>33.9904883322518</v>
      </c>
      <c r="S34" s="0" t="n">
        <f aca="false">$J$2*($H$2*T34+(1-$H$2)*T35)</f>
        <v>42.3743412586995</v>
      </c>
      <c r="T34" s="0" t="n">
        <f aca="false">$J$2*($H$2*U34+(1-$H$2)*U35)</f>
        <v>50.8949796076888</v>
      </c>
      <c r="U34" s="0" t="n">
        <f aca="false">$J$2*($H$2*V34+(1-$H$2)*V35)</f>
        <v>59.5420539046938</v>
      </c>
      <c r="V34" s="0" t="n">
        <f aca="false">MAX(V11-Inputs!$B$4,0)</f>
        <v>68.3173785077902</v>
      </c>
    </row>
    <row r="35" customFormat="false" ht="15" hidden="false" customHeight="false" outlineLevel="0" collapsed="false">
      <c r="I35" s="0" t="n">
        <f aca="false">$J$2*($H$2*J35+(1-$H$2)*J36)</f>
        <v>0.258309709690801</v>
      </c>
      <c r="J35" s="0" t="n">
        <f aca="false">$J$2*($H$2*K35+(1-$H$2)*K36)</f>
        <v>0.440641174141893</v>
      </c>
      <c r="K35" s="0" t="n">
        <f aca="false">$J$2*($H$2*L35+(1-$H$2)*L36)</f>
        <v>0.744121506315112</v>
      </c>
      <c r="L35" s="0" t="n">
        <f aca="false">$J$2*($H$2*M35+(1-$H$2)*M36)</f>
        <v>1.24207781915552</v>
      </c>
      <c r="M35" s="0" t="n">
        <f aca="false">$J$2*($H$2*N35+(1-$H$2)*N36)</f>
        <v>2.04537494325508</v>
      </c>
      <c r="N35" s="0" t="n">
        <f aca="false">$J$2*($H$2*O35+(1-$H$2)*O36)</f>
        <v>3.31496711923452</v>
      </c>
      <c r="O35" s="0" t="n">
        <f aca="false">$J$2*($H$2*P35+(1-$H$2)*P36)</f>
        <v>5.27168280149701</v>
      </c>
      <c r="P35" s="0" t="n">
        <f aca="false">$J$2*($H$2*Q35+(1-$H$2)*Q36)</f>
        <v>8.19377563595724</v>
      </c>
      <c r="Q35" s="0" t="n">
        <f aca="false">$J$2*($H$2*R35+(1-$H$2)*R36)</f>
        <v>12.384258630678</v>
      </c>
      <c r="R35" s="0" t="n">
        <f aca="false">$J$2*($H$2*S35+(1-$H$2)*S36)</f>
        <v>18.0807166666823</v>
      </c>
      <c r="S35" s="0" t="n">
        <f aca="false">$J$2*($H$2*T35+(1-$H$2)*T36)</f>
        <v>25.2830078213956</v>
      </c>
      <c r="T35" s="0" t="n">
        <f aca="false">$J$2*($H$2*U35+(1-$H$2)*U36)</f>
        <v>33.5335355580498</v>
      </c>
      <c r="U35" s="0" t="n">
        <f aca="false">$J$2*($H$2*V35+(1-$H$2)*V36)</f>
        <v>41.9317972393368</v>
      </c>
      <c r="V35" s="0" t="n">
        <f aca="false">MAX(V12-Inputs!$B$4,0)</f>
        <v>50.454743410556</v>
      </c>
    </row>
    <row r="36" customFormat="false" ht="15" hidden="false" customHeight="false" outlineLevel="0" collapsed="false">
      <c r="J36" s="0" t="n">
        <f aca="false">$J$2*($H$2*K36+(1-$H$2)*K37)</f>
        <v>0.0684031407885352</v>
      </c>
      <c r="K36" s="0" t="n">
        <f aca="false">$J$2*($H$2*L36+(1-$H$2)*L37)</f>
        <v>0.124564456684065</v>
      </c>
      <c r="L36" s="0" t="n">
        <f aca="false">$J$2*($H$2*M36+(1-$H$2)*M37)</f>
        <v>0.225520369823042</v>
      </c>
      <c r="M36" s="0" t="n">
        <f aca="false">$J$2*($H$2*N36+(1-$H$2)*N37)</f>
        <v>0.405523233108127</v>
      </c>
      <c r="N36" s="0" t="n">
        <f aca="false">$J$2*($H$2*O36+(1-$H$2)*O37)</f>
        <v>0.723312009270258</v>
      </c>
      <c r="O36" s="0" t="n">
        <f aca="false">$J$2*($H$2*P36+(1-$H$2)*P37)</f>
        <v>1.27756419268563</v>
      </c>
      <c r="P36" s="0" t="n">
        <f aca="false">$J$2*($H$2*Q36+(1-$H$2)*Q37)</f>
        <v>2.22945297497952</v>
      </c>
      <c r="Q36" s="0" t="n">
        <f aca="false">$J$2*($H$2*R36+(1-$H$2)*R37)</f>
        <v>3.83171546650255</v>
      </c>
      <c r="R36" s="0" t="n">
        <f aca="false">$J$2*($H$2*S36+(1-$H$2)*S37)</f>
        <v>6.45595281630889</v>
      </c>
      <c r="S36" s="0" t="n">
        <f aca="false">$J$2*($H$2*T36+(1-$H$2)*T37)</f>
        <v>10.5879944658194</v>
      </c>
      <c r="T36" s="0" t="n">
        <f aca="false">$J$2*($H$2*U36+(1-$H$2)*U37)</f>
        <v>16.7048817510119</v>
      </c>
      <c r="U36" s="0" t="n">
        <f aca="false">$J$2*($H$2*V36+(1-$H$2)*V37)</f>
        <v>24.8105147557617</v>
      </c>
      <c r="V36" s="0" t="n">
        <f aca="false">MAX(V13-Inputs!$B$4,0)</f>
        <v>33.0880901463589</v>
      </c>
    </row>
    <row r="37" customFormat="false" ht="15" hidden="false" customHeight="false" outlineLevel="0" collapsed="false">
      <c r="K37" s="0" t="n">
        <f aca="false">$J$2*($H$2*L37+(1-$H$2)*L38)</f>
        <v>0.00989609921643794</v>
      </c>
      <c r="L37" s="0" t="n">
        <f aca="false">$J$2*($H$2*M37+(1-$H$2)*M38)</f>
        <v>0.0193936422617896</v>
      </c>
      <c r="M37" s="0" t="n">
        <f aca="false">$J$2*($H$2*N37+(1-$H$2)*N38)</f>
        <v>0.0380062236596747</v>
      </c>
      <c r="N37" s="0" t="n">
        <f aca="false">$J$2*($H$2*O37+(1-$H$2)*O38)</f>
        <v>0.0744817820897519</v>
      </c>
      <c r="O37" s="0" t="n">
        <f aca="false">$J$2*($H$2*P37+(1-$H$2)*P38)</f>
        <v>0.145963879835589</v>
      </c>
      <c r="P37" s="0" t="n">
        <f aca="false">$J$2*($H$2*Q37+(1-$H$2)*Q38)</f>
        <v>0.286049200474082</v>
      </c>
      <c r="Q37" s="0" t="n">
        <f aca="false">$J$2*($H$2*R37+(1-$H$2)*R38)</f>
        <v>0.560578036045813</v>
      </c>
      <c r="R37" s="0" t="n">
        <f aca="false">$J$2*($H$2*S37+(1-$H$2)*S38)</f>
        <v>1.09857931424442</v>
      </c>
      <c r="S37" s="0" t="n">
        <f aca="false">$J$2*($H$2*T37+(1-$H$2)*T38)</f>
        <v>2.15291437067131</v>
      </c>
      <c r="T37" s="0" t="n">
        <f aca="false">$J$2*($H$2*U37+(1-$H$2)*U38)</f>
        <v>4.21912212194797</v>
      </c>
      <c r="U37" s="0" t="n">
        <f aca="false">$J$2*($H$2*V37+(1-$H$2)*V38)</f>
        <v>8.26832303337738</v>
      </c>
      <c r="V37" s="0" t="n">
        <f aca="false">MAX(V14-Inputs!$B$4,0)</f>
        <v>16.2036470640757</v>
      </c>
    </row>
    <row r="38" customFormat="false" ht="15" hidden="false" customHeight="false" outlineLevel="0" collapsed="false">
      <c r="L38" s="0" t="n">
        <f aca="false">$J$2*($H$2*M38+(1-$H$2)*M39)</f>
        <v>0</v>
      </c>
      <c r="M38" s="0" t="n">
        <f aca="false">$J$2*($H$2*N38+(1-$H$2)*N39)</f>
        <v>0</v>
      </c>
      <c r="N38" s="0" t="n">
        <f aca="false">$J$2*($H$2*O38+(1-$H$2)*O39)</f>
        <v>0</v>
      </c>
      <c r="O38" s="0" t="n">
        <f aca="false">$J$2*($H$2*P38+(1-$H$2)*P39)</f>
        <v>0</v>
      </c>
      <c r="P38" s="0" t="n">
        <f aca="false">$J$2*($H$2*Q38+(1-$H$2)*Q39)</f>
        <v>0</v>
      </c>
      <c r="Q38" s="0" t="n">
        <f aca="false">$J$2*($H$2*R38+(1-$H$2)*R39)</f>
        <v>0</v>
      </c>
      <c r="R38" s="0" t="n">
        <f aca="false">$J$2*($H$2*S38+(1-$H$2)*S39)</f>
        <v>0</v>
      </c>
      <c r="S38" s="0" t="n">
        <f aca="false">$J$2*($H$2*T38+(1-$H$2)*T39)</f>
        <v>0</v>
      </c>
      <c r="T38" s="0" t="n">
        <f aca="false">$J$2*($H$2*U38+(1-$H$2)*U39)</f>
        <v>0</v>
      </c>
      <c r="U38" s="0" t="n">
        <f aca="false">$J$2*($H$2*V38+(1-$H$2)*V39)</f>
        <v>0</v>
      </c>
      <c r="V38" s="0" t="n">
        <f aca="false">MAX(V15-Inputs!$B$4,0)</f>
        <v>0</v>
      </c>
    </row>
    <row r="39" customFormat="false" ht="15" hidden="false" customHeight="false" outlineLevel="0" collapsed="false">
      <c r="M39" s="0" t="n">
        <f aca="false">$J$2*($H$2*N39+(1-$H$2)*N40)</f>
        <v>0</v>
      </c>
      <c r="N39" s="0" t="n">
        <f aca="false">$J$2*($H$2*O39+(1-$H$2)*O40)</f>
        <v>0</v>
      </c>
      <c r="O39" s="0" t="n">
        <f aca="false">$J$2*($H$2*P39+(1-$H$2)*P40)</f>
        <v>0</v>
      </c>
      <c r="P39" s="0" t="n">
        <f aca="false">$J$2*($H$2*Q39+(1-$H$2)*Q40)</f>
        <v>0</v>
      </c>
      <c r="Q39" s="0" t="n">
        <f aca="false">$J$2*($H$2*R39+(1-$H$2)*R40)</f>
        <v>0</v>
      </c>
      <c r="R39" s="0" t="n">
        <f aca="false">$J$2*($H$2*S39+(1-$H$2)*S40)</f>
        <v>0</v>
      </c>
      <c r="S39" s="0" t="n">
        <f aca="false">$J$2*($H$2*T39+(1-$H$2)*T40)</f>
        <v>0</v>
      </c>
      <c r="T39" s="0" t="n">
        <f aca="false">$J$2*($H$2*U39+(1-$H$2)*U40)</f>
        <v>0</v>
      </c>
      <c r="U39" s="0" t="n">
        <f aca="false">$J$2*($H$2*V39+(1-$H$2)*V40)</f>
        <v>0</v>
      </c>
      <c r="V39" s="0" t="n">
        <f aca="false">MAX(V16-Inputs!$B$4,0)</f>
        <v>0</v>
      </c>
    </row>
    <row r="40" customFormat="false" ht="15" hidden="false" customHeight="false" outlineLevel="0" collapsed="false">
      <c r="N40" s="0" t="n">
        <f aca="false">$J$2*($H$2*O40+(1-$H$2)*O41)</f>
        <v>0</v>
      </c>
      <c r="O40" s="0" t="n">
        <f aca="false">$J$2*($H$2*P40+(1-$H$2)*P41)</f>
        <v>0</v>
      </c>
      <c r="P40" s="0" t="n">
        <f aca="false">$J$2*($H$2*Q40+(1-$H$2)*Q41)</f>
        <v>0</v>
      </c>
      <c r="Q40" s="0" t="n">
        <f aca="false">$J$2*($H$2*R40+(1-$H$2)*R41)</f>
        <v>0</v>
      </c>
      <c r="R40" s="0" t="n">
        <f aca="false">$J$2*($H$2*S40+(1-$H$2)*S41)</f>
        <v>0</v>
      </c>
      <c r="S40" s="0" t="n">
        <f aca="false">$J$2*($H$2*T40+(1-$H$2)*T41)</f>
        <v>0</v>
      </c>
      <c r="T40" s="0" t="n">
        <f aca="false">$J$2*($H$2*U40+(1-$H$2)*U41)</f>
        <v>0</v>
      </c>
      <c r="U40" s="0" t="n">
        <f aca="false">$J$2*($H$2*V40+(1-$H$2)*V41)</f>
        <v>0</v>
      </c>
      <c r="V40" s="0" t="n">
        <f aca="false">MAX(V17-Inputs!$B$4,0)</f>
        <v>0</v>
      </c>
    </row>
    <row r="41" customFormat="false" ht="15" hidden="false" customHeight="false" outlineLevel="0" collapsed="false">
      <c r="O41" s="0" t="n">
        <f aca="false">$J$2*($H$2*P41+(1-$H$2)*P42)</f>
        <v>0</v>
      </c>
      <c r="P41" s="0" t="n">
        <f aca="false">$J$2*($H$2*Q41+(1-$H$2)*Q42)</f>
        <v>0</v>
      </c>
      <c r="Q41" s="0" t="n">
        <f aca="false">$J$2*($H$2*R41+(1-$H$2)*R42)</f>
        <v>0</v>
      </c>
      <c r="R41" s="0" t="n">
        <f aca="false">$J$2*($H$2*S41+(1-$H$2)*S42)</f>
        <v>0</v>
      </c>
      <c r="S41" s="0" t="n">
        <f aca="false">$J$2*($H$2*T41+(1-$H$2)*T42)</f>
        <v>0</v>
      </c>
      <c r="T41" s="0" t="n">
        <f aca="false">$J$2*($H$2*U41+(1-$H$2)*U42)</f>
        <v>0</v>
      </c>
      <c r="U41" s="0" t="n">
        <f aca="false">$J$2*($H$2*V41+(1-$H$2)*V42)</f>
        <v>0</v>
      </c>
      <c r="V41" s="0" t="n">
        <f aca="false">MAX(V18-Inputs!$B$4,0)</f>
        <v>0</v>
      </c>
    </row>
    <row r="42" customFormat="false" ht="15" hidden="false" customHeight="false" outlineLevel="0" collapsed="false">
      <c r="P42" s="0" t="n">
        <f aca="false">$J$2*($H$2*Q42+(1-$H$2)*Q43)</f>
        <v>0</v>
      </c>
      <c r="Q42" s="0" t="n">
        <f aca="false">$J$2*($H$2*R42+(1-$H$2)*R43)</f>
        <v>0</v>
      </c>
      <c r="R42" s="0" t="n">
        <f aca="false">$J$2*($H$2*S42+(1-$H$2)*S43)</f>
        <v>0</v>
      </c>
      <c r="S42" s="0" t="n">
        <f aca="false">$J$2*($H$2*T42+(1-$H$2)*T43)</f>
        <v>0</v>
      </c>
      <c r="T42" s="0" t="n">
        <f aca="false">$J$2*($H$2*U42+(1-$H$2)*U43)</f>
        <v>0</v>
      </c>
      <c r="U42" s="0" t="n">
        <f aca="false">$J$2*($H$2*V42+(1-$H$2)*V43)</f>
        <v>0</v>
      </c>
      <c r="V42" s="0" t="n">
        <f aca="false">MAX(V19-Inputs!$B$4,0)</f>
        <v>0</v>
      </c>
    </row>
    <row r="43" customFormat="false" ht="15" hidden="false" customHeight="false" outlineLevel="0" collapsed="false">
      <c r="Q43" s="0" t="n">
        <f aca="false">$J$2*($H$2*R43+(1-$H$2)*R44)</f>
        <v>0</v>
      </c>
      <c r="R43" s="0" t="n">
        <f aca="false">$J$2*($H$2*S43+(1-$H$2)*S44)</f>
        <v>0</v>
      </c>
      <c r="S43" s="0" t="n">
        <f aca="false">$J$2*($H$2*T43+(1-$H$2)*T44)</f>
        <v>0</v>
      </c>
      <c r="T43" s="0" t="n">
        <f aca="false">$J$2*($H$2*U43+(1-$H$2)*U44)</f>
        <v>0</v>
      </c>
      <c r="U43" s="0" t="n">
        <f aca="false">$J$2*($H$2*V43+(1-$H$2)*V44)</f>
        <v>0</v>
      </c>
      <c r="V43" s="0" t="n">
        <f aca="false">MAX(V20-Inputs!$B$4,0)</f>
        <v>0</v>
      </c>
    </row>
    <row r="44" customFormat="false" ht="15" hidden="false" customHeight="false" outlineLevel="0" collapsed="false">
      <c r="R44" s="0" t="n">
        <f aca="false">$J$2*($H$2*S44+(1-$H$2)*S45)</f>
        <v>0</v>
      </c>
      <c r="S44" s="0" t="n">
        <f aca="false">$J$2*($H$2*T44+(1-$H$2)*T45)</f>
        <v>0</v>
      </c>
      <c r="T44" s="0" t="n">
        <f aca="false">$J$2*($H$2*U44+(1-$H$2)*U45)</f>
        <v>0</v>
      </c>
      <c r="U44" s="0" t="n">
        <f aca="false">$J$2*($H$2*V44+(1-$H$2)*V45)</f>
        <v>0</v>
      </c>
      <c r="V44" s="0" t="n">
        <f aca="false">MAX(V21-Inputs!$B$4,0)</f>
        <v>0</v>
      </c>
    </row>
    <row r="45" customFormat="false" ht="15" hidden="false" customHeight="false" outlineLevel="0" collapsed="false">
      <c r="S45" s="0" t="n">
        <f aca="false">$J$2*($H$2*T45+(1-$H$2)*T46)</f>
        <v>0</v>
      </c>
      <c r="T45" s="0" t="n">
        <f aca="false">$J$2*($H$2*U45+(1-$H$2)*U46)</f>
        <v>0</v>
      </c>
      <c r="U45" s="0" t="n">
        <f aca="false">$J$2*($H$2*V45+(1-$H$2)*V46)</f>
        <v>0</v>
      </c>
      <c r="V45" s="0" t="n">
        <f aca="false">MAX(V22-Inputs!$B$4,0)</f>
        <v>0</v>
      </c>
    </row>
    <row r="46" customFormat="false" ht="15" hidden="false" customHeight="false" outlineLevel="0" collapsed="false">
      <c r="T46" s="0" t="n">
        <f aca="false">$J$2*($H$2*U46+(1-$H$2)*U47)</f>
        <v>0</v>
      </c>
      <c r="U46" s="0" t="n">
        <f aca="false">$J$2*($H$2*V46+(1-$H$2)*V47)</f>
        <v>0</v>
      </c>
      <c r="V46" s="0" t="n">
        <f aca="false">MAX(V23-Inputs!$B$4,0)</f>
        <v>0</v>
      </c>
    </row>
    <row r="47" customFormat="false" ht="15" hidden="false" customHeight="false" outlineLevel="0" collapsed="false">
      <c r="U47" s="0" t="n">
        <f aca="false">$J$2*($H$2*V47+(1-$H$2)*V48)</f>
        <v>0</v>
      </c>
      <c r="V47" s="0" t="n">
        <f aca="false">MAX(V24-Inputs!$B$4,0)</f>
        <v>0</v>
      </c>
    </row>
    <row r="48" customFormat="false" ht="15" hidden="false" customHeight="false" outlineLevel="0" collapsed="false">
      <c r="V48" s="0" t="n">
        <f aca="false">MAX(V25-Inputs!$B$4,0)</f>
        <v>0</v>
      </c>
    </row>
    <row r="49" customFormat="false" ht="15" hidden="false" customHeight="false" outlineLevel="0" collapsed="false">
      <c r="A49" s="1" t="s">
        <v>48</v>
      </c>
    </row>
    <row r="50" customFormat="false" ht="15" hidden="false" customHeight="false" outlineLevel="0" collapsed="false">
      <c r="B50" s="0" t="n">
        <v>0</v>
      </c>
      <c r="C50" s="0" t="n">
        <v>1</v>
      </c>
      <c r="D50" s="0" t="n">
        <v>2</v>
      </c>
      <c r="E50" s="0" t="n">
        <v>3</v>
      </c>
      <c r="F50" s="0" t="n">
        <v>4</v>
      </c>
      <c r="G50" s="0" t="n">
        <v>5</v>
      </c>
      <c r="H50" s="0" t="n">
        <v>6</v>
      </c>
      <c r="I50" s="0" t="n">
        <v>7</v>
      </c>
      <c r="J50" s="0" t="n">
        <v>8</v>
      </c>
      <c r="K50" s="0" t="n">
        <v>9</v>
      </c>
      <c r="L50" s="0" t="n">
        <v>10</v>
      </c>
      <c r="M50" s="0" t="n">
        <v>11</v>
      </c>
      <c r="N50" s="0" t="n">
        <v>12</v>
      </c>
      <c r="O50" s="0" t="n">
        <v>13</v>
      </c>
      <c r="P50" s="0" t="n">
        <v>14</v>
      </c>
      <c r="Q50" s="0" t="n">
        <v>15</v>
      </c>
      <c r="R50" s="0" t="n">
        <v>16</v>
      </c>
      <c r="S50" s="0" t="n">
        <v>17</v>
      </c>
      <c r="T50" s="0" t="n">
        <v>18</v>
      </c>
      <c r="U50" s="0" t="n">
        <v>19</v>
      </c>
      <c r="V50" s="0" t="n">
        <v>20</v>
      </c>
    </row>
    <row r="51" customFormat="false" ht="15" hidden="false" customHeight="false" outlineLevel="0" collapsed="false">
      <c r="B51" s="0" t="n">
        <f aca="false">MAX($J$2*($H$2*C51+(1-$H$2)*C52),Inputs!$B$4-B5)</f>
        <v>12.5998390042464</v>
      </c>
      <c r="C51" s="0" t="n">
        <f aca="false">MAX($J$2*($H$2*D51+(1-$H$2)*D52),Inputs!$B$4-C5)</f>
        <v>8.96177917635404</v>
      </c>
      <c r="D51" s="0" t="n">
        <f aca="false">MAX($J$2*($H$2*E51+(1-$H$2)*E52),Inputs!$B$4-D5)</f>
        <v>6.02832624769725</v>
      </c>
      <c r="E51" s="0" t="n">
        <f aca="false">MAX($J$2*($H$2*F51+(1-$H$2)*F52),Inputs!$B$4-E5)</f>
        <v>3.78525075144135</v>
      </c>
      <c r="F51" s="0" t="n">
        <f aca="false">MAX($J$2*($H$2*G51+(1-$H$2)*G52),Inputs!$B$4-F5)</f>
        <v>2.18005951247731</v>
      </c>
      <c r="G51" s="0" t="n">
        <f aca="false">MAX($J$2*($H$2*H51+(1-$H$2)*H52),Inputs!$B$4-G5)</f>
        <v>1.12365451531741</v>
      </c>
      <c r="H51" s="0" t="n">
        <f aca="false">MAX($J$2*($H$2*I51+(1-$H$2)*I52),Inputs!$B$4-H5)</f>
        <v>0.499852788357927</v>
      </c>
      <c r="I51" s="0" t="n">
        <f aca="false">MAX($J$2*($H$2*J51+(1-$H$2)*J52),Inputs!$B$4-I5)</f>
        <v>0.18111312552881</v>
      </c>
      <c r="J51" s="0" t="n">
        <f aca="false">MAX($J$2*($H$2*K51+(1-$H$2)*K52),Inputs!$B$4-J5)</f>
        <v>0.0480950659649006</v>
      </c>
      <c r="K51" s="0" t="n">
        <f aca="false">MAX($J$2*($H$2*L51+(1-$H$2)*L52),Inputs!$B$4-K5)</f>
        <v>0.00732051764379321</v>
      </c>
      <c r="L51" s="0" t="n">
        <f aca="false">MAX($J$2*($H$2*M51+(1-$H$2)*M52),Inputs!$B$4-L5)</f>
        <v>0.000166325235618603</v>
      </c>
      <c r="M51" s="0" t="n">
        <f aca="false">MAX($J$2*($H$2*N51+(1-$H$2)*N52),Inputs!$B$4-M5)</f>
        <v>0</v>
      </c>
      <c r="N51" s="0" t="n">
        <f aca="false">MAX($J$2*($H$2*O51+(1-$H$2)*O52),Inputs!$B$4-N5)</f>
        <v>0</v>
      </c>
      <c r="O51" s="0" t="n">
        <f aca="false">MAX($J$2*($H$2*P51+(1-$H$2)*P52),Inputs!$B$4-O5)</f>
        <v>0</v>
      </c>
      <c r="P51" s="0" t="n">
        <f aca="false">MAX($J$2*($H$2*Q51+(1-$H$2)*Q52),Inputs!$B$4-P5)</f>
        <v>0</v>
      </c>
      <c r="Q51" s="0" t="n">
        <f aca="false">MAX($J$2*($H$2*R51+(1-$H$2)*R52),Inputs!$B$4-Q5)</f>
        <v>0</v>
      </c>
      <c r="R51" s="0" t="n">
        <f aca="false">MAX($J$2*($H$2*S51+(1-$H$2)*S52),Inputs!$B$4-R5)</f>
        <v>0</v>
      </c>
      <c r="S51" s="0" t="n">
        <f aca="false">MAX($J$2*($H$2*T51+(1-$H$2)*T52),Inputs!$B$4-S5)</f>
        <v>0</v>
      </c>
      <c r="T51" s="0" t="n">
        <f aca="false">MAX($J$2*($H$2*U51+(1-$H$2)*U52),Inputs!$B$4-T5)</f>
        <v>0</v>
      </c>
      <c r="U51" s="0" t="n">
        <f aca="false">MAX($J$2*($H$2*V51+(1-$H$2)*V52),Inputs!$B$4-U5)</f>
        <v>0</v>
      </c>
      <c r="V51" s="0" t="n">
        <f aca="false">MAX(Inputs!$B$4-V5,0)</f>
        <v>0</v>
      </c>
    </row>
    <row r="52" customFormat="false" ht="15" hidden="false" customHeight="false" outlineLevel="0" collapsed="false">
      <c r="C52" s="0" t="n">
        <f aca="false">MAX($J$2*($H$2*D52+(1-$H$2)*D53),Inputs!$B$4-C6)</f>
        <v>16.4088646885703</v>
      </c>
      <c r="D52" s="0" t="n">
        <f aca="false">MAX($J$2*($H$2*E52+(1-$H$2)*E53),Inputs!$B$4-D6)</f>
        <v>12.0317487407971</v>
      </c>
      <c r="E52" s="0" t="n">
        <f aca="false">MAX($J$2*($H$2*F52+(1-$H$2)*F53),Inputs!$B$4-E6)</f>
        <v>8.3748694354207</v>
      </c>
      <c r="F52" s="0" t="n">
        <f aca="false">MAX($J$2*($H$2*G52+(1-$H$2)*G53),Inputs!$B$4-F6)</f>
        <v>5.46389534076083</v>
      </c>
      <c r="G52" s="0" t="n">
        <f aca="false">MAX($J$2*($H$2*H52+(1-$H$2)*H53),Inputs!$B$4-G6)</f>
        <v>3.2844581902046</v>
      </c>
      <c r="H52" s="0" t="n">
        <f aca="false">MAX($J$2*($H$2*I52+(1-$H$2)*I53),Inputs!$B$4-H6)</f>
        <v>1.77561356087192</v>
      </c>
      <c r="I52" s="0" t="n">
        <f aca="false">MAX($J$2*($H$2*J52+(1-$H$2)*J53),Inputs!$B$4-I6)</f>
        <v>0.832896863724593</v>
      </c>
      <c r="J52" s="0" t="n">
        <f aca="false">MAX($J$2*($H$2*K52+(1-$H$2)*K53),Inputs!$B$4-J6)</f>
        <v>0.320070088815305</v>
      </c>
      <c r="K52" s="0" t="n">
        <f aca="false">MAX($J$2*($H$2*L52+(1-$H$2)*L53),Inputs!$B$4-K6)</f>
        <v>0.0906818038445944</v>
      </c>
      <c r="L52" s="0" t="n">
        <f aca="false">MAX($J$2*($H$2*M52+(1-$H$2)*M53),Inputs!$B$4-L6)</f>
        <v>0.0147914237298881</v>
      </c>
      <c r="M52" s="0" t="n">
        <f aca="false">MAX($J$2*($H$2*N52+(1-$H$2)*N53),Inputs!$B$4-M6)</f>
        <v>0.000340009316363943</v>
      </c>
      <c r="N52" s="0" t="n">
        <f aca="false">MAX($J$2*($H$2*O52+(1-$H$2)*O53),Inputs!$B$4-N6)</f>
        <v>0</v>
      </c>
      <c r="O52" s="0" t="n">
        <f aca="false">MAX($J$2*($H$2*P52+(1-$H$2)*P53),Inputs!$B$4-O6)</f>
        <v>0</v>
      </c>
      <c r="P52" s="0" t="n">
        <f aca="false">MAX($J$2*($H$2*Q52+(1-$H$2)*Q53),Inputs!$B$4-P6)</f>
        <v>0</v>
      </c>
      <c r="Q52" s="0" t="n">
        <f aca="false">MAX($J$2*($H$2*R52+(1-$H$2)*R53),Inputs!$B$4-Q6)</f>
        <v>0</v>
      </c>
      <c r="R52" s="0" t="n">
        <f aca="false">MAX($J$2*($H$2*S52+(1-$H$2)*S53),Inputs!$B$4-R6)</f>
        <v>0</v>
      </c>
      <c r="S52" s="0" t="n">
        <f aca="false">MAX($J$2*($H$2*T52+(1-$H$2)*T53),Inputs!$B$4-S6)</f>
        <v>0</v>
      </c>
      <c r="T52" s="0" t="n">
        <f aca="false">MAX($J$2*($H$2*U52+(1-$H$2)*U53),Inputs!$B$4-T6)</f>
        <v>0</v>
      </c>
      <c r="U52" s="0" t="n">
        <f aca="false">MAX($J$2*($H$2*V52+(1-$H$2)*V53),Inputs!$B$4-U6)</f>
        <v>0</v>
      </c>
      <c r="V52" s="0" t="n">
        <f aca="false">MAX(Inputs!$B$4-V6,0)</f>
        <v>0</v>
      </c>
    </row>
    <row r="53" customFormat="false" ht="15" hidden="false" customHeight="false" outlineLevel="0" collapsed="false">
      <c r="D53" s="0" t="n">
        <f aca="false">MAX($J$2*($H$2*E53+(1-$H$2)*E54),Inputs!$B$4-D7)</f>
        <v>20.9930722768198</v>
      </c>
      <c r="E53" s="0" t="n">
        <f aca="false">MAX($J$2*($H$2*F53+(1-$H$2)*F54),Inputs!$B$4-E7)</f>
        <v>15.8597713416368</v>
      </c>
      <c r="F53" s="0" t="n">
        <f aca="false">MAX($J$2*($H$2*G53+(1-$H$2)*G54),Inputs!$B$4-F7)</f>
        <v>11.4207355090152</v>
      </c>
      <c r="G53" s="0" t="n">
        <f aca="false">MAX($J$2*($H$2*H53+(1-$H$2)*H54),Inputs!$B$4-G7)</f>
        <v>7.74342552003008</v>
      </c>
      <c r="H53" s="0" t="n">
        <f aca="false">MAX($J$2*($H$2*I53+(1-$H$2)*I54),Inputs!$B$4-H7)</f>
        <v>4.86204193007426</v>
      </c>
      <c r="I53" s="0" t="n">
        <f aca="false">MAX($J$2*($H$2*J53+(1-$H$2)*J54),Inputs!$B$4-I7)</f>
        <v>2.76096935551934</v>
      </c>
      <c r="J53" s="0" t="n">
        <f aca="false">MAX($J$2*($H$2*K53+(1-$H$2)*K54),Inputs!$B$4-J7)</f>
        <v>1.36877031108763</v>
      </c>
      <c r="K53" s="0" t="n">
        <f aca="false">MAX($J$2*($H$2*L53+(1-$H$2)*L54),Inputs!$B$4-K7)</f>
        <v>0.55970859587002</v>
      </c>
      <c r="L53" s="0" t="n">
        <f aca="false">MAX($J$2*($H$2*M53+(1-$H$2)*M54),Inputs!$B$4-L7)</f>
        <v>0.169946368363952</v>
      </c>
      <c r="M53" s="0" t="n">
        <f aca="false">MAX($J$2*($H$2*N53+(1-$H$2)*N54),Inputs!$B$4-M7)</f>
        <v>0.0298826018741027</v>
      </c>
      <c r="N53" s="0" t="n">
        <f aca="false">MAX($J$2*($H$2*O53+(1-$H$2)*O54),Inputs!$B$4-N7)</f>
        <v>0.000695061905574991</v>
      </c>
      <c r="O53" s="0" t="n">
        <f aca="false">MAX($J$2*($H$2*P53+(1-$H$2)*P54),Inputs!$B$4-O7)</f>
        <v>0</v>
      </c>
      <c r="P53" s="0" t="n">
        <f aca="false">MAX($J$2*($H$2*Q53+(1-$H$2)*Q54),Inputs!$B$4-P7)</f>
        <v>0</v>
      </c>
      <c r="Q53" s="0" t="n">
        <f aca="false">MAX($J$2*($H$2*R53+(1-$H$2)*R54),Inputs!$B$4-Q7)</f>
        <v>0</v>
      </c>
      <c r="R53" s="0" t="n">
        <f aca="false">MAX($J$2*($H$2*S53+(1-$H$2)*S54),Inputs!$B$4-R7)</f>
        <v>0</v>
      </c>
      <c r="S53" s="0" t="n">
        <f aca="false">MAX($J$2*($H$2*T53+(1-$H$2)*T54),Inputs!$B$4-S7)</f>
        <v>0</v>
      </c>
      <c r="T53" s="0" t="n">
        <f aca="false">MAX($J$2*($H$2*U53+(1-$H$2)*U54),Inputs!$B$4-T7)</f>
        <v>0</v>
      </c>
      <c r="U53" s="0" t="n">
        <f aca="false">MAX($J$2*($H$2*V53+(1-$H$2)*V54),Inputs!$B$4-U7)</f>
        <v>0</v>
      </c>
      <c r="V53" s="0" t="n">
        <f aca="false">MAX(Inputs!$B$4-V7,0)</f>
        <v>0</v>
      </c>
    </row>
    <row r="54" customFormat="false" ht="15" hidden="false" customHeight="false" outlineLevel="0" collapsed="false">
      <c r="E54" s="0" t="n">
        <f aca="false">MAX($J$2*($H$2*F54+(1-$H$2)*F55),Inputs!$B$4-E8)</f>
        <v>26.3711947436407</v>
      </c>
      <c r="F54" s="0" t="n">
        <f aca="false">MAX($J$2*($H$2*G54+(1-$H$2)*G55),Inputs!$B$4-F8)</f>
        <v>20.5079562673467</v>
      </c>
      <c r="G54" s="0" t="n">
        <f aca="false">MAX($J$2*($H$2*H54+(1-$H$2)*H55),Inputs!$B$4-G8)</f>
        <v>15.2693878019153</v>
      </c>
      <c r="H54" s="0" t="n">
        <f aca="false">MAX($J$2*($H$2*I54+(1-$H$2)*I55),Inputs!$B$4-H8)</f>
        <v>10.7577200082823</v>
      </c>
      <c r="I54" s="0" t="n">
        <f aca="false">MAX($J$2*($H$2*J54+(1-$H$2)*J55),Inputs!$B$4-I8)</f>
        <v>7.05915599027275</v>
      </c>
      <c r="J54" s="0" t="n">
        <f aca="false">MAX($J$2*($H$2*K54+(1-$H$2)*K55),Inputs!$B$4-J8)</f>
        <v>4.21629249248339</v>
      </c>
      <c r="K54" s="0" t="n">
        <f aca="false">MAX($J$2*($H$2*L54+(1-$H$2)*L55),Inputs!$B$4-K8)</f>
        <v>2.21425275451056</v>
      </c>
      <c r="L54" s="0" t="n">
        <f aca="false">MAX($J$2*($H$2*M54+(1-$H$2)*M55),Inputs!$B$4-L8)</f>
        <v>0.966905071356717</v>
      </c>
      <c r="M54" s="0" t="n">
        <f aca="false">MAX($J$2*($H$2*N54+(1-$H$2)*N55),Inputs!$B$4-M8)</f>
        <v>0.31624043505043</v>
      </c>
      <c r="N54" s="0" t="n">
        <f aca="false">MAX($J$2*($H$2*O54+(1-$H$2)*O55),Inputs!$B$4-N8)</f>
        <v>0.0603622827743222</v>
      </c>
      <c r="O54" s="0" t="n">
        <f aca="false">MAX($J$2*($H$2*P54+(1-$H$2)*P55),Inputs!$B$4-O8)</f>
        <v>0.0014208759270126</v>
      </c>
      <c r="P54" s="0" t="n">
        <f aca="false">MAX($J$2*($H$2*Q54+(1-$H$2)*Q55),Inputs!$B$4-P8)</f>
        <v>0</v>
      </c>
      <c r="Q54" s="0" t="n">
        <f aca="false">MAX($J$2*($H$2*R54+(1-$H$2)*R55),Inputs!$B$4-Q8)</f>
        <v>0</v>
      </c>
      <c r="R54" s="0" t="n">
        <f aca="false">MAX($J$2*($H$2*S54+(1-$H$2)*S55),Inputs!$B$4-R8)</f>
        <v>0</v>
      </c>
      <c r="S54" s="0" t="n">
        <f aca="false">MAX($J$2*($H$2*T54+(1-$H$2)*T55),Inputs!$B$4-S8)</f>
        <v>0</v>
      </c>
      <c r="T54" s="0" t="n">
        <f aca="false">MAX($J$2*($H$2*U54+(1-$H$2)*U55),Inputs!$B$4-T8)</f>
        <v>0</v>
      </c>
      <c r="U54" s="0" t="n">
        <f aca="false">MAX($J$2*($H$2*V54+(1-$H$2)*V55),Inputs!$B$4-U8)</f>
        <v>0</v>
      </c>
      <c r="V54" s="0" t="n">
        <f aca="false">MAX(Inputs!$B$4-V8,0)</f>
        <v>0</v>
      </c>
    </row>
    <row r="55" customFormat="false" ht="15" hidden="false" customHeight="false" outlineLevel="0" collapsed="false">
      <c r="F55" s="0" t="n">
        <f aca="false">MAX($J$2*($H$2*G55+(1-$H$2)*G56),Inputs!$B$4-F9)</f>
        <v>32.5167389574195</v>
      </c>
      <c r="G55" s="0" t="n">
        <f aca="false">MAX($J$2*($H$2*H55+(1-$H$2)*H56),Inputs!$B$4-G9)</f>
        <v>25.9953446078143</v>
      </c>
      <c r="H55" s="0" t="n">
        <f aca="false">MAX($J$2*($H$2*I55+(1-$H$2)*I56),Inputs!$B$4-H9)</f>
        <v>19.9926780297975</v>
      </c>
      <c r="I55" s="0" t="n">
        <f aca="false">MAX($J$2*($H$2*J55+(1-$H$2)*J56),Inputs!$B$4-I9)</f>
        <v>14.6278027939412</v>
      </c>
      <c r="J55" s="0" t="n">
        <f aca="false">MAX($J$2*($H$2*K55+(1-$H$2)*K56),Inputs!$B$4-J9)</f>
        <v>10.0325052237531</v>
      </c>
      <c r="K55" s="0" t="n">
        <f aca="false">MAX($J$2*($H$2*L55+(1-$H$2)*L56),Inputs!$B$4-K9)</f>
        <v>6.30938180192485</v>
      </c>
      <c r="L55" s="0" t="n">
        <f aca="false">MAX($J$2*($H$2*M55+(1-$H$2)*M56),Inputs!$B$4-L9)</f>
        <v>3.51786714133062</v>
      </c>
      <c r="M55" s="0" t="n">
        <f aca="false">MAX($J$2*($H$2*N55+(1-$H$2)*N56),Inputs!$B$4-M9)</f>
        <v>1.64671056289755</v>
      </c>
      <c r="N55" s="0" t="n">
        <f aca="false">MAX($J$2*($H$2*O55+(1-$H$2)*O56),Inputs!$B$4-N9)</f>
        <v>0.583506971762335</v>
      </c>
      <c r="O55" s="0" t="n">
        <f aca="false">MAX($J$2*($H$2*P55+(1-$H$2)*P56),Inputs!$B$4-O9)</f>
        <v>0.12191306221789</v>
      </c>
      <c r="P55" s="0" t="n">
        <f aca="false">MAX($J$2*($H$2*Q55+(1-$H$2)*Q56),Inputs!$B$4-P9)</f>
        <v>0.00290461667337931</v>
      </c>
      <c r="Q55" s="0" t="n">
        <f aca="false">MAX($J$2*($H$2*R55+(1-$H$2)*R56),Inputs!$B$4-Q9)</f>
        <v>0</v>
      </c>
      <c r="R55" s="0" t="n">
        <f aca="false">MAX($J$2*($H$2*S55+(1-$H$2)*S56),Inputs!$B$4-R9)</f>
        <v>0</v>
      </c>
      <c r="S55" s="0" t="n">
        <f aca="false">MAX($J$2*($H$2*T55+(1-$H$2)*T56),Inputs!$B$4-S9)</f>
        <v>0</v>
      </c>
      <c r="T55" s="0" t="n">
        <f aca="false">MAX($J$2*($H$2*U55+(1-$H$2)*U56),Inputs!$B$4-T9)</f>
        <v>0</v>
      </c>
      <c r="U55" s="0" t="n">
        <f aca="false">MAX($J$2*($H$2*V55+(1-$H$2)*V56),Inputs!$B$4-U9)</f>
        <v>0</v>
      </c>
      <c r="V55" s="0" t="n">
        <f aca="false">MAX(Inputs!$B$4-V9,0)</f>
        <v>0</v>
      </c>
    </row>
    <row r="56" customFormat="false" ht="15" hidden="false" customHeight="false" outlineLevel="0" collapsed="false">
      <c r="G56" s="0" t="n">
        <f aca="false">MAX($J$2*($H$2*H56+(1-$H$2)*H57),Inputs!$B$4-G10)</f>
        <v>39.3556842190217</v>
      </c>
      <c r="H56" s="0" t="n">
        <f aca="false">MAX($J$2*($H$2*I56+(1-$H$2)*I57),Inputs!$B$4-H10)</f>
        <v>32.285910501852</v>
      </c>
      <c r="I56" s="0" t="n">
        <f aca="false">MAX($J$2*($H$2*J56+(1-$H$2)*J57),Inputs!$B$4-I10)</f>
        <v>25.6112451786488</v>
      </c>
      <c r="J56" s="0" t="n">
        <f aca="false">MAX($J$2*($H$2*K56+(1-$H$2)*K57),Inputs!$B$4-J10)</f>
        <v>19.4376132866858</v>
      </c>
      <c r="K56" s="0" t="n">
        <f aca="false">MAX($J$2*($H$2*L56+(1-$H$2)*L57),Inputs!$B$4-K10)</f>
        <v>13.9273969920118</v>
      </c>
      <c r="L56" s="0" t="n">
        <f aca="false">MAX($J$2*($H$2*M56+(1-$H$2)*M57),Inputs!$B$4-L10)</f>
        <v>9.22833063890696</v>
      </c>
      <c r="M56" s="0" t="n">
        <f aca="false">MAX($J$2*($H$2*N56+(1-$H$2)*N57),Inputs!$B$4-M10)</f>
        <v>5.47364895175192</v>
      </c>
      <c r="N56" s="0" t="n">
        <f aca="false">MAX($J$2*($H$2*O56+(1-$H$2)*O57),Inputs!$B$4-N10)</f>
        <v>2.75760562877025</v>
      </c>
      <c r="O56" s="0" t="n">
        <f aca="false">MAX($J$2*($H$2*P56+(1-$H$2)*P57),Inputs!$B$4-O10)</f>
        <v>1.06565960662435</v>
      </c>
      <c r="P56" s="0" t="n">
        <f aca="false">MAX($J$2*($H$2*Q56+(1-$H$2)*Q57),Inputs!$B$4-P10)</f>
        <v>0.24619012526156</v>
      </c>
      <c r="Q56" s="0" t="n">
        <f aca="false">MAX($J$2*($H$2*R56+(1-$H$2)*R57),Inputs!$B$4-Q10)</f>
        <v>0.0059377443581661</v>
      </c>
      <c r="R56" s="0" t="n">
        <f aca="false">MAX($J$2*($H$2*S56+(1-$H$2)*S57),Inputs!$B$4-R10)</f>
        <v>0</v>
      </c>
      <c r="S56" s="0" t="n">
        <f aca="false">MAX($J$2*($H$2*T56+(1-$H$2)*T57),Inputs!$B$4-S10)</f>
        <v>0</v>
      </c>
      <c r="T56" s="0" t="n">
        <f aca="false">MAX($J$2*($H$2*U56+(1-$H$2)*U57),Inputs!$B$4-T10)</f>
        <v>0</v>
      </c>
      <c r="U56" s="0" t="n">
        <f aca="false">MAX($J$2*($H$2*V56+(1-$H$2)*V57),Inputs!$B$4-U10)</f>
        <v>0</v>
      </c>
      <c r="V56" s="0" t="n">
        <f aca="false">MAX(Inputs!$B$4-V10,0)</f>
        <v>0</v>
      </c>
    </row>
    <row r="57" customFormat="false" ht="15" hidden="false" customHeight="false" outlineLevel="0" collapsed="false">
      <c r="H57" s="0" t="n">
        <f aca="false">MAX($J$2*($H$2*I57+(1-$H$2)*I58),Inputs!$B$4-H11)</f>
        <v>46.7742937409122</v>
      </c>
      <c r="I57" s="0" t="n">
        <f aca="false">MAX($J$2*($H$2*J57+(1-$H$2)*J58),Inputs!$B$4-I11)</f>
        <v>39.28447921876</v>
      </c>
      <c r="J57" s="0" t="n">
        <f aca="false">MAX($J$2*($H$2*K57+(1-$H$2)*K58),Inputs!$B$4-J11)</f>
        <v>32.0797208721814</v>
      </c>
      <c r="K57" s="0" t="n">
        <f aca="false">MAX($J$2*($H$2*L57+(1-$H$2)*L58),Inputs!$B$4-K11)</f>
        <v>25.2071700144386</v>
      </c>
      <c r="L57" s="0" t="n">
        <f aca="false">MAX($J$2*($H$2*M57+(1-$H$2)*M58),Inputs!$B$4-L11)</f>
        <v>18.8446696324792</v>
      </c>
      <c r="M57" s="0" t="n">
        <f aca="false">MAX($J$2*($H$2*N57+(1-$H$2)*N58),Inputs!$B$4-M11)</f>
        <v>13.1552439457714</v>
      </c>
      <c r="N57" s="0" t="n">
        <f aca="false">MAX($J$2*($H$2*O57+(1-$H$2)*O58),Inputs!$B$4-N11)</f>
        <v>8.31293859134372</v>
      </c>
      <c r="O57" s="0" t="n">
        <f aca="false">MAX($J$2*($H$2*P57+(1-$H$2)*P58),Inputs!$B$4-O11)</f>
        <v>4.52559927951524</v>
      </c>
      <c r="P57" s="0" t="n">
        <f aca="false">MAX($J$2*($H$2*Q57+(1-$H$2)*Q58),Inputs!$B$4-P11)</f>
        <v>1.92166029387653</v>
      </c>
      <c r="Q57" s="0" t="n">
        <f aca="false">MAX($J$2*($H$2*R57+(1-$H$2)*R58),Inputs!$B$4-Q11)</f>
        <v>0.497078790986401</v>
      </c>
      <c r="R57" s="0" t="n">
        <f aca="false">MAX($J$2*($H$2*S57+(1-$H$2)*S58),Inputs!$B$4-R11)</f>
        <v>0.0121381965427867</v>
      </c>
      <c r="S57" s="0" t="n">
        <f aca="false">MAX($J$2*($H$2*T57+(1-$H$2)*T58),Inputs!$B$4-S11)</f>
        <v>0</v>
      </c>
      <c r="T57" s="0" t="n">
        <f aca="false">MAX($J$2*($H$2*U57+(1-$H$2)*U58),Inputs!$B$4-T11)</f>
        <v>0</v>
      </c>
      <c r="U57" s="0" t="n">
        <f aca="false">MAX($J$2*($H$2*V57+(1-$H$2)*V58),Inputs!$B$4-U11)</f>
        <v>0</v>
      </c>
      <c r="V57" s="0" t="n">
        <f aca="false">MAX(Inputs!$B$4-V11,0)</f>
        <v>0</v>
      </c>
    </row>
    <row r="58" customFormat="false" ht="15" hidden="false" customHeight="false" outlineLevel="0" collapsed="false">
      <c r="I58" s="0" t="n">
        <f aca="false">MAX($J$2*($H$2*J58+(1-$H$2)*J59),Inputs!$B$4-I12)</f>
        <v>54.1593935042043</v>
      </c>
      <c r="J58" s="0" t="n">
        <f aca="false">MAX($J$2*($H$2*K58+(1-$H$2)*K59),Inputs!$B$4-J12)</f>
        <v>46.7742937409122</v>
      </c>
      <c r="K58" s="0" t="n">
        <f aca="false">MAX($J$2*($H$2*L58+(1-$H$2)*L59),Inputs!$B$4-K12)</f>
        <v>39.28447921876</v>
      </c>
      <c r="L58" s="0" t="n">
        <f aca="false">MAX($J$2*($H$2*M58+(1-$H$2)*M59),Inputs!$B$4-L12)</f>
        <v>31.8722084997843</v>
      </c>
      <c r="M58" s="0" t="n">
        <f aca="false">MAX($J$2*($H$2*N58+(1-$H$2)*N59),Inputs!$B$4-M12)</f>
        <v>24.8005026370057</v>
      </c>
      <c r="N58" s="0" t="n">
        <f aca="false">MAX($J$2*($H$2*O58+(1-$H$2)*O59),Inputs!$B$4-N12)</f>
        <v>18.2210711020964</v>
      </c>
      <c r="O58" s="0" t="n">
        <f aca="false">MAX($J$2*($H$2*P58+(1-$H$2)*P59),Inputs!$B$4-O12)</f>
        <v>12.2728960495283</v>
      </c>
      <c r="P58" s="0" t="n">
        <f aca="false">MAX($J$2*($H$2*Q58+(1-$H$2)*Q59),Inputs!$B$4-P12)</f>
        <v>7.24689145161653</v>
      </c>
      <c r="Q58" s="0" t="n">
        <f aca="false">MAX($J$2*($H$2*R58+(1-$H$2)*R59),Inputs!$B$4-Q12)</f>
        <v>3.40982548500242</v>
      </c>
      <c r="R58" s="0" t="n">
        <f aca="false">MAX($J$2*($H$2*S58+(1-$H$2)*S59),Inputs!$B$4-R12)</f>
        <v>1.00348850603335</v>
      </c>
      <c r="S58" s="0" t="n">
        <f aca="false">MAX($J$2*($H$2*T58+(1-$H$2)*T59),Inputs!$B$4-S12)</f>
        <v>0.0248134319067964</v>
      </c>
      <c r="T58" s="0" t="n">
        <f aca="false">MAX($J$2*($H$2*U58+(1-$H$2)*U59),Inputs!$B$4-T12)</f>
        <v>0</v>
      </c>
      <c r="U58" s="0" t="n">
        <f aca="false">MAX($J$2*($H$2*V58+(1-$H$2)*V59),Inputs!$B$4-U12)</f>
        <v>0</v>
      </c>
      <c r="V58" s="0" t="n">
        <f aca="false">MAX(Inputs!$B$4-V12,0)</f>
        <v>0</v>
      </c>
    </row>
    <row r="59" customFormat="false" ht="15" hidden="false" customHeight="false" outlineLevel="0" collapsed="false">
      <c r="J59" s="0" t="n">
        <f aca="false">MAX($J$2*($H$2*K59+(1-$H$2)*K60),Inputs!$B$4-J13)</f>
        <v>61.4412425209546</v>
      </c>
      <c r="K59" s="0" t="n">
        <f aca="false">MAX($J$2*($H$2*L59+(1-$H$2)*L60),Inputs!$B$4-K13)</f>
        <v>54.1593935042042</v>
      </c>
      <c r="L59" s="0" t="n">
        <f aca="false">MAX($J$2*($H$2*M59+(1-$H$2)*M60),Inputs!$B$4-L13)</f>
        <v>46.7742937409122</v>
      </c>
      <c r="M59" s="0" t="n">
        <f aca="false">MAX($J$2*($H$2*N59+(1-$H$2)*N60),Inputs!$B$4-M13)</f>
        <v>39.28447921876</v>
      </c>
      <c r="N59" s="0" t="n">
        <f aca="false">MAX($J$2*($H$2*O59+(1-$H$2)*O60),Inputs!$B$4-N13)</f>
        <v>31.6913739514029</v>
      </c>
      <c r="O59" s="0" t="n">
        <f aca="false">MAX($J$2*($H$2*P59+(1-$H$2)*P60),Inputs!$B$4-O13)</f>
        <v>24.4461164831104</v>
      </c>
      <c r="P59" s="0" t="n">
        <f aca="false">MAX($J$2*($H$2*Q59+(1-$H$2)*Q60),Inputs!$B$4-P13)</f>
        <v>17.5293598892051</v>
      </c>
      <c r="Q59" s="0" t="n">
        <f aca="false">MAX($J$2*($H$2*R59+(1-$H$2)*R60),Inputs!$B$4-Q13)</f>
        <v>11.257530047378</v>
      </c>
      <c r="R59" s="0" t="n">
        <f aca="false">MAX($J$2*($H$2*S59+(1-$H$2)*S60),Inputs!$B$4-R13)</f>
        <v>5.92374799180071</v>
      </c>
      <c r="S59" s="0" t="n">
        <f aca="false">MAX($J$2*($H$2*T59+(1-$H$2)*T60),Inputs!$B$4-S13)</f>
        <v>2.02549149498603</v>
      </c>
      <c r="T59" s="0" t="n">
        <f aca="false">MAX($J$2*($H$2*U59+(1-$H$2)*U60),Inputs!$B$4-T13)</f>
        <v>0.0507247020447295</v>
      </c>
      <c r="U59" s="0" t="n">
        <f aca="false">MAX($J$2*($H$2*V59+(1-$H$2)*V60),Inputs!$B$4-U13)</f>
        <v>0</v>
      </c>
      <c r="V59" s="0" t="n">
        <f aca="false">MAX(Inputs!$B$4-V13,0)</f>
        <v>0</v>
      </c>
    </row>
    <row r="60" customFormat="false" ht="15" hidden="false" customHeight="false" outlineLevel="0" collapsed="false">
      <c r="K60" s="0" t="n">
        <f aca="false">MAX($J$2*($H$2*L60+(1-$H$2)*L61),Inputs!$B$4-K14)</f>
        <v>68.6212843351915</v>
      </c>
      <c r="L60" s="0" t="n">
        <f aca="false">MAX($J$2*($H$2*M60+(1-$H$2)*M61),Inputs!$B$4-L14)</f>
        <v>61.4412425209546</v>
      </c>
      <c r="M60" s="0" t="n">
        <f aca="false">MAX($J$2*($H$2*N60+(1-$H$2)*N61),Inputs!$B$4-M14)</f>
        <v>54.1593935042042</v>
      </c>
      <c r="N60" s="0" t="n">
        <f aca="false">MAX($J$2*($H$2*O60+(1-$H$2)*O61),Inputs!$B$4-N14)</f>
        <v>46.7742937409122</v>
      </c>
      <c r="O60" s="0" t="n">
        <f aca="false">MAX($J$2*($H$2*P60+(1-$H$2)*P61),Inputs!$B$4-O14)</f>
        <v>39.2844792187599</v>
      </c>
      <c r="P60" s="0" t="n">
        <f aca="false">MAX($J$2*($H$2*Q60+(1-$H$2)*Q61),Inputs!$B$4-P14)</f>
        <v>31.6884651669152</v>
      </c>
      <c r="Q60" s="0" t="n">
        <f aca="false">MAX($J$2*($H$2*R60+(1-$H$2)*R61),Inputs!$B$4-Q14)</f>
        <v>24.0912462301763</v>
      </c>
      <c r="R60" s="0" t="n">
        <f aca="false">MAX($J$2*($H$2*S60+(1-$H$2)*S61),Inputs!$B$4-R14)</f>
        <v>16.833911451974</v>
      </c>
      <c r="S60" s="0" t="n">
        <f aca="false">MAX($J$2*($H$2*T60+(1-$H$2)*T61),Inputs!$B$4-S14)</f>
        <v>9.99673899419145</v>
      </c>
      <c r="T60" s="0" t="n">
        <f aca="false">MAX($J$2*($H$2*U60+(1-$H$2)*U61),Inputs!$B$4-T14)</f>
        <v>4.08768592010444</v>
      </c>
      <c r="U60" s="0" t="n">
        <f aca="false">MAX($J$2*($H$2*V60+(1-$H$2)*V61),Inputs!$B$4-U14)</f>
        <v>0.103693652985657</v>
      </c>
      <c r="V60" s="0" t="n">
        <f aca="false">MAX(Inputs!$B$4-V14,0)</f>
        <v>0</v>
      </c>
    </row>
    <row r="61" customFormat="false" ht="15" hidden="false" customHeight="false" outlineLevel="0" collapsed="false">
      <c r="L61" s="0" t="n">
        <f aca="false">MAX($J$2*($H$2*M61+(1-$H$2)*M62),Inputs!$B$4-L15)</f>
        <v>75.7009423088193</v>
      </c>
      <c r="M61" s="0" t="n">
        <f aca="false">MAX($J$2*($H$2*N61+(1-$H$2)*N62),Inputs!$B$4-M15)</f>
        <v>68.6212843351915</v>
      </c>
      <c r="N61" s="0" t="n">
        <f aca="false">MAX($J$2*($H$2*O61+(1-$H$2)*O62),Inputs!$B$4-N15)</f>
        <v>61.4412425209546</v>
      </c>
      <c r="O61" s="0" t="n">
        <f aca="false">MAX($J$2*($H$2*P61+(1-$H$2)*P62),Inputs!$B$4-O15)</f>
        <v>54.1593935042042</v>
      </c>
      <c r="P61" s="0" t="n">
        <f aca="false">MAX($J$2*($H$2*Q61+(1-$H$2)*Q62),Inputs!$B$4-P15)</f>
        <v>46.7742937409121</v>
      </c>
      <c r="Q61" s="0" t="n">
        <f aca="false">MAX($J$2*($H$2*R61+(1-$H$2)*R62),Inputs!$B$4-Q15)</f>
        <v>39.28447921876</v>
      </c>
      <c r="R61" s="0" t="n">
        <f aca="false">MAX($J$2*($H$2*S61+(1-$H$2)*S62),Inputs!$B$4-R15)</f>
        <v>31.6884651669152</v>
      </c>
      <c r="S61" s="0" t="n">
        <f aca="false">MAX($J$2*($H$2*T61+(1-$H$2)*T62),Inputs!$B$4-S15)</f>
        <v>23.9847457616924</v>
      </c>
      <c r="T61" s="0" t="n">
        <f aca="false">MAX($J$2*($H$2*U61+(1-$H$2)*U62),Inputs!$B$4-T15)</f>
        <v>16.1717938280407</v>
      </c>
      <c r="U61" s="0" t="n">
        <f aca="false">MAX($J$2*($H$2*V61+(1-$H$2)*V62),Inputs!$B$4-U15)</f>
        <v>8.24806053679856</v>
      </c>
      <c r="V61" s="0" t="n">
        <f aca="false">MAX(Inputs!$B$4-V15,0)</f>
        <v>0.211975097656136</v>
      </c>
    </row>
    <row r="62" customFormat="false" ht="15" hidden="false" customHeight="false" outlineLevel="0" collapsed="false">
      <c r="M62" s="0" t="n">
        <f aca="false">MAX($J$2*($H$2*N62+(1-$H$2)*N63),Inputs!$B$4-M16)</f>
        <v>82.6816199037837</v>
      </c>
      <c r="N62" s="0" t="n">
        <f aca="false">MAX($J$2*($H$2*O62+(1-$H$2)*O63),Inputs!$B$4-N16)</f>
        <v>75.7009423088193</v>
      </c>
      <c r="O62" s="0" t="n">
        <f aca="false">MAX($J$2*($H$2*P62+(1-$H$2)*P63),Inputs!$B$4-O16)</f>
        <v>68.6212843351916</v>
      </c>
      <c r="P62" s="0" t="n">
        <f aca="false">MAX($J$2*($H$2*Q62+(1-$H$2)*Q63),Inputs!$B$4-P16)</f>
        <v>61.4412425209546</v>
      </c>
      <c r="Q62" s="0" t="n">
        <f aca="false">MAX($J$2*($H$2*R62+(1-$H$2)*R63),Inputs!$B$4-Q16)</f>
        <v>54.1593935042042</v>
      </c>
      <c r="R62" s="0" t="n">
        <f aca="false">MAX($J$2*($H$2*S62+(1-$H$2)*S63),Inputs!$B$4-R16)</f>
        <v>46.7742937409122</v>
      </c>
      <c r="S62" s="0" t="n">
        <f aca="false">MAX($J$2*($H$2*T62+(1-$H$2)*T63),Inputs!$B$4-S16)</f>
        <v>39.28447921876</v>
      </c>
      <c r="T62" s="0" t="n">
        <f aca="false">MAX($J$2*($H$2*U62+(1-$H$2)*U63),Inputs!$B$4-T16)</f>
        <v>31.6884651669151</v>
      </c>
      <c r="U62" s="0" t="n">
        <f aca="false">MAX($J$2*($H$2*V62+(1-$H$2)*V63),Inputs!$B$4-U16)</f>
        <v>23.9847457616924</v>
      </c>
      <c r="V62" s="0" t="n">
        <f aca="false">MAX(Inputs!$B$4-V16,0)</f>
        <v>16.1717938280407</v>
      </c>
    </row>
    <row r="63" customFormat="false" ht="15" hidden="false" customHeight="false" outlineLevel="0" collapsed="false">
      <c r="N63" s="0" t="n">
        <f aca="false">MAX($J$2*($H$2*O63+(1-$H$2)*O64),Inputs!$B$4-N17)</f>
        <v>89.5647009602924</v>
      </c>
      <c r="O63" s="0" t="n">
        <f aca="false">MAX($J$2*($H$2*P63+(1-$H$2)*P64),Inputs!$B$4-O17)</f>
        <v>82.6816199037837</v>
      </c>
      <c r="P63" s="0" t="n">
        <f aca="false">MAX($J$2*($H$2*Q63+(1-$H$2)*Q64),Inputs!$B$4-P17)</f>
        <v>75.7009423088193</v>
      </c>
      <c r="Q63" s="0" t="n">
        <f aca="false">MAX($J$2*($H$2*R63+(1-$H$2)*R64),Inputs!$B$4-Q17)</f>
        <v>68.6212843351914</v>
      </c>
      <c r="R63" s="0" t="n">
        <f aca="false">MAX($J$2*($H$2*S63+(1-$H$2)*S64),Inputs!$B$4-R17)</f>
        <v>61.4412425209545</v>
      </c>
      <c r="S63" s="0" t="n">
        <f aca="false">MAX($J$2*($H$2*T63+(1-$H$2)*T64),Inputs!$B$4-S17)</f>
        <v>54.1593935042042</v>
      </c>
      <c r="T63" s="0" t="n">
        <f aca="false">MAX($J$2*($H$2*U63+(1-$H$2)*U64),Inputs!$B$4-T17)</f>
        <v>46.7742937409122</v>
      </c>
      <c r="U63" s="0" t="n">
        <f aca="false">MAX($J$2*($H$2*V63+(1-$H$2)*V64),Inputs!$B$4-U17)</f>
        <v>39.2844792187599</v>
      </c>
      <c r="V63" s="0" t="n">
        <f aca="false">MAX(Inputs!$B$4-V17,0)</f>
        <v>31.6884651669151</v>
      </c>
    </row>
    <row r="64" customFormat="false" ht="15" hidden="false" customHeight="false" outlineLevel="0" collapsed="false">
      <c r="O64" s="0" t="n">
        <f aca="false">MAX($J$2*($H$2*P64+(1-$H$2)*P65),Inputs!$B$4-O18)</f>
        <v>96.3515499711457</v>
      </c>
      <c r="P64" s="0" t="n">
        <f aca="false">MAX($J$2*($H$2*Q64+(1-$H$2)*Q65),Inputs!$B$4-P18)</f>
        <v>89.5647009602925</v>
      </c>
      <c r="Q64" s="0" t="n">
        <f aca="false">MAX($J$2*($H$2*R64+(1-$H$2)*R65),Inputs!$B$4-Q18)</f>
        <v>82.6816199037838</v>
      </c>
      <c r="R64" s="0" t="n">
        <f aca="false">MAX($J$2*($H$2*S64+(1-$H$2)*S65),Inputs!$B$4-R18)</f>
        <v>75.7009423088192</v>
      </c>
      <c r="S64" s="0" t="n">
        <f aca="false">MAX($J$2*($H$2*T64+(1-$H$2)*T65),Inputs!$B$4-S18)</f>
        <v>68.6212843351914</v>
      </c>
      <c r="T64" s="0" t="n">
        <f aca="false">MAX($J$2*($H$2*U64+(1-$H$2)*U65),Inputs!$B$4-T18)</f>
        <v>61.4412425209546</v>
      </c>
      <c r="U64" s="0" t="n">
        <f aca="false">MAX($J$2*($H$2*V64+(1-$H$2)*V65),Inputs!$B$4-U18)</f>
        <v>54.1593935042042</v>
      </c>
      <c r="V64" s="0" t="n">
        <f aca="false">MAX(Inputs!$B$4-V18,0)</f>
        <v>46.7742937409121</v>
      </c>
    </row>
    <row r="65" customFormat="false" ht="15" hidden="false" customHeight="false" outlineLevel="0" collapsed="false">
      <c r="P65" s="0" t="n">
        <f aca="false">MAX($J$2*($H$2*Q65+(1-$H$2)*Q66),Inputs!$B$4-P19)</f>
        <v>103.043512352231</v>
      </c>
      <c r="Q65" s="0" t="n">
        <f aca="false">MAX($J$2*($H$2*R65+(1-$H$2)*R66),Inputs!$B$4-Q19)</f>
        <v>96.3515499711457</v>
      </c>
      <c r="R65" s="0" t="n">
        <f aca="false">MAX($J$2*($H$2*S65+(1-$H$2)*S66),Inputs!$B$4-R19)</f>
        <v>89.5647009602925</v>
      </c>
      <c r="S65" s="0" t="n">
        <f aca="false">MAX($J$2*($H$2*T65+(1-$H$2)*T66),Inputs!$B$4-S19)</f>
        <v>82.6816199037837</v>
      </c>
      <c r="T65" s="0" t="n">
        <f aca="false">MAX($J$2*($H$2*U65+(1-$H$2)*U66),Inputs!$B$4-T19)</f>
        <v>75.7009423088192</v>
      </c>
      <c r="U65" s="0" t="n">
        <f aca="false">MAX($J$2*($H$2*V65+(1-$H$2)*V66),Inputs!$B$4-U19)</f>
        <v>68.6212843351914</v>
      </c>
      <c r="V65" s="0" t="n">
        <f aca="false">MAX(Inputs!$B$4-V19,0)</f>
        <v>61.4412425209546</v>
      </c>
    </row>
    <row r="66" customFormat="false" ht="15" hidden="false" customHeight="false" outlineLevel="0" collapsed="false">
      <c r="Q66" s="0" t="n">
        <f aca="false">MAX($J$2*($H$2*R66+(1-$H$2)*R67),Inputs!$B$4-Q20)</f>
        <v>109.641914709238</v>
      </c>
      <c r="R66" s="0" t="n">
        <f aca="false">MAX($J$2*($H$2*S66+(1-$H$2)*S67),Inputs!$B$4-R20)</f>
        <v>103.043512352231</v>
      </c>
      <c r="S66" s="0" t="n">
        <f aca="false">MAX($J$2*($H$2*T66+(1-$H$2)*T67),Inputs!$B$4-S20)</f>
        <v>96.3515499711457</v>
      </c>
      <c r="T66" s="0" t="n">
        <f aca="false">MAX($J$2*($H$2*U66+(1-$H$2)*U67),Inputs!$B$4-T20)</f>
        <v>89.5647009602924</v>
      </c>
      <c r="U66" s="0" t="n">
        <f aca="false">MAX($J$2*($H$2*V66+(1-$H$2)*V67),Inputs!$B$4-U20)</f>
        <v>82.6816199037836</v>
      </c>
      <c r="V66" s="0" t="n">
        <f aca="false">MAX(Inputs!$B$4-V20,0)</f>
        <v>75.7009423088192</v>
      </c>
    </row>
    <row r="67" customFormat="false" ht="15" hidden="false" customHeight="false" outlineLevel="0" collapsed="false">
      <c r="R67" s="0" t="n">
        <f aca="false">MAX($J$2*($H$2*S67+(1-$H$2)*S68),Inputs!$B$4-R21)</f>
        <v>116.148065100642</v>
      </c>
      <c r="S67" s="0" t="n">
        <f aca="false">MAX($J$2*($H$2*T67+(1-$H$2)*T68),Inputs!$B$4-S21)</f>
        <v>109.641914709238</v>
      </c>
      <c r="T67" s="0" t="n">
        <f aca="false">MAX($J$2*($H$2*U67+(1-$H$2)*U68),Inputs!$B$4-T21)</f>
        <v>103.043512352231</v>
      </c>
      <c r="U67" s="0" t="n">
        <f aca="false">MAX($J$2*($H$2*V67+(1-$H$2)*V68),Inputs!$B$4-U21)</f>
        <v>96.3515499711457</v>
      </c>
      <c r="V67" s="0" t="n">
        <f aca="false">MAX(Inputs!$B$4-V21,0)</f>
        <v>89.5647009602924</v>
      </c>
    </row>
    <row r="68" customFormat="false" ht="15" hidden="false" customHeight="false" outlineLevel="0" collapsed="false">
      <c r="S68" s="0" t="n">
        <f aca="false">MAX($J$2*($H$2*T68+(1-$H$2)*T69),Inputs!$B$4-S22)</f>
        <v>122.56325329701</v>
      </c>
      <c r="T68" s="0" t="n">
        <f aca="false">MAX($J$2*($H$2*U68+(1-$H$2)*U69),Inputs!$B$4-T22)</f>
        <v>116.148065100642</v>
      </c>
      <c r="U68" s="0" t="n">
        <f aca="false">MAX($J$2*($H$2*V68+(1-$H$2)*V69),Inputs!$B$4-U22)</f>
        <v>109.641914709238</v>
      </c>
      <c r="V68" s="0" t="n">
        <f aca="false">MAX(Inputs!$B$4-V22,0)</f>
        <v>103.043512352231</v>
      </c>
    </row>
    <row r="69" customFormat="false" ht="15" hidden="false" customHeight="false" outlineLevel="0" collapsed="false">
      <c r="T69" s="0" t="n">
        <f aca="false">MAX($J$2*($H$2*U69+(1-$H$2)*U70),Inputs!$B$4-T23)</f>
        <v>128.888751036686</v>
      </c>
      <c r="U69" s="0" t="n">
        <f aca="false">MAX($J$2*($H$2*V69+(1-$H$2)*V70),Inputs!$B$4-U23)</f>
        <v>122.56325329701</v>
      </c>
      <c r="V69" s="0" t="n">
        <f aca="false">MAX(Inputs!$B$4-V23,0)</f>
        <v>116.148065100642</v>
      </c>
    </row>
    <row r="70" customFormat="false" ht="15" hidden="false" customHeight="false" outlineLevel="0" collapsed="false">
      <c r="U70" s="0" t="n">
        <f aca="false">MAX($J$2*($H$2*V70+(1-$H$2)*V71),Inputs!$B$4-U24)</f>
        <v>135.125812277899</v>
      </c>
      <c r="V70" s="0" t="n">
        <f aca="false">MAX(Inputs!$B$4-V24,0)</f>
        <v>128.888751036686</v>
      </c>
    </row>
    <row r="71" customFormat="false" ht="15" hidden="false" customHeight="false" outlineLevel="0" collapsed="false">
      <c r="V71" s="0" t="n">
        <f aca="false">MAX(Inputs!$B$4-V25,0)</f>
        <v>141.275673447343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sheetData>
    <row r="1" customFormat="false" ht="15" hidden="false" customHeight="false" outlineLevel="0" collapsed="false">
      <c r="A1" s="1" t="s">
        <v>49</v>
      </c>
    </row>
    <row r="2" customFormat="false" ht="15" hidden="false" customHeight="false" outlineLevel="0" collapsed="false">
      <c r="A2" s="0" t="n">
        <v>0.496714153011233</v>
      </c>
      <c r="B2" s="0" t="n">
        <v>-0.138264301171185</v>
      </c>
      <c r="C2" s="0" t="n">
        <v>0.647688538100693</v>
      </c>
      <c r="D2" s="0" t="n">
        <v>1.52302985640803</v>
      </c>
      <c r="E2" s="0" t="n">
        <v>-0.234153374723336</v>
      </c>
      <c r="F2" s="0" t="n">
        <v>-0.234136956949181</v>
      </c>
      <c r="G2" s="0" t="n">
        <v>1.57921281550739</v>
      </c>
      <c r="H2" s="0" t="n">
        <v>0.767434729152909</v>
      </c>
      <c r="I2" s="0" t="n">
        <v>-0.469474385934952</v>
      </c>
      <c r="J2" s="0" t="n">
        <v>0.542560043585965</v>
      </c>
      <c r="K2" s="0" t="n">
        <v>-0.463417692812462</v>
      </c>
      <c r="L2" s="0" t="n">
        <v>-0.465729753570257</v>
      </c>
      <c r="M2" s="0" t="n">
        <v>0.241962271566034</v>
      </c>
      <c r="N2" s="0" t="n">
        <v>-1.9132802446578</v>
      </c>
      <c r="O2" s="0" t="n">
        <v>-1.72491783251303</v>
      </c>
      <c r="P2" s="0" t="n">
        <v>-0.562287529240973</v>
      </c>
      <c r="Q2" s="0" t="n">
        <v>-1.01283112033442</v>
      </c>
      <c r="R2" s="0" t="n">
        <v>0.314247332595274</v>
      </c>
      <c r="S2" s="0" t="n">
        <v>-0.908024075521211</v>
      </c>
      <c r="T2" s="0" t="n">
        <v>-1.41230370133529</v>
      </c>
      <c r="U2" s="0" t="n">
        <v>1.46564876892155</v>
      </c>
      <c r="V2" s="0" t="n">
        <v>-0.225776300486536</v>
      </c>
      <c r="W2" s="0" t="n">
        <v>0.0675282046879238</v>
      </c>
      <c r="X2" s="0" t="n">
        <v>-1.42474818621346</v>
      </c>
      <c r="Y2" s="0" t="n">
        <v>-0.544382724525183</v>
      </c>
      <c r="Z2" s="0" t="n">
        <v>0.110922589709866</v>
      </c>
      <c r="AA2" s="0" t="n">
        <v>-1.1509935774223</v>
      </c>
      <c r="AB2" s="0" t="n">
        <v>0.375698018345672</v>
      </c>
      <c r="AC2" s="0" t="n">
        <v>-0.600638689918805</v>
      </c>
      <c r="AD2" s="0" t="n">
        <v>-0.291693749793277</v>
      </c>
      <c r="AE2" s="0" t="n">
        <v>-0.601706612229397</v>
      </c>
      <c r="AF2" s="0" t="n">
        <v>1.85227818450894</v>
      </c>
      <c r="AG2" s="0" t="n">
        <v>-0.0134972247379339</v>
      </c>
      <c r="AH2" s="0" t="n">
        <v>-1.0577109289559</v>
      </c>
      <c r="AI2" s="0" t="n">
        <v>0.822544912103189</v>
      </c>
      <c r="AJ2" s="0" t="n">
        <v>-1.22084364997102</v>
      </c>
      <c r="AK2" s="0" t="n">
        <v>0.208863595004755</v>
      </c>
      <c r="AL2" s="0" t="n">
        <v>-1.95967012387978</v>
      </c>
      <c r="AM2" s="0" t="n">
        <v>-1.32818604889843</v>
      </c>
      <c r="AN2" s="0" t="n">
        <v>0.196861235869124</v>
      </c>
      <c r="AO2" s="0" t="n">
        <v>0.73846657999541</v>
      </c>
      <c r="AP2" s="0" t="n">
        <v>0.171368281189971</v>
      </c>
      <c r="AQ2" s="0" t="n">
        <v>-0.115648282388241</v>
      </c>
      <c r="AR2" s="0" t="n">
        <v>-0.301103695589289</v>
      </c>
      <c r="AS2" s="0" t="n">
        <v>-1.47852199036743</v>
      </c>
      <c r="AT2" s="0" t="n">
        <v>-0.719844208394709</v>
      </c>
      <c r="AU2" s="0" t="n">
        <v>-0.460638770959788</v>
      </c>
      <c r="AV2" s="0" t="n">
        <v>1.05712222621892</v>
      </c>
      <c r="AW2" s="0" t="n">
        <v>0.343618289568461</v>
      </c>
      <c r="AX2" s="0" t="n">
        <v>-1.76304015536273</v>
      </c>
      <c r="AY2" s="0" t="n">
        <v>0.324083969394795</v>
      </c>
      <c r="AZ2" s="0" t="n">
        <v>-0.385082280416317</v>
      </c>
      <c r="BA2" s="0" t="n">
        <v>-0.676922000305959</v>
      </c>
      <c r="BB2" s="0" t="n">
        <v>0.611676288840868</v>
      </c>
      <c r="BC2" s="0" t="n">
        <v>1.03099952249595</v>
      </c>
      <c r="BD2" s="0" t="n">
        <v>0.931280119116199</v>
      </c>
      <c r="BE2" s="0" t="n">
        <v>-0.839217523222639</v>
      </c>
      <c r="BF2" s="0" t="n">
        <v>-0.309212375851215</v>
      </c>
      <c r="BG2" s="0" t="n">
        <v>0.331263431403564</v>
      </c>
      <c r="BH2" s="0" t="n">
        <v>0.975545127122359</v>
      </c>
      <c r="BI2" s="0" t="n">
        <v>-0.47917423784529</v>
      </c>
      <c r="BJ2" s="0" t="n">
        <v>-0.185658976663817</v>
      </c>
      <c r="BK2" s="0" t="n">
        <v>-1.10633497400603</v>
      </c>
    </row>
    <row r="3" customFormat="false" ht="15" hidden="false" customHeight="false" outlineLevel="0" collapsed="false">
      <c r="A3" s="0" t="n">
        <v>-1.19620662408067</v>
      </c>
      <c r="B3" s="0" t="n">
        <v>0.812525822394198</v>
      </c>
      <c r="C3" s="0" t="n">
        <v>1.35624002857082</v>
      </c>
      <c r="D3" s="0" t="n">
        <v>-0.0720101215803339</v>
      </c>
      <c r="E3" s="0" t="n">
        <v>1.00353289789202</v>
      </c>
      <c r="F3" s="0" t="n">
        <v>0.361636025047634</v>
      </c>
      <c r="G3" s="0" t="n">
        <v>-0.645119754605124</v>
      </c>
      <c r="H3" s="0" t="n">
        <v>0.361395605508414</v>
      </c>
      <c r="I3" s="0" t="n">
        <v>1.53803656646597</v>
      </c>
      <c r="J3" s="0" t="n">
        <v>-0.0358260391099515</v>
      </c>
      <c r="K3" s="0" t="n">
        <v>1.56464365581401</v>
      </c>
      <c r="L3" s="0" t="n">
        <v>-2.61974510408974</v>
      </c>
      <c r="M3" s="0" t="n">
        <v>0.821902504375224</v>
      </c>
      <c r="N3" s="0" t="n">
        <v>0.0870470682381712</v>
      </c>
      <c r="O3" s="0" t="n">
        <v>-0.299007350465868</v>
      </c>
      <c r="P3" s="0" t="n">
        <v>0.0917607765355023</v>
      </c>
      <c r="Q3" s="0" t="n">
        <v>-1.98756891460089</v>
      </c>
      <c r="R3" s="0" t="n">
        <v>-0.219671887837512</v>
      </c>
      <c r="S3" s="0" t="n">
        <v>0.357112571511746</v>
      </c>
      <c r="T3" s="0" t="n">
        <v>1.47789404474152</v>
      </c>
      <c r="U3" s="0" t="n">
        <v>-0.518270218273647</v>
      </c>
      <c r="V3" s="0" t="n">
        <v>-0.808493602893188</v>
      </c>
      <c r="W3" s="0" t="n">
        <v>-0.501757043584537</v>
      </c>
      <c r="X3" s="0" t="n">
        <v>0.915402117702074</v>
      </c>
      <c r="Y3" s="0" t="n">
        <v>0.328751109659685</v>
      </c>
      <c r="Z3" s="0" t="n">
        <v>-0.529760203767039</v>
      </c>
      <c r="AA3" s="0" t="n">
        <v>0.513267433113356</v>
      </c>
      <c r="AB3" s="0" t="n">
        <v>0.0970775493480404</v>
      </c>
      <c r="AC3" s="0" t="n">
        <v>0.968644990532889</v>
      </c>
      <c r="AD3" s="0" t="n">
        <v>-0.702053093877352</v>
      </c>
      <c r="AE3" s="0" t="n">
        <v>-0.327662146597768</v>
      </c>
      <c r="AF3" s="0" t="n">
        <v>-0.392108153132158</v>
      </c>
      <c r="AG3" s="0" t="n">
        <v>-1.46351494813212</v>
      </c>
      <c r="AH3" s="0" t="n">
        <v>0.296120277064576</v>
      </c>
      <c r="AI3" s="0" t="n">
        <v>0.261055272179889</v>
      </c>
      <c r="AJ3" s="0" t="n">
        <v>0.00511345664246089</v>
      </c>
      <c r="AK3" s="0" t="n">
        <v>-0.234587133375147</v>
      </c>
      <c r="AL3" s="0" t="n">
        <v>-1.41537074205041</v>
      </c>
      <c r="AM3" s="0" t="n">
        <v>-0.420645322765359</v>
      </c>
      <c r="AN3" s="0" t="n">
        <v>-0.34271451652677</v>
      </c>
      <c r="AO3" s="0" t="n">
        <v>-0.802277269221619</v>
      </c>
      <c r="AP3" s="0" t="n">
        <v>-0.161285711666009</v>
      </c>
      <c r="AQ3" s="0" t="n">
        <v>0.404050856814538</v>
      </c>
      <c r="AR3" s="0" t="n">
        <v>1.88618590121053</v>
      </c>
      <c r="AS3" s="0" t="n">
        <v>0.174577812831839</v>
      </c>
      <c r="AT3" s="0" t="n">
        <v>0.257550390722764</v>
      </c>
      <c r="AU3" s="0" t="n">
        <v>-0.0744459157661672</v>
      </c>
      <c r="AV3" s="0" t="n">
        <v>-1.91877121529904</v>
      </c>
      <c r="AW3" s="0" t="n">
        <v>-0.0265138754492169</v>
      </c>
      <c r="AX3" s="0" t="n">
        <v>0.0602302099410264</v>
      </c>
      <c r="AY3" s="0" t="n">
        <v>2.46324211248529</v>
      </c>
      <c r="AZ3" s="0" t="n">
        <v>-0.192360964781123</v>
      </c>
      <c r="BA3" s="0" t="n">
        <v>0.301547342333613</v>
      </c>
      <c r="BB3" s="0" t="n">
        <v>-0.0347117697052433</v>
      </c>
      <c r="BC3" s="0" t="n">
        <v>-1.16867803761953</v>
      </c>
      <c r="BD3" s="0" t="n">
        <v>1.14282281451502</v>
      </c>
      <c r="BE3" s="0" t="n">
        <v>0.751933032686774</v>
      </c>
      <c r="BF3" s="0" t="n">
        <v>0.791031947043047</v>
      </c>
      <c r="BG3" s="0" t="n">
        <v>-0.909387454794739</v>
      </c>
      <c r="BH3" s="0" t="n">
        <v>1.4027943109361</v>
      </c>
      <c r="BI3" s="0" t="n">
        <v>-1.40185106279228</v>
      </c>
      <c r="BJ3" s="0" t="n">
        <v>0.58685709380027</v>
      </c>
      <c r="BK3" s="0" t="n">
        <v>2.19045562580998</v>
      </c>
    </row>
    <row r="4" customFormat="false" ht="15" hidden="false" customHeight="false" outlineLevel="0" collapsed="false">
      <c r="A4" s="0" t="n">
        <v>-0.990536325130688</v>
      </c>
      <c r="B4" s="0" t="n">
        <v>-0.566297729602772</v>
      </c>
      <c r="C4" s="0" t="n">
        <v>0.0996513650876412</v>
      </c>
      <c r="D4" s="0" t="n">
        <v>-0.503475654116199</v>
      </c>
      <c r="E4" s="0" t="n">
        <v>-1.55066343106613</v>
      </c>
      <c r="F4" s="0" t="n">
        <v>0.0685629748060273</v>
      </c>
      <c r="G4" s="0" t="n">
        <v>-1.06230371372611</v>
      </c>
      <c r="H4" s="0" t="n">
        <v>0.473592430635182</v>
      </c>
      <c r="I4" s="0" t="n">
        <v>-0.919424234233803</v>
      </c>
      <c r="J4" s="0" t="n">
        <v>1.54993440501754</v>
      </c>
      <c r="K4" s="0" t="n">
        <v>-0.783253292336237</v>
      </c>
      <c r="L4" s="0" t="n">
        <v>-0.322061516205676</v>
      </c>
      <c r="M4" s="0" t="n">
        <v>0.81351721736967</v>
      </c>
      <c r="N4" s="0" t="n">
        <v>-1.23086431643396</v>
      </c>
      <c r="O4" s="0" t="n">
        <v>0.227459934604129</v>
      </c>
      <c r="P4" s="0" t="n">
        <v>1.30714275428243</v>
      </c>
      <c r="Q4" s="0" t="n">
        <v>-1.60748323456123</v>
      </c>
      <c r="R4" s="0" t="n">
        <v>0.184633858532304</v>
      </c>
      <c r="S4" s="0" t="n">
        <v>0.259882794248424</v>
      </c>
      <c r="T4" s="0" t="n">
        <v>0.78182287177731</v>
      </c>
      <c r="U4" s="0" t="n">
        <v>-1.23695071087808</v>
      </c>
      <c r="V4" s="0" t="n">
        <v>-1.32045661308428</v>
      </c>
      <c r="W4" s="0" t="n">
        <v>0.521941565616898</v>
      </c>
      <c r="X4" s="0" t="n">
        <v>0.296984673233186</v>
      </c>
      <c r="Y4" s="0" t="n">
        <v>0.250492850345877</v>
      </c>
      <c r="Z4" s="0" t="n">
        <v>0.346448209496976</v>
      </c>
      <c r="AA4" s="0" t="n">
        <v>-0.680024721578491</v>
      </c>
      <c r="AB4" s="0" t="n">
        <v>0.232253697161004</v>
      </c>
      <c r="AC4" s="0" t="n">
        <v>0.293072473298681</v>
      </c>
      <c r="AD4" s="0" t="n">
        <v>-0.714351418026368</v>
      </c>
      <c r="AE4" s="0" t="n">
        <v>1.86577451114476</v>
      </c>
      <c r="AF4" s="0" t="n">
        <v>0.473832920911788</v>
      </c>
      <c r="AG4" s="0" t="n">
        <v>-1.19130349720265</v>
      </c>
      <c r="AH4" s="0" t="n">
        <v>0.65655360863383</v>
      </c>
      <c r="AI4" s="0" t="n">
        <v>-0.974681670227321</v>
      </c>
      <c r="AJ4" s="0" t="n">
        <v>0.787084603742452</v>
      </c>
      <c r="AK4" s="0" t="n">
        <v>1.1585955790074</v>
      </c>
      <c r="AL4" s="0" t="n">
        <v>-0.820682318351711</v>
      </c>
      <c r="AM4" s="0" t="n">
        <v>0.963376129244322</v>
      </c>
      <c r="AN4" s="0" t="n">
        <v>0.412780926936498</v>
      </c>
      <c r="AO4" s="0" t="n">
        <v>0.82206015999449</v>
      </c>
      <c r="AP4" s="0" t="n">
        <v>1.89679298265395</v>
      </c>
      <c r="AQ4" s="0" t="n">
        <v>-0.245388116002871</v>
      </c>
      <c r="AR4" s="0" t="n">
        <v>-0.75373616435749</v>
      </c>
      <c r="AS4" s="0" t="n">
        <v>-0.889514429625523</v>
      </c>
      <c r="AT4" s="0" t="n">
        <v>-0.815810284965438</v>
      </c>
      <c r="AU4" s="0" t="n">
        <v>-0.0771017094141042</v>
      </c>
      <c r="AV4" s="0" t="n">
        <v>0.341151974816644</v>
      </c>
      <c r="AW4" s="0" t="n">
        <v>0.276690799330019</v>
      </c>
      <c r="AX4" s="0" t="n">
        <v>0.827183249036024</v>
      </c>
      <c r="AY4" s="0" t="n">
        <v>0.013001891877907</v>
      </c>
      <c r="AZ4" s="0" t="n">
        <v>1.45353407715732</v>
      </c>
      <c r="BA4" s="0" t="n">
        <v>-0.264656833237956</v>
      </c>
      <c r="BB4" s="0" t="n">
        <v>2.72016916658962</v>
      </c>
      <c r="BC4" s="0" t="n">
        <v>0.625667347765006</v>
      </c>
      <c r="BD4" s="0" t="n">
        <v>-0.857157556416283</v>
      </c>
      <c r="BE4" s="0" t="n">
        <v>-1.07089249806111</v>
      </c>
      <c r="BF4" s="0" t="n">
        <v>0.482472415243185</v>
      </c>
      <c r="BG4" s="0" t="n">
        <v>-0.223462785325851</v>
      </c>
      <c r="BH4" s="0" t="n">
        <v>0.714000494092092</v>
      </c>
      <c r="BI4" s="0" t="n">
        <v>0.473237624573545</v>
      </c>
      <c r="BJ4" s="0" t="n">
        <v>-0.0728289126568728</v>
      </c>
      <c r="BK4" s="0" t="n">
        <v>-0.846793718068405</v>
      </c>
    </row>
    <row r="5" customFormat="false" ht="15" hidden="false" customHeight="false" outlineLevel="0" collapsed="false">
      <c r="A5" s="0" t="n">
        <v>-1.51484722468587</v>
      </c>
      <c r="B5" s="0" t="n">
        <v>-0.446514952067021</v>
      </c>
      <c r="C5" s="0" t="n">
        <v>0.856398794323472</v>
      </c>
      <c r="D5" s="0" t="n">
        <v>0.214093744130204</v>
      </c>
      <c r="E5" s="0" t="n">
        <v>-1.24573877871199</v>
      </c>
      <c r="F5" s="0" t="n">
        <v>0.173180925851182</v>
      </c>
      <c r="G5" s="0" t="n">
        <v>0.385317379728837</v>
      </c>
      <c r="H5" s="0" t="n">
        <v>-0.883857436201133</v>
      </c>
      <c r="I5" s="0" t="n">
        <v>0.153725105945528</v>
      </c>
      <c r="J5" s="0" t="n">
        <v>0.0582087184459999</v>
      </c>
      <c r="K5" s="0" t="n">
        <v>-1.14297029783062</v>
      </c>
      <c r="L5" s="0" t="n">
        <v>0.357787360348283</v>
      </c>
      <c r="M5" s="0" t="n">
        <v>0.560784526368234</v>
      </c>
      <c r="N5" s="0" t="n">
        <v>1.08305124317528</v>
      </c>
      <c r="O5" s="0" t="n">
        <v>1.0538020520349</v>
      </c>
      <c r="P5" s="0" t="n">
        <v>-1.37766936795709</v>
      </c>
      <c r="Q5" s="0" t="n">
        <v>-0.937825039915123</v>
      </c>
      <c r="R5" s="0" t="n">
        <v>0.51503526720866</v>
      </c>
      <c r="S5" s="0" t="n">
        <v>0.513785950912209</v>
      </c>
      <c r="T5" s="0" t="n">
        <v>0.515047686306048</v>
      </c>
      <c r="U5" s="0" t="n">
        <v>3.85273149065472</v>
      </c>
      <c r="V5" s="0" t="n">
        <v>0.570890510693167</v>
      </c>
      <c r="W5" s="0" t="n">
        <v>1.1355656401806</v>
      </c>
      <c r="X5" s="0" t="n">
        <v>0.954001763493202</v>
      </c>
      <c r="Y5" s="0" t="n">
        <v>0.651391251305798</v>
      </c>
      <c r="Z5" s="0" t="n">
        <v>-0.315269244640346</v>
      </c>
      <c r="AA5" s="0" t="n">
        <v>0.758969220493267</v>
      </c>
      <c r="AB5" s="0" t="n">
        <v>-0.772825214537572</v>
      </c>
      <c r="AC5" s="0" t="n">
        <v>-0.236818606740009</v>
      </c>
      <c r="AD5" s="0" t="n">
        <v>-0.485363547829104</v>
      </c>
      <c r="AE5" s="0" t="n">
        <v>0.0818741393863226</v>
      </c>
      <c r="AF5" s="0" t="n">
        <v>2.31465856667351</v>
      </c>
      <c r="AG5" s="0" t="n">
        <v>-1.86726519259175</v>
      </c>
      <c r="AH5" s="0" t="n">
        <v>0.686260190374514</v>
      </c>
      <c r="AI5" s="0" t="n">
        <v>-1.61271587118965</v>
      </c>
      <c r="AJ5" s="0" t="n">
        <v>-0.471931865789434</v>
      </c>
      <c r="AK5" s="0" t="n">
        <v>1.08895059696737</v>
      </c>
      <c r="AL5" s="0" t="n">
        <v>0.0642800190954628</v>
      </c>
      <c r="AM5" s="0" t="n">
        <v>-1.07774477792931</v>
      </c>
      <c r="AN5" s="0" t="n">
        <v>-0.715303709259968</v>
      </c>
      <c r="AO5" s="0" t="n">
        <v>0.679597748934676</v>
      </c>
      <c r="AP5" s="0" t="n">
        <v>-0.730366631717137</v>
      </c>
      <c r="AQ5" s="0" t="n">
        <v>0.216458589581975</v>
      </c>
      <c r="AR5" s="0" t="n">
        <v>0.0455718399038138</v>
      </c>
      <c r="AS5" s="0" t="n">
        <v>-0.651600347605817</v>
      </c>
      <c r="AT5" s="0" t="n">
        <v>2.14394408932533</v>
      </c>
      <c r="AU5" s="0" t="n">
        <v>0.633919022318011</v>
      </c>
      <c r="AV5" s="0" t="n">
        <v>-2.02514258665761</v>
      </c>
      <c r="AW5" s="0" t="n">
        <v>0.186454314769428</v>
      </c>
      <c r="AX5" s="0" t="n">
        <v>-0.661786464768388</v>
      </c>
      <c r="AY5" s="0" t="n">
        <v>0.852433334796224</v>
      </c>
      <c r="AZ5" s="0" t="n">
        <v>-0.792520738432701</v>
      </c>
      <c r="BA5" s="0" t="n">
        <v>-0.114736441466899</v>
      </c>
      <c r="BB5" s="0" t="n">
        <v>0.504987278980457</v>
      </c>
      <c r="BC5" s="0" t="n">
        <v>0.865755194170122</v>
      </c>
      <c r="BD5" s="0" t="n">
        <v>-1.20029640705578</v>
      </c>
      <c r="BE5" s="0" t="n">
        <v>-0.334501235840948</v>
      </c>
      <c r="BF5" s="0" t="n">
        <v>-0.474945311160956</v>
      </c>
      <c r="BG5" s="0" t="n">
        <v>-0.653329232573712</v>
      </c>
      <c r="BH5" s="0" t="n">
        <v>1.7654542402811</v>
      </c>
      <c r="BI5" s="0" t="n">
        <v>0.404981710960956</v>
      </c>
      <c r="BJ5" s="0" t="n">
        <v>-1.26088395433505</v>
      </c>
      <c r="BK5" s="0" t="n">
        <v>0.917861947054776</v>
      </c>
    </row>
    <row r="6" customFormat="false" ht="15" hidden="false" customHeight="false" outlineLevel="0" collapsed="false">
      <c r="A6" s="0" t="n">
        <v>2.12215619701263</v>
      </c>
      <c r="B6" s="0" t="n">
        <v>1.03246526055115</v>
      </c>
      <c r="C6" s="0" t="n">
        <v>-1.51936996595401</v>
      </c>
      <c r="D6" s="0" t="n">
        <v>-0.484234072866251</v>
      </c>
      <c r="E6" s="0" t="n">
        <v>1.26691114918662</v>
      </c>
      <c r="F6" s="0" t="n">
        <v>-0.707669465618781</v>
      </c>
      <c r="G6" s="0" t="n">
        <v>0.443819428146228</v>
      </c>
      <c r="H6" s="0" t="n">
        <v>0.774634053429337</v>
      </c>
      <c r="I6" s="0" t="n">
        <v>-0.926930471578083</v>
      </c>
      <c r="J6" s="0" t="n">
        <v>-0.0595253560618001</v>
      </c>
      <c r="K6" s="0" t="n">
        <v>-3.24126734006907</v>
      </c>
      <c r="L6" s="0" t="n">
        <v>-1.02438764133429</v>
      </c>
      <c r="M6" s="0" t="n">
        <v>-0.25256815139316</v>
      </c>
      <c r="N6" s="0" t="n">
        <v>-1.24778318196485</v>
      </c>
      <c r="O6" s="0" t="n">
        <v>1.63241130393164</v>
      </c>
      <c r="P6" s="0" t="n">
        <v>-1.43014137796063</v>
      </c>
      <c r="Q6" s="0" t="n">
        <v>-0.440044486696984</v>
      </c>
      <c r="R6" s="0" t="n">
        <v>0.130740577286091</v>
      </c>
      <c r="S6" s="0" t="n">
        <v>1.44127328906612</v>
      </c>
      <c r="T6" s="0" t="n">
        <v>-1.43586215117944</v>
      </c>
      <c r="U6" s="0" t="n">
        <v>1.16316375215496</v>
      </c>
      <c r="V6" s="0" t="n">
        <v>0.0102330610195871</v>
      </c>
      <c r="W6" s="0" t="n">
        <v>-0.981508651047951</v>
      </c>
      <c r="X6" s="0" t="n">
        <v>0.462103474263271</v>
      </c>
      <c r="Y6" s="0" t="n">
        <v>0.19905969557347</v>
      </c>
      <c r="Z6" s="0" t="n">
        <v>-0.600216877158795</v>
      </c>
      <c r="AA6" s="0" t="n">
        <v>0.0698020849900189</v>
      </c>
      <c r="AB6" s="0" t="n">
        <v>-0.38531359686176</v>
      </c>
      <c r="AC6" s="0" t="n">
        <v>0.113517345251248</v>
      </c>
      <c r="AD6" s="0" t="n">
        <v>0.662130674521047</v>
      </c>
      <c r="AE6" s="0" t="n">
        <v>1.58601681614535</v>
      </c>
      <c r="AF6" s="0" t="n">
        <v>-1.23781549882685</v>
      </c>
      <c r="AG6" s="0" t="n">
        <v>2.13303337465627</v>
      </c>
      <c r="AH6" s="0" t="n">
        <v>-1.9520877995225</v>
      </c>
      <c r="AI6" s="0" t="n">
        <v>-0.151785095035583</v>
      </c>
      <c r="AJ6" s="0" t="n">
        <v>0.588317206484577</v>
      </c>
      <c r="AK6" s="0" t="n">
        <v>0.280991867735033</v>
      </c>
      <c r="AL6" s="0" t="n">
        <v>-0.622699519820594</v>
      </c>
      <c r="AM6" s="0" t="n">
        <v>-0.208122250357275</v>
      </c>
      <c r="AN6" s="0" t="n">
        <v>-0.493000934658833</v>
      </c>
      <c r="AO6" s="0" t="n">
        <v>-0.589364756944212</v>
      </c>
      <c r="AP6" s="0" t="n">
        <v>0.849602097021025</v>
      </c>
      <c r="AQ6" s="0" t="n">
        <v>0.357015485965047</v>
      </c>
      <c r="AR6" s="0" t="n">
        <v>-0.692909595260654</v>
      </c>
      <c r="AS6" s="0" t="n">
        <v>0.899599875433251</v>
      </c>
      <c r="AT6" s="0" t="n">
        <v>0.307299520876609</v>
      </c>
      <c r="AU6" s="0" t="n">
        <v>0.81286211883896</v>
      </c>
      <c r="AV6" s="0" t="n">
        <v>0.629628841923612</v>
      </c>
      <c r="AW6" s="0" t="n">
        <v>-0.828995010922072</v>
      </c>
      <c r="AX6" s="0" t="n">
        <v>-0.56018104019697</v>
      </c>
      <c r="AY6" s="0" t="n">
        <v>0.747293605123262</v>
      </c>
      <c r="AZ6" s="0" t="n">
        <v>0.610370265433465</v>
      </c>
      <c r="BA6" s="0" t="n">
        <v>-0.0209015939641481</v>
      </c>
      <c r="BB6" s="0" t="n">
        <v>0.117327383308782</v>
      </c>
      <c r="BC6" s="0" t="n">
        <v>1.27766489578843</v>
      </c>
      <c r="BD6" s="0" t="n">
        <v>-0.59157138883583</v>
      </c>
      <c r="BE6" s="0" t="n">
        <v>0.547097381170038</v>
      </c>
      <c r="BF6" s="0" t="n">
        <v>-0.202192652433894</v>
      </c>
      <c r="BG6" s="0" t="n">
        <v>-0.21768120322722</v>
      </c>
      <c r="BH6" s="0" t="n">
        <v>1.09877685198719</v>
      </c>
      <c r="BI6" s="0" t="n">
        <v>0.82541634898803</v>
      </c>
      <c r="BJ6" s="0" t="n">
        <v>0.813509636000639</v>
      </c>
      <c r="BK6" s="0" t="n">
        <v>1.30547880715433</v>
      </c>
    </row>
    <row r="7" customFormat="false" ht="15" hidden="false" customHeight="false" outlineLevel="0" collapsed="false">
      <c r="A7" s="0" t="n">
        <v>0.0210038416327591</v>
      </c>
      <c r="B7" s="0" t="n">
        <v>0.681952971294964</v>
      </c>
      <c r="C7" s="0" t="n">
        <v>-0.310266756593456</v>
      </c>
      <c r="D7" s="0" t="n">
        <v>0.324166352488442</v>
      </c>
      <c r="E7" s="0" t="n">
        <v>-0.130143054367685</v>
      </c>
      <c r="F7" s="0" t="n">
        <v>0.0969959649927182</v>
      </c>
      <c r="G7" s="0" t="n">
        <v>0.595157025436914</v>
      </c>
      <c r="H7" s="0" t="n">
        <v>-0.818220683233473</v>
      </c>
      <c r="I7" s="0" t="n">
        <v>2.09238727568546</v>
      </c>
      <c r="J7" s="0" t="n">
        <v>-1.0060173814997</v>
      </c>
      <c r="K7" s="0" t="n">
        <v>-1.21418861278773</v>
      </c>
      <c r="L7" s="0" t="n">
        <v>1.15811087350007</v>
      </c>
      <c r="M7" s="0" t="n">
        <v>0.791662693962936</v>
      </c>
      <c r="N7" s="0" t="n">
        <v>0.624119817052155</v>
      </c>
      <c r="O7" s="0" t="n">
        <v>0.62834550926428</v>
      </c>
      <c r="P7" s="0" t="n">
        <v>-0.0122467728469146</v>
      </c>
      <c r="Q7" s="0" t="n">
        <v>-0.897254371485832</v>
      </c>
      <c r="R7" s="0" t="n">
        <v>0.0758045581937263</v>
      </c>
      <c r="S7" s="0" t="n">
        <v>-0.677161711512112</v>
      </c>
      <c r="T7" s="0" t="n">
        <v>0.975119733417751</v>
      </c>
      <c r="U7" s="0" t="n">
        <v>-0.147057381502139</v>
      </c>
      <c r="V7" s="0" t="n">
        <v>-0.825497196792512</v>
      </c>
      <c r="W7" s="0" t="n">
        <v>-0.321385841652993</v>
      </c>
      <c r="X7" s="0" t="n">
        <v>0.412931454275624</v>
      </c>
      <c r="Y7" s="0" t="n">
        <v>-0.563724552803975</v>
      </c>
      <c r="Z7" s="0" t="n">
        <v>-0.822220395566432</v>
      </c>
      <c r="AA7" s="0" t="n">
        <v>0.243687211491912</v>
      </c>
      <c r="AB7" s="0" t="n">
        <v>0.244966571108723</v>
      </c>
      <c r="AC7" s="0" t="n">
        <v>-0.50694317537113</v>
      </c>
      <c r="AD7" s="0" t="n">
        <v>-0.471038305618323</v>
      </c>
      <c r="AE7" s="0" t="n">
        <v>0.232049937357636</v>
      </c>
      <c r="AF7" s="0" t="n">
        <v>-1.44808434149732</v>
      </c>
      <c r="AG7" s="0" t="n">
        <v>-1.40746377437656</v>
      </c>
      <c r="AH7" s="0" t="n">
        <v>-0.718444221252436</v>
      </c>
      <c r="AI7" s="0" t="n">
        <v>-0.213447151711847</v>
      </c>
      <c r="AJ7" s="0" t="n">
        <v>0.310907565598005</v>
      </c>
      <c r="AK7" s="0" t="n">
        <v>1.47535621694955</v>
      </c>
      <c r="AL7" s="0" t="n">
        <v>0.857659623202019</v>
      </c>
      <c r="AM7" s="0" t="n">
        <v>-0.159938529963427</v>
      </c>
      <c r="AN7" s="0" t="n">
        <v>-0.0190162079026888</v>
      </c>
      <c r="AO7" s="0" t="n">
        <v>-1.00252936463781</v>
      </c>
      <c r="AP7" s="0" t="n">
        <v>-0.0185131359923899</v>
      </c>
      <c r="AQ7" s="0" t="n">
        <v>-0.288658638920138</v>
      </c>
      <c r="AR7" s="0" t="n">
        <v>0.32271856033809</v>
      </c>
      <c r="AS7" s="0" t="n">
        <v>-0.827230943552323</v>
      </c>
      <c r="AT7" s="0" t="n">
        <v>0.519346514241172</v>
      </c>
      <c r="AU7" s="0" t="n">
        <v>1.53273891300258</v>
      </c>
      <c r="AV7" s="0" t="n">
        <v>-0.108760148456858</v>
      </c>
      <c r="AW7" s="0" t="n">
        <v>0.401711722098942</v>
      </c>
      <c r="AX7" s="0" t="n">
        <v>0.690143991711113</v>
      </c>
      <c r="AY7" s="0" t="n">
        <v>-0.401220471885836</v>
      </c>
      <c r="AZ7" s="0" t="n">
        <v>0.224092481810417</v>
      </c>
      <c r="BA7" s="0" t="n">
        <v>0.0125924007817949</v>
      </c>
      <c r="BB7" s="0" t="n">
        <v>0.0976760985488317</v>
      </c>
      <c r="BC7" s="0" t="n">
        <v>-0.773009783855467</v>
      </c>
      <c r="BD7" s="0" t="n">
        <v>0.0245101742589427</v>
      </c>
      <c r="BE7" s="0" t="n">
        <v>0.49799829124545</v>
      </c>
      <c r="BF7" s="0" t="n">
        <v>1.45114360779504</v>
      </c>
      <c r="BG7" s="0" t="n">
        <v>0.959270826085207</v>
      </c>
      <c r="BH7" s="0" t="n">
        <v>2.15318245751156</v>
      </c>
      <c r="BI7" s="0" t="n">
        <v>-0.76734756288805</v>
      </c>
      <c r="BJ7" s="0" t="n">
        <v>0.872320636720678</v>
      </c>
      <c r="BK7" s="0" t="n">
        <v>0.183342005738352</v>
      </c>
    </row>
    <row r="8" customFormat="false" ht="15" hidden="false" customHeight="false" outlineLevel="0" collapsed="false">
      <c r="A8" s="0" t="n">
        <v>2.18980293321767</v>
      </c>
      <c r="B8" s="0" t="n">
        <v>-0.808298285355152</v>
      </c>
      <c r="C8" s="0" t="n">
        <v>-0.839721842180776</v>
      </c>
      <c r="D8" s="0" t="n">
        <v>-0.599392645444022</v>
      </c>
      <c r="E8" s="0" t="n">
        <v>-2.12389572430981</v>
      </c>
      <c r="F8" s="0" t="n">
        <v>-0.525755021680761</v>
      </c>
      <c r="G8" s="0" t="n">
        <v>-0.759132661553698</v>
      </c>
      <c r="H8" s="0" t="n">
        <v>0.150393786476208</v>
      </c>
      <c r="I8" s="0" t="n">
        <v>0.341755975777159</v>
      </c>
      <c r="J8" s="0" t="n">
        <v>1.87617083921589</v>
      </c>
      <c r="K8" s="0" t="n">
        <v>0.95042383818605</v>
      </c>
      <c r="L8" s="0" t="n">
        <v>-0.576903655662403</v>
      </c>
      <c r="M8" s="0" t="n">
        <v>-0.898414671348358</v>
      </c>
      <c r="N8" s="0" t="n">
        <v>0.491919171506506</v>
      </c>
      <c r="O8" s="0" t="n">
        <v>-1.32023320702064</v>
      </c>
      <c r="P8" s="0" t="n">
        <v>1.83145876585435</v>
      </c>
      <c r="Q8" s="0" t="n">
        <v>1.17944012072129</v>
      </c>
      <c r="R8" s="0" t="n">
        <v>-0.469175652104705</v>
      </c>
      <c r="S8" s="0" t="n">
        <v>-1.71313452909088</v>
      </c>
      <c r="T8" s="0" t="n">
        <v>1.35387237416541</v>
      </c>
      <c r="U8" s="0" t="n">
        <v>-0.114539845252618</v>
      </c>
      <c r="V8" s="0" t="n">
        <v>1.23781631197346</v>
      </c>
      <c r="W8" s="0" t="n">
        <v>-1.59442765879437</v>
      </c>
      <c r="X8" s="0" t="n">
        <v>-0.599375022953773</v>
      </c>
      <c r="Y8" s="0" t="n">
        <v>0.00524369971818317</v>
      </c>
      <c r="Z8" s="0" t="n">
        <v>0.0469805937647421</v>
      </c>
      <c r="AA8" s="0" t="n">
        <v>-0.450065471479244</v>
      </c>
      <c r="AB8" s="0" t="n">
        <v>0.622849932347499</v>
      </c>
      <c r="AC8" s="0" t="n">
        <v>-1.06762042938259</v>
      </c>
      <c r="AD8" s="0" t="n">
        <v>-0.142379485021294</v>
      </c>
      <c r="AE8" s="0" t="n">
        <v>0.120295631711899</v>
      </c>
      <c r="AF8" s="0" t="n">
        <v>0.514438834058749</v>
      </c>
      <c r="AG8" s="0" t="n">
        <v>0.71161487808889</v>
      </c>
      <c r="AH8" s="0" t="n">
        <v>-1.12464209183787</v>
      </c>
      <c r="AI8" s="0" t="n">
        <v>-1.53411417073562</v>
      </c>
      <c r="AJ8" s="0" t="n">
        <v>1.27767682189851</v>
      </c>
      <c r="AK8" s="0" t="n">
        <v>0.332314011979592</v>
      </c>
      <c r="AL8" s="0" t="n">
        <v>-0.748486536556554</v>
      </c>
      <c r="AM8" s="0" t="n">
        <v>1.55115197552252</v>
      </c>
      <c r="AN8" s="0" t="n">
        <v>0.115674634292859</v>
      </c>
      <c r="AO8" s="0" t="n">
        <v>1.17929718406383</v>
      </c>
      <c r="AP8" s="0" t="n">
        <v>0.067518481410109</v>
      </c>
      <c r="AQ8" s="0" t="n">
        <v>2.06074792488199</v>
      </c>
      <c r="AR8" s="0" t="n">
        <v>1.7553408424432</v>
      </c>
      <c r="AS8" s="0" t="n">
        <v>-0.248964148479074</v>
      </c>
      <c r="AT8" s="0" t="n">
        <v>0.971570950954355</v>
      </c>
      <c r="AU8" s="0" t="n">
        <v>0.645375949585148</v>
      </c>
      <c r="AV8" s="0" t="n">
        <v>1.36863155753235</v>
      </c>
      <c r="AW8" s="0" t="n">
        <v>-0.964923460580105</v>
      </c>
      <c r="AX8" s="0" t="n">
        <v>0.686051459998439</v>
      </c>
      <c r="AY8" s="0" t="n">
        <v>1.05842448684959</v>
      </c>
      <c r="AZ8" s="0" t="n">
        <v>-1.75873948642311</v>
      </c>
      <c r="BA8" s="0" t="n">
        <v>-1.18325851266578</v>
      </c>
      <c r="BB8" s="0" t="n">
        <v>-2.0392321777601</v>
      </c>
      <c r="BC8" s="0" t="n">
        <v>-0.269406834444558</v>
      </c>
      <c r="BD8" s="0" t="n">
        <v>0.717542255795962</v>
      </c>
      <c r="BE8" s="0" t="n">
        <v>1.50235705209603</v>
      </c>
      <c r="BF8" s="0" t="n">
        <v>0.0740947804197752</v>
      </c>
      <c r="BG8" s="0" t="n">
        <v>1.62861554557129</v>
      </c>
      <c r="BH8" s="0" t="n">
        <v>-1.38010145821489</v>
      </c>
      <c r="BI8" s="0" t="n">
        <v>-1.70338243935516</v>
      </c>
      <c r="BJ8" s="0" t="n">
        <v>-0.0555476988966188</v>
      </c>
      <c r="BK8" s="0" t="n">
        <v>0.384065448939307</v>
      </c>
    </row>
    <row r="9" customFormat="false" ht="15" hidden="false" customHeight="false" outlineLevel="0" collapsed="false">
      <c r="A9" s="0" t="n">
        <v>-0.0326947480940931</v>
      </c>
      <c r="B9" s="0" t="n">
        <v>-2.06744210003988</v>
      </c>
      <c r="C9" s="0" t="n">
        <v>-0.0891200395127884</v>
      </c>
      <c r="D9" s="0" t="n">
        <v>-1.30446950050485</v>
      </c>
      <c r="E9" s="0" t="n">
        <v>0.669672548830039</v>
      </c>
      <c r="F9" s="0" t="n">
        <v>0.366598246096848</v>
      </c>
      <c r="G9" s="0" t="n">
        <v>-0.939879786327355</v>
      </c>
      <c r="H9" s="0" t="n">
        <v>-0.513866917336694</v>
      </c>
      <c r="I9" s="0" t="n">
        <v>-1.05921352188895</v>
      </c>
      <c r="J9" s="0" t="n">
        <v>-0.0626790972731719</v>
      </c>
      <c r="K9" s="0" t="n">
        <v>0.955142320501238</v>
      </c>
      <c r="L9" s="0" t="n">
        <v>-0.985726046335544</v>
      </c>
      <c r="M9" s="0" t="n">
        <v>0.504046515517844</v>
      </c>
      <c r="N9" s="0" t="n">
        <v>-0.530257618372441</v>
      </c>
      <c r="O9" s="0" t="n">
        <v>-0.792872832262344</v>
      </c>
      <c r="P9" s="0" t="n">
        <v>-0.107030359954558</v>
      </c>
      <c r="Q9" s="0" t="n">
        <v>-1.03524232241937</v>
      </c>
      <c r="R9" s="0" t="n">
        <v>-0.553649305347182</v>
      </c>
      <c r="S9" s="0" t="n">
        <v>-1.19787789258885</v>
      </c>
      <c r="T9" s="0" t="n">
        <v>1.96472513291639</v>
      </c>
      <c r="U9" s="0" t="n">
        <v>0.0352635519717286</v>
      </c>
      <c r="V9" s="0" t="n">
        <v>-0.699725507992586</v>
      </c>
      <c r="W9" s="0" t="n">
        <v>0.213979910734222</v>
      </c>
      <c r="X9" s="0" t="n">
        <v>-0.11232804969083</v>
      </c>
      <c r="Y9" s="0" t="n">
        <v>-0.220969599533223</v>
      </c>
      <c r="Z9" s="0" t="n">
        <v>0.614166700043425</v>
      </c>
      <c r="AA9" s="0" t="n">
        <v>0.757507710047305</v>
      </c>
      <c r="AB9" s="0" t="n">
        <v>-0.530501147610528</v>
      </c>
      <c r="AC9" s="0" t="n">
        <v>-0.57581824064468</v>
      </c>
      <c r="AD9" s="0" t="n">
        <v>-0.275051697151644</v>
      </c>
      <c r="AE9" s="0" t="n">
        <v>-2.30192116473559</v>
      </c>
      <c r="AF9" s="0" t="n">
        <v>-1.51519106219855</v>
      </c>
      <c r="AG9" s="0" t="n">
        <v>1.36687426744453</v>
      </c>
      <c r="AH9" s="0" t="n">
        <v>1.64496771350128</v>
      </c>
      <c r="AI9" s="0" t="n">
        <v>-0.249036039556378</v>
      </c>
      <c r="AJ9" s="0" t="n">
        <v>0.576556963055766</v>
      </c>
      <c r="AK9" s="0" t="n">
        <v>0.311250154543536</v>
      </c>
      <c r="AL9" s="0" t="n">
        <v>3.07888080845524</v>
      </c>
      <c r="AM9" s="0" t="n">
        <v>1.11957491143458</v>
      </c>
      <c r="AN9" s="0" t="n">
        <v>-0.127917591480767</v>
      </c>
      <c r="AO9" s="0" t="n">
        <v>-0.955540440600426</v>
      </c>
      <c r="AP9" s="0" t="n">
        <v>-1.60644632025757</v>
      </c>
      <c r="AQ9" s="0" t="n">
        <v>0.203463635867223</v>
      </c>
      <c r="AR9" s="0" t="n">
        <v>-0.756350745284303</v>
      </c>
      <c r="AS9" s="0" t="n">
        <v>-1.42225370959767</v>
      </c>
      <c r="AT9" s="0" t="n">
        <v>-0.646572884242527</v>
      </c>
      <c r="AU9" s="0" t="n">
        <v>-1.0815480036144</v>
      </c>
      <c r="AV9" s="0" t="n">
        <v>1.68714163507257</v>
      </c>
      <c r="AW9" s="0" t="n">
        <v>0.881639756949451</v>
      </c>
      <c r="AX9" s="0" t="n">
        <v>-0.00797264131661737</v>
      </c>
      <c r="AY9" s="0" t="n">
        <v>1.47994413889003</v>
      </c>
      <c r="AZ9" s="0" t="n">
        <v>0.0773683076476183</v>
      </c>
      <c r="BA9" s="0" t="n">
        <v>-0.861284201328264</v>
      </c>
      <c r="BB9" s="0" t="n">
        <v>1.52312407726966</v>
      </c>
      <c r="BC9" s="0" t="n">
        <v>0.538910043684659</v>
      </c>
      <c r="BD9" s="0" t="n">
        <v>-1.03724615432646</v>
      </c>
      <c r="BE9" s="0" t="n">
        <v>-0.190338678083608</v>
      </c>
      <c r="BF9" s="0" t="n">
        <v>-0.875618253384757</v>
      </c>
      <c r="BG9" s="0" t="n">
        <v>-1.38279973096434</v>
      </c>
      <c r="BH9" s="0" t="n">
        <v>0.926177547531641</v>
      </c>
      <c r="BI9" s="0" t="n">
        <v>1.90941664047013</v>
      </c>
      <c r="BJ9" s="0" t="n">
        <v>-1.39856757381914</v>
      </c>
      <c r="BK9" s="0" t="n">
        <v>0.562969236690571</v>
      </c>
    </row>
    <row r="10" customFormat="false" ht="15" hidden="false" customHeight="false" outlineLevel="0" collapsed="false">
      <c r="A10" s="0" t="n">
        <v>-0.650642569121827</v>
      </c>
      <c r="B10" s="0" t="n">
        <v>-0.487125383764696</v>
      </c>
      <c r="C10" s="0" t="n">
        <v>-0.592393924238869</v>
      </c>
      <c r="D10" s="0" t="n">
        <v>-0.863990769679816</v>
      </c>
      <c r="E10" s="0" t="n">
        <v>0.048521627944827</v>
      </c>
      <c r="F10" s="0" t="n">
        <v>-0.830950116411038</v>
      </c>
      <c r="G10" s="0" t="n">
        <v>0.270456825779839</v>
      </c>
      <c r="H10" s="0" t="n">
        <v>-0.050238109449137</v>
      </c>
      <c r="I10" s="0" t="n">
        <v>-0.23894804686641</v>
      </c>
      <c r="J10" s="0" t="n">
        <v>-0.907563662041598</v>
      </c>
      <c r="K10" s="0" t="n">
        <v>-0.576771330568333</v>
      </c>
      <c r="L10" s="0" t="n">
        <v>0.755391225825756</v>
      </c>
      <c r="M10" s="0" t="n">
        <v>0.500917187624381</v>
      </c>
      <c r="N10" s="0" t="n">
        <v>-0.977555244798551</v>
      </c>
      <c r="O10" s="0" t="n">
        <v>0.0993323054292259</v>
      </c>
      <c r="P10" s="0" t="n">
        <v>0.751387123371789</v>
      </c>
      <c r="Q10" s="0" t="n">
        <v>-1.66940528112137</v>
      </c>
      <c r="R10" s="0" t="n">
        <v>0.543360192379935</v>
      </c>
      <c r="S10" s="0" t="n">
        <v>-0.662623758945847</v>
      </c>
      <c r="T10" s="0" t="n">
        <v>0.570598668593159</v>
      </c>
      <c r="U10" s="0" t="n">
        <v>-0.763259156542517</v>
      </c>
      <c r="V10" s="0" t="n">
        <v>-1.80488210066452</v>
      </c>
      <c r="W10" s="0" t="n">
        <v>-1.62754243788316</v>
      </c>
      <c r="X10" s="0" t="n">
        <v>0.048084946661382</v>
      </c>
      <c r="Y10" s="0" t="n">
        <v>0.259722501721482</v>
      </c>
      <c r="Z10" s="0" t="n">
        <v>-0.904316625104409</v>
      </c>
      <c r="AA10" s="0" t="n">
        <v>0.638592458777374</v>
      </c>
      <c r="AB10" s="0" t="n">
        <v>-1.66152006226896</v>
      </c>
      <c r="AC10" s="0" t="n">
        <v>-0.0660797986473166</v>
      </c>
      <c r="AD10" s="0" t="n">
        <v>-1.21101619976246</v>
      </c>
      <c r="AE10" s="0" t="n">
        <v>-0.651836107802159</v>
      </c>
      <c r="AF10" s="0" t="n">
        <v>0.047398671316414</v>
      </c>
      <c r="AG10" s="0" t="n">
        <v>-0.860413365283952</v>
      </c>
      <c r="AH10" s="0" t="n">
        <v>-0.384555544229825</v>
      </c>
      <c r="AI10" s="0" t="n">
        <v>1.00629280921444</v>
      </c>
      <c r="AJ10" s="0" t="n">
        <v>-0.576891869523149</v>
      </c>
      <c r="AK10" s="0" t="n">
        <v>0.835692112065142</v>
      </c>
      <c r="AL10" s="0" t="n">
        <v>-1.12970685465762</v>
      </c>
      <c r="AM10" s="0" t="n">
        <v>0.529804177915283</v>
      </c>
      <c r="AN10" s="0" t="n">
        <v>1.4415686206579</v>
      </c>
      <c r="AO10" s="0" t="n">
        <v>-2.47164450012729</v>
      </c>
      <c r="AP10" s="0" t="n">
        <v>-0.796895255470477</v>
      </c>
      <c r="AQ10" s="0" t="n">
        <v>0.57707212718054</v>
      </c>
      <c r="AR10" s="0" t="n">
        <v>-0.203045386042993</v>
      </c>
      <c r="AS10" s="0" t="n">
        <v>0.371145873371309</v>
      </c>
      <c r="AT10" s="0" t="n">
        <v>-0.603985186715821</v>
      </c>
      <c r="AU10" s="0" t="n">
        <v>0.0865897874728999</v>
      </c>
      <c r="AV10" s="0" t="n">
        <v>-0.15567723539208</v>
      </c>
      <c r="AW10" s="0" t="n">
        <v>1.16778206165981</v>
      </c>
      <c r="AX10" s="0" t="n">
        <v>0.254420843301213</v>
      </c>
      <c r="AY10" s="0" t="n">
        <v>0.337602662075202</v>
      </c>
      <c r="AZ10" s="0" t="n">
        <v>-0.411876966122467</v>
      </c>
      <c r="BA10" s="0" t="n">
        <v>-0.487606224072494</v>
      </c>
      <c r="BB10" s="0" t="n">
        <v>-0.432558187819621</v>
      </c>
      <c r="BC10" s="0" t="n">
        <v>0.394452142378297</v>
      </c>
      <c r="BD10" s="0" t="n">
        <v>-0.420984480820263</v>
      </c>
      <c r="BE10" s="0" t="n">
        <v>0.289774856896413</v>
      </c>
      <c r="BF10" s="0" t="n">
        <v>2.07540079864544</v>
      </c>
      <c r="BG10" s="0" t="n">
        <v>0.871124703431692</v>
      </c>
      <c r="BH10" s="0" t="n">
        <v>-0.326023532167841</v>
      </c>
      <c r="BI10" s="0" t="n">
        <v>1.20121392216395</v>
      </c>
      <c r="BJ10" s="0" t="n">
        <v>-0.408075373021551</v>
      </c>
      <c r="BK10" s="0" t="n">
        <v>-2.03812453517785</v>
      </c>
    </row>
    <row r="11" customFormat="false" ht="15" hidden="false" customHeight="false" outlineLevel="0" collapsed="false">
      <c r="A11" s="0" t="n">
        <v>-1.0080863109174</v>
      </c>
      <c r="B11" s="0" t="n">
        <v>-1.87079192102586</v>
      </c>
      <c r="C11" s="0" t="n">
        <v>-0.351513484041309</v>
      </c>
      <c r="D11" s="0" t="n">
        <v>0.0184183791895517</v>
      </c>
      <c r="E11" s="0" t="n">
        <v>1.67643731227528</v>
      </c>
      <c r="F11" s="0" t="n">
        <v>0.326927373764163</v>
      </c>
      <c r="G11" s="0" t="n">
        <v>-0.219100528808864</v>
      </c>
      <c r="H11" s="0" t="n">
        <v>0.829405581183489</v>
      </c>
      <c r="I11" s="0" t="n">
        <v>-2.21113530900789</v>
      </c>
      <c r="J11" s="0" t="n">
        <v>0.235614558108566</v>
      </c>
      <c r="K11" s="0" t="n">
        <v>0.770865193886967</v>
      </c>
      <c r="L11" s="0" t="n">
        <v>-1.47858624577984</v>
      </c>
      <c r="M11" s="0" t="n">
        <v>1.14375404320693</v>
      </c>
      <c r="N11" s="0" t="n">
        <v>0.338496407494414</v>
      </c>
      <c r="O11" s="0" t="n">
        <v>-0.415287913900801</v>
      </c>
      <c r="P11" s="0" t="n">
        <v>0.632781866106285</v>
      </c>
      <c r="Q11" s="0" t="n">
        <v>2.2706928578044</v>
      </c>
      <c r="R11" s="0" t="n">
        <v>0.181866255058495</v>
      </c>
      <c r="S11" s="0" t="n">
        <v>0.248220586300336</v>
      </c>
      <c r="T11" s="0" t="n">
        <v>-0.459360899540244</v>
      </c>
      <c r="U11" s="0" t="n">
        <v>-0.849844369464792</v>
      </c>
      <c r="V11" s="0" t="n">
        <v>0.830335816544246</v>
      </c>
      <c r="W11" s="0" t="n">
        <v>-0.856083825908867</v>
      </c>
      <c r="X11" s="0" t="n">
        <v>0.0715662372193925</v>
      </c>
      <c r="Y11" s="0" t="n">
        <v>-0.477657446765117</v>
      </c>
      <c r="Z11" s="0" t="n">
        <v>0.478979825746392</v>
      </c>
      <c r="AA11" s="0" t="n">
        <v>0.333662105286948</v>
      </c>
      <c r="AB11" s="0" t="n">
        <v>1.0375399442579</v>
      </c>
      <c r="AC11" s="0" t="n">
        <v>-0.510016398854747</v>
      </c>
      <c r="AD11" s="0" t="n">
        <v>-0.269874935293371</v>
      </c>
      <c r="AE11" s="0" t="n">
        <v>-0.978763715782307</v>
      </c>
      <c r="AF11" s="0" t="n">
        <v>-0.444293260076112</v>
      </c>
      <c r="AG11" s="0" t="n">
        <v>0.377300493044852</v>
      </c>
      <c r="AH11" s="0" t="n">
        <v>0.756988616645352</v>
      </c>
      <c r="AI11" s="0" t="n">
        <v>-0.922165324177625</v>
      </c>
      <c r="AJ11" s="0" t="n">
        <v>0.86960592010566</v>
      </c>
      <c r="AK11" s="0" t="n">
        <v>1.35563785880495</v>
      </c>
      <c r="AL11" s="0" t="n">
        <v>0.413434903223701</v>
      </c>
      <c r="AM11" s="0" t="n">
        <v>1.87679581255807</v>
      </c>
      <c r="AN11" s="0" t="n">
        <v>-0.773789199103573</v>
      </c>
      <c r="AO11" s="0" t="n">
        <v>-1.24465470331142</v>
      </c>
      <c r="AP11" s="0" t="n">
        <v>-1.77872024890428</v>
      </c>
      <c r="AQ11" s="0" t="n">
        <v>1.49604431148918</v>
      </c>
      <c r="AR11" s="0" t="n">
        <v>0.654365656354058</v>
      </c>
      <c r="AS11" s="0" t="n">
        <v>-0.0555846709104551</v>
      </c>
      <c r="AT11" s="0" t="n">
        <v>0.27996862631982</v>
      </c>
      <c r="AU11" s="0" t="n">
        <v>-1.12548904729838</v>
      </c>
      <c r="AV11" s="0" t="n">
        <v>2.44575197961683</v>
      </c>
      <c r="AW11" s="0" t="n">
        <v>0.129221181975228</v>
      </c>
      <c r="AX11" s="0" t="n">
        <v>0.109394794604893</v>
      </c>
      <c r="AY11" s="0" t="n">
        <v>0.725766623898692</v>
      </c>
      <c r="AZ11" s="0" t="n">
        <v>0.481009231736713</v>
      </c>
      <c r="BA11" s="0" t="n">
        <v>0.223884024279131</v>
      </c>
      <c r="BB11" s="0" t="n">
        <v>-0.790474455445312</v>
      </c>
      <c r="BC11" s="0" t="n">
        <v>0.471468357135996</v>
      </c>
      <c r="BD11" s="0" t="n">
        <v>1.88202449647503</v>
      </c>
      <c r="BE11" s="0" t="n">
        <v>1.34542004615498</v>
      </c>
      <c r="BF11" s="0" t="n">
        <v>1.5931866266394</v>
      </c>
      <c r="BG11" s="0" t="n">
        <v>-0.511215676431185</v>
      </c>
      <c r="BH11" s="0" t="n">
        <v>-0.989604820258581</v>
      </c>
      <c r="BI11" s="0" t="n">
        <v>-0.125786920099648</v>
      </c>
      <c r="BJ11" s="0" t="n">
        <v>0.0557249122886946</v>
      </c>
      <c r="BK11" s="0" t="n">
        <v>1.09419151847095</v>
      </c>
    </row>
    <row r="12" customFormat="false" ht="15" hidden="false" customHeight="false" outlineLevel="0" collapsed="false">
      <c r="A12" s="0" t="n">
        <v>-1.69246462971482</v>
      </c>
      <c r="B12" s="0" t="n">
        <v>1.52955031946061</v>
      </c>
      <c r="C12" s="0" t="n">
        <v>-0.158007898578989</v>
      </c>
      <c r="D12" s="0" t="n">
        <v>-0.42688106994742</v>
      </c>
      <c r="E12" s="0" t="n">
        <v>-1.01210437526017</v>
      </c>
      <c r="F12" s="0" t="n">
        <v>-1.65485667186577</v>
      </c>
      <c r="G12" s="0" t="n">
        <v>0.823170583961915</v>
      </c>
      <c r="H12" s="0" t="n">
        <v>0.0733179671884039</v>
      </c>
      <c r="I12" s="0" t="n">
        <v>-1.28996089974105</v>
      </c>
      <c r="J12" s="0" t="n">
        <v>-1.29507877206362</v>
      </c>
      <c r="K12" s="0" t="n">
        <v>-0.335784699290128</v>
      </c>
      <c r="L12" s="0" t="n">
        <v>1.66902152528939</v>
      </c>
      <c r="M12" s="0" t="n">
        <v>-0.259591351363605</v>
      </c>
      <c r="N12" s="0" t="n">
        <v>-1.50314295311811</v>
      </c>
      <c r="O12" s="0" t="n">
        <v>-0.245743064085944</v>
      </c>
      <c r="P12" s="0" t="n">
        <v>-0.272723569747671</v>
      </c>
      <c r="Q12" s="0" t="n">
        <v>-2.69688664294157</v>
      </c>
      <c r="R12" s="0" t="n">
        <v>-0.0542948665178122</v>
      </c>
      <c r="S12" s="0" t="n">
        <v>-0.230934530208678</v>
      </c>
      <c r="T12" s="0" t="n">
        <v>0.696206364813418</v>
      </c>
      <c r="U12" s="0" t="n">
        <v>1.84895609494535</v>
      </c>
      <c r="V12" s="0" t="n">
        <v>1.12656502954776</v>
      </c>
      <c r="W12" s="0" t="n">
        <v>-0.268888690554831</v>
      </c>
      <c r="X12" s="0" t="n">
        <v>-1.10652590874167</v>
      </c>
      <c r="Y12" s="0" t="n">
        <v>2.57335980324986</v>
      </c>
      <c r="Z12" s="0" t="n">
        <v>0.0592184340144883</v>
      </c>
      <c r="AA12" s="0" t="n">
        <v>0.0139292919129462</v>
      </c>
      <c r="AB12" s="0" t="n">
        <v>-0.0241250871100033</v>
      </c>
      <c r="AC12" s="0" t="n">
        <v>0.198084760767855</v>
      </c>
      <c r="AD12" s="0" t="n">
        <v>-0.144360411923943</v>
      </c>
      <c r="AE12" s="0" t="n">
        <v>-0.573662006880236</v>
      </c>
      <c r="AF12" s="0" t="n">
        <v>-0.546858941240392</v>
      </c>
      <c r="AG12" s="0" t="n">
        <v>-0.0327532702159984</v>
      </c>
      <c r="AH12" s="0" t="n">
        <v>-0.543424771133765</v>
      </c>
      <c r="AI12" s="0" t="n">
        <v>-0.712845782677164</v>
      </c>
      <c r="AJ12" s="0" t="n">
        <v>0.106430227691897</v>
      </c>
      <c r="AK12" s="0" t="n">
        <v>-0.254977217420855</v>
      </c>
      <c r="AL12" s="0" t="n">
        <v>1.50399298858269</v>
      </c>
      <c r="AM12" s="0" t="n">
        <v>-2.65096980839301</v>
      </c>
      <c r="AN12" s="0" t="n">
        <v>1.09150685192246</v>
      </c>
      <c r="AO12" s="0" t="n">
        <v>1.24608519249763</v>
      </c>
      <c r="AP12" s="0" t="n">
        <v>-2.07339023240815</v>
      </c>
      <c r="AQ12" s="0" t="n">
        <v>-0.342687594080349</v>
      </c>
      <c r="AR12" s="0" t="n">
        <v>-0.371440865995792</v>
      </c>
      <c r="AS12" s="0" t="n">
        <v>-1.40751169471782</v>
      </c>
      <c r="AT12" s="0" t="n">
        <v>-0.777816687590875</v>
      </c>
      <c r="AU12" s="0" t="n">
        <v>-1.11057584546583</v>
      </c>
      <c r="AV12" s="0" t="n">
        <v>1.75227044342362</v>
      </c>
      <c r="AW12" s="0" t="n">
        <v>0.935678393147461</v>
      </c>
      <c r="AX12" s="0" t="n">
        <v>1.27155509499416</v>
      </c>
      <c r="AY12" s="0" t="n">
        <v>0.721672064043235</v>
      </c>
      <c r="AZ12" s="0" t="n">
        <v>-1.12905177121723</v>
      </c>
      <c r="BA12" s="0" t="n">
        <v>-0.524520266279774</v>
      </c>
      <c r="BB12" s="0" t="n">
        <v>0.489374561227918</v>
      </c>
      <c r="BC12" s="0" t="n">
        <v>-1.22212780889195</v>
      </c>
      <c r="BD12" s="0" t="n">
        <v>0.712998430172388</v>
      </c>
      <c r="BE12" s="0" t="n">
        <v>-0.240325398158135</v>
      </c>
      <c r="BF12" s="0" t="n">
        <v>-0.374820807549598</v>
      </c>
      <c r="BG12" s="0" t="n">
        <v>0.710959968203492</v>
      </c>
      <c r="BH12" s="0" t="n">
        <v>0.44426331148604</v>
      </c>
      <c r="BI12" s="0" t="n">
        <v>-0.36096616581908</v>
      </c>
      <c r="BJ12" s="0" t="n">
        <v>1.15932980336425</v>
      </c>
      <c r="BK12" s="0" t="n">
        <v>-1.0810633275999</v>
      </c>
    </row>
    <row r="13" customFormat="false" ht="15" hidden="false" customHeight="false" outlineLevel="0" collapsed="false">
      <c r="A13" s="0" t="n">
        <v>0.615935606944264</v>
      </c>
      <c r="B13" s="0" t="n">
        <v>0.593101257968384</v>
      </c>
      <c r="C13" s="0" t="n">
        <v>-0.30954643931399</v>
      </c>
      <c r="D13" s="0" t="n">
        <v>0.326133022242118</v>
      </c>
      <c r="E13" s="0" t="n">
        <v>-1.2511135763853</v>
      </c>
      <c r="F13" s="0" t="n">
        <v>0.924027019206901</v>
      </c>
      <c r="G13" s="0" t="n">
        <v>-0.184902136442989</v>
      </c>
      <c r="H13" s="0" t="n">
        <v>-0.52272302051904</v>
      </c>
      <c r="I13" s="0" t="n">
        <v>1.04900922583689</v>
      </c>
      <c r="J13" s="0" t="n">
        <v>-0.704343690542759</v>
      </c>
      <c r="K13" s="0" t="n">
        <v>-1.40846129636356</v>
      </c>
      <c r="L13" s="0" t="n">
        <v>-1.5566291735239</v>
      </c>
      <c r="M13" s="0" t="n">
        <v>0.60600995134564</v>
      </c>
      <c r="N13" s="0" t="n">
        <v>-1.28042935249628</v>
      </c>
      <c r="O13" s="0" t="n">
        <v>1.75479418198437</v>
      </c>
      <c r="P13" s="0" t="n">
        <v>-2.08192940788372</v>
      </c>
      <c r="Q13" s="0" t="n">
        <v>1.69645636829004</v>
      </c>
      <c r="R13" s="0" t="n">
        <v>0.211017467202618</v>
      </c>
      <c r="S13" s="0" t="n">
        <v>-0.0967131118703924</v>
      </c>
      <c r="T13" s="0" t="n">
        <v>-0.54491908680895</v>
      </c>
      <c r="U13" s="0" t="n">
        <v>0.399136114352071</v>
      </c>
      <c r="V13" s="0" t="n">
        <v>-0.0376347024248484</v>
      </c>
      <c r="W13" s="0" t="n">
        <v>1.10330188201652</v>
      </c>
      <c r="X13" s="0" t="n">
        <v>0.11422764866204</v>
      </c>
      <c r="Y13" s="0" t="n">
        <v>0.150301761461878</v>
      </c>
      <c r="Z13" s="0" t="n">
        <v>-0.363612212213856</v>
      </c>
      <c r="AA13" s="0" t="n">
        <v>-0.0569456237210675</v>
      </c>
      <c r="AB13" s="0" t="n">
        <v>0.307801768892059</v>
      </c>
      <c r="AC13" s="0" t="n">
        <v>-1.71016839265663</v>
      </c>
      <c r="AD13" s="0" t="n">
        <v>-1.34818542210571</v>
      </c>
      <c r="AE13" s="0" t="n">
        <v>0.743264094022715</v>
      </c>
      <c r="AF13" s="0" t="n">
        <v>0.170865438127942</v>
      </c>
      <c r="AG13" s="0" t="n">
        <v>-0.183983336352679</v>
      </c>
      <c r="AH13" s="0" t="n">
        <v>0.0184339330653932</v>
      </c>
      <c r="AI13" s="0" t="n">
        <v>0.347581705361671</v>
      </c>
      <c r="AJ13" s="0" t="n">
        <v>-0.539759680309362</v>
      </c>
      <c r="AK13" s="0" t="n">
        <v>-0.778304725402313</v>
      </c>
      <c r="AL13" s="0" t="n">
        <v>0.195845255097682</v>
      </c>
      <c r="AM13" s="0" t="n">
        <v>-0.978372777615032</v>
      </c>
      <c r="AN13" s="0" t="n">
        <v>0.408252755714472</v>
      </c>
      <c r="AO13" s="0" t="n">
        <v>-1.70258360423784</v>
      </c>
      <c r="AP13" s="0" t="n">
        <v>1.02915563732564</v>
      </c>
      <c r="AQ13" s="0" t="n">
        <v>0.472597482413043</v>
      </c>
      <c r="AR13" s="0" t="n">
        <v>0.256029734313876</v>
      </c>
      <c r="AS13" s="0" t="n">
        <v>0.982690983945514</v>
      </c>
      <c r="AT13" s="0" t="n">
        <v>1.66547444446258</v>
      </c>
      <c r="AU13" s="0" t="n">
        <v>1.01437006501813</v>
      </c>
      <c r="AV13" s="0" t="n">
        <v>-1.84087423133165</v>
      </c>
      <c r="AW13" s="0" t="n">
        <v>-1.2795769667357</v>
      </c>
      <c r="AX13" s="0" t="n">
        <v>-0.624818577695679</v>
      </c>
      <c r="AY13" s="0" t="n">
        <v>0.0260910502108338</v>
      </c>
      <c r="AZ13" s="0" t="n">
        <v>0.517659020469123</v>
      </c>
      <c r="BA13" s="0" t="n">
        <v>-0.725743813153466</v>
      </c>
      <c r="BB13" s="0" t="n">
        <v>0.186766764477078</v>
      </c>
      <c r="BC13" s="0" t="n">
        <v>-0.755382932353323</v>
      </c>
      <c r="BD13" s="0" t="n">
        <v>-0.611517802991948</v>
      </c>
      <c r="BE13" s="0" t="n">
        <v>-1.40666109684822</v>
      </c>
      <c r="BF13" s="0" t="n">
        <v>-0.923233246110904</v>
      </c>
      <c r="BG13" s="0" t="n">
        <v>-1.35168460561633</v>
      </c>
      <c r="BH13" s="0" t="n">
        <v>-0.975873252977333</v>
      </c>
      <c r="BI13" s="0" t="n">
        <v>1.05364179660784</v>
      </c>
      <c r="BJ13" s="0" t="n">
        <v>-0.949398888831943</v>
      </c>
      <c r="BK13" s="0" t="n">
        <v>2.63238206483739</v>
      </c>
    </row>
    <row r="14" customFormat="false" ht="15" hidden="false" customHeight="false" outlineLevel="0" collapsed="false">
      <c r="A14" s="0" t="n">
        <v>0.493317900880889</v>
      </c>
      <c r="B14" s="0" t="n">
        <v>0.184836123694874</v>
      </c>
      <c r="C14" s="0" t="n">
        <v>-0.858357780181214</v>
      </c>
      <c r="D14" s="0" t="n">
        <v>0.700309879408991</v>
      </c>
      <c r="E14" s="0" t="n">
        <v>-0.575637826237774</v>
      </c>
      <c r="F14" s="0" t="n">
        <v>0.122009814645361</v>
      </c>
      <c r="G14" s="0" t="n">
        <v>2.5600845382688</v>
      </c>
      <c r="H14" s="0" t="n">
        <v>-0.0960598997246499</v>
      </c>
      <c r="I14" s="0" t="n">
        <v>1.14927332628568</v>
      </c>
      <c r="J14" s="0" t="n">
        <v>-0.703176425125887</v>
      </c>
      <c r="K14" s="0" t="n">
        <v>-0.0349884904969617</v>
      </c>
      <c r="L14" s="0" t="n">
        <v>1.77080063563551</v>
      </c>
      <c r="M14" s="0" t="n">
        <v>-0.626967057787767</v>
      </c>
      <c r="N14" s="0" t="n">
        <v>1.81244855799693</v>
      </c>
      <c r="O14" s="0" t="n">
        <v>0.707751935455475</v>
      </c>
      <c r="P14" s="0" t="n">
        <v>-0.562466775894268</v>
      </c>
      <c r="Q14" s="0" t="n">
        <v>0.632407739055521</v>
      </c>
      <c r="R14" s="0" t="n">
        <v>0.97255444962673</v>
      </c>
      <c r="S14" s="0" t="n">
        <v>0.621809962217196</v>
      </c>
      <c r="T14" s="0" t="n">
        <v>-1.57022471989046</v>
      </c>
      <c r="U14" s="0" t="n">
        <v>-0.727137175824869</v>
      </c>
      <c r="V14" s="0" t="n">
        <v>-0.247518635551505</v>
      </c>
      <c r="W14" s="0" t="n">
        <v>-0.0744334291000463</v>
      </c>
      <c r="X14" s="0" t="n">
        <v>0.620672097550678</v>
      </c>
      <c r="Y14" s="0" t="n">
        <v>0.177701000933254</v>
      </c>
      <c r="Z14" s="0" t="n">
        <v>-1.3353443587101</v>
      </c>
      <c r="AA14" s="0" t="n">
        <v>0.380197851005963</v>
      </c>
      <c r="AB14" s="0" t="n">
        <v>0.610585745283823</v>
      </c>
      <c r="AC14" s="0" t="n">
        <v>0.55979044793104</v>
      </c>
      <c r="AD14" s="0" t="n">
        <v>1.08078072555462</v>
      </c>
      <c r="AE14" s="0" t="n">
        <v>0.833922154548904</v>
      </c>
      <c r="AF14" s="0" t="n">
        <v>0.459180079228437</v>
      </c>
      <c r="AG14" s="0" t="n">
        <v>-0.070165711458647</v>
      </c>
      <c r="AH14" s="0" t="n">
        <v>-1.66096093351599</v>
      </c>
      <c r="AI14" s="0" t="n">
        <v>0.429618219132586</v>
      </c>
      <c r="AJ14" s="0" t="n">
        <v>0.207687687163111</v>
      </c>
      <c r="AK14" s="0" t="n">
        <v>0.271578837195374</v>
      </c>
      <c r="AL14" s="0" t="n">
        <v>-1.27674857582031</v>
      </c>
      <c r="AM14" s="0" t="n">
        <v>-1.08105654040826</v>
      </c>
      <c r="AN14" s="0" t="n">
        <v>1.0531528533329</v>
      </c>
      <c r="AO14" s="0" t="n">
        <v>-0.039555153856655</v>
      </c>
      <c r="AP14" s="0" t="n">
        <v>0.681500697372624</v>
      </c>
      <c r="AQ14" s="0" t="n">
        <v>0.0283183761304612</v>
      </c>
      <c r="AR14" s="0" t="n">
        <v>0.0297561394957452</v>
      </c>
      <c r="AS14" s="0" t="n">
        <v>0.938283805975998</v>
      </c>
      <c r="AT14" s="0" t="n">
        <v>-0.516044728217374</v>
      </c>
      <c r="AU14" s="0" t="n">
        <v>0.0961207769409834</v>
      </c>
      <c r="AV14" s="0" t="n">
        <v>-0.462275288705043</v>
      </c>
      <c r="AW14" s="0" t="n">
        <v>-0.434496227432316</v>
      </c>
      <c r="AX14" s="0" t="n">
        <v>-0.309172123468639</v>
      </c>
      <c r="AY14" s="0" t="n">
        <v>0.222133771633713</v>
      </c>
      <c r="AZ14" s="0" t="n">
        <v>-0.478748621663477</v>
      </c>
      <c r="BA14" s="0" t="n">
        <v>1.25575612557352</v>
      </c>
      <c r="BB14" s="0" t="n">
        <v>-0.894607302219504</v>
      </c>
      <c r="BC14" s="0" t="n">
        <v>-0.186871644161359</v>
      </c>
      <c r="BD14" s="0" t="n">
        <v>-0.439731058274175</v>
      </c>
      <c r="BE14" s="0" t="n">
        <v>1.44697788435373</v>
      </c>
      <c r="BF14" s="0" t="n">
        <v>0.196554776511575</v>
      </c>
      <c r="BG14" s="0" t="n">
        <v>1.03184453946864</v>
      </c>
      <c r="BH14" s="0" t="n">
        <v>-1.48556037303697</v>
      </c>
      <c r="BI14" s="0" t="n">
        <v>0.267050265869259</v>
      </c>
      <c r="BJ14" s="0" t="n">
        <v>0.889630795623437</v>
      </c>
      <c r="BK14" s="0" t="n">
        <v>0.0822839892754242</v>
      </c>
    </row>
    <row r="15" customFormat="false" ht="15" hidden="false" customHeight="false" outlineLevel="0" collapsed="false">
      <c r="A15" s="0" t="n">
        <v>1.06548037506535</v>
      </c>
      <c r="B15" s="0" t="n">
        <v>-0.517288450100372</v>
      </c>
      <c r="C15" s="0" t="n">
        <v>1.40934744018558</v>
      </c>
      <c r="D15" s="0" t="n">
        <v>2.29889812361925</v>
      </c>
      <c r="E15" s="0" t="n">
        <v>-0.362838560439659</v>
      </c>
      <c r="F15" s="0" t="n">
        <v>-0.445502521400772</v>
      </c>
      <c r="G15" s="0" t="n">
        <v>1.4533844771177</v>
      </c>
      <c r="H15" s="0" t="n">
        <v>1.57957214573071</v>
      </c>
      <c r="I15" s="0" t="n">
        <v>-0.522860027153268</v>
      </c>
      <c r="J15" s="0" t="n">
        <v>-0.420186817095857</v>
      </c>
      <c r="K15" s="0" t="n">
        <v>-0.281784608860507</v>
      </c>
      <c r="L15" s="0" t="n">
        <v>-1.34445051103428</v>
      </c>
      <c r="M15" s="0" t="n">
        <v>-0.918651946484198</v>
      </c>
      <c r="N15" s="0" t="n">
        <v>-1.00414076675207</v>
      </c>
      <c r="O15" s="0" t="n">
        <v>-0.767797565104128</v>
      </c>
      <c r="P15" s="0" t="n">
        <v>-0.0346848873867812</v>
      </c>
      <c r="Q15" s="0" t="n">
        <v>0.234214732536521</v>
      </c>
      <c r="R15" s="0" t="n">
        <v>1.55050049281408</v>
      </c>
      <c r="S15" s="0" t="n">
        <v>-0.998354040738791</v>
      </c>
      <c r="T15" s="0" t="n">
        <v>0.984322398476584</v>
      </c>
      <c r="U15" s="0" t="n">
        <v>-0.213988844225509</v>
      </c>
      <c r="V15" s="0" t="n">
        <v>-0.049463709652433</v>
      </c>
      <c r="W15" s="0" t="n">
        <v>0.674819492166604</v>
      </c>
      <c r="X15" s="0" t="n">
        <v>-1.1227220215623</v>
      </c>
      <c r="Y15" s="0" t="n">
        <v>0.382409746184051</v>
      </c>
      <c r="Z15" s="0" t="n">
        <v>0.166452208213056</v>
      </c>
      <c r="AA15" s="0" t="n">
        <v>0.492451264008149</v>
      </c>
      <c r="AB15" s="0" t="n">
        <v>0.289168643907818</v>
      </c>
      <c r="AC15" s="0" t="n">
        <v>2.45530013991089</v>
      </c>
      <c r="AD15" s="0" t="n">
        <v>-0.637739984251316</v>
      </c>
      <c r="AE15" s="0" t="n">
        <v>-0.530996955001818</v>
      </c>
      <c r="AF15" s="0" t="n">
        <v>-0.623140526424764</v>
      </c>
      <c r="AG15" s="0" t="n">
        <v>-0.555477119160255</v>
      </c>
      <c r="AH15" s="0" t="n">
        <v>-0.637387127306518</v>
      </c>
      <c r="AI15" s="0" t="n">
        <v>1.18901653110755</v>
      </c>
      <c r="AJ15" s="0" t="n">
        <v>1.42050424798986</v>
      </c>
      <c r="AK15" s="0" t="n">
        <v>-0.570746293749476</v>
      </c>
      <c r="AL15" s="0" t="n">
        <v>-0.832355573104229</v>
      </c>
      <c r="AM15" s="0" t="n">
        <v>0.471415556386404</v>
      </c>
      <c r="AN15" s="0" t="n">
        <v>-0.552223044280971</v>
      </c>
      <c r="AO15" s="0" t="n">
        <v>0.632931817755511</v>
      </c>
      <c r="AP15" s="0" t="n">
        <v>0.2029230208513</v>
      </c>
      <c r="AQ15" s="0" t="n">
        <v>-1.51574411499723</v>
      </c>
      <c r="AR15" s="0" t="n">
        <v>1.54750520133006</v>
      </c>
      <c r="AS15" s="0" t="n">
        <v>1.79587767309552</v>
      </c>
      <c r="AT15" s="0" t="n">
        <v>-0.612788690484386</v>
      </c>
      <c r="AU15" s="0" t="n">
        <v>-0.387701559935984</v>
      </c>
      <c r="AV15" s="0" t="n">
        <v>0.285865390724905</v>
      </c>
      <c r="AW15" s="0" t="n">
        <v>0.334456789987025</v>
      </c>
      <c r="AX15" s="0" t="n">
        <v>0.65854427267283</v>
      </c>
      <c r="AY15" s="0" t="n">
        <v>2.01020453876635</v>
      </c>
      <c r="AZ15" s="0" t="n">
        <v>-0.176947227494049</v>
      </c>
      <c r="BA15" s="0" t="n">
        <v>-0.798297244538454</v>
      </c>
      <c r="BB15" s="0" t="n">
        <v>-1.37931922801453</v>
      </c>
      <c r="BC15" s="0" t="n">
        <v>-0.730930039941919</v>
      </c>
      <c r="BD15" s="0" t="n">
        <v>-0.0331269728737971</v>
      </c>
      <c r="BE15" s="0" t="n">
        <v>1.79455786351779</v>
      </c>
      <c r="BF15" s="0" t="n">
        <v>-0.517611299036171</v>
      </c>
      <c r="BG15" s="0" t="n">
        <v>0.223787951638899</v>
      </c>
      <c r="BH15" s="0" t="n">
        <v>-0.0164228960727521</v>
      </c>
      <c r="BI15" s="0" t="n">
        <v>1.18839327344808</v>
      </c>
      <c r="BJ15" s="0" t="n">
        <v>2.52693242587362</v>
      </c>
      <c r="BK15" s="0" t="n">
        <v>-0.530868772920321</v>
      </c>
    </row>
    <row r="16" customFormat="false" ht="15" hidden="false" customHeight="false" outlineLevel="0" collapsed="false">
      <c r="A16" s="0" t="n">
        <v>-0.489439442518222</v>
      </c>
      <c r="B16" s="0" t="n">
        <v>1.04416087706907</v>
      </c>
      <c r="C16" s="0" t="n">
        <v>0.681891489626311</v>
      </c>
      <c r="D16" s="0" t="n">
        <v>1.84670732573603</v>
      </c>
      <c r="E16" s="0" t="n">
        <v>0.583928185325964</v>
      </c>
      <c r="F16" s="0" t="n">
        <v>-0.35929209078706</v>
      </c>
      <c r="G16" s="0" t="n">
        <v>0.590654830692309</v>
      </c>
      <c r="H16" s="0" t="n">
        <v>1.10870358058291</v>
      </c>
      <c r="I16" s="0" t="n">
        <v>0.820482181197364</v>
      </c>
      <c r="J16" s="0" t="n">
        <v>0.507274031107298</v>
      </c>
      <c r="K16" s="0" t="n">
        <v>1.06667468958915</v>
      </c>
      <c r="L16" s="0" t="n">
        <v>1.16929559044567</v>
      </c>
      <c r="M16" s="0" t="n">
        <v>1.38215899103753</v>
      </c>
      <c r="N16" s="0" t="n">
        <v>0.648709887589643</v>
      </c>
      <c r="O16" s="0" t="n">
        <v>-0.167118080316854</v>
      </c>
      <c r="P16" s="0" t="n">
        <v>0.146713686433323</v>
      </c>
      <c r="Q16" s="0" t="n">
        <v>1.20650896650836</v>
      </c>
      <c r="R16" s="0" t="n">
        <v>-0.816935670987236</v>
      </c>
      <c r="S16" s="0" t="n">
        <v>0.368673308872901</v>
      </c>
      <c r="T16" s="0" t="n">
        <v>-0.393338812327361</v>
      </c>
      <c r="U16" s="0" t="n">
        <v>0.0287448229348175</v>
      </c>
      <c r="V16" s="0" t="n">
        <v>1.2784518626073</v>
      </c>
      <c r="W16" s="0" t="n">
        <v>0.191099068019903</v>
      </c>
      <c r="X16" s="0" t="n">
        <v>0.0464365481561488</v>
      </c>
      <c r="Y16" s="0" t="n">
        <v>-1.35985614097992</v>
      </c>
      <c r="Z16" s="0" t="n">
        <v>0.746253566027221</v>
      </c>
      <c r="AA16" s="0" t="n">
        <v>0.645484181141075</v>
      </c>
      <c r="AB16" s="0" t="n">
        <v>2.16325472330546</v>
      </c>
      <c r="AC16" s="0" t="n">
        <v>-0.307778234953001</v>
      </c>
      <c r="AD16" s="0" t="n">
        <v>0.219150327663939</v>
      </c>
      <c r="AE16" s="0" t="n">
        <v>0.249383683710755</v>
      </c>
      <c r="AF16" s="0" t="n">
        <v>1.57745327976347</v>
      </c>
      <c r="AG16" s="0" t="n">
        <v>-0.0952955323869521</v>
      </c>
      <c r="AH16" s="0" t="n">
        <v>0.279021525770339</v>
      </c>
      <c r="AI16" s="0" t="n">
        <v>0.607896509716539</v>
      </c>
      <c r="AJ16" s="0" t="n">
        <v>0.186609123156358</v>
      </c>
      <c r="AK16" s="0" t="n">
        <v>-0.446433614550528</v>
      </c>
      <c r="AL16" s="0" t="n">
        <v>0.194089992898308</v>
      </c>
      <c r="AM16" s="0" t="n">
        <v>1.07363174985977</v>
      </c>
      <c r="AN16" s="0" t="n">
        <v>-1.02651529941106</v>
      </c>
      <c r="AO16" s="0" t="n">
        <v>0.132969674146876</v>
      </c>
      <c r="AP16" s="0" t="n">
        <v>-0.700120814939173</v>
      </c>
      <c r="AQ16" s="0" t="n">
        <v>1.19504662892484</v>
      </c>
      <c r="AR16" s="0" t="n">
        <v>-1.52318690478378</v>
      </c>
      <c r="AS16" s="0" t="n">
        <v>-0.558921847271588</v>
      </c>
      <c r="AT16" s="0" t="n">
        <v>0.377211875064521</v>
      </c>
      <c r="AU16" s="0" t="n">
        <v>1.56552402923434</v>
      </c>
      <c r="AV16" s="0" t="n">
        <v>-0.0657502610729878</v>
      </c>
      <c r="AW16" s="0" t="n">
        <v>-0.555199526693198</v>
      </c>
      <c r="AX16" s="0" t="n">
        <v>1.88115706944059</v>
      </c>
      <c r="AY16" s="0" t="n">
        <v>-1.44801390041624</v>
      </c>
      <c r="AZ16" s="0" t="n">
        <v>-2.19880595662008</v>
      </c>
      <c r="BA16" s="0" t="n">
        <v>0.440014450053332</v>
      </c>
      <c r="BB16" s="0" t="n">
        <v>-0.502054224352611</v>
      </c>
      <c r="BC16" s="0" t="n">
        <v>-1.02123281713071</v>
      </c>
      <c r="BD16" s="0" t="n">
        <v>0.708356447299353</v>
      </c>
      <c r="BE16" s="0" t="n">
        <v>0.243800713771199</v>
      </c>
      <c r="BF16" s="0" t="n">
        <v>-0.564078630736728</v>
      </c>
      <c r="BG16" s="0" t="n">
        <v>-1.28030439867089</v>
      </c>
      <c r="BH16" s="0" t="n">
        <v>0.872457328280145</v>
      </c>
      <c r="BI16" s="0" t="n">
        <v>0.650201177958661</v>
      </c>
      <c r="BJ16" s="0" t="n">
        <v>-0.0991758637793829</v>
      </c>
      <c r="BK16" s="0" t="n">
        <v>1.84663699604767</v>
      </c>
    </row>
    <row r="17" customFormat="false" ht="15" hidden="false" customHeight="false" outlineLevel="0" collapsed="false">
      <c r="A17" s="0" t="n">
        <v>-1.07008476632615</v>
      </c>
      <c r="B17" s="0" t="n">
        <v>-1.52552517092474</v>
      </c>
      <c r="C17" s="0" t="n">
        <v>-0.691908069881244</v>
      </c>
      <c r="D17" s="0" t="n">
        <v>-0.0455860163554978</v>
      </c>
      <c r="E17" s="0" t="n">
        <v>0.243339449322692</v>
      </c>
      <c r="F17" s="0" t="n">
        <v>-0.24123605785633</v>
      </c>
      <c r="G17" s="0" t="n">
        <v>0.352055396514297</v>
      </c>
      <c r="H17" s="0" t="n">
        <v>-1.25153942419044</v>
      </c>
      <c r="I17" s="0" t="n">
        <v>1.44376460407326</v>
      </c>
      <c r="J17" s="0" t="n">
        <v>-0.0821511783925688</v>
      </c>
      <c r="K17" s="0" t="n">
        <v>1.11729583158813</v>
      </c>
      <c r="L17" s="0" t="n">
        <v>0.342725346377704</v>
      </c>
      <c r="M17" s="0" t="n">
        <v>0.456753219153784</v>
      </c>
      <c r="N17" s="0" t="n">
        <v>0.569767280232204</v>
      </c>
      <c r="O17" s="0" t="n">
        <v>0.447708560017315</v>
      </c>
      <c r="P17" s="0" t="n">
        <v>0.642722759867544</v>
      </c>
      <c r="Q17" s="0" t="n">
        <v>1.32915253013243</v>
      </c>
      <c r="R17" s="0" t="n">
        <v>0.19652116970147</v>
      </c>
      <c r="S17" s="0" t="n">
        <v>0.709003757588512</v>
      </c>
      <c r="T17" s="0" t="n">
        <v>-0.0897356942872267</v>
      </c>
      <c r="U17" s="0" t="n">
        <v>1.44011721544947</v>
      </c>
      <c r="V17" s="0" t="n">
        <v>-0.67639230205927</v>
      </c>
      <c r="W17" s="0" t="n">
        <v>1.80094043291082</v>
      </c>
      <c r="X17" s="0" t="n">
        <v>-0.0401579506443434</v>
      </c>
      <c r="Y17" s="0" t="n">
        <v>-1.43077510211805</v>
      </c>
      <c r="Z17" s="0" t="n">
        <v>0.128104414910789</v>
      </c>
      <c r="AA17" s="0" t="n">
        <v>-0.681051657474881</v>
      </c>
      <c r="AB17" s="0" t="n">
        <v>0.840643548988724</v>
      </c>
      <c r="AC17" s="0" t="n">
        <v>-0.652623979302391</v>
      </c>
      <c r="AD17" s="0" t="n">
        <v>-0.44618343321478</v>
      </c>
      <c r="AE17" s="0" t="n">
        <v>-1.88954073094553</v>
      </c>
      <c r="AF17" s="0" t="n">
        <v>-0.452306319249077</v>
      </c>
      <c r="AG17" s="0" t="n">
        <v>-2.42387932662896</v>
      </c>
      <c r="AH17" s="0" t="n">
        <v>-1.58390282348572</v>
      </c>
      <c r="AI17" s="0" t="n">
        <v>0.760414656144297</v>
      </c>
      <c r="AJ17" s="0" t="n">
        <v>0.785800158650832</v>
      </c>
      <c r="AK17" s="0" t="n">
        <v>0.425457561784965</v>
      </c>
      <c r="AL17" s="0" t="n">
        <v>-0.966976143129213</v>
      </c>
      <c r="AM17" s="0" t="n">
        <v>-0.0477113561419799</v>
      </c>
      <c r="AN17" s="0" t="n">
        <v>-0.0036025390905684</v>
      </c>
      <c r="AO17" s="0" t="n">
        <v>-1.15836468919254</v>
      </c>
      <c r="AP17" s="0" t="n">
        <v>1.50339830176715</v>
      </c>
      <c r="AQ17" s="0" t="n">
        <v>0.877362290575671</v>
      </c>
      <c r="AR17" s="0" t="n">
        <v>-0.220964173829664</v>
      </c>
      <c r="AS17" s="0" t="n">
        <v>0.0268858389945308</v>
      </c>
      <c r="AT17" s="0" t="n">
        <v>0.208382807947553</v>
      </c>
      <c r="AU17" s="0" t="n">
        <v>-2.04173486842429</v>
      </c>
      <c r="AV17" s="0" t="n">
        <v>-0.247177382520597</v>
      </c>
      <c r="AW17" s="0" t="n">
        <v>-0.681984247997799</v>
      </c>
      <c r="AX17" s="0" t="n">
        <v>-1.00162000989492</v>
      </c>
      <c r="AY17" s="0" t="n">
        <v>-0.281100292885955</v>
      </c>
      <c r="AZ17" s="0" t="n">
        <v>1.79768652684952</v>
      </c>
      <c r="BA17" s="0" t="n">
        <v>0.64084286126701</v>
      </c>
      <c r="BB17" s="0" t="n">
        <v>-0.571178989782797</v>
      </c>
      <c r="BC17" s="0" t="n">
        <v>0.572582781356159</v>
      </c>
      <c r="BD17" s="0" t="n">
        <v>1.399355436586</v>
      </c>
      <c r="BE17" s="0" t="n">
        <v>0.924633682912769</v>
      </c>
      <c r="BF17" s="0" t="n">
        <v>0.0596303699201741</v>
      </c>
      <c r="BG17" s="0" t="n">
        <v>-0.646936777705574</v>
      </c>
      <c r="BH17" s="0" t="n">
        <v>0.69822331361359</v>
      </c>
      <c r="BI17" s="0" t="n">
        <v>0.39348538542175</v>
      </c>
      <c r="BJ17" s="0" t="n">
        <v>0.895193220027732</v>
      </c>
      <c r="BK17" s="0" t="n">
        <v>0.63517180168197</v>
      </c>
    </row>
    <row r="18" customFormat="false" ht="15" hidden="false" customHeight="false" outlineLevel="0" collapsed="false">
      <c r="A18" s="0" t="n">
        <v>1.04955271531934</v>
      </c>
      <c r="B18" s="0" t="n">
        <v>-0.535235211560568</v>
      </c>
      <c r="C18" s="0" t="n">
        <v>1.31739406563433</v>
      </c>
      <c r="D18" s="0" t="n">
        <v>0.1975996046924</v>
      </c>
      <c r="E18" s="0" t="n">
        <v>2.07526087262527</v>
      </c>
      <c r="F18" s="0" t="n">
        <v>-0.689187818089568</v>
      </c>
      <c r="G18" s="0" t="n">
        <v>1.73596380316525</v>
      </c>
      <c r="H18" s="0" t="n">
        <v>0.197910783462648</v>
      </c>
      <c r="I18" s="0" t="n">
        <v>-0.651418003614448</v>
      </c>
      <c r="J18" s="0" t="n">
        <v>-0.483885834054322</v>
      </c>
      <c r="K18" s="0" t="n">
        <v>-0.32034730819432</v>
      </c>
      <c r="L18" s="0" t="n">
        <v>0.424165946401916</v>
      </c>
      <c r="M18" s="0" t="n">
        <v>0.5228354880355</v>
      </c>
      <c r="N18" s="0" t="n">
        <v>-0.573700003938579</v>
      </c>
      <c r="O18" s="0" t="n">
        <v>-0.0243545922609828</v>
      </c>
      <c r="P18" s="0" t="n">
        <v>2.14227035861186</v>
      </c>
      <c r="Q18" s="0" t="n">
        <v>1.72754317010071</v>
      </c>
      <c r="R18" s="0" t="n">
        <v>0.436323669674032</v>
      </c>
      <c r="S18" s="0" t="n">
        <v>0.0380034781682003</v>
      </c>
      <c r="T18" s="0" t="n">
        <v>0.120031326718261</v>
      </c>
      <c r="U18" s="0" t="n">
        <v>0.613517972730417</v>
      </c>
      <c r="V18" s="0" t="n">
        <v>-1.02279256519841</v>
      </c>
      <c r="W18" s="0" t="n">
        <v>-0.257376537423345</v>
      </c>
      <c r="X18" s="0" t="n">
        <v>-1.66858407387759</v>
      </c>
      <c r="Y18" s="0" t="n">
        <v>0.399223122605279</v>
      </c>
      <c r="Z18" s="0" t="n">
        <v>0.647195939702741</v>
      </c>
      <c r="AA18" s="0" t="n">
        <v>-0.483186462299374</v>
      </c>
      <c r="AB18" s="0" t="n">
        <v>1.57398676329003</v>
      </c>
      <c r="AC18" s="0" t="n">
        <v>-1.22576566300234</v>
      </c>
      <c r="AD18" s="0" t="n">
        <v>-1.46437488020982</v>
      </c>
      <c r="AE18" s="0" t="n">
        <v>0.224451818559972</v>
      </c>
      <c r="AF18" s="0" t="n">
        <v>1.04709830261216</v>
      </c>
      <c r="AG18" s="0" t="n">
        <v>1.68392769145787</v>
      </c>
      <c r="AH18" s="0" t="n">
        <v>-0.45888426286894</v>
      </c>
      <c r="AI18" s="0" t="n">
        <v>1.0786808334313</v>
      </c>
      <c r="AJ18" s="0" t="n">
        <v>-0.0385084695007072</v>
      </c>
      <c r="AK18" s="0" t="n">
        <v>-0.17262729994082</v>
      </c>
      <c r="AL18" s="0" t="n">
        <v>0.883659937486672</v>
      </c>
      <c r="AM18" s="0" t="n">
        <v>0.65232287841342</v>
      </c>
      <c r="AN18" s="0" t="n">
        <v>-1.57639215698425</v>
      </c>
      <c r="AO18" s="0" t="n">
        <v>1.4765403497259</v>
      </c>
      <c r="AP18" s="0" t="n">
        <v>1.38009135414745</v>
      </c>
      <c r="AQ18" s="0" t="n">
        <v>-0.625562701509529</v>
      </c>
      <c r="AR18" s="0" t="n">
        <v>0.395803533437409</v>
      </c>
      <c r="AS18" s="0" t="n">
        <v>0.494030186282739</v>
      </c>
      <c r="AT18" s="0" t="n">
        <v>0.260673765823907</v>
      </c>
      <c r="AU18" s="0" t="n">
        <v>-0.55030515384542</v>
      </c>
      <c r="AV18" s="0" t="n">
        <v>-0.671623367938052</v>
      </c>
      <c r="AW18" s="0" t="n">
        <v>-0.0255540709914453</v>
      </c>
      <c r="AX18" s="0" t="n">
        <v>1.17272901925937</v>
      </c>
      <c r="AY18" s="0" t="n">
        <v>0.543600154594432</v>
      </c>
      <c r="AZ18" s="0" t="n">
        <v>-0.370614332086106</v>
      </c>
      <c r="BA18" s="0" t="n">
        <v>0.771698710648345</v>
      </c>
      <c r="BB18" s="0" t="n">
        <v>-2.84854262063008</v>
      </c>
      <c r="BC18" s="0" t="n">
        <v>1.1487657003721</v>
      </c>
      <c r="BD18" s="0" t="n">
        <v>-1.7397137787781</v>
      </c>
      <c r="BE18" s="0" t="n">
        <v>-0.362440941403132</v>
      </c>
      <c r="BF18" s="0" t="n">
        <v>-1.11966989462614</v>
      </c>
      <c r="BG18" s="0" t="n">
        <v>-1.29468147572091</v>
      </c>
      <c r="BH18" s="0" t="n">
        <v>1.16082678737852</v>
      </c>
      <c r="BI18" s="0" t="n">
        <v>-0.467701201311891</v>
      </c>
      <c r="BJ18" s="0" t="n">
        <v>0.346503881730716</v>
      </c>
      <c r="BK18" s="0" t="n">
        <v>-0.0469205788791841</v>
      </c>
    </row>
    <row r="19" customFormat="false" ht="15" hidden="false" customHeight="false" outlineLevel="0" collapsed="false">
      <c r="A19" s="0" t="n">
        <v>0.477040827223122</v>
      </c>
      <c r="B19" s="0" t="n">
        <v>0.0768218910602554</v>
      </c>
      <c r="C19" s="0" t="n">
        <v>-1.28299222418857</v>
      </c>
      <c r="D19" s="0" t="n">
        <v>0.99626681944714</v>
      </c>
      <c r="E19" s="0" t="n">
        <v>-0.493756583161313</v>
      </c>
      <c r="F19" s="0" t="n">
        <v>-1.55658189865975</v>
      </c>
      <c r="G19" s="0" t="n">
        <v>-0.428115160965913</v>
      </c>
      <c r="H19" s="0" t="n">
        <v>1.50075979063431</v>
      </c>
      <c r="I19" s="0" t="n">
        <v>0.850221742113493</v>
      </c>
      <c r="J19" s="0" t="n">
        <v>-0.348652134407859</v>
      </c>
      <c r="K19" s="0" t="n">
        <v>-0.349257704318429</v>
      </c>
      <c r="L19" s="0" t="n">
        <v>-0.321635051217383</v>
      </c>
      <c r="M19" s="0" t="n">
        <v>2.07674798356084</v>
      </c>
      <c r="N19" s="0" t="n">
        <v>0.381935452231553</v>
      </c>
      <c r="O19" s="0" t="n">
        <v>0.43004164719107</v>
      </c>
      <c r="P19" s="0" t="n">
        <v>1.03028345403184</v>
      </c>
      <c r="Q19" s="0" t="n">
        <v>0.238789159026514</v>
      </c>
      <c r="R19" s="0" t="n">
        <v>-0.259042145820703</v>
      </c>
      <c r="S19" s="0" t="n">
        <v>-0.196349849084978</v>
      </c>
      <c r="T19" s="0" t="n">
        <v>-0.071601259414064</v>
      </c>
      <c r="U19" s="0" t="n">
        <v>-0.0372222365098416</v>
      </c>
      <c r="V19" s="0" t="n">
        <v>0.72762954363698</v>
      </c>
      <c r="W19" s="0" t="n">
        <v>0.0519458858072994</v>
      </c>
      <c r="X19" s="0" t="n">
        <v>0.732640077215579</v>
      </c>
      <c r="Y19" s="0" t="n">
        <v>-0.0807165801085823</v>
      </c>
      <c r="Z19" s="0" t="n">
        <v>0.0786351903160906</v>
      </c>
      <c r="AA19" s="0" t="n">
        <v>-1.99820068453211</v>
      </c>
      <c r="AB19" s="0" t="n">
        <v>0.916327674702481</v>
      </c>
      <c r="AC19" s="0" t="n">
        <v>0.346488475897993</v>
      </c>
      <c r="AD19" s="0" t="n">
        <v>0.998010109859652</v>
      </c>
      <c r="AE19" s="0" t="n">
        <v>-2.89625537819369</v>
      </c>
      <c r="AF19" s="0" t="n">
        <v>2.08837470478073</v>
      </c>
      <c r="AG19" s="0" t="n">
        <v>-0.139589628155174</v>
      </c>
      <c r="AH19" s="0" t="n">
        <v>1.10818281673752</v>
      </c>
      <c r="AI19" s="0" t="n">
        <v>-1.03990592712553</v>
      </c>
      <c r="AJ19" s="0" t="n">
        <v>0.61277390506257</v>
      </c>
      <c r="AK19" s="0" t="n">
        <v>-1.05341556317366</v>
      </c>
      <c r="AL19" s="0" t="n">
        <v>-0.623768960695805</v>
      </c>
      <c r="AM19" s="0" t="n">
        <v>1.91403135386679</v>
      </c>
      <c r="AN19" s="0" t="n">
        <v>-0.190682400763347</v>
      </c>
      <c r="AO19" s="0" t="n">
        <v>0.217432873179723</v>
      </c>
      <c r="AP19" s="0" t="n">
        <v>0.870067730688754</v>
      </c>
      <c r="AQ19" s="0" t="n">
        <v>0.495681887972605</v>
      </c>
      <c r="AR19" s="0" t="n">
        <v>0.150418905143576</v>
      </c>
      <c r="AS19" s="0" t="n">
        <v>0.364961002466225</v>
      </c>
      <c r="AT19" s="0" t="n">
        <v>2.40341558523828</v>
      </c>
      <c r="AU19" s="0" t="n">
        <v>-0.0576187970335854</v>
      </c>
      <c r="AV19" s="0" t="n">
        <v>0.201099046714968</v>
      </c>
      <c r="AW19" s="0" t="n">
        <v>1.05065439600761</v>
      </c>
      <c r="AX19" s="0" t="n">
        <v>1.10552593295798</v>
      </c>
      <c r="AY19" s="0" t="n">
        <v>1.18703030556038</v>
      </c>
      <c r="AZ19" s="0" t="n">
        <v>0.638730222029185</v>
      </c>
      <c r="BA19" s="0" t="n">
        <v>-1.14300491273048</v>
      </c>
      <c r="BB19" s="0" t="n">
        <v>1.6334315323011</v>
      </c>
      <c r="BC19" s="0" t="n">
        <v>-1.14634539301869</v>
      </c>
      <c r="BD19" s="0" t="n">
        <v>0.302635465239033</v>
      </c>
      <c r="BE19" s="0" t="n">
        <v>-0.754275850019358</v>
      </c>
      <c r="BF19" s="0" t="n">
        <v>-0.0641383465929925</v>
      </c>
      <c r="BG19" s="0" t="n">
        <v>0.32876241030348</v>
      </c>
      <c r="BH19" s="0" t="n">
        <v>0.321357215450273</v>
      </c>
      <c r="BI19" s="0" t="n">
        <v>0.421920754235285</v>
      </c>
      <c r="BJ19" s="0" t="n">
        <v>1.61371126905865</v>
      </c>
      <c r="BK19" s="0" t="n">
        <v>0.45353430151398</v>
      </c>
    </row>
    <row r="20" customFormat="false" ht="15" hidden="false" customHeight="false" outlineLevel="0" collapsed="false">
      <c r="A20" s="0" t="n">
        <v>-0.244156635290649</v>
      </c>
      <c r="B20" s="0" t="n">
        <v>0.964087168288357</v>
      </c>
      <c r="C20" s="0" t="n">
        <v>1.18947048892464</v>
      </c>
      <c r="D20" s="0" t="n">
        <v>-1.22760781513699</v>
      </c>
      <c r="E20" s="0" t="n">
        <v>0.597400069849858</v>
      </c>
      <c r="F20" s="0" t="n">
        <v>0.701172742310898</v>
      </c>
      <c r="G20" s="0" t="n">
        <v>-0.297563503359992</v>
      </c>
      <c r="H20" s="0" t="n">
        <v>1.37570681331162</v>
      </c>
      <c r="I20" s="0" t="n">
        <v>-0.150055587032527</v>
      </c>
      <c r="J20" s="0" t="n">
        <v>0.125576453471542</v>
      </c>
      <c r="K20" s="0" t="n">
        <v>-0.17307182428387</v>
      </c>
      <c r="L20" s="0" t="n">
        <v>0.0155790475814675</v>
      </c>
      <c r="M20" s="0" t="n">
        <v>-1.0962750868952</v>
      </c>
      <c r="N20" s="0" t="n">
        <v>-1.44005088259429</v>
      </c>
      <c r="O20" s="0" t="n">
        <v>1.59450506322497</v>
      </c>
      <c r="P20" s="0" t="n">
        <v>-0.846961348318328</v>
      </c>
      <c r="Q20" s="0" t="n">
        <v>-0.991392349456307</v>
      </c>
      <c r="R20" s="0" t="n">
        <v>-2.15339011360372</v>
      </c>
      <c r="S20" s="0" t="n">
        <v>-0.638961747689502</v>
      </c>
      <c r="T20" s="0" t="n">
        <v>-1.3230897934075</v>
      </c>
      <c r="U20" s="0" t="n">
        <v>1.64201516013637</v>
      </c>
      <c r="V20" s="0" t="n">
        <v>1.00981708934263</v>
      </c>
      <c r="W20" s="0" t="n">
        <v>-0.688150345177724</v>
      </c>
      <c r="X20" s="0" t="n">
        <v>2.25243580534431</v>
      </c>
      <c r="Y20" s="0" t="n">
        <v>0.981765486991594</v>
      </c>
      <c r="Z20" s="0" t="n">
        <v>-0.324831383508623</v>
      </c>
      <c r="AA20" s="0" t="n">
        <v>-2.49940571487357</v>
      </c>
      <c r="AB20" s="0" t="n">
        <v>2.29094257259074</v>
      </c>
      <c r="AC20" s="0" t="n">
        <v>-1.3895724667636</v>
      </c>
      <c r="AD20" s="0" t="n">
        <v>-1.64539874695689</v>
      </c>
      <c r="AE20" s="0" t="n">
        <v>1.02257043200964</v>
      </c>
      <c r="AF20" s="0" t="n">
        <v>2.43975240633927</v>
      </c>
      <c r="AG20" s="0" t="n">
        <v>1.38427281851052</v>
      </c>
      <c r="AH20" s="0" t="n">
        <v>0.56390912005236</v>
      </c>
      <c r="AI20" s="0" t="n">
        <v>0.594754341665286</v>
      </c>
      <c r="AJ20" s="0" t="n">
        <v>0.853415558780308</v>
      </c>
      <c r="AK20" s="0" t="n">
        <v>0.758928589786765</v>
      </c>
      <c r="AL20" s="0" t="n">
        <v>0.281191423969376</v>
      </c>
      <c r="AM20" s="0" t="n">
        <v>0.104201103951876</v>
      </c>
      <c r="AN20" s="0" t="n">
        <v>-0.0625931278995224</v>
      </c>
      <c r="AO20" s="0" t="n">
        <v>-0.753964588866676</v>
      </c>
      <c r="AP20" s="0" t="n">
        <v>-0.280675076866774</v>
      </c>
      <c r="AQ20" s="0" t="n">
        <v>-1.69295681419539</v>
      </c>
      <c r="AR20" s="0" t="n">
        <v>-0.0983396267947499</v>
      </c>
      <c r="AS20" s="0" t="n">
        <v>-0.988591107150918</v>
      </c>
      <c r="AT20" s="0" t="n">
        <v>-1.10358931721577</v>
      </c>
      <c r="AU20" s="0" t="n">
        <v>0.179894151153479</v>
      </c>
      <c r="AV20" s="0" t="n">
        <v>1.3920022863446</v>
      </c>
      <c r="AW20" s="0" t="n">
        <v>0.918316606002313</v>
      </c>
      <c r="AX20" s="0" t="n">
        <v>-1.57050060362318</v>
      </c>
      <c r="AY20" s="0" t="n">
        <v>-0.989628136570338</v>
      </c>
      <c r="AZ20" s="0" t="n">
        <v>0.940771187988216</v>
      </c>
      <c r="BA20" s="0" t="n">
        <v>-0.98248739353831</v>
      </c>
      <c r="BB20" s="0" t="n">
        <v>-0.224633149997025</v>
      </c>
      <c r="BC20" s="0" t="n">
        <v>0.550052099024552</v>
      </c>
      <c r="BD20" s="0" t="n">
        <v>-0.968344454863635</v>
      </c>
      <c r="BE20" s="0" t="n">
        <v>0.10537550614596</v>
      </c>
      <c r="BF20" s="0" t="n">
        <v>-1.3340254949182</v>
      </c>
      <c r="BG20" s="0" t="n">
        <v>-0.601367643951214</v>
      </c>
      <c r="BH20" s="0" t="n">
        <v>0.319781934142537</v>
      </c>
      <c r="BI20" s="0" t="n">
        <v>-1.59299373353167</v>
      </c>
      <c r="BJ20" s="0" t="n">
        <v>0.440474737960399</v>
      </c>
      <c r="BK20" s="0" t="n">
        <v>-0.0196377989266812</v>
      </c>
    </row>
    <row r="21" customFormat="false" ht="15" hidden="false" customHeight="false" outlineLevel="0" collapsed="false">
      <c r="A21" s="0" t="n">
        <v>0.552489954417148</v>
      </c>
      <c r="B21" s="0" t="n">
        <v>0.223914134064661</v>
      </c>
      <c r="C21" s="0" t="n">
        <v>1.36414042997384</v>
      </c>
      <c r="D21" s="0" t="n">
        <v>0.125224502647907</v>
      </c>
      <c r="E21" s="0" t="n">
        <v>-0.429405541125253</v>
      </c>
      <c r="F21" s="0" t="n">
        <v>0.122297503032284</v>
      </c>
      <c r="G21" s="0" t="n">
        <v>0.543298029036388</v>
      </c>
      <c r="H21" s="0" t="n">
        <v>0.0488600703257043</v>
      </c>
      <c r="I21" s="0" t="n">
        <v>0.0405916912038824</v>
      </c>
      <c r="J21" s="0" t="n">
        <v>-0.701991687806755</v>
      </c>
      <c r="K21" s="0" t="n">
        <v>-0.662900917550948</v>
      </c>
      <c r="L21" s="0" t="n">
        <v>-1.40260527179969</v>
      </c>
      <c r="M21" s="0" t="n">
        <v>1.74957674318694</v>
      </c>
      <c r="N21" s="0" t="n">
        <v>-1.24386323539129</v>
      </c>
      <c r="O21" s="0" t="n">
        <v>-0.692905197795907</v>
      </c>
      <c r="P21" s="0" t="n">
        <v>-0.718407265569197</v>
      </c>
      <c r="Q21" s="0" t="n">
        <v>0.894924376944441</v>
      </c>
      <c r="R21" s="0" t="n">
        <v>-0.294949678292028</v>
      </c>
      <c r="S21" s="0" t="n">
        <v>1.24774207267373</v>
      </c>
      <c r="T21" s="0" t="n">
        <v>-0.673490624243869</v>
      </c>
      <c r="U21" s="0" t="n">
        <v>0.278994162223802</v>
      </c>
      <c r="V21" s="0" t="n">
        <v>-0.835347053259757</v>
      </c>
      <c r="W21" s="0" t="n">
        <v>2.14514912777339</v>
      </c>
      <c r="X21" s="0" t="n">
        <v>-1.18759841902951</v>
      </c>
      <c r="Y21" s="0" t="n">
        <v>0.309820710227028</v>
      </c>
      <c r="Z21" s="0" t="n">
        <v>0.633776880932099</v>
      </c>
      <c r="AA21" s="0" t="n">
        <v>0.413799097451498</v>
      </c>
      <c r="AB21" s="0" t="n">
        <v>-0.185287658877708</v>
      </c>
      <c r="AC21" s="0" t="n">
        <v>-0.129820699733426</v>
      </c>
      <c r="AD21" s="0" t="n">
        <v>0.0438114719791096</v>
      </c>
      <c r="AE21" s="0" t="n">
        <v>-0.147002001628489</v>
      </c>
      <c r="AF21" s="0" t="n">
        <v>0.96387911679491</v>
      </c>
      <c r="AG21" s="0" t="n">
        <v>2.21052300159135</v>
      </c>
      <c r="AH21" s="0" t="n">
        <v>-0.557491785007834</v>
      </c>
      <c r="AI21" s="0" t="n">
        <v>-1.36980297957908</v>
      </c>
      <c r="AJ21" s="0" t="n">
        <v>-0.0882820483512548</v>
      </c>
      <c r="AK21" s="0" t="n">
        <v>2.57970933765432</v>
      </c>
      <c r="AL21" s="0" t="n">
        <v>-0.803674567969731</v>
      </c>
      <c r="AM21" s="0" t="n">
        <v>1.63911680544407</v>
      </c>
      <c r="AN21" s="0" t="n">
        <v>1.67770081407644</v>
      </c>
      <c r="AO21" s="0" t="n">
        <v>-0.553588241707995</v>
      </c>
      <c r="AP21" s="0" t="n">
        <v>0.568983079185275</v>
      </c>
      <c r="AQ21" s="0" t="n">
        <v>1.62839662312854</v>
      </c>
      <c r="AR21" s="0" t="n">
        <v>-0.379127740987487</v>
      </c>
      <c r="AS21" s="0" t="n">
        <v>-0.203580360102362</v>
      </c>
      <c r="AT21" s="0" t="n">
        <v>-0.581680913948644</v>
      </c>
      <c r="AU21" s="0" t="n">
        <v>-1.01475673069287</v>
      </c>
      <c r="AV21" s="0" t="n">
        <v>-0.649277545066007</v>
      </c>
      <c r="AW21" s="0" t="n">
        <v>-1.22394026676226</v>
      </c>
      <c r="AX21" s="0" t="n">
        <v>0.0340834682592261</v>
      </c>
      <c r="AY21" s="0" t="n">
        <v>-0.769973231058642</v>
      </c>
      <c r="AZ21" s="0" t="n">
        <v>0.233785911790748</v>
      </c>
      <c r="BA21" s="0" t="n">
        <v>-1.55589564620363</v>
      </c>
      <c r="BB21" s="0" t="n">
        <v>0.330880232214457</v>
      </c>
      <c r="BC21" s="0" t="n">
        <v>0.833528961608925</v>
      </c>
      <c r="BD21" s="0" t="n">
        <v>-1.99373564257146</v>
      </c>
      <c r="BE21" s="0" t="n">
        <v>0.374056569847572</v>
      </c>
      <c r="BF21" s="0" t="n">
        <v>1.22766899247329</v>
      </c>
      <c r="BG21" s="0" t="n">
        <v>-1.20964101869121</v>
      </c>
      <c r="BH21" s="0" t="n">
        <v>1.6725723868377</v>
      </c>
      <c r="BI21" s="0" t="n">
        <v>0.419019009366045</v>
      </c>
      <c r="BJ21" s="0" t="n">
        <v>-0.705011855758409</v>
      </c>
      <c r="BK21" s="0" t="n">
        <v>-0.055769077657706</v>
      </c>
    </row>
    <row r="22" customFormat="false" ht="15" hidden="false" customHeight="false" outlineLevel="0" collapsed="false">
      <c r="A22" s="0" t="n">
        <v>0.558326912521722</v>
      </c>
      <c r="B22" s="0" t="n">
        <v>0.0760053914124115</v>
      </c>
      <c r="C22" s="0" t="n">
        <v>0.538755992446369</v>
      </c>
      <c r="D22" s="0" t="n">
        <v>-0.920673593079366</v>
      </c>
      <c r="E22" s="0" t="n">
        <v>0.169360824036078</v>
      </c>
      <c r="F22" s="0" t="n">
        <v>-1.41371449690498</v>
      </c>
      <c r="G22" s="0" t="n">
        <v>-0.1112260613487</v>
      </c>
      <c r="H22" s="0" t="n">
        <v>-0.90390764146479</v>
      </c>
      <c r="I22" s="0" t="n">
        <v>-0.735529942589767</v>
      </c>
      <c r="J22" s="0" t="n">
        <v>1.23609317521044</v>
      </c>
      <c r="K22" s="0" t="n">
        <v>1.09131012059427</v>
      </c>
      <c r="L22" s="0" t="n">
        <v>0.609138120907177</v>
      </c>
      <c r="M22" s="0" t="n">
        <v>-1.09231276467258</v>
      </c>
      <c r="N22" s="0" t="n">
        <v>-0.316408449694802</v>
      </c>
      <c r="O22" s="0" t="n">
        <v>1.21309769997918</v>
      </c>
      <c r="P22" s="0" t="n">
        <v>0.141716913639905</v>
      </c>
      <c r="Q22" s="0" t="n">
        <v>2.31932953998169</v>
      </c>
      <c r="R22" s="0" t="n">
        <v>0.393317839394372</v>
      </c>
      <c r="S22" s="0" t="n">
        <v>0.192049116490032</v>
      </c>
      <c r="T22" s="0" t="n">
        <v>-0.309116464202501</v>
      </c>
      <c r="U22" s="0" t="n">
        <v>0.133540904782282</v>
      </c>
      <c r="V22" s="0" t="n">
        <v>-0.152469836380544</v>
      </c>
      <c r="W22" s="0" t="n">
        <v>0.708108676688591</v>
      </c>
      <c r="X22" s="0" t="n">
        <v>0.956702316794584</v>
      </c>
      <c r="Y22" s="0" t="n">
        <v>-0.78598946050795</v>
      </c>
      <c r="Z22" s="0" t="n">
        <v>-1.33123295355778</v>
      </c>
      <c r="AA22" s="0" t="n">
        <v>-1.8362053731033</v>
      </c>
      <c r="AB22" s="0" t="n">
        <v>0.507991326912544</v>
      </c>
      <c r="AC22" s="0" t="n">
        <v>-1.10336660617387</v>
      </c>
      <c r="AD22" s="0" t="n">
        <v>-2.15289059295248</v>
      </c>
      <c r="AE22" s="0" t="n">
        <v>0.388578604530964</v>
      </c>
      <c r="AF22" s="0" t="n">
        <v>2.49299951743279</v>
      </c>
      <c r="AG22" s="0" t="n">
        <v>-0.00607091153989332</v>
      </c>
      <c r="AH22" s="0" t="n">
        <v>0.838490774451642</v>
      </c>
      <c r="AI22" s="0" t="n">
        <v>0.081829358547565</v>
      </c>
      <c r="AJ22" s="0" t="n">
        <v>-0.0988896531911427</v>
      </c>
      <c r="AK22" s="0" t="n">
        <v>0.919076482987769</v>
      </c>
      <c r="AL22" s="0" t="n">
        <v>-0.290274544188651</v>
      </c>
      <c r="AM22" s="0" t="n">
        <v>0.267392314071903</v>
      </c>
      <c r="AN22" s="0" t="n">
        <v>0.321697806196014</v>
      </c>
      <c r="AO22" s="0" t="n">
        <v>-0.668090453643049</v>
      </c>
      <c r="AP22" s="0" t="n">
        <v>0.992042349536523</v>
      </c>
      <c r="AQ22" s="0" t="n">
        <v>-0.174959756695409</v>
      </c>
      <c r="AR22" s="0" t="n">
        <v>-0.755745159492845</v>
      </c>
      <c r="AS22" s="0" t="n">
        <v>0.536509843570404</v>
      </c>
      <c r="AT22" s="0" t="n">
        <v>-0.898467981791037</v>
      </c>
      <c r="AU22" s="0" t="n">
        <v>0.0281811573691283</v>
      </c>
      <c r="AV22" s="0" t="n">
        <v>-0.00911899664420354</v>
      </c>
      <c r="AW22" s="0" t="n">
        <v>1.08589556583158</v>
      </c>
      <c r="AX22" s="0" t="n">
        <v>0.474698232879953</v>
      </c>
      <c r="AY22" s="0" t="n">
        <v>-0.0250269587451439</v>
      </c>
      <c r="AZ22" s="0" t="n">
        <v>0.817766299200287</v>
      </c>
      <c r="BA22" s="0" t="n">
        <v>1.39020754901731</v>
      </c>
      <c r="BB22" s="0" t="n">
        <v>0.557810306351862</v>
      </c>
      <c r="BC22" s="0" t="n">
        <v>0.0103526198433806</v>
      </c>
      <c r="BD22" s="0" t="n">
        <v>-1.31183623235016</v>
      </c>
      <c r="BE22" s="0" t="n">
        <v>-1.06511366307537</v>
      </c>
      <c r="BF22" s="0" t="n">
        <v>-0.305224704354668</v>
      </c>
      <c r="BG22" s="0" t="n">
        <v>-0.609512202159283</v>
      </c>
      <c r="BH22" s="0" t="n">
        <v>-0.186971302985446</v>
      </c>
      <c r="BI22" s="0" t="n">
        <v>0.0566499248971072</v>
      </c>
      <c r="BJ22" s="0" t="n">
        <v>0.529692754356731</v>
      </c>
      <c r="BK22" s="0" t="n">
        <v>-0.0704987780590912</v>
      </c>
    </row>
    <row r="23" customFormat="false" ht="15" hidden="false" customHeight="false" outlineLevel="0" collapsed="false">
      <c r="A23" s="0" t="n">
        <v>0.486501643826202</v>
      </c>
      <c r="B23" s="0" t="n">
        <v>0.0644744148101202</v>
      </c>
      <c r="C23" s="0" t="n">
        <v>-1.97546656635387</v>
      </c>
      <c r="D23" s="0" t="n">
        <v>-0.939335393818754</v>
      </c>
      <c r="E23" s="0" t="n">
        <v>-0.144087555721616</v>
      </c>
      <c r="F23" s="0" t="n">
        <v>-1.20969474284111</v>
      </c>
      <c r="G23" s="0" t="n">
        <v>0.599928729996205</v>
      </c>
      <c r="H23" s="0" t="n">
        <v>1.5307508323437</v>
      </c>
      <c r="I23" s="0" t="n">
        <v>1.21876185169732</v>
      </c>
      <c r="J23" s="0" t="n">
        <v>-0.213442870930208</v>
      </c>
      <c r="K23" s="0" t="n">
        <v>1.49072613684995</v>
      </c>
      <c r="L23" s="0" t="n">
        <v>0.148667457202112</v>
      </c>
      <c r="M23" s="0" t="n">
        <v>-0.337085971118039</v>
      </c>
      <c r="N23" s="0" t="n">
        <v>-0.61340266354094</v>
      </c>
      <c r="O23" s="0" t="n">
        <v>-0.302469686488128</v>
      </c>
      <c r="P23" s="0" t="n">
        <v>-0.388176818541229</v>
      </c>
      <c r="Q23" s="0" t="n">
        <v>0.170416222375488</v>
      </c>
      <c r="R23" s="0" t="n">
        <v>0.160573981049865</v>
      </c>
      <c r="S23" s="0" t="n">
        <v>0.00304602015341447</v>
      </c>
      <c r="T23" s="0" t="n">
        <v>0.43693816974635</v>
      </c>
      <c r="U23" s="0" t="n">
        <v>1.19064627478634</v>
      </c>
      <c r="V23" s="0" t="n">
        <v>0.949554135441324</v>
      </c>
      <c r="W23" s="0" t="n">
        <v>-1.4848979684499</v>
      </c>
      <c r="X23" s="0" t="n">
        <v>-2.55392113490196</v>
      </c>
      <c r="Y23" s="0" t="n">
        <v>0.934319911239274</v>
      </c>
      <c r="Z23" s="0" t="n">
        <v>-1.36687869841542</v>
      </c>
      <c r="AA23" s="0" t="n">
        <v>-0.224765401892684</v>
      </c>
      <c r="AB23" s="0" t="n">
        <v>-1.17011302605936</v>
      </c>
      <c r="AC23" s="0" t="n">
        <v>-1.80198043758002</v>
      </c>
      <c r="AD23" s="0" t="n">
        <v>0.541462728204788</v>
      </c>
      <c r="AE23" s="0" t="n">
        <v>0.759155160302647</v>
      </c>
      <c r="AF23" s="0" t="n">
        <v>-0.576510400726719</v>
      </c>
      <c r="AG23" s="0" t="n">
        <v>-2.59104229214491</v>
      </c>
      <c r="AH23" s="0" t="n">
        <v>-0.546244448252483</v>
      </c>
      <c r="AI23" s="0" t="n">
        <v>0.391804005402547</v>
      </c>
      <c r="AJ23" s="0" t="n">
        <v>-1.47891156877413</v>
      </c>
      <c r="AK23" s="0" t="n">
        <v>0.183359919779156</v>
      </c>
      <c r="AL23" s="0" t="n">
        <v>-0.0153098491729956</v>
      </c>
      <c r="AM23" s="0" t="n">
        <v>0.579291499601088</v>
      </c>
      <c r="AN23" s="0" t="n">
        <v>0.119580368414153</v>
      </c>
      <c r="AO23" s="0" t="n">
        <v>-0.973068940881556</v>
      </c>
      <c r="AP23" s="0" t="n">
        <v>1.19657150166449</v>
      </c>
      <c r="AQ23" s="0" t="n">
        <v>-0.15852957302697</v>
      </c>
      <c r="AR23" s="0" t="n">
        <v>-0.0273045395099319</v>
      </c>
      <c r="AS23" s="0" t="n">
        <v>-0.933267959073196</v>
      </c>
      <c r="AT23" s="0" t="n">
        <v>-0.44328225119151</v>
      </c>
      <c r="AU23" s="0" t="n">
        <v>-0.884802714026901</v>
      </c>
      <c r="AV23" s="0" t="n">
        <v>-0.172946059923423</v>
      </c>
      <c r="AW23" s="0" t="n">
        <v>1.71170848014234</v>
      </c>
      <c r="AX23" s="0" t="n">
        <v>-1.37190114293136</v>
      </c>
      <c r="AY23" s="0" t="n">
        <v>-1.61356139787674</v>
      </c>
      <c r="AZ23" s="0" t="n">
        <v>1.47117032749361</v>
      </c>
      <c r="BA23" s="0" t="n">
        <v>-0.209323677151866</v>
      </c>
      <c r="BB23" s="0" t="n">
        <v>-0.669072738659917</v>
      </c>
      <c r="BC23" s="0" t="n">
        <v>1.03990468739608</v>
      </c>
      <c r="BD23" s="0" t="n">
        <v>-0.605615539736864</v>
      </c>
      <c r="BE23" s="0" t="n">
        <v>1.82600971354694</v>
      </c>
      <c r="BF23" s="0" t="n">
        <v>0.677925871339269</v>
      </c>
      <c r="BG23" s="0" t="n">
        <v>-0.487911408145703</v>
      </c>
      <c r="BH23" s="0" t="n">
        <v>2.1573082132655</v>
      </c>
      <c r="BI23" s="0" t="n">
        <v>-0.605714923003338</v>
      </c>
      <c r="BJ23" s="0" t="n">
        <v>0.742095372009307</v>
      </c>
      <c r="BK23" s="0" t="n">
        <v>0.299292580406492</v>
      </c>
    </row>
    <row r="24" customFormat="false" ht="15" hidden="false" customHeight="false" outlineLevel="0" collapsed="false">
      <c r="A24" s="0" t="n">
        <v>1.3017412893988</v>
      </c>
      <c r="B24" s="0" t="n">
        <v>1.56151119672685</v>
      </c>
      <c r="C24" s="0" t="n">
        <v>0.0320041490657666</v>
      </c>
      <c r="D24" s="0" t="n">
        <v>-0.753417870346184</v>
      </c>
      <c r="E24" s="0" t="n">
        <v>0.459972142939116</v>
      </c>
      <c r="F24" s="0" t="n">
        <v>-0.677715369752106</v>
      </c>
      <c r="G24" s="0" t="n">
        <v>2.01338724752662</v>
      </c>
      <c r="H24" s="0" t="n">
        <v>0.136535331082737</v>
      </c>
      <c r="I24" s="0" t="n">
        <v>-0.365321551312109</v>
      </c>
      <c r="J24" s="0" t="n">
        <v>0.184680305864908</v>
      </c>
      <c r="K24" s="0" t="n">
        <v>-1.3471262895297</v>
      </c>
      <c r="L24" s="0" t="n">
        <v>-0.971614038510652</v>
      </c>
      <c r="M24" s="0" t="n">
        <v>1.20041390794443</v>
      </c>
      <c r="N24" s="0" t="n">
        <v>-0.656894278971396</v>
      </c>
      <c r="O24" s="0" t="n">
        <v>-1.04691098268194</v>
      </c>
      <c r="P24" s="0" t="n">
        <v>0.536652752527286</v>
      </c>
      <c r="Q24" s="0" t="n">
        <v>1.185704154663</v>
      </c>
      <c r="R24" s="0" t="n">
        <v>0.718953310665067</v>
      </c>
      <c r="S24" s="0" t="n">
        <v>0.996047685805816</v>
      </c>
      <c r="T24" s="0" t="n">
        <v>-0.756795088569461</v>
      </c>
      <c r="U24" s="0" t="n">
        <v>-1.42181066674184</v>
      </c>
      <c r="V24" s="0" t="n">
        <v>1.50133365195549</v>
      </c>
      <c r="W24" s="0" t="n">
        <v>-0.322679838842136</v>
      </c>
      <c r="X24" s="0" t="n">
        <v>-0.250833016455047</v>
      </c>
      <c r="Y24" s="0" t="n">
        <v>1.32819414184906</v>
      </c>
      <c r="Z24" s="0" t="n">
        <v>0.55623000940066</v>
      </c>
      <c r="AA24" s="0" t="n">
        <v>0.455887772081608</v>
      </c>
      <c r="AB24" s="0" t="n">
        <v>2.16500234490108</v>
      </c>
      <c r="AC24" s="0" t="n">
        <v>-0.643518230380143</v>
      </c>
      <c r="AD24" s="0" t="n">
        <v>0.927840128081237</v>
      </c>
      <c r="AE24" s="0" t="n">
        <v>0.0570131248970845</v>
      </c>
      <c r="AF24" s="0" t="n">
        <v>0.268592278863257</v>
      </c>
      <c r="AG24" s="0" t="n">
        <v>1.52846842641253</v>
      </c>
      <c r="AH24" s="0" t="n">
        <v>0.507835756289624</v>
      </c>
      <c r="AI24" s="0" t="n">
        <v>0.538296079049633</v>
      </c>
      <c r="AJ24" s="0" t="n">
        <v>1.0725073373098</v>
      </c>
      <c r="AK24" s="0" t="n">
        <v>-0.364952729542885</v>
      </c>
      <c r="AL24" s="0" t="n">
        <v>-0.839209667339006</v>
      </c>
      <c r="AM24" s="0" t="n">
        <v>-1.04480919402103</v>
      </c>
      <c r="AN24" s="0" t="n">
        <v>-1.966356589376</v>
      </c>
      <c r="AO24" s="0" t="n">
        <v>2.05620712994032</v>
      </c>
      <c r="AP24" s="0" t="n">
        <v>-1.10320836572168</v>
      </c>
      <c r="AQ24" s="0" t="n">
        <v>-0.221253623585772</v>
      </c>
      <c r="AR24" s="0" t="n">
        <v>-0.276813299888921</v>
      </c>
      <c r="AS24" s="0" t="n">
        <v>0.307406697809101</v>
      </c>
      <c r="AT24" s="0" t="n">
        <v>0.815737212539297</v>
      </c>
      <c r="AU24" s="0" t="n">
        <v>0.860473488359745</v>
      </c>
      <c r="AV24" s="0" t="n">
        <v>-0.583077438568939</v>
      </c>
      <c r="AW24" s="0" t="n">
        <v>-0.167121713786412</v>
      </c>
      <c r="AX24" s="0" t="n">
        <v>0.2825799504883</v>
      </c>
      <c r="AY24" s="0" t="n">
        <v>-0.248691126183547</v>
      </c>
      <c r="AZ24" s="0" t="n">
        <v>1.60734557601999</v>
      </c>
      <c r="BA24" s="0" t="n">
        <v>0.490974951638251</v>
      </c>
      <c r="BB24" s="0" t="n">
        <v>0.734877786049818</v>
      </c>
      <c r="BC24" s="0" t="n">
        <v>0.662881268667413</v>
      </c>
      <c r="BD24" s="0" t="n">
        <v>1.17347385748533</v>
      </c>
      <c r="BE24" s="0" t="n">
        <v>0.181021558703707</v>
      </c>
      <c r="BF24" s="0" t="n">
        <v>-1.29683194795585</v>
      </c>
      <c r="BG24" s="0" t="n">
        <v>0.399687951752642</v>
      </c>
      <c r="BH24" s="0" t="n">
        <v>-0.651356893791829</v>
      </c>
      <c r="BI24" s="0" t="n">
        <v>-0.528616681749757</v>
      </c>
      <c r="BJ24" s="0" t="n">
        <v>0.586364018755093</v>
      </c>
      <c r="BK24" s="0" t="n">
        <v>1.23828307143364</v>
      </c>
    </row>
    <row r="25" customFormat="false" ht="15" hidden="false" customHeight="false" outlineLevel="0" collapsed="false">
      <c r="A25" s="0" t="n">
        <v>0.0212715767360617</v>
      </c>
      <c r="B25" s="0" t="n">
        <v>0.308833012598964</v>
      </c>
      <c r="C25" s="0" t="n">
        <v>1.70221494463524</v>
      </c>
      <c r="D25" s="0" t="n">
        <v>0.240753179488568</v>
      </c>
      <c r="E25" s="0" t="n">
        <v>2.6016831141804</v>
      </c>
      <c r="F25" s="0" t="n">
        <v>0.565509645631544</v>
      </c>
      <c r="G25" s="0" t="n">
        <v>-1.76076275915582</v>
      </c>
      <c r="H25" s="0" t="n">
        <v>0.753341621104533</v>
      </c>
      <c r="I25" s="0" t="n">
        <v>0.381158384882778</v>
      </c>
      <c r="J25" s="0" t="n">
        <v>1.28975275408275</v>
      </c>
      <c r="K25" s="0" t="n">
        <v>0.673181351269958</v>
      </c>
      <c r="L25" s="0" t="n">
        <v>-0.138455983983774</v>
      </c>
      <c r="M25" s="0" t="n">
        <v>-1.22429823628937</v>
      </c>
      <c r="N25" s="0" t="n">
        <v>-0.209023257286025</v>
      </c>
      <c r="O25" s="0" t="n">
        <v>-0.8505204542093</v>
      </c>
      <c r="P25" s="0" t="n">
        <v>-0.580523449804723</v>
      </c>
      <c r="Q25" s="0" t="n">
        <v>0.58857840442061</v>
      </c>
      <c r="R25" s="0" t="n">
        <v>1.66990450435141</v>
      </c>
      <c r="S25" s="0" t="n">
        <v>0.394671529822981</v>
      </c>
      <c r="T25" s="0" t="n">
        <v>-1.19588306203518</v>
      </c>
      <c r="U25" s="0" t="n">
        <v>0.444602668220141</v>
      </c>
      <c r="V25" s="0" t="n">
        <v>1.19663148664565</v>
      </c>
      <c r="W25" s="0" t="n">
        <v>-0.609782904319382</v>
      </c>
      <c r="X25" s="0" t="n">
        <v>-0.134017166672918</v>
      </c>
      <c r="Y25" s="0" t="n">
        <v>0.0146881947291971</v>
      </c>
      <c r="Z25" s="0" t="n">
        <v>-0.78489831308224</v>
      </c>
      <c r="AA25" s="0" t="n">
        <v>0.648280433843859</v>
      </c>
      <c r="AB25" s="0" t="n">
        <v>-0.120948148607782</v>
      </c>
      <c r="AC25" s="0" t="n">
        <v>0.419532443907028</v>
      </c>
      <c r="AD25" s="0" t="n">
        <v>-0.8874921778021</v>
      </c>
      <c r="AE25" s="0" t="n">
        <v>-0.43745830032341</v>
      </c>
      <c r="AF25" s="0" t="n">
        <v>0.722381357827771</v>
      </c>
      <c r="AG25" s="0" t="n">
        <v>-0.372833152091767</v>
      </c>
      <c r="AH25" s="0" t="n">
        <v>1.72696385123341</v>
      </c>
      <c r="AI25" s="0" t="n">
        <v>-0.399636185614602</v>
      </c>
      <c r="AJ25" s="0" t="n">
        <v>0.224684725751886</v>
      </c>
      <c r="AK25" s="0" t="n">
        <v>0.93259083187309</v>
      </c>
      <c r="AL25" s="0" t="n">
        <v>-1.41836573293303</v>
      </c>
      <c r="AM25" s="0" t="n">
        <v>-1.76080881198078</v>
      </c>
      <c r="AN25" s="0" t="n">
        <v>-1.5256563145701</v>
      </c>
      <c r="AO25" s="0" t="n">
        <v>1.26258410342718</v>
      </c>
      <c r="AP25" s="0" t="n">
        <v>-0.551858145892447</v>
      </c>
      <c r="AQ25" s="0" t="n">
        <v>2.55819928566825</v>
      </c>
      <c r="AR25" s="0" t="n">
        <v>-0.564247598657389</v>
      </c>
      <c r="AS25" s="0" t="n">
        <v>0.184551303197037</v>
      </c>
      <c r="AT25" s="0" t="n">
        <v>1.54210995256788</v>
      </c>
      <c r="AU25" s="0" t="n">
        <v>2.00609288815912</v>
      </c>
      <c r="AV25" s="0" t="n">
        <v>2.0615035766364</v>
      </c>
      <c r="AW25" s="0" t="n">
        <v>1.20836623059314</v>
      </c>
      <c r="AX25" s="0" t="n">
        <v>1.02406252581146</v>
      </c>
      <c r="AY25" s="0" t="n">
        <v>0.592526949201183</v>
      </c>
      <c r="AZ25" s="0" t="n">
        <v>0.778361076166638</v>
      </c>
      <c r="BA25" s="0" t="n">
        <v>-0.551185716328533</v>
      </c>
      <c r="BB25" s="0" t="n">
        <v>-0.818198883422307</v>
      </c>
      <c r="BC25" s="0" t="n">
        <v>-0.00337445741095205</v>
      </c>
      <c r="BD25" s="0" t="n">
        <v>-0.170184622524928</v>
      </c>
      <c r="BE25" s="0" t="n">
        <v>-0.453228049327275</v>
      </c>
      <c r="BF25" s="0" t="n">
        <v>0.696387447456715</v>
      </c>
      <c r="BG25" s="0" t="n">
        <v>0.955305208570511</v>
      </c>
      <c r="BH25" s="0" t="n">
        <v>0.0884068862918474</v>
      </c>
      <c r="BI25" s="0" t="n">
        <v>1.47753008105526</v>
      </c>
      <c r="BJ25" s="0" t="n">
        <v>-1.14168911413351</v>
      </c>
      <c r="BK25" s="0" t="n">
        <v>-0.193659459279718</v>
      </c>
    </row>
    <row r="26" customFormat="false" ht="15" hidden="false" customHeight="false" outlineLevel="0" collapsed="false">
      <c r="A26" s="0" t="n">
        <v>-0.716822320602805</v>
      </c>
      <c r="B26" s="0" t="n">
        <v>-1.86653661707306</v>
      </c>
      <c r="C26" s="0" t="n">
        <v>-0.0826806858426993</v>
      </c>
      <c r="D26" s="0" t="n">
        <v>-0.121747508383284</v>
      </c>
      <c r="E26" s="0" t="n">
        <v>1.51344974324213</v>
      </c>
      <c r="F26" s="0" t="n">
        <v>0.630811684554778</v>
      </c>
      <c r="G26" s="0" t="n">
        <v>-1.02418682432921</v>
      </c>
      <c r="H26" s="0" t="n">
        <v>1.85409256633419</v>
      </c>
      <c r="I26" s="0" t="n">
        <v>1.22103369552535</v>
      </c>
      <c r="J26" s="0" t="n">
        <v>0.582097703468616</v>
      </c>
      <c r="K26" s="0" t="n">
        <v>-0.226484098849832</v>
      </c>
      <c r="L26" s="0" t="n">
        <v>-0.95943923672348</v>
      </c>
      <c r="M26" s="0" t="n">
        <v>-0.372206776071053</v>
      </c>
      <c r="N26" s="0" t="n">
        <v>1.08874861970419</v>
      </c>
      <c r="O26" s="0" t="n">
        <v>1.88458630593461</v>
      </c>
      <c r="P26" s="0" t="n">
        <v>1.54324352827219</v>
      </c>
      <c r="Q26" s="0" t="n">
        <v>-0.488849421786274</v>
      </c>
      <c r="R26" s="0" t="n">
        <v>-1.11961743328901</v>
      </c>
      <c r="S26" s="0" t="n">
        <v>0.140886246911204</v>
      </c>
      <c r="T26" s="0" t="n">
        <v>-1.76843936556285</v>
      </c>
      <c r="U26" s="0" t="n">
        <v>0.323167714184782</v>
      </c>
      <c r="V26" s="0" t="n">
        <v>-0.147602586298669</v>
      </c>
      <c r="W26" s="0" t="n">
        <v>-0.466036501868242</v>
      </c>
      <c r="X26" s="0" t="n">
        <v>-1.5947030672668</v>
      </c>
      <c r="Y26" s="0" t="n">
        <v>0.513600106569717</v>
      </c>
      <c r="Z26" s="0" t="n">
        <v>-0.532700839661911</v>
      </c>
      <c r="AA26" s="0" t="n">
        <v>-1.16991683571029</v>
      </c>
      <c r="AB26" s="0" t="n">
        <v>-2.87226221328165</v>
      </c>
      <c r="AC26" s="0" t="n">
        <v>-0.0275149050506363</v>
      </c>
      <c r="AD26" s="0" t="n">
        <v>1.77225159666974</v>
      </c>
      <c r="AE26" s="0" t="n">
        <v>1.66125921454787</v>
      </c>
      <c r="AF26" s="0" t="n">
        <v>-0.457096256586272</v>
      </c>
      <c r="AG26" s="0" t="n">
        <v>-0.602212060361781</v>
      </c>
      <c r="AH26" s="0" t="n">
        <v>0.468774256075024</v>
      </c>
      <c r="AI26" s="0" t="n">
        <v>-0.998385439188292</v>
      </c>
      <c r="AJ26" s="0" t="n">
        <v>0.301791899819466</v>
      </c>
      <c r="AK26" s="0" t="n">
        <v>0.76608027838469</v>
      </c>
      <c r="AL26" s="0" t="n">
        <v>1.22693322388431</v>
      </c>
      <c r="AM26" s="0" t="n">
        <v>-0.100154076479953</v>
      </c>
      <c r="AN26" s="0" t="n">
        <v>-0.203673750176966</v>
      </c>
      <c r="AO26" s="0" t="n">
        <v>-0.877982586756561</v>
      </c>
      <c r="AP26" s="0" t="n">
        <v>-0.82688035403986</v>
      </c>
      <c r="AQ26" s="0" t="n">
        <v>-0.226478891901527</v>
      </c>
      <c r="AR26" s="0" t="n">
        <v>0.367365506816178</v>
      </c>
      <c r="AS26" s="0" t="n">
        <v>0.913584626233249</v>
      </c>
      <c r="AT26" s="0" t="n">
        <v>-0.803178950680345</v>
      </c>
      <c r="AU26" s="0" t="n">
        <v>1.49268856895952</v>
      </c>
      <c r="AV26" s="0" t="n">
        <v>-0.271123601042569</v>
      </c>
      <c r="AW26" s="0" t="n">
        <v>-0.0213672943484362</v>
      </c>
      <c r="AX26" s="0" t="n">
        <v>-0.747211679147823</v>
      </c>
      <c r="AY26" s="0" t="n">
        <v>-2.42424026027294</v>
      </c>
      <c r="AZ26" s="0" t="n">
        <v>0.88404539636105</v>
      </c>
      <c r="BA26" s="0" t="n">
        <v>0.736843897092433</v>
      </c>
      <c r="BB26" s="0" t="n">
        <v>-0.281327557118213</v>
      </c>
      <c r="BC26" s="0" t="n">
        <v>0.0669907172248719</v>
      </c>
      <c r="BD26" s="0" t="n">
        <v>0.5159392177041</v>
      </c>
      <c r="BE26" s="0" t="n">
        <v>-1.56254585688654</v>
      </c>
      <c r="BF26" s="0" t="n">
        <v>-0.529052677346295</v>
      </c>
      <c r="BG26" s="0" t="n">
        <v>0.794264679621827</v>
      </c>
      <c r="BH26" s="0" t="n">
        <v>-1.25428942316925</v>
      </c>
      <c r="BI26" s="0" t="n">
        <v>0.293557932166629</v>
      </c>
      <c r="BJ26" s="0" t="n">
        <v>-1.35658180462341</v>
      </c>
      <c r="BK26" s="0" t="n">
        <v>0.466429982433526</v>
      </c>
    </row>
    <row r="27" customFormat="false" ht="15" hidden="false" customHeight="false" outlineLevel="0" collapsed="false">
      <c r="A27" s="0" t="n">
        <v>-0.0356414822974836</v>
      </c>
      <c r="B27" s="0" t="n">
        <v>-1.61513181590551</v>
      </c>
      <c r="C27" s="0" t="n">
        <v>1.16473935445717</v>
      </c>
      <c r="D27" s="0" t="n">
        <v>-0.734591576798049</v>
      </c>
      <c r="E27" s="0" t="n">
        <v>-0.810252437014381</v>
      </c>
      <c r="F27" s="0" t="n">
        <v>0.200569197230943</v>
      </c>
      <c r="G27" s="0" t="n">
        <v>1.14863734942872</v>
      </c>
      <c r="H27" s="0" t="n">
        <v>-1.0158218189784</v>
      </c>
      <c r="I27" s="0" t="n">
        <v>0.0616798498479717</v>
      </c>
      <c r="J27" s="0" t="n">
        <v>0.428816500330573</v>
      </c>
      <c r="K27" s="0" t="n">
        <v>0.693105607263144</v>
      </c>
      <c r="L27" s="0" t="n">
        <v>0.176441555277225</v>
      </c>
      <c r="M27" s="0" t="n">
        <v>-0.367027839083322</v>
      </c>
      <c r="N27" s="0" t="n">
        <v>-0.82759022064872</v>
      </c>
      <c r="O27" s="0" t="n">
        <v>0.0861438830463748</v>
      </c>
      <c r="P27" s="0" t="n">
        <v>-1.07213901198561</v>
      </c>
      <c r="Q27" s="0" t="n">
        <v>-2.92135048349461</v>
      </c>
      <c r="R27" s="0" t="n">
        <v>0.436559804157668</v>
      </c>
      <c r="S27" s="0" t="n">
        <v>0.903934841086195</v>
      </c>
      <c r="T27" s="0" t="n">
        <v>-2.36293243554184</v>
      </c>
      <c r="U27" s="0" t="n">
        <v>-1.00973070470994</v>
      </c>
      <c r="V27" s="0" t="n">
        <v>0.619154261005198</v>
      </c>
      <c r="W27" s="0" t="n">
        <v>2.0574954697117</v>
      </c>
      <c r="X27" s="0" t="n">
        <v>0.0207937076754079</v>
      </c>
      <c r="Y27" s="0" t="n">
        <v>-0.728002941229134</v>
      </c>
      <c r="Z27" s="0" t="n">
        <v>-0.18289644110484</v>
      </c>
      <c r="AA27" s="0" t="n">
        <v>1.37487641914819</v>
      </c>
      <c r="AB27" s="0" t="n">
        <v>-0.645964179124535</v>
      </c>
      <c r="AC27" s="0" t="n">
        <v>-0.799192006650254</v>
      </c>
      <c r="AD27" s="0" t="n">
        <v>-0.482743522182032</v>
      </c>
      <c r="AE27" s="0" t="n">
        <v>-0.953328608258712</v>
      </c>
      <c r="AF27" s="0" t="n">
        <v>0.122670315994796</v>
      </c>
      <c r="AG27" s="0" t="n">
        <v>1.62467845846956</v>
      </c>
      <c r="AH27" s="0" t="n">
        <v>0.323079273116029</v>
      </c>
      <c r="AI27" s="0" t="n">
        <v>-0.252353502126288</v>
      </c>
      <c r="AJ27" s="0" t="n">
        <v>-0.291811268915544</v>
      </c>
      <c r="AK27" s="0" t="n">
        <v>-1.56319080869666</v>
      </c>
      <c r="AL27" s="0" t="n">
        <v>0.883109777147159</v>
      </c>
      <c r="AM27" s="0" t="n">
        <v>-0.077837197012802</v>
      </c>
      <c r="AN27" s="0" t="n">
        <v>-0.180479913590626</v>
      </c>
      <c r="AO27" s="0" t="n">
        <v>3.19310756784486</v>
      </c>
      <c r="AP27" s="0" t="n">
        <v>0.298752908365686</v>
      </c>
      <c r="AQ27" s="0" t="n">
        <v>-0.751791050095184</v>
      </c>
      <c r="AR27" s="0" t="n">
        <v>-0.426357596205543</v>
      </c>
      <c r="AS27" s="0" t="n">
        <v>1.14844570919676</v>
      </c>
      <c r="AT27" s="0" t="n">
        <v>0.113270410537765</v>
      </c>
      <c r="AU27" s="0" t="n">
        <v>-1.43827797831737</v>
      </c>
      <c r="AV27" s="0" t="n">
        <v>0.919228934575204</v>
      </c>
      <c r="AW27" s="0" t="n">
        <v>-0.668144085538994</v>
      </c>
      <c r="AX27" s="0" t="n">
        <v>1.87329777621755</v>
      </c>
      <c r="AY27" s="0" t="n">
        <v>1.08004806571465</v>
      </c>
      <c r="AZ27" s="0" t="n">
        <v>-0.447321895658751</v>
      </c>
      <c r="BA27" s="0" t="n">
        <v>1.28101636173511</v>
      </c>
      <c r="BB27" s="0" t="n">
        <v>0.0678555105274033</v>
      </c>
      <c r="BC27" s="0" t="n">
        <v>0.85277367512222</v>
      </c>
      <c r="BD27" s="0" t="n">
        <v>0.484732817294475</v>
      </c>
      <c r="BE27" s="0" t="n">
        <v>-0.846356654990874</v>
      </c>
      <c r="BF27" s="0" t="n">
        <v>-0.643549832317462</v>
      </c>
      <c r="BG27" s="0" t="n">
        <v>1.02996081758116</v>
      </c>
      <c r="BH27" s="0" t="n">
        <v>-0.334775332106541</v>
      </c>
      <c r="BI27" s="0" t="n">
        <v>-0.403648463241997</v>
      </c>
      <c r="BJ27" s="0" t="n">
        <v>-0.955122579349353</v>
      </c>
      <c r="BK27" s="0" t="n">
        <v>0.423599065593461</v>
      </c>
    </row>
    <row r="28" customFormat="false" ht="15" hidden="false" customHeight="false" outlineLevel="0" collapsed="false">
      <c r="A28" s="0" t="n">
        <v>2.06252491924315</v>
      </c>
      <c r="B28" s="0" t="n">
        <v>-1.06753291425427</v>
      </c>
      <c r="C28" s="0" t="n">
        <v>0.0242194566727581</v>
      </c>
      <c r="D28" s="0" t="n">
        <v>1.41222055541543</v>
      </c>
      <c r="E28" s="0" t="n">
        <v>-0.0796413912457152</v>
      </c>
      <c r="F28" s="0" t="n">
        <v>0.452371796249734</v>
      </c>
      <c r="G28" s="0" t="n">
        <v>-1.06239352814688</v>
      </c>
      <c r="H28" s="0" t="n">
        <v>0.428307097207649</v>
      </c>
      <c r="I28" s="0" t="n">
        <v>-0.187144265004549</v>
      </c>
      <c r="J28" s="0" t="n">
        <v>0.985729995679863</v>
      </c>
      <c r="K28" s="0" t="n">
        <v>1.18738605156475</v>
      </c>
      <c r="L28" s="0" t="n">
        <v>2.58956364201861</v>
      </c>
      <c r="M28" s="0" t="n">
        <v>0.579633173213576</v>
      </c>
      <c r="N28" s="0" t="n">
        <v>0.325796316582167</v>
      </c>
      <c r="O28" s="0" t="n">
        <v>0.194384301577336</v>
      </c>
      <c r="P28" s="0" t="n">
        <v>-0.353166292810688</v>
      </c>
      <c r="Q28" s="0" t="n">
        <v>0.338483843461691</v>
      </c>
      <c r="R28" s="0" t="n">
        <v>-0.295401410139029</v>
      </c>
      <c r="S28" s="0" t="n">
        <v>0.168460976269614</v>
      </c>
      <c r="T28" s="0" t="n">
        <v>1.31759753560796</v>
      </c>
      <c r="U28" s="0" t="n">
        <v>-1.00654256527964</v>
      </c>
      <c r="V28" s="0" t="n">
        <v>1.13987856112905</v>
      </c>
      <c r="W28" s="0" t="n">
        <v>1.31711506733987</v>
      </c>
      <c r="X28" s="0" t="n">
        <v>-0.118068526991079</v>
      </c>
      <c r="Y28" s="0" t="n">
        <v>-2.1218548990086</v>
      </c>
      <c r="Z28" s="0" t="n">
        <v>-0.607821987094433</v>
      </c>
      <c r="AA28" s="0" t="n">
        <v>1.29699454656111</v>
      </c>
      <c r="AB28" s="0" t="n">
        <v>-0.0228680622988821</v>
      </c>
      <c r="AC28" s="0" t="n">
        <v>-0.999302232294911</v>
      </c>
      <c r="AD28" s="0" t="n">
        <v>-0.504774921228217</v>
      </c>
      <c r="AE28" s="0" t="n">
        <v>0.840620026504553</v>
      </c>
      <c r="AF28" s="0" t="n">
        <v>0.546733568201379</v>
      </c>
      <c r="AG28" s="0" t="n">
        <v>-0.238932099169694</v>
      </c>
      <c r="AH28" s="0" t="n">
        <v>-0.366824411814688</v>
      </c>
      <c r="AI28" s="0" t="n">
        <v>-0.391758149043822</v>
      </c>
      <c r="AJ28" s="0" t="n">
        <v>-0.922410184498503</v>
      </c>
      <c r="AK28" s="0" t="n">
        <v>1.61537568946944</v>
      </c>
      <c r="AL28" s="0" t="n">
        <v>-0.32232046921134</v>
      </c>
      <c r="AM28" s="0" t="n">
        <v>1.2171585208255</v>
      </c>
      <c r="AN28" s="0" t="n">
        <v>1.52131605192245</v>
      </c>
      <c r="AO28" s="0" t="n">
        <v>0.99831089814796</v>
      </c>
      <c r="AP28" s="0" t="n">
        <v>-0.431620312718048</v>
      </c>
      <c r="AQ28" s="0" t="n">
        <v>0.403730090336609</v>
      </c>
      <c r="AR28" s="0" t="n">
        <v>-0.0241956063909162</v>
      </c>
      <c r="AS28" s="0" t="n">
        <v>-0.903701860730128</v>
      </c>
      <c r="AT28" s="0" t="n">
        <v>0.324359281721603</v>
      </c>
      <c r="AU28" s="0" t="n">
        <v>-1.1790397911598</v>
      </c>
      <c r="AV28" s="0" t="n">
        <v>1.18767938846156</v>
      </c>
      <c r="AW28" s="0" t="n">
        <v>-0.464617297298393</v>
      </c>
      <c r="AX28" s="0" t="n">
        <v>0.201159655872839</v>
      </c>
      <c r="AY28" s="0" t="n">
        <v>0.283287871546142</v>
      </c>
      <c r="AZ28" s="0" t="n">
        <v>-0.258904973704077</v>
      </c>
      <c r="BA28" s="0" t="n">
        <v>0.586693801475275</v>
      </c>
      <c r="BB28" s="0" t="n">
        <v>-0.474903656622524</v>
      </c>
      <c r="BC28" s="0" t="n">
        <v>0.871297297457244</v>
      </c>
      <c r="BD28" s="0" t="n">
        <v>-1.34597968024675</v>
      </c>
      <c r="BE28" s="0" t="n">
        <v>0.126379579546412</v>
      </c>
      <c r="BF28" s="0" t="n">
        <v>1.93892899905829</v>
      </c>
      <c r="BG28" s="0" t="n">
        <v>-1.00033132460558</v>
      </c>
      <c r="BH28" s="0" t="n">
        <v>-0.677744970524852</v>
      </c>
      <c r="BI28" s="0" t="n">
        <v>0.513907849658915</v>
      </c>
      <c r="BJ28" s="0" t="n">
        <v>0.179581781939598</v>
      </c>
      <c r="BK28" s="0" t="n">
        <v>0.350630099273559</v>
      </c>
    </row>
    <row r="29" customFormat="false" ht="15" hidden="false" customHeight="false" outlineLevel="0" collapsed="false">
      <c r="A29" s="0" t="n">
        <v>0.489187130147664</v>
      </c>
      <c r="B29" s="0" t="n">
        <v>0.63472146856177</v>
      </c>
      <c r="C29" s="0" t="n">
        <v>1.10969984195622</v>
      </c>
      <c r="D29" s="0" t="n">
        <v>0.409818656928513</v>
      </c>
      <c r="E29" s="0" t="n">
        <v>-0.241257654618543</v>
      </c>
      <c r="F29" s="0" t="n">
        <v>0.672573701202731</v>
      </c>
      <c r="G29" s="0" t="n">
        <v>1.89988193489522</v>
      </c>
      <c r="H29" s="0" t="n">
        <v>-0.132633746382574</v>
      </c>
      <c r="I29" s="0" t="n">
        <v>-0.974529304670642</v>
      </c>
      <c r="J29" s="0" t="n">
        <v>1.10708066928697</v>
      </c>
      <c r="K29" s="0" t="n">
        <v>-0.120381163953598</v>
      </c>
      <c r="L29" s="0" t="n">
        <v>-2.17266954601404</v>
      </c>
      <c r="M29" s="0" t="n">
        <v>0.847421677150422</v>
      </c>
      <c r="N29" s="0" t="n">
        <v>-0.535328185953923</v>
      </c>
      <c r="O29" s="0" t="n">
        <v>-0.0905332823041608</v>
      </c>
      <c r="P29" s="0" t="n">
        <v>0.331980330569015</v>
      </c>
      <c r="Q29" s="0" t="n">
        <v>0.190499679779066</v>
      </c>
      <c r="R29" s="0" t="n">
        <v>0.70945181713904</v>
      </c>
      <c r="S29" s="0" t="n">
        <v>-0.435486370569843</v>
      </c>
      <c r="T29" s="0" t="n">
        <v>0.513105798176083</v>
      </c>
      <c r="U29" s="0" t="n">
        <v>-0.259546677583917</v>
      </c>
      <c r="V29" s="0" t="n">
        <v>0.738810480887503</v>
      </c>
      <c r="W29" s="0" t="n">
        <v>0.615367484013053</v>
      </c>
      <c r="X29" s="0" t="n">
        <v>-0.935438702044595</v>
      </c>
      <c r="Y29" s="0" t="n">
        <v>1.08598211617503</v>
      </c>
      <c r="Z29" s="0" t="n">
        <v>-0.535963445114048</v>
      </c>
      <c r="AA29" s="0" t="n">
        <v>0.808057798281145</v>
      </c>
      <c r="AB29" s="0" t="n">
        <v>0.367287313401341</v>
      </c>
      <c r="AC29" s="0" t="n">
        <v>1.83818367679512</v>
      </c>
      <c r="AD29" s="0" t="n">
        <v>-0.223465982371852</v>
      </c>
      <c r="AE29" s="0" t="n">
        <v>-0.349316796118198</v>
      </c>
      <c r="AF29" s="0" t="n">
        <v>-0.0194196058877326</v>
      </c>
      <c r="AG29" s="0" t="n">
        <v>-0.303179782834275</v>
      </c>
      <c r="AH29" s="0" t="n">
        <v>0.79994190194205</v>
      </c>
      <c r="AI29" s="0" t="n">
        <v>-1.61631060843659</v>
      </c>
      <c r="AJ29" s="0" t="n">
        <v>-1.05368241914635</v>
      </c>
      <c r="AK29" s="0" t="n">
        <v>-1.06780292157919</v>
      </c>
      <c r="AL29" s="0" t="n">
        <v>0.950307591973576</v>
      </c>
      <c r="AM29" s="0" t="n">
        <v>1.71061337258193</v>
      </c>
      <c r="AN29" s="0" t="n">
        <v>-0.104449218537472</v>
      </c>
      <c r="AO29" s="0" t="n">
        <v>-0.168821723190011</v>
      </c>
      <c r="AP29" s="0" t="n">
        <v>0.0700521631131814</v>
      </c>
      <c r="AQ29" s="0" t="n">
        <v>1.16187830260819</v>
      </c>
      <c r="AR29" s="0" t="n">
        <v>-0.927353134190574</v>
      </c>
      <c r="AS29" s="0" t="n">
        <v>0.238368982734785</v>
      </c>
      <c r="AT29" s="0" t="n">
        <v>0.97519762978243</v>
      </c>
      <c r="AU29" s="0" t="n">
        <v>0.501094169939845</v>
      </c>
      <c r="AV29" s="0" t="n">
        <v>0.189581616598743</v>
      </c>
      <c r="AW29" s="0" t="n">
        <v>1.00104609256714</v>
      </c>
      <c r="AX29" s="0" t="n">
        <v>-2.70323229299924</v>
      </c>
      <c r="AY29" s="0" t="n">
        <v>0.677875319530908</v>
      </c>
      <c r="AZ29" s="0" t="n">
        <v>-0.654075683127424</v>
      </c>
      <c r="BA29" s="0" t="n">
        <v>-1.83063289685646</v>
      </c>
      <c r="BB29" s="0" t="n">
        <v>0.511202599524981</v>
      </c>
      <c r="BC29" s="0" t="n">
        <v>1.37365854516296</v>
      </c>
      <c r="BD29" s="0" t="n">
        <v>-0.137448514627692</v>
      </c>
      <c r="BE29" s="0" t="n">
        <v>0.952874547202939</v>
      </c>
      <c r="BF29" s="0" t="n">
        <v>1.61227825798865</v>
      </c>
      <c r="BG29" s="0" t="n">
        <v>1.31491445358405</v>
      </c>
      <c r="BH29" s="0" t="n">
        <v>1.63996452937139</v>
      </c>
      <c r="BI29" s="0" t="n">
        <v>0.742127491071892</v>
      </c>
      <c r="BJ29" s="0" t="n">
        <v>0.0754336389015928</v>
      </c>
      <c r="BK29" s="0" t="n">
        <v>-1.60196581189717</v>
      </c>
    </row>
    <row r="30" customFormat="false" ht="15" hidden="false" customHeight="false" outlineLevel="0" collapsed="false">
      <c r="A30" s="0" t="n">
        <v>-0.246062488129949</v>
      </c>
      <c r="B30" s="0" t="n">
        <v>-0.843246595316192</v>
      </c>
      <c r="C30" s="0" t="n">
        <v>2.17094271749781</v>
      </c>
      <c r="D30" s="0" t="n">
        <v>-0.175885812432337</v>
      </c>
      <c r="E30" s="0" t="n">
        <v>0.123204806784486</v>
      </c>
      <c r="F30" s="0" t="n">
        <v>0.551485376040468</v>
      </c>
      <c r="G30" s="0" t="n">
        <v>0.0436024463724537</v>
      </c>
      <c r="H30" s="0" t="n">
        <v>1.69505104043075</v>
      </c>
      <c r="I30" s="0" t="n">
        <v>-0.622649361734452</v>
      </c>
      <c r="J30" s="0" t="n">
        <v>0.194607455237243</v>
      </c>
      <c r="K30" s="0" t="n">
        <v>-0.742470585698048</v>
      </c>
      <c r="L30" s="0" t="n">
        <v>-1.32002251122071</v>
      </c>
      <c r="M30" s="0" t="n">
        <v>-0.611769090905285</v>
      </c>
      <c r="N30" s="0" t="n">
        <v>-0.037036797048412</v>
      </c>
      <c r="O30" s="0" t="n">
        <v>-0.42930222451726</v>
      </c>
      <c r="P30" s="0" t="n">
        <v>-0.692420979873856</v>
      </c>
      <c r="Q30" s="0" t="n">
        <v>-1.40631746367183</v>
      </c>
      <c r="R30" s="0" t="n">
        <v>-0.0831055726286948</v>
      </c>
      <c r="S30" s="0" t="n">
        <v>-1.504720374031</v>
      </c>
      <c r="T30" s="0" t="n">
        <v>0.760055963689603</v>
      </c>
      <c r="U30" s="0" t="n">
        <v>0.0824397529345033</v>
      </c>
      <c r="V30" s="0" t="n">
        <v>-1.45755149946493</v>
      </c>
      <c r="W30" s="0" t="n">
        <v>-0.309209077049863</v>
      </c>
      <c r="X30" s="0" t="n">
        <v>-0.752156405590583</v>
      </c>
      <c r="Y30" s="0" t="n">
        <v>0.31917451041918</v>
      </c>
      <c r="Z30" s="0" t="n">
        <v>1.34045044602315</v>
      </c>
      <c r="AA30" s="0" t="n">
        <v>-1.87517246964575</v>
      </c>
      <c r="AB30" s="0" t="n">
        <v>0.115026079147417</v>
      </c>
      <c r="AC30" s="0" t="n">
        <v>-0.16013279556664</v>
      </c>
      <c r="AD30" s="0" t="n">
        <v>0.671340076450466</v>
      </c>
      <c r="AE30" s="0" t="n">
        <v>0.213196628237689</v>
      </c>
      <c r="AF30" s="0" t="n">
        <v>-0.751969331738819</v>
      </c>
      <c r="AG30" s="0" t="n">
        <v>-0.319053935666618</v>
      </c>
      <c r="AH30" s="0" t="n">
        <v>-0.796025856803489</v>
      </c>
      <c r="AI30" s="0" t="n">
        <v>1.0760071385986</v>
      </c>
      <c r="AJ30" s="0" t="n">
        <v>0.0213116486719422</v>
      </c>
      <c r="AK30" s="0" t="n">
        <v>1.90119068575301</v>
      </c>
      <c r="AL30" s="0" t="n">
        <v>-0.0606608138146208</v>
      </c>
      <c r="AM30" s="0" t="n">
        <v>-0.708406766910463</v>
      </c>
      <c r="AN30" s="0" t="n">
        <v>-1.51371439261283</v>
      </c>
      <c r="AO30" s="0" t="n">
        <v>-1.80313967625595</v>
      </c>
      <c r="AP30" s="0" t="n">
        <v>-1.58413594300549</v>
      </c>
      <c r="AQ30" s="0" t="n">
        <v>0.267126651011483</v>
      </c>
      <c r="AR30" s="0" t="n">
        <v>0.508725023229934</v>
      </c>
      <c r="AS30" s="0" t="n">
        <v>-1.58119070203213</v>
      </c>
      <c r="AT30" s="0" t="n">
        <v>0.895038314076115</v>
      </c>
      <c r="AU30" s="0" t="n">
        <v>-0.48306105168344</v>
      </c>
      <c r="AV30" s="0" t="n">
        <v>0.146793011985549</v>
      </c>
      <c r="AW30" s="0" t="n">
        <v>1.61222062825542</v>
      </c>
      <c r="AX30" s="0" t="n">
        <v>0.896839315865532</v>
      </c>
      <c r="AY30" s="0" t="n">
        <v>-0.268530647905832</v>
      </c>
      <c r="AZ30" s="0" t="n">
        <v>-0.891192225415287</v>
      </c>
      <c r="BA30" s="0" t="n">
        <v>-2.15181540132931</v>
      </c>
      <c r="BB30" s="0" t="n">
        <v>-0.71915331924242</v>
      </c>
      <c r="BC30" s="0" t="n">
        <v>-0.211130238827694</v>
      </c>
      <c r="BD30" s="0" t="n">
        <v>-0.987179527151184</v>
      </c>
      <c r="BE30" s="0" t="n">
        <v>-0.131256967092305</v>
      </c>
      <c r="BF30" s="0" t="n">
        <v>0.0768518829587682</v>
      </c>
      <c r="BG30" s="0" t="n">
        <v>-0.224855981808079</v>
      </c>
      <c r="BH30" s="0" t="n">
        <v>-0.65000258082346</v>
      </c>
      <c r="BI30" s="0" t="n">
        <v>0.168654671966728</v>
      </c>
      <c r="BJ30" s="0" t="n">
        <v>0.441940649569409</v>
      </c>
      <c r="BK30" s="0" t="n">
        <v>-1.09039907744285</v>
      </c>
    </row>
    <row r="31" customFormat="false" ht="15" hidden="false" customHeight="false" outlineLevel="0" collapsed="false">
      <c r="A31" s="0" t="n">
        <v>1.41093237974627</v>
      </c>
      <c r="B31" s="0" t="n">
        <v>-0.0985881322842617</v>
      </c>
      <c r="C31" s="0" t="n">
        <v>0.0188496229448477</v>
      </c>
      <c r="D31" s="0" t="n">
        <v>0.708214423256557</v>
      </c>
      <c r="E31" s="0" t="n">
        <v>0.233216131263502</v>
      </c>
      <c r="F31" s="0" t="n">
        <v>0.953136633913245</v>
      </c>
      <c r="G31" s="0" t="n">
        <v>0.287124165201824</v>
      </c>
      <c r="H31" s="0" t="n">
        <v>-0.612437374640438</v>
      </c>
      <c r="I31" s="0" t="n">
        <v>0.361503525206102</v>
      </c>
      <c r="J31" s="0" t="n">
        <v>-1.14372620732066</v>
      </c>
      <c r="K31" s="0" t="n">
        <v>0.108559705776523</v>
      </c>
      <c r="L31" s="0" t="n">
        <v>-0.0332299906444608</v>
      </c>
      <c r="M31" s="0" t="n">
        <v>-0.20811685727254</v>
      </c>
      <c r="N31" s="0" t="n">
        <v>-0.128537511438931</v>
      </c>
      <c r="O31" s="0" t="n">
        <v>-1.88184904549764</v>
      </c>
      <c r="P31" s="0" t="n">
        <v>-0.548724907740962</v>
      </c>
      <c r="Q31" s="0" t="n">
        <v>0.0928449011411147</v>
      </c>
      <c r="R31" s="0" t="n">
        <v>0.1598563919974</v>
      </c>
      <c r="S31" s="0" t="n">
        <v>-1.02767514092596</v>
      </c>
      <c r="T31" s="0" t="n">
        <v>1.2657078408647</v>
      </c>
      <c r="U31" s="0" t="n">
        <v>-0.866174848214501</v>
      </c>
      <c r="V31" s="0" t="n">
        <v>0.969457200526737</v>
      </c>
      <c r="W31" s="0" t="n">
        <v>0.427194361871685</v>
      </c>
      <c r="X31" s="0" t="n">
        <v>-0.646227309843803</v>
      </c>
      <c r="Y31" s="0" t="n">
        <v>1.77531089260951</v>
      </c>
      <c r="Z31" s="0" t="n">
        <v>-1.19363683175648</v>
      </c>
      <c r="AA31" s="0" t="n">
        <v>0.919154173610002</v>
      </c>
      <c r="AB31" s="0" t="n">
        <v>1.00058231804298</v>
      </c>
      <c r="AC31" s="0" t="n">
        <v>-0.670620209076645</v>
      </c>
      <c r="AD31" s="0" t="n">
        <v>1.39246530006433</v>
      </c>
      <c r="AE31" s="0" t="n">
        <v>-0.250046514598953</v>
      </c>
      <c r="AF31" s="0" t="n">
        <v>0.288693629279857</v>
      </c>
      <c r="AG31" s="0" t="n">
        <v>0.260321838771221</v>
      </c>
      <c r="AH31" s="0" t="n">
        <v>-0.134308741470548</v>
      </c>
      <c r="AI31" s="0" t="n">
        <v>0.810808273159782</v>
      </c>
      <c r="AJ31" s="0" t="n">
        <v>0.793488720552213</v>
      </c>
      <c r="AK31" s="0" t="n">
        <v>-1.74853197323818</v>
      </c>
      <c r="AL31" s="0" t="n">
        <v>1.30434024287815</v>
      </c>
      <c r="AM31" s="0" t="n">
        <v>-1.66249198803567</v>
      </c>
      <c r="AN31" s="0" t="n">
        <v>1.03254620434166</v>
      </c>
      <c r="AO31" s="0" t="n">
        <v>1.12670513682758</v>
      </c>
      <c r="AP31" s="0" t="n">
        <v>-1.0909664302152</v>
      </c>
      <c r="AQ31" s="0" t="n">
        <v>-0.410814287954585</v>
      </c>
      <c r="AR31" s="0" t="n">
        <v>-1.10570466848594</v>
      </c>
      <c r="AS31" s="0" t="n">
        <v>-0.214921030288735</v>
      </c>
      <c r="AT31" s="0" t="n">
        <v>-0.308034284185741</v>
      </c>
      <c r="AU31" s="0" t="n">
        <v>0.77966053226934</v>
      </c>
      <c r="AV31" s="0" t="n">
        <v>1.31030874611961</v>
      </c>
      <c r="AW31" s="0" t="n">
        <v>1.39568381078996</v>
      </c>
      <c r="AX31" s="0" t="n">
        <v>-0.562168026578302</v>
      </c>
      <c r="AY31" s="0" t="n">
        <v>-0.209221873744528</v>
      </c>
      <c r="AZ31" s="0" t="n">
        <v>-1.68343819222095</v>
      </c>
      <c r="BA31" s="0" t="n">
        <v>-0.805870066496189</v>
      </c>
      <c r="BB31" s="0" t="n">
        <v>0.964851633097458</v>
      </c>
      <c r="BC31" s="0" t="n">
        <v>1.61558282354823</v>
      </c>
      <c r="BD31" s="0" t="n">
        <v>-1.23434887187992</v>
      </c>
      <c r="BE31" s="0" t="n">
        <v>-0.592464259152894</v>
      </c>
      <c r="BF31" s="0" t="n">
        <v>-0.026405756958927</v>
      </c>
      <c r="BG31" s="0" t="n">
        <v>0.280161158819607</v>
      </c>
      <c r="BH31" s="0" t="n">
        <v>-0.809603519921646</v>
      </c>
      <c r="BI31" s="0" t="n">
        <v>0.42406104446409</v>
      </c>
      <c r="BJ31" s="0" t="n">
        <v>-0.473839347070916</v>
      </c>
      <c r="BK31" s="0" t="n">
        <v>-0.0144522708782791</v>
      </c>
    </row>
    <row r="32" customFormat="false" ht="15" hidden="false" customHeight="false" outlineLevel="0" collapsed="false">
      <c r="A32" s="0" t="n">
        <v>0.5462842480037</v>
      </c>
      <c r="B32" s="0" t="n">
        <v>0.00642226981093782</v>
      </c>
      <c r="C32" s="0" t="n">
        <v>-0.436385890526569</v>
      </c>
      <c r="D32" s="0" t="n">
        <v>-0.109609803925831</v>
      </c>
      <c r="E32" s="0" t="n">
        <v>-0.0883629592053353</v>
      </c>
      <c r="F32" s="0" t="n">
        <v>-0.370011029882128</v>
      </c>
      <c r="G32" s="0" t="n">
        <v>-0.258796062667102</v>
      </c>
      <c r="H32" s="0" t="n">
        <v>1.59864717050472</v>
      </c>
      <c r="I32" s="0" t="n">
        <v>0.560919447941239</v>
      </c>
      <c r="J32" s="0" t="n">
        <v>-0.29548031802916</v>
      </c>
      <c r="K32" s="0" t="n">
        <v>0.696954404510736</v>
      </c>
      <c r="L32" s="0" t="n">
        <v>-0.33381948975601</v>
      </c>
      <c r="M32" s="0" t="n">
        <v>1.17312463758664</v>
      </c>
      <c r="N32" s="0" t="n">
        <v>0.369642192198094</v>
      </c>
      <c r="O32" s="0" t="n">
        <v>-0.107302144004229</v>
      </c>
      <c r="P32" s="0" t="n">
        <v>0.447716925810278</v>
      </c>
      <c r="Q32" s="0" t="n">
        <v>-1.5708761520685</v>
      </c>
      <c r="R32" s="0" t="n">
        <v>-1.12676746890981</v>
      </c>
      <c r="S32" s="0" t="n">
        <v>-1.19392500639906</v>
      </c>
      <c r="T32" s="0" t="n">
        <v>0.142943094763707</v>
      </c>
      <c r="U32" s="0" t="n">
        <v>1.73251499948509</v>
      </c>
      <c r="V32" s="0" t="n">
        <v>2.23130014619263</v>
      </c>
      <c r="W32" s="0" t="n">
        <v>0.638051101440757</v>
      </c>
      <c r="X32" s="0" t="n">
        <v>0.500844474944457</v>
      </c>
      <c r="Y32" s="0" t="n">
        <v>-1.80105773415274</v>
      </c>
      <c r="Z32" s="0" t="n">
        <v>-0.542673799734022</v>
      </c>
      <c r="AA32" s="0" t="n">
        <v>-0.787783751908239</v>
      </c>
      <c r="AB32" s="0" t="n">
        <v>-0.620847598251116</v>
      </c>
      <c r="AC32" s="0" t="n">
        <v>-0.16814381858479</v>
      </c>
      <c r="AD32" s="0" t="n">
        <v>-0.472090577697127</v>
      </c>
      <c r="AE32" s="0" t="n">
        <v>-1.97929981037579</v>
      </c>
      <c r="AF32" s="0" t="n">
        <v>0.747910256117534</v>
      </c>
      <c r="AG32" s="0" t="n">
        <v>-1.07274302573981</v>
      </c>
      <c r="AH32" s="0" t="n">
        <v>0.23924686411115</v>
      </c>
      <c r="AI32" s="0" t="n">
        <v>2.07408266974997</v>
      </c>
      <c r="AJ32" s="0" t="n">
        <v>-0.919384591586423</v>
      </c>
      <c r="AK32" s="0" t="n">
        <v>-2.53028752274633</v>
      </c>
      <c r="AL32" s="0" t="n">
        <v>-0.286004221880111</v>
      </c>
      <c r="AM32" s="0" t="n">
        <v>1.10095963499857</v>
      </c>
      <c r="AN32" s="0" t="n">
        <v>1.95834745422059</v>
      </c>
      <c r="AO32" s="0" t="n">
        <v>-1.22954959445242</v>
      </c>
      <c r="AP32" s="0" t="n">
        <v>0.496699223236522</v>
      </c>
      <c r="AQ32" s="0" t="n">
        <v>-0.465310456780053</v>
      </c>
      <c r="AR32" s="0" t="n">
        <v>-0.105948354304136</v>
      </c>
      <c r="AS32" s="0" t="n">
        <v>2.64434334701704</v>
      </c>
      <c r="AT32" s="0" t="n">
        <v>-1.50297032839515</v>
      </c>
      <c r="AU32" s="0" t="n">
        <v>0.253739661494573</v>
      </c>
      <c r="AV32" s="0" t="n">
        <v>0.467693171765433</v>
      </c>
      <c r="AW32" s="0" t="n">
        <v>1.08578632493935</v>
      </c>
      <c r="AX32" s="0" t="n">
        <v>0.0979831534708954</v>
      </c>
      <c r="AY32" s="0" t="n">
        <v>0.308050539504102</v>
      </c>
      <c r="AZ32" s="0" t="n">
        <v>-0.391648567421791</v>
      </c>
      <c r="BA32" s="0" t="n">
        <v>0.269126941245107</v>
      </c>
      <c r="BB32" s="0" t="n">
        <v>-0.343192275497411</v>
      </c>
      <c r="BC32" s="0" t="n">
        <v>0.621571889856051</v>
      </c>
      <c r="BD32" s="0" t="n">
        <v>-0.369610336043634</v>
      </c>
      <c r="BE32" s="0" t="n">
        <v>0.377100393902187</v>
      </c>
      <c r="BF32" s="0" t="n">
        <v>-0.0292628136849784</v>
      </c>
      <c r="BG32" s="0" t="n">
        <v>1.12605025077217</v>
      </c>
      <c r="BH32" s="0" t="n">
        <v>-0.0513937235884862</v>
      </c>
      <c r="BI32" s="0" t="n">
        <v>-1.77303246820688</v>
      </c>
      <c r="BJ32" s="0" t="n">
        <v>1.26192150071399</v>
      </c>
      <c r="BK32" s="0" t="n">
        <v>-0.905732300862619</v>
      </c>
    </row>
    <row r="33" customFormat="false" ht="15" hidden="false" customHeight="false" outlineLevel="0" collapsed="false">
      <c r="A33" s="0" t="n">
        <v>-0.65376633864882</v>
      </c>
      <c r="B33" s="0" t="n">
        <v>-0.595661294043492</v>
      </c>
      <c r="C33" s="0" t="n">
        <v>1.37443809317082</v>
      </c>
      <c r="D33" s="0" t="n">
        <v>-2.1356742139787</v>
      </c>
      <c r="E33" s="0" t="n">
        <v>3.13774853365999</v>
      </c>
      <c r="F33" s="0" t="n">
        <v>1.05605680906605</v>
      </c>
      <c r="G33" s="0" t="n">
        <v>0.22323891412916</v>
      </c>
      <c r="H33" s="0" t="n">
        <v>-0.0548940006162864</v>
      </c>
      <c r="I33" s="0" t="n">
        <v>0.285554074857657</v>
      </c>
      <c r="J33" s="0" t="n">
        <v>0.521122428379338</v>
      </c>
      <c r="K33" s="0" t="n">
        <v>0.645215585950057</v>
      </c>
      <c r="L33" s="0" t="n">
        <v>0.555604466003449</v>
      </c>
      <c r="M33" s="0" t="n">
        <v>0.0895806812552488</v>
      </c>
      <c r="N33" s="0" t="n">
        <v>-0.197338420307326</v>
      </c>
      <c r="O33" s="0" t="n">
        <v>-0.151273283653512</v>
      </c>
      <c r="P33" s="0" t="n">
        <v>-0.194908280352681</v>
      </c>
      <c r="Q33" s="0" t="n">
        <v>1.13377009686707</v>
      </c>
      <c r="R33" s="0" t="n">
        <v>0.593556722280862</v>
      </c>
      <c r="S33" s="0" t="n">
        <v>-2.94038863466428</v>
      </c>
      <c r="T33" s="0" t="n">
        <v>0.655900776529761</v>
      </c>
      <c r="U33" s="0" t="n">
        <v>0.194736194718775</v>
      </c>
      <c r="V33" s="0" t="n">
        <v>-0.0187087564458974</v>
      </c>
      <c r="W33" s="0" t="n">
        <v>-0.388518453088886</v>
      </c>
      <c r="X33" s="0" t="n">
        <v>1.12411271998601</v>
      </c>
      <c r="Y33" s="0" t="n">
        <v>0.947526462122858</v>
      </c>
      <c r="Z33" s="0" t="n">
        <v>-0.772877667823609</v>
      </c>
      <c r="AA33" s="0" t="n">
        <v>0.407052287124535</v>
      </c>
      <c r="AB33" s="0" t="n">
        <v>-0.971656734541286</v>
      </c>
      <c r="AC33" s="0" t="n">
        <v>-1.37961816478893</v>
      </c>
      <c r="AD33" s="0" t="n">
        <v>-0.626717224589965</v>
      </c>
      <c r="AE33" s="0" t="n">
        <v>0.862393472382759</v>
      </c>
      <c r="AF33" s="0" t="n">
        <v>0.953125045376087</v>
      </c>
      <c r="AG33" s="0" t="n">
        <v>0.513085420097293</v>
      </c>
      <c r="AH33" s="0" t="n">
        <v>0.725095786847997</v>
      </c>
      <c r="AI33" s="0" t="n">
        <v>0.516178287114958</v>
      </c>
      <c r="AJ33" s="0" t="n">
        <v>-0.641481595222952</v>
      </c>
      <c r="AK33" s="0" t="n">
        <v>0.431922544673941</v>
      </c>
      <c r="AL33" s="0" t="n">
        <v>0.800409525227682</v>
      </c>
      <c r="AM33" s="0" t="n">
        <v>0.754291329813574</v>
      </c>
      <c r="AN33" s="0" t="n">
        <v>1.18891337147464</v>
      </c>
      <c r="AO33" s="0" t="n">
        <v>0.708303847201064</v>
      </c>
      <c r="AP33" s="0" t="n">
        <v>0.351448207541583</v>
      </c>
      <c r="AQ33" s="0" t="n">
        <v>1.07015023831643</v>
      </c>
      <c r="AR33" s="0" t="n">
        <v>-0.0265212592490601</v>
      </c>
      <c r="AS33" s="0" t="n">
        <v>-0.881874651227718</v>
      </c>
      <c r="AT33" s="0" t="n">
        <v>-0.163066963943764</v>
      </c>
      <c r="AU33" s="0" t="n">
        <v>-0.744902644806449</v>
      </c>
      <c r="AV33" s="0" t="n">
        <v>-0.675178274974382</v>
      </c>
      <c r="AW33" s="0" t="n">
        <v>-0.144518670715518</v>
      </c>
      <c r="AX33" s="0" t="n">
        <v>-0.792419920999961</v>
      </c>
      <c r="AY33" s="0" t="n">
        <v>-0.30796152963904</v>
      </c>
      <c r="AZ33" s="0" t="n">
        <v>-1.89361466695379</v>
      </c>
      <c r="BA33" s="0" t="n">
        <v>0.213293707372939</v>
      </c>
      <c r="BB33" s="0" t="n">
        <v>0.00120547536222424</v>
      </c>
      <c r="BC33" s="0" t="n">
        <v>-0.817088631068191</v>
      </c>
      <c r="BD33" s="0" t="n">
        <v>0.659245668432405</v>
      </c>
      <c r="BE33" s="0" t="n">
        <v>0.937570137626558</v>
      </c>
      <c r="BF33" s="0" t="n">
        <v>-1.60755986436897</v>
      </c>
      <c r="BG33" s="0" t="n">
        <v>-0.762724778566214</v>
      </c>
      <c r="BH33" s="0" t="n">
        <v>-0.769142349787298</v>
      </c>
      <c r="BI33" s="0" t="n">
        <v>-0.939903101108865</v>
      </c>
      <c r="BJ33" s="0" t="n">
        <v>0.829474841931749</v>
      </c>
      <c r="BK33" s="0" t="n">
        <v>-0.193826138772804</v>
      </c>
    </row>
    <row r="34" customFormat="false" ht="15" hidden="false" customHeight="false" outlineLevel="0" collapsed="false">
      <c r="A34" s="0" t="n">
        <v>-0.264514841310611</v>
      </c>
      <c r="B34" s="0" t="n">
        <v>-2.00386236440675</v>
      </c>
      <c r="C34" s="0" t="n">
        <v>0.635418030209226</v>
      </c>
      <c r="D34" s="0" t="n">
        <v>-1.23925839485347</v>
      </c>
      <c r="E34" s="0" t="n">
        <v>0.0599326302663283</v>
      </c>
      <c r="F34" s="0" t="n">
        <v>0.277376937958192</v>
      </c>
      <c r="G34" s="0" t="n">
        <v>1.36065859583865</v>
      </c>
      <c r="H34" s="0" t="n">
        <v>-1.30882039911911</v>
      </c>
      <c r="I34" s="0" t="n">
        <v>-3.01951215582083</v>
      </c>
      <c r="J34" s="0" t="n">
        <v>0.183849544753695</v>
      </c>
      <c r="K34" s="0" t="n">
        <v>1.80051118151085</v>
      </c>
      <c r="L34" s="0" t="n">
        <v>1.23894635293944</v>
      </c>
      <c r="M34" s="0" t="n">
        <v>0.209659415274626</v>
      </c>
      <c r="N34" s="0" t="n">
        <v>-0.491636185632047</v>
      </c>
      <c r="O34" s="0" t="n">
        <v>0.80712259663731</v>
      </c>
      <c r="P34" s="0" t="n">
        <v>-0.973546199704469</v>
      </c>
      <c r="Q34" s="0" t="n">
        <v>0.476357769356219</v>
      </c>
      <c r="R34" s="0" t="n">
        <v>0.505470159166627</v>
      </c>
      <c r="S34" s="0" t="n">
        <v>1.06020990749888</v>
      </c>
      <c r="T34" s="0" t="n">
        <v>2.75966003891108</v>
      </c>
      <c r="U34" s="0" t="n">
        <v>0.392415967178767</v>
      </c>
      <c r="V34" s="0" t="n">
        <v>-0.508963625707499</v>
      </c>
      <c r="W34" s="0" t="n">
        <v>-0.0255743121919944</v>
      </c>
      <c r="X34" s="0" t="n">
        <v>-1.76907590488912</v>
      </c>
      <c r="Y34" s="0" t="n">
        <v>-0.694713131089058</v>
      </c>
      <c r="Z34" s="0" t="n">
        <v>-0.409282438113104</v>
      </c>
      <c r="AA34" s="0" t="n">
        <v>-0.524088397934593</v>
      </c>
      <c r="AB34" s="0" t="n">
        <v>0.152354872033722</v>
      </c>
      <c r="AC34" s="0" t="n">
        <v>-0.822419932382201</v>
      </c>
      <c r="AD34" s="0" t="n">
        <v>1.12103066732447</v>
      </c>
      <c r="AE34" s="0" t="n">
        <v>0.000207064918197094</v>
      </c>
      <c r="AF34" s="0" t="n">
        <v>-0.00930032113861442</v>
      </c>
      <c r="AG34" s="0" t="n">
        <v>-0.327894716512918</v>
      </c>
      <c r="AH34" s="0" t="n">
        <v>0.155190683858979</v>
      </c>
      <c r="AI34" s="0" t="n">
        <v>0.825098264667635</v>
      </c>
      <c r="AJ34" s="0" t="n">
        <v>-0.8671302157109</v>
      </c>
      <c r="AK34" s="0" t="n">
        <v>-0.658116489075257</v>
      </c>
      <c r="AL34" s="0" t="n">
        <v>-0.303726028776665</v>
      </c>
      <c r="AM34" s="0" t="n">
        <v>-1.34587092347322</v>
      </c>
      <c r="AN34" s="0" t="n">
        <v>-0.819257859721498</v>
      </c>
      <c r="AO34" s="0" t="n">
        <v>-0.476220873544659</v>
      </c>
      <c r="AP34" s="0" t="n">
        <v>0.874389180712728</v>
      </c>
      <c r="AQ34" s="0" t="n">
        <v>0.262561329001925</v>
      </c>
      <c r="AR34" s="0" t="n">
        <v>0.193589911367544</v>
      </c>
      <c r="AS34" s="0" t="n">
        <v>0.850897962167972</v>
      </c>
      <c r="AT34" s="0" t="n">
        <v>-0.137371788399397</v>
      </c>
      <c r="AU34" s="0" t="n">
        <v>0.39046484992889</v>
      </c>
      <c r="AV34" s="0" t="n">
        <v>-0.103221752932496</v>
      </c>
      <c r="AW34" s="0" t="n">
        <v>0.265362349399628</v>
      </c>
      <c r="AX34" s="0" t="n">
        <v>-0.582758657611582</v>
      </c>
      <c r="AY34" s="0" t="n">
        <v>-2.43881715827643</v>
      </c>
      <c r="AZ34" s="0" t="n">
        <v>-0.134279162186304</v>
      </c>
      <c r="BA34" s="0" t="n">
        <v>1.42274813609994</v>
      </c>
      <c r="BB34" s="0" t="n">
        <v>0.926215402241592</v>
      </c>
      <c r="BC34" s="0" t="n">
        <v>0.965397484591171</v>
      </c>
      <c r="BD34" s="0" t="n">
        <v>1.23613072180622</v>
      </c>
      <c r="BE34" s="0" t="n">
        <v>0.0886575909614374</v>
      </c>
      <c r="BF34" s="0" t="n">
        <v>0.197315707405596</v>
      </c>
      <c r="BG34" s="0" t="n">
        <v>-0.61765189543435</v>
      </c>
      <c r="BH34" s="0" t="n">
        <v>-0.31607285602705</v>
      </c>
      <c r="BI34" s="0" t="n">
        <v>0.615771149771142</v>
      </c>
      <c r="BJ34" s="0" t="n">
        <v>1.20388443716882</v>
      </c>
      <c r="BK34" s="0" t="n">
        <v>-0.139446275681</v>
      </c>
    </row>
    <row r="35" customFormat="false" ht="15" hidden="false" customHeight="false" outlineLevel="0" collapsed="false">
      <c r="A35" s="0" t="n">
        <v>-0.450189264851412</v>
      </c>
      <c r="B35" s="0" t="n">
        <v>0.000527958856597293</v>
      </c>
      <c r="C35" s="0" t="n">
        <v>0.601206748929115</v>
      </c>
      <c r="D35" s="0" t="n">
        <v>-1.44385481613354</v>
      </c>
      <c r="E35" s="0" t="n">
        <v>-2.29618095313724</v>
      </c>
      <c r="F35" s="0" t="n">
        <v>-0.550536849491584</v>
      </c>
      <c r="G35" s="0" t="n">
        <v>-1.22071242591416</v>
      </c>
      <c r="H35" s="0" t="n">
        <v>-0.508140197647311</v>
      </c>
      <c r="I35" s="0" t="n">
        <v>-0.147780318817472</v>
      </c>
      <c r="J35" s="0" t="n">
        <v>-0.453248409023013</v>
      </c>
      <c r="K35" s="0" t="n">
        <v>1.45246753447075</v>
      </c>
      <c r="L35" s="0" t="n">
        <v>0.32674476460232</v>
      </c>
      <c r="M35" s="0" t="n">
        <v>0.300474359610828</v>
      </c>
      <c r="N35" s="0" t="n">
        <v>0.622207144043402</v>
      </c>
      <c r="O35" s="0" t="n">
        <v>-1.13883311778077</v>
      </c>
      <c r="P35" s="0" t="n">
        <v>1.03911178742027</v>
      </c>
      <c r="Q35" s="0" t="n">
        <v>-0.0757642865354599</v>
      </c>
      <c r="R35" s="0" t="n">
        <v>0.670480617241213</v>
      </c>
      <c r="S35" s="0" t="n">
        <v>-1.07185723304016</v>
      </c>
      <c r="T35" s="0" t="n">
        <v>-1.55375876601606</v>
      </c>
      <c r="U35" s="0" t="n">
        <v>0.817889658025029</v>
      </c>
      <c r="V35" s="0" t="n">
        <v>0.376409526097517</v>
      </c>
      <c r="W35" s="0" t="n">
        <v>-0.90205155435751</v>
      </c>
      <c r="X35" s="0" t="n">
        <v>-0.869663081274694</v>
      </c>
      <c r="Y35" s="0" t="n">
        <v>1.12543478441477</v>
      </c>
      <c r="Z35" s="0" t="n">
        <v>-1.18941189286733</v>
      </c>
      <c r="AA35" s="0" t="n">
        <v>1.64267295325596</v>
      </c>
      <c r="AB35" s="0" t="n">
        <v>-0.900620734647869</v>
      </c>
      <c r="AC35" s="0" t="n">
        <v>0.638391925608383</v>
      </c>
      <c r="AD35" s="0" t="n">
        <v>-0.328618475748985</v>
      </c>
      <c r="AE35" s="0" t="n">
        <v>0.603187431082343</v>
      </c>
      <c r="AF35" s="0" t="n">
        <v>-0.544114002114193</v>
      </c>
      <c r="AG35" s="0" t="n">
        <v>-0.162792906072294</v>
      </c>
      <c r="AH35" s="0" t="n">
        <v>0.0409191753957211</v>
      </c>
      <c r="AI35" s="0" t="n">
        <v>-1.00218745578147</v>
      </c>
      <c r="AJ35" s="0" t="n">
        <v>0.740824345420126</v>
      </c>
      <c r="AK35" s="0" t="n">
        <v>-0.513213566471585</v>
      </c>
      <c r="AL35" s="0" t="n">
        <v>-0.228599915340019</v>
      </c>
      <c r="AM35" s="0" t="n">
        <v>-0.994349374608512</v>
      </c>
      <c r="AN35" s="0" t="n">
        <v>-2.56233365879531</v>
      </c>
      <c r="AO35" s="0" t="n">
        <v>-0.191027762600169</v>
      </c>
      <c r="AP35" s="0" t="n">
        <v>2.41261542161292</v>
      </c>
      <c r="AQ35" s="0" t="n">
        <v>0.784604287898024</v>
      </c>
      <c r="AR35" s="0" t="n">
        <v>-0.0192603797343946</v>
      </c>
      <c r="AS35" s="0" t="n">
        <v>-0.262890829208268</v>
      </c>
      <c r="AT35" s="0" t="n">
        <v>0.0224658928120464</v>
      </c>
      <c r="AU35" s="0" t="n">
        <v>0.54711911517521</v>
      </c>
      <c r="AV35" s="0" t="n">
        <v>-1.18081281530885</v>
      </c>
      <c r="AW35" s="0" t="n">
        <v>1.11432169466887</v>
      </c>
      <c r="AX35" s="0" t="n">
        <v>0.715381315441244</v>
      </c>
      <c r="AY35" s="0" t="n">
        <v>0.718185725707935</v>
      </c>
      <c r="AZ35" s="0" t="n">
        <v>0.438475738809727</v>
      </c>
      <c r="BA35" s="0" t="n">
        <v>0.0196166576939899</v>
      </c>
      <c r="BB35" s="0" t="n">
        <v>0.67286123596682</v>
      </c>
      <c r="BC35" s="0" t="n">
        <v>0.591814133741378</v>
      </c>
      <c r="BD35" s="0" t="n">
        <v>-0.354040710941024</v>
      </c>
      <c r="BE35" s="0" t="n">
        <v>-0.573601772896901</v>
      </c>
      <c r="BF35" s="0" t="n">
        <v>0.101856295261987</v>
      </c>
      <c r="BG35" s="0" t="n">
        <v>1.54902015149519</v>
      </c>
      <c r="BH35" s="0" t="n">
        <v>-1.2391070756539</v>
      </c>
      <c r="BI35" s="0" t="n">
        <v>-1.46752526575244</v>
      </c>
      <c r="BJ35" s="0" t="n">
        <v>0.164760841236517</v>
      </c>
      <c r="BK35" s="0" t="n">
        <v>0.0508877018560181</v>
      </c>
    </row>
    <row r="36" customFormat="false" ht="15" hidden="false" customHeight="false" outlineLevel="0" collapsed="false">
      <c r="A36" s="0" t="n">
        <v>0.173341664370408</v>
      </c>
      <c r="B36" s="0" t="n">
        <v>0.2439531979085</v>
      </c>
      <c r="C36" s="0" t="n">
        <v>-0.223202254634805</v>
      </c>
      <c r="D36" s="0" t="n">
        <v>1.48986343860208</v>
      </c>
      <c r="E36" s="0" t="n">
        <v>-1.60090397847652</v>
      </c>
      <c r="F36" s="0" t="n">
        <v>-0.828497024780246</v>
      </c>
      <c r="G36" s="0" t="n">
        <v>-0.103254760149047</v>
      </c>
      <c r="H36" s="0" t="n">
        <v>-1.64318881115417</v>
      </c>
      <c r="I36" s="0" t="n">
        <v>-0.175854404432071</v>
      </c>
      <c r="J36" s="0" t="n">
        <v>1.66147016572802</v>
      </c>
      <c r="K36" s="0" t="n">
        <v>0.0208864882959618</v>
      </c>
      <c r="L36" s="0" t="n">
        <v>0.230700905718684</v>
      </c>
      <c r="M36" s="0" t="n">
        <v>-1.26016476517258</v>
      </c>
      <c r="N36" s="0" t="n">
        <v>-0.616361408039478</v>
      </c>
      <c r="O36" s="0" t="n">
        <v>-0.375196380323937</v>
      </c>
      <c r="P36" s="0" t="n">
        <v>-0.317715096756234</v>
      </c>
      <c r="Q36" s="0" t="n">
        <v>1.28164379500377</v>
      </c>
      <c r="R36" s="0" t="n">
        <v>0.557691060725125</v>
      </c>
      <c r="S36" s="0" t="n">
        <v>-1.11145795693703</v>
      </c>
      <c r="T36" s="0" t="n">
        <v>0.246504778432005</v>
      </c>
      <c r="U36" s="0" t="n">
        <v>0.498221748496785</v>
      </c>
      <c r="V36" s="0" t="n">
        <v>1.14014903852127</v>
      </c>
      <c r="W36" s="0" t="n">
        <v>1.58054068656837</v>
      </c>
      <c r="X36" s="0" t="n">
        <v>-1.01509419182787</v>
      </c>
      <c r="Y36" s="0" t="n">
        <v>-0.810857511210338</v>
      </c>
      <c r="Z36" s="0" t="n">
        <v>-1.25757785891462</v>
      </c>
      <c r="AA36" s="0" t="n">
        <v>-0.234019859106981</v>
      </c>
      <c r="AB36" s="0" t="n">
        <v>0.466358374446335</v>
      </c>
      <c r="AC36" s="0" t="n">
        <v>0.987334516589102</v>
      </c>
      <c r="AD36" s="0" t="n">
        <v>-0.0759510236425228</v>
      </c>
      <c r="AE36" s="0" t="n">
        <v>-0.319847523254844</v>
      </c>
      <c r="AF36" s="0" t="n">
        <v>0.15175799224874</v>
      </c>
      <c r="AG36" s="0" t="n">
        <v>-0.835142901630023</v>
      </c>
      <c r="AH36" s="0" t="n">
        <v>2.08953872169477</v>
      </c>
      <c r="AI36" s="0" t="n">
        <v>-1.60766102711806</v>
      </c>
      <c r="AJ36" s="0" t="n">
        <v>0.184740578895725</v>
      </c>
      <c r="AK36" s="0" t="n">
        <v>2.02360621922964</v>
      </c>
      <c r="AL36" s="0" t="n">
        <v>0.00679984455999777</v>
      </c>
      <c r="AM36" s="0" t="n">
        <v>-0.190039035001495</v>
      </c>
      <c r="AN36" s="0" t="n">
        <v>-0.357445422810427</v>
      </c>
      <c r="AO36" s="0" t="n">
        <v>-0.180391681762408</v>
      </c>
      <c r="AP36" s="0" t="n">
        <v>1.37284847467653</v>
      </c>
      <c r="AQ36" s="0" t="n">
        <v>-2.21186191132951</v>
      </c>
      <c r="AR36" s="0" t="n">
        <v>1.53343370129633</v>
      </c>
      <c r="AS36" s="0" t="n">
        <v>-1.42395715245015</v>
      </c>
      <c r="AT36" s="0" t="n">
        <v>-0.266652329234415</v>
      </c>
      <c r="AU36" s="0" t="n">
        <v>-0.429244420298662</v>
      </c>
      <c r="AV36" s="0" t="n">
        <v>0.58855326977072</v>
      </c>
      <c r="AW36" s="0" t="n">
        <v>-1.59812435188375</v>
      </c>
      <c r="AX36" s="0" t="n">
        <v>0.462172666081943</v>
      </c>
      <c r="AY36" s="0" t="n">
        <v>2.02430962328685</v>
      </c>
      <c r="AZ36" s="0" t="n">
        <v>-1.36317400459281</v>
      </c>
      <c r="BA36" s="0" t="n">
        <v>0.189706167610396</v>
      </c>
      <c r="BB36" s="0" t="n">
        <v>-0.661982177796609</v>
      </c>
      <c r="BC36" s="0" t="n">
        <v>0.425887206193036</v>
      </c>
      <c r="BD36" s="0" t="n">
        <v>0.0191477774157521</v>
      </c>
      <c r="BE36" s="0" t="n">
        <v>-0.64148690904431</v>
      </c>
      <c r="BF36" s="0" t="n">
        <v>0.487872284871074</v>
      </c>
      <c r="BG36" s="0" t="n">
        <v>1.80434810978674</v>
      </c>
      <c r="BH36" s="0" t="n">
        <v>-0.190903791727299</v>
      </c>
      <c r="BI36" s="0" t="n">
        <v>0.719757942148182</v>
      </c>
      <c r="BJ36" s="0" t="n">
        <v>-1.29327295787116</v>
      </c>
      <c r="BK36" s="0" t="n">
        <v>-0.956436376818009</v>
      </c>
    </row>
    <row r="37" customFormat="false" ht="15" hidden="false" customHeight="false" outlineLevel="0" collapsed="false">
      <c r="A37" s="0" t="n">
        <v>0.472406277880377</v>
      </c>
      <c r="B37" s="0" t="n">
        <v>1.48411602853597</v>
      </c>
      <c r="C37" s="0" t="n">
        <v>0.35561334878566</v>
      </c>
      <c r="D37" s="0" t="n">
        <v>-0.313058030523154</v>
      </c>
      <c r="E37" s="0" t="n">
        <v>-0.000708594576645917</v>
      </c>
      <c r="F37" s="0" t="n">
        <v>-1.25040773396972</v>
      </c>
      <c r="G37" s="0" t="n">
        <v>0.604515326355367</v>
      </c>
      <c r="H37" s="0" t="n">
        <v>0.882333062323409</v>
      </c>
      <c r="I37" s="0" t="n">
        <v>-0.45209033283308</v>
      </c>
      <c r="J37" s="0" t="n">
        <v>-0.470042147759502</v>
      </c>
      <c r="K37" s="0" t="n">
        <v>0.265878229652049</v>
      </c>
      <c r="L37" s="0" t="n">
        <v>-0.436719736040596</v>
      </c>
      <c r="M37" s="0" t="n">
        <v>-0.0661326146258225</v>
      </c>
      <c r="N37" s="0" t="n">
        <v>2.09972178916652</v>
      </c>
      <c r="O37" s="0" t="n">
        <v>-0.247025700745997</v>
      </c>
      <c r="P37" s="0" t="n">
        <v>-0.358340152021222</v>
      </c>
      <c r="Q37" s="0" t="n">
        <v>-0.647541805635159</v>
      </c>
      <c r="R37" s="0" t="n">
        <v>0.744191971499937</v>
      </c>
      <c r="S37" s="0" t="n">
        <v>-0.181224173218103</v>
      </c>
      <c r="T37" s="0" t="n">
        <v>-0.649373038321426</v>
      </c>
      <c r="U37" s="0" t="n">
        <v>1.32130403227301</v>
      </c>
      <c r="V37" s="0" t="n">
        <v>1.41960300451364</v>
      </c>
      <c r="W37" s="0" t="n">
        <v>-0.600423565738705</v>
      </c>
      <c r="X37" s="0" t="n">
        <v>-1.86653995136062</v>
      </c>
      <c r="Y37" s="0" t="n">
        <v>1.00751368983692</v>
      </c>
      <c r="Z37" s="0" t="n">
        <v>-0.684629825760004</v>
      </c>
      <c r="AA37" s="0" t="n">
        <v>0.790625599162769</v>
      </c>
      <c r="AB37" s="0" t="n">
        <v>-1.97010381771184</v>
      </c>
      <c r="AC37" s="0" t="n">
        <v>0.892597338299309</v>
      </c>
      <c r="AD37" s="0" t="n">
        <v>-1.21117192928078</v>
      </c>
      <c r="AE37" s="0" t="n">
        <v>0.730764119066525</v>
      </c>
      <c r="AF37" s="0" t="n">
        <v>0.0142730678364341</v>
      </c>
      <c r="AG37" s="0" t="n">
        <v>-0.953939419396645</v>
      </c>
      <c r="AH37" s="0" t="n">
        <v>-0.407036312926781</v>
      </c>
      <c r="AI37" s="0" t="n">
        <v>0.686318456956701</v>
      </c>
      <c r="AJ37" s="0" t="n">
        <v>0.105894453115234</v>
      </c>
      <c r="AK37" s="0" t="n">
        <v>0.584412980472484</v>
      </c>
      <c r="AL37" s="0" t="n">
        <v>1.97644058451549</v>
      </c>
      <c r="AM37" s="0" t="n">
        <v>-1.56424161171105</v>
      </c>
      <c r="AN37" s="0" t="n">
        <v>1.61721257496862</v>
      </c>
      <c r="AO37" s="0" t="n">
        <v>0.104355937523213</v>
      </c>
      <c r="AP37" s="0" t="n">
        <v>-0.898784048323128</v>
      </c>
      <c r="AQ37" s="0" t="n">
        <v>-1.33031362573899</v>
      </c>
      <c r="AR37" s="0" t="n">
        <v>-0.189120390777034</v>
      </c>
      <c r="AS37" s="0" t="n">
        <v>0.921650111924459</v>
      </c>
      <c r="AT37" s="0" t="n">
        <v>-0.127549120377534</v>
      </c>
      <c r="AU37" s="0" t="n">
        <v>1.51115493024735</v>
      </c>
      <c r="AV37" s="0" t="n">
        <v>-1.45117569005156</v>
      </c>
      <c r="AW37" s="0" t="n">
        <v>-0.0120889478460546</v>
      </c>
      <c r="AX37" s="0" t="n">
        <v>-1.25239344441312</v>
      </c>
      <c r="AY37" s="0" t="n">
        <v>0.363631882624968</v>
      </c>
      <c r="AZ37" s="0" t="n">
        <v>0.8868873900973</v>
      </c>
      <c r="BA37" s="0" t="n">
        <v>-0.420761793681053</v>
      </c>
      <c r="BB37" s="0" t="n">
        <v>-2.60421385662713</v>
      </c>
      <c r="BC37" s="0" t="n">
        <v>0.198948146796495</v>
      </c>
      <c r="BD37" s="0" t="n">
        <v>0.43673855173351</v>
      </c>
      <c r="BE37" s="0" t="n">
        <v>0.404294754961698</v>
      </c>
      <c r="BF37" s="0" t="n">
        <v>1.23578219182215</v>
      </c>
      <c r="BG37" s="0" t="n">
        <v>-1.07105367964905</v>
      </c>
      <c r="BH37" s="0" t="n">
        <v>0.680216105450449</v>
      </c>
      <c r="BI37" s="0" t="n">
        <v>1.19250751247798</v>
      </c>
      <c r="BJ37" s="0" t="n">
        <v>-1.77858758400652</v>
      </c>
      <c r="BK37" s="0" t="n">
        <v>0.319651825918977</v>
      </c>
    </row>
    <row r="38" customFormat="false" ht="15" hidden="false" customHeight="false" outlineLevel="0" collapsed="false">
      <c r="A38" s="0" t="n">
        <v>-0.504179831007672</v>
      </c>
      <c r="B38" s="0" t="n">
        <v>-0.0815226731016459</v>
      </c>
      <c r="C38" s="0" t="n">
        <v>0.347676483538336</v>
      </c>
      <c r="D38" s="0" t="n">
        <v>-0.487228564113552</v>
      </c>
      <c r="E38" s="0" t="n">
        <v>-0.675708079161612</v>
      </c>
      <c r="F38" s="0" t="n">
        <v>0.0341524174880246</v>
      </c>
      <c r="G38" s="0" t="n">
        <v>-1.0872459388628</v>
      </c>
      <c r="H38" s="0" t="n">
        <v>-1.08582512888519</v>
      </c>
      <c r="I38" s="0" t="n">
        <v>0.679373282956503</v>
      </c>
      <c r="J38" s="0" t="n">
        <v>-1.14879403515866</v>
      </c>
      <c r="K38" s="0" t="n">
        <v>0.666312500909212</v>
      </c>
      <c r="L38" s="0" t="n">
        <v>0.462591292853951</v>
      </c>
      <c r="M38" s="0" t="n">
        <v>-1.7258067287906</v>
      </c>
      <c r="N38" s="0" t="n">
        <v>-0.677564652335655</v>
      </c>
      <c r="O38" s="0" t="n">
        <v>1.19410940304737</v>
      </c>
      <c r="P38" s="0" t="n">
        <v>-0.981165531139682</v>
      </c>
      <c r="Q38" s="0" t="n">
        <v>-0.464404262309388</v>
      </c>
      <c r="R38" s="0" t="n">
        <v>0.462060893251897</v>
      </c>
      <c r="S38" s="0" t="n">
        <v>0.783390509282596</v>
      </c>
      <c r="T38" s="0" t="n">
        <v>-0.251538886044496</v>
      </c>
      <c r="U38" s="0" t="n">
        <v>-0.597510194691642</v>
      </c>
      <c r="V38" s="0" t="n">
        <v>1.42236986169851</v>
      </c>
      <c r="W38" s="0" t="n">
        <v>1.73889966379758</v>
      </c>
      <c r="X38" s="0" t="n">
        <v>0.978858050781795</v>
      </c>
      <c r="Y38" s="0" t="n">
        <v>0.0853181425650241</v>
      </c>
      <c r="Z38" s="0" t="n">
        <v>-0.808265721640926</v>
      </c>
      <c r="AA38" s="0" t="n">
        <v>-0.830444406556565</v>
      </c>
      <c r="AB38" s="0" t="n">
        <v>0.522514105265758</v>
      </c>
      <c r="AC38" s="0" t="n">
        <v>0.418398220888684</v>
      </c>
      <c r="AD38" s="0" t="n">
        <v>1.40159859294643</v>
      </c>
      <c r="AE38" s="0" t="n">
        <v>0.650450092536139</v>
      </c>
      <c r="AF38" s="0" t="n">
        <v>-1.50308030175982</v>
      </c>
      <c r="AG38" s="0" t="n">
        <v>1.05194761772292</v>
      </c>
      <c r="AH38" s="0" t="n">
        <v>-0.998060627314413</v>
      </c>
      <c r="AI38" s="0" t="n">
        <v>-0.383971271952352</v>
      </c>
      <c r="AJ38" s="0" t="n">
        <v>0.250200206251695</v>
      </c>
      <c r="AK38" s="0" t="n">
        <v>1.99566748978396</v>
      </c>
      <c r="AL38" s="0" t="n">
        <v>3.10991855600536</v>
      </c>
      <c r="AM38" s="0" t="n">
        <v>0.606723059136183</v>
      </c>
      <c r="AN38" s="0" t="n">
        <v>-0.183196618720388</v>
      </c>
      <c r="AO38" s="0" t="n">
        <v>0.53450564848055</v>
      </c>
      <c r="AP38" s="0" t="n">
        <v>0.887655425873836</v>
      </c>
      <c r="AQ38" s="0" t="n">
        <v>-0.320667625557192</v>
      </c>
      <c r="AR38" s="0" t="n">
        <v>1.79521135591232</v>
      </c>
      <c r="AS38" s="0" t="n">
        <v>0.230070759191402</v>
      </c>
      <c r="AT38" s="0" t="n">
        <v>0.497743089091394</v>
      </c>
      <c r="AU38" s="0" t="n">
        <v>0.665924252054461</v>
      </c>
      <c r="AV38" s="0" t="n">
        <v>0.421586610614456</v>
      </c>
      <c r="AW38" s="0" t="n">
        <v>0.838940500469612</v>
      </c>
      <c r="AX38" s="0" t="n">
        <v>-0.617253186546923</v>
      </c>
      <c r="AY38" s="0" t="n">
        <v>-0.558301753946031</v>
      </c>
      <c r="AZ38" s="0" t="n">
        <v>-1.1001542329717</v>
      </c>
      <c r="BA38" s="0" t="n">
        <v>0.439501230620226</v>
      </c>
      <c r="BB38" s="0" t="n">
        <v>0.778936503512114</v>
      </c>
      <c r="BC38" s="0" t="n">
        <v>0.457772866151886</v>
      </c>
      <c r="BD38" s="0" t="n">
        <v>1.67449243334754</v>
      </c>
      <c r="BE38" s="0" t="n">
        <v>-0.00559601882904656</v>
      </c>
      <c r="BF38" s="0" t="n">
        <v>0.668741655592513</v>
      </c>
      <c r="BG38" s="0" t="n">
        <v>-1.09170087613931</v>
      </c>
      <c r="BH38" s="0" t="n">
        <v>-0.387099702474401</v>
      </c>
      <c r="BI38" s="0" t="n">
        <v>0.695537757565778</v>
      </c>
      <c r="BJ38" s="0" t="n">
        <v>0.849102110743144</v>
      </c>
      <c r="BK38" s="0" t="n">
        <v>-0.293966947664182</v>
      </c>
    </row>
    <row r="39" customFormat="false" ht="15" hidden="false" customHeight="false" outlineLevel="0" collapsed="false">
      <c r="A39" s="0" t="n">
        <v>-0.0715992518580668</v>
      </c>
      <c r="B39" s="0" t="n">
        <v>-1.51787374668081</v>
      </c>
      <c r="C39" s="0" t="n">
        <v>-0.357029200806609</v>
      </c>
      <c r="D39" s="0" t="n">
        <v>0.890383163519786</v>
      </c>
      <c r="E39" s="0" t="n">
        <v>0.575205016106566</v>
      </c>
      <c r="F39" s="0" t="n">
        <v>0.50066572138121</v>
      </c>
      <c r="G39" s="0" t="n">
        <v>0.0497736871809601</v>
      </c>
      <c r="H39" s="0" t="n">
        <v>0.00706315862817645</v>
      </c>
      <c r="I39" s="0" t="n">
        <v>-0.660321139473447</v>
      </c>
      <c r="J39" s="0" t="n">
        <v>0.698828420202535</v>
      </c>
      <c r="K39" s="0" t="n">
        <v>0.42097294438939</v>
      </c>
      <c r="L39" s="0" t="n">
        <v>0.492018847992799</v>
      </c>
      <c r="M39" s="0" t="n">
        <v>-0.52603484266758</v>
      </c>
      <c r="N39" s="0" t="n">
        <v>-2.15334291987124</v>
      </c>
      <c r="O39" s="0" t="n">
        <v>1.0971527117537</v>
      </c>
      <c r="P39" s="0" t="n">
        <v>-0.478837456008404</v>
      </c>
      <c r="Q39" s="0" t="n">
        <v>-0.862775764043121</v>
      </c>
      <c r="R39" s="0" t="n">
        <v>0.693478911913994</v>
      </c>
      <c r="S39" s="0" t="n">
        <v>-0.39201263991913</v>
      </c>
      <c r="T39" s="0" t="n">
        <v>1.05993638404662</v>
      </c>
      <c r="U39" s="0" t="n">
        <v>0.617005949576698</v>
      </c>
      <c r="V39" s="0" t="n">
        <v>0.683569323200478</v>
      </c>
      <c r="W39" s="0" t="n">
        <v>-1.36595571120053</v>
      </c>
      <c r="X39" s="0" t="n">
        <v>1.2119439853864</v>
      </c>
      <c r="Y39" s="0" t="n">
        <v>0.261250531233856</v>
      </c>
      <c r="Z39" s="0" t="n">
        <v>-0.369277139246203</v>
      </c>
      <c r="AA39" s="0" t="n">
        <v>0.143388467342251</v>
      </c>
      <c r="AB39" s="0" t="n">
        <v>-1.77623523289832</v>
      </c>
      <c r="AC39" s="0" t="n">
        <v>0.408652811480671</v>
      </c>
      <c r="AD39" s="0" t="n">
        <v>-1.02937150818207</v>
      </c>
      <c r="AE39" s="0" t="n">
        <v>-1.35267028584353</v>
      </c>
      <c r="AF39" s="0" t="n">
        <v>-1.52235918621789</v>
      </c>
      <c r="AG39" s="0" t="n">
        <v>1.11268837498993</v>
      </c>
      <c r="AH39" s="0" t="n">
        <v>-0.629263393692789</v>
      </c>
      <c r="AI39" s="0" t="n">
        <v>1.5337277099165</v>
      </c>
      <c r="AJ39" s="0" t="n">
        <v>-0.535801463052298</v>
      </c>
      <c r="AK39" s="0" t="n">
        <v>-1.70735795759295</v>
      </c>
      <c r="AL39" s="0" t="n">
        <v>-1.11652443994866</v>
      </c>
      <c r="AM39" s="0" t="n">
        <v>1.23581162000694</v>
      </c>
      <c r="AN39" s="0" t="n">
        <v>-0.155898177936668</v>
      </c>
      <c r="AO39" s="0" t="n">
        <v>-0.548287296490601</v>
      </c>
      <c r="AP39" s="0" t="n">
        <v>0.160018225852788</v>
      </c>
      <c r="AQ39" s="0" t="n">
        <v>0.501782736167545</v>
      </c>
      <c r="AR39" s="0" t="n">
        <v>1.11739881590246</v>
      </c>
      <c r="AS39" s="0" t="n">
        <v>1.44849922989293</v>
      </c>
      <c r="AT39" s="0" t="n">
        <v>-0.359768645789086</v>
      </c>
      <c r="AU39" s="0" t="n">
        <v>-1.32604768608204</v>
      </c>
      <c r="AV39" s="0" t="n">
        <v>-0.413465161123276</v>
      </c>
      <c r="AW39" s="0" t="n">
        <v>0.260280506582886</v>
      </c>
      <c r="AX39" s="0" t="n">
        <v>-0.963758926210611</v>
      </c>
      <c r="AY39" s="0" t="n">
        <v>-0.957150914895043</v>
      </c>
      <c r="AZ39" s="0" t="n">
        <v>0.343787881549885</v>
      </c>
      <c r="BA39" s="0" t="n">
        <v>-0.0486523515704512</v>
      </c>
      <c r="BB39" s="0" t="n">
        <v>0.0327969954115865</v>
      </c>
      <c r="BC39" s="0" t="n">
        <v>-0.75849533470007</v>
      </c>
      <c r="BD39" s="0" t="n">
        <v>-0.230400714205767</v>
      </c>
      <c r="BE39" s="0" t="n">
        <v>-0.924233144268304</v>
      </c>
      <c r="BF39" s="0" t="n">
        <v>0.890198411124787</v>
      </c>
      <c r="BG39" s="0" t="n">
        <v>1.03524933472375</v>
      </c>
      <c r="BH39" s="0" t="n">
        <v>-1.84618786223809</v>
      </c>
      <c r="BI39" s="0" t="n">
        <v>-0.92951086019241</v>
      </c>
      <c r="BJ39" s="0" t="n">
        <v>-1.49652925509008</v>
      </c>
      <c r="BK39" s="0" t="n">
        <v>-0.650023934406898</v>
      </c>
    </row>
    <row r="40" customFormat="false" ht="15" hidden="false" customHeight="false" outlineLevel="0" collapsed="false">
      <c r="A40" s="0" t="n">
        <v>-0.0834379697903609</v>
      </c>
      <c r="B40" s="0" t="n">
        <v>-1.44964521969853</v>
      </c>
      <c r="C40" s="0" t="n">
        <v>-0.921859813125313</v>
      </c>
      <c r="D40" s="0" t="n">
        <v>-1.0039573720815</v>
      </c>
      <c r="E40" s="0" t="n">
        <v>0.207267329398944</v>
      </c>
      <c r="F40" s="0" t="n">
        <v>0.0693443370362504</v>
      </c>
      <c r="G40" s="0" t="n">
        <v>-0.721737553337253</v>
      </c>
      <c r="H40" s="0" t="n">
        <v>0.176820872139398</v>
      </c>
      <c r="I40" s="0" t="n">
        <v>-0.546680084587265</v>
      </c>
      <c r="J40" s="0" t="n">
        <v>-0.271655110326053</v>
      </c>
      <c r="K40" s="0" t="n">
        <v>1.67345209029854</v>
      </c>
      <c r="L40" s="0" t="n">
        <v>1.34046105179035</v>
      </c>
      <c r="M40" s="0" t="n">
        <v>-1.2995812369276</v>
      </c>
      <c r="N40" s="0" t="n">
        <v>0.829732417879175</v>
      </c>
      <c r="O40" s="0" t="n">
        <v>0.811396554491592</v>
      </c>
      <c r="P40" s="0" t="n">
        <v>-1.14826328875262</v>
      </c>
      <c r="Q40" s="0" t="n">
        <v>0.818777643754861</v>
      </c>
      <c r="R40" s="0" t="n">
        <v>1.53793191841255</v>
      </c>
      <c r="S40" s="0" t="n">
        <v>-1.12254480624441</v>
      </c>
      <c r="T40" s="0" t="n">
        <v>-0.917502821014264</v>
      </c>
      <c r="U40" s="0" t="n">
        <v>1.0176614668435</v>
      </c>
      <c r="V40" s="0" t="n">
        <v>0.271495310825648</v>
      </c>
      <c r="W40" s="0" t="n">
        <v>0.551476275239523</v>
      </c>
      <c r="X40" s="0" t="n">
        <v>0.340589216400497</v>
      </c>
      <c r="Y40" s="0" t="n">
        <v>0.390695920928144</v>
      </c>
      <c r="Z40" s="0" t="n">
        <v>-1.32647212831108</v>
      </c>
      <c r="AA40" s="0" t="n">
        <v>1.04731770662145</v>
      </c>
      <c r="AB40" s="0" t="n">
        <v>1.16958999242777</v>
      </c>
      <c r="AC40" s="0" t="n">
        <v>-0.229390744068028</v>
      </c>
      <c r="AD40" s="0" t="n">
        <v>-0.0434769498138624</v>
      </c>
      <c r="AE40" s="0" t="n">
        <v>-1.53110750255572</v>
      </c>
      <c r="AF40" s="0" t="n">
        <v>0.514254756017835</v>
      </c>
      <c r="AG40" s="0" t="n">
        <v>0.572057441714144</v>
      </c>
      <c r="AH40" s="0" t="n">
        <v>-0.062191016999311</v>
      </c>
      <c r="AI40" s="0" t="n">
        <v>1.1243533598705</v>
      </c>
      <c r="AJ40" s="0" t="n">
        <v>-0.334077230979941</v>
      </c>
      <c r="AK40" s="0" t="n">
        <v>0.5646059258936</v>
      </c>
      <c r="AL40" s="0" t="n">
        <v>-1.01966433869212</v>
      </c>
      <c r="AM40" s="0" t="n">
        <v>-0.0235521508742381</v>
      </c>
      <c r="AN40" s="0" t="n">
        <v>-0.174354257902836</v>
      </c>
      <c r="AO40" s="0" t="n">
        <v>0.225307922040942</v>
      </c>
      <c r="AP40" s="0" t="n">
        <v>-0.369526928833359</v>
      </c>
      <c r="AQ40" s="0" t="n">
        <v>-0.131472595671668</v>
      </c>
      <c r="AR40" s="0" t="n">
        <v>0.826047171441506</v>
      </c>
      <c r="AS40" s="0" t="n">
        <v>-0.436764237238217</v>
      </c>
      <c r="AT40" s="0" t="n">
        <v>-1.60657710073868</v>
      </c>
      <c r="AU40" s="0" t="n">
        <v>1.74958390420542</v>
      </c>
      <c r="AV40" s="0" t="n">
        <v>1.38145407869049</v>
      </c>
      <c r="AW40" s="0" t="n">
        <v>-1.29226269510562</v>
      </c>
      <c r="AX40" s="0" t="n">
        <v>0.689707805245194</v>
      </c>
      <c r="AY40" s="0" t="n">
        <v>-0.502974770551343</v>
      </c>
      <c r="AZ40" s="0" t="n">
        <v>0.26348721533106</v>
      </c>
      <c r="BA40" s="0" t="n">
        <v>0.294224129013494</v>
      </c>
      <c r="BB40" s="0" t="n">
        <v>-0.234407800316322</v>
      </c>
      <c r="BC40" s="0" t="n">
        <v>-0.783765665586397</v>
      </c>
      <c r="BD40" s="0" t="n">
        <v>-0.690541052316259</v>
      </c>
      <c r="BE40" s="0" t="n">
        <v>-0.916191915481243</v>
      </c>
      <c r="BF40" s="0" t="n">
        <v>-0.831822208230445</v>
      </c>
      <c r="BG40" s="0" t="n">
        <v>-0.0671782900493553</v>
      </c>
      <c r="BH40" s="0" t="n">
        <v>-0.715759989110752</v>
      </c>
      <c r="BI40" s="0" t="n">
        <v>0.68205206571262</v>
      </c>
      <c r="BJ40" s="0" t="n">
        <v>1.48724615533593</v>
      </c>
      <c r="BK40" s="0" t="n">
        <v>-0.580053241370043</v>
      </c>
    </row>
    <row r="41" customFormat="false" ht="15" hidden="false" customHeight="false" outlineLevel="0" collapsed="false">
      <c r="A41" s="0" t="n">
        <v>0.239404500535377</v>
      </c>
      <c r="B41" s="0" t="n">
        <v>0.499685110302934</v>
      </c>
      <c r="C41" s="0" t="n">
        <v>0.472002270919274</v>
      </c>
      <c r="D41" s="0" t="n">
        <v>0.0759552679160874</v>
      </c>
      <c r="E41" s="0" t="n">
        <v>0.742682418359722</v>
      </c>
      <c r="F41" s="0" t="n">
        <v>0.482248952680657</v>
      </c>
      <c r="G41" s="0" t="n">
        <v>-1.2376624223273</v>
      </c>
      <c r="H41" s="0" t="n">
        <v>0.869156064389273</v>
      </c>
      <c r="I41" s="0" t="n">
        <v>0.887290837266742</v>
      </c>
      <c r="J41" s="0" t="n">
        <v>-0.763286104178582</v>
      </c>
      <c r="K41" s="0" t="n">
        <v>0.037937835447602</v>
      </c>
      <c r="L41" s="0" t="n">
        <v>0.683328992811069</v>
      </c>
      <c r="M41" s="0" t="n">
        <v>-0.209313819579362</v>
      </c>
      <c r="N41" s="0" t="n">
        <v>1.07297804776601</v>
      </c>
      <c r="O41" s="0" t="n">
        <v>2.36387249461936</v>
      </c>
      <c r="P41" s="0" t="n">
        <v>-0.785986032634982</v>
      </c>
      <c r="Q41" s="0" t="n">
        <v>-1.38104460315378</v>
      </c>
      <c r="R41" s="0" t="n">
        <v>0.303818595604876</v>
      </c>
      <c r="S41" s="0" t="n">
        <v>0.721562505126144</v>
      </c>
      <c r="T41" s="0" t="n">
        <v>-0.230866373844769</v>
      </c>
      <c r="U41" s="0" t="n">
        <v>1.45326066332103</v>
      </c>
      <c r="V41" s="0" t="n">
        <v>-1.33860579972325</v>
      </c>
      <c r="W41" s="0" t="n">
        <v>0.692918623031611</v>
      </c>
      <c r="X41" s="0" t="n">
        <v>-0.605860820758893</v>
      </c>
      <c r="Y41" s="0" t="n">
        <v>1.7193779062073</v>
      </c>
      <c r="Z41" s="0" t="n">
        <v>1.99251535316812</v>
      </c>
      <c r="AA41" s="0" t="n">
        <v>-0.766656587783348</v>
      </c>
      <c r="AB41" s="0" t="n">
        <v>-0.54955713590858</v>
      </c>
      <c r="AC41" s="0" t="n">
        <v>0.859587886979802</v>
      </c>
      <c r="AD41" s="0" t="n">
        <v>-0.387130649789515</v>
      </c>
      <c r="AE41" s="0" t="n">
        <v>-0.0454112179322382</v>
      </c>
      <c r="AF41" s="0" t="n">
        <v>0.0253884205424102</v>
      </c>
      <c r="AG41" s="0" t="n">
        <v>-1.91967315619766</v>
      </c>
      <c r="AH41" s="0" t="n">
        <v>-0.0138377460942373</v>
      </c>
      <c r="AI41" s="0" t="n">
        <v>-0.689727774064174</v>
      </c>
      <c r="AJ41" s="0" t="n">
        <v>-0.493122822399772</v>
      </c>
      <c r="AK41" s="0" t="n">
        <v>1.44363200346881</v>
      </c>
      <c r="AL41" s="0" t="n">
        <v>-1.25650689427926</v>
      </c>
      <c r="AM41" s="0" t="n">
        <v>0.813205186747977</v>
      </c>
      <c r="AN41" s="0" t="n">
        <v>-0.278962930331809</v>
      </c>
      <c r="AO41" s="0" t="n">
        <v>-0.279760168495834</v>
      </c>
      <c r="AP41" s="0" t="n">
        <v>0.790371896051711</v>
      </c>
      <c r="AQ41" s="0" t="n">
        <v>0.34005129456889</v>
      </c>
      <c r="AR41" s="0" t="n">
        <v>0.570612997219531</v>
      </c>
      <c r="AS41" s="0" t="n">
        <v>0.968184660532861</v>
      </c>
      <c r="AT41" s="0" t="n">
        <v>-0.331308383183323</v>
      </c>
      <c r="AU41" s="0" t="n">
        <v>-0.61223673450775</v>
      </c>
      <c r="AV41" s="0" t="n">
        <v>-1.0851505265578</v>
      </c>
      <c r="AW41" s="0" t="n">
        <v>-0.825410529978955</v>
      </c>
      <c r="AX41" s="0" t="n">
        <v>2.94909442530873</v>
      </c>
      <c r="AY41" s="0" t="n">
        <v>1.24467958073679</v>
      </c>
      <c r="AZ41" s="0" t="n">
        <v>-1.35107436620802</v>
      </c>
      <c r="BA41" s="0" t="n">
        <v>-1.32245795674357</v>
      </c>
      <c r="BB41" s="0" t="n">
        <v>0.481866061718492</v>
      </c>
      <c r="BC41" s="0" t="n">
        <v>0.547264797377967</v>
      </c>
      <c r="BD41" s="0" t="n">
        <v>0.548883835317364</v>
      </c>
      <c r="BE41" s="0" t="n">
        <v>-0.254955793553698</v>
      </c>
      <c r="BF41" s="0" t="n">
        <v>-0.1254542600029</v>
      </c>
      <c r="BG41" s="0" t="n">
        <v>0.327879524159357</v>
      </c>
      <c r="BH41" s="0" t="n">
        <v>0.0858930062933304</v>
      </c>
      <c r="BI41" s="0" t="n">
        <v>-2.21930037274754</v>
      </c>
      <c r="BJ41" s="0" t="n">
        <v>-0.229799630575194</v>
      </c>
      <c r="BK41" s="0" t="n">
        <v>-0.851406434260314</v>
      </c>
    </row>
    <row r="42" customFormat="false" ht="15" hidden="false" customHeight="false" outlineLevel="0" collapsed="false">
      <c r="A42" s="0" t="n">
        <v>0.175211418908512</v>
      </c>
      <c r="B42" s="0" t="n">
        <v>2.98525900260341</v>
      </c>
      <c r="C42" s="0" t="n">
        <v>0.367481665474304</v>
      </c>
      <c r="D42" s="0" t="n">
        <v>-0.313529686172398</v>
      </c>
      <c r="E42" s="0" t="n">
        <v>0.921801501977252</v>
      </c>
      <c r="F42" s="0" t="n">
        <v>0.482687887209213</v>
      </c>
      <c r="G42" s="0" t="n">
        <v>0.420094490451841</v>
      </c>
      <c r="H42" s="0" t="n">
        <v>0.606850593215671</v>
      </c>
      <c r="I42" s="0" t="n">
        <v>2.05654356482954</v>
      </c>
      <c r="J42" s="0" t="n">
        <v>-1.13088843532592</v>
      </c>
      <c r="K42" s="0" t="n">
        <v>0.473632076811455</v>
      </c>
      <c r="L42" s="0" t="n">
        <v>-0.926381129981538</v>
      </c>
      <c r="M42" s="0" t="n">
        <v>0.555512646342248</v>
      </c>
      <c r="N42" s="0" t="n">
        <v>-0.918686511486094</v>
      </c>
      <c r="O42" s="0" t="n">
        <v>-0.417366813605084</v>
      </c>
      <c r="P42" s="0" t="n">
        <v>-0.295089914237906</v>
      </c>
      <c r="Q42" s="0" t="n">
        <v>0.975816719344709</v>
      </c>
      <c r="R42" s="0" t="n">
        <v>0.918454443942414</v>
      </c>
      <c r="S42" s="0" t="n">
        <v>-1.24571737644638</v>
      </c>
      <c r="T42" s="0" t="n">
        <v>0.0549341109998487</v>
      </c>
      <c r="U42" s="0" t="n">
        <v>-0.709579854749173</v>
      </c>
      <c r="V42" s="0" t="n">
        <v>-1.25850491067534</v>
      </c>
      <c r="W42" s="0" t="n">
        <v>-0.21701705042437</v>
      </c>
      <c r="X42" s="0" t="n">
        <v>-0.30848278845582</v>
      </c>
      <c r="Y42" s="0" t="n">
        <v>2.42671648634552</v>
      </c>
      <c r="Z42" s="0" t="n">
        <v>0.432959825360696</v>
      </c>
      <c r="AA42" s="0" t="n">
        <v>-1.37761750075424</v>
      </c>
      <c r="AB42" s="0" t="n">
        <v>-0.564774004170942</v>
      </c>
      <c r="AC42" s="0" t="n">
        <v>1.0213832954294</v>
      </c>
      <c r="AD42" s="0" t="n">
        <v>2.08844277286993</v>
      </c>
      <c r="AE42" s="0" t="n">
        <v>-1.58598331223796</v>
      </c>
      <c r="AF42" s="0" t="n">
        <v>-1.87992438513905</v>
      </c>
      <c r="AG42" s="0" t="n">
        <v>1.87096517537178</v>
      </c>
      <c r="AH42" s="0" t="n">
        <v>0.389614177370904</v>
      </c>
      <c r="AI42" s="0" t="n">
        <v>-0.868292731876367</v>
      </c>
      <c r="AJ42" s="0" t="n">
        <v>0.534629086122435</v>
      </c>
      <c r="AK42" s="0" t="n">
        <v>-2.63574773901688</v>
      </c>
      <c r="AL42" s="0" t="n">
        <v>0.003375506597161</v>
      </c>
      <c r="AM42" s="0" t="n">
        <v>0.327821172843085</v>
      </c>
      <c r="AN42" s="0" t="n">
        <v>0.92427013953783</v>
      </c>
      <c r="AO42" s="0" t="n">
        <v>-1.01389595229254</v>
      </c>
      <c r="AP42" s="0" t="n">
        <v>0.085687161403359</v>
      </c>
      <c r="AQ42" s="0" t="n">
        <v>-0.925424626059587</v>
      </c>
      <c r="AR42" s="0" t="n">
        <v>0.255383755674317</v>
      </c>
      <c r="AS42" s="0" t="n">
        <v>-0.895346322363024</v>
      </c>
      <c r="AT42" s="0" t="n">
        <v>-0.408100839160221</v>
      </c>
      <c r="AU42" s="0" t="n">
        <v>-0.995815394790229</v>
      </c>
      <c r="AV42" s="0" t="n">
        <v>0.651136241823657</v>
      </c>
      <c r="AW42" s="0" t="n">
        <v>0.858451116656665</v>
      </c>
      <c r="AX42" s="0" t="n">
        <v>-0.234620569957414</v>
      </c>
      <c r="AY42" s="0" t="n">
        <v>0.0382379949600283</v>
      </c>
      <c r="AZ42" s="0" t="n">
        <v>-1.44859141463354</v>
      </c>
      <c r="BA42" s="0" t="n">
        <v>-0.299676648006787</v>
      </c>
      <c r="BB42" s="0" t="n">
        <v>-0.0502046170417448</v>
      </c>
      <c r="BC42" s="0" t="n">
        <v>2.62079309102998</v>
      </c>
      <c r="BD42" s="0" t="n">
        <v>-1.11196702577416</v>
      </c>
      <c r="BE42" s="0" t="n">
        <v>1.46417723875244</v>
      </c>
      <c r="BF42" s="0" t="n">
        <v>0.996858773465808</v>
      </c>
      <c r="BG42" s="0" t="n">
        <v>0.280636404490136</v>
      </c>
      <c r="BH42" s="0" t="n">
        <v>1.75862048419513</v>
      </c>
      <c r="BI42" s="0" t="n">
        <v>0.372105472606863</v>
      </c>
      <c r="BJ42" s="0" t="n">
        <v>0.389159195667929</v>
      </c>
      <c r="BK42" s="0" t="n">
        <v>-0.0531206530175453</v>
      </c>
    </row>
    <row r="43" customFormat="false" ht="15" hidden="false" customHeight="false" outlineLevel="0" collapsed="false">
      <c r="A43" s="0" t="n">
        <v>1.22356888241863</v>
      </c>
      <c r="B43" s="0" t="n">
        <v>1.09646923381088</v>
      </c>
      <c r="C43" s="0" t="n">
        <v>-0.625677287496212</v>
      </c>
      <c r="D43" s="0" t="n">
        <v>-1.31924719459877</v>
      </c>
      <c r="E43" s="0" t="n">
        <v>-0.202980637395657</v>
      </c>
      <c r="F43" s="0" t="n">
        <v>-0.800038564397646</v>
      </c>
      <c r="G43" s="0" t="n">
        <v>-0.0635245746153551</v>
      </c>
      <c r="H43" s="0" t="n">
        <v>1.23743813468414</v>
      </c>
      <c r="I43" s="0" t="n">
        <v>-0.45730165508679</v>
      </c>
      <c r="J43" s="0" t="n">
        <v>-0.0428233813115749</v>
      </c>
      <c r="K43" s="0" t="n">
        <v>0.0580227348083952</v>
      </c>
      <c r="L43" s="0" t="n">
        <v>0.848430882205285</v>
      </c>
      <c r="M43" s="0" t="n">
        <v>-2.24688933398461</v>
      </c>
      <c r="N43" s="0" t="n">
        <v>-0.606700294765297</v>
      </c>
      <c r="O43" s="0" t="n">
        <v>0.211283692279473</v>
      </c>
      <c r="P43" s="0" t="n">
        <v>1.20007895642686</v>
      </c>
      <c r="Q43" s="0" t="n">
        <v>-0.491902447506205</v>
      </c>
      <c r="R43" s="0" t="n">
        <v>-1.87655270604187</v>
      </c>
      <c r="S43" s="0" t="n">
        <v>0.619711445966136</v>
      </c>
      <c r="T43" s="0" t="n">
        <v>-0.635362388825629</v>
      </c>
      <c r="U43" s="0" t="n">
        <v>-1.18966665909036</v>
      </c>
      <c r="V43" s="0" t="n">
        <v>-0.624345389713224</v>
      </c>
      <c r="W43" s="0" t="n">
        <v>-0.18452535765585</v>
      </c>
      <c r="X43" s="0" t="n">
        <v>-0.604744664538213</v>
      </c>
      <c r="Y43" s="0" t="n">
        <v>-2.20556605709907</v>
      </c>
      <c r="Z43" s="0" t="n">
        <v>0.897066196887132</v>
      </c>
      <c r="AA43" s="0" t="n">
        <v>1.27487504127872</v>
      </c>
      <c r="AB43" s="0" t="n">
        <v>0.651521991339506</v>
      </c>
      <c r="AC43" s="0" t="n">
        <v>-1.13768567042482</v>
      </c>
      <c r="AD43" s="0" t="n">
        <v>-0.201491533947518</v>
      </c>
      <c r="AE43" s="0" t="n">
        <v>-0.00652131522945806</v>
      </c>
      <c r="AF43" s="0" t="n">
        <v>0.59879438956191</v>
      </c>
      <c r="AG43" s="0" t="n">
        <v>0.668340488718081</v>
      </c>
      <c r="AH43" s="0" t="n">
        <v>-0.734173798778496</v>
      </c>
      <c r="AI43" s="0" t="n">
        <v>0.0819955564135604</v>
      </c>
      <c r="AJ43" s="0" t="n">
        <v>0.457280404615241</v>
      </c>
      <c r="AK43" s="0" t="n">
        <v>1.45582232214677</v>
      </c>
      <c r="AL43" s="0" t="n">
        <v>0.704506539824723</v>
      </c>
      <c r="AM43" s="0" t="n">
        <v>0.789056687375519</v>
      </c>
      <c r="AN43" s="0" t="n">
        <v>0.0838266279293609</v>
      </c>
      <c r="AO43" s="0" t="n">
        <v>1.4104591452035</v>
      </c>
      <c r="AP43" s="0" t="n">
        <v>0.409762795959497</v>
      </c>
      <c r="AQ43" s="0" t="n">
        <v>-0.86108791017357</v>
      </c>
      <c r="AR43" s="0" t="n">
        <v>1.40336997012519</v>
      </c>
      <c r="AS43" s="0" t="n">
        <v>0.697903272539028</v>
      </c>
      <c r="AT43" s="0" t="n">
        <v>-0.443044021128482</v>
      </c>
      <c r="AU43" s="0" t="n">
        <v>-0.479492967399243</v>
      </c>
      <c r="AV43" s="0" t="n">
        <v>0.296575545140762</v>
      </c>
      <c r="AW43" s="0" t="n">
        <v>0.463184795267585</v>
      </c>
      <c r="AX43" s="0" t="n">
        <v>0.197292265631206</v>
      </c>
      <c r="AY43" s="0" t="n">
        <v>0.311308673442885</v>
      </c>
      <c r="AZ43" s="0" t="n">
        <v>1.69995737457638</v>
      </c>
      <c r="BA43" s="0" t="n">
        <v>1.07154315223489</v>
      </c>
      <c r="BB43" s="0" t="n">
        <v>0.190635591265024</v>
      </c>
      <c r="BC43" s="0" t="n">
        <v>0.941310580767483</v>
      </c>
      <c r="BD43" s="0" t="n">
        <v>-1.03252390352754</v>
      </c>
      <c r="BE43" s="0" t="n">
        <v>0.397927049946809</v>
      </c>
      <c r="BF43" s="0" t="n">
        <v>1.80930634973311</v>
      </c>
      <c r="BG43" s="0" t="n">
        <v>-0.218045895392374</v>
      </c>
      <c r="BH43" s="0" t="n">
        <v>-0.847633928619085</v>
      </c>
      <c r="BI43" s="0" t="n">
        <v>-0.652088888593061</v>
      </c>
      <c r="BJ43" s="0" t="n">
        <v>-1.08963303734239</v>
      </c>
      <c r="BK43" s="0" t="n">
        <v>-0.784761908127703</v>
      </c>
    </row>
    <row r="44" customFormat="false" ht="15" hidden="false" customHeight="false" outlineLevel="0" collapsed="false">
      <c r="A44" s="0" t="n">
        <v>-0.370508098590029</v>
      </c>
      <c r="B44" s="0" t="n">
        <v>-1.40556701917864</v>
      </c>
      <c r="C44" s="0" t="n">
        <v>0.0156183339496031</v>
      </c>
      <c r="D44" s="0" t="n">
        <v>0.902277173786647</v>
      </c>
      <c r="E44" s="0" t="n">
        <v>-0.90775618014692</v>
      </c>
      <c r="F44" s="0" t="n">
        <v>1.51928392364177</v>
      </c>
      <c r="G44" s="0" t="n">
        <v>0.510792088527595</v>
      </c>
      <c r="H44" s="0" t="n">
        <v>1.03058058562406</v>
      </c>
      <c r="I44" s="0" t="n">
        <v>-0.657834553852137</v>
      </c>
      <c r="J44" s="0" t="n">
        <v>0.854525227066616</v>
      </c>
      <c r="K44" s="0" t="n">
        <v>-1.09193390039531</v>
      </c>
      <c r="L44" s="0" t="n">
        <v>0.890247500836509</v>
      </c>
      <c r="M44" s="0" t="n">
        <v>0.171839339793531</v>
      </c>
      <c r="N44" s="0" t="n">
        <v>0.553251219984784</v>
      </c>
      <c r="O44" s="0" t="n">
        <v>-1.17559460562485</v>
      </c>
      <c r="P44" s="0" t="n">
        <v>-0.895069842276605</v>
      </c>
      <c r="Q44" s="0" t="n">
        <v>0.597228218253385</v>
      </c>
      <c r="R44" s="0" t="n">
        <v>-0.948348004224201</v>
      </c>
      <c r="S44" s="0" t="n">
        <v>0.463206292099123</v>
      </c>
      <c r="T44" s="0" t="n">
        <v>-1.36713780646025</v>
      </c>
      <c r="U44" s="0" t="n">
        <v>0.848174212666668</v>
      </c>
      <c r="V44" s="0" t="n">
        <v>-1.23252331476851</v>
      </c>
      <c r="W44" s="0" t="n">
        <v>0.552299937679523</v>
      </c>
      <c r="X44" s="0" t="n">
        <v>0.625630933646001</v>
      </c>
      <c r="Y44" s="0" t="n">
        <v>-0.696771818429575</v>
      </c>
      <c r="Z44" s="0" t="n">
        <v>0.582026567084727</v>
      </c>
      <c r="AA44" s="0" t="n">
        <v>0.260442263333556</v>
      </c>
      <c r="AB44" s="0" t="n">
        <v>-0.538841856192738</v>
      </c>
      <c r="AC44" s="0" t="n">
        <v>-1.00855468407621</v>
      </c>
      <c r="AD44" s="0" t="n">
        <v>-1.96262569167258</v>
      </c>
      <c r="AE44" s="0" t="n">
        <v>0.349650047299694</v>
      </c>
      <c r="AF44" s="0" t="n">
        <v>-1.56480277136206</v>
      </c>
      <c r="AG44" s="0" t="n">
        <v>0.0953441994413082</v>
      </c>
      <c r="AH44" s="0" t="n">
        <v>-0.263448216082249</v>
      </c>
      <c r="AI44" s="0" t="n">
        <v>0.679142775438196</v>
      </c>
      <c r="AJ44" s="0" t="n">
        <v>-0.302045499489864</v>
      </c>
      <c r="AK44" s="0" t="n">
        <v>-0.329447786347091</v>
      </c>
      <c r="AL44" s="0" t="n">
        <v>0.731870704288296</v>
      </c>
      <c r="AM44" s="0" t="n">
        <v>0.335058029084118</v>
      </c>
      <c r="AN44" s="0" t="n">
        <v>0.316155957182778</v>
      </c>
      <c r="AO44" s="0" t="n">
        <v>0.469267589808526</v>
      </c>
      <c r="AP44" s="0" t="n">
        <v>-1.53557212320711</v>
      </c>
      <c r="AQ44" s="0" t="n">
        <v>0.756788679986982</v>
      </c>
      <c r="AR44" s="0" t="n">
        <v>0.612468794013602</v>
      </c>
      <c r="AS44" s="0" t="n">
        <v>-1.0166831285765</v>
      </c>
      <c r="AT44" s="0" t="n">
        <v>-0.244080473674201</v>
      </c>
      <c r="AU44" s="0" t="n">
        <v>-0.0393072876276312</v>
      </c>
      <c r="AV44" s="0" t="n">
        <v>-0.134496784401733</v>
      </c>
      <c r="AW44" s="0" t="n">
        <v>0.333859966568535</v>
      </c>
      <c r="AX44" s="0" t="n">
        <v>1.43136678183118</v>
      </c>
      <c r="AY44" s="0" t="n">
        <v>1.08176672767283</v>
      </c>
      <c r="AZ44" s="0" t="n">
        <v>-1.31221919343141</v>
      </c>
      <c r="BA44" s="0" t="n">
        <v>0.622069990306049</v>
      </c>
      <c r="BB44" s="0" t="n">
        <v>1.32893331953541</v>
      </c>
      <c r="BC44" s="0" t="n">
        <v>0.386808520689203</v>
      </c>
      <c r="BD44" s="0" t="n">
        <v>1.09098042518597</v>
      </c>
      <c r="BE44" s="0" t="n">
        <v>2.01227044570077</v>
      </c>
      <c r="BF44" s="0" t="n">
        <v>1.02370954610698</v>
      </c>
      <c r="BG44" s="0" t="n">
        <v>0.249308595641729</v>
      </c>
      <c r="BH44" s="0" t="n">
        <v>1.04508847408475</v>
      </c>
      <c r="BI44" s="0" t="n">
        <v>0.144887833096891</v>
      </c>
      <c r="BJ44" s="0" t="n">
        <v>0.0239030432849555</v>
      </c>
      <c r="BK44" s="0" t="n">
        <v>-0.351414235713733</v>
      </c>
    </row>
    <row r="45" customFormat="false" ht="15" hidden="false" customHeight="false" outlineLevel="0" collapsed="false">
      <c r="A45" s="0" t="n">
        <v>1.56341335883211</v>
      </c>
      <c r="B45" s="0" t="n">
        <v>-0.818428665942001</v>
      </c>
      <c r="C45" s="0" t="n">
        <v>1.53236772467812</v>
      </c>
      <c r="D45" s="0" t="n">
        <v>0.499864123740371</v>
      </c>
      <c r="E45" s="0" t="n">
        <v>-1.39930617480194</v>
      </c>
      <c r="F45" s="0" t="n">
        <v>0.367649292991422</v>
      </c>
      <c r="G45" s="0" t="n">
        <v>-2.10002650765162</v>
      </c>
      <c r="H45" s="0" t="n">
        <v>0.625508016831036</v>
      </c>
      <c r="I45" s="0" t="n">
        <v>0.885231482988991</v>
      </c>
      <c r="J45" s="0" t="n">
        <v>-0.592355955652054</v>
      </c>
      <c r="K45" s="0" t="n">
        <v>0.123547695955582</v>
      </c>
      <c r="L45" s="0" t="n">
        <v>1.95415743375029</v>
      </c>
      <c r="M45" s="0" t="n">
        <v>-0.505746704261937</v>
      </c>
      <c r="N45" s="0" t="n">
        <v>-1.0589075870566</v>
      </c>
      <c r="O45" s="0" t="n">
        <v>1.4816634024626</v>
      </c>
      <c r="P45" s="0" t="n">
        <v>1.9625871905308</v>
      </c>
      <c r="Q45" s="0" t="n">
        <v>0.00369567184784733</v>
      </c>
      <c r="R45" s="0" t="n">
        <v>1.01146303540836</v>
      </c>
      <c r="S45" s="0" t="n">
        <v>1.34147591553088</v>
      </c>
      <c r="T45" s="0" t="n">
        <v>-0.742484232538384</v>
      </c>
      <c r="U45" s="0" t="n">
        <v>-0.485305835367868</v>
      </c>
      <c r="V45" s="0" t="n">
        <v>1.23087451315474</v>
      </c>
      <c r="W45" s="0" t="n">
        <v>1.68501427870851</v>
      </c>
      <c r="X45" s="0" t="n">
        <v>0.562880860174355</v>
      </c>
      <c r="Y45" s="0" t="n">
        <v>-0.879814353502054</v>
      </c>
      <c r="Z45" s="0" t="n">
        <v>1.98706111169944</v>
      </c>
      <c r="AA45" s="0" t="n">
        <v>-0.530970897811965</v>
      </c>
      <c r="AB45" s="0" t="n">
        <v>-0.335137781171452</v>
      </c>
      <c r="AC45" s="0" t="n">
        <v>0.342337834489622</v>
      </c>
      <c r="AD45" s="0" t="n">
        <v>1.55416042071477</v>
      </c>
      <c r="AE45" s="0" t="n">
        <v>0.853975976552224</v>
      </c>
      <c r="AF45" s="0" t="n">
        <v>0.41486550036191</v>
      </c>
      <c r="AG45" s="0" t="n">
        <v>0.463288530118106</v>
      </c>
      <c r="AH45" s="0" t="n">
        <v>0.0435146686434661</v>
      </c>
      <c r="AI45" s="0" t="n">
        <v>0.558139514518506</v>
      </c>
      <c r="AJ45" s="0" t="n">
        <v>-2.5295600776943</v>
      </c>
      <c r="AK45" s="0" t="n">
        <v>-0.296607459069798</v>
      </c>
      <c r="AL45" s="0" t="n">
        <v>0.241321934916781</v>
      </c>
      <c r="AM45" s="0" t="n">
        <v>-1.15101408361951</v>
      </c>
      <c r="AN45" s="0" t="n">
        <v>0.38632331781156</v>
      </c>
      <c r="AO45" s="0" t="n">
        <v>-0.204471220986122</v>
      </c>
      <c r="AP45" s="0" t="n">
        <v>1.75547569831549</v>
      </c>
      <c r="AQ45" s="0" t="n">
        <v>1.57301972521486</v>
      </c>
      <c r="AR45" s="0" t="n">
        <v>-0.465805569118163</v>
      </c>
      <c r="AS45" s="0" t="n">
        <v>-0.150837711566695</v>
      </c>
      <c r="AT45" s="0" t="n">
        <v>-0.0739475656083926</v>
      </c>
      <c r="AU45" s="0" t="n">
        <v>-0.451659476159623</v>
      </c>
      <c r="AV45" s="0" t="n">
        <v>0.195024984028127</v>
      </c>
      <c r="AW45" s="0" t="n">
        <v>-0.75828206888759</v>
      </c>
      <c r="AX45" s="0" t="n">
        <v>-1.13061533493753</v>
      </c>
      <c r="AY45" s="0" t="n">
        <v>0.622711223900269</v>
      </c>
      <c r="AZ45" s="0" t="n">
        <v>0.629529584221811</v>
      </c>
      <c r="BA45" s="0" t="n">
        <v>-0.804315759659992</v>
      </c>
      <c r="BB45" s="0" t="n">
        <v>0.8953554307626</v>
      </c>
      <c r="BC45" s="0" t="n">
        <v>-0.631577729165331</v>
      </c>
      <c r="BD45" s="0" t="n">
        <v>0.253165238037981</v>
      </c>
      <c r="BE45" s="0" t="n">
        <v>0.820344012612456</v>
      </c>
      <c r="BF45" s="0" t="n">
        <v>-0.033612564703713</v>
      </c>
      <c r="BG45" s="0" t="n">
        <v>0.454740912141134</v>
      </c>
      <c r="BH45" s="0" t="n">
        <v>-0.516429643887572</v>
      </c>
      <c r="BI45" s="0" t="n">
        <v>-0.196466583428097</v>
      </c>
      <c r="BJ45" s="0" t="n">
        <v>-0.20585943088034</v>
      </c>
      <c r="BK45" s="0" t="n">
        <v>-0.746578346540239</v>
      </c>
    </row>
    <row r="46" customFormat="false" ht="15" hidden="false" customHeight="false" outlineLevel="0" collapsed="false">
      <c r="A46" s="0" t="n">
        <v>-0.176774163115782</v>
      </c>
      <c r="B46" s="0" t="n">
        <v>-1.54861829886375</v>
      </c>
      <c r="C46" s="0" t="n">
        <v>-0.491153747142105</v>
      </c>
      <c r="D46" s="0" t="n">
        <v>-0.284875493369671</v>
      </c>
      <c r="E46" s="0" t="n">
        <v>-0.25617975249538</v>
      </c>
      <c r="F46" s="0" t="n">
        <v>-0.241497445870779</v>
      </c>
      <c r="G46" s="0" t="n">
        <v>-0.0617641998601289</v>
      </c>
      <c r="H46" s="0" t="n">
        <v>0.479441518086064</v>
      </c>
      <c r="I46" s="0" t="n">
        <v>0.874517074132523</v>
      </c>
      <c r="J46" s="0" t="n">
        <v>-0.649765226848267</v>
      </c>
      <c r="K46" s="0" t="n">
        <v>-1.20320085538914</v>
      </c>
      <c r="L46" s="0" t="n">
        <v>-1.0420444122431</v>
      </c>
      <c r="M46" s="0" t="n">
        <v>-0.487202921194927</v>
      </c>
      <c r="N46" s="0" t="n">
        <v>-0.351921317816509</v>
      </c>
      <c r="O46" s="0" t="n">
        <v>-0.769996066197457</v>
      </c>
      <c r="P46" s="0" t="n">
        <v>-1.29611666424989</v>
      </c>
      <c r="Q46" s="0" t="n">
        <v>-0.456120827474188</v>
      </c>
      <c r="R46" s="0" t="n">
        <v>0.181426620113971</v>
      </c>
      <c r="S46" s="0" t="n">
        <v>0.595029465835565</v>
      </c>
      <c r="T46" s="0" t="n">
        <v>-0.557423053108321</v>
      </c>
      <c r="U46" s="0" t="n">
        <v>-0.412997822143434</v>
      </c>
      <c r="V46" s="0" t="n">
        <v>-0.926698308847311</v>
      </c>
      <c r="W46" s="0" t="n">
        <v>-0.0314391703747764</v>
      </c>
      <c r="X46" s="0" t="n">
        <v>-0.848428634190815</v>
      </c>
      <c r="Y46" s="0" t="n">
        <v>0.5731278132412</v>
      </c>
      <c r="Z46" s="0" t="n">
        <v>-1.78586649193411</v>
      </c>
      <c r="AA46" s="0" t="n">
        <v>-0.359629672452462</v>
      </c>
      <c r="AB46" s="0" t="n">
        <v>0.301107339191742</v>
      </c>
      <c r="AC46" s="0" t="n">
        <v>0.183834516322504</v>
      </c>
      <c r="AD46" s="0" t="n">
        <v>2.6930336639805</v>
      </c>
      <c r="AE46" s="0" t="n">
        <v>0.349800024567908</v>
      </c>
      <c r="AF46" s="0" t="n">
        <v>-1.00405459684201</v>
      </c>
      <c r="AG46" s="0" t="n">
        <v>-0.095464247089073</v>
      </c>
      <c r="AH46" s="0" t="n">
        <v>-1.77624633346645</v>
      </c>
      <c r="AI46" s="0" t="n">
        <v>-0.0805997492967609</v>
      </c>
      <c r="AJ46" s="0" t="n">
        <v>-0.833056057000759</v>
      </c>
      <c r="AK46" s="0" t="n">
        <v>0.915390275560162</v>
      </c>
      <c r="AL46" s="0" t="n">
        <v>-0.549540274595535</v>
      </c>
      <c r="AM46" s="0" t="n">
        <v>-0.116765915795247</v>
      </c>
      <c r="AN46" s="0" t="n">
        <v>-0.635557841404403</v>
      </c>
      <c r="AO46" s="0" t="n">
        <v>1.73885135185333</v>
      </c>
      <c r="AP46" s="0" t="n">
        <v>-0.321242766117912</v>
      </c>
      <c r="AQ46" s="0" t="n">
        <v>1.8325570434792</v>
      </c>
      <c r="AR46" s="0" t="n">
        <v>0.814151762118267</v>
      </c>
      <c r="AS46" s="0" t="n">
        <v>0.482066727335386</v>
      </c>
      <c r="AT46" s="0" t="n">
        <v>0.36873314731752</v>
      </c>
      <c r="AU46" s="0" t="n">
        <v>0.393797298216252</v>
      </c>
      <c r="AV46" s="0" t="n">
        <v>-1.92767257934561</v>
      </c>
      <c r="AW46" s="0" t="n">
        <v>-0.278883394150757</v>
      </c>
      <c r="AX46" s="0" t="n">
        <v>0.845157971184322</v>
      </c>
      <c r="AY46" s="0" t="n">
        <v>-0.0488971834741055</v>
      </c>
      <c r="AZ46" s="0" t="n">
        <v>-1.40518984680358</v>
      </c>
      <c r="BA46" s="0" t="n">
        <v>-0.0524044505774695</v>
      </c>
      <c r="BB46" s="0" t="n">
        <v>1.70410551625549</v>
      </c>
      <c r="BC46" s="0" t="n">
        <v>1.24689171553472</v>
      </c>
      <c r="BD46" s="0" t="n">
        <v>-0.0620040093660318</v>
      </c>
      <c r="BE46" s="0" t="n">
        <v>0.951449277058087</v>
      </c>
      <c r="BF46" s="0" t="n">
        <v>-0.366507020368052</v>
      </c>
      <c r="BG46" s="0" t="n">
        <v>-1.70387158682672</v>
      </c>
      <c r="BH46" s="0" t="n">
        <v>-0.924465988129554</v>
      </c>
      <c r="BI46" s="0" t="n">
        <v>1.5628887685082</v>
      </c>
      <c r="BJ46" s="0" t="n">
        <v>-0.273993081829304</v>
      </c>
      <c r="BK46" s="0" t="n">
        <v>-0.243383979375018</v>
      </c>
    </row>
    <row r="47" customFormat="false" ht="15" hidden="false" customHeight="false" outlineLevel="0" collapsed="false">
      <c r="A47" s="0" t="n">
        <v>-0.299838196274881</v>
      </c>
      <c r="B47" s="0" t="n">
        <v>1.90413658957301</v>
      </c>
      <c r="C47" s="0" t="n">
        <v>1.62595891536206</v>
      </c>
      <c r="D47" s="0" t="n">
        <v>2.21878023344813</v>
      </c>
      <c r="E47" s="0" t="n">
        <v>-0.159045210400051</v>
      </c>
      <c r="F47" s="0" t="n">
        <v>0.295624488747095</v>
      </c>
      <c r="G47" s="0" t="n">
        <v>-1.51664254942079</v>
      </c>
      <c r="H47" s="0" t="n">
        <v>1.47693442611827</v>
      </c>
      <c r="I47" s="0" t="n">
        <v>-1.16777955126794</v>
      </c>
      <c r="J47" s="0" t="n">
        <v>0.216775563762629</v>
      </c>
      <c r="K47" s="0" t="n">
        <v>-1.09730252763284</v>
      </c>
      <c r="L47" s="0" t="n">
        <v>-0.588866826738696</v>
      </c>
      <c r="M47" s="0" t="n">
        <v>-0.8372624310497</v>
      </c>
      <c r="N47" s="0" t="n">
        <v>-0.607875260675818</v>
      </c>
      <c r="O47" s="0" t="n">
        <v>-0.539122703148979</v>
      </c>
      <c r="P47" s="0" t="n">
        <v>-0.548268794925077</v>
      </c>
      <c r="Q47" s="0" t="n">
        <v>0.833333911780307</v>
      </c>
      <c r="R47" s="0" t="n">
        <v>-1.10486279306252</v>
      </c>
      <c r="S47" s="0" t="n">
        <v>0.220541427013867</v>
      </c>
      <c r="T47" s="0" t="n">
        <v>1.21795915230556</v>
      </c>
      <c r="U47" s="0" t="n">
        <v>-0.513196364513396</v>
      </c>
      <c r="V47" s="0" t="n">
        <v>-0.717918890747602</v>
      </c>
      <c r="W47" s="0" t="n">
        <v>-0.230524625180251</v>
      </c>
      <c r="X47" s="0" t="n">
        <v>1.17972520836071</v>
      </c>
      <c r="Y47" s="0" t="n">
        <v>0.194107630953358</v>
      </c>
      <c r="Z47" s="0" t="n">
        <v>-0.531214294607599</v>
      </c>
      <c r="AA47" s="0" t="n">
        <v>0.48387665118804</v>
      </c>
      <c r="AB47" s="0" t="n">
        <v>-1.10229214983642</v>
      </c>
      <c r="AC47" s="0" t="n">
        <v>0.681359510442948</v>
      </c>
      <c r="AD47" s="0" t="n">
        <v>0.408607307701768</v>
      </c>
      <c r="AE47" s="0" t="n">
        <v>-0.307808471138884</v>
      </c>
      <c r="AF47" s="0" t="n">
        <v>-0.838585798447231</v>
      </c>
      <c r="AG47" s="0" t="n">
        <v>-0.886680922283457</v>
      </c>
      <c r="AH47" s="0" t="n">
        <v>0.53481733634591</v>
      </c>
      <c r="AI47" s="0" t="n">
        <v>1.22898050248906</v>
      </c>
      <c r="AJ47" s="0" t="n">
        <v>-0.637307747028795</v>
      </c>
      <c r="AK47" s="0" t="n">
        <v>0.458386703551484</v>
      </c>
      <c r="AL47" s="0" t="n">
        <v>-2.08702701860207</v>
      </c>
      <c r="AM47" s="0" t="n">
        <v>-0.5846177306572</v>
      </c>
      <c r="AN47" s="0" t="n">
        <v>-0.031058932870902</v>
      </c>
      <c r="AO47" s="0" t="n">
        <v>-0.909683416981834</v>
      </c>
      <c r="AP47" s="0" t="n">
        <v>-0.936506374789596</v>
      </c>
      <c r="AQ47" s="0" t="n">
        <v>-0.667779556468886</v>
      </c>
      <c r="AR47" s="0" t="n">
        <v>0.292192728326373</v>
      </c>
      <c r="AS47" s="0" t="n">
        <v>-0.187329018406375</v>
      </c>
      <c r="AT47" s="0" t="n">
        <v>-2.23823123332497</v>
      </c>
      <c r="AU47" s="0" t="n">
        <v>-2.12070015263507</v>
      </c>
      <c r="AV47" s="0" t="n">
        <v>-0.606865177857175</v>
      </c>
      <c r="AW47" s="0" t="n">
        <v>0.457686586053552</v>
      </c>
      <c r="AX47" s="0" t="n">
        <v>-2.74750484272524</v>
      </c>
      <c r="AY47" s="0" t="n">
        <v>-0.499730176151631</v>
      </c>
      <c r="AZ47" s="0" t="n">
        <v>-0.526247856517421</v>
      </c>
      <c r="BA47" s="0" t="n">
        <v>1.38833777820845</v>
      </c>
      <c r="BB47" s="0" t="n">
        <v>-0.385021811712864</v>
      </c>
      <c r="BC47" s="0" t="n">
        <v>0.382988984740929</v>
      </c>
      <c r="BD47" s="0" t="n">
        <v>0.141257140087463</v>
      </c>
      <c r="BE47" s="0" t="n">
        <v>-2.1305664798072</v>
      </c>
      <c r="BF47" s="0" t="n">
        <v>0.768207216631737</v>
      </c>
      <c r="BG47" s="0" t="n">
        <v>0.215396505456288</v>
      </c>
      <c r="BH47" s="0" t="n">
        <v>0.50826863967459</v>
      </c>
      <c r="BI47" s="0" t="n">
        <v>3.92623770643633</v>
      </c>
      <c r="BJ47" s="0" t="n">
        <v>-2.08411293949859</v>
      </c>
      <c r="BK47" s="0" t="n">
        <v>1.72469664976111</v>
      </c>
    </row>
    <row r="48" customFormat="false" ht="15" hidden="false" customHeight="false" outlineLevel="0" collapsed="false">
      <c r="A48" s="0" t="n">
        <v>-0.287447519400356</v>
      </c>
      <c r="B48" s="0" t="n">
        <v>0.287328904403009</v>
      </c>
      <c r="C48" s="0" t="n">
        <v>-0.0455122453012422</v>
      </c>
      <c r="D48" s="0" t="n">
        <v>-0.424236333398044</v>
      </c>
      <c r="E48" s="0" t="n">
        <v>-0.569832928238759</v>
      </c>
      <c r="F48" s="0" t="n">
        <v>0.329508735573009</v>
      </c>
      <c r="G48" s="0" t="n">
        <v>-1.51717369667168</v>
      </c>
      <c r="H48" s="0" t="n">
        <v>0.750579167521766</v>
      </c>
      <c r="I48" s="0" t="n">
        <v>-0.416194404885254</v>
      </c>
      <c r="J48" s="0" t="n">
        <v>-1.13006933904036</v>
      </c>
      <c r="K48" s="0" t="n">
        <v>-0.450012857995814</v>
      </c>
      <c r="L48" s="0" t="n">
        <v>1.25714921686257</v>
      </c>
      <c r="M48" s="0" t="n">
        <v>-0.535335087016223</v>
      </c>
      <c r="N48" s="0" t="n">
        <v>0.35845361820962</v>
      </c>
      <c r="O48" s="0" t="n">
        <v>-0.730956275715473</v>
      </c>
      <c r="P48" s="0" t="n">
        <v>0.75792184992362</v>
      </c>
      <c r="Q48" s="0" t="n">
        <v>0.685507738790204</v>
      </c>
      <c r="R48" s="0" t="n">
        <v>1.84860883329641</v>
      </c>
      <c r="S48" s="0" t="n">
        <v>-0.175563945499216</v>
      </c>
      <c r="T48" s="0" t="n">
        <v>0.668654804757907</v>
      </c>
      <c r="U48" s="0" t="n">
        <v>0.0980675395389446</v>
      </c>
      <c r="V48" s="0" t="n">
        <v>1.29587178186301</v>
      </c>
      <c r="W48" s="0" t="n">
        <v>-0.71883238760873</v>
      </c>
      <c r="X48" s="0" t="n">
        <v>0.745005312877281</v>
      </c>
      <c r="Y48" s="0" t="n">
        <v>-0.194697296116682</v>
      </c>
      <c r="Z48" s="0" t="n">
        <v>-0.0641881771084978</v>
      </c>
      <c r="AA48" s="0" t="n">
        <v>0.0917524844483729</v>
      </c>
      <c r="AB48" s="0" t="n">
        <v>0.252240396426677</v>
      </c>
      <c r="AC48" s="0" t="n">
        <v>-0.116229043121958</v>
      </c>
      <c r="AD48" s="0" t="n">
        <v>0.214713183170526</v>
      </c>
      <c r="AE48" s="0" t="n">
        <v>1.57811805756218</v>
      </c>
      <c r="AF48" s="0" t="n">
        <v>0.985449685615218</v>
      </c>
      <c r="AG48" s="0" t="n">
        <v>0.869154592496897</v>
      </c>
      <c r="AH48" s="0" t="n">
        <v>-0.455539526023871</v>
      </c>
      <c r="AI48" s="0" t="n">
        <v>-0.889240828228324</v>
      </c>
      <c r="AJ48" s="0" t="n">
        <v>0.955300558237753</v>
      </c>
      <c r="AK48" s="0" t="n">
        <v>0.876046792529794</v>
      </c>
      <c r="AL48" s="0" t="n">
        <v>1.47267067575098</v>
      </c>
      <c r="AM48" s="0" t="n">
        <v>-0.60398062596923</v>
      </c>
      <c r="AN48" s="0" t="n">
        <v>-0.229548655360347</v>
      </c>
      <c r="AO48" s="0" t="n">
        <v>-1.63948416252543</v>
      </c>
      <c r="AP48" s="0" t="n">
        <v>-0.392471106060873</v>
      </c>
      <c r="AQ48" s="0" t="n">
        <v>0.996570510579447</v>
      </c>
      <c r="AR48" s="0" t="n">
        <v>-0.466495379228198</v>
      </c>
      <c r="AS48" s="0" t="n">
        <v>0.640479795200824</v>
      </c>
      <c r="AT48" s="0" t="n">
        <v>-0.190503105997811</v>
      </c>
      <c r="AU48" s="0" t="n">
        <v>0.324057028221561</v>
      </c>
      <c r="AV48" s="0" t="n">
        <v>-1.14769138981567</v>
      </c>
      <c r="AW48" s="0" t="n">
        <v>0.0852094496339011</v>
      </c>
      <c r="AX48" s="0" t="n">
        <v>-2.99113597090072</v>
      </c>
      <c r="AY48" s="0" t="n">
        <v>-0.186896158161985</v>
      </c>
      <c r="AZ48" s="0" t="n">
        <v>-1.63047324371514</v>
      </c>
      <c r="BA48" s="0" t="n">
        <v>1.20599451654682</v>
      </c>
      <c r="BB48" s="0" t="n">
        <v>0.777407352764511</v>
      </c>
      <c r="BC48" s="0" t="n">
        <v>0.466670981966081</v>
      </c>
      <c r="BD48" s="0" t="n">
        <v>1.52100622715938</v>
      </c>
      <c r="BE48" s="0" t="n">
        <v>-0.948916520824837</v>
      </c>
      <c r="BF48" s="0" t="n">
        <v>1.74736319791556</v>
      </c>
      <c r="BG48" s="0" t="n">
        <v>0.932191564260385</v>
      </c>
      <c r="BH48" s="0" t="n">
        <v>-0.236555287218946</v>
      </c>
      <c r="BI48" s="0" t="n">
        <v>1.13562014718294</v>
      </c>
      <c r="BJ48" s="0" t="n">
        <v>-1.10629351241163</v>
      </c>
      <c r="BK48" s="0" t="n">
        <v>-0.824514161527674</v>
      </c>
    </row>
    <row r="49" customFormat="false" ht="15" hidden="false" customHeight="false" outlineLevel="0" collapsed="false">
      <c r="A49" s="0" t="n">
        <v>-0.6085897232397</v>
      </c>
      <c r="B49" s="0" t="n">
        <v>-0.528977708064015</v>
      </c>
      <c r="C49" s="0" t="n">
        <v>-1.05655764276025</v>
      </c>
      <c r="D49" s="0" t="n">
        <v>1.22308306709533</v>
      </c>
      <c r="E49" s="0" t="n">
        <v>-0.258854400369832</v>
      </c>
      <c r="F49" s="0" t="n">
        <v>0.35250496835688</v>
      </c>
      <c r="G49" s="0" t="n">
        <v>-0.570351366413681</v>
      </c>
      <c r="H49" s="0" t="n">
        <v>-1.82060330054852</v>
      </c>
      <c r="I49" s="0" t="n">
        <v>0.270057358391422</v>
      </c>
      <c r="J49" s="0" t="n">
        <v>-1.91225497541978</v>
      </c>
      <c r="K49" s="0" t="n">
        <v>-0.0686340460854686</v>
      </c>
      <c r="L49" s="0" t="n">
        <v>-1.36831503883281</v>
      </c>
      <c r="M49" s="0" t="n">
        <v>1.98727599923081</v>
      </c>
      <c r="N49" s="0" t="n">
        <v>0.911362722174722</v>
      </c>
      <c r="O49" s="0" t="n">
        <v>0.10575379127148</v>
      </c>
      <c r="P49" s="0" t="n">
        <v>1.26370667765467</v>
      </c>
      <c r="Q49" s="0" t="n">
        <v>-0.846315977465736</v>
      </c>
      <c r="R49" s="0" t="n">
        <v>0.543479378670093</v>
      </c>
      <c r="S49" s="0" t="n">
        <v>0.199810433718714</v>
      </c>
      <c r="T49" s="0" t="n">
        <v>0.26402008133367</v>
      </c>
      <c r="U49" s="0" t="n">
        <v>1.27235350010677</v>
      </c>
      <c r="V49" s="0" t="n">
        <v>0.732492102779802</v>
      </c>
      <c r="W49" s="0" t="n">
        <v>0.288723662825023</v>
      </c>
      <c r="X49" s="0" t="n">
        <v>-1.6548874362283</v>
      </c>
      <c r="Y49" s="0" t="n">
        <v>-0.960046295279464</v>
      </c>
      <c r="Z49" s="0" t="n">
        <v>-0.122708933595724</v>
      </c>
      <c r="AA49" s="0" t="n">
        <v>0.0933723742766512</v>
      </c>
      <c r="AB49" s="0" t="n">
        <v>-1.13020372467392</v>
      </c>
      <c r="AC49" s="0" t="n">
        <v>2.41167667557842</v>
      </c>
      <c r="AD49" s="0" t="n">
        <v>1.51639405525357</v>
      </c>
      <c r="AE49" s="0" t="n">
        <v>0.602118320392484</v>
      </c>
      <c r="AF49" s="0" t="n">
        <v>0.0720368612837448</v>
      </c>
      <c r="AG49" s="0" t="n">
        <v>-0.212208969901152</v>
      </c>
      <c r="AH49" s="0" t="n">
        <v>-0.951918460022236</v>
      </c>
      <c r="AI49" s="0" t="n">
        <v>0.0774805185188625</v>
      </c>
      <c r="AJ49" s="0" t="n">
        <v>0.257752540142751</v>
      </c>
      <c r="AK49" s="0" t="n">
        <v>-1.24176057548162</v>
      </c>
      <c r="AL49" s="0" t="n">
        <v>0.334176417244897</v>
      </c>
      <c r="AM49" s="0" t="n">
        <v>-0.155259048824749</v>
      </c>
      <c r="AN49" s="0" t="n">
        <v>-1.90780755787739</v>
      </c>
      <c r="AO49" s="0" t="n">
        <v>-0.860385010779502</v>
      </c>
      <c r="AP49" s="0" t="n">
        <v>-0.413605533421644</v>
      </c>
      <c r="AQ49" s="0" t="n">
        <v>1.88768765734019</v>
      </c>
      <c r="AR49" s="0" t="n">
        <v>0.556553124533758</v>
      </c>
      <c r="AS49" s="0" t="n">
        <v>-1.33548156909989</v>
      </c>
      <c r="AT49" s="0" t="n">
        <v>0.486036289417637</v>
      </c>
      <c r="AU49" s="0" t="n">
        <v>-1.54730398893837</v>
      </c>
      <c r="AV49" s="0" t="n">
        <v>1.08269105388707</v>
      </c>
      <c r="AW49" s="0" t="n">
        <v>-0.471124651817879</v>
      </c>
      <c r="AX49" s="0" t="n">
        <v>-0.0936361887391708</v>
      </c>
      <c r="AY49" s="0" t="n">
        <v>1.32579664754219</v>
      </c>
      <c r="AZ49" s="0" t="n">
        <v>-1.28716356858425</v>
      </c>
      <c r="BA49" s="0" t="n">
        <v>-1.39711818511299</v>
      </c>
      <c r="BB49" s="0" t="n">
        <v>-0.583599326346005</v>
      </c>
      <c r="BC49" s="0" t="n">
        <v>1.03837885101932</v>
      </c>
      <c r="BD49" s="0" t="n">
        <v>-1.51934607547684</v>
      </c>
      <c r="BE49" s="0" t="n">
        <v>-2.83215559811057</v>
      </c>
      <c r="BF49" s="0" t="n">
        <v>-0.451158858408999</v>
      </c>
      <c r="BG49" s="0" t="n">
        <v>0.55174079991092</v>
      </c>
      <c r="BH49" s="0" t="n">
        <v>1.20026174973883</v>
      </c>
      <c r="BI49" s="0" t="n">
        <v>-0.463161362085399</v>
      </c>
      <c r="BJ49" s="0" t="n">
        <v>-0.411426607116002</v>
      </c>
      <c r="BK49" s="0" t="n">
        <v>1.15390073425575</v>
      </c>
    </row>
    <row r="50" customFormat="false" ht="15" hidden="false" customHeight="false" outlineLevel="0" collapsed="false">
      <c r="A50" s="0" t="n">
        <v>-1.86974169969542</v>
      </c>
      <c r="B50" s="0" t="n">
        <v>-0.388520775183009</v>
      </c>
      <c r="C50" s="0" t="n">
        <v>0.190423889925058</v>
      </c>
      <c r="D50" s="0" t="n">
        <v>0.449218721285034</v>
      </c>
      <c r="E50" s="0" t="n">
        <v>-0.509806693190883</v>
      </c>
      <c r="F50" s="0" t="n">
        <v>0.0344410117058414</v>
      </c>
      <c r="G50" s="0" t="n">
        <v>-2.48832735341299</v>
      </c>
      <c r="H50" s="0" t="n">
        <v>-0.658248412333848</v>
      </c>
      <c r="I50" s="0" t="n">
        <v>0.453508712554467</v>
      </c>
      <c r="J50" s="0" t="n">
        <v>-0.98229403425468</v>
      </c>
      <c r="K50" s="0" t="n">
        <v>0.0589842215895974</v>
      </c>
      <c r="L50" s="0" t="n">
        <v>0.446872500802698</v>
      </c>
      <c r="M50" s="0" t="n">
        <v>-0.342549200857765</v>
      </c>
      <c r="N50" s="0" t="n">
        <v>0.170463770996571</v>
      </c>
      <c r="O50" s="0" t="n">
        <v>-0.962732565284612</v>
      </c>
      <c r="P50" s="0" t="n">
        <v>-0.206611279696047</v>
      </c>
      <c r="Q50" s="0" t="n">
        <v>0.610216169589223</v>
      </c>
      <c r="R50" s="0" t="n">
        <v>0.156972960968434</v>
      </c>
      <c r="S50" s="0" t="n">
        <v>-0.586531269563936</v>
      </c>
      <c r="T50" s="0" t="n">
        <v>0.224216404290793</v>
      </c>
      <c r="U50" s="0" t="n">
        <v>0.714609790636618</v>
      </c>
      <c r="V50" s="0" t="n">
        <v>-2.04994127857748</v>
      </c>
      <c r="W50" s="0" t="n">
        <v>1.1590740649559</v>
      </c>
      <c r="X50" s="0" t="n">
        <v>-0.336254738681072</v>
      </c>
      <c r="Y50" s="0" t="n">
        <v>0.42548993324023</v>
      </c>
      <c r="Z50" s="0" t="n">
        <v>1.19724692364523</v>
      </c>
      <c r="AA50" s="0" t="n">
        <v>-1.37167369723047</v>
      </c>
      <c r="AB50" s="0" t="n">
        <v>-0.709441002427547</v>
      </c>
      <c r="AC50" s="0" t="n">
        <v>-0.288548695875705</v>
      </c>
      <c r="AD50" s="0" t="n">
        <v>-0.783753521124428</v>
      </c>
      <c r="AE50" s="0" t="n">
        <v>1.73493657583681</v>
      </c>
      <c r="AF50" s="0" t="n">
        <v>-0.856772093826793</v>
      </c>
      <c r="AG50" s="0" t="n">
        <v>-0.555546779486867</v>
      </c>
      <c r="AH50" s="0" t="n">
        <v>0.204389031602977</v>
      </c>
      <c r="AI50" s="0" t="n">
        <v>-1.20214952607609</v>
      </c>
      <c r="AJ50" s="0" t="n">
        <v>-0.395680711756264</v>
      </c>
      <c r="AK50" s="0" t="n">
        <v>0.317453261250175</v>
      </c>
      <c r="AL50" s="0" t="n">
        <v>-0.332860404382511</v>
      </c>
      <c r="AM50" s="0" t="n">
        <v>-0.0933868588999483</v>
      </c>
      <c r="AN50" s="0" t="n">
        <v>-0.529332112448371</v>
      </c>
      <c r="AO50" s="0" t="n">
        <v>-1.51447030918077</v>
      </c>
      <c r="AP50" s="0" t="n">
        <v>0.321593211339239</v>
      </c>
      <c r="AQ50" s="0" t="n">
        <v>1.75493307164724</v>
      </c>
      <c r="AR50" s="0" t="n">
        <v>0.0184016307834381</v>
      </c>
      <c r="AS50" s="0" t="n">
        <v>0.22526411724755</v>
      </c>
      <c r="AT50" s="0" t="n">
        <v>0.692722755116859</v>
      </c>
      <c r="AU50" s="0" t="n">
        <v>-1.2693304965467</v>
      </c>
      <c r="AV50" s="0" t="n">
        <v>1.70251465812961</v>
      </c>
      <c r="AW50" s="0" t="n">
        <v>0.202328796422802</v>
      </c>
      <c r="AX50" s="0" t="n">
        <v>1.63185689908911</v>
      </c>
      <c r="AY50" s="0" t="n">
        <v>-0.733032995523989</v>
      </c>
      <c r="AZ50" s="0" t="n">
        <v>1.81806192255783</v>
      </c>
      <c r="BA50" s="0" t="n">
        <v>0.775155494034783</v>
      </c>
      <c r="BB50" s="0" t="n">
        <v>0.553040085852358</v>
      </c>
      <c r="BC50" s="0" t="n">
        <v>0.234024454353148</v>
      </c>
      <c r="BD50" s="0" t="n">
        <v>-0.248528618074449</v>
      </c>
      <c r="BE50" s="0" t="n">
        <v>1.20053165847387</v>
      </c>
      <c r="BF50" s="0" t="n">
        <v>0.140359869848047</v>
      </c>
      <c r="BG50" s="0" t="n">
        <v>-1.96706970358715</v>
      </c>
      <c r="BH50" s="0" t="n">
        <v>-1.117186461707</v>
      </c>
      <c r="BI50" s="0" t="n">
        <v>-0.185845752192747</v>
      </c>
      <c r="BJ50" s="0" t="n">
        <v>0.309998983165555</v>
      </c>
      <c r="BK50" s="0" t="n">
        <v>-0.0565884888998958</v>
      </c>
    </row>
    <row r="51" customFormat="false" ht="15" hidden="false" customHeight="false" outlineLevel="0" collapsed="false">
      <c r="A51" s="0" t="n">
        <v>1.21897078979366</v>
      </c>
      <c r="B51" s="0" t="n">
        <v>-1.95110186403863</v>
      </c>
      <c r="C51" s="0" t="n">
        <v>0.14358793650516</v>
      </c>
      <c r="D51" s="0" t="n">
        <v>-1.81797922538716</v>
      </c>
      <c r="E51" s="0" t="n">
        <v>0.759712295484168</v>
      </c>
      <c r="F51" s="0" t="n">
        <v>-0.0944587144420028</v>
      </c>
      <c r="G51" s="0" t="n">
        <v>0.419609972024118</v>
      </c>
      <c r="H51" s="0" t="n">
        <v>-0.863882960589766</v>
      </c>
      <c r="I51" s="0" t="n">
        <v>1.27946493165775</v>
      </c>
      <c r="J51" s="0" t="n">
        <v>1.04172466405885</v>
      </c>
      <c r="K51" s="0" t="n">
        <v>0.583544303011888</v>
      </c>
      <c r="L51" s="0" t="n">
        <v>-0.129517246863441</v>
      </c>
      <c r="M51" s="0" t="n">
        <v>0.579857285295132</v>
      </c>
      <c r="N51" s="0" t="n">
        <v>-0.706892567987349</v>
      </c>
      <c r="O51" s="0" t="n">
        <v>0.855555659020712</v>
      </c>
      <c r="P51" s="0" t="n">
        <v>1.64948089432392</v>
      </c>
      <c r="Q51" s="0" t="n">
        <v>1.07061055997919</v>
      </c>
      <c r="R51" s="0" t="n">
        <v>-0.72960246980741</v>
      </c>
      <c r="S51" s="0" t="n">
        <v>0.361417317273103</v>
      </c>
      <c r="T51" s="0" t="n">
        <v>-1.29314154375865</v>
      </c>
      <c r="U51" s="0" t="n">
        <v>0.572390311175676</v>
      </c>
      <c r="V51" s="0" t="n">
        <v>0.450603412862539</v>
      </c>
      <c r="W51" s="0" t="n">
        <v>-1.86981633953216</v>
      </c>
      <c r="X51" s="0" t="n">
        <v>-1.16178384391236</v>
      </c>
      <c r="Y51" s="0" t="n">
        <v>-0.283138896743767</v>
      </c>
      <c r="Z51" s="0" t="n">
        <v>-0.300859747140826</v>
      </c>
      <c r="AA51" s="0" t="n">
        <v>-1.20947693541881</v>
      </c>
      <c r="AB51" s="0" t="n">
        <v>0.388978729352184</v>
      </c>
      <c r="AC51" s="0" t="n">
        <v>0.251473608940512</v>
      </c>
      <c r="AD51" s="0" t="n">
        <v>-0.194269131978519</v>
      </c>
      <c r="AE51" s="0" t="n">
        <v>-0.755791500158363</v>
      </c>
      <c r="AF51" s="0" t="n">
        <v>1.04870712641656</v>
      </c>
      <c r="AG51" s="0" t="n">
        <v>1.6554071130883</v>
      </c>
      <c r="AH51" s="0" t="n">
        <v>-0.483561483846537</v>
      </c>
      <c r="AI51" s="0" t="n">
        <v>-0.612166917154821</v>
      </c>
      <c r="AJ51" s="0" t="n">
        <v>0.491207665411996</v>
      </c>
      <c r="AK51" s="0" t="n">
        <v>-0.358029379746986</v>
      </c>
      <c r="AL51" s="0" t="n">
        <v>-0.139397200663234</v>
      </c>
      <c r="AM51" s="0" t="n">
        <v>0.739653151724671</v>
      </c>
      <c r="AN51" s="0" t="n">
        <v>-1.90935608750729</v>
      </c>
      <c r="AO51" s="0" t="n">
        <v>1.31830232485267</v>
      </c>
      <c r="AP51" s="0" t="n">
        <v>0.0726805243293413</v>
      </c>
      <c r="AQ51" s="0" t="n">
        <v>-0.41149314456218</v>
      </c>
      <c r="AR51" s="0" t="n">
        <v>-0.0892341542214489</v>
      </c>
      <c r="AS51" s="0" t="n">
        <v>-0.0375706449794813</v>
      </c>
      <c r="AT51" s="0" t="n">
        <v>-1.73120130344493</v>
      </c>
      <c r="AU51" s="0" t="n">
        <v>1.49493822745324</v>
      </c>
      <c r="AV51" s="0" t="n">
        <v>0.0413256322706185</v>
      </c>
      <c r="AW51" s="0" t="n">
        <v>0.443002130447375</v>
      </c>
      <c r="AX51" s="0" t="n">
        <v>0.951549770574043</v>
      </c>
      <c r="AY51" s="0" t="n">
        <v>-1.0211624575603</v>
      </c>
      <c r="AZ51" s="0" t="n">
        <v>0.473471899035229</v>
      </c>
      <c r="BA51" s="0" t="n">
        <v>-0.267641090898794</v>
      </c>
      <c r="BB51" s="0" t="n">
        <v>0.846770775216494</v>
      </c>
      <c r="BC51" s="0" t="n">
        <v>-2.1272274203515</v>
      </c>
      <c r="BD51" s="0" t="n">
        <v>-0.099094300241269</v>
      </c>
      <c r="BE51" s="0" t="n">
        <v>-0.602820655783962</v>
      </c>
      <c r="BF51" s="0" t="n">
        <v>0.432262950634156</v>
      </c>
      <c r="BG51" s="0" t="n">
        <v>0.470044187368202</v>
      </c>
      <c r="BH51" s="0" t="n">
        <v>-0.707625894822026</v>
      </c>
      <c r="BI51" s="0" t="n">
        <v>-0.712173864176044</v>
      </c>
      <c r="BJ51" s="0" t="n">
        <v>-0.110665368557329</v>
      </c>
      <c r="BK51" s="0" t="n">
        <v>-0.896642227315208</v>
      </c>
    </row>
    <row r="52" customFormat="false" ht="15" hidden="false" customHeight="false" outlineLevel="0" collapsed="false">
      <c r="A52" s="0" t="n">
        <v>0.841983695452127</v>
      </c>
      <c r="B52" s="0" t="n">
        <v>-0.369207200447446</v>
      </c>
      <c r="C52" s="0" t="n">
        <v>-2.90698821932164</v>
      </c>
      <c r="D52" s="0" t="n">
        <v>-0.374822056621806</v>
      </c>
      <c r="E52" s="0" t="n">
        <v>-1.03854382084397</v>
      </c>
      <c r="F52" s="0" t="n">
        <v>-1.63127581546095</v>
      </c>
      <c r="G52" s="0" t="n">
        <v>-1.23742663822257</v>
      </c>
      <c r="H52" s="0" t="n">
        <v>0.10940847183297</v>
      </c>
      <c r="I52" s="0" t="n">
        <v>1.32864082824823</v>
      </c>
      <c r="J52" s="0" t="n">
        <v>0.31318447386498</v>
      </c>
      <c r="K52" s="0" t="n">
        <v>-0.60650338821574</v>
      </c>
      <c r="L52" s="0" t="n">
        <v>0.455904195170703</v>
      </c>
      <c r="M52" s="0" t="n">
        <v>-0.459090310218992</v>
      </c>
      <c r="N52" s="0" t="n">
        <v>-0.694600369163145</v>
      </c>
      <c r="O52" s="0" t="n">
        <v>-1.15436266823298</v>
      </c>
      <c r="P52" s="0" t="n">
        <v>-1.75182880675172</v>
      </c>
      <c r="Q52" s="0" t="n">
        <v>-0.389923706559445</v>
      </c>
      <c r="R52" s="0" t="n">
        <v>0.158053489920132</v>
      </c>
      <c r="S52" s="0" t="n">
        <v>-0.0966236700148897</v>
      </c>
      <c r="T52" s="0" t="n">
        <v>-0.415966927947359</v>
      </c>
      <c r="U52" s="0" t="n">
        <v>-0.945746060696781</v>
      </c>
      <c r="V52" s="0" t="n">
        <v>0.608246191684969</v>
      </c>
      <c r="W52" s="0" t="n">
        <v>-1.31713191994659</v>
      </c>
      <c r="X52" s="0" t="n">
        <v>0.776027913843475</v>
      </c>
      <c r="Y52" s="0" t="n">
        <v>-1.00221701892673</v>
      </c>
      <c r="Z52" s="0" t="n">
        <v>-0.752435237353035</v>
      </c>
      <c r="AA52" s="0" t="n">
        <v>-1.46678519061568</v>
      </c>
      <c r="AB52" s="0" t="n">
        <v>-0.501402146885637</v>
      </c>
      <c r="AC52" s="0" t="n">
        <v>0.975312458477979</v>
      </c>
      <c r="AD52" s="0" t="n">
        <v>0.515628088443957</v>
      </c>
      <c r="AE52" s="0" t="n">
        <v>0.978422112028035</v>
      </c>
      <c r="AF52" s="0" t="n">
        <v>0.522142545933936</v>
      </c>
      <c r="AG52" s="0" t="n">
        <v>-1.10366982853037</v>
      </c>
      <c r="AH52" s="0" t="n">
        <v>-0.330789224327557</v>
      </c>
      <c r="AI52" s="0" t="n">
        <v>-0.780199129117463</v>
      </c>
      <c r="AJ52" s="0" t="n">
        <v>1.33057490403904</v>
      </c>
      <c r="AK52" s="0" t="n">
        <v>-1.19678864642631</v>
      </c>
      <c r="AL52" s="0" t="n">
        <v>0.893697689389111</v>
      </c>
      <c r="AM52" s="0" t="n">
        <v>0.892953870108769</v>
      </c>
      <c r="AN52" s="0" t="n">
        <v>1.82962020171609</v>
      </c>
      <c r="AO52" s="0" t="n">
        <v>-0.409686592629497</v>
      </c>
      <c r="AP52" s="0" t="n">
        <v>0.712322159580162</v>
      </c>
      <c r="AQ52" s="0" t="n">
        <v>2.28165183653884</v>
      </c>
      <c r="AR52" s="0" t="n">
        <v>-0.617641676933697</v>
      </c>
      <c r="AS52" s="0" t="n">
        <v>-1.53504024753236</v>
      </c>
      <c r="AT52" s="0" t="n">
        <v>-1.88001003390776</v>
      </c>
      <c r="AU52" s="0" t="n">
        <v>0.712712028861331</v>
      </c>
      <c r="AV52" s="0" t="n">
        <v>-1.88315020805858</v>
      </c>
      <c r="AW52" s="0" t="n">
        <v>-0.372319052937923</v>
      </c>
      <c r="AX52" s="0" t="n">
        <v>0.437313187038961</v>
      </c>
      <c r="AY52" s="0" t="n">
        <v>0.185175536829914</v>
      </c>
      <c r="AZ52" s="0" t="n">
        <v>0.425444864184172</v>
      </c>
      <c r="BA52" s="0" t="n">
        <v>0.222289855800854</v>
      </c>
      <c r="BB52" s="0" t="n">
        <v>1.27886581331339</v>
      </c>
      <c r="BC52" s="0" t="n">
        <v>-0.952316380738797</v>
      </c>
      <c r="BD52" s="0" t="n">
        <v>-0.676995138458531</v>
      </c>
      <c r="BE52" s="0" t="n">
        <v>-0.772659445270824</v>
      </c>
      <c r="BF52" s="0" t="n">
        <v>0.83019181186261</v>
      </c>
      <c r="BG52" s="0" t="n">
        <v>0.900398588395064</v>
      </c>
      <c r="BH52" s="0" t="n">
        <v>0.451225319318508</v>
      </c>
      <c r="BI52" s="0" t="n">
        <v>1.18349366688993</v>
      </c>
      <c r="BJ52" s="0" t="n">
        <v>-1.17804086737638</v>
      </c>
      <c r="BK52" s="0" t="n">
        <v>1.66722411155114</v>
      </c>
    </row>
    <row r="53" customFormat="false" ht="15" hidden="false" customHeight="false" outlineLevel="0" collapsed="false">
      <c r="A53" s="0" t="n">
        <v>1.52323862171226</v>
      </c>
      <c r="B53" s="0" t="n">
        <v>0.735621997245747</v>
      </c>
      <c r="C53" s="0" t="n">
        <v>1.78179890877106</v>
      </c>
      <c r="D53" s="0" t="n">
        <v>-1.65662320767777</v>
      </c>
      <c r="E53" s="0" t="n">
        <v>-0.524448136262652</v>
      </c>
      <c r="F53" s="0" t="n">
        <v>-0.735303460681952</v>
      </c>
      <c r="G53" s="0" t="n">
        <v>0.721479323757343</v>
      </c>
      <c r="H53" s="0" t="n">
        <v>-1.05014073960215</v>
      </c>
      <c r="I53" s="0" t="n">
        <v>0.757495149337486</v>
      </c>
      <c r="J53" s="0" t="n">
        <v>1.37053614399671</v>
      </c>
      <c r="K53" s="0" t="n">
        <v>0.695202900083999</v>
      </c>
      <c r="L53" s="0" t="n">
        <v>0.283751023661501</v>
      </c>
      <c r="M53" s="0" t="n">
        <v>-0.987873340900749</v>
      </c>
      <c r="N53" s="0" t="n">
        <v>-0.846850966125365</v>
      </c>
      <c r="O53" s="0" t="n">
        <v>1.24961890529667</v>
      </c>
      <c r="P53" s="0" t="n">
        <v>0.779349003905332</v>
      </c>
      <c r="Q53" s="0" t="n">
        <v>-0.0390195193775441</v>
      </c>
      <c r="R53" s="0" t="n">
        <v>-0.417909545765891</v>
      </c>
      <c r="S53" s="0" t="n">
        <v>-2.02580787311138</v>
      </c>
      <c r="T53" s="0" t="n">
        <v>-1.07085241868444</v>
      </c>
      <c r="U53" s="0" t="n">
        <v>1.91141908713972</v>
      </c>
      <c r="V53" s="0" t="n">
        <v>-1.28045557100247</v>
      </c>
      <c r="W53" s="0" t="n">
        <v>0.189479821221081</v>
      </c>
      <c r="X53" s="0" t="n">
        <v>1.0074439731952</v>
      </c>
      <c r="Y53" s="0" t="n">
        <v>-1.25492266800229</v>
      </c>
      <c r="Z53" s="0" t="n">
        <v>0.184710474781083</v>
      </c>
      <c r="AA53" s="0" t="n">
        <v>0.937915537510655</v>
      </c>
      <c r="AB53" s="0" t="n">
        <v>0.0124993219072503</v>
      </c>
      <c r="AC53" s="0" t="n">
        <v>2.86840305566677</v>
      </c>
      <c r="AD53" s="0" t="n">
        <v>-1.6685992588782</v>
      </c>
      <c r="AE53" s="0" t="n">
        <v>1.05872852988388</v>
      </c>
      <c r="AF53" s="0" t="n">
        <v>-0.172801737396464</v>
      </c>
      <c r="AG53" s="0" t="n">
        <v>0.771920154836675</v>
      </c>
      <c r="AH53" s="0" t="n">
        <v>0.441307151699246</v>
      </c>
      <c r="AI53" s="0" t="n">
        <v>-0.733156197109997</v>
      </c>
      <c r="AJ53" s="0" t="n">
        <v>0.22899639245934</v>
      </c>
      <c r="AK53" s="0" t="n">
        <v>-1.85790145139829</v>
      </c>
      <c r="AL53" s="0" t="n">
        <v>0.603247500571394</v>
      </c>
      <c r="AM53" s="0" t="n">
        <v>0.298158465990526</v>
      </c>
      <c r="AN53" s="0" t="n">
        <v>0.638660168643102</v>
      </c>
      <c r="AO53" s="0" t="n">
        <v>1.05811832508715</v>
      </c>
      <c r="AP53" s="0" t="n">
        <v>0.367619840209711</v>
      </c>
      <c r="AQ53" s="0" t="n">
        <v>0.148089419798276</v>
      </c>
      <c r="AR53" s="0" t="n">
        <v>-0.881068336661292</v>
      </c>
      <c r="AS53" s="0" t="n">
        <v>-0.712220763649051</v>
      </c>
      <c r="AT53" s="0" t="n">
        <v>1.18673462017733</v>
      </c>
      <c r="AU53" s="0" t="n">
        <v>1.43633540570598</v>
      </c>
      <c r="AV53" s="0" t="n">
        <v>-0.238110436312054</v>
      </c>
      <c r="AW53" s="0" t="n">
        <v>0.0460027472532741</v>
      </c>
      <c r="AX53" s="0" t="n">
        <v>-0.904614374993766</v>
      </c>
      <c r="AY53" s="0" t="n">
        <v>1.17275684526745</v>
      </c>
      <c r="AZ53" s="0" t="n">
        <v>0.665416823691779</v>
      </c>
      <c r="BA53" s="0" t="n">
        <v>1.94121743646375</v>
      </c>
      <c r="BB53" s="0" t="n">
        <v>-0.878323077179739</v>
      </c>
      <c r="BC53" s="0" t="n">
        <v>-0.378007899018217</v>
      </c>
      <c r="BD53" s="0" t="n">
        <v>0.231445922525572</v>
      </c>
      <c r="BE53" s="0" t="n">
        <v>0.646489537725771</v>
      </c>
      <c r="BF53" s="0" t="n">
        <v>-0.215667637547632</v>
      </c>
      <c r="BG53" s="0" t="n">
        <v>-0.8729610904537</v>
      </c>
      <c r="BH53" s="0" t="n">
        <v>0.881407528923571</v>
      </c>
      <c r="BI53" s="0" t="n">
        <v>0.721135362545582</v>
      </c>
      <c r="BJ53" s="0" t="n">
        <v>-0.916274100563725</v>
      </c>
      <c r="BK53" s="0" t="n">
        <v>1.3554428011055</v>
      </c>
    </row>
    <row r="54" customFormat="false" ht="15" hidden="false" customHeight="false" outlineLevel="0" collapsed="false">
      <c r="A54" s="0" t="n">
        <v>1.1701987091966</v>
      </c>
      <c r="B54" s="0" t="n">
        <v>0.134296497247793</v>
      </c>
      <c r="C54" s="0" t="n">
        <v>0.0795978623760364</v>
      </c>
      <c r="D54" s="0" t="n">
        <v>0.554057771115907</v>
      </c>
      <c r="E54" s="0" t="n">
        <v>-0.861703070256258</v>
      </c>
      <c r="F54" s="0" t="n">
        <v>0.0300314791640822</v>
      </c>
      <c r="G54" s="0" t="n">
        <v>-2.15238354460918</v>
      </c>
      <c r="H54" s="0" t="n">
        <v>0.876455645502936</v>
      </c>
      <c r="I54" s="0" t="n">
        <v>-1.56149322244186</v>
      </c>
      <c r="J54" s="0" t="n">
        <v>1.503419828429</v>
      </c>
      <c r="K54" s="0" t="n">
        <v>-0.33012009396645</v>
      </c>
      <c r="L54" s="0" t="n">
        <v>-0.211666981931177</v>
      </c>
      <c r="M54" s="0" t="n">
        <v>-0.627733906084506</v>
      </c>
      <c r="N54" s="0" t="n">
        <v>-0.288038873922076</v>
      </c>
      <c r="O54" s="0" t="n">
        <v>1.41853134514804</v>
      </c>
      <c r="P54" s="0" t="n">
        <v>-2.48780865653508</v>
      </c>
      <c r="Q54" s="0" t="n">
        <v>1.27696538608819</v>
      </c>
      <c r="R54" s="0" t="n">
        <v>0.338023481101708</v>
      </c>
      <c r="S54" s="0" t="n">
        <v>-1.20702164785722</v>
      </c>
      <c r="T54" s="0" t="n">
        <v>-1.07531239304924</v>
      </c>
      <c r="U54" s="0" t="n">
        <v>1.6763930272082</v>
      </c>
      <c r="V54" s="0" t="n">
        <v>-0.945506879942731</v>
      </c>
      <c r="W54" s="0" t="n">
        <v>-1.15335051059596</v>
      </c>
      <c r="X54" s="0" t="n">
        <v>1.13731454236473</v>
      </c>
      <c r="Y54" s="0" t="n">
        <v>0.338552876285914</v>
      </c>
      <c r="Z54" s="0" t="n">
        <v>-0.937925576536399</v>
      </c>
      <c r="AA54" s="0" t="n">
        <v>0.216624975404619</v>
      </c>
      <c r="AB54" s="0" t="n">
        <v>-1.02575268364028</v>
      </c>
      <c r="AC54" s="0" t="n">
        <v>1.10082139842261</v>
      </c>
      <c r="AD54" s="0" t="n">
        <v>1.06137096487313</v>
      </c>
      <c r="AE54" s="0" t="n">
        <v>0.532006198821943</v>
      </c>
      <c r="AF54" s="0" t="n">
        <v>0.361661061247017</v>
      </c>
      <c r="AG54" s="0" t="n">
        <v>1.76118812486737</v>
      </c>
      <c r="AH54" s="0" t="n">
        <v>-0.000313672611774712</v>
      </c>
      <c r="AI54" s="0" t="n">
        <v>-1.1818741254208</v>
      </c>
      <c r="AJ54" s="0" t="n">
        <v>0.449473912832307</v>
      </c>
      <c r="AK54" s="0" t="n">
        <v>2.08604704953711</v>
      </c>
      <c r="AL54" s="0" t="n">
        <v>-1.01475949318585</v>
      </c>
      <c r="AM54" s="0" t="n">
        <v>-0.361462766693986</v>
      </c>
      <c r="AN54" s="0" t="n">
        <v>0.416446038101453</v>
      </c>
      <c r="AO54" s="0" t="n">
        <v>-0.0539048490057392</v>
      </c>
      <c r="AP54" s="0" t="n">
        <v>-0.982303580377315</v>
      </c>
      <c r="AQ54" s="0" t="n">
        <v>1.12185785623047</v>
      </c>
      <c r="AR54" s="0" t="n">
        <v>2.32004072201726</v>
      </c>
      <c r="AS54" s="0" t="n">
        <v>0.196131459023907</v>
      </c>
      <c r="AT54" s="0" t="n">
        <v>-0.904068289736</v>
      </c>
      <c r="AU54" s="0" t="n">
        <v>-1.54896052505348</v>
      </c>
      <c r="AV54" s="0" t="n">
        <v>0.257975981221181</v>
      </c>
      <c r="AW54" s="0" t="n">
        <v>1.10387734331626</v>
      </c>
      <c r="AX54" s="0" t="n">
        <v>0.475167746495382</v>
      </c>
      <c r="AY54" s="0" t="n">
        <v>-0.00240384091885384</v>
      </c>
      <c r="AZ54" s="0" t="n">
        <v>-0.589271651789306</v>
      </c>
      <c r="BA54" s="0" t="n">
        <v>-1.09216363271809</v>
      </c>
      <c r="BB54" s="0" t="n">
        <v>0.834751326324882</v>
      </c>
      <c r="BC54" s="0" t="n">
        <v>0.913771621385586</v>
      </c>
      <c r="BD54" s="0" t="n">
        <v>-1.54572978669073</v>
      </c>
      <c r="BE54" s="0" t="n">
        <v>1.58983897818068</v>
      </c>
      <c r="BF54" s="0" t="n">
        <v>0.574071220894001</v>
      </c>
      <c r="BG54" s="0" t="n">
        <v>1.39959464514579</v>
      </c>
      <c r="BH54" s="0" t="n">
        <v>-1.34212774848512</v>
      </c>
      <c r="BI54" s="0" t="n">
        <v>-1.36582415541544</v>
      </c>
      <c r="BJ54" s="0" t="n">
        <v>-0.148969309767297</v>
      </c>
      <c r="BK54" s="0" t="n">
        <v>0.502784426895194</v>
      </c>
    </row>
    <row r="55" customFormat="false" ht="15" hidden="false" customHeight="false" outlineLevel="0" collapsed="false">
      <c r="A55" s="0" t="n">
        <v>1.79636082292696</v>
      </c>
      <c r="B55" s="0" t="n">
        <v>0.706078913815132</v>
      </c>
      <c r="C55" s="0" t="n">
        <v>-0.242681276812033</v>
      </c>
      <c r="D55" s="0" t="n">
        <v>-1.02636920766589</v>
      </c>
      <c r="E55" s="0" t="n">
        <v>1.23000057271915</v>
      </c>
      <c r="F55" s="0" t="n">
        <v>-0.964705425750715</v>
      </c>
      <c r="G55" s="0" t="n">
        <v>1.62846855477232</v>
      </c>
      <c r="H55" s="0" t="n">
        <v>-0.284384649606509</v>
      </c>
      <c r="I55" s="0" t="n">
        <v>1.59058207261785</v>
      </c>
      <c r="J55" s="0" t="n">
        <v>0.678931290059278</v>
      </c>
      <c r="K55" s="0" t="n">
        <v>-0.136995489442458</v>
      </c>
      <c r="L55" s="0" t="n">
        <v>-0.519396371826127</v>
      </c>
      <c r="M55" s="0" t="n">
        <v>-0.34090787734608</v>
      </c>
      <c r="N55" s="0" t="n">
        <v>0.428316692375238</v>
      </c>
      <c r="O55" s="0" t="n">
        <v>0.0771564962177167</v>
      </c>
      <c r="P55" s="0" t="n">
        <v>-0.593811408068705</v>
      </c>
      <c r="Q55" s="0" t="n">
        <v>-0.165631410317632</v>
      </c>
      <c r="R55" s="0" t="n">
        <v>0.0785770297191498</v>
      </c>
      <c r="S55" s="0" t="n">
        <v>-2.12873409441481</v>
      </c>
      <c r="T55" s="0" t="n">
        <v>0.458168114788699</v>
      </c>
      <c r="U55" s="0" t="n">
        <v>-0.979721224716807</v>
      </c>
      <c r="V55" s="0" t="n">
        <v>-1.15333240320575</v>
      </c>
      <c r="W55" s="0" t="n">
        <v>-1.68734434711071</v>
      </c>
      <c r="X55" s="0" t="n">
        <v>-1.79389249786789</v>
      </c>
      <c r="Y55" s="0" t="n">
        <v>-1.35544750311229</v>
      </c>
      <c r="Z55" s="0" t="n">
        <v>-0.70902095763049</v>
      </c>
      <c r="AA55" s="0" t="n">
        <v>1.95325913752657</v>
      </c>
      <c r="AB55" s="0" t="n">
        <v>-0.525879675895204</v>
      </c>
      <c r="AC55" s="0" t="n">
        <v>0.177750106268031</v>
      </c>
      <c r="AD55" s="0" t="n">
        <v>0.400481386506329</v>
      </c>
      <c r="AE55" s="0" t="n">
        <v>0.131065186215849</v>
      </c>
      <c r="AF55" s="0" t="n">
        <v>-0.0774434607259937</v>
      </c>
      <c r="AG55" s="0" t="n">
        <v>-1.19529376359925</v>
      </c>
      <c r="AH55" s="0" t="n">
        <v>1.45092754827921</v>
      </c>
      <c r="AI55" s="0" t="n">
        <v>1.80719664363789</v>
      </c>
      <c r="AJ55" s="0" t="n">
        <v>-1.68265869412269</v>
      </c>
      <c r="AK55" s="0" t="n">
        <v>-1.02402859088638</v>
      </c>
      <c r="AL55" s="0" t="n">
        <v>-0.279810342377006</v>
      </c>
      <c r="AM55" s="0" t="n">
        <v>-0.964537794910191</v>
      </c>
      <c r="AN55" s="0" t="n">
        <v>0.505965553455865</v>
      </c>
      <c r="AO55" s="0" t="n">
        <v>-0.728272202406613</v>
      </c>
      <c r="AP55" s="0" t="n">
        <v>2.1650560678066</v>
      </c>
      <c r="AQ55" s="0" t="n">
        <v>1.1905485943436</v>
      </c>
      <c r="AR55" s="0" t="n">
        <v>0.212574030632215</v>
      </c>
      <c r="AS55" s="0" t="n">
        <v>1.02698626331973</v>
      </c>
      <c r="AT55" s="0" t="n">
        <v>1.10590042435731</v>
      </c>
      <c r="AU55" s="0" t="n">
        <v>-0.563947488058243</v>
      </c>
      <c r="AV55" s="0" t="n">
        <v>-0.816217244541965</v>
      </c>
      <c r="AW55" s="0" t="n">
        <v>0.0781430629696474</v>
      </c>
      <c r="AX55" s="0" t="n">
        <v>0.861636124497944</v>
      </c>
      <c r="AY55" s="0" t="n">
        <v>0.139060398653418</v>
      </c>
      <c r="AZ55" s="0" t="n">
        <v>-1.576996482191</v>
      </c>
      <c r="BA55" s="0" t="n">
        <v>-0.802824443950842</v>
      </c>
      <c r="BB55" s="0" t="n">
        <v>-0.073972863594378</v>
      </c>
      <c r="BC55" s="0" t="n">
        <v>-0.0756656043258303</v>
      </c>
      <c r="BD55" s="0" t="n">
        <v>1.97254217678981</v>
      </c>
      <c r="BE55" s="0" t="n">
        <v>-1.385987942399</v>
      </c>
      <c r="BF55" s="0" t="n">
        <v>0.505589241835875</v>
      </c>
      <c r="BG55" s="0" t="n">
        <v>1.48911310832829</v>
      </c>
      <c r="BH55" s="0" t="n">
        <v>2.2714497454228</v>
      </c>
      <c r="BI55" s="0" t="n">
        <v>-0.404397423183961</v>
      </c>
      <c r="BJ55" s="0" t="n">
        <v>0.4914294527202</v>
      </c>
      <c r="BK55" s="0" t="n">
        <v>0.569760357198647</v>
      </c>
    </row>
    <row r="56" customFormat="false" ht="15" hidden="false" customHeight="false" outlineLevel="0" collapsed="false">
      <c r="A56" s="0" t="n">
        <v>0.195481731553291</v>
      </c>
      <c r="B56" s="0" t="n">
        <v>-0.0988452012393061</v>
      </c>
      <c r="C56" s="0" t="n">
        <v>0.435975389500046</v>
      </c>
      <c r="D56" s="0" t="n">
        <v>-2.53224608521969</v>
      </c>
      <c r="E56" s="0" t="n">
        <v>0.682069490062631</v>
      </c>
      <c r="F56" s="0" t="n">
        <v>0.126177903661967</v>
      </c>
      <c r="G56" s="0" t="n">
        <v>-0.222474896778265</v>
      </c>
      <c r="H56" s="0" t="n">
        <v>2.04686219571956</v>
      </c>
      <c r="I56" s="0" t="n">
        <v>-0.674934018790552</v>
      </c>
      <c r="J56" s="0" t="n">
        <v>-0.403075989065031</v>
      </c>
      <c r="K56" s="0" t="n">
        <v>1.99155330220473</v>
      </c>
      <c r="L56" s="0" t="n">
        <v>-0.832061304849857</v>
      </c>
      <c r="M56" s="0" t="n">
        <v>-0.550115282936539</v>
      </c>
      <c r="N56" s="0" t="n">
        <v>-0.14702542343085</v>
      </c>
      <c r="O56" s="0" t="n">
        <v>0.840734482129549</v>
      </c>
      <c r="P56" s="0" t="n">
        <v>0.207802507353313</v>
      </c>
      <c r="Q56" s="0" t="n">
        <v>-1.29262534715226</v>
      </c>
      <c r="R56" s="0" t="n">
        <v>-0.53216856312719</v>
      </c>
      <c r="S56" s="0" t="n">
        <v>-0.607354433212211</v>
      </c>
      <c r="T56" s="0" t="n">
        <v>-0.0772210452230456</v>
      </c>
      <c r="U56" s="0" t="n">
        <v>0.425843658629829</v>
      </c>
      <c r="V56" s="0" t="n">
        <v>0.418205755887972</v>
      </c>
      <c r="W56" s="0" t="n">
        <v>-1.7760117540484</v>
      </c>
      <c r="X56" s="0" t="n">
        <v>1.06394098756086</v>
      </c>
      <c r="Y56" s="0" t="n">
        <v>0.252568845996624</v>
      </c>
      <c r="Z56" s="0" t="n">
        <v>1.38453204759391</v>
      </c>
      <c r="AA56" s="0" t="n">
        <v>0.444198327290672</v>
      </c>
      <c r="AB56" s="0" t="n">
        <v>1.10132295773576</v>
      </c>
      <c r="AC56" s="0" t="n">
        <v>0.466545311450127</v>
      </c>
      <c r="AD56" s="0" t="n">
        <v>1.34622575620275</v>
      </c>
      <c r="AE56" s="0" t="n">
        <v>0.522250636017779</v>
      </c>
      <c r="AF56" s="0" t="n">
        <v>-0.0979152464429041</v>
      </c>
      <c r="AG56" s="0" t="n">
        <v>2.27243472044688</v>
      </c>
      <c r="AH56" s="0" t="n">
        <v>0.889037122279892</v>
      </c>
      <c r="AI56" s="0" t="n">
        <v>0.573744421004413</v>
      </c>
      <c r="AJ56" s="0" t="n">
        <v>-1.27630441653834</v>
      </c>
      <c r="AK56" s="0" t="n">
        <v>-1.28830761746354</v>
      </c>
      <c r="AL56" s="0" t="n">
        <v>0.292715482141853</v>
      </c>
      <c r="AM56" s="0" t="n">
        <v>0.145521197768241</v>
      </c>
      <c r="AN56" s="0" t="n">
        <v>-0.614122565008316</v>
      </c>
      <c r="AO56" s="0" t="n">
        <v>0.14098269961206</v>
      </c>
      <c r="AP56" s="0" t="n">
        <v>1.5886269280436</v>
      </c>
      <c r="AQ56" s="0" t="n">
        <v>0.695402474550299</v>
      </c>
      <c r="AR56" s="0" t="n">
        <v>-1.14100850975274</v>
      </c>
      <c r="AS56" s="0" t="n">
        <v>-0.111508827142944</v>
      </c>
      <c r="AT56" s="0" t="n">
        <v>-0.804966480852561</v>
      </c>
      <c r="AU56" s="0" t="n">
        <v>-0.387699916408561</v>
      </c>
      <c r="AV56" s="0" t="n">
        <v>-0.413615665629643</v>
      </c>
      <c r="AW56" s="0" t="n">
        <v>-0.477645582604005</v>
      </c>
      <c r="AX56" s="0" t="n">
        <v>-1.2551353719734</v>
      </c>
      <c r="AY56" s="0" t="n">
        <v>-0.12765468151819</v>
      </c>
      <c r="AZ56" s="0" t="n">
        <v>-0.56060763684731</v>
      </c>
      <c r="BA56" s="0" t="n">
        <v>-2.92944869000227</v>
      </c>
      <c r="BB56" s="0" t="n">
        <v>2.05297202450166</v>
      </c>
      <c r="BC56" s="0" t="n">
        <v>1.08876965421667</v>
      </c>
      <c r="BD56" s="0" t="n">
        <v>-0.376300724924996</v>
      </c>
      <c r="BE56" s="0" t="n">
        <v>0.0188190497405984</v>
      </c>
      <c r="BF56" s="0" t="n">
        <v>-1.17165434731756</v>
      </c>
      <c r="BG56" s="0" t="n">
        <v>1.69572287781087</v>
      </c>
      <c r="BH56" s="0" t="n">
        <v>1.89728869477311</v>
      </c>
      <c r="BI56" s="0" t="n">
        <v>0.156693728246525</v>
      </c>
      <c r="BJ56" s="0" t="n">
        <v>1.02353064418535</v>
      </c>
      <c r="BK56" s="0" t="n">
        <v>0.175286778933924</v>
      </c>
    </row>
    <row r="57" customFormat="false" ht="15" hidden="false" customHeight="false" outlineLevel="0" collapsed="false">
      <c r="A57" s="0" t="n">
        <v>-1.33672543887593</v>
      </c>
      <c r="B57" s="0" t="n">
        <v>-0.411823368963657</v>
      </c>
      <c r="C57" s="0" t="n">
        <v>0.131927966771957</v>
      </c>
      <c r="D57" s="0" t="n">
        <v>-0.454547718743444</v>
      </c>
      <c r="E57" s="0" t="n">
        <v>-0.218653277435036</v>
      </c>
      <c r="F57" s="0" t="n">
        <v>-0.0913995575091145</v>
      </c>
      <c r="G57" s="0" t="n">
        <v>-0.0808784978654613</v>
      </c>
      <c r="H57" s="0" t="n">
        <v>0.0522584904974832</v>
      </c>
      <c r="I57" s="0" t="n">
        <v>-1.0606050663966</v>
      </c>
      <c r="J57" s="0" t="n">
        <v>-0.717016149127936</v>
      </c>
      <c r="K57" s="0" t="n">
        <v>-1.28458426569997</v>
      </c>
      <c r="L57" s="0" t="n">
        <v>0.9778155496862</v>
      </c>
      <c r="M57" s="0" t="n">
        <v>-2.10564694184033</v>
      </c>
      <c r="N57" s="0" t="n">
        <v>1.15359034331693</v>
      </c>
      <c r="O57" s="0" t="n">
        <v>1.38634939726284</v>
      </c>
      <c r="P57" s="0" t="n">
        <v>-0.302180586982621</v>
      </c>
      <c r="Q57" s="0" t="n">
        <v>-2.6031370878273</v>
      </c>
      <c r="R57" s="0" t="n">
        <v>-0.361310561967291</v>
      </c>
      <c r="S57" s="0" t="n">
        <v>-0.0641841612888193</v>
      </c>
      <c r="T57" s="0" t="n">
        <v>-1.01059821992891</v>
      </c>
      <c r="U57" s="0" t="n">
        <v>-0.515218393808243</v>
      </c>
      <c r="V57" s="0" t="n">
        <v>1.53019519886335</v>
      </c>
      <c r="W57" s="0" t="n">
        <v>0.664927162301741</v>
      </c>
      <c r="X57" s="0" t="n">
        <v>-0.9245641143781</v>
      </c>
      <c r="Y57" s="0" t="n">
        <v>-1.59759916959543</v>
      </c>
      <c r="Z57" s="0" t="n">
        <v>-0.327017317609771</v>
      </c>
      <c r="AA57" s="0" t="n">
        <v>-0.213456779350438</v>
      </c>
      <c r="AB57" s="0" t="n">
        <v>0.496199187363316</v>
      </c>
      <c r="AC57" s="0" t="n">
        <v>-0.535316712567659</v>
      </c>
      <c r="AD57" s="0" t="n">
        <v>0.511499575361861</v>
      </c>
      <c r="AE57" s="0" t="n">
        <v>1.93515404006023</v>
      </c>
      <c r="AF57" s="0" t="n">
        <v>0.815501022444263</v>
      </c>
      <c r="AG57" s="0" t="n">
        <v>-0.0480885073307726</v>
      </c>
      <c r="AH57" s="0" t="n">
        <v>-0.183150471053295</v>
      </c>
      <c r="AI57" s="0" t="n">
        <v>-0.356673134179871</v>
      </c>
      <c r="AJ57" s="0" t="n">
        <v>1.18064091245215</v>
      </c>
      <c r="AK57" s="0" t="n">
        <v>-0.627313445951303</v>
      </c>
      <c r="AL57" s="0" t="n">
        <v>0.0452227089999826</v>
      </c>
      <c r="AM57" s="0" t="n">
        <v>0.0511979018810853</v>
      </c>
      <c r="AN57" s="0" t="n">
        <v>-0.501784192811532</v>
      </c>
      <c r="AO57" s="0" t="n">
        <v>-1.3724655478841</v>
      </c>
      <c r="AP57" s="0" t="n">
        <v>0.322974503617668</v>
      </c>
      <c r="AQ57" s="0" t="n">
        <v>-0.0610039718553836</v>
      </c>
      <c r="AR57" s="0" t="n">
        <v>0.50024046943657</v>
      </c>
      <c r="AS57" s="0" t="n">
        <v>-0.533600306439167</v>
      </c>
      <c r="AT57" s="0" t="n">
        <v>1.22082129881305</v>
      </c>
      <c r="AU57" s="0" t="n">
        <v>-0.876773781211845</v>
      </c>
      <c r="AV57" s="0" t="n">
        <v>1.71204028401789</v>
      </c>
      <c r="AW57" s="0" t="n">
        <v>-1.74763650982826</v>
      </c>
      <c r="AX57" s="0" t="n">
        <v>0.434770064556891</v>
      </c>
      <c r="AY57" s="0" t="n">
        <v>0.475430682526624</v>
      </c>
      <c r="AZ57" s="0" t="n">
        <v>-0.795557067940882</v>
      </c>
      <c r="BA57" s="0" t="n">
        <v>0.424393937861013</v>
      </c>
      <c r="BB57" s="0" t="n">
        <v>1.27951866976016</v>
      </c>
      <c r="BC57" s="0" t="n">
        <v>-2.21681883935406</v>
      </c>
      <c r="BD57" s="0" t="n">
        <v>0.502744807490815</v>
      </c>
      <c r="BE57" s="0" t="n">
        <v>-2.49327082033008</v>
      </c>
      <c r="BF57" s="0" t="n">
        <v>-0.965664803523208</v>
      </c>
      <c r="BG57" s="0" t="n">
        <v>1.62916636490095</v>
      </c>
      <c r="BH57" s="0" t="n">
        <v>-0.581782033392054</v>
      </c>
      <c r="BI57" s="0" t="n">
        <v>-1.17387996440897</v>
      </c>
      <c r="BJ57" s="0" t="n">
        <v>-0.197937728984682</v>
      </c>
      <c r="BK57" s="0" t="n">
        <v>2.06790633816355</v>
      </c>
    </row>
    <row r="58" customFormat="false" ht="15" hidden="false" customHeight="false" outlineLevel="0" collapsed="false">
      <c r="A58" s="0" t="n">
        <v>-1.83168224720603</v>
      </c>
      <c r="B58" s="0" t="n">
        <v>-1.05130991163935</v>
      </c>
      <c r="C58" s="0" t="n">
        <v>1.49743168317963</v>
      </c>
      <c r="D58" s="0" t="n">
        <v>1.85770234353773</v>
      </c>
      <c r="E58" s="0" t="n">
        <v>-0.103431224290284</v>
      </c>
      <c r="F58" s="0" t="n">
        <v>-1.23905270252664</v>
      </c>
      <c r="G58" s="0" t="n">
        <v>2.09584350180916</v>
      </c>
      <c r="H58" s="0" t="n">
        <v>1.5944423917492</v>
      </c>
      <c r="I58" s="0" t="n">
        <v>0.678946987762233</v>
      </c>
      <c r="J58" s="0" t="n">
        <v>-0.81240234893742</v>
      </c>
      <c r="K58" s="0" t="n">
        <v>-0.0490293408380367</v>
      </c>
      <c r="L58" s="0" t="n">
        <v>-0.160360081044831</v>
      </c>
      <c r="M58" s="0" t="n">
        <v>0.330851304615578</v>
      </c>
      <c r="N58" s="0" t="n">
        <v>1.45100143813134</v>
      </c>
      <c r="O58" s="0" t="n">
        <v>0.879417041137403</v>
      </c>
      <c r="P58" s="0" t="n">
        <v>-1.07737607698476</v>
      </c>
      <c r="Q58" s="0" t="n">
        <v>1.37649645001954</v>
      </c>
      <c r="R58" s="0" t="n">
        <v>0.313132140013155</v>
      </c>
      <c r="S58" s="0" t="n">
        <v>0.687065795858916</v>
      </c>
      <c r="T58" s="0" t="n">
        <v>1.4665408592786</v>
      </c>
      <c r="U58" s="0" t="n">
        <v>-1.11158024951355</v>
      </c>
      <c r="V58" s="0" t="n">
        <v>-0.0358255787064629</v>
      </c>
      <c r="W58" s="0" t="n">
        <v>-0.531454551359215</v>
      </c>
      <c r="X58" s="0" t="n">
        <v>-1.56785942536546</v>
      </c>
      <c r="Y58" s="0" t="n">
        <v>0.34670997760492</v>
      </c>
      <c r="Z58" s="0" t="n">
        <v>2.51155655158442</v>
      </c>
      <c r="AA58" s="0" t="n">
        <v>-1.84007774450575</v>
      </c>
      <c r="AB58" s="0" t="n">
        <v>-0.0322806110494703</v>
      </c>
      <c r="AC58" s="0" t="n">
        <v>0.640542935074773</v>
      </c>
      <c r="AD58" s="0" t="n">
        <v>0.123078201656181</v>
      </c>
      <c r="AE58" s="0" t="n">
        <v>-0.11312805251574</v>
      </c>
      <c r="AF58" s="0" t="n">
        <v>-1.29921636344582</v>
      </c>
      <c r="AG58" s="0" t="n">
        <v>0.232786742940164</v>
      </c>
      <c r="AH58" s="0" t="n">
        <v>-0.756763977015926</v>
      </c>
      <c r="AI58" s="0" t="n">
        <v>-2.18992170497855</v>
      </c>
      <c r="AJ58" s="0" t="n">
        <v>1.19459222051373</v>
      </c>
      <c r="AK58" s="0" t="n">
        <v>0.958385819842042</v>
      </c>
      <c r="AL58" s="0" t="n">
        <v>0.0516609768510798</v>
      </c>
      <c r="AM58" s="0" t="n">
        <v>0.229074688205703</v>
      </c>
      <c r="AN58" s="0" t="n">
        <v>1.07431801271556</v>
      </c>
      <c r="AO58" s="0" t="n">
        <v>0.224339656778083</v>
      </c>
      <c r="AP58" s="0" t="n">
        <v>0.904017554761314</v>
      </c>
      <c r="AQ58" s="0" t="n">
        <v>-0.29748220087385</v>
      </c>
      <c r="AR58" s="0" t="n">
        <v>1.31198373857395</v>
      </c>
      <c r="AS58" s="0" t="n">
        <v>0.320785725932684</v>
      </c>
      <c r="AT58" s="0" t="n">
        <v>0.194051943605874</v>
      </c>
      <c r="AU58" s="0" t="n">
        <v>-1.27006108871203</v>
      </c>
      <c r="AV58" s="0" t="n">
        <v>0.286955854301709</v>
      </c>
      <c r="AW58" s="0" t="n">
        <v>-0.831954917494451</v>
      </c>
      <c r="AX58" s="0" t="n">
        <v>-0.638282726528494</v>
      </c>
      <c r="AY58" s="0" t="n">
        <v>-0.815375628316121</v>
      </c>
      <c r="AZ58" s="0" t="n">
        <v>-1.06623493189923</v>
      </c>
      <c r="BA58" s="0" t="n">
        <v>2.12477140301696</v>
      </c>
      <c r="BB58" s="0" t="n">
        <v>1.3313390619884</v>
      </c>
      <c r="BC58" s="0" t="n">
        <v>1.92036750214426</v>
      </c>
      <c r="BD58" s="0" t="n">
        <v>-1.22289501955556</v>
      </c>
      <c r="BE58" s="0" t="n">
        <v>0.0712537499108925</v>
      </c>
      <c r="BF58" s="0" t="n">
        <v>-1.2935076252041</v>
      </c>
      <c r="BG58" s="0" t="n">
        <v>-0.695694877197064</v>
      </c>
      <c r="BH58" s="0" t="n">
        <v>-0.918126983416575</v>
      </c>
      <c r="BI58" s="0" t="n">
        <v>1.23958400644156</v>
      </c>
      <c r="BJ58" s="0" t="n">
        <v>-0.39622967810176</v>
      </c>
      <c r="BK58" s="0" t="n">
        <v>1.06837933369402</v>
      </c>
    </row>
    <row r="59" customFormat="false" ht="15" hidden="false" customHeight="false" outlineLevel="0" collapsed="false">
      <c r="A59" s="0" t="n">
        <v>0.604120889588518</v>
      </c>
      <c r="B59" s="0" t="n">
        <v>2.30363875210479</v>
      </c>
      <c r="C59" s="0" t="n">
        <v>-1.47944422313972</v>
      </c>
      <c r="D59" s="0" t="n">
        <v>1.2592332397868</v>
      </c>
      <c r="E59" s="0" t="n">
        <v>1.14644087040073</v>
      </c>
      <c r="F59" s="0" t="n">
        <v>-0.973378838027035</v>
      </c>
      <c r="G59" s="0" t="n">
        <v>1.00713333647316</v>
      </c>
      <c r="H59" s="0" t="n">
        <v>0.336144963026229</v>
      </c>
      <c r="I59" s="0" t="n">
        <v>-0.227476259953408</v>
      </c>
      <c r="J59" s="0" t="n">
        <v>-0.823935486972</v>
      </c>
      <c r="K59" s="0" t="n">
        <v>-0.719109451449186</v>
      </c>
      <c r="L59" s="0" t="n">
        <v>2.04981209578593</v>
      </c>
      <c r="M59" s="0" t="n">
        <v>0.000682818957482628</v>
      </c>
      <c r="N59" s="0" t="n">
        <v>0.782130001531459</v>
      </c>
      <c r="O59" s="0" t="n">
        <v>-0.790899381667553</v>
      </c>
      <c r="P59" s="0" t="n">
        <v>-0.779852946221639</v>
      </c>
      <c r="Q59" s="0" t="n">
        <v>1.08198480924994</v>
      </c>
      <c r="R59" s="0" t="n">
        <v>-1.34957621155153</v>
      </c>
      <c r="S59" s="0" t="n">
        <v>-0.415213767905272</v>
      </c>
      <c r="T59" s="0" t="n">
        <v>0.0340274110722321</v>
      </c>
      <c r="U59" s="0" t="n">
        <v>0.111372601840052</v>
      </c>
      <c r="V59" s="0" t="n">
        <v>-0.179093285016156</v>
      </c>
      <c r="W59" s="0" t="n">
        <v>0.395819781095923</v>
      </c>
      <c r="X59" s="0" t="n">
        <v>0.692855755817812</v>
      </c>
      <c r="Y59" s="0" t="n">
        <v>0.73463754545933</v>
      </c>
      <c r="Z59" s="0" t="n">
        <v>-0.985803808667827</v>
      </c>
      <c r="AA59" s="0" t="n">
        <v>-0.284155097928797</v>
      </c>
      <c r="AB59" s="0" t="n">
        <v>1.19476286187694</v>
      </c>
      <c r="AC59" s="0" t="n">
        <v>0.894647187573872</v>
      </c>
      <c r="AD59" s="0" t="n">
        <v>-1.37285945148106</v>
      </c>
      <c r="AE59" s="0" t="n">
        <v>0.351479900352202</v>
      </c>
      <c r="AF59" s="0" t="n">
        <v>-1.97822524937481</v>
      </c>
      <c r="AG59" s="0" t="n">
        <v>0.0469349020603696</v>
      </c>
      <c r="AH59" s="0" t="n">
        <v>1.89776701674598</v>
      </c>
      <c r="AI59" s="0" t="n">
        <v>-0.947892717268986</v>
      </c>
      <c r="AJ59" s="0" t="n">
        <v>-0.834323045491582</v>
      </c>
      <c r="AK59" s="0" t="n">
        <v>0.76402978157286</v>
      </c>
      <c r="AL59" s="0" t="n">
        <v>-1.54280151520965</v>
      </c>
      <c r="AM59" s="0" t="n">
        <v>-0.632755029885039</v>
      </c>
      <c r="AN59" s="0" t="n">
        <v>0.596441137581753</v>
      </c>
      <c r="AO59" s="0" t="n">
        <v>-0.634285847689403</v>
      </c>
      <c r="AP59" s="0" t="n">
        <v>-0.235969987210972</v>
      </c>
      <c r="AQ59" s="0" t="n">
        <v>0.744185710315035</v>
      </c>
      <c r="AR59" s="0" t="n">
        <v>0.421546083536561</v>
      </c>
      <c r="AS59" s="0" t="n">
        <v>0.266818396295402</v>
      </c>
      <c r="AT59" s="0" t="n">
        <v>-0.339122279270039</v>
      </c>
      <c r="AU59" s="0" t="n">
        <v>0.370061115268955</v>
      </c>
      <c r="AV59" s="0" t="n">
        <v>-0.123732680099757</v>
      </c>
      <c r="AW59" s="0" t="n">
        <v>0.457805609925785</v>
      </c>
      <c r="AX59" s="0" t="n">
        <v>-0.496932025117978</v>
      </c>
      <c r="AY59" s="0" t="n">
        <v>-0.182568974379541</v>
      </c>
      <c r="AZ59" s="0" t="n">
        <v>-0.989957792552014</v>
      </c>
      <c r="BA59" s="0" t="n">
        <v>-0.0350076100062359</v>
      </c>
      <c r="BB59" s="0" t="n">
        <v>-0.811000863628845</v>
      </c>
      <c r="BC59" s="0" t="n">
        <v>-1.11404645016199</v>
      </c>
      <c r="BD59" s="0" t="n">
        <v>0.258661147855388</v>
      </c>
      <c r="BE59" s="0" t="n">
        <v>0.21273977585766</v>
      </c>
      <c r="BF59" s="0" t="n">
        <v>0.782873734948573</v>
      </c>
      <c r="BG59" s="0" t="n">
        <v>-0.431125569575099</v>
      </c>
      <c r="BH59" s="0" t="n">
        <v>0.408052846836756</v>
      </c>
      <c r="BI59" s="0" t="n">
        <v>0.550797572273663</v>
      </c>
      <c r="BJ59" s="0" t="n">
        <v>0.444773807831595</v>
      </c>
      <c r="BK59" s="0" t="n">
        <v>-0.825653682802142</v>
      </c>
    </row>
    <row r="60" customFormat="false" ht="15" hidden="false" customHeight="false" outlineLevel="0" collapsed="false">
      <c r="A60" s="0" t="n">
        <v>0.149363482271189</v>
      </c>
      <c r="B60" s="0" t="n">
        <v>0.364140296054661</v>
      </c>
      <c r="C60" s="0" t="n">
        <v>0.00717846690794194</v>
      </c>
      <c r="D60" s="0" t="n">
        <v>-2.08647765837109</v>
      </c>
      <c r="E60" s="0" t="n">
        <v>0.16048962397348</v>
      </c>
      <c r="F60" s="0" t="n">
        <v>2.21253103939724</v>
      </c>
      <c r="G60" s="0" t="n">
        <v>-0.360039268756983</v>
      </c>
      <c r="H60" s="0" t="n">
        <v>-0.728077097855321</v>
      </c>
      <c r="I60" s="0" t="n">
        <v>0.373348559711398</v>
      </c>
      <c r="J60" s="0" t="n">
        <v>0.312378210466572</v>
      </c>
      <c r="K60" s="0" t="n">
        <v>1.19273516541641</v>
      </c>
      <c r="L60" s="0" t="n">
        <v>-1.25786815590889</v>
      </c>
      <c r="M60" s="0" t="n">
        <v>0.731380252574992</v>
      </c>
      <c r="N60" s="0" t="n">
        <v>0.590422061251464</v>
      </c>
      <c r="O60" s="0" t="n">
        <v>-0.142146536940546</v>
      </c>
      <c r="P60" s="0" t="n">
        <v>0.33868731792169</v>
      </c>
      <c r="Q60" s="0" t="n">
        <v>1.02945748159836</v>
      </c>
      <c r="R60" s="0" t="n">
        <v>0.87231538002845</v>
      </c>
      <c r="S60" s="0" t="n">
        <v>-1.14301931207373</v>
      </c>
      <c r="T60" s="0" t="n">
        <v>0.820158186755485</v>
      </c>
      <c r="U60" s="0" t="n">
        <v>-0.0646886050325185</v>
      </c>
      <c r="V60" s="0" t="n">
        <v>0.0728740980155154</v>
      </c>
      <c r="W60" s="0" t="n">
        <v>0.0731969910016945</v>
      </c>
      <c r="X60" s="0" t="n">
        <v>-0.15024298879826</v>
      </c>
      <c r="Y60" s="0" t="n">
        <v>1.19170749710707</v>
      </c>
      <c r="Z60" s="0" t="n">
        <v>-0.083717959849212</v>
      </c>
      <c r="AA60" s="0" t="n">
        <v>-1.11954612838317</v>
      </c>
      <c r="AB60" s="0" t="n">
        <v>-0.393529855969729</v>
      </c>
      <c r="AC60" s="0" t="n">
        <v>0.178694716810476</v>
      </c>
      <c r="AD60" s="0" t="n">
        <v>1.22921478429705</v>
      </c>
      <c r="AE60" s="0" t="n">
        <v>0.603094684948834</v>
      </c>
      <c r="AF60" s="0" t="n">
        <v>-0.850535278747044</v>
      </c>
      <c r="AG60" s="0" t="n">
        <v>2.48518991667889</v>
      </c>
      <c r="AH60" s="0" t="n">
        <v>0.26477531097798</v>
      </c>
      <c r="AI60" s="0" t="n">
        <v>1.27539073799902</v>
      </c>
      <c r="AJ60" s="0" t="n">
        <v>-0.151714433577229</v>
      </c>
      <c r="AK60" s="0" t="n">
        <v>0.533359244705449</v>
      </c>
      <c r="AL60" s="0" t="n">
        <v>0.839468504518405</v>
      </c>
      <c r="AM60" s="0" t="n">
        <v>1.21819471175426</v>
      </c>
      <c r="AN60" s="0" t="n">
        <v>1.05736830537823</v>
      </c>
      <c r="AO60" s="0" t="n">
        <v>0.872197000072978</v>
      </c>
      <c r="AP60" s="0" t="n">
        <v>-0.315086731194109</v>
      </c>
      <c r="AQ60" s="0" t="n">
        <v>-0.571746041956061</v>
      </c>
      <c r="AR60" s="0" t="n">
        <v>0.332607510324198</v>
      </c>
      <c r="AS60" s="0" t="n">
        <v>0.933128072341069</v>
      </c>
      <c r="AT60" s="0" t="n">
        <v>-0.222720700776607</v>
      </c>
      <c r="AU60" s="0" t="n">
        <v>1.06517196571439</v>
      </c>
      <c r="AV60" s="0" t="n">
        <v>1.45261674548618</v>
      </c>
      <c r="AW60" s="0" t="n">
        <v>-0.91632091907342</v>
      </c>
      <c r="AX60" s="0" t="n">
        <v>-0.83692070379628</v>
      </c>
      <c r="AY60" s="0" t="n">
        <v>-0.140375058905336</v>
      </c>
      <c r="AZ60" s="0" t="n">
        <v>0.307612668189196</v>
      </c>
      <c r="BA60" s="0" t="n">
        <v>-0.524567013767051</v>
      </c>
      <c r="BB60" s="0" t="n">
        <v>1.35220267886714</v>
      </c>
      <c r="BC60" s="0" t="n">
        <v>0.424066861518451</v>
      </c>
      <c r="BD60" s="0" t="n">
        <v>0.0394470482407395</v>
      </c>
      <c r="BE60" s="0" t="n">
        <v>-1.43590952386853</v>
      </c>
      <c r="BF60" s="0" t="n">
        <v>-1.31581581642751</v>
      </c>
      <c r="BG60" s="0" t="n">
        <v>0.281009250281806</v>
      </c>
      <c r="BH60" s="0" t="n">
        <v>-2.13259562615484</v>
      </c>
      <c r="BI60" s="0" t="n">
        <v>1.01263740964407</v>
      </c>
      <c r="BJ60" s="0" t="n">
        <v>-0.15815384437232</v>
      </c>
      <c r="BK60" s="0" t="n">
        <v>3.24309296959473</v>
      </c>
    </row>
    <row r="61" customFormat="false" ht="15" hidden="false" customHeight="false" outlineLevel="0" collapsed="false">
      <c r="A61" s="0" t="n">
        <v>2.30791625061611</v>
      </c>
      <c r="B61" s="0" t="n">
        <v>-0.181449069247517</v>
      </c>
      <c r="C61" s="0" t="n">
        <v>-0.106337002531315</v>
      </c>
      <c r="D61" s="0" t="n">
        <v>0.99558151400203</v>
      </c>
      <c r="E61" s="0" t="n">
        <v>1.70317260991804</v>
      </c>
      <c r="F61" s="0" t="n">
        <v>-1.63802905743602</v>
      </c>
      <c r="G61" s="0" t="n">
        <v>-1.78637546535469</v>
      </c>
      <c r="H61" s="0" t="n">
        <v>-0.622034805554381</v>
      </c>
      <c r="I61" s="0" t="n">
        <v>0.582737583173864</v>
      </c>
      <c r="J61" s="0" t="n">
        <v>0.496873590507597</v>
      </c>
      <c r="K61" s="0" t="n">
        <v>1.06977145498385</v>
      </c>
      <c r="L61" s="0" t="n">
        <v>-1.19969752836531</v>
      </c>
      <c r="M61" s="0" t="n">
        <v>-2.31614386296888</v>
      </c>
      <c r="N61" s="0" t="n">
        <v>0.858014195302145</v>
      </c>
      <c r="O61" s="0" t="n">
        <v>-0.828196272965235</v>
      </c>
      <c r="P61" s="0" t="n">
        <v>-2.01848786438864</v>
      </c>
      <c r="Q61" s="0" t="n">
        <v>0.145063745959382</v>
      </c>
      <c r="R61" s="0" t="n">
        <v>0.793175688218677</v>
      </c>
      <c r="S61" s="0" t="n">
        <v>-0.122057132121277</v>
      </c>
      <c r="T61" s="0" t="n">
        <v>-0.457848386182489</v>
      </c>
      <c r="U61" s="0" t="n">
        <v>-0.159362232145907</v>
      </c>
      <c r="V61" s="0" t="n">
        <v>-0.370582762400783</v>
      </c>
      <c r="W61" s="0" t="n">
        <v>-1.34804711194017</v>
      </c>
      <c r="X61" s="0" t="n">
        <v>-0.714680676990432</v>
      </c>
      <c r="Y61" s="0" t="n">
        <v>0.521279905013815</v>
      </c>
      <c r="Z61" s="0" t="n">
        <v>0.3216785413765</v>
      </c>
      <c r="AA61" s="0" t="n">
        <v>0.16805980596682</v>
      </c>
      <c r="AB61" s="0" t="n">
        <v>-0.99514848185338</v>
      </c>
      <c r="AC61" s="0" t="n">
        <v>-0.181503162135667</v>
      </c>
      <c r="AD61" s="0" t="n">
        <v>-2.17706504644286</v>
      </c>
      <c r="AE61" s="0" t="n">
        <v>0.17847666388539</v>
      </c>
      <c r="AF61" s="0" t="n">
        <v>1.42885770781357</v>
      </c>
      <c r="AG61" s="0" t="n">
        <v>-1.47413213204211</v>
      </c>
      <c r="AH61" s="0" t="n">
        <v>-0.585927673317755</v>
      </c>
      <c r="AI61" s="0" t="n">
        <v>0.32910677871013</v>
      </c>
      <c r="AJ61" s="0" t="n">
        <v>1.25284263442748</v>
      </c>
      <c r="AK61" s="0" t="n">
        <v>-0.448224616300149</v>
      </c>
      <c r="AL61" s="0" t="n">
        <v>-0.692250329265896</v>
      </c>
      <c r="AM61" s="0" t="n">
        <v>-1.96892314241608</v>
      </c>
      <c r="AN61" s="0" t="n">
        <v>0.103438129308106</v>
      </c>
      <c r="AO61" s="0" t="n">
        <v>2.04207604014374</v>
      </c>
      <c r="AP61" s="0" t="n">
        <v>0.277358461964676</v>
      </c>
      <c r="AQ61" s="0" t="n">
        <v>-0.0222789791837133</v>
      </c>
      <c r="AR61" s="0" t="n">
        <v>0.322082310766986</v>
      </c>
      <c r="AS61" s="0" t="n">
        <v>-0.0110920039486021</v>
      </c>
      <c r="AT61" s="0" t="n">
        <v>-0.81301437226013</v>
      </c>
      <c r="AU61" s="0" t="n">
        <v>0.823279915677705</v>
      </c>
      <c r="AV61" s="0" t="n">
        <v>0.225761523111754</v>
      </c>
      <c r="AW61" s="0" t="n">
        <v>0.0176132519336573</v>
      </c>
      <c r="AX61" s="0" t="n">
        <v>-0.97536602727825</v>
      </c>
      <c r="AY61" s="0" t="n">
        <v>1.30350793193476</v>
      </c>
      <c r="AZ61" s="0" t="n">
        <v>0.66470274533311</v>
      </c>
      <c r="BA61" s="0" t="n">
        <v>-0.552920837367302</v>
      </c>
      <c r="BB61" s="0" t="n">
        <v>1.00182485368194</v>
      </c>
      <c r="BC61" s="0" t="n">
        <v>-0.497570838385207</v>
      </c>
      <c r="BD61" s="0" t="n">
        <v>-0.782003492511037</v>
      </c>
      <c r="BE61" s="0" t="n">
        <v>-0.759703117480287</v>
      </c>
      <c r="BF61" s="0" t="n">
        <v>-1.77106855308809</v>
      </c>
      <c r="BG61" s="0" t="n">
        <v>0.471542380418206</v>
      </c>
      <c r="BH61" s="0" t="n">
        <v>-1.83114487833835</v>
      </c>
      <c r="BI61" s="0" t="n">
        <v>-1.22844383126576</v>
      </c>
      <c r="BJ61" s="0" t="n">
        <v>-2.07558800907853</v>
      </c>
      <c r="BK61" s="0" t="n">
        <v>-0.0860696927908931</v>
      </c>
    </row>
    <row r="62" customFormat="false" ht="15" hidden="false" customHeight="false" outlineLevel="0" collapsed="false">
      <c r="A62" s="0" t="n">
        <v>-0.150320460271872</v>
      </c>
      <c r="B62" s="0" t="n">
        <v>-0.326696213186364</v>
      </c>
      <c r="C62" s="0" t="n">
        <v>-1.04257769467058</v>
      </c>
      <c r="D62" s="0" t="n">
        <v>-1.17223375343664</v>
      </c>
      <c r="E62" s="0" t="n">
        <v>0.464369863546574</v>
      </c>
      <c r="F62" s="0" t="n">
        <v>-0.550551931708488</v>
      </c>
      <c r="G62" s="0" t="n">
        <v>0.316358321536145</v>
      </c>
      <c r="H62" s="0" t="n">
        <v>-0.885248686124223</v>
      </c>
      <c r="I62" s="0" t="n">
        <v>0.181062742771082</v>
      </c>
      <c r="J62" s="0" t="n">
        <v>1.30327803731606</v>
      </c>
      <c r="K62" s="0" t="n">
        <v>0.586165800392783</v>
      </c>
      <c r="L62" s="0" t="n">
        <v>-0.41241381821648</v>
      </c>
      <c r="M62" s="0" t="n">
        <v>0.257198970355927</v>
      </c>
      <c r="N62" s="0" t="n">
        <v>-0.240665174530213</v>
      </c>
      <c r="O62" s="0" t="n">
        <v>0.00788018469472815</v>
      </c>
      <c r="P62" s="0" t="n">
        <v>-0.325611052148504</v>
      </c>
      <c r="Q62" s="0" t="n">
        <v>-0.164335205885391</v>
      </c>
      <c r="R62" s="0" t="n">
        <v>0.212093353074175</v>
      </c>
      <c r="S62" s="0" t="n">
        <v>-0.993358699581951</v>
      </c>
      <c r="T62" s="0" t="n">
        <v>-1.01587882698998</v>
      </c>
      <c r="U62" s="0" t="n">
        <v>-1.38854255383121</v>
      </c>
      <c r="V62" s="0" t="n">
        <v>-1.60027110450371</v>
      </c>
      <c r="W62" s="0" t="n">
        <v>-1.21728269222048</v>
      </c>
      <c r="X62" s="0" t="n">
        <v>0.159462506804129</v>
      </c>
      <c r="Y62" s="0" t="n">
        <v>-0.892787515491884</v>
      </c>
      <c r="Z62" s="0" t="n">
        <v>0.513614464231096</v>
      </c>
      <c r="AA62" s="0" t="n">
        <v>0.0347137487525619</v>
      </c>
      <c r="AB62" s="0" t="n">
        <v>-1.96850421343805</v>
      </c>
      <c r="AC62" s="0" t="n">
        <v>0.65497558422169</v>
      </c>
      <c r="AD62" s="0" t="n">
        <v>0.81079864559171</v>
      </c>
      <c r="AE62" s="0" t="n">
        <v>-0.993862674834853</v>
      </c>
      <c r="AF62" s="0" t="n">
        <v>0.420191542894992</v>
      </c>
      <c r="AG62" s="0" t="n">
        <v>-0.856498237409199</v>
      </c>
      <c r="AH62" s="0" t="n">
        <v>0.0976703767483354</v>
      </c>
      <c r="AI62" s="0" t="n">
        <v>-1.26449840695497</v>
      </c>
      <c r="AJ62" s="0" t="n">
        <v>-1.79310645253458</v>
      </c>
      <c r="AK62" s="0" t="n">
        <v>-0.382817189612969</v>
      </c>
      <c r="AL62" s="0" t="n">
        <v>-0.123728946274836</v>
      </c>
      <c r="AM62" s="0" t="n">
        <v>-0.397679693614604</v>
      </c>
      <c r="AN62" s="0" t="n">
        <v>-1.18403055822256</v>
      </c>
      <c r="AO62" s="0" t="n">
        <v>-0.399899062131137</v>
      </c>
      <c r="AP62" s="0" t="n">
        <v>0.269294752580734</v>
      </c>
      <c r="AQ62" s="0" t="n">
        <v>-0.044893030122537</v>
      </c>
      <c r="AR62" s="0" t="n">
        <v>0.182501030599213</v>
      </c>
      <c r="AS62" s="0" t="n">
        <v>-0.670115200454233</v>
      </c>
      <c r="AT62" s="0" t="n">
        <v>1.17171791471616</v>
      </c>
      <c r="AU62" s="0" t="n">
        <v>-1.17617333655478</v>
      </c>
      <c r="AV62" s="0" t="n">
        <v>0.487560297086719</v>
      </c>
      <c r="AW62" s="0" t="n">
        <v>1.18189109295996</v>
      </c>
      <c r="AX62" s="0" t="n">
        <v>0.480908092748895</v>
      </c>
      <c r="AY62" s="0" t="n">
        <v>-0.20252422706483</v>
      </c>
      <c r="AZ62" s="0" t="n">
        <v>-0.528297046662979</v>
      </c>
      <c r="BA62" s="0" t="n">
        <v>1.03608765104626</v>
      </c>
      <c r="BB62" s="0" t="n">
        <v>-1.42297492526167</v>
      </c>
      <c r="BC62" s="0" t="n">
        <v>-0.970124260379644</v>
      </c>
      <c r="BD62" s="0" t="n">
        <v>-0.397557765491721</v>
      </c>
      <c r="BE62" s="0" t="n">
        <v>1.237653757512</v>
      </c>
      <c r="BF62" s="0" t="n">
        <v>0.379767636040896</v>
      </c>
      <c r="BG62" s="0" t="n">
        <v>-0.968045758510245</v>
      </c>
      <c r="BH62" s="0" t="n">
        <v>-0.310307705384904</v>
      </c>
      <c r="BI62" s="0" t="n">
        <v>-0.614323144096294</v>
      </c>
      <c r="BJ62" s="0" t="n">
        <v>-0.709788992233535</v>
      </c>
      <c r="BK62" s="0" t="n">
        <v>0.978889558556779</v>
      </c>
    </row>
    <row r="63" customFormat="false" ht="15" hidden="false" customHeight="false" outlineLevel="0" collapsed="false">
      <c r="A63" s="0" t="n">
        <v>-1.37174312926351</v>
      </c>
      <c r="B63" s="0" t="n">
        <v>1.60878085573437</v>
      </c>
      <c r="C63" s="0" t="n">
        <v>0.828229690184623</v>
      </c>
      <c r="D63" s="0" t="n">
        <v>1.0908616706037</v>
      </c>
      <c r="E63" s="0" t="n">
        <v>-0.462939512025258</v>
      </c>
      <c r="F63" s="0" t="n">
        <v>-0.149940719079109</v>
      </c>
      <c r="G63" s="0" t="n">
        <v>-1.43315181452471</v>
      </c>
      <c r="H63" s="0" t="n">
        <v>-0.524662407066803</v>
      </c>
      <c r="I63" s="0" t="n">
        <v>0.493654847643151</v>
      </c>
      <c r="J63" s="0" t="n">
        <v>1.2960630617814</v>
      </c>
      <c r="K63" s="0" t="n">
        <v>-1.10715681680245</v>
      </c>
      <c r="L63" s="0" t="n">
        <v>-0.365505936985266</v>
      </c>
      <c r="M63" s="0" t="n">
        <v>-0.151299220232522</v>
      </c>
      <c r="N63" s="0" t="n">
        <v>-1.39578920219249</v>
      </c>
      <c r="O63" s="0" t="n">
        <v>0.5913492417584</v>
      </c>
      <c r="P63" s="0" t="n">
        <v>-0.723990331742609</v>
      </c>
      <c r="Q63" s="0" t="n">
        <v>-0.195390351177024</v>
      </c>
      <c r="R63" s="0" t="n">
        <v>-0.451949371911878</v>
      </c>
      <c r="S63" s="0" t="n">
        <v>-0.789338505719674</v>
      </c>
      <c r="T63" s="0" t="n">
        <v>-0.0070449854805547</v>
      </c>
      <c r="U63" s="0" t="n">
        <v>-0.215609578568022</v>
      </c>
      <c r="V63" s="0" t="n">
        <v>-0.371857882278666</v>
      </c>
      <c r="W63" s="0" t="n">
        <v>-0.728461621680343</v>
      </c>
      <c r="X63" s="0" t="n">
        <v>0.319524670782955</v>
      </c>
      <c r="Y63" s="0" t="n">
        <v>1.65361726849229</v>
      </c>
      <c r="Z63" s="0" t="n">
        <v>0.139887232839127</v>
      </c>
      <c r="AA63" s="0" t="n">
        <v>0.996118214911129</v>
      </c>
      <c r="AB63" s="0" t="n">
        <v>-1.39022192515346</v>
      </c>
      <c r="AC63" s="0" t="n">
        <v>0.15776143929377</v>
      </c>
      <c r="AD63" s="0" t="n">
        <v>-1.09736831897107</v>
      </c>
      <c r="AE63" s="0" t="n">
        <v>-1.4769249275319</v>
      </c>
      <c r="AF63" s="0" t="n">
        <v>-0.739371407459036</v>
      </c>
      <c r="AG63" s="0" t="n">
        <v>1.19189933441357</v>
      </c>
      <c r="AH63" s="0" t="n">
        <v>0.950015828669646</v>
      </c>
      <c r="AI63" s="0" t="n">
        <v>0.2430047220544</v>
      </c>
      <c r="AJ63" s="0" t="n">
        <v>-1.53270055988993</v>
      </c>
      <c r="AK63" s="0" t="n">
        <v>-0.196280651387937</v>
      </c>
      <c r="AL63" s="0" t="n">
        <v>0.301700008901736</v>
      </c>
      <c r="AM63" s="0" t="n">
        <v>0.175536229578598</v>
      </c>
      <c r="AN63" s="0" t="n">
        <v>-1.84379358348075</v>
      </c>
      <c r="AO63" s="0" t="n">
        <v>-0.890317848019872</v>
      </c>
      <c r="AP63" s="0" t="n">
        <v>-0.0640777641487166</v>
      </c>
      <c r="AQ63" s="0" t="n">
        <v>0.53629090951719</v>
      </c>
      <c r="AR63" s="0" t="n">
        <v>-2.19612782109995</v>
      </c>
      <c r="AS63" s="0" t="n">
        <v>-0.162123975479858</v>
      </c>
      <c r="AT63" s="0" t="n">
        <v>0.143048769878952</v>
      </c>
      <c r="AU63" s="0" t="n">
        <v>0.849611988516213</v>
      </c>
      <c r="AV63" s="0" t="n">
        <v>0.692857584237437</v>
      </c>
      <c r="AW63" s="0" t="n">
        <v>0.582571318808805</v>
      </c>
      <c r="AX63" s="0" t="n">
        <v>-0.799940506701934</v>
      </c>
      <c r="AY63" s="0" t="n">
        <v>-1.90800213712331</v>
      </c>
      <c r="AZ63" s="0" t="n">
        <v>-0.393052757061401</v>
      </c>
      <c r="BA63" s="0" t="n">
        <v>1.00163182520856</v>
      </c>
      <c r="BB63" s="0" t="n">
        <v>1.39345452752443</v>
      </c>
      <c r="BC63" s="0" t="n">
        <v>0.710549102297785</v>
      </c>
      <c r="BD63" s="0" t="n">
        <v>0.429340822801734</v>
      </c>
      <c r="BE63" s="0" t="n">
        <v>0.379639648385966</v>
      </c>
      <c r="BF63" s="0" t="n">
        <v>-0.556118746760781</v>
      </c>
      <c r="BG63" s="0" t="n">
        <v>-0.13006029355362</v>
      </c>
      <c r="BH63" s="0" t="n">
        <v>1.66906952582633</v>
      </c>
      <c r="BI63" s="0" t="n">
        <v>-0.942558005791876</v>
      </c>
      <c r="BJ63" s="0" t="n">
        <v>1.61477879070985</v>
      </c>
      <c r="BK63" s="0" t="n">
        <v>-0.322028154492058</v>
      </c>
    </row>
    <row r="64" customFormat="false" ht="15" hidden="false" customHeight="false" outlineLevel="0" collapsed="false">
      <c r="A64" s="0" t="n">
        <v>1.32543210909508</v>
      </c>
      <c r="B64" s="0" t="n">
        <v>-1.40681500949754</v>
      </c>
      <c r="C64" s="0" t="n">
        <v>0.585904201164649</v>
      </c>
      <c r="D64" s="0" t="n">
        <v>-0.736770135947622</v>
      </c>
      <c r="E64" s="0" t="n">
        <v>-1.41526719192419</v>
      </c>
      <c r="F64" s="0" t="n">
        <v>0.218534042410946</v>
      </c>
      <c r="G64" s="0" t="n">
        <v>1.00947178859597</v>
      </c>
      <c r="H64" s="0" t="n">
        <v>-0.844941438593496</v>
      </c>
      <c r="I64" s="0" t="n">
        <v>-1.4990159604584</v>
      </c>
      <c r="J64" s="0" t="n">
        <v>-0.0918447643349551</v>
      </c>
      <c r="K64" s="0" t="n">
        <v>-0.0874353287771811</v>
      </c>
      <c r="L64" s="0" t="n">
        <v>0.548319627554499</v>
      </c>
      <c r="M64" s="0" t="n">
        <v>0.949594571364488</v>
      </c>
      <c r="N64" s="0" t="n">
        <v>-0.0594151812724941</v>
      </c>
      <c r="O64" s="0" t="n">
        <v>1.85550331479426</v>
      </c>
      <c r="P64" s="0" t="n">
        <v>0.224234744535292</v>
      </c>
      <c r="Q64" s="0" t="n">
        <v>-0.3464265060069</v>
      </c>
      <c r="R64" s="0" t="n">
        <v>-1.61156735910283</v>
      </c>
      <c r="S64" s="0" t="n">
        <v>-0.262659520316168</v>
      </c>
      <c r="T64" s="0" t="n">
        <v>-0.336386945411136</v>
      </c>
      <c r="U64" s="0" t="n">
        <v>0.96030479628147</v>
      </c>
      <c r="V64" s="0" t="n">
        <v>0.462483624066854</v>
      </c>
      <c r="W64" s="0" t="n">
        <v>-1.17936912163262</v>
      </c>
      <c r="X64" s="0" t="n">
        <v>0.172254386411038</v>
      </c>
      <c r="Y64" s="0" t="n">
        <v>0.671531171729053</v>
      </c>
      <c r="Z64" s="0" t="n">
        <v>1.52803135938783</v>
      </c>
      <c r="AA64" s="0" t="n">
        <v>0.887503967414059</v>
      </c>
      <c r="AB64" s="0" t="n">
        <v>0.760846654311478</v>
      </c>
      <c r="AC64" s="0" t="n">
        <v>0.0600859946151636</v>
      </c>
      <c r="AD64" s="0" t="n">
        <v>0.38831200542345</v>
      </c>
      <c r="AE64" s="0" t="n">
        <v>1.24950490070616</v>
      </c>
      <c r="AF64" s="0" t="n">
        <v>-1.33277739747965</v>
      </c>
      <c r="AG64" s="0" t="n">
        <v>-0.349439327216956</v>
      </c>
      <c r="AH64" s="0" t="n">
        <v>-0.772568748756241</v>
      </c>
      <c r="AI64" s="0" t="n">
        <v>0.379153118726124</v>
      </c>
      <c r="AJ64" s="0" t="n">
        <v>1.23022217565079</v>
      </c>
      <c r="AK64" s="0" t="n">
        <v>-0.596974286721074</v>
      </c>
      <c r="AL64" s="0" t="n">
        <v>-2.39030436746944</v>
      </c>
      <c r="AM64" s="0" t="n">
        <v>-0.41222074502447</v>
      </c>
      <c r="AN64" s="0" t="n">
        <v>0.913473732017407</v>
      </c>
      <c r="AO64" s="0" t="n">
        <v>0.53762990294988</v>
      </c>
      <c r="AP64" s="0" t="n">
        <v>0.428186247810576</v>
      </c>
      <c r="AQ64" s="0" t="n">
        <v>-0.27999330187448</v>
      </c>
      <c r="AR64" s="0" t="n">
        <v>-1.27903073621979</v>
      </c>
      <c r="AS64" s="0" t="n">
        <v>0.515294321624467</v>
      </c>
      <c r="AT64" s="0" t="n">
        <v>-0.834281810034625</v>
      </c>
      <c r="AU64" s="0" t="n">
        <v>2.18409673338046</v>
      </c>
      <c r="AV64" s="0" t="n">
        <v>0.570507208354516</v>
      </c>
      <c r="AW64" s="0" t="n">
        <v>-0.580648302553951</v>
      </c>
      <c r="AX64" s="0" t="n">
        <v>-0.611385247388628</v>
      </c>
      <c r="AY64" s="0" t="n">
        <v>-0.0929442066135883</v>
      </c>
      <c r="AZ64" s="0" t="n">
        <v>-0.23950192202175</v>
      </c>
      <c r="BA64" s="0" t="n">
        <v>1.11683377552995</v>
      </c>
      <c r="BB64" s="0" t="n">
        <v>0.186416169744046</v>
      </c>
      <c r="BC64" s="0" t="n">
        <v>-0.731631738908528</v>
      </c>
      <c r="BD64" s="0" t="n">
        <v>1.89044068515578</v>
      </c>
      <c r="BE64" s="0" t="n">
        <v>0.0493083315202226</v>
      </c>
      <c r="BF64" s="0" t="n">
        <v>0.768839675968897</v>
      </c>
      <c r="BG64" s="0" t="n">
        <v>-0.608226507444759</v>
      </c>
      <c r="BH64" s="0" t="n">
        <v>0.363115627744523</v>
      </c>
      <c r="BI64" s="0" t="n">
        <v>0.311109991143195</v>
      </c>
      <c r="BJ64" s="0" t="n">
        <v>-1.88964929209615</v>
      </c>
      <c r="BK64" s="0" t="n">
        <v>2.01527511046064</v>
      </c>
    </row>
    <row r="65" customFormat="false" ht="15" hidden="false" customHeight="false" outlineLevel="0" collapsed="false">
      <c r="A65" s="0" t="n">
        <v>1.29064446092255</v>
      </c>
      <c r="B65" s="0" t="n">
        <v>-0.397195316145988</v>
      </c>
      <c r="C65" s="0" t="n">
        <v>-1.10226974045586</v>
      </c>
      <c r="D65" s="0" t="n">
        <v>0.347561613803552</v>
      </c>
      <c r="E65" s="0" t="n">
        <v>0.0866976994143966</v>
      </c>
      <c r="F65" s="0" t="n">
        <v>0.355668948563229</v>
      </c>
      <c r="G65" s="0" t="n">
        <v>0.19157739619409</v>
      </c>
      <c r="H65" s="0" t="n">
        <v>0.506240989305926</v>
      </c>
      <c r="I65" s="0" t="n">
        <v>1.44730569939181</v>
      </c>
      <c r="J65" s="0" t="n">
        <v>0.568103205128646</v>
      </c>
      <c r="K65" s="0" t="n">
        <v>-1.04965549890994</v>
      </c>
      <c r="L65" s="0" t="n">
        <v>1.36256285271245</v>
      </c>
      <c r="M65" s="0" t="n">
        <v>1.64061456348829</v>
      </c>
      <c r="N65" s="0" t="n">
        <v>3.15205673451209</v>
      </c>
      <c r="O65" s="0" t="n">
        <v>-1.1234940332396</v>
      </c>
      <c r="P65" s="0" t="n">
        <v>0.242882013150275</v>
      </c>
      <c r="Q65" s="0" t="n">
        <v>-2.08209870318899</v>
      </c>
      <c r="R65" s="0" t="n">
        <v>0.553149156379209</v>
      </c>
      <c r="S65" s="0" t="n">
        <v>-0.548200298166773</v>
      </c>
      <c r="T65" s="0" t="n">
        <v>1.92344579482495</v>
      </c>
      <c r="U65" s="0" t="n">
        <v>-0.774614970018582</v>
      </c>
      <c r="V65" s="0" t="n">
        <v>-1.68918303796726</v>
      </c>
      <c r="W65" s="0" t="n">
        <v>-0.47126374070252</v>
      </c>
      <c r="X65" s="0" t="n">
        <v>-1.97548777121714</v>
      </c>
      <c r="Y65" s="0" t="n">
        <v>0.75109945450731</v>
      </c>
      <c r="Z65" s="0" t="n">
        <v>-2.06508304625632</v>
      </c>
      <c r="AA65" s="0" t="n">
        <v>0.0284575811831589</v>
      </c>
      <c r="AB65" s="0" t="n">
        <v>-2.0778118198562</v>
      </c>
      <c r="AC65" s="0" t="n">
        <v>-0.320297804536642</v>
      </c>
      <c r="AD65" s="0" t="n">
        <v>1.64337815580453</v>
      </c>
      <c r="AE65" s="0" t="n">
        <v>0.360647891435795</v>
      </c>
      <c r="AF65" s="0" t="n">
        <v>-0.863493604964934</v>
      </c>
      <c r="AG65" s="0" t="n">
        <v>-0.031203488939084</v>
      </c>
      <c r="AH65" s="0" t="n">
        <v>0.0180168720444466</v>
      </c>
      <c r="AI65" s="0" t="n">
        <v>0.472630345843406</v>
      </c>
      <c r="AJ65" s="0" t="n">
        <v>-1.36685836328083</v>
      </c>
      <c r="AK65" s="0" t="n">
        <v>0.592567273847331</v>
      </c>
      <c r="AL65" s="0" t="n">
        <v>-2.70439163160278</v>
      </c>
      <c r="AM65" s="0" t="n">
        <v>-0.62988455236381</v>
      </c>
      <c r="AN65" s="0" t="n">
        <v>-0.488273842451545</v>
      </c>
      <c r="AO65" s="0" t="n">
        <v>0.633326826071239</v>
      </c>
      <c r="AP65" s="0" t="n">
        <v>0.0226308526768691</v>
      </c>
      <c r="AQ65" s="0" t="n">
        <v>-1.40556305385629</v>
      </c>
      <c r="AR65" s="0" t="n">
        <v>-0.984993125817015</v>
      </c>
      <c r="AS65" s="0" t="n">
        <v>0.198680009547407</v>
      </c>
      <c r="AT65" s="0" t="n">
        <v>-0.0790673418645563</v>
      </c>
      <c r="AU65" s="0" t="n">
        <v>-0.579124109635747</v>
      </c>
      <c r="AV65" s="0" t="n">
        <v>-0.480833789511979</v>
      </c>
      <c r="AW65" s="0" t="n">
        <v>0.696167997159289</v>
      </c>
      <c r="AX65" s="0" t="n">
        <v>-0.517692572869215</v>
      </c>
      <c r="AY65" s="0" t="n">
        <v>-0.0880912440290733</v>
      </c>
      <c r="AZ65" s="0" t="n">
        <v>2.16993658808054</v>
      </c>
      <c r="BA65" s="0" t="n">
        <v>-1.42368263688392</v>
      </c>
      <c r="BB65" s="0" t="n">
        <v>-1.85184273157466</v>
      </c>
      <c r="BC65" s="0" t="n">
        <v>0.783589664798607</v>
      </c>
      <c r="BD65" s="0" t="n">
        <v>-0.678643061294103</v>
      </c>
      <c r="BE65" s="0" t="n">
        <v>-0.31823752774262</v>
      </c>
      <c r="BF65" s="0" t="n">
        <v>-0.781156378131114</v>
      </c>
      <c r="BG65" s="0" t="n">
        <v>-0.259800140767513</v>
      </c>
      <c r="BH65" s="0" t="n">
        <v>1.59853811209634</v>
      </c>
      <c r="BI65" s="0" t="n">
        <v>0.802128458618119</v>
      </c>
      <c r="BJ65" s="0" t="n">
        <v>0.862223511886977</v>
      </c>
      <c r="BK65" s="0" t="n">
        <v>-1.41622705579265</v>
      </c>
    </row>
    <row r="66" customFormat="false" ht="15" hidden="false" customHeight="false" outlineLevel="0" collapsed="false">
      <c r="A66" s="0" t="n">
        <v>-1.15115373655287</v>
      </c>
      <c r="B66" s="0" t="n">
        <v>-2.83907865948543</v>
      </c>
      <c r="C66" s="0" t="n">
        <v>-0.809380821082754</v>
      </c>
      <c r="D66" s="0" t="n">
        <v>0.956703186385658</v>
      </c>
      <c r="E66" s="0" t="n">
        <v>0.516946515748371</v>
      </c>
      <c r="F66" s="0" t="n">
        <v>-0.221513262952124</v>
      </c>
      <c r="G66" s="0" t="n">
        <v>-0.0223002837180531</v>
      </c>
      <c r="H66" s="0" t="n">
        <v>-0.688885542575406</v>
      </c>
      <c r="I66" s="0" t="n">
        <v>0.204758882401784</v>
      </c>
      <c r="J66" s="0" t="n">
        <v>0.765878279480615</v>
      </c>
      <c r="K66" s="0" t="n">
        <v>-1.61588678741047</v>
      </c>
      <c r="L66" s="0" t="n">
        <v>0.299647687837348</v>
      </c>
      <c r="M66" s="0" t="n">
        <v>0.932434870954667</v>
      </c>
      <c r="N66" s="0" t="n">
        <v>-0.41510028896337</v>
      </c>
      <c r="O66" s="0" t="n">
        <v>0.700700612120584</v>
      </c>
      <c r="P66" s="0" t="n">
        <v>2.81465444447255</v>
      </c>
      <c r="Q66" s="0" t="n">
        <v>-0.104342792986892</v>
      </c>
      <c r="R66" s="0" t="n">
        <v>0.393307050005324</v>
      </c>
      <c r="S66" s="0" t="n">
        <v>-0.738057083661392</v>
      </c>
      <c r="T66" s="0" t="n">
        <v>0.18125116260205</v>
      </c>
      <c r="U66" s="0" t="n">
        <v>0.460271624982304</v>
      </c>
      <c r="V66" s="0" t="n">
        <v>0.194842340270138</v>
      </c>
      <c r="W66" s="0" t="n">
        <v>-1.01969531970886</v>
      </c>
      <c r="X66" s="0" t="n">
        <v>0.206361771325451</v>
      </c>
      <c r="Y66" s="0" t="n">
        <v>1.46219593871764</v>
      </c>
      <c r="Z66" s="0" t="n">
        <v>0.448635764514527</v>
      </c>
      <c r="AA66" s="0" t="n">
        <v>0.961987189071841</v>
      </c>
      <c r="AB66" s="0" t="n">
        <v>-0.237011970012628</v>
      </c>
      <c r="AC66" s="0" t="n">
        <v>0.749900239423711</v>
      </c>
      <c r="AD66" s="0" t="n">
        <v>0.279267838216526</v>
      </c>
      <c r="AE66" s="0" t="n">
        <v>-0.950910729687232</v>
      </c>
      <c r="AF66" s="0" t="n">
        <v>0.318521004798875</v>
      </c>
      <c r="AG66" s="0" t="n">
        <v>-0.991696663440311</v>
      </c>
      <c r="AH66" s="0" t="n">
        <v>-0.632880274884792</v>
      </c>
      <c r="AI66" s="0" t="n">
        <v>0.189328307292374</v>
      </c>
      <c r="AJ66" s="0" t="n">
        <v>0.297244273380124</v>
      </c>
      <c r="AK66" s="0" t="n">
        <v>-1.18923246507713</v>
      </c>
      <c r="AL66" s="0" t="n">
        <v>1.05398577118288</v>
      </c>
      <c r="AM66" s="0" t="n">
        <v>0.572006278300473</v>
      </c>
      <c r="AN66" s="0" t="n">
        <v>-0.704728435610884</v>
      </c>
      <c r="AO66" s="0" t="n">
        <v>-1.53758479644918</v>
      </c>
      <c r="AP66" s="0" t="n">
        <v>-0.144904579081431</v>
      </c>
      <c r="AQ66" s="0" t="n">
        <v>-0.44594371386116</v>
      </c>
      <c r="AR66" s="0" t="n">
        <v>0.113140457053023</v>
      </c>
      <c r="AS66" s="0" t="n">
        <v>-0.363116661155567</v>
      </c>
      <c r="AT66" s="0" t="n">
        <v>-2.00745686074501</v>
      </c>
      <c r="AU66" s="0" t="n">
        <v>-0.388346938301158</v>
      </c>
      <c r="AV66" s="0" t="n">
        <v>-0.305619111068313</v>
      </c>
      <c r="AW66" s="0" t="n">
        <v>0.633661024774059</v>
      </c>
      <c r="AX66" s="0" t="n">
        <v>-0.69819967461105</v>
      </c>
      <c r="AY66" s="0" t="n">
        <v>1.67867467337257</v>
      </c>
      <c r="AZ66" s="0" t="n">
        <v>-1.91164055065176</v>
      </c>
      <c r="BA66" s="0" t="n">
        <v>1.31116749780262</v>
      </c>
      <c r="BB66" s="0" t="n">
        <v>-0.224318970878105</v>
      </c>
      <c r="BC66" s="0" t="n">
        <v>0.859584872343556</v>
      </c>
      <c r="BD66" s="0" t="n">
        <v>0.0798014840587331</v>
      </c>
      <c r="BE66" s="0" t="n">
        <v>1.13955553602547</v>
      </c>
      <c r="BF66" s="0" t="n">
        <v>-0.387361964552811</v>
      </c>
      <c r="BG66" s="0" t="n">
        <v>-1.09862042517781</v>
      </c>
      <c r="BH66" s="0" t="n">
        <v>1.42050428727106</v>
      </c>
      <c r="BI66" s="0" t="n">
        <v>-0.113480645882141</v>
      </c>
      <c r="BJ66" s="0" t="n">
        <v>0.221558473624211</v>
      </c>
      <c r="BK66" s="0" t="n">
        <v>1.2347519140448</v>
      </c>
    </row>
    <row r="67" customFormat="false" ht="15" hidden="false" customHeight="false" outlineLevel="0" collapsed="false">
      <c r="A67" s="0" t="n">
        <v>-1.03195524209444</v>
      </c>
      <c r="B67" s="0" t="n">
        <v>0.595490897639257</v>
      </c>
      <c r="C67" s="0" t="n">
        <v>-0.589894756462891</v>
      </c>
      <c r="D67" s="0" t="n">
        <v>-0.132169355644372</v>
      </c>
      <c r="E67" s="0" t="n">
        <v>0.0722789653842889</v>
      </c>
      <c r="F67" s="0" t="n">
        <v>-1.50022186144694</v>
      </c>
      <c r="G67" s="0" t="n">
        <v>-0.778837042820435</v>
      </c>
      <c r="H67" s="0" t="n">
        <v>1.35107289241314</v>
      </c>
      <c r="I67" s="0" t="n">
        <v>0.886191188584796</v>
      </c>
      <c r="J67" s="0" t="n">
        <v>-0.0626395773272349</v>
      </c>
      <c r="K67" s="0" t="n">
        <v>0.243123458512893</v>
      </c>
      <c r="L67" s="0" t="n">
        <v>-0.294242505636458</v>
      </c>
      <c r="M67" s="0" t="n">
        <v>1.35658338582798</v>
      </c>
      <c r="N67" s="0" t="n">
        <v>-0.200352577794164</v>
      </c>
      <c r="O67" s="0" t="n">
        <v>0.231842092134848</v>
      </c>
      <c r="P67" s="0" t="n">
        <v>1.14603014414207</v>
      </c>
      <c r="Q67" s="0" t="n">
        <v>-0.777371484845907</v>
      </c>
      <c r="R67" s="0" t="n">
        <v>1.55878918449689</v>
      </c>
      <c r="S67" s="0" t="n">
        <v>-1.53046140974338</v>
      </c>
      <c r="T67" s="0" t="n">
        <v>1.6296421311128</v>
      </c>
      <c r="U67" s="0" t="n">
        <v>-0.372675583951975</v>
      </c>
      <c r="V67" s="0" t="n">
        <v>-0.242698747825282</v>
      </c>
      <c r="W67" s="0" t="n">
        <v>-1.89001017118294</v>
      </c>
      <c r="X67" s="0" t="n">
        <v>-0.454794717377693</v>
      </c>
      <c r="Y67" s="0" t="n">
        <v>-1.03980653102688</v>
      </c>
      <c r="Z67" s="0" t="n">
        <v>-0.607646345373473</v>
      </c>
      <c r="AA67" s="0" t="n">
        <v>-0.13731096578888</v>
      </c>
      <c r="AB67" s="0" t="n">
        <v>0.957791614472906</v>
      </c>
      <c r="AC67" s="0" t="n">
        <v>0.207603351400626</v>
      </c>
      <c r="AD67" s="0" t="n">
        <v>0.307676653401114</v>
      </c>
      <c r="AE67" s="0" t="n">
        <v>-1.09551938884556</v>
      </c>
      <c r="AF67" s="0" t="n">
        <v>-0.88075408960273</v>
      </c>
      <c r="AG67" s="0" t="n">
        <v>1.79872501835131</v>
      </c>
      <c r="AH67" s="0" t="n">
        <v>-0.735201034763247</v>
      </c>
      <c r="AI67" s="0" t="n">
        <v>1.6562082520573</v>
      </c>
      <c r="AJ67" s="0" t="n">
        <v>-0.243061198880867</v>
      </c>
      <c r="AK67" s="0" t="n">
        <v>0.00228793614350405</v>
      </c>
      <c r="AL67" s="0" t="n">
        <v>1.07036516022993</v>
      </c>
      <c r="AM67" s="0" t="n">
        <v>1.27189242193866</v>
      </c>
      <c r="AN67" s="0" t="n">
        <v>-0.110812560279088</v>
      </c>
      <c r="AO67" s="0" t="n">
        <v>-0.388243053521539</v>
      </c>
      <c r="AP67" s="0" t="n">
        <v>-0.0559204485222131</v>
      </c>
      <c r="AQ67" s="0" t="n">
        <v>0.337957528232118</v>
      </c>
      <c r="AR67" s="0" t="n">
        <v>0.891303686869756</v>
      </c>
      <c r="AS67" s="0" t="n">
        <v>0.00422985899415158</v>
      </c>
      <c r="AT67" s="0" t="n">
        <v>0.618886298023154</v>
      </c>
      <c r="AU67" s="0" t="n">
        <v>1.63835973227094</v>
      </c>
      <c r="AV67" s="0" t="n">
        <v>0.381309612264785</v>
      </c>
      <c r="AW67" s="0" t="n">
        <v>0.311652856004778</v>
      </c>
      <c r="AX67" s="0" t="n">
        <v>-1.51891082509007</v>
      </c>
      <c r="AY67" s="0" t="n">
        <v>-2.63073013682906</v>
      </c>
      <c r="AZ67" s="0" t="n">
        <v>0.388375729230168</v>
      </c>
      <c r="BA67" s="0" t="n">
        <v>-0.0948242312808722</v>
      </c>
      <c r="BB67" s="0" t="n">
        <v>-0.514782674914742</v>
      </c>
      <c r="BC67" s="0" t="n">
        <v>0.243530204186345</v>
      </c>
      <c r="BD67" s="0" t="n">
        <v>-0.0604037291969083</v>
      </c>
      <c r="BE67" s="0" t="n">
        <v>1.1277802506339</v>
      </c>
      <c r="BF67" s="0" t="n">
        <v>0.0861108682589779</v>
      </c>
      <c r="BG67" s="0" t="n">
        <v>-0.746923285070168</v>
      </c>
      <c r="BH67" s="0" t="n">
        <v>0.990166238959289</v>
      </c>
      <c r="BI67" s="0" t="n">
        <v>-0.217131074946203</v>
      </c>
      <c r="BJ67" s="0" t="n">
        <v>0.526536683672307</v>
      </c>
      <c r="BK67" s="0" t="n">
        <v>-0.477410706192801</v>
      </c>
    </row>
    <row r="68" customFormat="false" ht="15" hidden="false" customHeight="false" outlineLevel="0" collapsed="false">
      <c r="A68" s="0" t="n">
        <v>-0.649826885497436</v>
      </c>
      <c r="B68" s="0" t="n">
        <v>0.0841682301856962</v>
      </c>
      <c r="C68" s="0" t="n">
        <v>0.0128286435436851</v>
      </c>
      <c r="D68" s="0" t="n">
        <v>0.479827035366833</v>
      </c>
      <c r="E68" s="0" t="n">
        <v>-0.268645753309743</v>
      </c>
      <c r="F68" s="0" t="n">
        <v>-1.8363597837704</v>
      </c>
      <c r="G68" s="0" t="n">
        <v>-0.432773883588389</v>
      </c>
      <c r="H68" s="0" t="n">
        <v>0.793818467143816</v>
      </c>
      <c r="I68" s="0" t="n">
        <v>-0.297376079243106</v>
      </c>
      <c r="J68" s="0" t="n">
        <v>-0.246383402514548</v>
      </c>
      <c r="K68" s="0" t="n">
        <v>0.986376505905937</v>
      </c>
      <c r="L68" s="0" t="n">
        <v>-0.711973227258923</v>
      </c>
      <c r="M68" s="0" t="n">
        <v>-1.5428032182429</v>
      </c>
      <c r="N68" s="0" t="n">
        <v>-0.160631119525494</v>
      </c>
      <c r="O68" s="0" t="n">
        <v>-0.484173951248737</v>
      </c>
      <c r="P68" s="0" t="n">
        <v>-0.966246319753254</v>
      </c>
      <c r="Q68" s="0" t="n">
        <v>-0.175378455898691</v>
      </c>
      <c r="R68" s="0" t="n">
        <v>0.491505647246784</v>
      </c>
      <c r="S68" s="0" t="n">
        <v>-0.00928856156781575</v>
      </c>
      <c r="T68" s="0" t="n">
        <v>0.306981072686238</v>
      </c>
      <c r="U68" s="0" t="n">
        <v>1.81340769851542</v>
      </c>
      <c r="V68" s="0" t="n">
        <v>-0.342878861557564</v>
      </c>
      <c r="W68" s="0" t="n">
        <v>0.27834863464467</v>
      </c>
      <c r="X68" s="0" t="n">
        <v>-0.509213362599135</v>
      </c>
      <c r="Y68" s="0" t="n">
        <v>-0.846359719886973</v>
      </c>
      <c r="Z68" s="0" t="n">
        <v>-0.58490765341777</v>
      </c>
      <c r="AA68" s="0" t="n">
        <v>-0.478758571521689</v>
      </c>
      <c r="AB68" s="0" t="n">
        <v>0.359475797547126</v>
      </c>
      <c r="AC68" s="0" t="n">
        <v>2.34907578670076</v>
      </c>
      <c r="AD68" s="0" t="n">
        <v>-0.71604343627584</v>
      </c>
      <c r="AE68" s="0" t="n">
        <v>-0.416625305615463</v>
      </c>
      <c r="AF68" s="0" t="n">
        <v>-0.0631230131112483</v>
      </c>
      <c r="AG68" s="0" t="n">
        <v>0.395798848709747</v>
      </c>
      <c r="AH68" s="0" t="n">
        <v>0.263550811954785</v>
      </c>
      <c r="AI68" s="0" t="n">
        <v>1.28409579394812</v>
      </c>
      <c r="AJ68" s="0" t="n">
        <v>-2.42639207053521</v>
      </c>
      <c r="AK68" s="0" t="n">
        <v>-2.38692987019567</v>
      </c>
      <c r="AL68" s="0" t="n">
        <v>-0.495878172010149</v>
      </c>
      <c r="AM68" s="0" t="n">
        <v>1.09730018754371</v>
      </c>
      <c r="AN68" s="0" t="n">
        <v>-1.5656480316056</v>
      </c>
      <c r="AO68" s="0" t="n">
        <v>-3.00763233969376</v>
      </c>
      <c r="AP68" s="0" t="n">
        <v>0.571179406219209</v>
      </c>
      <c r="AQ68" s="0" t="n">
        <v>0.243657223702714</v>
      </c>
      <c r="AR68" s="0" t="n">
        <v>-1.09020840679943</v>
      </c>
      <c r="AS68" s="0" t="n">
        <v>-0.98553960072093</v>
      </c>
      <c r="AT68" s="0" t="n">
        <v>-0.969743719634674</v>
      </c>
      <c r="AU68" s="0" t="n">
        <v>0.11053531747394</v>
      </c>
      <c r="AV68" s="0" t="n">
        <v>-0.626315276183007</v>
      </c>
      <c r="AW68" s="0" t="n">
        <v>0.49406391897552</v>
      </c>
      <c r="AX68" s="0" t="n">
        <v>-2.85462666290439</v>
      </c>
      <c r="AY68" s="0" t="n">
        <v>-0.856851865127799</v>
      </c>
      <c r="AZ68" s="0" t="n">
        <v>-1.12605396091105</v>
      </c>
      <c r="BA68" s="0" t="n">
        <v>-0.256340678372492</v>
      </c>
      <c r="BB68" s="0" t="n">
        <v>-0.538047758490139</v>
      </c>
      <c r="BC68" s="0" t="n">
        <v>0.797843779895767</v>
      </c>
      <c r="BD68" s="0" t="n">
        <v>-1.85933677166006</v>
      </c>
      <c r="BE68" s="0" t="n">
        <v>0.045491476330752</v>
      </c>
      <c r="BF68" s="0" t="n">
        <v>0.558336423211706</v>
      </c>
      <c r="BG68" s="0" t="n">
        <v>1.85664743656196</v>
      </c>
      <c r="BH68" s="0" t="n">
        <v>-0.481765971093475</v>
      </c>
      <c r="BI68" s="0" t="n">
        <v>0.324458604352517</v>
      </c>
      <c r="BJ68" s="0" t="n">
        <v>-1.80386279256237</v>
      </c>
      <c r="BK68" s="0" t="n">
        <v>-2.39195620431302</v>
      </c>
    </row>
    <row r="69" customFormat="false" ht="15" hidden="false" customHeight="false" outlineLevel="0" collapsed="false">
      <c r="A69" s="0" t="n">
        <v>0.8447743757817</v>
      </c>
      <c r="B69" s="0" t="n">
        <v>-0.00556029364807057</v>
      </c>
      <c r="C69" s="0" t="n">
        <v>1.17851268979842</v>
      </c>
      <c r="D69" s="0" t="n">
        <v>-1.37340288896975</v>
      </c>
      <c r="E69" s="0" t="n">
        <v>0.519902139528753</v>
      </c>
      <c r="F69" s="0" t="n">
        <v>1.86881784054385</v>
      </c>
      <c r="G69" s="0" t="n">
        <v>0.419705608357266</v>
      </c>
      <c r="H69" s="0" t="n">
        <v>0.276581505591049</v>
      </c>
      <c r="I69" s="0" t="n">
        <v>0.00855608082434983</v>
      </c>
      <c r="J69" s="0" t="n">
        <v>-1.57088145712591</v>
      </c>
      <c r="K69" s="0" t="n">
        <v>1.35557293571035</v>
      </c>
      <c r="L69" s="0" t="n">
        <v>-0.610857639805066</v>
      </c>
      <c r="M69" s="0" t="n">
        <v>0.504483256383017</v>
      </c>
      <c r="N69" s="0" t="n">
        <v>-1.56303430657125</v>
      </c>
      <c r="O69" s="0" t="n">
        <v>-1.17945966450778</v>
      </c>
      <c r="P69" s="0" t="n">
        <v>1.43508739922224</v>
      </c>
      <c r="Q69" s="0" t="n">
        <v>-0.347302288957843</v>
      </c>
      <c r="R69" s="0" t="n">
        <v>1.45327547604255</v>
      </c>
      <c r="S69" s="0" t="n">
        <v>-0.0782306590585178</v>
      </c>
      <c r="T69" s="0" t="n">
        <v>-1.84189777295786</v>
      </c>
      <c r="U69" s="0" t="n">
        <v>0.892067599731721</v>
      </c>
      <c r="V69" s="0" t="n">
        <v>-0.589892317755608</v>
      </c>
      <c r="W69" s="0" t="n">
        <v>0.698688813517044</v>
      </c>
      <c r="X69" s="0" t="n">
        <v>0.0252108675400821</v>
      </c>
      <c r="Y69" s="0" t="n">
        <v>-1.54311822794287</v>
      </c>
      <c r="Z69" s="0" t="n">
        <v>0.164294765370569</v>
      </c>
      <c r="AA69" s="0" t="n">
        <v>2.1962231421528</v>
      </c>
      <c r="AB69" s="0" t="n">
        <v>0.492986458514459</v>
      </c>
      <c r="AC69" s="0" t="n">
        <v>-0.0575177530054631</v>
      </c>
      <c r="AD69" s="0" t="n">
        <v>1.0753434019569</v>
      </c>
      <c r="AE69" s="0" t="n">
        <v>0.210668465203111</v>
      </c>
      <c r="AF69" s="0" t="n">
        <v>0.209534230262794</v>
      </c>
      <c r="AG69" s="0" t="n">
        <v>-1.0916251721591</v>
      </c>
      <c r="AH69" s="0" t="n">
        <v>0.233848025789598</v>
      </c>
      <c r="AI69" s="0" t="n">
        <v>1.03544341641695</v>
      </c>
      <c r="AJ69" s="0" t="n">
        <v>-0.836062152100025</v>
      </c>
      <c r="AK69" s="0" t="n">
        <v>1.42449582124695</v>
      </c>
      <c r="AL69" s="0" t="n">
        <v>-0.091706024145126</v>
      </c>
      <c r="AM69" s="0" t="n">
        <v>-0.887769511538541</v>
      </c>
      <c r="AN69" s="0" t="n">
        <v>0.997632076920245</v>
      </c>
      <c r="AO69" s="0" t="n">
        <v>-0.286794235738269</v>
      </c>
      <c r="AP69" s="0" t="n">
        <v>0.759514887486108</v>
      </c>
      <c r="AQ69" s="0" t="n">
        <v>-0.291758632258537</v>
      </c>
      <c r="AR69" s="0" t="n">
        <v>-0.0598261435299037</v>
      </c>
      <c r="AS69" s="0" t="n">
        <v>0.493560204334292</v>
      </c>
      <c r="AT69" s="0" t="n">
        <v>0.290897057590006</v>
      </c>
      <c r="AU69" s="0" t="n">
        <v>-1.99553178045174</v>
      </c>
      <c r="AV69" s="0" t="n">
        <v>-1.12124374009439</v>
      </c>
      <c r="AW69" s="0" t="n">
        <v>0.929409984790816</v>
      </c>
      <c r="AX69" s="0" t="n">
        <v>-0.132136588901547</v>
      </c>
      <c r="AY69" s="0" t="n">
        <v>-0.523731302771422</v>
      </c>
      <c r="AZ69" s="0" t="n">
        <v>-1.35857401525747</v>
      </c>
      <c r="BA69" s="0" t="n">
        <v>-1.07973632127585</v>
      </c>
      <c r="BB69" s="0" t="n">
        <v>-2.02179863996195</v>
      </c>
      <c r="BC69" s="0" t="n">
        <v>-0.101280718701533</v>
      </c>
      <c r="BD69" s="0" t="n">
        <v>-0.598437580581047</v>
      </c>
      <c r="BE69" s="0" t="n">
        <v>-0.966587890985315</v>
      </c>
      <c r="BF69" s="0" t="n">
        <v>-0.0681234251679531</v>
      </c>
      <c r="BG69" s="0" t="n">
        <v>0.363970630852738</v>
      </c>
      <c r="BH69" s="0" t="n">
        <v>2.09319793220995</v>
      </c>
      <c r="BI69" s="0" t="n">
        <v>-1.51188341956321</v>
      </c>
      <c r="BJ69" s="0" t="n">
        <v>1.15938104330052</v>
      </c>
      <c r="BK69" s="0" t="n">
        <v>0.973101561015072</v>
      </c>
    </row>
    <row r="70" customFormat="false" ht="15" hidden="false" customHeight="false" outlineLevel="0" collapsed="false">
      <c r="A70" s="0" t="n">
        <v>-0.779092739376701</v>
      </c>
      <c r="B70" s="0" t="n">
        <v>0.203235954586031</v>
      </c>
      <c r="C70" s="0" t="n">
        <v>-0.457633249337615</v>
      </c>
      <c r="D70" s="0" t="n">
        <v>0.185688580418739</v>
      </c>
      <c r="E70" s="0" t="n">
        <v>1.50913101340455</v>
      </c>
      <c r="F70" s="0" t="n">
        <v>0.605606232631313</v>
      </c>
      <c r="G70" s="0" t="n">
        <v>0.508608373233442</v>
      </c>
      <c r="H70" s="0" t="n">
        <v>-0.430309319954642</v>
      </c>
      <c r="I70" s="0" t="n">
        <v>-1.48405666492434</v>
      </c>
      <c r="J70" s="0" t="n">
        <v>-0.208468210540408</v>
      </c>
      <c r="K70" s="0" t="n">
        <v>1.20660815486392</v>
      </c>
      <c r="L70" s="0" t="n">
        <v>-1.52716785658965</v>
      </c>
      <c r="M70" s="0" t="n">
        <v>-1.0550893681767</v>
      </c>
      <c r="N70" s="0" t="n">
        <v>0.126267736234068</v>
      </c>
      <c r="O70" s="0" t="n">
        <v>-0.984654784847262</v>
      </c>
      <c r="P70" s="0" t="n">
        <v>-0.792523447115213</v>
      </c>
      <c r="Q70" s="0" t="n">
        <v>-0.423598581728177</v>
      </c>
      <c r="R70" s="0" t="n">
        <v>-1.36561740419015</v>
      </c>
      <c r="S70" s="0" t="n">
        <v>-0.974121846216368</v>
      </c>
      <c r="T70" s="0" t="n">
        <v>0.703427916787309</v>
      </c>
      <c r="U70" s="0" t="n">
        <v>-1.30736978223096</v>
      </c>
      <c r="V70" s="0" t="n">
        <v>-1.59787213449484</v>
      </c>
      <c r="W70" s="0" t="n">
        <v>-0.630024979533894</v>
      </c>
      <c r="X70" s="0" t="n">
        <v>0.731955502509846</v>
      </c>
      <c r="Y70" s="0" t="n">
        <v>-0.19692180799689</v>
      </c>
      <c r="Z70" s="0" t="n">
        <v>-0.464581078115618</v>
      </c>
      <c r="AA70" s="0" t="n">
        <v>0.0443587975156071</v>
      </c>
      <c r="AB70" s="0" t="n">
        <v>-1.74570743285965</v>
      </c>
      <c r="AC70" s="0" t="n">
        <v>0.494705653775033</v>
      </c>
      <c r="AD70" s="0" t="n">
        <v>0.383435031403644</v>
      </c>
      <c r="AE70" s="0" t="n">
        <v>-0.409308474095721</v>
      </c>
      <c r="AF70" s="0" t="n">
        <v>1.00592451179642</v>
      </c>
      <c r="AG70" s="0" t="n">
        <v>-1.12749609895304</v>
      </c>
      <c r="AH70" s="0" t="n">
        <v>1.12790899325357</v>
      </c>
      <c r="AI70" s="0" t="n">
        <v>0.154493665595251</v>
      </c>
      <c r="AJ70" s="0" t="n">
        <v>-0.336552589878173</v>
      </c>
      <c r="AK70" s="0" t="n">
        <v>-0.0198736353683116</v>
      </c>
      <c r="AL70" s="0" t="n">
        <v>-0.107264765810942</v>
      </c>
      <c r="AM70" s="0" t="n">
        <v>1.22028289641772</v>
      </c>
      <c r="AN70" s="0" t="n">
        <v>-1.07667912747101</v>
      </c>
      <c r="AO70" s="0" t="n">
        <v>-0.762519239146598</v>
      </c>
      <c r="AP70" s="0" t="n">
        <v>1.03630289207248</v>
      </c>
      <c r="AQ70" s="0" t="n">
        <v>-0.595534935183859</v>
      </c>
      <c r="AR70" s="0" t="n">
        <v>0.900533077331592</v>
      </c>
      <c r="AS70" s="0" t="n">
        <v>1.69943598300871</v>
      </c>
      <c r="AT70" s="0" t="n">
        <v>-0.401795026941634</v>
      </c>
      <c r="AU70" s="0" t="n">
        <v>0.681362326575305</v>
      </c>
      <c r="AV70" s="0" t="n">
        <v>-1.15369228133986</v>
      </c>
      <c r="AW70" s="0" t="n">
        <v>0.754733298067809</v>
      </c>
      <c r="AX70" s="0" t="n">
        <v>0.199423985986767</v>
      </c>
      <c r="AY70" s="0" t="n">
        <v>0.473038282160215</v>
      </c>
      <c r="AZ70" s="0" t="n">
        <v>-0.645572072035395</v>
      </c>
      <c r="BA70" s="0" t="n">
        <v>-1.66108341556717</v>
      </c>
      <c r="BB70" s="0" t="n">
        <v>0.503252064749505</v>
      </c>
      <c r="BC70" s="0" t="n">
        <v>-2.06340315247945</v>
      </c>
      <c r="BD70" s="0" t="n">
        <v>-0.317350492242535</v>
      </c>
      <c r="BE70" s="0" t="n">
        <v>0.94118186641997</v>
      </c>
      <c r="BF70" s="0" t="n">
        <v>0.191897735873036</v>
      </c>
      <c r="BG70" s="0" t="n">
        <v>1.94834264478981</v>
      </c>
      <c r="BH70" s="0" t="n">
        <v>1.02510915258177</v>
      </c>
      <c r="BI70" s="0" t="n">
        <v>-0.653898388325577</v>
      </c>
      <c r="BJ70" s="0" t="n">
        <v>0.0273133798514387</v>
      </c>
      <c r="BK70" s="0" t="n">
        <v>-0.047370702544436</v>
      </c>
    </row>
    <row r="71" customFormat="false" ht="15" hidden="false" customHeight="false" outlineLevel="0" collapsed="false">
      <c r="A71" s="0" t="n">
        <v>-1.58217676334613</v>
      </c>
      <c r="B71" s="0" t="n">
        <v>-0.940398916484353</v>
      </c>
      <c r="C71" s="0" t="n">
        <v>-0.56076090697986</v>
      </c>
      <c r="D71" s="0" t="n">
        <v>-2.03622050285594</v>
      </c>
      <c r="E71" s="0" t="n">
        <v>0.047493468251643</v>
      </c>
      <c r="F71" s="0" t="n">
        <v>-0.249071844653041</v>
      </c>
      <c r="G71" s="0" t="n">
        <v>-1.67289390131157</v>
      </c>
      <c r="H71" s="0" t="n">
        <v>0.404212865277332</v>
      </c>
      <c r="I71" s="0" t="n">
        <v>0.71587274469096</v>
      </c>
      <c r="J71" s="0" t="n">
        <v>0.227034478864889</v>
      </c>
      <c r="K71" s="0" t="n">
        <v>-0.32406817520897</v>
      </c>
      <c r="L71" s="0" t="n">
        <v>0.591442151751855</v>
      </c>
      <c r="M71" s="0" t="n">
        <v>0.680220360476691</v>
      </c>
      <c r="N71" s="0" t="n">
        <v>0.307403569719688</v>
      </c>
      <c r="O71" s="0" t="n">
        <v>-0.824612250434761</v>
      </c>
      <c r="P71" s="0" t="n">
        <v>0.276600765511181</v>
      </c>
      <c r="Q71" s="0" t="n">
        <v>1.19548065082548</v>
      </c>
      <c r="R71" s="0" t="n">
        <v>-0.59662905861173</v>
      </c>
      <c r="S71" s="0" t="n">
        <v>2.09793933913243</v>
      </c>
      <c r="T71" s="0" t="n">
        <v>-0.525630933985384</v>
      </c>
      <c r="U71" s="0" t="n">
        <v>0.0324070133401362</v>
      </c>
      <c r="V71" s="0" t="n">
        <v>-0.672485596006336</v>
      </c>
      <c r="W71" s="0" t="n">
        <v>0.223270835920261</v>
      </c>
      <c r="X71" s="0" t="n">
        <v>-1.74222169263528</v>
      </c>
      <c r="Y71" s="0" t="n">
        <v>-0.546041798816721</v>
      </c>
      <c r="Z71" s="0" t="n">
        <v>-1.09212120034857</v>
      </c>
      <c r="AA71" s="0" t="n">
        <v>0.135338347892291</v>
      </c>
      <c r="AB71" s="0" t="n">
        <v>0.994447375508907</v>
      </c>
      <c r="AC71" s="0" t="n">
        <v>0.646006187114552</v>
      </c>
      <c r="AD71" s="0" t="n">
        <v>-2.37165936085889</v>
      </c>
      <c r="AE71" s="0" t="n">
        <v>2.04206965292788</v>
      </c>
      <c r="AF71" s="0" t="n">
        <v>0.295279940620868</v>
      </c>
      <c r="AG71" s="0" t="n">
        <v>-0.776499140493</v>
      </c>
      <c r="AH71" s="0" t="n">
        <v>0.157127918990941</v>
      </c>
      <c r="AI71" s="0" t="n">
        <v>0.176189822502692</v>
      </c>
      <c r="AJ71" s="0" t="n">
        <v>-0.666848716951564</v>
      </c>
      <c r="AK71" s="0" t="n">
        <v>0.197916667342076</v>
      </c>
      <c r="AL71" s="0" t="n">
        <v>-0.607472287620307</v>
      </c>
      <c r="AM71" s="0" t="n">
        <v>-0.404361992690023</v>
      </c>
      <c r="AN71" s="0" t="n">
        <v>-0.686279135755085</v>
      </c>
      <c r="AO71" s="0" t="n">
        <v>-1.43267128973965</v>
      </c>
      <c r="AP71" s="0" t="n">
        <v>0.145836470215384</v>
      </c>
      <c r="AQ71" s="0" t="n">
        <v>0.585299436516338</v>
      </c>
      <c r="AR71" s="0" t="n">
        <v>0.514883596076372</v>
      </c>
      <c r="AS71" s="0" t="n">
        <v>0.819925252635234</v>
      </c>
      <c r="AT71" s="0" t="n">
        <v>0.324340210014868</v>
      </c>
      <c r="AU71" s="0" t="n">
        <v>-0.532725498216904</v>
      </c>
      <c r="AV71" s="0" t="n">
        <v>0.839663864431189</v>
      </c>
      <c r="AW71" s="0" t="n">
        <v>-1.35751753984194</v>
      </c>
      <c r="AX71" s="0" t="n">
        <v>-0.90067138251248</v>
      </c>
      <c r="AY71" s="0" t="n">
        <v>-0.964200071423245</v>
      </c>
      <c r="AZ71" s="0" t="n">
        <v>1.08005605913931</v>
      </c>
      <c r="BA71" s="0" t="n">
        <v>0.942788514140076</v>
      </c>
      <c r="BB71" s="0" t="n">
        <v>0.487305237044995</v>
      </c>
      <c r="BC71" s="0" t="n">
        <v>1.0719298652118</v>
      </c>
      <c r="BD71" s="0" t="n">
        <v>-0.879282782411988</v>
      </c>
      <c r="BE71" s="0" t="n">
        <v>0.34859511986098</v>
      </c>
      <c r="BF71" s="0" t="n">
        <v>-0.125174428383164</v>
      </c>
      <c r="BG71" s="0" t="n">
        <v>0.846882103884914</v>
      </c>
      <c r="BH71" s="0" t="n">
        <v>-0.115224232552198</v>
      </c>
      <c r="BI71" s="0" t="n">
        <v>-0.384942888410081</v>
      </c>
      <c r="BJ71" s="0" t="n">
        <v>0.54090851856099</v>
      </c>
      <c r="BK71" s="0" t="n">
        <v>0.876169167191233</v>
      </c>
    </row>
    <row r="72" customFormat="false" ht="15" hidden="false" customHeight="false" outlineLevel="0" collapsed="false">
      <c r="A72" s="0" t="n">
        <v>-0.668345194846802</v>
      </c>
      <c r="B72" s="0" t="n">
        <v>-0.0610756713523761</v>
      </c>
      <c r="C72" s="0" t="n">
        <v>-1.05844063364165</v>
      </c>
      <c r="D72" s="0" t="n">
        <v>-2.49806101749294</v>
      </c>
      <c r="E72" s="0" t="n">
        <v>0.200459631413729</v>
      </c>
      <c r="F72" s="0" t="n">
        <v>0.608905356254632</v>
      </c>
      <c r="G72" s="0" t="n">
        <v>0.262066809086726</v>
      </c>
      <c r="H72" s="0" t="n">
        <v>-1.94956171775437</v>
      </c>
      <c r="I72" s="0" t="n">
        <v>-0.350849430076475</v>
      </c>
      <c r="J72" s="0" t="n">
        <v>-2.21834776005108</v>
      </c>
      <c r="K72" s="0" t="n">
        <v>1.36970110765419</v>
      </c>
      <c r="L72" s="0" t="n">
        <v>-1.08605458211809</v>
      </c>
      <c r="M72" s="0" t="n">
        <v>1.2554036094599</v>
      </c>
      <c r="N72" s="0" t="n">
        <v>0.945869643684146</v>
      </c>
      <c r="O72" s="0" t="n">
        <v>-0.900590352536062</v>
      </c>
      <c r="P72" s="0" t="n">
        <v>-1.13278495126775</v>
      </c>
      <c r="Q72" s="0" t="n">
        <v>0.350370216386338</v>
      </c>
      <c r="R72" s="0" t="n">
        <v>-0.844324037183071</v>
      </c>
      <c r="S72" s="0" t="n">
        <v>0.102484642158208</v>
      </c>
      <c r="T72" s="0" t="n">
        <v>-0.482827590806918</v>
      </c>
      <c r="U72" s="0" t="n">
        <v>-1.78115841446563</v>
      </c>
      <c r="V72" s="0" t="n">
        <v>-2.23046801912446</v>
      </c>
      <c r="W72" s="0" t="n">
        <v>0.226684248494597</v>
      </c>
      <c r="X72" s="0" t="n">
        <v>-0.561557746330625</v>
      </c>
      <c r="Y72" s="0" t="n">
        <v>-0.553089816914132</v>
      </c>
      <c r="Z72" s="0" t="n">
        <v>0.695863839093785</v>
      </c>
      <c r="AA72" s="0" t="n">
        <v>1.17344227663245</v>
      </c>
      <c r="AB72" s="0" t="n">
        <v>-0.272544721361809</v>
      </c>
      <c r="AC72" s="0" t="n">
        <v>-0.340598706909862</v>
      </c>
      <c r="AD72" s="0" t="n">
        <v>0.500143033113884</v>
      </c>
      <c r="AE72" s="0" t="n">
        <v>-1.35693556969958</v>
      </c>
      <c r="AF72" s="0" t="n">
        <v>0.223153054747697</v>
      </c>
      <c r="AG72" s="0" t="n">
        <v>0.551885971822154</v>
      </c>
      <c r="AH72" s="0" t="n">
        <v>0.680230208417629</v>
      </c>
      <c r="AI72" s="0" t="n">
        <v>-1.93675270250247</v>
      </c>
      <c r="AJ72" s="0" t="n">
        <v>-0.761355269808941</v>
      </c>
      <c r="AK72" s="0" t="n">
        <v>-0.878263252823467</v>
      </c>
      <c r="AL72" s="0" t="n">
        <v>0.099886954409213</v>
      </c>
      <c r="AM72" s="0" t="n">
        <v>0.480744579767984</v>
      </c>
      <c r="AN72" s="0" t="n">
        <v>1.49671040744598</v>
      </c>
      <c r="AO72" s="0" t="n">
        <v>-0.494965480368073</v>
      </c>
      <c r="AP72" s="0" t="n">
        <v>-0.497572498309214</v>
      </c>
      <c r="AQ72" s="0" t="n">
        <v>1.14967201887875</v>
      </c>
      <c r="AR72" s="0" t="n">
        <v>0.296576938530305</v>
      </c>
      <c r="AS72" s="0" t="n">
        <v>1.26765151118797</v>
      </c>
      <c r="AT72" s="0" t="n">
        <v>0.288728003009836</v>
      </c>
      <c r="AU72" s="0" t="n">
        <v>-1.15711661871327</v>
      </c>
      <c r="AV72" s="0" t="n">
        <v>-1.33312835477781</v>
      </c>
      <c r="AW72" s="0" t="n">
        <v>-1.55151224905893</v>
      </c>
      <c r="AX72" s="0" t="n">
        <v>0.662051834758473</v>
      </c>
      <c r="AY72" s="0" t="n">
        <v>1.18859682308701</v>
      </c>
      <c r="AZ72" s="0" t="n">
        <v>1.84936214138638</v>
      </c>
      <c r="BA72" s="0" t="n">
        <v>0.84310533232324</v>
      </c>
      <c r="BB72" s="0" t="n">
        <v>1.16283857753499</v>
      </c>
      <c r="BC72" s="0" t="n">
        <v>-0.580016332653685</v>
      </c>
      <c r="BD72" s="0" t="n">
        <v>-1.15641581674386</v>
      </c>
      <c r="BE72" s="0" t="n">
        <v>0.850079332417553</v>
      </c>
      <c r="BF72" s="0" t="n">
        <v>0.417680752239401</v>
      </c>
      <c r="BG72" s="0" t="n">
        <v>0.107444374340893</v>
      </c>
      <c r="BH72" s="0" t="n">
        <v>0.38737148063299</v>
      </c>
      <c r="BI72" s="0" t="n">
        <v>0.323185482458206</v>
      </c>
      <c r="BJ72" s="0" t="n">
        <v>1.28381685985356</v>
      </c>
      <c r="BK72" s="0" t="n">
        <v>1.29498558481696</v>
      </c>
    </row>
    <row r="73" customFormat="false" ht="15" hidden="false" customHeight="false" outlineLevel="0" collapsed="false">
      <c r="A73" s="0" t="n">
        <v>0.544220352340347</v>
      </c>
      <c r="B73" s="0" t="n">
        <v>0.845802872562928</v>
      </c>
      <c r="C73" s="0" t="n">
        <v>0.514062552424776</v>
      </c>
      <c r="D73" s="0" t="n">
        <v>-0.461169732034619</v>
      </c>
      <c r="E73" s="0" t="n">
        <v>0.75656467491314</v>
      </c>
      <c r="F73" s="0" t="n">
        <v>-1.39449506885926</v>
      </c>
      <c r="G73" s="0" t="n">
        <v>1.05389155229588</v>
      </c>
      <c r="H73" s="0" t="n">
        <v>-1.19452293976604</v>
      </c>
      <c r="I73" s="0" t="n">
        <v>0.285803286794733</v>
      </c>
      <c r="J73" s="0" t="n">
        <v>-0.845153958426159</v>
      </c>
      <c r="K73" s="0" t="n">
        <v>0.553388983074427</v>
      </c>
      <c r="L73" s="0" t="n">
        <v>-0.0339252259279089</v>
      </c>
      <c r="M73" s="0" t="n">
        <v>-1.59475595816333</v>
      </c>
      <c r="N73" s="0" t="n">
        <v>0.420699631018479</v>
      </c>
      <c r="O73" s="0" t="n">
        <v>-0.577920776832711</v>
      </c>
      <c r="P73" s="0" t="n">
        <v>0.881146720813369</v>
      </c>
      <c r="Q73" s="0" t="n">
        <v>0.00132568873440723</v>
      </c>
      <c r="R73" s="0" t="n">
        <v>0.395420985388038</v>
      </c>
      <c r="S73" s="0" t="n">
        <v>-0.957568955015212</v>
      </c>
      <c r="T73" s="0" t="n">
        <v>-0.589332231427362</v>
      </c>
      <c r="U73" s="0" t="n">
        <v>-0.458638636101085</v>
      </c>
      <c r="V73" s="0" t="n">
        <v>0.856702480242556</v>
      </c>
      <c r="W73" s="0" t="n">
        <v>1.67737708780549</v>
      </c>
      <c r="X73" s="0" t="n">
        <v>-0.805171751742876</v>
      </c>
      <c r="Y73" s="0" t="n">
        <v>1.07684814465768</v>
      </c>
      <c r="Z73" s="0" t="n">
        <v>-2.1696774177257</v>
      </c>
      <c r="AA73" s="0" t="n">
        <v>-1.19418940109229</v>
      </c>
      <c r="AB73" s="0" t="n">
        <v>-0.958778456186775</v>
      </c>
      <c r="AC73" s="0" t="n">
        <v>-1.35250868944072</v>
      </c>
      <c r="AD73" s="0" t="n">
        <v>-1.58358838978758</v>
      </c>
      <c r="AE73" s="0" t="n">
        <v>0.412998912137798</v>
      </c>
      <c r="AF73" s="0" t="n">
        <v>-0.214067697727861</v>
      </c>
      <c r="AG73" s="0" t="n">
        <v>0.37940539760511</v>
      </c>
      <c r="AH73" s="0" t="n">
        <v>0.690472686121513</v>
      </c>
      <c r="AI73" s="0" t="n">
        <v>0.265616993172534</v>
      </c>
      <c r="AJ73" s="0" t="n">
        <v>0.657763176150374</v>
      </c>
      <c r="AK73" s="0" t="n">
        <v>-0.0695322862422694</v>
      </c>
      <c r="AL73" s="0" t="n">
        <v>-1.18699338830575</v>
      </c>
      <c r="AM73" s="0" t="n">
        <v>1.0578141808208</v>
      </c>
      <c r="AN73" s="0" t="n">
        <v>-0.589112132781127</v>
      </c>
      <c r="AO73" s="0" t="n">
        <v>-0.935596298762426</v>
      </c>
      <c r="AP73" s="0" t="n">
        <v>-0.177917875804398</v>
      </c>
      <c r="AQ73" s="0" t="n">
        <v>-0.912810919296513</v>
      </c>
      <c r="AR73" s="0" t="n">
        <v>-0.417430381989432</v>
      </c>
      <c r="AS73" s="0" t="n">
        <v>0.344053921563467</v>
      </c>
      <c r="AT73" s="0" t="n">
        <v>0.348341739246127</v>
      </c>
      <c r="AU73" s="0" t="n">
        <v>-0.897830066425629</v>
      </c>
      <c r="AV73" s="0" t="n">
        <v>-0.487705372948745</v>
      </c>
      <c r="AW73" s="0" t="n">
        <v>1.07433300477024</v>
      </c>
      <c r="AX73" s="0" t="n">
        <v>0.496400117733941</v>
      </c>
      <c r="AY73" s="0" t="n">
        <v>2.07506503934854</v>
      </c>
      <c r="AZ73" s="0" t="n">
        <v>1.18012817374153</v>
      </c>
      <c r="BA73" s="0" t="n">
        <v>1.14429306855994</v>
      </c>
      <c r="BB73" s="0" t="n">
        <v>-1.3878685504558</v>
      </c>
      <c r="BC73" s="0" t="n">
        <v>0.763860351633423</v>
      </c>
      <c r="BD73" s="0" t="n">
        <v>-0.0531068016969107</v>
      </c>
      <c r="BE73" s="0" t="n">
        <v>-0.55098180353825</v>
      </c>
      <c r="BF73" s="0" t="n">
        <v>0.168015340532529</v>
      </c>
      <c r="BG73" s="0" t="n">
        <v>0.945211534611484</v>
      </c>
      <c r="BH73" s="0" t="n">
        <v>0.500831591004212</v>
      </c>
      <c r="BI73" s="0" t="n">
        <v>-0.87847380134206</v>
      </c>
      <c r="BJ73" s="0" t="n">
        <v>0.74245891359262</v>
      </c>
      <c r="BK73" s="0" t="n">
        <v>-0.637587542075964</v>
      </c>
    </row>
    <row r="74" customFormat="false" ht="15" hidden="false" customHeight="false" outlineLevel="0" collapsed="false">
      <c r="A74" s="0" t="n">
        <v>0.216683118964286</v>
      </c>
      <c r="B74" s="0" t="n">
        <v>-0.303350067477134</v>
      </c>
      <c r="C74" s="0" t="n">
        <v>-0.218866251735626</v>
      </c>
      <c r="D74" s="0" t="n">
        <v>0.76624297504051</v>
      </c>
      <c r="E74" s="0" t="n">
        <v>-1.0401937198159</v>
      </c>
      <c r="F74" s="0" t="n">
        <v>1.94519507427693</v>
      </c>
      <c r="G74" s="0" t="n">
        <v>-1.8210860692945</v>
      </c>
      <c r="H74" s="0" t="n">
        <v>-0.597667683254857</v>
      </c>
      <c r="I74" s="0" t="n">
        <v>0.370211889941741</v>
      </c>
      <c r="J74" s="0" t="n">
        <v>0.58431416643531</v>
      </c>
      <c r="K74" s="0" t="n">
        <v>-0.100475720571705</v>
      </c>
      <c r="L74" s="0" t="n">
        <v>-0.0573907030015424</v>
      </c>
      <c r="M74" s="0" t="n">
        <v>0.410550085327617</v>
      </c>
      <c r="N74" s="0" t="n">
        <v>-0.23106947745768</v>
      </c>
      <c r="O74" s="0" t="n">
        <v>1.39318125793491</v>
      </c>
      <c r="P74" s="0" t="n">
        <v>0.839349114231602</v>
      </c>
      <c r="Q74" s="0" t="n">
        <v>0.872824351005635</v>
      </c>
      <c r="R74" s="0" t="n">
        <v>-0.966156723370417</v>
      </c>
      <c r="S74" s="0" t="n">
        <v>-0.0793884244057029</v>
      </c>
      <c r="T74" s="0" t="n">
        <v>-0.300465948720704</v>
      </c>
      <c r="U74" s="0" t="n">
        <v>-1.00560137568947</v>
      </c>
      <c r="V74" s="0" t="n">
        <v>0.360164183945767</v>
      </c>
      <c r="W74" s="0" t="n">
        <v>-0.537645757779817</v>
      </c>
      <c r="X74" s="0" t="n">
        <v>0.655403829850237</v>
      </c>
      <c r="Y74" s="0" t="n">
        <v>-1.07019156289433</v>
      </c>
      <c r="Z74" s="0" t="n">
        <v>1.71904061284182</v>
      </c>
      <c r="AA74" s="0" t="n">
        <v>-0.896332658592062</v>
      </c>
      <c r="AB74" s="0" t="n">
        <v>0.219302337200436</v>
      </c>
      <c r="AC74" s="0" t="n">
        <v>0.791859310388068</v>
      </c>
      <c r="AD74" s="0" t="n">
        <v>-0.570640430200113</v>
      </c>
      <c r="AE74" s="0" t="n">
        <v>0.852468643432951</v>
      </c>
      <c r="AF74" s="0" t="n">
        <v>-1.22918359780042</v>
      </c>
      <c r="AG74" s="0" t="n">
        <v>1.45211769918256</v>
      </c>
      <c r="AH74" s="0" t="n">
        <v>0.0141492649657583</v>
      </c>
      <c r="AI74" s="0" t="n">
        <v>-0.59641140796888</v>
      </c>
      <c r="AJ74" s="0" t="n">
        <v>-0.299181772427435</v>
      </c>
      <c r="AK74" s="0" t="n">
        <v>0.808919269392719</v>
      </c>
      <c r="AL74" s="0" t="n">
        <v>-0.584455291850438</v>
      </c>
      <c r="AM74" s="0" t="n">
        <v>-0.749357689422778</v>
      </c>
      <c r="AN74" s="0" t="n">
        <v>-0.221536597583738</v>
      </c>
      <c r="AO74" s="0" t="n">
        <v>-1.17696211276997</v>
      </c>
      <c r="AP74" s="0" t="n">
        <v>1.82054390794182</v>
      </c>
      <c r="AQ74" s="0" t="n">
        <v>-0.566394591214723</v>
      </c>
      <c r="AR74" s="0" t="n">
        <v>0.831616786180404</v>
      </c>
      <c r="AS74" s="0" t="n">
        <v>0.209470083647773</v>
      </c>
      <c r="AT74" s="0" t="n">
        <v>-0.984534050481968</v>
      </c>
      <c r="AU74" s="0" t="n">
        <v>-0.00595470921272938</v>
      </c>
      <c r="AV74" s="0" t="n">
        <v>0.784002779310748</v>
      </c>
      <c r="AW74" s="0" t="n">
        <v>-0.188261335086307</v>
      </c>
      <c r="AX74" s="0" t="n">
        <v>1.19311294585103</v>
      </c>
      <c r="AY74" s="0" t="n">
        <v>1.02151539278186</v>
      </c>
      <c r="AZ74" s="0" t="n">
        <v>0.918914854658329</v>
      </c>
      <c r="BA74" s="0" t="n">
        <v>-0.459656772272997</v>
      </c>
      <c r="BB74" s="0" t="n">
        <v>-1.07984244778149</v>
      </c>
      <c r="BC74" s="0" t="n">
        <v>-0.613587605362794</v>
      </c>
      <c r="BD74" s="0" t="n">
        <v>0.196240940666721</v>
      </c>
      <c r="BE74" s="0" t="n">
        <v>0.545786713532356</v>
      </c>
      <c r="BF74" s="0" t="n">
        <v>-2.17157140476045</v>
      </c>
      <c r="BG74" s="0" t="n">
        <v>-0.00811320161175029</v>
      </c>
      <c r="BH74" s="0" t="n">
        <v>0.158089225323184</v>
      </c>
      <c r="BI74" s="0" t="n">
        <v>-0.277544256315552</v>
      </c>
      <c r="BJ74" s="0" t="n">
        <v>1.29127383901588</v>
      </c>
      <c r="BK74" s="0" t="n">
        <v>0.421780074250871</v>
      </c>
    </row>
    <row r="75" customFormat="false" ht="15" hidden="false" customHeight="false" outlineLevel="0" collapsed="false">
      <c r="A75" s="0" t="n">
        <v>1.3101919080809</v>
      </c>
      <c r="B75" s="0" t="n">
        <v>-0.215960520350232</v>
      </c>
      <c r="C75" s="0" t="n">
        <v>0.937477492506925</v>
      </c>
      <c r="D75" s="0" t="n">
        <v>1.63506639452752</v>
      </c>
      <c r="E75" s="0" t="n">
        <v>1.31169344927266</v>
      </c>
      <c r="F75" s="0" t="n">
        <v>-1.09214159342873</v>
      </c>
      <c r="G75" s="0" t="n">
        <v>-0.253676077542381</v>
      </c>
      <c r="H75" s="0" t="n">
        <v>-0.345164705449796</v>
      </c>
      <c r="I75" s="0" t="n">
        <v>0.489254535076328</v>
      </c>
      <c r="J75" s="0" t="n">
        <v>0.686353555014533</v>
      </c>
      <c r="K75" s="0" t="n">
        <v>-0.838892674025736</v>
      </c>
      <c r="L75" s="0" t="n">
        <v>0.0678385139169377</v>
      </c>
      <c r="M75" s="0" t="n">
        <v>-2.01992733215614</v>
      </c>
      <c r="N75" s="0" t="n">
        <v>1.44194500580189</v>
      </c>
      <c r="O75" s="0" t="n">
        <v>-0.512374240676694</v>
      </c>
      <c r="P75" s="0" t="n">
        <v>0.055863939844497</v>
      </c>
      <c r="Q75" s="0" t="n">
        <v>-0.309649713988061</v>
      </c>
      <c r="R75" s="0" t="n">
        <v>1.14602757501342</v>
      </c>
      <c r="S75" s="0" t="n">
        <v>-2.83750644139738</v>
      </c>
      <c r="T75" s="0" t="n">
        <v>-0.016610342325909</v>
      </c>
      <c r="U75" s="0" t="n">
        <v>-0.105818757497698</v>
      </c>
      <c r="V75" s="0" t="n">
        <v>-0.453636387591683</v>
      </c>
      <c r="W75" s="0" t="n">
        <v>1.72622654563563</v>
      </c>
      <c r="X75" s="0" t="n">
        <v>-0.887329458855771</v>
      </c>
      <c r="Y75" s="0" t="n">
        <v>0.771796177235661</v>
      </c>
      <c r="Z75" s="0" t="n">
        <v>0.356252788706084</v>
      </c>
      <c r="AA75" s="0" t="n">
        <v>1.26151925253552</v>
      </c>
      <c r="AB75" s="0" t="n">
        <v>-0.667189084777505</v>
      </c>
      <c r="AC75" s="0" t="n">
        <v>-0.732968899123759</v>
      </c>
      <c r="AD75" s="0" t="n">
        <v>1.0960699074774</v>
      </c>
      <c r="AE75" s="0" t="n">
        <v>0.42532130833011</v>
      </c>
      <c r="AF75" s="0" t="n">
        <v>-1.54493734667676</v>
      </c>
      <c r="AG75" s="0" t="n">
        <v>-0.53930501446327</v>
      </c>
      <c r="AH75" s="0" t="n">
        <v>0.386382653848061</v>
      </c>
      <c r="AI75" s="0" t="n">
        <v>0.837764221546589</v>
      </c>
      <c r="AJ75" s="0" t="n">
        <v>-0.679230653192955</v>
      </c>
      <c r="AK75" s="0" t="n">
        <v>-2.91425598981694</v>
      </c>
      <c r="AL75" s="0" t="n">
        <v>0.523223185737033</v>
      </c>
      <c r="AM75" s="0" t="n">
        <v>-1.22032068994398</v>
      </c>
      <c r="AN75" s="0" t="n">
        <v>-2.01733879812241</v>
      </c>
      <c r="AO75" s="0" t="n">
        <v>-2.83232592498414</v>
      </c>
      <c r="AP75" s="0" t="n">
        <v>0.813980860197741</v>
      </c>
      <c r="AQ75" s="0" t="n">
        <v>0.128617450404967</v>
      </c>
      <c r="AR75" s="0" t="n">
        <v>-0.225656380712252</v>
      </c>
      <c r="AS75" s="0" t="n">
        <v>1.38902436296276</v>
      </c>
      <c r="AT75" s="0" t="n">
        <v>0.637324683023073</v>
      </c>
      <c r="AU75" s="0" t="n">
        <v>1.61630004272192</v>
      </c>
      <c r="AV75" s="0" t="n">
        <v>-1.392735472167</v>
      </c>
      <c r="AW75" s="0" t="n">
        <v>-0.0345506239539635</v>
      </c>
      <c r="AX75" s="0" t="n">
        <v>-1.61671337494801</v>
      </c>
      <c r="AY75" s="0" t="n">
        <v>-0.229382331855467</v>
      </c>
      <c r="AZ75" s="0" t="n">
        <v>-0.248615853766677</v>
      </c>
      <c r="BA75" s="0" t="n">
        <v>0.626613637263071</v>
      </c>
      <c r="BB75" s="0" t="n">
        <v>0.0455638811418983</v>
      </c>
      <c r="BC75" s="0" t="n">
        <v>0.623407138279916</v>
      </c>
      <c r="BD75" s="0" t="n">
        <v>0.703440133138894</v>
      </c>
      <c r="BE75" s="0" t="n">
        <v>2.15492867738314</v>
      </c>
      <c r="BF75" s="0" t="n">
        <v>-0.315296655286124</v>
      </c>
      <c r="BG75" s="0" t="n">
        <v>-0.941022700666379</v>
      </c>
      <c r="BH75" s="0" t="n">
        <v>0.246083615316409</v>
      </c>
      <c r="BI75" s="0" t="n">
        <v>-0.802280027139544</v>
      </c>
      <c r="BJ75" s="0" t="n">
        <v>1.48196076843654</v>
      </c>
      <c r="BK75" s="0" t="n">
        <v>-0.283218038945233</v>
      </c>
    </row>
    <row r="76" customFormat="false" ht="15" hidden="false" customHeight="false" outlineLevel="0" collapsed="false">
      <c r="A76" s="0" t="n">
        <v>-0.56557636787399</v>
      </c>
      <c r="B76" s="0" t="n">
        <v>-0.471315721151118</v>
      </c>
      <c r="C76" s="0" t="n">
        <v>0.718417423471641</v>
      </c>
      <c r="D76" s="0" t="n">
        <v>-0.157746983231485</v>
      </c>
      <c r="E76" s="0" t="n">
        <v>-0.641666820130382</v>
      </c>
      <c r="F76" s="0" t="n">
        <v>1.66535191762353</v>
      </c>
      <c r="G76" s="0" t="n">
        <v>-0.85616984066175</v>
      </c>
      <c r="H76" s="0" t="n">
        <v>0.0355660740329935</v>
      </c>
      <c r="I76" s="0" t="n">
        <v>0.65230615161023</v>
      </c>
      <c r="J76" s="0" t="n">
        <v>-1.63133511041707</v>
      </c>
      <c r="K76" s="0" t="n">
        <v>0.480260501405925</v>
      </c>
      <c r="L76" s="0" t="n">
        <v>-1.05510767548045</v>
      </c>
      <c r="M76" s="0" t="n">
        <v>0.822782780834003</v>
      </c>
      <c r="N76" s="0" t="n">
        <v>-0.962651011918976</v>
      </c>
      <c r="O76" s="0" t="n">
        <v>0.692769031848861</v>
      </c>
      <c r="P76" s="0" t="n">
        <v>1.10583306629471</v>
      </c>
      <c r="Q76" s="0" t="n">
        <v>0.861436525632805</v>
      </c>
      <c r="R76" s="0" t="n">
        <v>0.251316648238102</v>
      </c>
      <c r="S76" s="0" t="n">
        <v>-0.231300942929699</v>
      </c>
      <c r="T76" s="0" t="n">
        <v>-0.576419576334844</v>
      </c>
      <c r="U76" s="0" t="n">
        <v>1.4710346908171</v>
      </c>
      <c r="V76" s="0" t="n">
        <v>-0.699495220167643</v>
      </c>
      <c r="W76" s="0" t="n">
        <v>-1.03706607357</v>
      </c>
      <c r="X76" s="0" t="n">
        <v>0.66536893503283</v>
      </c>
      <c r="Y76" s="0" t="n">
        <v>-0.796136803186495</v>
      </c>
      <c r="Z76" s="0" t="n">
        <v>-0.950063497466127</v>
      </c>
      <c r="AA76" s="0" t="n">
        <v>-1.44360426216977</v>
      </c>
      <c r="AB76" s="0" t="n">
        <v>-0.482909839460518</v>
      </c>
      <c r="AC76" s="0" t="n">
        <v>-0.0827150238964932</v>
      </c>
      <c r="AD76" s="0" t="n">
        <v>0.243091727660699</v>
      </c>
      <c r="AE76" s="0" t="n">
        <v>0.951306244299483</v>
      </c>
      <c r="AF76" s="0" t="n">
        <v>0.526897923665794</v>
      </c>
      <c r="AG76" s="0" t="n">
        <v>-0.19087221955318</v>
      </c>
      <c r="AH76" s="0" t="n">
        <v>-0.19819567637972</v>
      </c>
      <c r="AI76" s="0" t="n">
        <v>0.510157468915183</v>
      </c>
      <c r="AJ76" s="0" t="n">
        <v>1.27257016292857</v>
      </c>
      <c r="AK76" s="0" t="n">
        <v>0.1263141994832</v>
      </c>
      <c r="AL76" s="0" t="n">
        <v>-0.469130854210409</v>
      </c>
      <c r="AM76" s="0" t="n">
        <v>-0.992866001085546</v>
      </c>
      <c r="AN76" s="0" t="n">
        <v>-1.44520526441223</v>
      </c>
      <c r="AO76" s="0" t="n">
        <v>0.666269672043523</v>
      </c>
      <c r="AP76" s="0" t="n">
        <v>0.577978523639557</v>
      </c>
      <c r="AQ76" s="0" t="n">
        <v>0.577363525106662</v>
      </c>
      <c r="AR76" s="0" t="n">
        <v>-0.128659446352056</v>
      </c>
      <c r="AS76" s="0" t="n">
        <v>1.40693474589175</v>
      </c>
      <c r="AT76" s="0" t="n">
        <v>-0.484118494584818</v>
      </c>
      <c r="AU76" s="0" t="n">
        <v>0.955269237207206</v>
      </c>
      <c r="AV76" s="0" t="n">
        <v>-0.038742894989543</v>
      </c>
      <c r="AW76" s="0" t="n">
        <v>-0.608350764679338</v>
      </c>
      <c r="AX76" s="0" t="n">
        <v>0.592530307317761</v>
      </c>
      <c r="AY76" s="0" t="n">
        <v>0.409636118683994</v>
      </c>
      <c r="AZ76" s="0" t="n">
        <v>0.356972759266926</v>
      </c>
      <c r="BA76" s="0" t="n">
        <v>0.0812784220561988</v>
      </c>
      <c r="BB76" s="0" t="n">
        <v>-0.0378930817168309</v>
      </c>
      <c r="BC76" s="0" t="n">
        <v>2.38837199287044</v>
      </c>
      <c r="BD76" s="0" t="n">
        <v>1.18425664519617</v>
      </c>
      <c r="BE76" s="0" t="n">
        <v>0.722826894985512</v>
      </c>
      <c r="BF76" s="0" t="n">
        <v>0.111799158203388</v>
      </c>
      <c r="BG76" s="0" t="n">
        <v>1.00715720059667</v>
      </c>
      <c r="BH76" s="0" t="n">
        <v>0.517994776391452</v>
      </c>
      <c r="BI76" s="0" t="n">
        <v>0.0262047527740357</v>
      </c>
      <c r="BJ76" s="0" t="n">
        <v>-0.303564325265915</v>
      </c>
      <c r="BK76" s="0" t="n">
        <v>-0.0809173376626882</v>
      </c>
    </row>
    <row r="77" customFormat="false" ht="15" hidden="false" customHeight="false" outlineLevel="0" collapsed="false">
      <c r="A77" s="0" t="n">
        <v>-3.17042573587806</v>
      </c>
      <c r="B77" s="0" t="n">
        <v>0.210600839297642</v>
      </c>
      <c r="C77" s="0" t="n">
        <v>-0.48847608011036</v>
      </c>
      <c r="D77" s="0" t="n">
        <v>1.59266999828288</v>
      </c>
      <c r="E77" s="0" t="n">
        <v>0.0193440708117543</v>
      </c>
      <c r="F77" s="0" t="n">
        <v>-1.18896341953496</v>
      </c>
      <c r="G77" s="0" t="n">
        <v>-0.0498801541281177</v>
      </c>
      <c r="H77" s="0" t="n">
        <v>-1.0461210850625</v>
      </c>
      <c r="I77" s="0" t="n">
        <v>0.473407415712466</v>
      </c>
      <c r="J77" s="0" t="n">
        <v>0.290947364339485</v>
      </c>
      <c r="K77" s="0" t="n">
        <v>0.957839631108268</v>
      </c>
      <c r="L77" s="0" t="n">
        <v>-0.790881791694565</v>
      </c>
      <c r="M77" s="0" t="n">
        <v>0.0340080962281468</v>
      </c>
      <c r="N77" s="0" t="n">
        <v>-1.36502179542664</v>
      </c>
      <c r="O77" s="0" t="n">
        <v>0.701494781924715</v>
      </c>
      <c r="P77" s="0" t="n">
        <v>0.518871180440122</v>
      </c>
      <c r="Q77" s="0" t="n">
        <v>0.495805021027571</v>
      </c>
      <c r="R77" s="0" t="n">
        <v>0.00161903135694112</v>
      </c>
      <c r="S77" s="0" t="n">
        <v>0.414772890788791</v>
      </c>
      <c r="T77" s="0" t="n">
        <v>1.6043391083086</v>
      </c>
      <c r="U77" s="0" t="n">
        <v>-0.285094257042014</v>
      </c>
      <c r="V77" s="0" t="n">
        <v>0.138645183710085</v>
      </c>
      <c r="W77" s="0" t="n">
        <v>-1.08612629918141</v>
      </c>
      <c r="X77" s="0" t="n">
        <v>-0.868260961598332</v>
      </c>
      <c r="Y77" s="0" t="n">
        <v>0.0978132930933074</v>
      </c>
      <c r="Z77" s="0" t="n">
        <v>1.10393354670191</v>
      </c>
      <c r="AA77" s="0" t="n">
        <v>-0.256280824251572</v>
      </c>
      <c r="AB77" s="0" t="n">
        <v>-0.235916529312124</v>
      </c>
      <c r="AC77" s="0" t="n">
        <v>-0.406885244504375</v>
      </c>
      <c r="AD77" s="0" t="n">
        <v>-0.534756670844323</v>
      </c>
      <c r="AE77" s="0" t="n">
        <v>0.294971455708822</v>
      </c>
      <c r="AF77" s="0" t="n">
        <v>-1.49725764517865</v>
      </c>
      <c r="AG77" s="0" t="n">
        <v>1.28093957666673</v>
      </c>
      <c r="AH77" s="0" t="n">
        <v>-0.665422298129461</v>
      </c>
      <c r="AI77" s="0" t="n">
        <v>0.721903485438141</v>
      </c>
      <c r="AJ77" s="0" t="n">
        <v>-1.26999859739388</v>
      </c>
      <c r="AK77" s="0" t="n">
        <v>0.668840130546218</v>
      </c>
      <c r="AL77" s="0" t="n">
        <v>0.671944607814498</v>
      </c>
      <c r="AM77" s="0" t="n">
        <v>0.384202072005897</v>
      </c>
      <c r="AN77" s="0" t="n">
        <v>-0.994428521799792</v>
      </c>
      <c r="AO77" s="0" t="n">
        <v>0.249548189598077</v>
      </c>
      <c r="AP77" s="0" t="n">
        <v>-1.18305618473439</v>
      </c>
      <c r="AQ77" s="0" t="n">
        <v>-0.252763255096185</v>
      </c>
      <c r="AR77" s="0" t="n">
        <v>1.02941310095533</v>
      </c>
      <c r="AS77" s="0" t="n">
        <v>0.796701927070742</v>
      </c>
      <c r="AT77" s="0" t="n">
        <v>0.0151829425404331</v>
      </c>
      <c r="AU77" s="0" t="n">
        <v>-0.974806575922842</v>
      </c>
      <c r="AV77" s="0" t="n">
        <v>0.645587712174193</v>
      </c>
      <c r="AW77" s="0" t="n">
        <v>0.0193812376980252</v>
      </c>
      <c r="AX77" s="0" t="n">
        <v>-2.32031559823042</v>
      </c>
      <c r="AY77" s="0" t="n">
        <v>0.782629826316518</v>
      </c>
      <c r="AZ77" s="0" t="n">
        <v>-0.0242328338696922</v>
      </c>
      <c r="BA77" s="0" t="n">
        <v>1.20245124798307</v>
      </c>
      <c r="BB77" s="0" t="n">
        <v>-1.09527051884281</v>
      </c>
      <c r="BC77" s="0" t="n">
        <v>-3.176703813196</v>
      </c>
      <c r="BD77" s="0" t="n">
        <v>0.279083858345185</v>
      </c>
      <c r="BE77" s="0" t="n">
        <v>0.291563676681973</v>
      </c>
      <c r="BF77" s="0" t="n">
        <v>-1.69067162760645</v>
      </c>
      <c r="BG77" s="0" t="n">
        <v>-0.978499545866606</v>
      </c>
      <c r="BH77" s="0" t="n">
        <v>2.7552177437199</v>
      </c>
      <c r="BI77" s="0" t="n">
        <v>-0.305610614153803</v>
      </c>
      <c r="BJ77" s="0" t="n">
        <v>0.730958976376216</v>
      </c>
      <c r="BK77" s="0" t="n">
        <v>-0.650659827368384</v>
      </c>
    </row>
    <row r="78" customFormat="false" ht="15" hidden="false" customHeight="false" outlineLevel="0" collapsed="false">
      <c r="A78" s="0" t="n">
        <v>-2.09030289885316</v>
      </c>
      <c r="B78" s="0" t="n">
        <v>-0.170258246795906</v>
      </c>
      <c r="C78" s="0" t="n">
        <v>-0.265604560286105</v>
      </c>
      <c r="D78" s="0" t="n">
        <v>-0.399878238668372</v>
      </c>
      <c r="E78" s="0" t="n">
        <v>-0.114640835506393</v>
      </c>
      <c r="F78" s="0" t="n">
        <v>0.264268271645637</v>
      </c>
      <c r="G78" s="0" t="n">
        <v>-0.150116951253807</v>
      </c>
      <c r="H78" s="0" t="n">
        <v>-1.26400616794736</v>
      </c>
      <c r="I78" s="0" t="n">
        <v>0.486184791561939</v>
      </c>
      <c r="J78" s="0" t="n">
        <v>-1.94937175532242</v>
      </c>
      <c r="K78" s="0" t="n">
        <v>-2.0503574572842</v>
      </c>
      <c r="L78" s="0" t="n">
        <v>0.739180494701568</v>
      </c>
      <c r="M78" s="0" t="n">
        <v>0.507020272135357</v>
      </c>
      <c r="N78" s="0" t="n">
        <v>-0.057395365074036</v>
      </c>
      <c r="O78" s="0" t="n">
        <v>-1.39544850475507</v>
      </c>
      <c r="P78" s="0" t="n">
        <v>-0.707910940674075</v>
      </c>
      <c r="Q78" s="0" t="n">
        <v>-0.262746747686504</v>
      </c>
      <c r="R78" s="0" t="n">
        <v>-1.59589396857411</v>
      </c>
      <c r="S78" s="0" t="n">
        <v>-0.739028658023233</v>
      </c>
      <c r="T78" s="0" t="n">
        <v>0.65233033817668</v>
      </c>
      <c r="U78" s="0" t="n">
        <v>1.42730536428922</v>
      </c>
      <c r="V78" s="0" t="n">
        <v>-0.419434752658551</v>
      </c>
      <c r="W78" s="0" t="n">
        <v>0.756488354316098</v>
      </c>
      <c r="X78" s="0" t="n">
        <v>-1.91406007058747</v>
      </c>
      <c r="Y78" s="0" t="n">
        <v>0.659451241113612</v>
      </c>
      <c r="Z78" s="0" t="n">
        <v>-0.803948414727481</v>
      </c>
      <c r="AA78" s="0" t="n">
        <v>0.30734561670797</v>
      </c>
      <c r="AB78" s="0" t="n">
        <v>-0.247752418239709</v>
      </c>
      <c r="AC78" s="0" t="n">
        <v>1.32041400978383</v>
      </c>
      <c r="AD78" s="0" t="n">
        <v>-0.874435648339918</v>
      </c>
      <c r="AE78" s="0" t="n">
        <v>0.627606297561831</v>
      </c>
      <c r="AF78" s="0" t="n">
        <v>-0.279507463296534</v>
      </c>
      <c r="AG78" s="0" t="n">
        <v>-0.158305478009664</v>
      </c>
      <c r="AH78" s="0" t="n">
        <v>-0.18385389315921</v>
      </c>
      <c r="AI78" s="0" t="n">
        <v>-0.845673104494113</v>
      </c>
      <c r="AJ78" s="0" t="n">
        <v>-0.0140989659066716</v>
      </c>
      <c r="AK78" s="0" t="n">
        <v>-0.0626482221218215</v>
      </c>
      <c r="AL78" s="0" t="n">
        <v>0.241240248406729</v>
      </c>
      <c r="AM78" s="0" t="n">
        <v>0.0845051456928626</v>
      </c>
      <c r="AN78" s="0" t="n">
        <v>0.797994549612236</v>
      </c>
      <c r="AO78" s="0" t="n">
        <v>0.923508616047369</v>
      </c>
      <c r="AP78" s="0" t="n">
        <v>-1.0506233218278</v>
      </c>
      <c r="AQ78" s="0" t="n">
        <v>0.868772500590771</v>
      </c>
      <c r="AR78" s="0" t="n">
        <v>-1.18633642710985</v>
      </c>
      <c r="AS78" s="0" t="n">
        <v>0.587855888137735</v>
      </c>
      <c r="AT78" s="0" t="n">
        <v>0.619738784702869</v>
      </c>
      <c r="AU78" s="0" t="n">
        <v>-1.9113168916625</v>
      </c>
      <c r="AV78" s="0" t="n">
        <v>0.0929792465294097</v>
      </c>
      <c r="AW78" s="0" t="n">
        <v>-0.468496113360316</v>
      </c>
      <c r="AX78" s="0" t="n">
        <v>-0.758765257935375</v>
      </c>
      <c r="AY78" s="0" t="n">
        <v>1.35085233069901</v>
      </c>
      <c r="AZ78" s="0" t="n">
        <v>-0.653679140637419</v>
      </c>
      <c r="BA78" s="0" t="n">
        <v>-0.80637692911805</v>
      </c>
      <c r="BB78" s="0" t="n">
        <v>0.0756949400050934</v>
      </c>
      <c r="BC78" s="0" t="n">
        <v>0.685589746298416</v>
      </c>
      <c r="BD78" s="0" t="n">
        <v>-0.141648586010127</v>
      </c>
      <c r="BE78" s="0" t="n">
        <v>1.16637054566925</v>
      </c>
      <c r="BF78" s="0" t="n">
        <v>0.530975661964091</v>
      </c>
      <c r="BG78" s="0" t="n">
        <v>-2.17821131973143</v>
      </c>
      <c r="BH78" s="0" t="n">
        <v>-0.529466963507008</v>
      </c>
      <c r="BI78" s="0" t="n">
        <v>-0.561842099351699</v>
      </c>
      <c r="BJ78" s="0" t="n">
        <v>0.479360953429422</v>
      </c>
      <c r="BK78" s="0" t="n">
        <v>-2.62481705637411</v>
      </c>
    </row>
    <row r="79" customFormat="false" ht="15" hidden="false" customHeight="false" outlineLevel="0" collapsed="false">
      <c r="A79" s="0" t="n">
        <v>2.54900970871772</v>
      </c>
      <c r="B79" s="0" t="n">
        <v>0.53102609489421</v>
      </c>
      <c r="C79" s="0" t="n">
        <v>0.148876803917691</v>
      </c>
      <c r="D79" s="0" t="n">
        <v>1.18156771641915</v>
      </c>
      <c r="E79" s="0" t="n">
        <v>2.34365405281263</v>
      </c>
      <c r="F79" s="0" t="n">
        <v>0.870746644588403</v>
      </c>
      <c r="G79" s="0" t="n">
        <v>0.94881309647162</v>
      </c>
      <c r="H79" s="0" t="n">
        <v>0.130690024464382</v>
      </c>
      <c r="I79" s="0" t="n">
        <v>-0.141525753366948</v>
      </c>
      <c r="J79" s="0" t="n">
        <v>-0.475795444004901</v>
      </c>
      <c r="K79" s="0" t="n">
        <v>-0.826111991714542</v>
      </c>
      <c r="L79" s="0" t="n">
        <v>-0.687014099699497</v>
      </c>
      <c r="M79" s="0" t="n">
        <v>-1.35055596434298</v>
      </c>
      <c r="N79" s="0" t="n">
        <v>-0.0758714506850233</v>
      </c>
      <c r="O79" s="0" t="n">
        <v>-1.68466757722639</v>
      </c>
      <c r="P79" s="0" t="n">
        <v>0.190916524143711</v>
      </c>
      <c r="Q79" s="0" t="n">
        <v>-0.0363306080423417</v>
      </c>
      <c r="R79" s="0" t="n">
        <v>0.146935298386688</v>
      </c>
      <c r="S79" s="0" t="n">
        <v>-0.522131570019992</v>
      </c>
      <c r="T79" s="0" t="n">
        <v>3.0768603701805</v>
      </c>
      <c r="U79" s="0" t="n">
        <v>1.36011590018031</v>
      </c>
      <c r="V79" s="0" t="n">
        <v>-1.24454250008472</v>
      </c>
      <c r="W79" s="0" t="n">
        <v>0.232868087426898</v>
      </c>
      <c r="X79" s="0" t="n">
        <v>-0.608006142937324</v>
      </c>
      <c r="Y79" s="0" t="n">
        <v>-1.01447972670741</v>
      </c>
      <c r="Z79" s="0" t="n">
        <v>-1.34007207112394</v>
      </c>
      <c r="AA79" s="0" t="n">
        <v>0.432216690759254</v>
      </c>
      <c r="AB79" s="0" t="n">
        <v>-0.681380235069574</v>
      </c>
      <c r="AC79" s="0" t="n">
        <v>0.967826024025204</v>
      </c>
      <c r="AD79" s="0" t="n">
        <v>0.993782214530439</v>
      </c>
      <c r="AE79" s="0" t="n">
        <v>1.37391438521145</v>
      </c>
      <c r="AF79" s="0" t="n">
        <v>-0.852386766074104</v>
      </c>
      <c r="AG79" s="0" t="n">
        <v>0.47536561069201</v>
      </c>
      <c r="AH79" s="0" t="n">
        <v>0.632454216642301</v>
      </c>
      <c r="AI79" s="0" t="n">
        <v>-0.474178175103965</v>
      </c>
      <c r="AJ79" s="0" t="n">
        <v>-0.771771957392875</v>
      </c>
      <c r="AK79" s="0" t="n">
        <v>1.60952066577597</v>
      </c>
      <c r="AL79" s="0" t="n">
        <v>0.227495875732054</v>
      </c>
      <c r="AM79" s="0" t="n">
        <v>0.635967750711738</v>
      </c>
      <c r="AN79" s="0" t="n">
        <v>-0.822076011827927</v>
      </c>
      <c r="AO79" s="0" t="n">
        <v>-1.21928446652219</v>
      </c>
      <c r="AP79" s="0" t="n">
        <v>-0.56944977449211</v>
      </c>
      <c r="AQ79" s="0" t="n">
        <v>-0.124021387389997</v>
      </c>
      <c r="AR79" s="0" t="n">
        <v>-1.06422000681735</v>
      </c>
      <c r="AS79" s="0" t="n">
        <v>-0.009844808650383</v>
      </c>
      <c r="AT79" s="0" t="n">
        <v>-1.6885051880685</v>
      </c>
      <c r="AU79" s="0" t="n">
        <v>-1.12004742246987</v>
      </c>
      <c r="AV79" s="0" t="n">
        <v>0.670911248276875</v>
      </c>
      <c r="AW79" s="0" t="n">
        <v>0.603790520277894</v>
      </c>
      <c r="AX79" s="0" t="n">
        <v>-0.391876765386866</v>
      </c>
      <c r="AY79" s="0" t="n">
        <v>-1.01776430907695</v>
      </c>
      <c r="AZ79" s="0" t="n">
        <v>-1.02740355152601</v>
      </c>
      <c r="BA79" s="0" t="n">
        <v>-0.373268245941314</v>
      </c>
      <c r="BB79" s="0" t="n">
        <v>0.644518491645291</v>
      </c>
      <c r="BC79" s="0" t="n">
        <v>0.928245691344325</v>
      </c>
      <c r="BD79" s="0" t="n">
        <v>-0.496531735481969</v>
      </c>
      <c r="BE79" s="0" t="n">
        <v>-1.15349242598478</v>
      </c>
      <c r="BF79" s="0" t="n">
        <v>0.267843637866333</v>
      </c>
      <c r="BG79" s="0" t="n">
        <v>-0.82353497062585</v>
      </c>
      <c r="BH79" s="0" t="n">
        <v>-0.518252638861202</v>
      </c>
      <c r="BI79" s="0" t="n">
        <v>1.32527609043704</v>
      </c>
      <c r="BJ79" s="0" t="n">
        <v>0.827115428565768</v>
      </c>
      <c r="BK79" s="0" t="n">
        <v>0.157974312251452</v>
      </c>
    </row>
    <row r="80" customFormat="false" ht="15" hidden="false" customHeight="false" outlineLevel="0" collapsed="false">
      <c r="A80" s="0" t="n">
        <v>-1.27191900111272</v>
      </c>
      <c r="B80" s="0" t="n">
        <v>0.211396567470659</v>
      </c>
      <c r="C80" s="0" t="n">
        <v>1.06265729078753</v>
      </c>
      <c r="D80" s="0" t="n">
        <v>-0.375633665765536</v>
      </c>
      <c r="E80" s="0" t="n">
        <v>1.35111408998672</v>
      </c>
      <c r="F80" s="0" t="n">
        <v>1.29274528951821</v>
      </c>
      <c r="G80" s="0" t="n">
        <v>1.66373283214347</v>
      </c>
      <c r="H80" s="0" t="n">
        <v>0.305243126531353</v>
      </c>
      <c r="I80" s="0" t="n">
        <v>0.587391699806012</v>
      </c>
      <c r="J80" s="0" t="n">
        <v>1.41418728833109</v>
      </c>
      <c r="K80" s="0" t="n">
        <v>0.447393937068976</v>
      </c>
      <c r="L80" s="0" t="n">
        <v>-0.501234107790213</v>
      </c>
      <c r="M80" s="0" t="n">
        <v>-0.448542836527861</v>
      </c>
      <c r="N80" s="0" t="n">
        <v>0.238554953773739</v>
      </c>
      <c r="O80" s="0" t="n">
        <v>-1.29056142194622</v>
      </c>
      <c r="P80" s="0" t="n">
        <v>-0.143258915364193</v>
      </c>
      <c r="Q80" s="0" t="n">
        <v>1.09654711823025</v>
      </c>
      <c r="R80" s="0" t="n">
        <v>-2.19125385116528</v>
      </c>
      <c r="S80" s="0" t="n">
        <v>1.53448210179452</v>
      </c>
      <c r="T80" s="0" t="n">
        <v>1.12237421870316</v>
      </c>
      <c r="U80" s="0" t="n">
        <v>-0.459764615830476</v>
      </c>
      <c r="V80" s="0" t="n">
        <v>0.54339082787181</v>
      </c>
      <c r="W80" s="0" t="n">
        <v>0.00314772690632663</v>
      </c>
      <c r="X80" s="0" t="n">
        <v>1.22999036843868</v>
      </c>
      <c r="Y80" s="0" t="n">
        <v>0.982683142769941</v>
      </c>
      <c r="Z80" s="0" t="n">
        <v>-1.40007072318301</v>
      </c>
      <c r="AA80" s="0" t="n">
        <v>0.587262413464177</v>
      </c>
      <c r="AB80" s="0" t="n">
        <v>-0.205627853643248</v>
      </c>
      <c r="AC80" s="0" t="n">
        <v>0.0828325705180999</v>
      </c>
      <c r="AD80" s="0" t="n">
        <v>-0.728171900969816</v>
      </c>
      <c r="AE80" s="0" t="n">
        <v>1.74813706912084</v>
      </c>
      <c r="AF80" s="0" t="n">
        <v>1.04006181990258</v>
      </c>
      <c r="AG80" s="0" t="n">
        <v>-0.739771163972967</v>
      </c>
      <c r="AH80" s="0" t="n">
        <v>-1.33461060691023</v>
      </c>
      <c r="AI80" s="0" t="n">
        <v>-0.385672630977848</v>
      </c>
      <c r="AJ80" s="0" t="n">
        <v>0.434502646091306</v>
      </c>
      <c r="AK80" s="0" t="n">
        <v>0.240205843946223</v>
      </c>
      <c r="AL80" s="0" t="n">
        <v>1.25313282476824</v>
      </c>
      <c r="AM80" s="0" t="n">
        <v>0.789919722180852</v>
      </c>
      <c r="AN80" s="0" t="n">
        <v>0.969569025752907</v>
      </c>
      <c r="AO80" s="0" t="n">
        <v>0.326855400610437</v>
      </c>
      <c r="AP80" s="0" t="n">
        <v>-1.38929873021099</v>
      </c>
      <c r="AQ80" s="0" t="n">
        <v>-0.195698531146901</v>
      </c>
      <c r="AR80" s="0" t="n">
        <v>1.06008973990867</v>
      </c>
      <c r="AS80" s="0" t="n">
        <v>-0.0515229285246461</v>
      </c>
      <c r="AT80" s="0" t="n">
        <v>0.503090368623747</v>
      </c>
      <c r="AU80" s="0" t="n">
        <v>-0.318748315246133</v>
      </c>
      <c r="AV80" s="0" t="n">
        <v>-1.02981184854185</v>
      </c>
      <c r="AW80" s="0" t="n">
        <v>-0.123344064046111</v>
      </c>
      <c r="AX80" s="0" t="n">
        <v>0.309047443032654</v>
      </c>
      <c r="AY80" s="0" t="n">
        <v>-0.655687719461444</v>
      </c>
      <c r="AZ80" s="0" t="n">
        <v>-0.235711244856669</v>
      </c>
      <c r="BA80" s="0" t="n">
        <v>-0.939463241985983</v>
      </c>
      <c r="BB80" s="0" t="n">
        <v>1.1192449175641</v>
      </c>
      <c r="BC80" s="0" t="n">
        <v>-0.294455757588034</v>
      </c>
      <c r="BD80" s="0" t="n">
        <v>1.45275554512618</v>
      </c>
      <c r="BE80" s="0" t="n">
        <v>1.52874785054091</v>
      </c>
      <c r="BF80" s="0" t="n">
        <v>-0.0810459647217438</v>
      </c>
      <c r="BG80" s="0" t="n">
        <v>-1.00844873254735</v>
      </c>
      <c r="BH80" s="0" t="n">
        <v>-2.08589787773334</v>
      </c>
      <c r="BI80" s="0" t="n">
        <v>-1.47203707302679</v>
      </c>
      <c r="BJ80" s="0" t="n">
        <v>-1.37383482489866</v>
      </c>
      <c r="BK80" s="0" t="n">
        <v>1.37846962746151</v>
      </c>
    </row>
    <row r="81" customFormat="false" ht="15" hidden="false" customHeight="false" outlineLevel="0" collapsed="false">
      <c r="A81" s="0" t="n">
        <v>0.115824587226946</v>
      </c>
      <c r="B81" s="0" t="n">
        <v>0.389604524091988</v>
      </c>
      <c r="C81" s="0" t="n">
        <v>-2.22042100893513</v>
      </c>
      <c r="D81" s="0" t="n">
        <v>-1.19796642921726</v>
      </c>
      <c r="E81" s="0" t="n">
        <v>0.887079776446287</v>
      </c>
      <c r="F81" s="0" t="n">
        <v>0.286774112382586</v>
      </c>
      <c r="G81" s="0" t="n">
        <v>-0.147205278685597</v>
      </c>
      <c r="H81" s="0" t="n">
        <v>0.564842358600123</v>
      </c>
      <c r="I81" s="0" t="n">
        <v>1.63579780613582</v>
      </c>
      <c r="J81" s="0" t="n">
        <v>-0.221042463537051</v>
      </c>
      <c r="K81" s="0" t="n">
        <v>0.0693698026580694</v>
      </c>
      <c r="L81" s="0" t="n">
        <v>0.192596918731305</v>
      </c>
      <c r="M81" s="0" t="n">
        <v>2.39210963527399</v>
      </c>
      <c r="N81" s="0" t="n">
        <v>-2.09935626441903</v>
      </c>
      <c r="O81" s="0" t="n">
        <v>0.683223014788808</v>
      </c>
      <c r="P81" s="0" t="n">
        <v>-0.114802248759064</v>
      </c>
      <c r="Q81" s="0" t="n">
        <v>0.56677172618418</v>
      </c>
      <c r="R81" s="0" t="n">
        <v>-0.657372553994724</v>
      </c>
      <c r="S81" s="0" t="n">
        <v>-0.0489650308584503</v>
      </c>
      <c r="T81" s="0" t="n">
        <v>0.711410579465495</v>
      </c>
      <c r="U81" s="0" t="n">
        <v>3.11291020104384</v>
      </c>
      <c r="V81" s="0" t="n">
        <v>0.808036189402071</v>
      </c>
      <c r="W81" s="0" t="n">
        <v>-0.848065598030509</v>
      </c>
      <c r="X81" s="0" t="n">
        <v>-0.423759682022703</v>
      </c>
      <c r="Y81" s="0" t="n">
        <v>-0.453414108383854</v>
      </c>
      <c r="Z81" s="0" t="n">
        <v>-1.79564317263002</v>
      </c>
      <c r="AA81" s="0" t="n">
        <v>-0.330090191701437</v>
      </c>
      <c r="AB81" s="0" t="n">
        <v>0.732829081821745</v>
      </c>
      <c r="AC81" s="0" t="n">
        <v>-1.2742321190768</v>
      </c>
      <c r="AD81" s="0" t="n">
        <v>1.04848265105059</v>
      </c>
      <c r="AE81" s="0" t="n">
        <v>0.487774821084338</v>
      </c>
      <c r="AF81" s="0" t="n">
        <v>-0.734233321971038</v>
      </c>
      <c r="AG81" s="0" t="n">
        <v>-0.141529637337847</v>
      </c>
      <c r="AH81" s="0" t="n">
        <v>1.59832180764103</v>
      </c>
      <c r="AI81" s="0" t="n">
        <v>0.733547813505866</v>
      </c>
      <c r="AJ81" s="0" t="n">
        <v>0.00878365489814782</v>
      </c>
      <c r="AK81" s="0" t="n">
        <v>-0.237683316960984</v>
      </c>
      <c r="AL81" s="0" t="n">
        <v>0.0766090704516596</v>
      </c>
      <c r="AM81" s="0" t="n">
        <v>-0.511763557942303</v>
      </c>
      <c r="AN81" s="0" t="n">
        <v>-2.10474950571902</v>
      </c>
      <c r="AO81" s="0" t="n">
        <v>2.04217791053473</v>
      </c>
      <c r="AP81" s="0" t="n">
        <v>0.155324999199402</v>
      </c>
      <c r="AQ81" s="0" t="n">
        <v>0.398147265122537</v>
      </c>
      <c r="AR81" s="0" t="n">
        <v>-0.0579077498769087</v>
      </c>
      <c r="AS81" s="0" t="n">
        <v>-0.735116800724588</v>
      </c>
      <c r="AT81" s="0" t="n">
        <v>-0.185924480948771</v>
      </c>
      <c r="AU81" s="0" t="n">
        <v>-1.59939476219431</v>
      </c>
      <c r="AV81" s="0" t="n">
        <v>2.27708649805331</v>
      </c>
      <c r="AW81" s="0" t="n">
        <v>-1.2345119984224</v>
      </c>
      <c r="AX81" s="0" t="n">
        <v>-1.03196628384718</v>
      </c>
      <c r="AY81" s="0" t="n">
        <v>-0.4402592043864</v>
      </c>
      <c r="AZ81" s="0" t="n">
        <v>1.28807572485238</v>
      </c>
      <c r="BA81" s="0" t="n">
        <v>0.0145089992626541</v>
      </c>
      <c r="BB81" s="0" t="n">
        <v>-1.23613579603046</v>
      </c>
      <c r="BC81" s="0" t="n">
        <v>1.25433836075734</v>
      </c>
      <c r="BD81" s="0" t="n">
        <v>0.731000626785481</v>
      </c>
      <c r="BE81" s="0" t="n">
        <v>0.538434957216452</v>
      </c>
      <c r="BF81" s="0" t="n">
        <v>0.71573424117084</v>
      </c>
      <c r="BG81" s="0" t="n">
        <v>2.39436190058245</v>
      </c>
      <c r="BH81" s="0" t="n">
        <v>2.18509489503611</v>
      </c>
      <c r="BI81" s="0" t="n">
        <v>-0.686715343003295</v>
      </c>
      <c r="BJ81" s="0" t="n">
        <v>1.62388499281115</v>
      </c>
      <c r="BK81" s="0" t="n">
        <v>0.3831681897589</v>
      </c>
    </row>
    <row r="82" customFormat="false" ht="15" hidden="false" customHeight="false" outlineLevel="0" collapsed="false">
      <c r="A82" s="0" t="n">
        <v>0.499095816137749</v>
      </c>
      <c r="B82" s="0" t="n">
        <v>-1.69227083164333</v>
      </c>
      <c r="C82" s="0" t="n">
        <v>-0.170385765388196</v>
      </c>
      <c r="D82" s="0" t="n">
        <v>-0.812823590336565</v>
      </c>
      <c r="E82" s="0" t="n">
        <v>0.828058814893309</v>
      </c>
      <c r="F82" s="0" t="n">
        <v>1.07108050040281</v>
      </c>
      <c r="G82" s="0" t="n">
        <v>-2.07448635101631</v>
      </c>
      <c r="H82" s="0" t="n">
        <v>-0.0220348640042705</v>
      </c>
      <c r="I82" s="0" t="n">
        <v>1.12186150479425</v>
      </c>
      <c r="J82" s="0" t="n">
        <v>-0.186678962313445</v>
      </c>
      <c r="K82" s="0" t="n">
        <v>0.729063645002364</v>
      </c>
      <c r="L82" s="0" t="n">
        <v>0.351165467627084</v>
      </c>
      <c r="M82" s="0" t="n">
        <v>0.341660231952626</v>
      </c>
      <c r="N82" s="0" t="n">
        <v>-0.271314978068298</v>
      </c>
      <c r="O82" s="0" t="n">
        <v>-1.21658080413571</v>
      </c>
      <c r="P82" s="0" t="n">
        <v>-1.12153014742503</v>
      </c>
      <c r="Q82" s="0" t="n">
        <v>0.709352514455317</v>
      </c>
      <c r="R82" s="0" t="n">
        <v>0.0194582555188831</v>
      </c>
      <c r="S82" s="0" t="n">
        <v>-0.138512244607225</v>
      </c>
      <c r="T82" s="0" t="n">
        <v>-0.423890042322353</v>
      </c>
      <c r="U82" s="0" t="n">
        <v>-0.305188845480752</v>
      </c>
      <c r="V82" s="0" t="n">
        <v>1.04691179448814</v>
      </c>
      <c r="W82" s="0" t="n">
        <v>-0.335244081868027</v>
      </c>
      <c r="X82" s="0" t="n">
        <v>-1.34106471330157</v>
      </c>
      <c r="Y82" s="0" t="n">
        <v>0.743651775540173</v>
      </c>
      <c r="Z82" s="0" t="n">
        <v>-0.204876663864717</v>
      </c>
      <c r="AA82" s="0" t="n">
        <v>0.0313958655327764</v>
      </c>
      <c r="AB82" s="0" t="n">
        <v>1.60757830639951</v>
      </c>
      <c r="AC82" s="0" t="n">
        <v>-0.0205605573505072</v>
      </c>
      <c r="AD82" s="0" t="n">
        <v>0.289183673118725</v>
      </c>
      <c r="AE82" s="0" t="n">
        <v>-1.17892349129833</v>
      </c>
      <c r="AF82" s="0" t="n">
        <v>-0.21966945235096</v>
      </c>
      <c r="AG82" s="0" t="n">
        <v>0.609526045208601</v>
      </c>
      <c r="AH82" s="0" t="n">
        <v>-1.55537373384124</v>
      </c>
      <c r="AI82" s="0" t="n">
        <v>0.20084509311571</v>
      </c>
      <c r="AJ82" s="0" t="n">
        <v>0.100791072644806</v>
      </c>
      <c r="AK82" s="0" t="n">
        <v>0.0412874555874394</v>
      </c>
      <c r="AL82" s="0" t="n">
        <v>1.03715889865824</v>
      </c>
      <c r="AM82" s="0" t="n">
        <v>0.334438514848522</v>
      </c>
      <c r="AN82" s="0" t="n">
        <v>1.47807189835644</v>
      </c>
      <c r="AO82" s="0" t="n">
        <v>-0.993589515594036</v>
      </c>
      <c r="AP82" s="0" t="n">
        <v>0.135924567218348</v>
      </c>
      <c r="AQ82" s="0" t="n">
        <v>0.0844667863899474</v>
      </c>
      <c r="AR82" s="0" t="n">
        <v>-1.06925449375508</v>
      </c>
      <c r="AS82" s="0" t="n">
        <v>0.956295002091346</v>
      </c>
      <c r="AT82" s="0" t="n">
        <v>2.32467330585282</v>
      </c>
      <c r="AU82" s="0" t="n">
        <v>-0.017006074483831</v>
      </c>
      <c r="AV82" s="0" t="n">
        <v>0.505021088273767</v>
      </c>
      <c r="AW82" s="0" t="n">
        <v>0.0845184758153273</v>
      </c>
      <c r="AX82" s="0" t="n">
        <v>-0.713584669907176</v>
      </c>
      <c r="AY82" s="0" t="n">
        <v>-1.82076027780202</v>
      </c>
      <c r="AZ82" s="0" t="n">
        <v>-0.705773483095365</v>
      </c>
      <c r="BA82" s="0" t="n">
        <v>-1.39195838095173</v>
      </c>
      <c r="BB82" s="0" t="n">
        <v>1.70410207805912</v>
      </c>
      <c r="BC82" s="0" t="n">
        <v>-0.115109693923239</v>
      </c>
      <c r="BD82" s="0" t="n">
        <v>-0.345919329047171</v>
      </c>
      <c r="BE82" s="0" t="n">
        <v>0.889153824787806</v>
      </c>
      <c r="BF82" s="0" t="n">
        <v>-1.12175110285589</v>
      </c>
      <c r="BG82" s="0" t="n">
        <v>-0.766864038004552</v>
      </c>
      <c r="BH82" s="0" t="n">
        <v>0.068072269248621</v>
      </c>
      <c r="BI82" s="0" t="n">
        <v>1.02876899142348</v>
      </c>
      <c r="BJ82" s="0" t="n">
        <v>0.501685045168788</v>
      </c>
      <c r="BK82" s="0" t="n">
        <v>0.248325142515882</v>
      </c>
    </row>
    <row r="83" customFormat="false" ht="15" hidden="false" customHeight="false" outlineLevel="0" collapsed="false">
      <c r="A83" s="0" t="n">
        <v>0.0781177352360164</v>
      </c>
      <c r="B83" s="0" t="n">
        <v>0.400235855526775</v>
      </c>
      <c r="C83" s="0" t="n">
        <v>0.201652905129255</v>
      </c>
      <c r="D83" s="0" t="n">
        <v>-1.02997227477694</v>
      </c>
      <c r="E83" s="0" t="n">
        <v>0.0460792216331513</v>
      </c>
      <c r="F83" s="0" t="n">
        <v>-1.07368865891775</v>
      </c>
      <c r="G83" s="0" t="n">
        <v>0.0810825429008237</v>
      </c>
      <c r="H83" s="0" t="n">
        <v>-0.480647941488241</v>
      </c>
      <c r="I83" s="0" t="n">
        <v>2.53938162278286</v>
      </c>
      <c r="J83" s="0" t="n">
        <v>-0.0398943837517119</v>
      </c>
      <c r="K83" s="0" t="n">
        <v>-1.40423956626159</v>
      </c>
      <c r="L83" s="0" t="n">
        <v>-0.134180210676925</v>
      </c>
      <c r="M83" s="0" t="n">
        <v>0.519358745637888</v>
      </c>
      <c r="N83" s="0" t="n">
        <v>1.67336394615252</v>
      </c>
      <c r="O83" s="0" t="n">
        <v>-0.589452399938719</v>
      </c>
      <c r="P83" s="0" t="n">
        <v>-1.58242797402364</v>
      </c>
      <c r="Q83" s="0" t="n">
        <v>0.816837011430981</v>
      </c>
      <c r="R83" s="0" t="n">
        <v>-1.38059870589965</v>
      </c>
      <c r="S83" s="0" t="n">
        <v>-0.436155441507485</v>
      </c>
      <c r="T83" s="0" t="n">
        <v>-0.257620485510994</v>
      </c>
      <c r="U83" s="0" t="n">
        <v>-0.0696334533001082</v>
      </c>
      <c r="V83" s="0" t="n">
        <v>0.689164457074336</v>
      </c>
      <c r="W83" s="0" t="n">
        <v>-0.683634282286388</v>
      </c>
      <c r="X83" s="0" t="n">
        <v>-0.273729252166761</v>
      </c>
      <c r="Y83" s="0" t="n">
        <v>-0.0142703529493885</v>
      </c>
      <c r="Z83" s="0" t="n">
        <v>0.149597957518788</v>
      </c>
      <c r="AA83" s="0" t="n">
        <v>0.0978271747079227</v>
      </c>
      <c r="AB83" s="0" t="n">
        <v>0.43600577522258</v>
      </c>
      <c r="AC83" s="0" t="n">
        <v>0.843839509641737</v>
      </c>
      <c r="AD83" s="0" t="n">
        <v>0.392634115650968</v>
      </c>
      <c r="AE83" s="0" t="n">
        <v>0.453585523509218</v>
      </c>
      <c r="AF83" s="0" t="n">
        <v>-1.58222316674648</v>
      </c>
      <c r="AG83" s="0" t="n">
        <v>0.0502276991656804</v>
      </c>
      <c r="AH83" s="0" t="n">
        <v>0.479507548001609</v>
      </c>
      <c r="AI83" s="0" t="n">
        <v>0.72894119457045</v>
      </c>
      <c r="AJ83" s="0" t="n">
        <v>-0.692350774233794</v>
      </c>
      <c r="AK83" s="0" t="n">
        <v>-0.659039274888645</v>
      </c>
      <c r="AL83" s="0" t="n">
        <v>-0.574100675283598</v>
      </c>
      <c r="AM83" s="0" t="n">
        <v>0.536413899891343</v>
      </c>
      <c r="AN83" s="0" t="n">
        <v>1.03388105492421</v>
      </c>
      <c r="AO83" s="0" t="n">
        <v>-0.407460107291602</v>
      </c>
      <c r="AP83" s="0" t="n">
        <v>0.907962313627049</v>
      </c>
      <c r="AQ83" s="0" t="n">
        <v>0.123479809164594</v>
      </c>
      <c r="AR83" s="0" t="n">
        <v>-0.124285777162436</v>
      </c>
      <c r="AS83" s="0" t="n">
        <v>-0.211384229817969</v>
      </c>
      <c r="AT83" s="0" t="n">
        <v>0.746611364602157</v>
      </c>
      <c r="AU83" s="0" t="n">
        <v>0.32557781678707</v>
      </c>
      <c r="AV83" s="0" t="n">
        <v>2.27582542764764</v>
      </c>
      <c r="AW83" s="0" t="n">
        <v>-0.852224642997324</v>
      </c>
      <c r="AX83" s="0" t="n">
        <v>0.518101702029976</v>
      </c>
      <c r="AY83" s="0" t="n">
        <v>-0.529201009811513</v>
      </c>
      <c r="AZ83" s="0" t="n">
        <v>-0.869286986988644</v>
      </c>
      <c r="BA83" s="0" t="n">
        <v>-0.0108671370349721</v>
      </c>
      <c r="BB83" s="0" t="n">
        <v>0.137352479407036</v>
      </c>
      <c r="BC83" s="0" t="n">
        <v>2.91817355506009</v>
      </c>
      <c r="BD83" s="0" t="n">
        <v>-0.184145815683202</v>
      </c>
      <c r="BE83" s="0" t="n">
        <v>-1.13017872948468</v>
      </c>
      <c r="BF83" s="0" t="n">
        <v>0.273010717494386</v>
      </c>
      <c r="BG83" s="0" t="n">
        <v>-2.07464003754637</v>
      </c>
      <c r="BH83" s="0" t="n">
        <v>-0.0919567826042659</v>
      </c>
      <c r="BI83" s="0" t="n">
        <v>0.0160252822951604</v>
      </c>
      <c r="BJ83" s="0" t="n">
        <v>0.794600382945211</v>
      </c>
      <c r="BK83" s="0" t="n">
        <v>0.973622249427847</v>
      </c>
    </row>
    <row r="84" customFormat="false" ht="15" hidden="false" customHeight="false" outlineLevel="0" collapsed="false">
      <c r="A84" s="0" t="n">
        <v>-0.503569618907718</v>
      </c>
      <c r="B84" s="0" t="n">
        <v>-0.150614014629933</v>
      </c>
      <c r="C84" s="0" t="n">
        <v>-0.766120830610671</v>
      </c>
      <c r="D84" s="0" t="n">
        <v>-1.12806255480769</v>
      </c>
      <c r="E84" s="0" t="n">
        <v>0.309894779380635</v>
      </c>
      <c r="F84" s="0" t="n">
        <v>-1.2735855485966</v>
      </c>
      <c r="G84" s="0" t="n">
        <v>-0.414626900571863</v>
      </c>
      <c r="H84" s="0" t="n">
        <v>-0.995173959899237</v>
      </c>
      <c r="I84" s="0" t="n">
        <v>0.54968318629026</v>
      </c>
      <c r="J84" s="0" t="n">
        <v>1.80143009926649</v>
      </c>
      <c r="K84" s="0" t="n">
        <v>-1.30158798280333</v>
      </c>
      <c r="L84" s="0" t="n">
        <v>-1.85301848289757</v>
      </c>
      <c r="M84" s="0" t="n">
        <v>-0.124886885350067</v>
      </c>
      <c r="N84" s="0" t="n">
        <v>0.0156977959577584</v>
      </c>
      <c r="O84" s="0" t="n">
        <v>0.218659306757298</v>
      </c>
      <c r="P84" s="0" t="n">
        <v>-0.446320515234345</v>
      </c>
      <c r="Q84" s="0" t="n">
        <v>-0.200639298825432</v>
      </c>
      <c r="R84" s="0" t="n">
        <v>0.367510410540602</v>
      </c>
      <c r="S84" s="0" t="n">
        <v>1.04043089264484</v>
      </c>
      <c r="T84" s="0" t="n">
        <v>-1.95504877031828</v>
      </c>
      <c r="U84" s="0" t="n">
        <v>-0.368939439031462</v>
      </c>
      <c r="V84" s="0" t="n">
        <v>0.213808793941063</v>
      </c>
      <c r="W84" s="0" t="n">
        <v>-0.917976104610736</v>
      </c>
      <c r="X84" s="0" t="n">
        <v>1.7311696317673</v>
      </c>
      <c r="Y84" s="0" t="n">
        <v>-0.635409880228737</v>
      </c>
      <c r="Z84" s="0" t="n">
        <v>-0.0412926870072828</v>
      </c>
      <c r="AA84" s="0" t="n">
        <v>0.556022096842291</v>
      </c>
      <c r="AB84" s="0" t="n">
        <v>-0.591284788801895</v>
      </c>
      <c r="AC84" s="0" t="n">
        <v>-1.84657304780442</v>
      </c>
      <c r="AD84" s="0" t="n">
        <v>-0.428654526916533</v>
      </c>
      <c r="AE84" s="0" t="n">
        <v>1.02944055592704</v>
      </c>
      <c r="AF84" s="0" t="n">
        <v>-0.336895126785139</v>
      </c>
      <c r="AG84" s="0" t="n">
        <v>-0.846434301458979</v>
      </c>
      <c r="AH84" s="0" t="n">
        <v>0.925672209502722</v>
      </c>
      <c r="AI84" s="0" t="n">
        <v>-0.330774896023053</v>
      </c>
      <c r="AJ84" s="0" t="n">
        <v>-0.510160813650217</v>
      </c>
      <c r="AK84" s="0" t="n">
        <v>0.14945608966331</v>
      </c>
      <c r="AL84" s="0" t="n">
        <v>0.770750209618787</v>
      </c>
      <c r="AM84" s="0" t="n">
        <v>2.38171353173255</v>
      </c>
      <c r="AN84" s="0" t="n">
        <v>0.827236107657423</v>
      </c>
      <c r="AO84" s="0" t="n">
        <v>1.15983996638834</v>
      </c>
      <c r="AP84" s="0" t="n">
        <v>-0.505966198987855</v>
      </c>
      <c r="AQ84" s="0" t="n">
        <v>-1.02586810596948</v>
      </c>
      <c r="AR84" s="0" t="n">
        <v>0.062331349619123</v>
      </c>
      <c r="AS84" s="0" t="n">
        <v>0.107169915259596</v>
      </c>
      <c r="AT84" s="0" t="n">
        <v>-1.0785127413646</v>
      </c>
      <c r="AU84" s="0" t="n">
        <v>-0.175294529904013</v>
      </c>
      <c r="AV84" s="0" t="n">
        <v>0.399317601719131</v>
      </c>
      <c r="AW84" s="0" t="n">
        <v>0.36039339501808</v>
      </c>
      <c r="AX84" s="0" t="n">
        <v>0.504287853384272</v>
      </c>
      <c r="AY84" s="0" t="n">
        <v>0.290964730137443</v>
      </c>
      <c r="AZ84" s="0" t="n">
        <v>-0.507008659270056</v>
      </c>
      <c r="BA84" s="0" t="n">
        <v>-0.513900626648843</v>
      </c>
      <c r="BB84" s="0" t="n">
        <v>-1.19895139799388</v>
      </c>
      <c r="BC84" s="0" t="n">
        <v>1.7847750391851</v>
      </c>
      <c r="BD84" s="0" t="n">
        <v>0.013450364619293</v>
      </c>
      <c r="BE84" s="0" t="n">
        <v>-0.224853055794852</v>
      </c>
      <c r="BF84" s="0" t="n">
        <v>-0.928792081452459</v>
      </c>
      <c r="BG84" s="0" t="n">
        <v>2.93565790232778</v>
      </c>
      <c r="BH84" s="0" t="n">
        <v>-1.0733280322229</v>
      </c>
      <c r="BI84" s="0" t="n">
        <v>-0.428847925606073</v>
      </c>
      <c r="BJ84" s="0" t="n">
        <v>0.415836836286061</v>
      </c>
      <c r="BK84" s="0" t="n">
        <v>0.600212965744278</v>
      </c>
    </row>
    <row r="85" customFormat="false" ht="15" hidden="false" customHeight="false" outlineLevel="0" collapsed="false">
      <c r="A85" s="0" t="n">
        <v>0.957932055215684</v>
      </c>
      <c r="B85" s="0" t="n">
        <v>1.80760850776926</v>
      </c>
      <c r="C85" s="0" t="n">
        <v>0.506157655460712</v>
      </c>
      <c r="D85" s="0" t="n">
        <v>-1.05603079996667</v>
      </c>
      <c r="E85" s="0" t="n">
        <v>-0.256945125121782</v>
      </c>
      <c r="F85" s="0" t="n">
        <v>0.307832372513885</v>
      </c>
      <c r="G85" s="0" t="n">
        <v>2.06822604150582</v>
      </c>
      <c r="H85" s="0" t="n">
        <v>-1.3978054784243</v>
      </c>
      <c r="I85" s="0" t="n">
        <v>1.20257650522523</v>
      </c>
      <c r="J85" s="0" t="n">
        <v>0.179914369546417</v>
      </c>
      <c r="K85" s="0" t="n">
        <v>0.837830535229481</v>
      </c>
      <c r="L85" s="0" t="n">
        <v>-0.101994716635932</v>
      </c>
      <c r="M85" s="0" t="n">
        <v>-0.842432630126326</v>
      </c>
      <c r="N85" s="0" t="n">
        <v>0.750872779401332</v>
      </c>
      <c r="O85" s="0" t="n">
        <v>0.654431027105621</v>
      </c>
      <c r="P85" s="0" t="n">
        <v>0.972056965739722</v>
      </c>
      <c r="Q85" s="0" t="n">
        <v>-0.0133046353786353</v>
      </c>
      <c r="R85" s="0" t="n">
        <v>-0.599822023319849</v>
      </c>
      <c r="S85" s="0" t="n">
        <v>-1.55878699502384</v>
      </c>
      <c r="T85" s="0" t="n">
        <v>0.819373268139406</v>
      </c>
      <c r="U85" s="0" t="n">
        <v>0.423889482443986</v>
      </c>
      <c r="V85" s="0" t="n">
        <v>-0.965782632863959</v>
      </c>
      <c r="W85" s="0" t="n">
        <v>-0.538573673296624</v>
      </c>
      <c r="X85" s="0" t="n">
        <v>-0.466758811951441</v>
      </c>
      <c r="Y85" s="0" t="n">
        <v>-1.48298443198242</v>
      </c>
      <c r="Z85" s="0" t="n">
        <v>-0.817682396605134</v>
      </c>
      <c r="AA85" s="0" t="n">
        <v>-1.13383035680635</v>
      </c>
      <c r="AB85" s="0" t="n">
        <v>-0.412479011887937</v>
      </c>
      <c r="AC85" s="0" t="n">
        <v>-0.738697498329563</v>
      </c>
      <c r="AD85" s="0" t="n">
        <v>-1.62700492086675</v>
      </c>
      <c r="AE85" s="0" t="n">
        <v>2.02259023056948</v>
      </c>
      <c r="AF85" s="0" t="n">
        <v>1.25254073102923</v>
      </c>
      <c r="AG85" s="0" t="n">
        <v>-0.779019421519986</v>
      </c>
      <c r="AH85" s="0" t="n">
        <v>0.27242139665361</v>
      </c>
      <c r="AI85" s="0" t="n">
        <v>0.417465089821295</v>
      </c>
      <c r="AJ85" s="0" t="n">
        <v>1.19108585477348</v>
      </c>
      <c r="AK85" s="0" t="n">
        <v>-0.818605026660079</v>
      </c>
      <c r="AL85" s="0" t="n">
        <v>1.09210678398243</v>
      </c>
      <c r="AM85" s="0" t="n">
        <v>-0.547905304206935</v>
      </c>
      <c r="AN85" s="0" t="n">
        <v>-1.33586240416861</v>
      </c>
      <c r="AO85" s="0" t="n">
        <v>0.724136559314497</v>
      </c>
      <c r="AP85" s="0" t="n">
        <v>1.29075842412243</v>
      </c>
      <c r="AQ85" s="0" t="n">
        <v>2.58790897353069</v>
      </c>
      <c r="AR85" s="0" t="n">
        <v>-1.19972526509021</v>
      </c>
      <c r="AS85" s="0" t="n">
        <v>0.698919685080789</v>
      </c>
      <c r="AT85" s="0" t="n">
        <v>-0.409801243793533</v>
      </c>
      <c r="AU85" s="0" t="n">
        <v>0.783358710524031</v>
      </c>
      <c r="AV85" s="0" t="n">
        <v>-1.47048955123125</v>
      </c>
      <c r="AW85" s="0" t="n">
        <v>-1.26276977569856</v>
      </c>
      <c r="AX85" s="0" t="n">
        <v>-0.775874823166484</v>
      </c>
      <c r="AY85" s="0" t="n">
        <v>0.0789640456680845</v>
      </c>
      <c r="AZ85" s="0" t="n">
        <v>-0.641081266538355</v>
      </c>
      <c r="BA85" s="0" t="n">
        <v>0.65905434391342</v>
      </c>
      <c r="BB85" s="0" t="n">
        <v>1.02689461825791</v>
      </c>
      <c r="BC85" s="0" t="n">
        <v>0.599577541245356</v>
      </c>
      <c r="BD85" s="0" t="n">
        <v>1.61878763966087</v>
      </c>
      <c r="BE85" s="0" t="n">
        <v>0.415826629455343</v>
      </c>
      <c r="BF85" s="0" t="n">
        <v>-1.21689671034017</v>
      </c>
      <c r="BG85" s="0" t="n">
        <v>1.36337651353834</v>
      </c>
      <c r="BH85" s="0" t="n">
        <v>-0.605156235605997</v>
      </c>
      <c r="BI85" s="0" t="n">
        <v>0.91041849968557</v>
      </c>
      <c r="BJ85" s="0" t="n">
        <v>1.57373421655511</v>
      </c>
      <c r="BK85" s="0" t="n">
        <v>0.456688010730399</v>
      </c>
    </row>
    <row r="86" customFormat="false" ht="15" hidden="false" customHeight="false" outlineLevel="0" collapsed="false">
      <c r="A86" s="0" t="n">
        <v>-1.49615881316465</v>
      </c>
      <c r="B86" s="0" t="n">
        <v>-0.918212166509792</v>
      </c>
      <c r="C86" s="0" t="n">
        <v>1.32274446688514</v>
      </c>
      <c r="D86" s="0" t="n">
        <v>-0.169122685642816</v>
      </c>
      <c r="E86" s="0" t="n">
        <v>0.0795735349421658</v>
      </c>
      <c r="F86" s="0" t="n">
        <v>0.758824416163609</v>
      </c>
      <c r="G86" s="0" t="n">
        <v>0.696322862080324</v>
      </c>
      <c r="H86" s="0" t="n">
        <v>0.278799812385461</v>
      </c>
      <c r="I86" s="0" t="n">
        <v>-0.208668371220466</v>
      </c>
      <c r="J86" s="0" t="n">
        <v>-0.312668445732357</v>
      </c>
      <c r="K86" s="0" t="n">
        <v>0.857898825291343</v>
      </c>
      <c r="L86" s="0" t="n">
        <v>0.553569531067793</v>
      </c>
      <c r="M86" s="0" t="n">
        <v>-0.25730000061779</v>
      </c>
      <c r="N86" s="0" t="n">
        <v>1.08211231299314</v>
      </c>
      <c r="O86" s="0" t="n">
        <v>-0.129034115129784</v>
      </c>
      <c r="P86" s="0" t="n">
        <v>-0.851662174334393</v>
      </c>
      <c r="Q86" s="0" t="n">
        <v>-0.758970698903345</v>
      </c>
      <c r="R86" s="0" t="n">
        <v>-0.978740836309766</v>
      </c>
      <c r="S86" s="0" t="n">
        <v>-0.272410016603687</v>
      </c>
      <c r="T86" s="0" t="n">
        <v>1.23372427833619</v>
      </c>
      <c r="U86" s="0" t="n">
        <v>-0.805095181030509</v>
      </c>
      <c r="V86" s="0" t="n">
        <v>0.188475761018103</v>
      </c>
      <c r="W86" s="0" t="n">
        <v>-0.656689345627413</v>
      </c>
      <c r="X86" s="0" t="n">
        <v>-0.260309041271438</v>
      </c>
      <c r="Y86" s="0" t="n">
        <v>-1.51004121198525</v>
      </c>
      <c r="Z86" s="0" t="n">
        <v>-0.220538229156537</v>
      </c>
      <c r="AA86" s="0" t="n">
        <v>-0.193705379804962</v>
      </c>
      <c r="AB86" s="0" t="n">
        <v>0.540287944035695</v>
      </c>
      <c r="AC86" s="0" t="n">
        <v>0.223280913255371</v>
      </c>
      <c r="AD86" s="0" t="n">
        <v>-1.19839212495205</v>
      </c>
      <c r="AE86" s="0" t="n">
        <v>1.08419824404354</v>
      </c>
      <c r="AF86" s="0" t="n">
        <v>0.210303040221995</v>
      </c>
      <c r="AG86" s="0" t="n">
        <v>0.198393517177487</v>
      </c>
      <c r="AH86" s="0" t="n">
        <v>-0.00918235338513894</v>
      </c>
      <c r="AI86" s="0" t="n">
        <v>-0.51775744722222</v>
      </c>
      <c r="AJ86" s="0" t="n">
        <v>0.217802339748726</v>
      </c>
      <c r="AK86" s="0" t="n">
        <v>0.475588435928582</v>
      </c>
      <c r="AL86" s="0" t="n">
        <v>-1.74689569134556</v>
      </c>
      <c r="AM86" s="0" t="n">
        <v>-0.538760837346096</v>
      </c>
      <c r="AN86" s="0" t="n">
        <v>-0.254946970403589</v>
      </c>
      <c r="AO86" s="0" t="n">
        <v>0.256170605694278</v>
      </c>
      <c r="AP86" s="0" t="n">
        <v>1.19331100592713</v>
      </c>
      <c r="AQ86" s="0" t="n">
        <v>-0.771740814596782</v>
      </c>
      <c r="AR86" s="0" t="n">
        <v>-0.497961846817842</v>
      </c>
      <c r="AS86" s="0" t="n">
        <v>-0.51253411064655</v>
      </c>
      <c r="AT86" s="0" t="n">
        <v>-0.801527590104542</v>
      </c>
      <c r="AU86" s="0" t="n">
        <v>-0.347186495112263</v>
      </c>
      <c r="AV86" s="0" t="n">
        <v>0.770802219987971</v>
      </c>
      <c r="AW86" s="0" t="n">
        <v>-1.05383549536435</v>
      </c>
      <c r="AX86" s="0" t="n">
        <v>0.427814395152903</v>
      </c>
      <c r="AY86" s="0" t="n">
        <v>-1.70190223001834</v>
      </c>
      <c r="AZ86" s="0" t="n">
        <v>-0.561337996442206</v>
      </c>
      <c r="BA86" s="0" t="n">
        <v>-0.329489300217986</v>
      </c>
      <c r="BB86" s="0" t="n">
        <v>1.67485967291407</v>
      </c>
      <c r="BC86" s="0" t="n">
        <v>-0.274802304752688</v>
      </c>
      <c r="BD86" s="0" t="n">
        <v>-2.20124347345092</v>
      </c>
      <c r="BE86" s="0" t="n">
        <v>-1.99888890686125</v>
      </c>
      <c r="BF86" s="0" t="n">
        <v>0.034029586346681</v>
      </c>
      <c r="BG86" s="0" t="n">
        <v>0.613770855789909</v>
      </c>
      <c r="BH86" s="0" t="n">
        <v>0.375455857627253</v>
      </c>
      <c r="BI86" s="0" t="n">
        <v>0.16757010580099</v>
      </c>
      <c r="BJ86" s="0" t="n">
        <v>1.16225959750567</v>
      </c>
      <c r="BK86" s="0" t="n">
        <v>-0.539591220737132</v>
      </c>
    </row>
    <row r="87" customFormat="false" ht="15" hidden="false" customHeight="false" outlineLevel="0" collapsed="false">
      <c r="A87" s="0" t="n">
        <v>0.894910556026825</v>
      </c>
      <c r="B87" s="0" t="n">
        <v>-1.63201488502642</v>
      </c>
      <c r="C87" s="0" t="n">
        <v>-0.904947832938066</v>
      </c>
      <c r="D87" s="0" t="n">
        <v>-1.80704139493182</v>
      </c>
      <c r="E87" s="0" t="n">
        <v>-0.274845300669792</v>
      </c>
      <c r="F87" s="0" t="n">
        <v>-0.0462612172663425</v>
      </c>
      <c r="G87" s="0" t="n">
        <v>0.11410149222652</v>
      </c>
      <c r="H87" s="0" t="n">
        <v>0.0618833528871352</v>
      </c>
      <c r="I87" s="0" t="n">
        <v>-0.927553330811728</v>
      </c>
      <c r="J87" s="0" t="n">
        <v>-0.190240844413216</v>
      </c>
      <c r="K87" s="0" t="n">
        <v>-1.49744666860575</v>
      </c>
      <c r="L87" s="0" t="n">
        <v>1.36322897513225</v>
      </c>
      <c r="M87" s="0" t="n">
        <v>-0.303626072898001</v>
      </c>
      <c r="N87" s="0" t="n">
        <v>-0.488886119043691</v>
      </c>
      <c r="O87" s="0" t="n">
        <v>1.58894032844408</v>
      </c>
      <c r="P87" s="0" t="n">
        <v>-1.24224653354923</v>
      </c>
      <c r="Q87" s="0" t="n">
        <v>-1.12558711403197</v>
      </c>
      <c r="R87" s="0" t="n">
        <v>-1.09622032486857</v>
      </c>
      <c r="S87" s="0" t="n">
        <v>-0.0678713816994819</v>
      </c>
      <c r="T87" s="0" t="n">
        <v>0.431631629637597</v>
      </c>
      <c r="U87" s="0" t="n">
        <v>0.739675468117834</v>
      </c>
      <c r="V87" s="0" t="n">
        <v>2.57199531749497</v>
      </c>
      <c r="W87" s="0" t="n">
        <v>-2.24943245420076</v>
      </c>
      <c r="X87" s="0" t="n">
        <v>0.608735589124417</v>
      </c>
      <c r="Y87" s="0" t="n">
        <v>-0.557130572572231</v>
      </c>
      <c r="Z87" s="0" t="n">
        <v>-0.586415148888773</v>
      </c>
      <c r="AA87" s="0" t="n">
        <v>-0.619772128253878</v>
      </c>
      <c r="AB87" s="0" t="n">
        <v>-0.908769670807973</v>
      </c>
      <c r="AC87" s="0" t="n">
        <v>1.68452483460345</v>
      </c>
      <c r="AD87" s="0" t="n">
        <v>0.842297327013903</v>
      </c>
      <c r="AE87" s="0" t="n">
        <v>0.0231959785573748</v>
      </c>
      <c r="AF87" s="0" t="n">
        <v>1.351015752487</v>
      </c>
      <c r="AG87" s="0" t="n">
        <v>-1.51252896529888</v>
      </c>
      <c r="AH87" s="0" t="n">
        <v>-1.33070513133093</v>
      </c>
      <c r="AI87" s="0" t="n">
        <v>-2.17796773219469</v>
      </c>
      <c r="AJ87" s="0" t="n">
        <v>-0.699414540123288</v>
      </c>
      <c r="AK87" s="0" t="n">
        <v>0.161698526704753</v>
      </c>
      <c r="AL87" s="0" t="n">
        <v>0.102858577932334</v>
      </c>
      <c r="AM87" s="0" t="n">
        <v>0.149341911059881</v>
      </c>
      <c r="AN87" s="0" t="n">
        <v>-1.41105683106608</v>
      </c>
      <c r="AO87" s="0" t="n">
        <v>0.803154742614022</v>
      </c>
      <c r="AP87" s="0" t="n">
        <v>0.239627518238998</v>
      </c>
      <c r="AQ87" s="0" t="n">
        <v>0.733054281465999</v>
      </c>
      <c r="AR87" s="0" t="n">
        <v>-1.89276217759005</v>
      </c>
      <c r="AS87" s="0" t="n">
        <v>0.31149085879779</v>
      </c>
      <c r="AT87" s="0" t="n">
        <v>-1.18776523991753</v>
      </c>
      <c r="AU87" s="0" t="n">
        <v>-0.397323252551362</v>
      </c>
      <c r="AV87" s="0" t="n">
        <v>0.534364898636383</v>
      </c>
      <c r="AW87" s="0" t="n">
        <v>0.0910936062559132</v>
      </c>
      <c r="AX87" s="0" t="n">
        <v>-0.851539979779319</v>
      </c>
      <c r="AY87" s="0" t="n">
        <v>0.00627315618441829</v>
      </c>
      <c r="AZ87" s="0" t="n">
        <v>-1.53153531524364</v>
      </c>
      <c r="BA87" s="0" t="n">
        <v>1.1502673958983</v>
      </c>
      <c r="BB87" s="0" t="n">
        <v>-0.205284019496251</v>
      </c>
      <c r="BC87" s="0" t="n">
        <v>1.11854994425533</v>
      </c>
      <c r="BD87" s="0" t="n">
        <v>-0.526531687096043</v>
      </c>
      <c r="BE87" s="0" t="n">
        <v>-0.523575988406583</v>
      </c>
      <c r="BF87" s="0" t="n">
        <v>-0.764186786637846</v>
      </c>
      <c r="BG87" s="0" t="n">
        <v>0.876173931693075</v>
      </c>
      <c r="BH87" s="0" t="n">
        <v>-0.709431157328476</v>
      </c>
      <c r="BI87" s="0" t="n">
        <v>0.644595432415177</v>
      </c>
      <c r="BJ87" s="0" t="n">
        <v>-0.38245239766929</v>
      </c>
      <c r="BK87" s="0" t="n">
        <v>-1.97596329989162</v>
      </c>
    </row>
    <row r="88" customFormat="false" ht="15" hidden="false" customHeight="false" outlineLevel="0" collapsed="false">
      <c r="A88" s="0" t="n">
        <v>-0.570314067786466</v>
      </c>
      <c r="B88" s="0" t="n">
        <v>-1.17910821436285</v>
      </c>
      <c r="C88" s="0" t="n">
        <v>0.0339027236823375</v>
      </c>
      <c r="D88" s="0" t="n">
        <v>-1.19040773567449</v>
      </c>
      <c r="E88" s="0" t="n">
        <v>0.925975100714617</v>
      </c>
      <c r="F88" s="0" t="n">
        <v>-0.0910758603530272</v>
      </c>
      <c r="G88" s="0" t="n">
        <v>-0.177595994758739</v>
      </c>
      <c r="H88" s="0" t="n">
        <v>0.655892137787583</v>
      </c>
      <c r="I88" s="0" t="n">
        <v>0.963906934075863</v>
      </c>
      <c r="J88" s="0" t="n">
        <v>-0.0200987517696517</v>
      </c>
      <c r="K88" s="0" t="n">
        <v>-0.771200299549291</v>
      </c>
      <c r="L88" s="0" t="n">
        <v>-1.77396961611213</v>
      </c>
      <c r="M88" s="0" t="n">
        <v>-0.68604975703518</v>
      </c>
      <c r="N88" s="0" t="n">
        <v>-0.617212246647962</v>
      </c>
      <c r="O88" s="0" t="n">
        <v>0.107057452992297</v>
      </c>
      <c r="P88" s="0" t="n">
        <v>-0.345146881138027</v>
      </c>
      <c r="Q88" s="0" t="n">
        <v>0.687932972051428</v>
      </c>
      <c r="R88" s="0" t="n">
        <v>-0.61298327127069</v>
      </c>
      <c r="S88" s="0" t="n">
        <v>-0.0570411668529418</v>
      </c>
      <c r="T88" s="0" t="n">
        <v>1.18398744319689</v>
      </c>
      <c r="U88" s="0" t="n">
        <v>0.341825213954967</v>
      </c>
      <c r="V88" s="0" t="n">
        <v>-0.0600375416885645</v>
      </c>
      <c r="W88" s="0" t="n">
        <v>-0.601944441935177</v>
      </c>
      <c r="X88" s="0" t="n">
        <v>-0.633231396714977</v>
      </c>
      <c r="Y88" s="0" t="n">
        <v>-0.850613252951948</v>
      </c>
      <c r="Z88" s="0" t="n">
        <v>-0.541006865782899</v>
      </c>
      <c r="AA88" s="0" t="n">
        <v>0.755665838744315</v>
      </c>
      <c r="AB88" s="0" t="n">
        <v>-0.221888271292269</v>
      </c>
      <c r="AC88" s="0" t="n">
        <v>-1.34977306938123</v>
      </c>
      <c r="AD88" s="0" t="n">
        <v>1.76816929305978</v>
      </c>
      <c r="AE88" s="0" t="n">
        <v>0.319965191145163</v>
      </c>
      <c r="AF88" s="0" t="n">
        <v>-1.40694340051317</v>
      </c>
      <c r="AG88" s="0" t="n">
        <v>-0.441848927240824</v>
      </c>
      <c r="AH88" s="0" t="n">
        <v>0.110886382828418</v>
      </c>
      <c r="AI88" s="0" t="n">
        <v>1.70459209329738</v>
      </c>
      <c r="AJ88" s="0" t="n">
        <v>-1.10811245825887</v>
      </c>
      <c r="AK88" s="0" t="n">
        <v>0.976040719355947</v>
      </c>
      <c r="AL88" s="0" t="n">
        <v>1.39948642697234</v>
      </c>
      <c r="AM88" s="0" t="n">
        <v>-0.62865430507457</v>
      </c>
      <c r="AN88" s="0" t="n">
        <v>-0.277513618860234</v>
      </c>
      <c r="AO88" s="0" t="n">
        <v>-1.03630924737377</v>
      </c>
      <c r="AP88" s="0" t="n">
        <v>-0.203461141080305</v>
      </c>
      <c r="AQ88" s="0" t="n">
        <v>-0.0365899743429312</v>
      </c>
      <c r="AR88" s="0" t="n">
        <v>0.659649998082371</v>
      </c>
      <c r="AS88" s="0" t="n">
        <v>1.09018347102045</v>
      </c>
      <c r="AT88" s="0" t="n">
        <v>-0.748096064621647</v>
      </c>
      <c r="AU88" s="0" t="n">
        <v>-1.967325064226</v>
      </c>
      <c r="AV88" s="0" t="n">
        <v>-0.0212447792762421</v>
      </c>
      <c r="AW88" s="0" t="n">
        <v>0.293537529968641</v>
      </c>
      <c r="AX88" s="0" t="n">
        <v>0.249417687685042</v>
      </c>
      <c r="AY88" s="0" t="n">
        <v>-0.326673247509044</v>
      </c>
      <c r="AZ88" s="0" t="n">
        <v>0.124752099663935</v>
      </c>
      <c r="BA88" s="0" t="n">
        <v>1.51544480835225</v>
      </c>
      <c r="BB88" s="0" t="n">
        <v>0.381734168962509</v>
      </c>
      <c r="BC88" s="0" t="n">
        <v>-0.373368425003084</v>
      </c>
      <c r="BD88" s="0" t="n">
        <v>-0.500197817095996</v>
      </c>
      <c r="BE88" s="0" t="n">
        <v>-0.169852357677731</v>
      </c>
      <c r="BF88" s="0" t="n">
        <v>1.63673996183064</v>
      </c>
      <c r="BG88" s="0" t="n">
        <v>-0.183300709526197</v>
      </c>
      <c r="BH88" s="0" t="n">
        <v>-0.019794344520708</v>
      </c>
      <c r="BI88" s="0" t="n">
        <v>-0.482313570936303</v>
      </c>
      <c r="BJ88" s="0" t="n">
        <v>1.09898335744197</v>
      </c>
      <c r="BK88" s="0" t="n">
        <v>1.95983725474468</v>
      </c>
    </row>
    <row r="89" customFormat="false" ht="15" hidden="false" customHeight="false" outlineLevel="0" collapsed="false">
      <c r="A89" s="0" t="n">
        <v>0.450613049431388</v>
      </c>
      <c r="B89" s="0" t="n">
        <v>0.0827729037854258</v>
      </c>
      <c r="C89" s="0" t="n">
        <v>0.0367828331742348</v>
      </c>
      <c r="D89" s="0" t="n">
        <v>-2.38430678878575</v>
      </c>
      <c r="E89" s="0" t="n">
        <v>0.745150864284817</v>
      </c>
      <c r="F89" s="0" t="n">
        <v>0.134166415995844</v>
      </c>
      <c r="G89" s="0" t="n">
        <v>0.428342050660725</v>
      </c>
      <c r="H89" s="0" t="n">
        <v>-0.711462194083705</v>
      </c>
      <c r="I89" s="0" t="n">
        <v>-0.384456878977092</v>
      </c>
      <c r="J89" s="0" t="n">
        <v>-0.411024936503173</v>
      </c>
      <c r="K89" s="0" t="n">
        <v>1.02162298407304</v>
      </c>
      <c r="L89" s="0" t="n">
        <v>-0.378759836603093</v>
      </c>
      <c r="M89" s="0" t="n">
        <v>2.0826603221098</v>
      </c>
      <c r="N89" s="0" t="n">
        <v>0.430862419015037</v>
      </c>
      <c r="O89" s="0" t="n">
        <v>-1.27568265999573</v>
      </c>
      <c r="P89" s="0" t="n">
        <v>-0.128546293251957</v>
      </c>
      <c r="Q89" s="0" t="n">
        <v>-0.651675122156416</v>
      </c>
      <c r="R89" s="0" t="n">
        <v>-2.19438246982002</v>
      </c>
      <c r="S89" s="0" t="n">
        <v>1.59947094011379</v>
      </c>
      <c r="T89" s="0" t="n">
        <v>0.703142542220004</v>
      </c>
      <c r="U89" s="0" t="n">
        <v>0.533207317899313</v>
      </c>
      <c r="V89" s="0" t="n">
        <v>0.165403660299704</v>
      </c>
      <c r="W89" s="0" t="n">
        <v>-1.38201756869244</v>
      </c>
      <c r="X89" s="0" t="n">
        <v>-0.483617139555437</v>
      </c>
      <c r="Y89" s="0" t="n">
        <v>0.841780774784013</v>
      </c>
      <c r="Z89" s="0" t="n">
        <v>-1.0512200297825</v>
      </c>
      <c r="AA89" s="0" t="n">
        <v>-2.53176931625081</v>
      </c>
      <c r="AB89" s="0" t="n">
        <v>-0.227106007780926</v>
      </c>
      <c r="AC89" s="0" t="n">
        <v>-0.141757554027539</v>
      </c>
      <c r="AD89" s="0" t="n">
        <v>0.135563416414709</v>
      </c>
      <c r="AE89" s="0" t="n">
        <v>0.728518643514536</v>
      </c>
      <c r="AF89" s="0" t="n">
        <v>0.637605812231209</v>
      </c>
      <c r="AG89" s="0" t="n">
        <v>0.258769805243922</v>
      </c>
      <c r="AH89" s="0" t="n">
        <v>1.19553138808671</v>
      </c>
      <c r="AI89" s="0" t="n">
        <v>-1.51896978081332</v>
      </c>
      <c r="AJ89" s="0" t="n">
        <v>0.50458181447739</v>
      </c>
      <c r="AK89" s="0" t="n">
        <v>0.626538363336943</v>
      </c>
      <c r="AL89" s="0" t="n">
        <v>-1.23956228608024</v>
      </c>
      <c r="AM89" s="0" t="n">
        <v>-1.50287060868239</v>
      </c>
      <c r="AN89" s="0" t="n">
        <v>-0.745942126475601</v>
      </c>
      <c r="AO89" s="0" t="n">
        <v>-0.661541442515292</v>
      </c>
      <c r="AP89" s="0" t="n">
        <v>0.753419463502431</v>
      </c>
      <c r="AQ89" s="0" t="n">
        <v>-0.614538783691095</v>
      </c>
      <c r="AR89" s="0" t="n">
        <v>-0.856348518281204</v>
      </c>
      <c r="AS89" s="0" t="n">
        <v>-0.611633736694559</v>
      </c>
      <c r="AT89" s="0" t="n">
        <v>1.11863233415421</v>
      </c>
      <c r="AU89" s="0" t="n">
        <v>0.0130433743769521</v>
      </c>
      <c r="AV89" s="0" t="n">
        <v>-0.179251025356912</v>
      </c>
      <c r="AW89" s="0" t="n">
        <v>-0.110005498701052</v>
      </c>
      <c r="AX89" s="0" t="n">
        <v>1.29206033432652</v>
      </c>
      <c r="AY89" s="0" t="n">
        <v>-0.749171726603242</v>
      </c>
      <c r="AZ89" s="0" t="n">
        <v>1.3155082909401</v>
      </c>
      <c r="BA89" s="0" t="n">
        <v>0.210496298921504</v>
      </c>
      <c r="BB89" s="0" t="n">
        <v>-0.160419381975348</v>
      </c>
      <c r="BC89" s="0" t="n">
        <v>2.50090049793428</v>
      </c>
      <c r="BD89" s="0" t="n">
        <v>-1.0556394897986</v>
      </c>
      <c r="BE89" s="0" t="n">
        <v>-0.353685759567006</v>
      </c>
      <c r="BF89" s="0" t="n">
        <v>-1.232431239164</v>
      </c>
      <c r="BG89" s="0" t="n">
        <v>0.952461970536169</v>
      </c>
      <c r="BH89" s="0" t="n">
        <v>1.68918893365168</v>
      </c>
      <c r="BI89" s="0" t="n">
        <v>1.66992278140464</v>
      </c>
      <c r="BJ89" s="0" t="n">
        <v>1.22394875314601</v>
      </c>
      <c r="BK89" s="0" t="n">
        <v>-0.197620467795966</v>
      </c>
    </row>
    <row r="90" customFormat="false" ht="15" hidden="false" customHeight="false" outlineLevel="0" collapsed="false">
      <c r="A90" s="0" t="n">
        <v>-0.365240977489847</v>
      </c>
      <c r="B90" s="0" t="n">
        <v>-1.67116977249407</v>
      </c>
      <c r="C90" s="0" t="n">
        <v>2.03587353518179</v>
      </c>
      <c r="D90" s="0" t="n">
        <v>0.468978078148468</v>
      </c>
      <c r="E90" s="0" t="n">
        <v>-0.491956904869483</v>
      </c>
      <c r="F90" s="0" t="n">
        <v>1.32805688898697</v>
      </c>
      <c r="G90" s="0" t="n">
        <v>-0.972764516760001</v>
      </c>
      <c r="H90" s="0" t="n">
        <v>0.406622034222674</v>
      </c>
      <c r="I90" s="0" t="n">
        <v>-0.172629134290835</v>
      </c>
      <c r="J90" s="0" t="n">
        <v>0.638677139880301</v>
      </c>
      <c r="K90" s="0" t="n">
        <v>-0.0635735391861215</v>
      </c>
      <c r="L90" s="0" t="n">
        <v>-1.45092789111122</v>
      </c>
      <c r="M90" s="0" t="n">
        <v>0.0755763726700378</v>
      </c>
      <c r="N90" s="0" t="n">
        <v>1.04886414187536</v>
      </c>
      <c r="O90" s="0" t="n">
        <v>-0.0292164058539852</v>
      </c>
      <c r="P90" s="0" t="n">
        <v>0.775115121589086</v>
      </c>
      <c r="Q90" s="0" t="n">
        <v>-1.04552948567405</v>
      </c>
      <c r="R90" s="0" t="n">
        <v>-0.0262607932698521</v>
      </c>
      <c r="S90" s="0" t="n">
        <v>-0.624510455088577</v>
      </c>
      <c r="T90" s="0" t="n">
        <v>0.74698084010471</v>
      </c>
      <c r="U90" s="0" t="n">
        <v>0.0314915622619958</v>
      </c>
      <c r="V90" s="0" t="n">
        <v>0.690073676336613</v>
      </c>
      <c r="W90" s="0" t="n">
        <v>1.08771042615787</v>
      </c>
      <c r="X90" s="0" t="n">
        <v>0.691618575121388</v>
      </c>
      <c r="Y90" s="0" t="n">
        <v>0.273118434293644</v>
      </c>
      <c r="Z90" s="0" t="n">
        <v>-0.998212258511405</v>
      </c>
      <c r="AA90" s="0" t="n">
        <v>-0.00278611066690124</v>
      </c>
      <c r="AB90" s="0" t="n">
        <v>-0.533090402015833</v>
      </c>
      <c r="AC90" s="0" t="n">
        <v>-0.344063956704227</v>
      </c>
      <c r="AD90" s="0" t="n">
        <v>-0.374534150750251</v>
      </c>
      <c r="AE90" s="0" t="n">
        <v>-0.979925574782245</v>
      </c>
      <c r="AF90" s="0" t="n">
        <v>-1.95733858913399</v>
      </c>
      <c r="AG90" s="0" t="n">
        <v>-0.668143048327767</v>
      </c>
      <c r="AH90" s="0" t="n">
        <v>0.193379451924159</v>
      </c>
      <c r="AI90" s="0" t="n">
        <v>-1.34817704542749</v>
      </c>
      <c r="AJ90" s="0" t="n">
        <v>0.0156822364716243</v>
      </c>
      <c r="AK90" s="0" t="n">
        <v>1.90026842431097</v>
      </c>
      <c r="AL90" s="0" t="n">
        <v>1.02305655525224</v>
      </c>
      <c r="AM90" s="0" t="n">
        <v>1.64354150912053</v>
      </c>
      <c r="AN90" s="0" t="n">
        <v>0.391127876932726</v>
      </c>
      <c r="AO90" s="0" t="n">
        <v>1.16750982298645</v>
      </c>
      <c r="AP90" s="0" t="n">
        <v>-0.723964730467787</v>
      </c>
      <c r="AQ90" s="0" t="n">
        <v>-0.644340267021984</v>
      </c>
      <c r="AR90" s="0" t="n">
        <v>-2.73914020613747</v>
      </c>
      <c r="AS90" s="0" t="n">
        <v>1.1861454740423</v>
      </c>
      <c r="AT90" s="0" t="n">
        <v>1.54032397981989</v>
      </c>
      <c r="AU90" s="0" t="n">
        <v>-0.55317724534727</v>
      </c>
      <c r="AV90" s="0" t="n">
        <v>-0.253951706397235</v>
      </c>
      <c r="AW90" s="0" t="n">
        <v>-0.753862113690962</v>
      </c>
      <c r="AX90" s="0" t="n">
        <v>0.382653551477492</v>
      </c>
      <c r="AY90" s="0" t="n">
        <v>1.12493254530324</v>
      </c>
      <c r="AZ90" s="0" t="n">
        <v>-1.74277197388104</v>
      </c>
      <c r="BA90" s="0" t="n">
        <v>0.409438530642252</v>
      </c>
      <c r="BB90" s="0" t="n">
        <v>-0.276671771719145</v>
      </c>
      <c r="BC90" s="0" t="n">
        <v>0.113394391966689</v>
      </c>
      <c r="BD90" s="0" t="n">
        <v>0.458994001674291</v>
      </c>
      <c r="BE90" s="0" t="n">
        <v>-0.188202438772821</v>
      </c>
      <c r="BF90" s="0" t="n">
        <v>-0.103586853405781</v>
      </c>
      <c r="BG90" s="0" t="n">
        <v>-0.213875167554639</v>
      </c>
      <c r="BH90" s="0" t="n">
        <v>0.970316201788281</v>
      </c>
      <c r="BI90" s="0" t="n">
        <v>0.418759960127497</v>
      </c>
      <c r="BJ90" s="0" t="n">
        <v>0.220583537737361</v>
      </c>
      <c r="BK90" s="0" t="n">
        <v>-1.27095172109228</v>
      </c>
    </row>
    <row r="91" customFormat="false" ht="15" hidden="false" customHeight="false" outlineLevel="0" collapsed="false">
      <c r="A91" s="0" t="n">
        <v>-0.378579743213154</v>
      </c>
      <c r="B91" s="0" t="n">
        <v>0.898669160339174</v>
      </c>
      <c r="C91" s="0" t="n">
        <v>0.0376965731239229</v>
      </c>
      <c r="D91" s="0" t="n">
        <v>0.659531469589138</v>
      </c>
      <c r="E91" s="0" t="n">
        <v>1.76651180032763</v>
      </c>
      <c r="F91" s="0" t="n">
        <v>1.03860606920882</v>
      </c>
      <c r="G91" s="0" t="n">
        <v>0.0931583376997423</v>
      </c>
      <c r="H91" s="0" t="n">
        <v>-0.510989170195727</v>
      </c>
      <c r="I91" s="0" t="n">
        <v>-2.5535495960559</v>
      </c>
      <c r="J91" s="0" t="n">
        <v>-0.168384922472853</v>
      </c>
      <c r="K91" s="0" t="n">
        <v>-0.326012495816849</v>
      </c>
      <c r="L91" s="0" t="n">
        <v>0.390366194395376</v>
      </c>
      <c r="M91" s="0" t="n">
        <v>-0.153905226974688</v>
      </c>
      <c r="N91" s="0" t="n">
        <v>-0.320385059436794</v>
      </c>
      <c r="O91" s="0" t="n">
        <v>-1.77939893050722</v>
      </c>
      <c r="P91" s="0" t="n">
        <v>-0.939967829150067</v>
      </c>
      <c r="Q91" s="0" t="n">
        <v>0.476651040800558</v>
      </c>
      <c r="R91" s="0" t="n">
        <v>1.71590763113269</v>
      </c>
      <c r="S91" s="0" t="n">
        <v>-0.0975253837456234</v>
      </c>
      <c r="T91" s="0" t="n">
        <v>0.327811073574123</v>
      </c>
      <c r="U91" s="0" t="n">
        <v>0.952478156952805</v>
      </c>
      <c r="V91" s="0" t="n">
        <v>-0.81089393620025</v>
      </c>
      <c r="W91" s="0" t="n">
        <v>0.366814043285442</v>
      </c>
      <c r="X91" s="0" t="n">
        <v>-0.740490106332159</v>
      </c>
      <c r="Y91" s="0" t="n">
        <v>0.864824438491011</v>
      </c>
      <c r="Z91" s="0" t="n">
        <v>0.151403047951733</v>
      </c>
      <c r="AA91" s="0" t="n">
        <v>0.29845181398144</v>
      </c>
      <c r="AB91" s="0" t="n">
        <v>-0.782598597418589</v>
      </c>
      <c r="AC91" s="0" t="n">
        <v>0.707032359610785</v>
      </c>
      <c r="AD91" s="0" t="n">
        <v>2.08471292123102</v>
      </c>
      <c r="AE91" s="0" t="n">
        <v>-1.00791169542821</v>
      </c>
      <c r="AF91" s="0" t="n">
        <v>-0.339759007647524</v>
      </c>
      <c r="AG91" s="0" t="n">
        <v>0.231607474168092</v>
      </c>
      <c r="AH91" s="0" t="n">
        <v>0.786406211995817</v>
      </c>
      <c r="AI91" s="0" t="n">
        <v>-0.559546285289469</v>
      </c>
      <c r="AJ91" s="0" t="n">
        <v>-2.83303029014274</v>
      </c>
      <c r="AK91" s="0" t="n">
        <v>1.35918949416403</v>
      </c>
      <c r="AL91" s="0" t="n">
        <v>0.760506119584143</v>
      </c>
      <c r="AM91" s="0" t="n">
        <v>-1.74294753048667</v>
      </c>
      <c r="AN91" s="0" t="n">
        <v>-0.607568791779556</v>
      </c>
      <c r="AO91" s="0" t="n">
        <v>1.56818242952733</v>
      </c>
      <c r="AP91" s="0" t="n">
        <v>1.44779641845787</v>
      </c>
      <c r="AQ91" s="0" t="n">
        <v>0.938640022678945</v>
      </c>
      <c r="AR91" s="0" t="n">
        <v>-0.176112433959863</v>
      </c>
      <c r="AS91" s="0" t="n">
        <v>0.08298741881251</v>
      </c>
      <c r="AT91" s="0" t="n">
        <v>-0.130925805126127</v>
      </c>
      <c r="AU91" s="0" t="n">
        <v>1.12823978326884</v>
      </c>
      <c r="AV91" s="0" t="n">
        <v>-0.87584240649511</v>
      </c>
      <c r="AW91" s="0" t="n">
        <v>-0.805799654884205</v>
      </c>
      <c r="AX91" s="0" t="n">
        <v>1.01027458683602</v>
      </c>
      <c r="AY91" s="0" t="n">
        <v>-0.0443614555115616</v>
      </c>
      <c r="AZ91" s="0" t="n">
        <v>1.37846735545381</v>
      </c>
      <c r="BA91" s="0" t="n">
        <v>-0.671512206980546</v>
      </c>
      <c r="BB91" s="0" t="n">
        <v>-0.0547783603388251</v>
      </c>
      <c r="BC91" s="0" t="n">
        <v>-0.922412984843953</v>
      </c>
      <c r="BD91" s="0" t="n">
        <v>0.00736268142356714</v>
      </c>
      <c r="BE91" s="0" t="n">
        <v>-1.4785469369988</v>
      </c>
      <c r="BF91" s="0" t="n">
        <v>-0.487633420954963</v>
      </c>
      <c r="BG91" s="0" t="n">
        <v>-1.43625386492812</v>
      </c>
      <c r="BH91" s="0" t="n">
        <v>0.693923233191258</v>
      </c>
      <c r="BI91" s="0" t="n">
        <v>0.716589339759652</v>
      </c>
      <c r="BJ91" s="0" t="n">
        <v>-1.73026273048435</v>
      </c>
      <c r="BK91" s="0" t="n">
        <v>1.33388574550057</v>
      </c>
    </row>
    <row r="92" customFormat="false" ht="15" hidden="false" customHeight="false" outlineLevel="0" collapsed="false">
      <c r="A92" s="0" t="n">
        <v>2.49741512641985</v>
      </c>
      <c r="B92" s="0" t="n">
        <v>0.046006386736341</v>
      </c>
      <c r="C92" s="0" t="n">
        <v>-0.641114260224645</v>
      </c>
      <c r="D92" s="0" t="n">
        <v>2.82433059100305</v>
      </c>
      <c r="E92" s="0" t="n">
        <v>-1.31896849830251</v>
      </c>
      <c r="F92" s="0" t="n">
        <v>0.0201064668690984</v>
      </c>
      <c r="G92" s="0" t="n">
        <v>0.179622272631923</v>
      </c>
      <c r="H92" s="0" t="n">
        <v>1.34514762045242</v>
      </c>
      <c r="I92" s="0" t="n">
        <v>0.359738975126788</v>
      </c>
      <c r="J92" s="0" t="n">
        <v>-0.498633895788451</v>
      </c>
      <c r="K92" s="0" t="n">
        <v>-0.951184370387956</v>
      </c>
      <c r="L92" s="0" t="n">
        <v>-0.341821820246136</v>
      </c>
      <c r="M92" s="0" t="n">
        <v>-1.00692736094514</v>
      </c>
      <c r="N92" s="0" t="n">
        <v>0.0478253197846829</v>
      </c>
      <c r="O92" s="0" t="n">
        <v>-0.564196179860487</v>
      </c>
      <c r="P92" s="0" t="n">
        <v>-1.49403779328975</v>
      </c>
      <c r="Q92" s="0" t="n">
        <v>1.2551457883749</v>
      </c>
      <c r="R92" s="0" t="n">
        <v>-0.497672523429039</v>
      </c>
      <c r="S92" s="0" t="n">
        <v>-1.26813680497531</v>
      </c>
      <c r="T92" s="0" t="n">
        <v>-0.168259134487542</v>
      </c>
      <c r="U92" s="0" t="n">
        <v>0.0683715659676588</v>
      </c>
      <c r="V92" s="0" t="n">
        <v>-1.74646672557903</v>
      </c>
      <c r="W92" s="0" t="n">
        <v>0.331647667125763</v>
      </c>
      <c r="X92" s="0" t="n">
        <v>-1.04715756869027</v>
      </c>
      <c r="Y92" s="0" t="n">
        <v>1.71102880919079</v>
      </c>
      <c r="Z92" s="0" t="n">
        <v>0.523960512076735</v>
      </c>
      <c r="AA92" s="0" t="n">
        <v>-0.399899990109317</v>
      </c>
      <c r="AB92" s="0" t="n">
        <v>-0.745167770317351</v>
      </c>
      <c r="AC92" s="0" t="n">
        <v>-0.104967707563624</v>
      </c>
      <c r="AD92" s="0" t="n">
        <v>0.61279074158329</v>
      </c>
      <c r="AE92" s="0" t="n">
        <v>-0.0254941285851997</v>
      </c>
      <c r="AF92" s="0" t="n">
        <v>-0.217158807136857</v>
      </c>
      <c r="AG92" s="0" t="n">
        <v>0.0583702908178957</v>
      </c>
      <c r="AH92" s="0" t="n">
        <v>-0.603858931236955</v>
      </c>
      <c r="AI92" s="0" t="n">
        <v>-0.343205926843038</v>
      </c>
      <c r="AJ92" s="0" t="n">
        <v>-2.085792438905</v>
      </c>
      <c r="AK92" s="0" t="n">
        <v>0.973726230852368</v>
      </c>
      <c r="AL92" s="0" t="n">
        <v>0.298797780321762</v>
      </c>
      <c r="AM92" s="0" t="n">
        <v>-0.77345584403343</v>
      </c>
      <c r="AN92" s="0" t="n">
        <v>1.89873498135524</v>
      </c>
      <c r="AO92" s="0" t="n">
        <v>0.0870164803923866</v>
      </c>
      <c r="AP92" s="0" t="n">
        <v>-1.0361435719752</v>
      </c>
      <c r="AQ92" s="0" t="n">
        <v>0.856737421470458</v>
      </c>
      <c r="AR92" s="0" t="n">
        <v>0.398048216509263</v>
      </c>
      <c r="AS92" s="0" t="n">
        <v>0.394579985484219</v>
      </c>
      <c r="AT92" s="0" t="n">
        <v>-0.425755604651591</v>
      </c>
      <c r="AU92" s="0" t="n">
        <v>0.450495723778035</v>
      </c>
      <c r="AV92" s="0" t="n">
        <v>-0.261758290221095</v>
      </c>
      <c r="AW92" s="0" t="n">
        <v>0.555941451645842</v>
      </c>
      <c r="AX92" s="0" t="n">
        <v>-1.90494445401064</v>
      </c>
      <c r="AY92" s="0" t="n">
        <v>-0.433873462979189</v>
      </c>
      <c r="AZ92" s="0" t="n">
        <v>1.7221550978082</v>
      </c>
      <c r="BA92" s="0" t="n">
        <v>-0.767067455400301</v>
      </c>
      <c r="BB92" s="0" t="n">
        <v>-0.603838297493187</v>
      </c>
      <c r="BC92" s="0" t="n">
        <v>-0.447961338449975</v>
      </c>
      <c r="BD92" s="0" t="n">
        <v>-1.21480613588864</v>
      </c>
      <c r="BE92" s="0" t="n">
        <v>-2.20828077622825</v>
      </c>
      <c r="BF92" s="0" t="n">
        <v>-0.230586398523613</v>
      </c>
      <c r="BG92" s="0" t="n">
        <v>0.135859424081657</v>
      </c>
      <c r="BH92" s="0" t="n">
        <v>-0.0525050685386522</v>
      </c>
      <c r="BI92" s="0" t="n">
        <v>-0.144878561947887</v>
      </c>
      <c r="BJ92" s="0" t="n">
        <v>0.0430408708503876</v>
      </c>
      <c r="BK92" s="0" t="n">
        <v>1.02284147155076</v>
      </c>
    </row>
    <row r="93" customFormat="false" ht="15" hidden="false" customHeight="false" outlineLevel="0" collapsed="false">
      <c r="A93" s="0" t="n">
        <v>-0.190446185929217</v>
      </c>
      <c r="B93" s="0" t="n">
        <v>-0.57408257708727</v>
      </c>
      <c r="C93" s="0" t="n">
        <v>-0.281125484888086</v>
      </c>
      <c r="D93" s="0" t="n">
        <v>0.579346759756776</v>
      </c>
      <c r="E93" s="0" t="n">
        <v>1.41202687854325</v>
      </c>
      <c r="F93" s="0" t="n">
        <v>-0.628143739169178</v>
      </c>
      <c r="G93" s="0" t="n">
        <v>0.0989337870288837</v>
      </c>
      <c r="H93" s="0" t="n">
        <v>0.33835744193596</v>
      </c>
      <c r="I93" s="0" t="n">
        <v>-0.992578006728823</v>
      </c>
      <c r="J93" s="0" t="n">
        <v>0.0204171672129181</v>
      </c>
      <c r="K93" s="0" t="n">
        <v>-1.4656738573421</v>
      </c>
      <c r="L93" s="0" t="n">
        <v>-1.7690503037394</v>
      </c>
      <c r="M93" s="0" t="n">
        <v>0.366746407892257</v>
      </c>
      <c r="N93" s="0" t="n">
        <v>-0.383874741330783</v>
      </c>
      <c r="O93" s="0" t="n">
        <v>0.202280407621219</v>
      </c>
      <c r="P93" s="0" t="n">
        <v>-0.0178949770083501</v>
      </c>
      <c r="Q93" s="0" t="n">
        <v>-0.976400048663797</v>
      </c>
      <c r="R93" s="0" t="n">
        <v>-0.0452543019643365</v>
      </c>
      <c r="S93" s="0" t="n">
        <v>-1.23310130501486</v>
      </c>
      <c r="T93" s="0" t="n">
        <v>1.3909723580014</v>
      </c>
      <c r="U93" s="0" t="n">
        <v>-1.35597034485996</v>
      </c>
      <c r="V93" s="0" t="n">
        <v>-0.195785270968581</v>
      </c>
      <c r="W93" s="0" t="n">
        <v>-1.04227158804725</v>
      </c>
      <c r="X93" s="0" t="n">
        <v>0.570421173360796</v>
      </c>
      <c r="Y93" s="0" t="n">
        <v>-0.331431371281503</v>
      </c>
      <c r="Z93" s="0" t="n">
        <v>-0.51866671962121</v>
      </c>
      <c r="AA93" s="0" t="n">
        <v>0.853201545051554</v>
      </c>
      <c r="AB93" s="0" t="n">
        <v>0.0294305916775522</v>
      </c>
      <c r="AC93" s="0" t="n">
        <v>0.516644445935967</v>
      </c>
      <c r="AD93" s="0" t="n">
        <v>-0.981325936517465</v>
      </c>
      <c r="AE93" s="0" t="n">
        <v>-1.40481694392751</v>
      </c>
      <c r="AF93" s="0" t="n">
        <v>0.107207962040134</v>
      </c>
      <c r="AG93" s="0" t="n">
        <v>-0.318846355494731</v>
      </c>
      <c r="AH93" s="0" t="n">
        <v>0.626434672453944</v>
      </c>
      <c r="AI93" s="0" t="n">
        <v>-0.0799084526625497</v>
      </c>
      <c r="AJ93" s="0" t="n">
        <v>0.20507533923463</v>
      </c>
      <c r="AK93" s="0" t="n">
        <v>-1.62338252994124</v>
      </c>
      <c r="AL93" s="0" t="n">
        <v>1.88843693961426</v>
      </c>
      <c r="AM93" s="0" t="n">
        <v>-0.164241985032032</v>
      </c>
      <c r="AN93" s="0" t="n">
        <v>0.697586970339199</v>
      </c>
      <c r="AO93" s="0" t="n">
        <v>-0.836091670219627</v>
      </c>
      <c r="AP93" s="0" t="n">
        <v>0.308009902217341</v>
      </c>
      <c r="AQ93" s="0" t="n">
        <v>-1.30284476352475</v>
      </c>
      <c r="AR93" s="0" t="n">
        <v>0.452067838259671</v>
      </c>
      <c r="AS93" s="0" t="n">
        <v>-0.355974084385833</v>
      </c>
      <c r="AT93" s="0" t="n">
        <v>0.0291905039355675</v>
      </c>
      <c r="AU93" s="0" t="n">
        <v>0.697974030130098</v>
      </c>
      <c r="AV93" s="0" t="n">
        <v>-1.23254031122028</v>
      </c>
      <c r="AW93" s="0" t="n">
        <v>-0.684491730612797</v>
      </c>
      <c r="AX93" s="0" t="n">
        <v>0.457324281086766</v>
      </c>
      <c r="AY93" s="0" t="n">
        <v>2.09822147454675</v>
      </c>
      <c r="AZ93" s="0" t="n">
        <v>-0.138082334661482</v>
      </c>
      <c r="BA93" s="0" t="n">
        <v>0.591136117923933</v>
      </c>
      <c r="BB93" s="0" t="n">
        <v>-0.10697146985848</v>
      </c>
      <c r="BC93" s="0" t="n">
        <v>1.9422455947563</v>
      </c>
      <c r="BD93" s="0" t="n">
        <v>-1.74722166696526</v>
      </c>
      <c r="BE93" s="0" t="n">
        <v>0.094621044669358</v>
      </c>
      <c r="BF93" s="0" t="n">
        <v>-1.62554403356206</v>
      </c>
      <c r="BG93" s="0" t="n">
        <v>-2.50657157053672</v>
      </c>
      <c r="BH93" s="0" t="n">
        <v>0.297462053117817</v>
      </c>
      <c r="BI93" s="0" t="n">
        <v>0.139497796147459</v>
      </c>
      <c r="BJ93" s="0" t="n">
        <v>-0.284836937742201</v>
      </c>
      <c r="BK93" s="0" t="n">
        <v>-0.106194090039753</v>
      </c>
    </row>
    <row r="94" customFormat="false" ht="15" hidden="false" customHeight="false" outlineLevel="0" collapsed="false">
      <c r="A94" s="0" t="n">
        <v>3.09829943407126</v>
      </c>
      <c r="B94" s="0" t="n">
        <v>-0.258175138031434</v>
      </c>
      <c r="C94" s="0" t="n">
        <v>0.510124361250075</v>
      </c>
      <c r="D94" s="0" t="n">
        <v>-0.649364819613881</v>
      </c>
      <c r="E94" s="0" t="n">
        <v>0.295232575040603</v>
      </c>
      <c r="F94" s="0" t="n">
        <v>-0.238233675055618</v>
      </c>
      <c r="G94" s="0" t="n">
        <v>-0.41051848272973</v>
      </c>
      <c r="H94" s="0" t="n">
        <v>1.81889853220033</v>
      </c>
      <c r="I94" s="0" t="n">
        <v>1.17718496318434</v>
      </c>
      <c r="J94" s="0" t="n">
        <v>0.136746647399231</v>
      </c>
      <c r="K94" s="0" t="n">
        <v>-2.30421193594397</v>
      </c>
      <c r="L94" s="0" t="n">
        <v>-0.36100922325257</v>
      </c>
      <c r="M94" s="0" t="n">
        <v>2.70302756440508</v>
      </c>
      <c r="N94" s="0" t="n">
        <v>-0.230661666639708</v>
      </c>
      <c r="O94" s="0" t="n">
        <v>1.10321757205366</v>
      </c>
      <c r="P94" s="0" t="n">
        <v>1.4419424019526</v>
      </c>
      <c r="Q94" s="0" t="n">
        <v>0.218963915855975</v>
      </c>
      <c r="R94" s="0" t="n">
        <v>-0.841821631868152</v>
      </c>
      <c r="S94" s="0" t="n">
        <v>-2.43531233178289</v>
      </c>
      <c r="T94" s="0" t="n">
        <v>0.684163208608955</v>
      </c>
      <c r="U94" s="0" t="n">
        <v>-0.814756002823548</v>
      </c>
      <c r="V94" s="0" t="n">
        <v>0.176150451887692</v>
      </c>
      <c r="W94" s="0" t="n">
        <v>-1.24982033958936</v>
      </c>
      <c r="X94" s="0" t="n">
        <v>-0.265237540470202</v>
      </c>
      <c r="Y94" s="0" t="n">
        <v>0.0337190549010532</v>
      </c>
      <c r="Z94" s="0" t="n">
        <v>0.268593581044298</v>
      </c>
      <c r="AA94" s="0" t="n">
        <v>-1.11482218735241</v>
      </c>
      <c r="AB94" s="0" t="n">
        <v>1.19691094876135</v>
      </c>
      <c r="AC94" s="0" t="n">
        <v>-0.596894784731971</v>
      </c>
      <c r="AD94" s="0" t="n">
        <v>-1.67446946045325</v>
      </c>
      <c r="AE94" s="0" t="n">
        <v>-0.109023419963464</v>
      </c>
      <c r="AF94" s="0" t="n">
        <v>0.0343753090264601</v>
      </c>
      <c r="AG94" s="0" t="n">
        <v>0.16058943317176</v>
      </c>
      <c r="AH94" s="0" t="n">
        <v>1.36213240368508</v>
      </c>
      <c r="AI94" s="0" t="n">
        <v>-0.236448836735859</v>
      </c>
      <c r="AJ94" s="0" t="n">
        <v>-0.119619624368771</v>
      </c>
      <c r="AK94" s="0" t="n">
        <v>-1.10318438123309</v>
      </c>
      <c r="AL94" s="0" t="n">
        <v>0.820553502887897</v>
      </c>
      <c r="AM94" s="0" t="n">
        <v>0.184309064078104</v>
      </c>
      <c r="AN94" s="0" t="n">
        <v>-0.420027727294163</v>
      </c>
      <c r="AO94" s="0" t="n">
        <v>-1.90467469346546</v>
      </c>
      <c r="AP94" s="0" t="n">
        <v>1.44441219505509</v>
      </c>
      <c r="AQ94" s="0" t="n">
        <v>-1.22767996445606</v>
      </c>
      <c r="AR94" s="0" t="n">
        <v>-0.591278009369706</v>
      </c>
      <c r="AS94" s="0" t="n">
        <v>0.358344511076003</v>
      </c>
      <c r="AT94" s="0" t="n">
        <v>-1.19655792861669</v>
      </c>
      <c r="AU94" s="0" t="n">
        <v>-1.49350977825314</v>
      </c>
      <c r="AV94" s="0" t="n">
        <v>-2.12394758270067</v>
      </c>
      <c r="AW94" s="0" t="n">
        <v>0.720996952905636</v>
      </c>
      <c r="AX94" s="0" t="n">
        <v>-0.545186244726322</v>
      </c>
      <c r="AY94" s="0" t="n">
        <v>2.92727009247333</v>
      </c>
      <c r="AZ94" s="0" t="n">
        <v>-0.994355065630873</v>
      </c>
      <c r="BA94" s="0" t="n">
        <v>-0.921451023428921</v>
      </c>
      <c r="BB94" s="0" t="n">
        <v>-0.565392970285402</v>
      </c>
      <c r="BC94" s="0" t="n">
        <v>0.243134655138489</v>
      </c>
      <c r="BD94" s="0" t="n">
        <v>-0.470203338785311</v>
      </c>
      <c r="BE94" s="0" t="n">
        <v>0.612332214002512</v>
      </c>
      <c r="BF94" s="0" t="n">
        <v>-0.978588389988654</v>
      </c>
      <c r="BG94" s="0" t="n">
        <v>-1.38159171846358</v>
      </c>
      <c r="BH94" s="0" t="n">
        <v>-1.79821473940911</v>
      </c>
      <c r="BI94" s="0" t="n">
        <v>-2.2235741679372</v>
      </c>
      <c r="BJ94" s="0" t="n">
        <v>-0.518069019475057</v>
      </c>
      <c r="BK94" s="0" t="n">
        <v>-0.300980312393222</v>
      </c>
    </row>
    <row r="95" customFormat="false" ht="15" hidden="false" customHeight="false" outlineLevel="0" collapsed="false">
      <c r="A95" s="0" t="n">
        <v>-0.631437027483183</v>
      </c>
      <c r="B95" s="0" t="n">
        <v>1.24340579718716</v>
      </c>
      <c r="C95" s="0" t="n">
        <v>1.22803020960814</v>
      </c>
      <c r="D95" s="0" t="n">
        <v>-0.334802987444502</v>
      </c>
      <c r="E95" s="0" t="n">
        <v>-1.79392111319196</v>
      </c>
      <c r="F95" s="0" t="n">
        <v>-0.566705108055053</v>
      </c>
      <c r="G95" s="0" t="n">
        <v>-0.599821393917062</v>
      </c>
      <c r="H95" s="0" t="n">
        <v>-0.657134962278058</v>
      </c>
      <c r="I95" s="0" t="n">
        <v>-0.697718903898245</v>
      </c>
      <c r="J95" s="0" t="n">
        <v>-0.653462895724807</v>
      </c>
      <c r="K95" s="0" t="n">
        <v>-0.38654161589776</v>
      </c>
      <c r="L95" s="0" t="n">
        <v>-0.635541098815557</v>
      </c>
      <c r="M95" s="0" t="n">
        <v>0.208322508625592</v>
      </c>
      <c r="N95" s="0" t="n">
        <v>0.360368715904861</v>
      </c>
      <c r="O95" s="0" t="n">
        <v>-0.91064508718249</v>
      </c>
      <c r="P95" s="0" t="n">
        <v>1.27106532600703</v>
      </c>
      <c r="Q95" s="0" t="n">
        <v>-0.980062301840614</v>
      </c>
      <c r="R95" s="0" t="n">
        <v>-1.61780061381534</v>
      </c>
      <c r="S95" s="0" t="n">
        <v>0.380778071365052</v>
      </c>
      <c r="T95" s="0" t="n">
        <v>-0.81740813441434</v>
      </c>
      <c r="U95" s="0" t="n">
        <v>0.321291470757388</v>
      </c>
      <c r="V95" s="0" t="n">
        <v>-2.40366860110053</v>
      </c>
      <c r="W95" s="0" t="n">
        <v>1.39245594148307</v>
      </c>
      <c r="X95" s="0" t="n">
        <v>0.672293408040402</v>
      </c>
      <c r="Y95" s="0" t="n">
        <v>-1.500476549163</v>
      </c>
      <c r="Z95" s="0" t="n">
        <v>-1.47877712384629</v>
      </c>
      <c r="AA95" s="0" t="n">
        <v>1.67226590409753</v>
      </c>
      <c r="AB95" s="0" t="n">
        <v>-0.737379903497959</v>
      </c>
      <c r="AC95" s="0" t="n">
        <v>-0.834184848732624</v>
      </c>
      <c r="AD95" s="0" t="n">
        <v>-2.26605209414928</v>
      </c>
      <c r="AE95" s="0" t="n">
        <v>-0.350778205601554</v>
      </c>
      <c r="AF95" s="0" t="n">
        <v>-0.227719614835753</v>
      </c>
      <c r="AG95" s="0" t="n">
        <v>0.715493096769485</v>
      </c>
      <c r="AH95" s="0" t="n">
        <v>-1.39907842818448</v>
      </c>
      <c r="AI95" s="0" t="n">
        <v>-1.52028679224061</v>
      </c>
      <c r="AJ95" s="0" t="n">
        <v>0.450962634776477</v>
      </c>
      <c r="AK95" s="0" t="n">
        <v>1.00673007122707</v>
      </c>
      <c r="AL95" s="0" t="n">
        <v>-1.57115235111788</v>
      </c>
      <c r="AM95" s="0" t="n">
        <v>1.08151408629974</v>
      </c>
      <c r="AN95" s="0" t="n">
        <v>0.0375418414868215</v>
      </c>
      <c r="AO95" s="0" t="n">
        <v>1.09180533907465</v>
      </c>
      <c r="AP95" s="0" t="n">
        <v>-0.0702203615176166</v>
      </c>
      <c r="AQ95" s="0" t="n">
        <v>-2.52227791748795</v>
      </c>
      <c r="AR95" s="0" t="n">
        <v>-0.151967382316039</v>
      </c>
      <c r="AS95" s="0" t="n">
        <v>1.06014381867127</v>
      </c>
      <c r="AT95" s="0" t="n">
        <v>-0.893746019083714</v>
      </c>
      <c r="AU95" s="0" t="n">
        <v>-0.387964968907452</v>
      </c>
      <c r="AV95" s="0" t="n">
        <v>-0.176133503550978</v>
      </c>
      <c r="AW95" s="0" t="n">
        <v>-2.89951387986848</v>
      </c>
      <c r="AX95" s="0" t="n">
        <v>1.67134757543748</v>
      </c>
      <c r="AY95" s="0" t="n">
        <v>-0.901375679897175</v>
      </c>
      <c r="AZ95" s="0" t="n">
        <v>0.505735432472799</v>
      </c>
      <c r="BA95" s="0" t="n">
        <v>-0.0867011361482087</v>
      </c>
      <c r="BB95" s="0" t="n">
        <v>1.25761905635936</v>
      </c>
      <c r="BC95" s="0" t="n">
        <v>0.406056122428081</v>
      </c>
      <c r="BD95" s="0" t="n">
        <v>-0.234924271520975</v>
      </c>
      <c r="BE95" s="0" t="n">
        <v>-0.89351509251928</v>
      </c>
      <c r="BF95" s="0" t="n">
        <v>0.797850701382139</v>
      </c>
      <c r="BG95" s="0" t="n">
        <v>-1.87344130395462</v>
      </c>
      <c r="BH95" s="0" t="n">
        <v>0.645890420275893</v>
      </c>
      <c r="BI95" s="0" t="n">
        <v>-1.09904475155487</v>
      </c>
      <c r="BJ95" s="0" t="n">
        <v>1.25228366195664</v>
      </c>
      <c r="BK95" s="0" t="n">
        <v>0.161299542662695</v>
      </c>
    </row>
    <row r="96" customFormat="false" ht="15" hidden="false" customHeight="false" outlineLevel="0" collapsed="false">
      <c r="A96" s="0" t="n">
        <v>0.644123767850109</v>
      </c>
      <c r="B96" s="0" t="n">
        <v>0.0819888138247194</v>
      </c>
      <c r="C96" s="0" t="n">
        <v>-1.752377095141</v>
      </c>
      <c r="D96" s="0" t="n">
        <v>-0.860729163395338</v>
      </c>
      <c r="E96" s="0" t="n">
        <v>0.672389337611382</v>
      </c>
      <c r="F96" s="0" t="n">
        <v>0.166655817359844</v>
      </c>
      <c r="G96" s="0" t="n">
        <v>1.18098990530567</v>
      </c>
      <c r="H96" s="0" t="n">
        <v>0.403274563037172</v>
      </c>
      <c r="I96" s="0" t="n">
        <v>-0.96670189070266</v>
      </c>
      <c r="J96" s="0" t="n">
        <v>-0.796064137720634</v>
      </c>
      <c r="K96" s="0" t="n">
        <v>0.102917390523237</v>
      </c>
      <c r="L96" s="0" t="n">
        <v>-2.31404406600011</v>
      </c>
      <c r="M96" s="0" t="n">
        <v>1.67344188562299</v>
      </c>
      <c r="N96" s="0" t="n">
        <v>0.441746736377557</v>
      </c>
      <c r="O96" s="0" t="n">
        <v>1.22703459704887</v>
      </c>
      <c r="P96" s="0" t="n">
        <v>-1.58060394080917</v>
      </c>
      <c r="Q96" s="0" t="n">
        <v>1.24456516035526</v>
      </c>
      <c r="R96" s="0" t="n">
        <v>2.23149891102775</v>
      </c>
      <c r="S96" s="0" t="n">
        <v>-1.32087835537732</v>
      </c>
      <c r="T96" s="0" t="n">
        <v>0.771401794903767</v>
      </c>
      <c r="U96" s="0" t="n">
        <v>0.00110994468729315</v>
      </c>
      <c r="V96" s="0" t="n">
        <v>-1.54443384824824</v>
      </c>
      <c r="W96" s="0" t="n">
        <v>0.49288397185187</v>
      </c>
      <c r="X96" s="0" t="n">
        <v>0.833603204837348</v>
      </c>
      <c r="Y96" s="0" t="n">
        <v>-0.601126552668847</v>
      </c>
      <c r="Z96" s="0" t="n">
        <v>1.16591652025522</v>
      </c>
      <c r="AA96" s="0" t="n">
        <v>-1.6667634067892</v>
      </c>
      <c r="AB96" s="0" t="n">
        <v>-1.49475614644964</v>
      </c>
      <c r="AC96" s="0" t="n">
        <v>0.136597395588752</v>
      </c>
      <c r="AD96" s="0" t="n">
        <v>0.0253852779722717</v>
      </c>
      <c r="AE96" s="0" t="n">
        <v>-0.716573488424105</v>
      </c>
      <c r="AF96" s="0" t="n">
        <v>0.809594435971886</v>
      </c>
      <c r="AG96" s="0" t="n">
        <v>0.530894314215949</v>
      </c>
      <c r="AH96" s="0" t="n">
        <v>0.858139070934016</v>
      </c>
      <c r="AI96" s="0" t="n">
        <v>-0.123136435352268</v>
      </c>
      <c r="AJ96" s="0" t="n">
        <v>0.602580267978341</v>
      </c>
      <c r="AK96" s="0" t="n">
        <v>-0.445650303029995</v>
      </c>
      <c r="AL96" s="0" t="n">
        <v>2.0538186900866</v>
      </c>
      <c r="AM96" s="0" t="n">
        <v>-0.812545770121986</v>
      </c>
      <c r="AN96" s="0" t="n">
        <v>2.10529742945831</v>
      </c>
      <c r="AO96" s="0" t="n">
        <v>0.0348879470894086</v>
      </c>
      <c r="AP96" s="0" t="n">
        <v>-1.37551088956874</v>
      </c>
      <c r="AQ96" s="0" t="n">
        <v>1.3680793504886</v>
      </c>
      <c r="AR96" s="0" t="n">
        <v>0.125901388394959</v>
      </c>
      <c r="AS96" s="0" t="n">
        <v>0.851124098380238</v>
      </c>
      <c r="AT96" s="0" t="n">
        <v>1.22385591854259</v>
      </c>
      <c r="AU96" s="0" t="n">
        <v>0.337955554145025</v>
      </c>
      <c r="AV96" s="0" t="n">
        <v>-0.592240844812815</v>
      </c>
      <c r="AW96" s="0" t="n">
        <v>0.97571337766925</v>
      </c>
      <c r="AX96" s="0" t="n">
        <v>0.000755507454595548</v>
      </c>
      <c r="AY96" s="0" t="n">
        <v>0.685857818608419</v>
      </c>
      <c r="AZ96" s="0" t="n">
        <v>-2.15373057379146</v>
      </c>
      <c r="BA96" s="0" t="n">
        <v>0.446981717009852</v>
      </c>
      <c r="BB96" s="0" t="n">
        <v>-0.63858582514503</v>
      </c>
      <c r="BC96" s="0" t="n">
        <v>1.65330963717853</v>
      </c>
      <c r="BD96" s="0" t="n">
        <v>0.623087347889095</v>
      </c>
      <c r="BE96" s="0" t="n">
        <v>0.239857745849297</v>
      </c>
      <c r="BF96" s="0" t="n">
        <v>0.486309993350222</v>
      </c>
      <c r="BG96" s="0" t="n">
        <v>-0.998440852876718</v>
      </c>
      <c r="BH96" s="0" t="n">
        <v>1.62325669052805</v>
      </c>
      <c r="BI96" s="0" t="n">
        <v>1.99137041841691</v>
      </c>
      <c r="BJ96" s="0" t="n">
        <v>0.392913510548216</v>
      </c>
      <c r="BK96" s="0" t="n">
        <v>1.59040356857364</v>
      </c>
    </row>
    <row r="97" customFormat="false" ht="15" hidden="false" customHeight="false" outlineLevel="0" collapsed="false">
      <c r="A97" s="0" t="n">
        <v>-0.569148198672534</v>
      </c>
      <c r="B97" s="0" t="n">
        <v>-0.797113566224981</v>
      </c>
      <c r="C97" s="0" t="n">
        <v>0.0409247487289229</v>
      </c>
      <c r="D97" s="0" t="n">
        <v>0.434941038367899</v>
      </c>
      <c r="E97" s="0" t="n">
        <v>-0.39398668124312</v>
      </c>
      <c r="F97" s="0" t="n">
        <v>0.537768190368484</v>
      </c>
      <c r="G97" s="0" t="n">
        <v>0.306389482073414</v>
      </c>
      <c r="H97" s="0" t="n">
        <v>-0.998306775291055</v>
      </c>
      <c r="I97" s="0" t="n">
        <v>0.518793017451721</v>
      </c>
      <c r="J97" s="0" t="n">
        <v>0.863528242521521</v>
      </c>
      <c r="K97" s="0" t="n">
        <v>0.171469317590391</v>
      </c>
      <c r="L97" s="0" t="n">
        <v>1.15264810326169</v>
      </c>
      <c r="M97" s="0" t="n">
        <v>-1.21740379349695</v>
      </c>
      <c r="N97" s="0" t="n">
        <v>0.467950422131852</v>
      </c>
      <c r="O97" s="0" t="n">
        <v>-1.17028070639678</v>
      </c>
      <c r="P97" s="0" t="n">
        <v>-1.11408135823309</v>
      </c>
      <c r="Q97" s="0" t="n">
        <v>-0.63093083373779</v>
      </c>
      <c r="R97" s="0" t="n">
        <v>-0.942060183574245</v>
      </c>
      <c r="S97" s="0" t="n">
        <v>-0.547995818741138</v>
      </c>
      <c r="T97" s="0" t="n">
        <v>-0.214150310711189</v>
      </c>
      <c r="U97" s="0" t="n">
        <v>0.837154486331385</v>
      </c>
      <c r="V97" s="0" t="n">
        <v>-0.321159038705702</v>
      </c>
      <c r="W97" s="0" t="n">
        <v>-1.58562570676959</v>
      </c>
      <c r="X97" s="0" t="n">
        <v>1.14006784649516</v>
      </c>
      <c r="Y97" s="0" t="n">
        <v>-0.83709013361504</v>
      </c>
      <c r="Z97" s="0" t="n">
        <v>-0.0587204271046287</v>
      </c>
      <c r="AA97" s="0" t="n">
        <v>0.446536506940712</v>
      </c>
      <c r="AB97" s="0" t="n">
        <v>0.199610418402783</v>
      </c>
      <c r="AC97" s="0" t="n">
        <v>1.09417954752148</v>
      </c>
      <c r="AD97" s="0" t="n">
        <v>0.479003143392759</v>
      </c>
      <c r="AE97" s="0" t="n">
        <v>-0.861309579697108</v>
      </c>
      <c r="AF97" s="0" t="n">
        <v>2.17856217399166</v>
      </c>
      <c r="AG97" s="0" t="n">
        <v>0.194333463338233</v>
      </c>
      <c r="AH97" s="0" t="n">
        <v>-0.147340226621506</v>
      </c>
      <c r="AI97" s="0" t="n">
        <v>0.963925423055571</v>
      </c>
      <c r="AJ97" s="0" t="n">
        <v>0.249450945930072</v>
      </c>
      <c r="AK97" s="0" t="n">
        <v>0.399228192939327</v>
      </c>
      <c r="AL97" s="0" t="n">
        <v>2.49218399860069</v>
      </c>
      <c r="AM97" s="0" t="n">
        <v>-0.275121428255047</v>
      </c>
      <c r="AN97" s="0" t="n">
        <v>-0.317760894017396</v>
      </c>
      <c r="AO97" s="0" t="n">
        <v>0.116578512012464</v>
      </c>
      <c r="AP97" s="0" t="n">
        <v>1.07151593558104</v>
      </c>
      <c r="AQ97" s="0" t="n">
        <v>-1.5065340301904</v>
      </c>
      <c r="AR97" s="0" t="n">
        <v>-1.96555589147651</v>
      </c>
      <c r="AS97" s="0" t="n">
        <v>-0.587115270620148</v>
      </c>
      <c r="AT97" s="0" t="n">
        <v>-1.63392295905929</v>
      </c>
      <c r="AU97" s="0" t="n">
        <v>-0.424831347525638</v>
      </c>
      <c r="AV97" s="0" t="n">
        <v>0.50249969612929</v>
      </c>
      <c r="AW97" s="0" t="n">
        <v>-0.890748863552264</v>
      </c>
      <c r="AX97" s="0" t="n">
        <v>-1.42682657678134</v>
      </c>
      <c r="AY97" s="0" t="n">
        <v>0.069337161715348</v>
      </c>
      <c r="AZ97" s="0" t="n">
        <v>0.86254348461517</v>
      </c>
      <c r="BA97" s="0" t="n">
        <v>-1.69497343851661</v>
      </c>
      <c r="BB97" s="0" t="n">
        <v>0.820232398305984</v>
      </c>
      <c r="BC97" s="0" t="n">
        <v>0.817306203738326</v>
      </c>
      <c r="BD97" s="0" t="n">
        <v>0.954085102156628</v>
      </c>
      <c r="BE97" s="0" t="n">
        <v>1.21848021487169</v>
      </c>
      <c r="BF97" s="0" t="n">
        <v>2.20201392465962</v>
      </c>
      <c r="BG97" s="0" t="n">
        <v>-0.356092048619055</v>
      </c>
      <c r="BH97" s="0" t="n">
        <v>0.109571580077858</v>
      </c>
      <c r="BI97" s="0" t="n">
        <v>-0.416438433248026</v>
      </c>
      <c r="BJ97" s="0" t="n">
        <v>0.00197684475581078</v>
      </c>
      <c r="BK97" s="0" t="n">
        <v>1.53287335563631</v>
      </c>
    </row>
    <row r="98" customFormat="false" ht="15" hidden="false" customHeight="false" outlineLevel="0" collapsed="false">
      <c r="A98" s="0" t="n">
        <v>-1.34501448393067</v>
      </c>
      <c r="B98" s="0" t="n">
        <v>-0.861049672165576</v>
      </c>
      <c r="C98" s="0" t="n">
        <v>1.37718093650456</v>
      </c>
      <c r="D98" s="0" t="n">
        <v>1.02003650690209</v>
      </c>
      <c r="E98" s="0" t="n">
        <v>-0.363131646817078</v>
      </c>
      <c r="F98" s="0" t="n">
        <v>0.85440200112072</v>
      </c>
      <c r="G98" s="0" t="n">
        <v>0.341215842492033</v>
      </c>
      <c r="H98" s="0" t="n">
        <v>1.50027460900099</v>
      </c>
      <c r="I98" s="0" t="n">
        <v>0.0745095938267726</v>
      </c>
      <c r="J98" s="0" t="n">
        <v>1.02563211387258</v>
      </c>
      <c r="K98" s="0" t="n">
        <v>2.64201191049262</v>
      </c>
      <c r="L98" s="0" t="n">
        <v>0.598099155047466</v>
      </c>
      <c r="M98" s="0" t="n">
        <v>0.0493281657948436</v>
      </c>
      <c r="N98" s="0" t="n">
        <v>0.722446985220979</v>
      </c>
      <c r="O98" s="0" t="n">
        <v>-0.365280858203885</v>
      </c>
      <c r="P98" s="0" t="n">
        <v>2.38796770552473</v>
      </c>
      <c r="Q98" s="0" t="n">
        <v>0.180071037695982</v>
      </c>
      <c r="R98" s="0" t="n">
        <v>-0.272933320225513</v>
      </c>
      <c r="S98" s="0" t="n">
        <v>-0.835689005020036</v>
      </c>
      <c r="T98" s="0" t="n">
        <v>1.09722019160644</v>
      </c>
      <c r="U98" s="0" t="n">
        <v>0.867187412827739</v>
      </c>
      <c r="V98" s="0" t="n">
        <v>-0.497354371414093</v>
      </c>
      <c r="W98" s="0" t="n">
        <v>0.576451345122423</v>
      </c>
      <c r="X98" s="0" t="n">
        <v>-1.50855596821286</v>
      </c>
      <c r="Y98" s="0" t="n">
        <v>0.184970575073156</v>
      </c>
      <c r="Z98" s="0" t="n">
        <v>0.452756352076695</v>
      </c>
      <c r="AA98" s="0" t="n">
        <v>1.70732980955922</v>
      </c>
      <c r="AB98" s="0" t="n">
        <v>-0.770818802728689</v>
      </c>
      <c r="AC98" s="0" t="n">
        <v>-1.27835262880232</v>
      </c>
      <c r="AD98" s="0" t="n">
        <v>-0.895427960925042</v>
      </c>
      <c r="AE98" s="0" t="n">
        <v>-1.33656850031492</v>
      </c>
      <c r="AF98" s="0" t="n">
        <v>1.33665735775898</v>
      </c>
      <c r="AG98" s="0" t="n">
        <v>1.54863929502404</v>
      </c>
      <c r="AH98" s="0" t="n">
        <v>0.320216577948829</v>
      </c>
      <c r="AI98" s="0" t="n">
        <v>1.22129494568515</v>
      </c>
      <c r="AJ98" s="0" t="n">
        <v>0.133958380580235</v>
      </c>
      <c r="AK98" s="0" t="n">
        <v>-0.095111647700766</v>
      </c>
      <c r="AL98" s="0" t="n">
        <v>-0.333037619053762</v>
      </c>
      <c r="AM98" s="0" t="n">
        <v>-0.310390991377566</v>
      </c>
      <c r="AN98" s="0" t="n">
        <v>-1.54780155630903</v>
      </c>
      <c r="AO98" s="0" t="n">
        <v>0.264254763607339</v>
      </c>
      <c r="AP98" s="0" t="n">
        <v>-0.0403339102140438</v>
      </c>
      <c r="AQ98" s="0" t="n">
        <v>0.745360724077876</v>
      </c>
      <c r="AR98" s="0" t="n">
        <v>0.0935234964386097</v>
      </c>
      <c r="AS98" s="0" t="n">
        <v>-0.162703701569092</v>
      </c>
      <c r="AT98" s="0" t="n">
        <v>-0.871193030007631</v>
      </c>
      <c r="AU98" s="0" t="n">
        <v>0.0721532368217613</v>
      </c>
      <c r="AV98" s="0" t="n">
        <v>0.738237230816162</v>
      </c>
      <c r="AW98" s="0" t="n">
        <v>-1.14333899108386</v>
      </c>
      <c r="AX98" s="0" t="n">
        <v>0.0874737536807392</v>
      </c>
      <c r="AY98" s="0" t="n">
        <v>0.233042951529484</v>
      </c>
      <c r="AZ98" s="0" t="n">
        <v>-0.718064783618264</v>
      </c>
      <c r="BA98" s="0" t="n">
        <v>-0.587856304908</v>
      </c>
      <c r="BB98" s="0" t="n">
        <v>0.230610848766214</v>
      </c>
      <c r="BC98" s="0" t="n">
        <v>-1.13342101829262</v>
      </c>
      <c r="BD98" s="0" t="n">
        <v>0.349923715249393</v>
      </c>
      <c r="BE98" s="0" t="n">
        <v>-0.8953543736592</v>
      </c>
      <c r="BF98" s="0" t="n">
        <v>1.06285369303322</v>
      </c>
      <c r="BG98" s="0" t="n">
        <v>2.3378277453883</v>
      </c>
      <c r="BH98" s="0" t="n">
        <v>-0.86075680170182</v>
      </c>
      <c r="BI98" s="0" t="n">
        <v>0.534207862374675</v>
      </c>
      <c r="BJ98" s="0" t="n">
        <v>-0.726741904882019</v>
      </c>
      <c r="BK98" s="0" t="n">
        <v>1.04095417379779</v>
      </c>
    </row>
    <row r="99" customFormat="false" ht="15" hidden="false" customHeight="false" outlineLevel="0" collapsed="false">
      <c r="A99" s="0" t="n">
        <v>-1.26525840908522</v>
      </c>
      <c r="B99" s="0" t="n">
        <v>0.480586758427713</v>
      </c>
      <c r="C99" s="0" t="n">
        <v>-0.872988966889353</v>
      </c>
      <c r="D99" s="0" t="n">
        <v>-0.206984589098369</v>
      </c>
      <c r="E99" s="0" t="n">
        <v>-1.03102527514731</v>
      </c>
      <c r="F99" s="0" t="n">
        <v>0.822350470895754</v>
      </c>
      <c r="G99" s="0" t="n">
        <v>-0.836980354439587</v>
      </c>
      <c r="H99" s="0" t="n">
        <v>0.551964259331828</v>
      </c>
      <c r="I99" s="0" t="n">
        <v>-0.344098028262333</v>
      </c>
      <c r="J99" s="0" t="n">
        <v>-0.114472371798863</v>
      </c>
      <c r="K99" s="0" t="n">
        <v>0.147755907400129</v>
      </c>
      <c r="L99" s="0" t="n">
        <v>-0.761824671658849</v>
      </c>
      <c r="M99" s="0" t="n">
        <v>0.210367113540887</v>
      </c>
      <c r="N99" s="0" t="n">
        <v>1.53033456435441</v>
      </c>
      <c r="O99" s="0" t="n">
        <v>-0.778094785832714</v>
      </c>
      <c r="P99" s="0" t="n">
        <v>1.17181014327385</v>
      </c>
      <c r="Q99" s="0" t="n">
        <v>1.49809763348778</v>
      </c>
      <c r="R99" s="0" t="n">
        <v>-0.816154989028044</v>
      </c>
      <c r="S99" s="0" t="n">
        <v>-1.45505460509055</v>
      </c>
      <c r="T99" s="0" t="n">
        <v>0.301960900171765</v>
      </c>
      <c r="U99" s="0" t="n">
        <v>-0.547407522766873</v>
      </c>
      <c r="V99" s="0" t="n">
        <v>1.868603219163</v>
      </c>
      <c r="W99" s="0" t="n">
        <v>0.0348075404998322</v>
      </c>
      <c r="X99" s="0" t="n">
        <v>-0.802199408035179</v>
      </c>
      <c r="Y99" s="0" t="n">
        <v>-1.14715951101171</v>
      </c>
      <c r="Z99" s="0" t="n">
        <v>1.08990495909083</v>
      </c>
      <c r="AA99" s="0" t="n">
        <v>-0.571183974084187</v>
      </c>
      <c r="AB99" s="0" t="n">
        <v>0.0438287994604283</v>
      </c>
      <c r="AC99" s="0" t="n">
        <v>0.955802745112481</v>
      </c>
      <c r="AD99" s="0" t="n">
        <v>-0.48425835193083</v>
      </c>
      <c r="AE99" s="0" t="n">
        <v>-0.0459288287401606</v>
      </c>
      <c r="AF99" s="0" t="n">
        <v>-0.0165684098225201</v>
      </c>
      <c r="AG99" s="0" t="n">
        <v>0.683324511516092</v>
      </c>
      <c r="AH99" s="0" t="n">
        <v>0.590744335510326</v>
      </c>
      <c r="AI99" s="0" t="n">
        <v>-0.220113731254829</v>
      </c>
      <c r="AJ99" s="0" t="n">
        <v>0.0636490614965177</v>
      </c>
      <c r="AK99" s="0" t="n">
        <v>-0.371779011523488</v>
      </c>
      <c r="AL99" s="0" t="n">
        <v>-1.47761240691945</v>
      </c>
      <c r="AM99" s="0" t="n">
        <v>0.257600857398129</v>
      </c>
      <c r="AN99" s="0" t="n">
        <v>1.89219176083307</v>
      </c>
      <c r="AO99" s="0" t="n">
        <v>-0.883719140691063</v>
      </c>
      <c r="AP99" s="0" t="n">
        <v>-0.773029709602703</v>
      </c>
      <c r="AQ99" s="0" t="n">
        <v>-0.870727771643741</v>
      </c>
      <c r="AR99" s="0" t="n">
        <v>0.724591778723123</v>
      </c>
      <c r="AS99" s="0" t="n">
        <v>0.44848545419644</v>
      </c>
      <c r="AT99" s="0" t="n">
        <v>-0.158537692416457</v>
      </c>
      <c r="AU99" s="0" t="n">
        <v>-0.918019061638965</v>
      </c>
      <c r="AV99" s="0" t="n">
        <v>0.0923767916399243</v>
      </c>
      <c r="AW99" s="0" t="n">
        <v>-1.5646221273358</v>
      </c>
      <c r="AX99" s="0" t="n">
        <v>0.143426566857493</v>
      </c>
      <c r="AY99" s="0" t="n">
        <v>0.871524386087934</v>
      </c>
      <c r="AZ99" s="0" t="n">
        <v>-1.25119913663368</v>
      </c>
      <c r="BA99" s="0" t="n">
        <v>-1.53251827682966</v>
      </c>
      <c r="BB99" s="0" t="n">
        <v>1.57943789169486</v>
      </c>
      <c r="BC99" s="0" t="n">
        <v>-0.611759639504585</v>
      </c>
      <c r="BD99" s="0" t="n">
        <v>1.13594784594382</v>
      </c>
      <c r="BE99" s="0" t="n">
        <v>-0.153997665197832</v>
      </c>
      <c r="BF99" s="0" t="n">
        <v>-0.161954816941328</v>
      </c>
      <c r="BG99" s="0" t="n">
        <v>0.438412699496645</v>
      </c>
      <c r="BH99" s="0" t="n">
        <v>-0.883998856746441</v>
      </c>
      <c r="BI99" s="0" t="n">
        <v>0.132497143495646</v>
      </c>
      <c r="BJ99" s="0" t="n">
        <v>-0.381489414824093</v>
      </c>
      <c r="BK99" s="0" t="n">
        <v>-1.32049344340503</v>
      </c>
    </row>
    <row r="100" customFormat="false" ht="15" hidden="false" customHeight="false" outlineLevel="0" collapsed="false">
      <c r="A100" s="0" t="n">
        <v>0.337482074726399</v>
      </c>
      <c r="B100" s="0" t="n">
        <v>-0.263307806877916</v>
      </c>
      <c r="C100" s="0" t="n">
        <v>-0.157024828444708</v>
      </c>
      <c r="D100" s="0" t="n">
        <v>-1.21016094341416</v>
      </c>
      <c r="E100" s="0" t="n">
        <v>1.5914003677628</v>
      </c>
      <c r="F100" s="0" t="n">
        <v>0.876714186386116</v>
      </c>
      <c r="G100" s="0" t="n">
        <v>0.964155884171979</v>
      </c>
      <c r="H100" s="0" t="n">
        <v>-0.305444702441682</v>
      </c>
      <c r="I100" s="0" t="n">
        <v>-1.72918288950342</v>
      </c>
      <c r="J100" s="0" t="n">
        <v>1.95291738248951</v>
      </c>
      <c r="K100" s="0" t="n">
        <v>-0.0610975080058681</v>
      </c>
      <c r="L100" s="0" t="n">
        <v>-0.748799796020054</v>
      </c>
      <c r="M100" s="0" t="n">
        <v>0.416801574483114</v>
      </c>
      <c r="N100" s="0" t="n">
        <v>1.1671207880033</v>
      </c>
      <c r="O100" s="0" t="n">
        <v>-0.0230505560854662</v>
      </c>
      <c r="P100" s="0" t="n">
        <v>1.27857516793937</v>
      </c>
      <c r="Q100" s="0" t="n">
        <v>1.08299993851687</v>
      </c>
      <c r="R100" s="0" t="n">
        <v>-1.07638118740206</v>
      </c>
      <c r="S100" s="0" t="n">
        <v>-0.673790105659476</v>
      </c>
      <c r="T100" s="0" t="n">
        <v>0.957537163279768</v>
      </c>
      <c r="U100" s="0" t="n">
        <v>-2.71261256381044</v>
      </c>
      <c r="V100" s="0" t="n">
        <v>-0.149455693164989</v>
      </c>
      <c r="W100" s="0" t="n">
        <v>-1.43083120162467</v>
      </c>
      <c r="X100" s="0" t="n">
        <v>-0.476553801433525</v>
      </c>
      <c r="Y100" s="0" t="n">
        <v>-0.298820089029204</v>
      </c>
      <c r="Z100" s="0" t="n">
        <v>-0.358244377907508</v>
      </c>
      <c r="AA100" s="0" t="n">
        <v>-0.552261252112609</v>
      </c>
      <c r="AB100" s="0" t="n">
        <v>-1.09714364962881</v>
      </c>
      <c r="AC100" s="0" t="n">
        <v>2.29191126681869</v>
      </c>
      <c r="AD100" s="0" t="n">
        <v>1.86746200416135</v>
      </c>
      <c r="AE100" s="0" t="n">
        <v>-1.16206582025628</v>
      </c>
      <c r="AF100" s="0" t="n">
        <v>1.58211675130357</v>
      </c>
      <c r="AG100" s="0" t="n">
        <v>-0.399465490472853</v>
      </c>
      <c r="AH100" s="0" t="n">
        <v>0.129187473331711</v>
      </c>
      <c r="AI100" s="0" t="n">
        <v>-0.0632739598969159</v>
      </c>
      <c r="AJ100" s="0" t="n">
        <v>-0.659748641253966</v>
      </c>
      <c r="AK100" s="0" t="n">
        <v>0.983852343606147</v>
      </c>
      <c r="AL100" s="0" t="n">
        <v>0.125886530576658</v>
      </c>
      <c r="AM100" s="0" t="n">
        <v>-0.476551423219241</v>
      </c>
      <c r="AN100" s="0" t="n">
        <v>-1.30458944380047</v>
      </c>
      <c r="AO100" s="0" t="n">
        <v>-0.89359501371912</v>
      </c>
      <c r="AP100" s="0" t="n">
        <v>-1.6413801156021</v>
      </c>
      <c r="AQ100" s="0" t="n">
        <v>0.0122235484151695</v>
      </c>
      <c r="AR100" s="0" t="n">
        <v>-1.1966655922844</v>
      </c>
      <c r="AS100" s="0" t="n">
        <v>-0.265560512518541</v>
      </c>
      <c r="AT100" s="0" t="n">
        <v>1.37010185361037</v>
      </c>
      <c r="AU100" s="0" t="n">
        <v>1.19929957292159</v>
      </c>
      <c r="AV100" s="0" t="n">
        <v>-0.0322768941026178</v>
      </c>
      <c r="AW100" s="0" t="n">
        <v>-0.0870847261431499</v>
      </c>
      <c r="AX100" s="0" t="n">
        <v>1.87987454942101</v>
      </c>
      <c r="AY100" s="0" t="n">
        <v>0.520756120358711</v>
      </c>
      <c r="AZ100" s="0" t="n">
        <v>-0.327806459876523</v>
      </c>
      <c r="BA100" s="0" t="n">
        <v>-1.42601811712045</v>
      </c>
      <c r="BB100" s="0" t="n">
        <v>0.393873218164743</v>
      </c>
      <c r="BC100" s="0" t="n">
        <v>0.829323772582862</v>
      </c>
      <c r="BD100" s="0" t="n">
        <v>-0.631651524513644</v>
      </c>
      <c r="BE100" s="0" t="n">
        <v>0.291202755138033</v>
      </c>
      <c r="BF100" s="0" t="n">
        <v>-0.363573294915029</v>
      </c>
      <c r="BG100" s="0" t="n">
        <v>-0.184032399199003</v>
      </c>
      <c r="BH100" s="0" t="n">
        <v>-2.48782205756233</v>
      </c>
      <c r="BI100" s="0" t="n">
        <v>-0.221781403716136</v>
      </c>
      <c r="BJ100" s="0" t="n">
        <v>0.969369302408054</v>
      </c>
      <c r="BK100" s="0" t="n">
        <v>-0.631402555566558</v>
      </c>
    </row>
    <row r="101" customFormat="false" ht="15" hidden="false" customHeight="false" outlineLevel="0" collapsed="false">
      <c r="A101" s="0" t="n">
        <v>0.0525263682153163</v>
      </c>
      <c r="B101" s="0" t="n">
        <v>-0.75595070669192</v>
      </c>
      <c r="C101" s="0" t="n">
        <v>0.360441676292773</v>
      </c>
      <c r="D101" s="0" t="n">
        <v>-0.216523197536174</v>
      </c>
      <c r="E101" s="0" t="n">
        <v>-0.939241540682007</v>
      </c>
      <c r="F101" s="0" t="n">
        <v>1.33255146766513</v>
      </c>
      <c r="G101" s="0" t="n">
        <v>0.928932013532215</v>
      </c>
      <c r="H101" s="0" t="n">
        <v>-0.604906763928175</v>
      </c>
      <c r="I101" s="0" t="n">
        <v>0.497788309417777</v>
      </c>
      <c r="J101" s="0" t="n">
        <v>0.537412002820381</v>
      </c>
      <c r="K101" s="0" t="n">
        <v>0.642301235011176</v>
      </c>
      <c r="L101" s="0" t="n">
        <v>-1.69425589599508</v>
      </c>
      <c r="M101" s="0" t="n">
        <v>1.00660654103263</v>
      </c>
      <c r="N101" s="0" t="n">
        <v>-0.569698962925731</v>
      </c>
      <c r="O101" s="0" t="n">
        <v>-0.357827933441267</v>
      </c>
      <c r="P101" s="0" t="n">
        <v>2.6378817522602</v>
      </c>
      <c r="Q101" s="0" t="n">
        <v>0.301873380721012</v>
      </c>
      <c r="R101" s="0" t="n">
        <v>-0.386322475447176</v>
      </c>
      <c r="S101" s="0" t="n">
        <v>-2.20529437275591</v>
      </c>
      <c r="T101" s="0" t="n">
        <v>1.38976413394636</v>
      </c>
      <c r="U101" s="0" t="n">
        <v>-1.3452096708086</v>
      </c>
      <c r="V101" s="0" t="n">
        <v>-1.0034389034995</v>
      </c>
      <c r="W101" s="0" t="n">
        <v>-0.331352299087849</v>
      </c>
      <c r="X101" s="0" t="n">
        <v>1.41641179170029</v>
      </c>
      <c r="Y101" s="0" t="n">
        <v>0.773239986665759</v>
      </c>
      <c r="Z101" s="0" t="n">
        <v>-0.15783750984026</v>
      </c>
      <c r="AA101" s="0" t="n">
        <v>0.308292063638821</v>
      </c>
      <c r="AB101" s="0" t="n">
        <v>-0.600385692871106</v>
      </c>
      <c r="AC101" s="0" t="n">
        <v>0.139653689565351</v>
      </c>
      <c r="AD101" s="0" t="n">
        <v>0.0733367447781367</v>
      </c>
      <c r="AE101" s="0" t="n">
        <v>0.968769895681353</v>
      </c>
      <c r="AF101" s="0" t="n">
        <v>0.96717812243895</v>
      </c>
      <c r="AG101" s="0" t="n">
        <v>0.493977382205645</v>
      </c>
      <c r="AH101" s="0" t="n">
        <v>-0.362347557546102</v>
      </c>
      <c r="AI101" s="0" t="n">
        <v>0.741822294390127</v>
      </c>
      <c r="AJ101" s="0" t="n">
        <v>-0.0919684662030466</v>
      </c>
      <c r="AK101" s="0" t="n">
        <v>-1.08191436871313</v>
      </c>
      <c r="AL101" s="0" t="n">
        <v>-0.403287791910939</v>
      </c>
      <c r="AM101" s="0" t="n">
        <v>0.0845269837843245</v>
      </c>
      <c r="AN101" s="0" t="n">
        <v>0.910215783664745</v>
      </c>
      <c r="AO101" s="0" t="n">
        <v>-0.183528172157153</v>
      </c>
      <c r="AP101" s="0" t="n">
        <v>-1.20919871123961</v>
      </c>
      <c r="AQ101" s="0" t="n">
        <v>0.0567416832968194</v>
      </c>
      <c r="AR101" s="0" t="n">
        <v>0.113456040056552</v>
      </c>
      <c r="AS101" s="0" t="n">
        <v>0.185837628902753</v>
      </c>
      <c r="AT101" s="0" t="n">
        <v>0.91987151595443</v>
      </c>
      <c r="AU101" s="0" t="n">
        <v>1.0189232400899</v>
      </c>
      <c r="AV101" s="0" t="n">
        <v>-0.594210872381667</v>
      </c>
      <c r="AW101" s="0" t="n">
        <v>-0.616143458048943</v>
      </c>
      <c r="AX101" s="0" t="n">
        <v>-1.04019871095547</v>
      </c>
      <c r="AY101" s="0" t="n">
        <v>0.698815670280476</v>
      </c>
      <c r="AZ101" s="0" t="n">
        <v>1.44882010833772</v>
      </c>
      <c r="BA101" s="0" t="n">
        <v>-0.315081927908923</v>
      </c>
      <c r="BB101" s="0" t="n">
        <v>-0.241430564724993</v>
      </c>
      <c r="BC101" s="0" t="n">
        <v>1.46678255689898</v>
      </c>
      <c r="BD101" s="0" t="n">
        <v>0.505557853215008</v>
      </c>
      <c r="BE101" s="0" t="n">
        <v>0.436235704801055</v>
      </c>
      <c r="BF101" s="0" t="n">
        <v>-1.19091650597373</v>
      </c>
      <c r="BG101" s="0" t="n">
        <v>0.678728069279419</v>
      </c>
      <c r="BH101" s="0" t="n">
        <v>-0.929136340509758</v>
      </c>
      <c r="BI101" s="0" t="n">
        <v>-1.13402018593496</v>
      </c>
      <c r="BJ101" s="0" t="n">
        <v>-0.346771576766712</v>
      </c>
      <c r="BK101" s="0" t="n">
        <v>-0.58579272344869</v>
      </c>
    </row>
    <row r="102" customFormat="false" ht="15" hidden="false" customHeight="false" outlineLevel="0" collapsed="false">
      <c r="A102" s="0" t="n">
        <v>-0.221599694385039</v>
      </c>
      <c r="B102" s="0" t="n">
        <v>-1.44098163452492</v>
      </c>
      <c r="C102" s="0" t="n">
        <v>0.958816306467673</v>
      </c>
      <c r="D102" s="0" t="n">
        <v>1.12768629451643</v>
      </c>
      <c r="E102" s="0" t="n">
        <v>-1.94734247414081</v>
      </c>
      <c r="F102" s="0" t="n">
        <v>0.97845780566655</v>
      </c>
      <c r="G102" s="0" t="n">
        <v>-0.810528629821626</v>
      </c>
      <c r="H102" s="0" t="n">
        <v>0.856975536982786</v>
      </c>
      <c r="I102" s="0" t="n">
        <v>-0.0684464926664156</v>
      </c>
      <c r="J102" s="0" t="n">
        <v>0.0287755640809986</v>
      </c>
      <c r="K102" s="0" t="n">
        <v>-0.185097649421219</v>
      </c>
      <c r="L102" s="0" t="n">
        <v>1.21212920423349</v>
      </c>
      <c r="M102" s="0" t="n">
        <v>-1.23958801252503</v>
      </c>
      <c r="N102" s="0" t="n">
        <v>0.607840338735009</v>
      </c>
      <c r="O102" s="0" t="n">
        <v>1.10133016488955</v>
      </c>
      <c r="P102" s="0" t="n">
        <v>0.716340080540411</v>
      </c>
      <c r="Q102" s="0" t="n">
        <v>2.32469891432342</v>
      </c>
      <c r="R102" s="0" t="n">
        <v>-0.528946762724699</v>
      </c>
      <c r="S102" s="0" t="n">
        <v>0.957304822593531</v>
      </c>
      <c r="T102" s="0" t="n">
        <v>-0.10609063534142</v>
      </c>
      <c r="U102" s="0" t="n">
        <v>1.23340607635267</v>
      </c>
      <c r="V102" s="0" t="n">
        <v>-0.00768899572136947</v>
      </c>
      <c r="W102" s="0" t="n">
        <v>-0.38787578186247</v>
      </c>
      <c r="X102" s="0" t="n">
        <v>1.30607220387163</v>
      </c>
      <c r="Y102" s="0" t="n">
        <v>-0.49156193901893</v>
      </c>
      <c r="Z102" s="0" t="n">
        <v>-1.41272575890056</v>
      </c>
      <c r="AA102" s="0" t="n">
        <v>-0.516846883173829</v>
      </c>
      <c r="AB102" s="0" t="n">
        <v>0.619032946588533</v>
      </c>
      <c r="AC102" s="0" t="n">
        <v>1.39203875158709</v>
      </c>
      <c r="AD102" s="0" t="n">
        <v>0.111129375296512</v>
      </c>
      <c r="AE102" s="0" t="n">
        <v>1.31819706723403</v>
      </c>
      <c r="AF102" s="0" t="n">
        <v>-1.35817492147759</v>
      </c>
      <c r="AG102" s="0" t="n">
        <v>-0.443263464817903</v>
      </c>
      <c r="AH102" s="0" t="n">
        <v>-0.288575117154101</v>
      </c>
      <c r="AI102" s="0" t="n">
        <v>-0.11455942747252</v>
      </c>
      <c r="AJ102" s="0" t="n">
        <v>0.0840943882501965</v>
      </c>
      <c r="AK102" s="0" t="n">
        <v>0.690910957392193</v>
      </c>
      <c r="AL102" s="0" t="n">
        <v>-0.44480683817049</v>
      </c>
      <c r="AM102" s="0" t="n">
        <v>0.139028686953126</v>
      </c>
      <c r="AN102" s="0" t="n">
        <v>-0.0451228903240517</v>
      </c>
      <c r="AO102" s="0" t="n">
        <v>-0.92588990389115</v>
      </c>
      <c r="AP102" s="0" t="n">
        <v>-0.113666689081435</v>
      </c>
      <c r="AQ102" s="0" t="n">
        <v>-0.143659529897118</v>
      </c>
      <c r="AR102" s="0" t="n">
        <v>-0.165080565003046</v>
      </c>
      <c r="AS102" s="0" t="n">
        <v>0.0317594565814508</v>
      </c>
      <c r="AT102" s="0" t="n">
        <v>0.0756735406133861</v>
      </c>
      <c r="AU102" s="0" t="n">
        <v>-0.43229517910733</v>
      </c>
      <c r="AV102" s="0" t="n">
        <v>1.27271473397127</v>
      </c>
      <c r="AW102" s="0" t="n">
        <v>-1.16948062920302</v>
      </c>
      <c r="AX102" s="0" t="n">
        <v>-0.720970108469896</v>
      </c>
      <c r="AY102" s="0" t="n">
        <v>2.77996362422356</v>
      </c>
      <c r="AZ102" s="0" t="n">
        <v>-1.03799135498923</v>
      </c>
      <c r="BA102" s="0" t="n">
        <v>-1.35375467470976</v>
      </c>
      <c r="BB102" s="0" t="n">
        <v>0.734476745001218</v>
      </c>
      <c r="BC102" s="0" t="n">
        <v>-2.07711985377387</v>
      </c>
      <c r="BD102" s="0" t="n">
        <v>-0.235273909972439</v>
      </c>
      <c r="BE102" s="0" t="n">
        <v>2.14582492507649</v>
      </c>
      <c r="BF102" s="0" t="n">
        <v>-1.5449359221534</v>
      </c>
      <c r="BG102" s="0" t="n">
        <v>-1.98196448573871</v>
      </c>
      <c r="BH102" s="0" t="n">
        <v>-1.4991812019577</v>
      </c>
      <c r="BI102" s="0" t="n">
        <v>0.898359568346986</v>
      </c>
      <c r="BJ102" s="0" t="n">
        <v>1.12477671998581</v>
      </c>
      <c r="BK102" s="0" t="n">
        <v>-0.512588796978509</v>
      </c>
    </row>
    <row r="103" customFormat="false" ht="15" hidden="false" customHeight="false" outlineLevel="0" collapsed="false">
      <c r="A103" s="0" t="n">
        <v>0.683212404001069</v>
      </c>
      <c r="B103" s="0" t="n">
        <v>1.39025532751199</v>
      </c>
      <c r="C103" s="0" t="n">
        <v>1.78734641442983</v>
      </c>
      <c r="D103" s="0" t="n">
        <v>-0.246335281179848</v>
      </c>
      <c r="E103" s="0" t="n">
        <v>-2.30147171766999</v>
      </c>
      <c r="F103" s="0" t="n">
        <v>-0.820878922409687</v>
      </c>
      <c r="G103" s="0" t="n">
        <v>-0.426804194935258</v>
      </c>
      <c r="H103" s="0" t="n">
        <v>-0.258938796578391</v>
      </c>
      <c r="I103" s="0" t="n">
        <v>-0.18785940100872</v>
      </c>
      <c r="J103" s="0" t="n">
        <v>1.11889459793067</v>
      </c>
      <c r="K103" s="0" t="n">
        <v>1.27442842668758</v>
      </c>
      <c r="L103" s="0" t="n">
        <v>-0.171673653924783</v>
      </c>
      <c r="M103" s="0" t="n">
        <v>1.09848487605182</v>
      </c>
      <c r="N103" s="0" t="n">
        <v>0.357661366631089</v>
      </c>
      <c r="O103" s="0" t="n">
        <v>0.0645059728625717</v>
      </c>
      <c r="P103" s="0" t="n">
        <v>0.906544157109964</v>
      </c>
      <c r="Q103" s="0" t="n">
        <v>0.0722520482379158</v>
      </c>
      <c r="R103" s="0" t="n">
        <v>2.05781117709776</v>
      </c>
      <c r="S103" s="0" t="n">
        <v>-1.43841116679456</v>
      </c>
      <c r="T103" s="0" t="n">
        <v>-0.515170899092018</v>
      </c>
      <c r="U103" s="0" t="n">
        <v>-0.12651889695395</v>
      </c>
      <c r="V103" s="0" t="n">
        <v>0.439452690457991</v>
      </c>
      <c r="W103" s="0" t="n">
        <v>1.26796048710309</v>
      </c>
      <c r="X103" s="0" t="n">
        <v>-0.0243985672361567</v>
      </c>
      <c r="Y103" s="0" t="n">
        <v>-1.42222964950621</v>
      </c>
      <c r="Z103" s="0" t="n">
        <v>0.842513896455004</v>
      </c>
      <c r="AA103" s="0" t="n">
        <v>0.754958766141964</v>
      </c>
      <c r="AB103" s="0" t="n">
        <v>-1.94185865937941</v>
      </c>
      <c r="AC103" s="0" t="n">
        <v>-0.00380413367079938</v>
      </c>
      <c r="AD103" s="0" t="n">
        <v>-1.5901418306803</v>
      </c>
      <c r="AE103" s="0" t="n">
        <v>-0.664651097502063</v>
      </c>
      <c r="AF103" s="0" t="n">
        <v>-0.9028089269628</v>
      </c>
      <c r="AG103" s="0" t="n">
        <v>0.809264698241986</v>
      </c>
      <c r="AH103" s="0" t="n">
        <v>0.116830174172184</v>
      </c>
      <c r="AI103" s="0" t="n">
        <v>-1.28559100075603</v>
      </c>
      <c r="AJ103" s="0" t="n">
        <v>0.880065962957342</v>
      </c>
      <c r="AK103" s="0" t="n">
        <v>-1.43380582392841</v>
      </c>
      <c r="AL103" s="0" t="n">
        <v>0.330113790470944</v>
      </c>
      <c r="AM103" s="0" t="n">
        <v>-0.814010669291556</v>
      </c>
      <c r="AN103" s="0" t="n">
        <v>-0.36567708253052</v>
      </c>
      <c r="AO103" s="0" t="n">
        <v>0.504270748038384</v>
      </c>
      <c r="AP103" s="0" t="n">
        <v>0.521449399059529</v>
      </c>
      <c r="AQ103" s="0" t="n">
        <v>1.33696907355596</v>
      </c>
      <c r="AR103" s="0" t="n">
        <v>-0.0822536996714532</v>
      </c>
      <c r="AS103" s="0" t="n">
        <v>0.306450862963341</v>
      </c>
      <c r="AT103" s="0" t="n">
        <v>-0.437737322404325</v>
      </c>
      <c r="AU103" s="0" t="n">
        <v>0.181989882622798</v>
      </c>
      <c r="AV103" s="0" t="n">
        <v>0.439486048008512</v>
      </c>
      <c r="AW103" s="0" t="n">
        <v>-0.098309847454376</v>
      </c>
      <c r="AX103" s="0" t="n">
        <v>-1.8037504840925</v>
      </c>
      <c r="AY103" s="0" t="n">
        <v>0.331470896330895</v>
      </c>
      <c r="AZ103" s="0" t="n">
        <v>0.364561477355457</v>
      </c>
      <c r="BA103" s="0" t="n">
        <v>-0.680173476347951</v>
      </c>
      <c r="BB103" s="0" t="n">
        <v>-1.28438703607251</v>
      </c>
      <c r="BC103" s="0" t="n">
        <v>1.47587915050397</v>
      </c>
      <c r="BD103" s="0" t="n">
        <v>0.491445510894402</v>
      </c>
      <c r="BE103" s="0" t="n">
        <v>-0.22908103092171</v>
      </c>
      <c r="BF103" s="0" t="n">
        <v>-1.13703288314749</v>
      </c>
      <c r="BG103" s="0" t="n">
        <v>-0.821814828421346</v>
      </c>
      <c r="BH103" s="0" t="n">
        <v>1.30259039678623</v>
      </c>
      <c r="BI103" s="0" t="n">
        <v>0.137661940868046</v>
      </c>
      <c r="BJ103" s="0" t="n">
        <v>-0.550587067000707</v>
      </c>
      <c r="BK103" s="0" t="n">
        <v>0.509689231224656</v>
      </c>
    </row>
    <row r="104" customFormat="false" ht="15" hidden="false" customHeight="false" outlineLevel="0" collapsed="false">
      <c r="A104" s="0" t="n">
        <v>-0.814398187446324</v>
      </c>
      <c r="B104" s="0" t="n">
        <v>1.50084303028038</v>
      </c>
      <c r="C104" s="0" t="n">
        <v>1.35280053489673</v>
      </c>
      <c r="D104" s="0" t="n">
        <v>-0.466574071202777</v>
      </c>
      <c r="E104" s="0" t="n">
        <v>-0.62867024703086</v>
      </c>
      <c r="F104" s="0" t="n">
        <v>-2.61813319869228</v>
      </c>
      <c r="G104" s="0" t="n">
        <v>-1.48158077155137</v>
      </c>
      <c r="H104" s="0" t="n">
        <v>-1.33946977495776</v>
      </c>
      <c r="I104" s="0" t="n">
        <v>0.135190340987386</v>
      </c>
      <c r="J104" s="0" t="n">
        <v>-0.32623370444136</v>
      </c>
      <c r="K104" s="0" t="n">
        <v>-1.34533548741524</v>
      </c>
      <c r="L104" s="0" t="n">
        <v>-0.281164042464557</v>
      </c>
      <c r="M104" s="0" t="n">
        <v>0.505337147647349</v>
      </c>
      <c r="N104" s="0" t="n">
        <v>0.527839349915587</v>
      </c>
      <c r="O104" s="0" t="n">
        <v>-1.89967028085888</v>
      </c>
      <c r="P104" s="0" t="n">
        <v>-0.128263480483831</v>
      </c>
      <c r="Q104" s="0" t="n">
        <v>-1.38334077697161</v>
      </c>
      <c r="R104" s="0" t="n">
        <v>0.901728697140274</v>
      </c>
      <c r="S104" s="0" t="n">
        <v>0.784146416353499</v>
      </c>
      <c r="T104" s="0" t="n">
        <v>-0.898027226324458</v>
      </c>
      <c r="U104" s="0" t="n">
        <v>-0.7660452024004</v>
      </c>
      <c r="V104" s="0" t="n">
        <v>-0.461267050498307</v>
      </c>
      <c r="W104" s="0" t="n">
        <v>-2.25279339473134</v>
      </c>
      <c r="X104" s="0" t="n">
        <v>0.335968173440577</v>
      </c>
      <c r="Y104" s="0" t="n">
        <v>-0.272844546340131</v>
      </c>
      <c r="Z104" s="0" t="n">
        <v>0.970175082567859</v>
      </c>
      <c r="AA104" s="0" t="n">
        <v>-1.09840921796255</v>
      </c>
      <c r="AB104" s="0" t="n">
        <v>-0.619122948249932</v>
      </c>
      <c r="AC104" s="0" t="n">
        <v>-1.50652525803912</v>
      </c>
      <c r="AD104" s="0" t="n">
        <v>-1.00429056349425</v>
      </c>
      <c r="AE104" s="0" t="n">
        <v>-1.18198199606822</v>
      </c>
      <c r="AF104" s="0" t="n">
        <v>0.995973678846446</v>
      </c>
      <c r="AG104" s="0" t="n">
        <v>-0.698261848751392</v>
      </c>
      <c r="AH104" s="0" t="n">
        <v>0.124175684744613</v>
      </c>
      <c r="AI104" s="0" t="n">
        <v>-0.380763403861804</v>
      </c>
      <c r="AJ104" s="0" t="n">
        <v>-1.26946526601281</v>
      </c>
      <c r="AK104" s="0" t="n">
        <v>-0.168300423171643</v>
      </c>
      <c r="AL104" s="0" t="n">
        <v>0.599103331863595</v>
      </c>
      <c r="AM104" s="0" t="n">
        <v>-1.20775939254335</v>
      </c>
      <c r="AN104" s="0" t="n">
        <v>0.809112790731379</v>
      </c>
      <c r="AO104" s="0" t="n">
        <v>-0.849720921477696</v>
      </c>
      <c r="AP104" s="0" t="n">
        <v>-0.482983926072841</v>
      </c>
      <c r="AQ104" s="0" t="n">
        <v>0.530683123010048</v>
      </c>
      <c r="AR104" s="0" t="n">
        <v>-0.663436157219488</v>
      </c>
      <c r="AS104" s="0" t="n">
        <v>0.0375748593358656</v>
      </c>
      <c r="AT104" s="0" t="n">
        <v>-0.314690828788093</v>
      </c>
      <c r="AU104" s="0" t="n">
        <v>0.129368006703819</v>
      </c>
      <c r="AV104" s="0" t="n">
        <v>-2.3807391055235</v>
      </c>
      <c r="AW104" s="0" t="n">
        <v>-1.82968181520808</v>
      </c>
      <c r="AX104" s="0" t="n">
        <v>0.615967006046838</v>
      </c>
      <c r="AY104" s="0" t="n">
        <v>1.03718140564905</v>
      </c>
      <c r="AZ104" s="0" t="n">
        <v>-0.910486703531521</v>
      </c>
      <c r="BA104" s="0" t="n">
        <v>-0.244028352171134</v>
      </c>
      <c r="BB104" s="0" t="n">
        <v>0.294719252902302</v>
      </c>
      <c r="BC104" s="0" t="n">
        <v>0.693217601658704</v>
      </c>
      <c r="BD104" s="0" t="n">
        <v>-2.02767727167085</v>
      </c>
      <c r="BE104" s="0" t="n">
        <v>-0.886040246978377</v>
      </c>
      <c r="BF104" s="0" t="n">
        <v>-0.332579379849875</v>
      </c>
      <c r="BG104" s="0" t="n">
        <v>0.703140197236049</v>
      </c>
      <c r="BH104" s="0" t="n">
        <v>2.4984304837215</v>
      </c>
      <c r="BI104" s="0" t="n">
        <v>-0.228005726809718</v>
      </c>
      <c r="BJ104" s="0" t="n">
        <v>-1.40697746210399</v>
      </c>
      <c r="BK104" s="0" t="n">
        <v>0.402268077201298</v>
      </c>
    </row>
    <row r="105" customFormat="false" ht="15" hidden="false" customHeight="false" outlineLevel="0" collapsed="false">
      <c r="A105" s="0" t="n">
        <v>1.32099578954071</v>
      </c>
      <c r="B105" s="0" t="n">
        <v>0.108014120979501</v>
      </c>
      <c r="C105" s="0" t="n">
        <v>-0.906648545154293</v>
      </c>
      <c r="D105" s="0" t="n">
        <v>0.957993941480019</v>
      </c>
      <c r="E105" s="0" t="n">
        <v>0.663545618498435</v>
      </c>
      <c r="F105" s="0" t="n">
        <v>-1.02608084419562</v>
      </c>
      <c r="G105" s="0" t="n">
        <v>0.381425617534342</v>
      </c>
      <c r="H105" s="0" t="n">
        <v>0.997265567658873</v>
      </c>
      <c r="I105" s="0" t="n">
        <v>1.18189004255889</v>
      </c>
      <c r="J105" s="0" t="n">
        <v>-0.066448975309456</v>
      </c>
      <c r="K105" s="0" t="n">
        <v>-0.358079446179319</v>
      </c>
      <c r="L105" s="0" t="n">
        <v>1.22727382208126</v>
      </c>
      <c r="M105" s="0" t="n">
        <v>-1.21016050298089</v>
      </c>
      <c r="N105" s="0" t="n">
        <v>0.438579290921005</v>
      </c>
      <c r="O105" s="0" t="n">
        <v>-1.37002662736443</v>
      </c>
      <c r="P105" s="0" t="n">
        <v>1.0653762722596</v>
      </c>
      <c r="Q105" s="0" t="n">
        <v>-0.258045515611162</v>
      </c>
      <c r="R105" s="0" t="n">
        <v>1.26858323564747</v>
      </c>
      <c r="S105" s="0" t="n">
        <v>0.491412756355527</v>
      </c>
      <c r="T105" s="0" t="n">
        <v>-1.22322023006193</v>
      </c>
      <c r="U105" s="0" t="n">
        <v>1.42462773207724</v>
      </c>
      <c r="V105" s="0" t="n">
        <v>1.55124526642773</v>
      </c>
      <c r="W105" s="0" t="n">
        <v>0.882286492599216</v>
      </c>
      <c r="X105" s="0" t="n">
        <v>-0.76158786503622</v>
      </c>
      <c r="Y105" s="0" t="n">
        <v>-0.306013954357409</v>
      </c>
      <c r="Z105" s="0" t="n">
        <v>0.145427217405759</v>
      </c>
      <c r="AA105" s="0" t="n">
        <v>-0.703710399331433</v>
      </c>
      <c r="AB105" s="0" t="n">
        <v>1.69234657246321</v>
      </c>
      <c r="AC105" s="0" t="n">
        <v>0.144326471726037</v>
      </c>
      <c r="AD105" s="0" t="n">
        <v>-2.70334804710736</v>
      </c>
      <c r="AE105" s="0" t="n">
        <v>0.33935581275622</v>
      </c>
      <c r="AF105" s="0" t="n">
        <v>-0.348157396817313</v>
      </c>
      <c r="AG105" s="0" t="n">
        <v>-0.0749265561184479</v>
      </c>
      <c r="AH105" s="0" t="n">
        <v>-0.3686193657857</v>
      </c>
      <c r="AI105" s="0" t="n">
        <v>0.807046416606687</v>
      </c>
      <c r="AJ105" s="0" t="n">
        <v>1.11968777855338</v>
      </c>
      <c r="AK105" s="0" t="n">
        <v>0.283053162258654</v>
      </c>
      <c r="AL105" s="0" t="n">
        <v>-0.339311187138159</v>
      </c>
      <c r="AM105" s="0" t="n">
        <v>-0.0413372048091703</v>
      </c>
      <c r="AN105" s="0" t="n">
        <v>0.0195996165776283</v>
      </c>
      <c r="AO105" s="0" t="n">
        <v>-0.802430039864837</v>
      </c>
      <c r="AP105" s="0" t="n">
        <v>0.578928648571235</v>
      </c>
      <c r="AQ105" s="0" t="n">
        <v>0.460042323860466</v>
      </c>
      <c r="AR105" s="0" t="n">
        <v>1.54044123977667</v>
      </c>
      <c r="AS105" s="0" t="n">
        <v>1.25534978028848</v>
      </c>
      <c r="AT105" s="0" t="n">
        <v>-0.68567491759013</v>
      </c>
      <c r="AU105" s="0" t="n">
        <v>0.820298374508965</v>
      </c>
      <c r="AV105" s="0" t="n">
        <v>-0.950953383094472</v>
      </c>
      <c r="AW105" s="0" t="n">
        <v>0.69593210094085</v>
      </c>
      <c r="AX105" s="0" t="n">
        <v>-0.516614198760108</v>
      </c>
      <c r="AY105" s="0" t="n">
        <v>-1.02325322337558</v>
      </c>
      <c r="AZ105" s="0" t="n">
        <v>0.280045342697404</v>
      </c>
      <c r="BA105" s="0" t="n">
        <v>-2.67456712815414</v>
      </c>
      <c r="BB105" s="0" t="n">
        <v>-1.75097557440523</v>
      </c>
      <c r="BC105" s="0" t="n">
        <v>-0.177491883774283</v>
      </c>
      <c r="BD105" s="0" t="n">
        <v>0.0824417666348425</v>
      </c>
      <c r="BE105" s="0" t="n">
        <v>-0.369318770158189</v>
      </c>
      <c r="BF105" s="0" t="n">
        <v>-1.5794362987176</v>
      </c>
      <c r="BG105" s="0" t="n">
        <v>-0.817891842138506</v>
      </c>
      <c r="BH105" s="0" t="n">
        <v>0.391209327237394</v>
      </c>
      <c r="BI105" s="0" t="n">
        <v>0.581781770628363</v>
      </c>
      <c r="BJ105" s="0" t="n">
        <v>-0.0162231175959412</v>
      </c>
      <c r="BK105" s="0" t="n">
        <v>1.15683378103699</v>
      </c>
    </row>
    <row r="106" customFormat="false" ht="15" hidden="false" customHeight="false" outlineLevel="0" collapsed="false">
      <c r="A106" s="0" t="n">
        <v>0.397397023459234</v>
      </c>
      <c r="B106" s="0" t="n">
        <v>-0.747455653958212</v>
      </c>
      <c r="C106" s="0" t="n">
        <v>-0.280502053411617</v>
      </c>
      <c r="D106" s="0" t="n">
        <v>-1.40286615720786</v>
      </c>
      <c r="E106" s="0" t="n">
        <v>-0.108138990391417</v>
      </c>
      <c r="F106" s="0" t="n">
        <v>1.11210061922134</v>
      </c>
      <c r="G106" s="0" t="n">
        <v>0.685290084710968</v>
      </c>
      <c r="H106" s="0" t="n">
        <v>1.40200932591912</v>
      </c>
      <c r="I106" s="0" t="n">
        <v>-0.302885243798993</v>
      </c>
      <c r="J106" s="0" t="n">
        <v>1.34609979451426</v>
      </c>
      <c r="K106" s="0" t="n">
        <v>-0.19330422644797</v>
      </c>
      <c r="L106" s="0" t="n">
        <v>1.47158508256989</v>
      </c>
      <c r="M106" s="0" t="n">
        <v>-0.0218567474421237</v>
      </c>
      <c r="N106" s="0" t="n">
        <v>0.707231373804277</v>
      </c>
      <c r="O106" s="0" t="n">
        <v>1.47511236430986</v>
      </c>
      <c r="P106" s="0" t="n">
        <v>-0.193427628581206</v>
      </c>
      <c r="Q106" s="0" t="n">
        <v>0.218388987544174</v>
      </c>
      <c r="R106" s="0" t="n">
        <v>1.2888634252063</v>
      </c>
      <c r="S106" s="0" t="n">
        <v>-0.133003163930064</v>
      </c>
      <c r="T106" s="0" t="n">
        <v>-1.32089228250616</v>
      </c>
      <c r="U106" s="0" t="n">
        <v>2.14300705458491</v>
      </c>
      <c r="V106" s="0" t="n">
        <v>-0.469764464337137</v>
      </c>
      <c r="W106" s="0" t="n">
        <v>0.158756050937543</v>
      </c>
      <c r="X106" s="0" t="n">
        <v>1.15600666945113</v>
      </c>
      <c r="Y106" s="0" t="n">
        <v>-0.608493903731202</v>
      </c>
      <c r="Z106" s="0" t="n">
        <v>-1.00786791322213</v>
      </c>
      <c r="AA106" s="0" t="n">
        <v>0.253737296774833</v>
      </c>
      <c r="AB106" s="0" t="n">
        <v>-1.79307639791239</v>
      </c>
      <c r="AC106" s="0" t="n">
        <v>-0.28790607686792</v>
      </c>
      <c r="AD106" s="0" t="n">
        <v>0.245038664315406</v>
      </c>
      <c r="AE106" s="0" t="n">
        <v>-0.269951896825164</v>
      </c>
      <c r="AF106" s="0" t="n">
        <v>-1.54345094318575</v>
      </c>
      <c r="AG106" s="0" t="n">
        <v>1.59417795620401</v>
      </c>
      <c r="AH106" s="0" t="n">
        <v>0.103538153949175</v>
      </c>
      <c r="AI106" s="0" t="n">
        <v>1.43115211776174</v>
      </c>
      <c r="AJ106" s="0" t="n">
        <v>-0.260036250180445</v>
      </c>
      <c r="AK106" s="0" t="n">
        <v>-0.880011981690764</v>
      </c>
      <c r="AL106" s="0" t="n">
        <v>0.26918092025516</v>
      </c>
      <c r="AM106" s="0" t="n">
        <v>-0.21578712632822</v>
      </c>
      <c r="AN106" s="0" t="n">
        <v>-1.17776145799136</v>
      </c>
      <c r="AO106" s="0" t="n">
        <v>1.4697842587875</v>
      </c>
      <c r="AP106" s="0" t="n">
        <v>-0.622270222893996</v>
      </c>
      <c r="AQ106" s="0" t="n">
        <v>-1.84026638479557</v>
      </c>
      <c r="AR106" s="0" t="n">
        <v>1.32816605395733</v>
      </c>
      <c r="AS106" s="0" t="n">
        <v>-0.504298015812623</v>
      </c>
      <c r="AT106" s="0" t="n">
        <v>-0.607823892615624</v>
      </c>
      <c r="AU106" s="0" t="n">
        <v>-1.76538758702997</v>
      </c>
      <c r="AV106" s="0" t="n">
        <v>1.74094148659699</v>
      </c>
      <c r="AW106" s="0" t="n">
        <v>-1.28948058720969</v>
      </c>
      <c r="AX106" s="0" t="n">
        <v>0.0584494807056499</v>
      </c>
      <c r="AY106" s="0" t="n">
        <v>0.912620322540441</v>
      </c>
      <c r="AZ106" s="0" t="n">
        <v>0.421716933003097</v>
      </c>
      <c r="BA106" s="0" t="n">
        <v>-0.0596543119921916</v>
      </c>
      <c r="BB106" s="0" t="n">
        <v>-1.70166585828742</v>
      </c>
      <c r="BC106" s="0" t="n">
        <v>-0.809724835767284</v>
      </c>
      <c r="BD106" s="0" t="n">
        <v>0.187800338042522</v>
      </c>
      <c r="BE106" s="0" t="n">
        <v>-0.787174069986996</v>
      </c>
      <c r="BF106" s="0" t="n">
        <v>0.203359459998768</v>
      </c>
      <c r="BG106" s="0" t="n">
        <v>0.681743408815142</v>
      </c>
      <c r="BH106" s="0" t="n">
        <v>0.962502885800102</v>
      </c>
      <c r="BI106" s="0" t="n">
        <v>-1.22617935781268</v>
      </c>
      <c r="BJ106" s="0" t="n">
        <v>2.19664605497895</v>
      </c>
      <c r="BK106" s="0" t="n">
        <v>0.767479344554131</v>
      </c>
    </row>
    <row r="107" customFormat="false" ht="15" hidden="false" customHeight="false" outlineLevel="0" collapsed="false">
      <c r="A107" s="0" t="n">
        <v>-0.00171415366906396</v>
      </c>
      <c r="B107" s="0" t="n">
        <v>1.08953658307664</v>
      </c>
      <c r="C107" s="0" t="n">
        <v>2.36540777199997</v>
      </c>
      <c r="D107" s="0" t="n">
        <v>-1.43872010105687</v>
      </c>
      <c r="E107" s="0" t="n">
        <v>-0.225262642491354</v>
      </c>
      <c r="F107" s="0" t="n">
        <v>-2.37843165987333</v>
      </c>
      <c r="G107" s="0" t="n">
        <v>0.192651532648025</v>
      </c>
      <c r="H107" s="0" t="n">
        <v>0.365394241925141</v>
      </c>
      <c r="I107" s="0" t="n">
        <v>-0.0391621154427594</v>
      </c>
      <c r="J107" s="0" t="n">
        <v>-0.65453357099831</v>
      </c>
      <c r="K107" s="0" t="n">
        <v>-2.04951451618833</v>
      </c>
      <c r="L107" s="0" t="n">
        <v>0.373533683411769</v>
      </c>
      <c r="M107" s="0" t="n">
        <v>1.45543448391533</v>
      </c>
      <c r="N107" s="0" t="n">
        <v>-0.591018455733432</v>
      </c>
      <c r="O107" s="0" t="n">
        <v>0.440059929023145</v>
      </c>
      <c r="P107" s="0" t="n">
        <v>-1.56814431342005</v>
      </c>
      <c r="Q107" s="0" t="n">
        <v>0.457213063692514</v>
      </c>
      <c r="R107" s="0" t="n">
        <v>-0.393382297744657</v>
      </c>
      <c r="S107" s="0" t="n">
        <v>-0.762417950602914</v>
      </c>
      <c r="T107" s="0" t="n">
        <v>-0.760363641216131</v>
      </c>
      <c r="U107" s="0" t="n">
        <v>-0.39361158203301</v>
      </c>
      <c r="V107" s="0" t="n">
        <v>0.382433315692535</v>
      </c>
      <c r="W107" s="0" t="n">
        <v>-1.31216320119552</v>
      </c>
      <c r="X107" s="0" t="n">
        <v>-0.397115331567853</v>
      </c>
      <c r="Y107" s="0" t="n">
        <v>-0.0414717779991477</v>
      </c>
      <c r="Z107" s="0" t="n">
        <v>-1.09903922453186</v>
      </c>
      <c r="AA107" s="0" t="n">
        <v>1.79666520167502</v>
      </c>
      <c r="AB107" s="0" t="n">
        <v>-0.853495480061342</v>
      </c>
      <c r="AC107" s="0" t="n">
        <v>-0.66943691363349</v>
      </c>
      <c r="AD107" s="0" t="n">
        <v>-0.978307949822498</v>
      </c>
      <c r="AE107" s="0" t="n">
        <v>1.79848008713812</v>
      </c>
      <c r="AF107" s="0" t="n">
        <v>0.552905228599482</v>
      </c>
      <c r="AG107" s="0" t="n">
        <v>-0.936592006243642</v>
      </c>
      <c r="AH107" s="0" t="n">
        <v>1.10623155885997</v>
      </c>
      <c r="AI107" s="0" t="n">
        <v>0.200698694288878</v>
      </c>
      <c r="AJ107" s="0" t="n">
        <v>0.257253421111502</v>
      </c>
      <c r="AK107" s="0" t="n">
        <v>-0.344477208752453</v>
      </c>
      <c r="AL107" s="0" t="n">
        <v>-0.749415986956973</v>
      </c>
      <c r="AM107" s="0" t="n">
        <v>0.337766099054601</v>
      </c>
      <c r="AN107" s="0" t="n">
        <v>-0.54508722999559</v>
      </c>
      <c r="AO107" s="0" t="n">
        <v>1.81675562957511</v>
      </c>
      <c r="AP107" s="0" t="n">
        <v>-1.2692911052431</v>
      </c>
      <c r="AQ107" s="0" t="n">
        <v>1.53615677285495</v>
      </c>
      <c r="AR107" s="0" t="n">
        <v>-0.111318848797801</v>
      </c>
      <c r="AS107" s="0" t="n">
        <v>0.299085734021106</v>
      </c>
      <c r="AT107" s="0" t="n">
        <v>0.833157766629435</v>
      </c>
      <c r="AU107" s="0" t="n">
        <v>-0.630249295004436</v>
      </c>
      <c r="AV107" s="0" t="n">
        <v>0.864248384698637</v>
      </c>
      <c r="AW107" s="0" t="n">
        <v>-2.70754385538118</v>
      </c>
      <c r="AX107" s="0" t="n">
        <v>-0.719989533221939</v>
      </c>
      <c r="AY107" s="0" t="n">
        <v>-0.924062807341065</v>
      </c>
      <c r="AZ107" s="0" t="n">
        <v>-1.25350601237176</v>
      </c>
      <c r="BA107" s="0" t="n">
        <v>-0.214954838078951</v>
      </c>
      <c r="BB107" s="0" t="n">
        <v>0.385749968181695</v>
      </c>
      <c r="BC107" s="0" t="n">
        <v>0.702659998499306</v>
      </c>
      <c r="BD107" s="0" t="n">
        <v>0.240876757200408</v>
      </c>
      <c r="BE107" s="0" t="n">
        <v>-0.665693464893547</v>
      </c>
      <c r="BF107" s="0" t="n">
        <v>0.369016437825167</v>
      </c>
      <c r="BG107" s="0" t="n">
        <v>0.124285694850851</v>
      </c>
      <c r="BH107" s="0" t="n">
        <v>0.936056167936016</v>
      </c>
      <c r="BI107" s="0" t="n">
        <v>0.776936702931517</v>
      </c>
      <c r="BJ107" s="0" t="n">
        <v>0.0304764139206289</v>
      </c>
      <c r="BK107" s="0" t="n">
        <v>-0.897253006161257</v>
      </c>
    </row>
    <row r="108" customFormat="false" ht="15" hidden="false" customHeight="false" outlineLevel="0" collapsed="false">
      <c r="A108" s="0" t="n">
        <v>-0.652950155832081</v>
      </c>
      <c r="B108" s="0" t="n">
        <v>-0.549789359638033</v>
      </c>
      <c r="C108" s="0" t="n">
        <v>-0.315266333916256</v>
      </c>
      <c r="D108" s="0" t="n">
        <v>0.268050427589753</v>
      </c>
      <c r="E108" s="0" t="n">
        <v>0.715174390128058</v>
      </c>
      <c r="F108" s="0" t="n">
        <v>-0.0511186930153777</v>
      </c>
      <c r="G108" s="0" t="n">
        <v>0.0161247879004724</v>
      </c>
      <c r="H108" s="0" t="n">
        <v>0.143306305000004</v>
      </c>
      <c r="I108" s="0" t="n">
        <v>-0.51590531313234</v>
      </c>
      <c r="J108" s="0" t="n">
        <v>-0.925392257642956</v>
      </c>
      <c r="K108" s="0" t="n">
        <v>-1.75543789731071</v>
      </c>
      <c r="L108" s="0" t="n">
        <v>-0.695149358076872</v>
      </c>
      <c r="M108" s="0" t="n">
        <v>0.473145453267787</v>
      </c>
      <c r="N108" s="0" t="n">
        <v>-0.702911438039568</v>
      </c>
      <c r="O108" s="0" t="n">
        <v>-0.23780703742594</v>
      </c>
      <c r="P108" s="0" t="n">
        <v>0.466431287412317</v>
      </c>
      <c r="Q108" s="0" t="n">
        <v>0.520689496422669</v>
      </c>
      <c r="R108" s="0" t="n">
        <v>-1.07953285216604</v>
      </c>
      <c r="S108" s="0" t="n">
        <v>0.997059356453641</v>
      </c>
      <c r="T108" s="0" t="n">
        <v>1.12735008935549</v>
      </c>
      <c r="U108" s="0" t="n">
        <v>-1.12984985721856</v>
      </c>
      <c r="V108" s="0" t="n">
        <v>-0.823836869641154</v>
      </c>
      <c r="W108" s="0" t="n">
        <v>1.19109068314619</v>
      </c>
      <c r="X108" s="0" t="n">
        <v>-0.146853521255301</v>
      </c>
      <c r="Y108" s="0" t="n">
        <v>-2.21977794745185</v>
      </c>
      <c r="Z108" s="0" t="n">
        <v>-1.39968150473269</v>
      </c>
      <c r="AA108" s="0" t="n">
        <v>-0.249369625172481</v>
      </c>
      <c r="AB108" s="0" t="n">
        <v>-1.1630426502846</v>
      </c>
      <c r="AC108" s="0" t="n">
        <v>-0.413423770636441</v>
      </c>
      <c r="AD108" s="0" t="n">
        <v>0.0323962136835787</v>
      </c>
      <c r="AE108" s="0" t="n">
        <v>1.46225460403473</v>
      </c>
      <c r="AF108" s="0" t="n">
        <v>-0.290453916227789</v>
      </c>
      <c r="AG108" s="0" t="n">
        <v>1.07254179957276</v>
      </c>
      <c r="AH108" s="0" t="n">
        <v>1.42876016203677</v>
      </c>
      <c r="AI108" s="0" t="n">
        <v>1.43430966935208</v>
      </c>
      <c r="AJ108" s="0" t="n">
        <v>0.284754593385568</v>
      </c>
      <c r="AK108" s="0" t="n">
        <v>-1.96328914783897</v>
      </c>
      <c r="AL108" s="0" t="n">
        <v>0.460824865403865</v>
      </c>
      <c r="AM108" s="0" t="n">
        <v>1.04839988781354</v>
      </c>
      <c r="AN108" s="0" t="n">
        <v>-0.0810671054354171</v>
      </c>
      <c r="AO108" s="0" t="n">
        <v>1.74458387007525</v>
      </c>
      <c r="AP108" s="0" t="n">
        <v>0.859833561467458</v>
      </c>
      <c r="AQ108" s="0" t="n">
        <v>0.568273377152784</v>
      </c>
      <c r="AR108" s="0" t="n">
        <v>1.08638071120584</v>
      </c>
      <c r="AS108" s="0" t="n">
        <v>0.333369851260878</v>
      </c>
      <c r="AT108" s="0" t="n">
        <v>-2.49281049939535</v>
      </c>
      <c r="AU108" s="0" t="n">
        <v>-0.499138951470366</v>
      </c>
      <c r="AV108" s="0" t="n">
        <v>1.19716802724785</v>
      </c>
      <c r="AW108" s="0" t="n">
        <v>-0.807591340098296</v>
      </c>
      <c r="AX108" s="0" t="n">
        <v>-0.223472505236939</v>
      </c>
      <c r="AY108" s="0" t="n">
        <v>-1.04483631390307</v>
      </c>
      <c r="AZ108" s="0" t="n">
        <v>1.78392259520177</v>
      </c>
      <c r="BA108" s="0" t="n">
        <v>1.68149245741802</v>
      </c>
      <c r="BB108" s="0" t="n">
        <v>-0.883868895140729</v>
      </c>
      <c r="BC108" s="0" t="n">
        <v>0.147298000389084</v>
      </c>
      <c r="BD108" s="0" t="n">
        <v>-0.680494047764048</v>
      </c>
      <c r="BE108" s="0" t="n">
        <v>0.614944639031378</v>
      </c>
      <c r="BF108" s="0" t="n">
        <v>0.509683077242329</v>
      </c>
      <c r="BG108" s="0" t="n">
        <v>0.811705571613266</v>
      </c>
      <c r="BH108" s="0" t="n">
        <v>0.331918447707887</v>
      </c>
      <c r="BI108" s="0" t="n">
        <v>2.93540620638847</v>
      </c>
      <c r="BJ108" s="0" t="n">
        <v>-1.02792376501074</v>
      </c>
      <c r="BK108" s="0" t="n">
        <v>-1.71060335443651</v>
      </c>
    </row>
    <row r="109" customFormat="false" ht="15" hidden="false" customHeight="false" outlineLevel="0" collapsed="false">
      <c r="A109" s="0" t="n">
        <v>-0.393090200701462</v>
      </c>
      <c r="B109" s="0" t="n">
        <v>-1.56798826556027</v>
      </c>
      <c r="C109" s="0" t="n">
        <v>-1.49246227000599</v>
      </c>
      <c r="D109" s="0" t="n">
        <v>-1.00131465419797</v>
      </c>
      <c r="E109" s="0" t="n">
        <v>-0.922188905431628</v>
      </c>
      <c r="F109" s="0" t="n">
        <v>-0.95461810195006</v>
      </c>
      <c r="G109" s="0" t="n">
        <v>0.518218950445412</v>
      </c>
      <c r="H109" s="0" t="n">
        <v>-0.506189061085336</v>
      </c>
      <c r="I109" s="0" t="n">
        <v>-0.17951457487248</v>
      </c>
      <c r="J109" s="0" t="n">
        <v>0.894232774500935</v>
      </c>
      <c r="K109" s="0" t="n">
        <v>-0.766322524781426</v>
      </c>
      <c r="L109" s="0" t="n">
        <v>-0.264545898704722</v>
      </c>
      <c r="M109" s="0" t="n">
        <v>0.365759986092916</v>
      </c>
      <c r="N109" s="0" t="n">
        <v>-1.94156780062022</v>
      </c>
      <c r="O109" s="0" t="n">
        <v>-2.38490550895058</v>
      </c>
      <c r="P109" s="0" t="n">
        <v>0.346117328797723</v>
      </c>
      <c r="Q109" s="0" t="n">
        <v>0.492014280566899</v>
      </c>
      <c r="R109" s="0" t="n">
        <v>2.06422013485241</v>
      </c>
      <c r="S109" s="0" t="n">
        <v>0.15809487586681</v>
      </c>
      <c r="T109" s="0" t="n">
        <v>0.819739717258095</v>
      </c>
      <c r="U109" s="0" t="n">
        <v>-0.195472643585974</v>
      </c>
      <c r="V109" s="0" t="n">
        <v>0.297227221585086</v>
      </c>
      <c r="W109" s="0" t="n">
        <v>1.66725684174953</v>
      </c>
      <c r="X109" s="0" t="n">
        <v>-2.12399281812564</v>
      </c>
      <c r="Y109" s="0" t="n">
        <v>0.413616257571681</v>
      </c>
      <c r="Z109" s="0" t="n">
        <v>2.13558673007737</v>
      </c>
      <c r="AA109" s="0" t="n">
        <v>0.282034219209343</v>
      </c>
      <c r="AB109" s="0" t="n">
        <v>1.65057296323285</v>
      </c>
      <c r="AC109" s="0" t="n">
        <v>-0.629212149529442</v>
      </c>
      <c r="AD109" s="0" t="n">
        <v>-0.0320474941637135</v>
      </c>
      <c r="AE109" s="0" t="n">
        <v>0.0335247023885875</v>
      </c>
      <c r="AF109" s="0" t="n">
        <v>-2.21759107935877</v>
      </c>
      <c r="AG109" s="0" t="n">
        <v>-1.1681778278502</v>
      </c>
      <c r="AH109" s="0" t="n">
        <v>-1.09687507938399</v>
      </c>
      <c r="AI109" s="0" t="n">
        <v>0.822066078032527</v>
      </c>
      <c r="AJ109" s="0" t="n">
        <v>0.872153105684055</v>
      </c>
      <c r="AK109" s="0" t="n">
        <v>0.324036442706533</v>
      </c>
      <c r="AL109" s="0" t="n">
        <v>0.824102896855706</v>
      </c>
      <c r="AM109" s="0" t="n">
        <v>-0.164149412721774</v>
      </c>
      <c r="AN109" s="0" t="n">
        <v>1.20193166953954</v>
      </c>
      <c r="AO109" s="0" t="n">
        <v>0.00878844263207182</v>
      </c>
      <c r="AP109" s="0" t="n">
        <v>0.0578640474267565</v>
      </c>
      <c r="AQ109" s="0" t="n">
        <v>-0.265592633262411</v>
      </c>
      <c r="AR109" s="0" t="n">
        <v>0.684450477636428</v>
      </c>
      <c r="AS109" s="0" t="n">
        <v>-0.421198816612913</v>
      </c>
      <c r="AT109" s="0" t="n">
        <v>0.976431377198068</v>
      </c>
      <c r="AU109" s="0" t="n">
        <v>-1.13214914071601</v>
      </c>
      <c r="AV109" s="0" t="n">
        <v>-1.09891625472819</v>
      </c>
      <c r="AW109" s="0" t="n">
        <v>0.687426755126504</v>
      </c>
      <c r="AX109" s="0" t="n">
        <v>-0.0885442145830127</v>
      </c>
      <c r="AY109" s="0" t="n">
        <v>-0.453891416153128</v>
      </c>
      <c r="AZ109" s="0" t="n">
        <v>0.89005773247546</v>
      </c>
      <c r="BA109" s="0" t="n">
        <v>-0.607261414086085</v>
      </c>
      <c r="BB109" s="0" t="n">
        <v>-0.20020125430037</v>
      </c>
      <c r="BC109" s="0" t="n">
        <v>1.39922795007116</v>
      </c>
      <c r="BD109" s="0" t="n">
        <v>1.53914234581065</v>
      </c>
      <c r="BE109" s="0" t="n">
        <v>1.57239821027033</v>
      </c>
      <c r="BF109" s="0" t="n">
        <v>-0.282125776933911</v>
      </c>
      <c r="BG109" s="0" t="n">
        <v>1.23070290498447</v>
      </c>
      <c r="BH109" s="0" t="n">
        <v>-0.948952827768678</v>
      </c>
      <c r="BI109" s="0" t="n">
        <v>-0.906902874722061</v>
      </c>
      <c r="BJ109" s="0" t="n">
        <v>-2.35045585262436</v>
      </c>
      <c r="BK109" s="0" t="n">
        <v>1.67286820189853</v>
      </c>
    </row>
    <row r="110" customFormat="false" ht="15" hidden="false" customHeight="false" outlineLevel="0" collapsed="false">
      <c r="A110" s="0" t="n">
        <v>-0.863979849076078</v>
      </c>
      <c r="B110" s="0" t="n">
        <v>-0.12653257974706</v>
      </c>
      <c r="C110" s="0" t="n">
        <v>-0.910324341928284</v>
      </c>
      <c r="D110" s="0" t="n">
        <v>0.695165248330141</v>
      </c>
      <c r="E110" s="0" t="n">
        <v>-0.37563366071734</v>
      </c>
      <c r="F110" s="0" t="n">
        <v>-1.30481689043295</v>
      </c>
      <c r="G110" s="0" t="n">
        <v>0.441662564186061</v>
      </c>
      <c r="H110" s="0" t="n">
        <v>-1.43373002481023</v>
      </c>
      <c r="I110" s="0" t="n">
        <v>-0.837405725315491</v>
      </c>
      <c r="J110" s="0" t="n">
        <v>-2.10688911462608</v>
      </c>
      <c r="K110" s="0" t="n">
        <v>-1.42395811219761</v>
      </c>
      <c r="L110" s="0" t="n">
        <v>0.178529169720478</v>
      </c>
      <c r="M110" s="0" t="n">
        <v>-1.96453603810293</v>
      </c>
      <c r="N110" s="0" t="n">
        <v>-1.48114572462172</v>
      </c>
      <c r="O110" s="0" t="n">
        <v>-0.00236891613280806</v>
      </c>
      <c r="P110" s="0" t="n">
        <v>-0.543606896093053</v>
      </c>
      <c r="Q110" s="0" t="n">
        <v>1.99203663595931</v>
      </c>
      <c r="R110" s="0" t="n">
        <v>1.83389654602438</v>
      </c>
      <c r="S110" s="0" t="n">
        <v>-0.867922462751154</v>
      </c>
      <c r="T110" s="0" t="n">
        <v>0.557137618403482</v>
      </c>
      <c r="U110" s="0" t="n">
        <v>0.749282556879451</v>
      </c>
      <c r="V110" s="0" t="n">
        <v>-0.597478858024403</v>
      </c>
      <c r="W110" s="0" t="n">
        <v>-1.4955415364982</v>
      </c>
      <c r="X110" s="0" t="n">
        <v>-0.0122984493080576</v>
      </c>
      <c r="Y110" s="0" t="n">
        <v>-0.172845674814111</v>
      </c>
      <c r="Z110" s="0" t="n">
        <v>-0.435764496970619</v>
      </c>
      <c r="AA110" s="0" t="n">
        <v>0.442316868164485</v>
      </c>
      <c r="AB110" s="0" t="n">
        <v>-0.750729607005599</v>
      </c>
      <c r="AC110" s="0" t="n">
        <v>-1.15199754757914</v>
      </c>
      <c r="AD110" s="0" t="n">
        <v>0.109082970349832</v>
      </c>
      <c r="AE110" s="0" t="n">
        <v>0.385970092568876</v>
      </c>
      <c r="AF110" s="0" t="n">
        <v>-1.17664494390005</v>
      </c>
      <c r="AG110" s="0" t="n">
        <v>0.928090610991081</v>
      </c>
      <c r="AH110" s="0" t="n">
        <v>-1.77048113777608</v>
      </c>
      <c r="AI110" s="0" t="n">
        <v>-0.578113458715643</v>
      </c>
      <c r="AJ110" s="0" t="n">
        <v>-0.258008536197609</v>
      </c>
      <c r="AK110" s="0" t="n">
        <v>-0.63622371265193</v>
      </c>
      <c r="AL110" s="0" t="n">
        <v>-0.565060473551193</v>
      </c>
      <c r="AM110" s="0" t="n">
        <v>1.87107448230811</v>
      </c>
      <c r="AN110" s="0" t="n">
        <v>-0.850884089038899</v>
      </c>
      <c r="AO110" s="0" t="n">
        <v>2.44122172247191</v>
      </c>
      <c r="AP110" s="0" t="n">
        <v>0.437126779731052</v>
      </c>
      <c r="AQ110" s="0" t="n">
        <v>0.092055137311992</v>
      </c>
      <c r="AR110" s="0" t="n">
        <v>0.476240353387666</v>
      </c>
      <c r="AS110" s="0" t="n">
        <v>2.52992774925195</v>
      </c>
      <c r="AT110" s="0" t="n">
        <v>-0.993593003931448</v>
      </c>
      <c r="AU110" s="0" t="n">
        <v>-1.12041791893639</v>
      </c>
      <c r="AV110" s="0" t="n">
        <v>-0.754866196571921</v>
      </c>
      <c r="AW110" s="0" t="n">
        <v>0.0321431469645609</v>
      </c>
      <c r="AX110" s="0" t="n">
        <v>-1.72577112481257</v>
      </c>
      <c r="AY110" s="0" t="n">
        <v>0.022339239318608</v>
      </c>
      <c r="AZ110" s="0" t="n">
        <v>1.69354713341367</v>
      </c>
      <c r="BA110" s="0" t="n">
        <v>0.151407390624778</v>
      </c>
      <c r="BB110" s="0" t="n">
        <v>-0.292685458975277</v>
      </c>
      <c r="BC110" s="0" t="n">
        <v>-0.618160448683627</v>
      </c>
      <c r="BD110" s="0" t="n">
        <v>0.898511704551565</v>
      </c>
      <c r="BE110" s="0" t="n">
        <v>-0.825832773238048</v>
      </c>
      <c r="BF110" s="0" t="n">
        <v>1.84639592059925</v>
      </c>
      <c r="BG110" s="0" t="n">
        <v>1.93335974771436</v>
      </c>
      <c r="BH110" s="0" t="n">
        <v>0.256750798661788</v>
      </c>
      <c r="BI110" s="0" t="n">
        <v>-0.0115150880766451</v>
      </c>
      <c r="BJ110" s="0" t="n">
        <v>1.03065980824156</v>
      </c>
      <c r="BK110" s="0" t="n">
        <v>1.09479850222733</v>
      </c>
    </row>
    <row r="111" customFormat="false" ht="15" hidden="false" customHeight="false" outlineLevel="0" collapsed="false">
      <c r="A111" s="0" t="n">
        <v>-0.805991731059416</v>
      </c>
      <c r="B111" s="0" t="n">
        <v>-0.526555133136702</v>
      </c>
      <c r="C111" s="0" t="n">
        <v>-1.3223474346833</v>
      </c>
      <c r="D111" s="0" t="n">
        <v>0.409064938334057</v>
      </c>
      <c r="E111" s="0" t="n">
        <v>0.666627883456891</v>
      </c>
      <c r="F111" s="0" t="n">
        <v>-1.34992563786127</v>
      </c>
      <c r="G111" s="0" t="n">
        <v>-0.455198904816159</v>
      </c>
      <c r="H111" s="0" t="n">
        <v>-1.34725391758135</v>
      </c>
      <c r="I111" s="0" t="n">
        <v>-0.898799810243838</v>
      </c>
      <c r="J111" s="0" t="n">
        <v>0.5510170602263</v>
      </c>
      <c r="K111" s="0" t="n">
        <v>-0.733482066678279</v>
      </c>
      <c r="L111" s="0" t="n">
        <v>-0.300825956032299</v>
      </c>
      <c r="M111" s="0" t="n">
        <v>-1.62731172794732</v>
      </c>
      <c r="N111" s="0" t="n">
        <v>0.186990209724664</v>
      </c>
      <c r="O111" s="0" t="n">
        <v>-0.0442733198446488</v>
      </c>
      <c r="P111" s="0" t="n">
        <v>-0.728959250033162</v>
      </c>
      <c r="Q111" s="0" t="n">
        <v>-0.189014297682474</v>
      </c>
      <c r="R111" s="0" t="n">
        <v>0.180294880503444</v>
      </c>
      <c r="S111" s="0" t="n">
        <v>-0.814868148909344</v>
      </c>
      <c r="T111" s="0" t="n">
        <v>-1.47626254400178</v>
      </c>
      <c r="U111" s="0" t="n">
        <v>1.80557443268682</v>
      </c>
      <c r="V111" s="0" t="n">
        <v>-0.633272704710273</v>
      </c>
      <c r="W111" s="0" t="n">
        <v>-0.0967601031868893</v>
      </c>
      <c r="X111" s="0" t="n">
        <v>1.01083973502031</v>
      </c>
      <c r="Y111" s="0" t="n">
        <v>3.52905518757048</v>
      </c>
      <c r="Z111" s="0" t="n">
        <v>-1.24448644988887</v>
      </c>
      <c r="AA111" s="0" t="n">
        <v>0.44982721372651</v>
      </c>
      <c r="AB111" s="0" t="n">
        <v>-0.707552285294106</v>
      </c>
      <c r="AC111" s="0" t="n">
        <v>-0.538790304576711</v>
      </c>
      <c r="AD111" s="0" t="n">
        <v>-0.72021202100679</v>
      </c>
      <c r="AE111" s="0" t="n">
        <v>-1.12565496780059</v>
      </c>
      <c r="AF111" s="0" t="n">
        <v>-0.0412913617846614</v>
      </c>
      <c r="AG111" s="0" t="n">
        <v>-1.47450268704824</v>
      </c>
      <c r="AH111" s="0" t="n">
        <v>0.946807566511871</v>
      </c>
      <c r="AI111" s="0" t="n">
        <v>0.0550029360333746</v>
      </c>
      <c r="AJ111" s="0" t="n">
        <v>0.42243497290144</v>
      </c>
      <c r="AK111" s="0" t="n">
        <v>-0.466188611946223</v>
      </c>
      <c r="AL111" s="0" t="n">
        <v>-0.367203934211748</v>
      </c>
      <c r="AM111" s="0" t="n">
        <v>0.287563905167328</v>
      </c>
      <c r="AN111" s="0" t="n">
        <v>-1.16405063240583</v>
      </c>
      <c r="AO111" s="0" t="n">
        <v>-0.357990434413336</v>
      </c>
      <c r="AP111" s="0" t="n">
        <v>-0.859613513878454</v>
      </c>
      <c r="AQ111" s="0" t="n">
        <v>-0.890568810591014</v>
      </c>
      <c r="AR111" s="0" t="n">
        <v>-2.10983824062564</v>
      </c>
      <c r="AS111" s="0" t="n">
        <v>1.33932658948</v>
      </c>
      <c r="AT111" s="0" t="n">
        <v>-0.686538753153769</v>
      </c>
      <c r="AU111" s="0" t="n">
        <v>1.16337605516355</v>
      </c>
      <c r="AV111" s="0" t="n">
        <v>1.06879232139429</v>
      </c>
      <c r="AW111" s="0" t="n">
        <v>-1.28599970651649</v>
      </c>
      <c r="AX111" s="0" t="n">
        <v>-1.08841123567285</v>
      </c>
      <c r="AY111" s="0" t="n">
        <v>2.56050295935568</v>
      </c>
      <c r="AZ111" s="0" t="n">
        <v>1.75092594192714</v>
      </c>
      <c r="BA111" s="0" t="n">
        <v>-0.0315185133281042</v>
      </c>
      <c r="BB111" s="0" t="n">
        <v>0.257373106417349</v>
      </c>
      <c r="BC111" s="0" t="n">
        <v>-0.630846402947189</v>
      </c>
      <c r="BD111" s="0" t="n">
        <v>0.43235271420034</v>
      </c>
      <c r="BE111" s="0" t="n">
        <v>-0.717181900722472</v>
      </c>
      <c r="BF111" s="0" t="n">
        <v>-2.03235376429839</v>
      </c>
      <c r="BG111" s="0" t="n">
        <v>-1.32155578651105</v>
      </c>
      <c r="BH111" s="0" t="n">
        <v>0.0210927478505872</v>
      </c>
      <c r="BI111" s="0" t="n">
        <v>-1.13106723550259</v>
      </c>
      <c r="BJ111" s="0" t="n">
        <v>-0.0672774649135345</v>
      </c>
      <c r="BK111" s="0" t="n">
        <v>-1.07466103943286</v>
      </c>
    </row>
    <row r="112" customFormat="false" ht="15" hidden="false" customHeight="false" outlineLevel="0" collapsed="false">
      <c r="A112" s="0" t="n">
        <v>-0.782353922501994</v>
      </c>
      <c r="B112" s="0" t="n">
        <v>0.853165306413192</v>
      </c>
      <c r="C112" s="0" t="n">
        <v>0.247480547640105</v>
      </c>
      <c r="D112" s="0" t="n">
        <v>-0.00966442131334719</v>
      </c>
      <c r="E112" s="0" t="n">
        <v>0.878963973070651</v>
      </c>
      <c r="F112" s="0" t="n">
        <v>0.480608593347347</v>
      </c>
      <c r="G112" s="0" t="n">
        <v>1.44656329125137</v>
      </c>
      <c r="H112" s="0" t="n">
        <v>-0.45985926231514</v>
      </c>
      <c r="I112" s="0" t="n">
        <v>-0.429634978527509</v>
      </c>
      <c r="J112" s="0" t="n">
        <v>-1.30110926639135</v>
      </c>
      <c r="K112" s="0" t="n">
        <v>-0.42898071737242</v>
      </c>
      <c r="L112" s="0" t="n">
        <v>0.964769894302446</v>
      </c>
      <c r="M112" s="0" t="n">
        <v>1.29998737226213</v>
      </c>
      <c r="N112" s="0" t="n">
        <v>0.960305168086668</v>
      </c>
      <c r="O112" s="0" t="n">
        <v>-1.79419186654944</v>
      </c>
      <c r="P112" s="0" t="n">
        <v>1.08314521266073</v>
      </c>
      <c r="Q112" s="0" t="n">
        <v>-1.83851862327207</v>
      </c>
      <c r="R112" s="0" t="n">
        <v>0.898117324122348</v>
      </c>
      <c r="S112" s="0" t="n">
        <v>-0.367784526571055</v>
      </c>
      <c r="T112" s="0" t="n">
        <v>0.702533313933856</v>
      </c>
      <c r="U112" s="0" t="n">
        <v>-1.33244834789457</v>
      </c>
      <c r="V112" s="0" t="n">
        <v>1.17116763270615</v>
      </c>
      <c r="W112" s="0" t="n">
        <v>-1.46497474610489</v>
      </c>
      <c r="X112" s="0" t="n">
        <v>-0.668454910853178</v>
      </c>
      <c r="Y112" s="0" t="n">
        <v>-0.998094627769035</v>
      </c>
      <c r="Z112" s="0" t="n">
        <v>-1.7542848528225</v>
      </c>
      <c r="AA112" s="0" t="n">
        <v>0.0945275675884684</v>
      </c>
      <c r="AB112" s="0" t="n">
        <v>1.80608911783696</v>
      </c>
      <c r="AC112" s="0" t="n">
        <v>2.66690522232001</v>
      </c>
      <c r="AD112" s="0" t="n">
        <v>0.0971557870862478</v>
      </c>
      <c r="AE112" s="0" t="n">
        <v>1.11668127506752</v>
      </c>
      <c r="AF112" s="0" t="n">
        <v>0.232094637928537</v>
      </c>
      <c r="AG112" s="0" t="n">
        <v>0.498883194768213</v>
      </c>
      <c r="AH112" s="0" t="n">
        <v>-0.342148651127239</v>
      </c>
      <c r="AI112" s="0" t="n">
        <v>0.195076925422602</v>
      </c>
      <c r="AJ112" s="0" t="n">
        <v>0.537478704606429</v>
      </c>
      <c r="AK112" s="0" t="n">
        <v>-0.578459728876331</v>
      </c>
      <c r="AL112" s="0" t="n">
        <v>-0.0774942998929879</v>
      </c>
      <c r="AM112" s="0" t="n">
        <v>-0.0584301189974882</v>
      </c>
      <c r="AN112" s="0" t="n">
        <v>0.826403317330525</v>
      </c>
      <c r="AO112" s="0" t="n">
        <v>-1.06603217162768</v>
      </c>
      <c r="AP112" s="0" t="n">
        <v>-0.0515422086076516</v>
      </c>
      <c r="AQ112" s="0" t="n">
        <v>1.9120054690527</v>
      </c>
      <c r="AR112" s="0" t="n">
        <v>1.16406015258594</v>
      </c>
      <c r="AS112" s="0" t="n">
        <v>1.34917904888871</v>
      </c>
      <c r="AT112" s="0" t="n">
        <v>0.0244318401780342</v>
      </c>
      <c r="AU112" s="0" t="n">
        <v>0.320997563686023</v>
      </c>
      <c r="AV112" s="0" t="n">
        <v>1.00223616670293</v>
      </c>
      <c r="AW112" s="0" t="n">
        <v>1.56025552953093</v>
      </c>
      <c r="AX112" s="0" t="n">
        <v>-1.95160291288289</v>
      </c>
      <c r="AY112" s="0" t="n">
        <v>-1.31544130704985</v>
      </c>
      <c r="AZ112" s="0" t="n">
        <v>1.30944410140265</v>
      </c>
      <c r="BA112" s="0" t="n">
        <v>-0.276889355768804</v>
      </c>
      <c r="BB112" s="0" t="n">
        <v>-0.671720789258077</v>
      </c>
      <c r="BC112" s="0" t="n">
        <v>-1.2541609869956</v>
      </c>
      <c r="BD112" s="0" t="n">
        <v>-0.555016701544109</v>
      </c>
      <c r="BE112" s="0" t="n">
        <v>-1.40236928342383</v>
      </c>
      <c r="BF112" s="0" t="n">
        <v>2.09109427273248</v>
      </c>
      <c r="BG112" s="0" t="n">
        <v>-0.0224360519805735</v>
      </c>
      <c r="BH112" s="0" t="n">
        <v>-0.0579505417627176</v>
      </c>
      <c r="BI112" s="0" t="n">
        <v>0.588076675167832</v>
      </c>
      <c r="BJ112" s="0" t="n">
        <v>0.96234516926657</v>
      </c>
      <c r="BK112" s="0" t="n">
        <v>0.945888156554639</v>
      </c>
    </row>
    <row r="113" customFormat="false" ht="15" hidden="false" customHeight="false" outlineLevel="0" collapsed="false">
      <c r="A113" s="0" t="n">
        <v>1.07362194390757</v>
      </c>
      <c r="B113" s="0" t="n">
        <v>-0.630845550790856</v>
      </c>
      <c r="C113" s="0" t="n">
        <v>-0.297866804956861</v>
      </c>
      <c r="D113" s="0" t="n">
        <v>0.769031655442276</v>
      </c>
      <c r="E113" s="0" t="n">
        <v>-0.52738906163962</v>
      </c>
      <c r="F113" s="0" t="n">
        <v>-0.00510663202722502</v>
      </c>
      <c r="G113" s="0" t="n">
        <v>0.398763764424814</v>
      </c>
      <c r="H113" s="0" t="n">
        <v>0.785185082310376</v>
      </c>
      <c r="I113" s="0" t="n">
        <v>-1.7776809623702</v>
      </c>
      <c r="J113" s="0" t="n">
        <v>0.714745649888945</v>
      </c>
      <c r="K113" s="0" t="n">
        <v>-0.233724057851726</v>
      </c>
      <c r="L113" s="0" t="n">
        <v>0.707457710864381</v>
      </c>
      <c r="M113" s="0" t="n">
        <v>0.776931692354829</v>
      </c>
      <c r="N113" s="0" t="n">
        <v>1.60791506111916</v>
      </c>
      <c r="O113" s="0" t="n">
        <v>1.3534536476212</v>
      </c>
      <c r="P113" s="0" t="n">
        <v>1.3465716626103</v>
      </c>
      <c r="Q113" s="0" t="n">
        <v>1.44367031916624</v>
      </c>
      <c r="R113" s="0" t="n">
        <v>0.291378984815946</v>
      </c>
      <c r="S113" s="0" t="n">
        <v>0.0321850870368397</v>
      </c>
      <c r="T113" s="0" t="n">
        <v>0.872817083178334</v>
      </c>
      <c r="U113" s="0" t="n">
        <v>0.732080951433022</v>
      </c>
      <c r="V113" s="0" t="n">
        <v>-0.30906623673826</v>
      </c>
      <c r="W113" s="0" t="n">
        <v>0.404823408808268</v>
      </c>
      <c r="X113" s="0" t="n">
        <v>-0.0350964667845944</v>
      </c>
      <c r="Y113" s="0" t="n">
        <v>-0.853932908460056</v>
      </c>
      <c r="Z113" s="0" t="n">
        <v>1.29046074137635</v>
      </c>
      <c r="AA113" s="0" t="n">
        <v>0.0551992425300892</v>
      </c>
      <c r="AB113" s="0" t="n">
        <v>2.04870825769885</v>
      </c>
      <c r="AC113" s="0" t="n">
        <v>-1.62549227019983</v>
      </c>
      <c r="AD113" s="0" t="n">
        <v>-0.556778772843366</v>
      </c>
      <c r="AE113" s="0" t="n">
        <v>0.0326388366908714</v>
      </c>
      <c r="AF113" s="0" t="n">
        <v>1.13738109762891</v>
      </c>
      <c r="AG113" s="0" t="n">
        <v>0.399469372602185</v>
      </c>
      <c r="AH113" s="0" t="n">
        <v>0.310472754180751</v>
      </c>
      <c r="AI113" s="0" t="n">
        <v>-1.12726379255415</v>
      </c>
      <c r="AJ113" s="0" t="n">
        <v>-1.15694139722947</v>
      </c>
      <c r="AK113" s="0" t="n">
        <v>0.322504660289905</v>
      </c>
      <c r="AL113" s="0" t="n">
        <v>-1.36410599381836</v>
      </c>
      <c r="AM113" s="0" t="n">
        <v>-0.531877750289329</v>
      </c>
      <c r="AN113" s="0" t="n">
        <v>0.500917329085858</v>
      </c>
      <c r="AO113" s="0" t="n">
        <v>-0.982324272276776</v>
      </c>
      <c r="AP113" s="0" t="n">
        <v>1.60535596236181</v>
      </c>
      <c r="AQ113" s="0" t="n">
        <v>1.22393634423789</v>
      </c>
      <c r="AR113" s="0" t="n">
        <v>-1.5714199983383</v>
      </c>
      <c r="AS113" s="0" t="n">
        <v>-0.932371243181987</v>
      </c>
      <c r="AT113" s="0" t="n">
        <v>-2.28577724449495</v>
      </c>
      <c r="AU113" s="0" t="n">
        <v>-0.782591362548133</v>
      </c>
      <c r="AV113" s="0" t="n">
        <v>0.766388476572399</v>
      </c>
      <c r="AW113" s="0" t="n">
        <v>-0.413894942274857</v>
      </c>
      <c r="AX113" s="0" t="n">
        <v>0.460797243615968</v>
      </c>
      <c r="AY113" s="0" t="n">
        <v>-1.52233431828174</v>
      </c>
      <c r="AZ113" s="0" t="n">
        <v>0.797975254581905</v>
      </c>
      <c r="BA113" s="0" t="n">
        <v>-0.55510922792835</v>
      </c>
      <c r="BB113" s="0" t="n">
        <v>0.0121696822829052</v>
      </c>
      <c r="BC113" s="0" t="n">
        <v>-0.0928745013930527</v>
      </c>
      <c r="BD113" s="0" t="n">
        <v>-1.27154852089228</v>
      </c>
      <c r="BE113" s="0" t="n">
        <v>-1.15308433173978</v>
      </c>
      <c r="BF113" s="0" t="n">
        <v>0.967794469003426</v>
      </c>
      <c r="BG113" s="0" t="n">
        <v>0.398992157501696</v>
      </c>
      <c r="BH113" s="0" t="n">
        <v>1.05004904155343</v>
      </c>
      <c r="BI113" s="0" t="n">
        <v>0.324658235502518</v>
      </c>
      <c r="BJ113" s="0" t="n">
        <v>0.142990634809217</v>
      </c>
      <c r="BK113" s="0" t="n">
        <v>-1.72601061866677</v>
      </c>
    </row>
    <row r="114" customFormat="false" ht="15" hidden="false" customHeight="false" outlineLevel="0" collapsed="false">
      <c r="A114" s="0" t="n">
        <v>-0.27036669676117</v>
      </c>
      <c r="B114" s="0" t="n">
        <v>-0.027384320403744</v>
      </c>
      <c r="C114" s="0" t="n">
        <v>1.95310719827257</v>
      </c>
      <c r="D114" s="0" t="n">
        <v>0.686956632098677</v>
      </c>
      <c r="E114" s="0" t="n">
        <v>1.53606118170953</v>
      </c>
      <c r="F114" s="0" t="n">
        <v>0.597537705894728</v>
      </c>
      <c r="G114" s="0" t="n">
        <v>-0.711303226949479</v>
      </c>
      <c r="H114" s="0" t="n">
        <v>0.117124216149851</v>
      </c>
      <c r="I114" s="0" t="n">
        <v>0.236223646264233</v>
      </c>
      <c r="J114" s="0" t="n">
        <v>-0.939155569770682</v>
      </c>
      <c r="K114" s="0" t="n">
        <v>-0.384387376592921</v>
      </c>
      <c r="L114" s="0" t="n">
        <v>-0.205766993677172</v>
      </c>
      <c r="M114" s="0" t="n">
        <v>1.60561983256512</v>
      </c>
      <c r="N114" s="0" t="n">
        <v>-2.08074052539098</v>
      </c>
      <c r="O114" s="0" t="n">
        <v>1.20581842071604</v>
      </c>
      <c r="P114" s="0" t="n">
        <v>-0.936795234959383</v>
      </c>
      <c r="Q114" s="0" t="n">
        <v>-1.37207918726961</v>
      </c>
      <c r="R114" s="0" t="n">
        <v>1.17994213003846</v>
      </c>
      <c r="S114" s="0" t="n">
        <v>0.731898069234381</v>
      </c>
      <c r="T114" s="0" t="n">
        <v>1.25451870238119</v>
      </c>
      <c r="U114" s="0" t="n">
        <v>0.800701947545577</v>
      </c>
      <c r="V114" s="0" t="n">
        <v>2.0598450017374</v>
      </c>
      <c r="W114" s="0" t="n">
        <v>0.558723836944485</v>
      </c>
      <c r="X114" s="0" t="n">
        <v>-0.156477376123159</v>
      </c>
      <c r="Y114" s="0" t="n">
        <v>0.342926377321343</v>
      </c>
      <c r="Z114" s="0" t="n">
        <v>1.24346912834596</v>
      </c>
      <c r="AA114" s="0" t="n">
        <v>-0.779375325260117</v>
      </c>
      <c r="AB114" s="0" t="n">
        <v>-0.651888582531381</v>
      </c>
      <c r="AC114" s="0" t="n">
        <v>-0.308960014597907</v>
      </c>
      <c r="AD114" s="0" t="n">
        <v>-2.10458279876533</v>
      </c>
      <c r="AE114" s="0" t="n">
        <v>0.138078408417547</v>
      </c>
      <c r="AF114" s="0" t="n">
        <v>-1.88612870395103</v>
      </c>
      <c r="AG114" s="0" t="n">
        <v>0.053059312932619</v>
      </c>
      <c r="AH114" s="0" t="n">
        <v>0.86528975613525</v>
      </c>
      <c r="AI114" s="0" t="n">
        <v>-0.476876460643836</v>
      </c>
      <c r="AJ114" s="0" t="n">
        <v>1.67711587018687</v>
      </c>
      <c r="AK114" s="0" t="n">
        <v>-1.46050089941849</v>
      </c>
      <c r="AL114" s="0" t="n">
        <v>1.19126068163183</v>
      </c>
      <c r="AM114" s="0" t="n">
        <v>0.675137056406921</v>
      </c>
      <c r="AN114" s="0" t="n">
        <v>-1.71603324831069</v>
      </c>
      <c r="AO114" s="0" t="n">
        <v>2.71079429904053</v>
      </c>
      <c r="AP114" s="0" t="n">
        <v>-0.0637452855039662</v>
      </c>
      <c r="AQ114" s="0" t="n">
        <v>-0.877484022155632</v>
      </c>
      <c r="AR114" s="0" t="n">
        <v>-1.40708719478402</v>
      </c>
      <c r="AS114" s="0" t="n">
        <v>-0.220018027659674</v>
      </c>
      <c r="AT114" s="0" t="n">
        <v>-0.12740687238996</v>
      </c>
      <c r="AU114" s="0" t="n">
        <v>0.102645528539664</v>
      </c>
      <c r="AV114" s="0" t="n">
        <v>-0.29779615622396</v>
      </c>
      <c r="AW114" s="0" t="n">
        <v>0.633225310115094</v>
      </c>
      <c r="AX114" s="0" t="n">
        <v>-0.387629832663246</v>
      </c>
      <c r="AY114" s="0" t="n">
        <v>-1.93496411724047</v>
      </c>
      <c r="AZ114" s="0" t="n">
        <v>-0.149361495649641</v>
      </c>
      <c r="BA114" s="0" t="n">
        <v>-2.36747765337328</v>
      </c>
      <c r="BB114" s="0" t="n">
        <v>0.35377063089139</v>
      </c>
      <c r="BC114" s="0" t="n">
        <v>-0.979300230282635</v>
      </c>
      <c r="BD114" s="0" t="n">
        <v>0.163360354915801</v>
      </c>
      <c r="BE114" s="0" t="n">
        <v>1.3140749815246</v>
      </c>
      <c r="BF114" s="0" t="n">
        <v>-0.948748695268</v>
      </c>
      <c r="BG114" s="0" t="n">
        <v>1.06125625851212</v>
      </c>
      <c r="BH114" s="0" t="n">
        <v>-0.433389566686153</v>
      </c>
      <c r="BI114" s="0" t="n">
        <v>1.75319480206559</v>
      </c>
      <c r="BJ114" s="0" t="n">
        <v>-0.365152613198213</v>
      </c>
      <c r="BK114" s="0" t="n">
        <v>-0.840492985506691</v>
      </c>
    </row>
    <row r="115" customFormat="false" ht="15" hidden="false" customHeight="false" outlineLevel="0" collapsed="false">
      <c r="A115" s="0" t="n">
        <v>0.687238450395288</v>
      </c>
      <c r="B115" s="0" t="n">
        <v>-0.435789729623636</v>
      </c>
      <c r="C115" s="0" t="n">
        <v>-0.841449514129009</v>
      </c>
      <c r="D115" s="0" t="n">
        <v>-0.477839850703791</v>
      </c>
      <c r="E115" s="0" t="n">
        <v>-0.0446065321830014</v>
      </c>
      <c r="F115" s="0" t="n">
        <v>1.34218013124485</v>
      </c>
      <c r="G115" s="0" t="n">
        <v>-1.93408774545958</v>
      </c>
      <c r="H115" s="0" t="n">
        <v>0.0230806589504207</v>
      </c>
      <c r="I115" s="0" t="n">
        <v>0.624903594654043</v>
      </c>
      <c r="J115" s="0" t="n">
        <v>0.193448574991796</v>
      </c>
      <c r="K115" s="0" t="n">
        <v>1.30986516943353</v>
      </c>
      <c r="L115" s="0" t="n">
        <v>-0.0743453297585243</v>
      </c>
      <c r="M115" s="0" t="n">
        <v>-0.184551442185945</v>
      </c>
      <c r="N115" s="0" t="n">
        <v>0.592329547013343</v>
      </c>
      <c r="O115" s="0" t="n">
        <v>0.0993138149513496</v>
      </c>
      <c r="P115" s="0" t="n">
        <v>-0.390408738280471</v>
      </c>
      <c r="Q115" s="0" t="n">
        <v>0.51614403958638</v>
      </c>
      <c r="R115" s="0" t="n">
        <v>-0.652528293216645</v>
      </c>
      <c r="S115" s="0" t="n">
        <v>-0.611177152019327</v>
      </c>
      <c r="T115" s="0" t="n">
        <v>-0.527994021765614</v>
      </c>
      <c r="U115" s="0" t="n">
        <v>1.35306916016641</v>
      </c>
      <c r="V115" s="0" t="n">
        <v>-3.22101635598571</v>
      </c>
      <c r="W115" s="0" t="n">
        <v>0.395598834762942</v>
      </c>
      <c r="X115" s="0" t="n">
        <v>0.0342718142002222</v>
      </c>
      <c r="Y115" s="0" t="n">
        <v>-1.68087045923812</v>
      </c>
      <c r="Z115" s="0" t="n">
        <v>0.309726779136002</v>
      </c>
      <c r="AA115" s="0" t="n">
        <v>0.475751991831532</v>
      </c>
      <c r="AB115" s="0" t="n">
        <v>0.5896392313574</v>
      </c>
      <c r="AC115" s="0" t="n">
        <v>-2.65182806304495</v>
      </c>
      <c r="AD115" s="0" t="n">
        <v>1.36638941185444</v>
      </c>
      <c r="AE115" s="0" t="n">
        <v>-0.737736704684841</v>
      </c>
      <c r="AF115" s="0" t="n">
        <v>0.686567746753176</v>
      </c>
      <c r="AG115" s="0" t="n">
        <v>0.741073780682286</v>
      </c>
      <c r="AH115" s="0" t="n">
        <v>-0.876697085619293</v>
      </c>
      <c r="AI115" s="0" t="n">
        <v>0.66045995235155</v>
      </c>
      <c r="AJ115" s="0" t="n">
        <v>-0.385493240912358</v>
      </c>
      <c r="AK115" s="0" t="n">
        <v>-2.07137717933816</v>
      </c>
      <c r="AL115" s="0" t="n">
        <v>1.16774192552778</v>
      </c>
      <c r="AM115" s="0" t="n">
        <v>-0.77504496301624</v>
      </c>
      <c r="AN115" s="0" t="n">
        <v>-0.854493462738054</v>
      </c>
      <c r="AO115" s="0" t="n">
        <v>-0.403065868036722</v>
      </c>
      <c r="AP115" s="0" t="n">
        <v>0.272236725327388</v>
      </c>
      <c r="AQ115" s="0" t="n">
        <v>-0.0572704108221023</v>
      </c>
      <c r="AR115" s="0" t="n">
        <v>0.54806692470717</v>
      </c>
      <c r="AS115" s="0" t="n">
        <v>-1.33948936652866</v>
      </c>
      <c r="AT115" s="0" t="n">
        <v>-0.742386370430735</v>
      </c>
      <c r="AU115" s="0" t="n">
        <v>-0.115997072321534</v>
      </c>
      <c r="AV115" s="0" t="n">
        <v>1.89788729265871</v>
      </c>
      <c r="AW115" s="0" t="n">
        <v>-0.113812538413758</v>
      </c>
      <c r="AX115" s="0" t="n">
        <v>1.08522226366163</v>
      </c>
      <c r="AY115" s="0" t="n">
        <v>0.0385551687843177</v>
      </c>
      <c r="AZ115" s="0" t="n">
        <v>-0.483658637437569</v>
      </c>
      <c r="BA115" s="0" t="n">
        <v>-0.246724424114441</v>
      </c>
      <c r="BB115" s="0" t="n">
        <v>-0.168419712028881</v>
      </c>
      <c r="BC115" s="0" t="n">
        <v>0.603645738960739</v>
      </c>
      <c r="BD115" s="0" t="n">
        <v>1.37461126757655</v>
      </c>
      <c r="BE115" s="0" t="n">
        <v>0.359680847686321</v>
      </c>
      <c r="BF115" s="0" t="n">
        <v>1.18707767874176</v>
      </c>
      <c r="BG115" s="0" t="n">
        <v>-0.964789737629686</v>
      </c>
      <c r="BH115" s="0" t="n">
        <v>-0.414630508814031</v>
      </c>
      <c r="BI115" s="0" t="n">
        <v>-0.724302534207667</v>
      </c>
      <c r="BJ115" s="0" t="n">
        <v>0.314444590874853</v>
      </c>
      <c r="BK115" s="0" t="n">
        <v>-0.358958385179414</v>
      </c>
    </row>
    <row r="116" customFormat="false" ht="15" hidden="false" customHeight="false" outlineLevel="0" collapsed="false">
      <c r="A116" s="0" t="n">
        <v>0.729772937034195</v>
      </c>
      <c r="B116" s="0" t="n">
        <v>-0.931001711632442</v>
      </c>
      <c r="C116" s="0" t="n">
        <v>0.0430309733212814</v>
      </c>
      <c r="D116" s="0" t="n">
        <v>0.686857911012256</v>
      </c>
      <c r="E116" s="0" t="n">
        <v>-2.06530277504061</v>
      </c>
      <c r="F116" s="0" t="n">
        <v>2.1216313073302</v>
      </c>
      <c r="G116" s="0" t="n">
        <v>-0.283151884879876</v>
      </c>
      <c r="H116" s="0" t="n">
        <v>-2.02503991367617</v>
      </c>
      <c r="I116" s="0" t="n">
        <v>0.158093898576786</v>
      </c>
      <c r="J116" s="0" t="n">
        <v>0.0334434679731509</v>
      </c>
      <c r="K116" s="0" t="n">
        <v>-0.081894379572493</v>
      </c>
      <c r="L116" s="0" t="n">
        <v>0.991191112926666</v>
      </c>
      <c r="M116" s="0" t="n">
        <v>0.747444971427056</v>
      </c>
      <c r="N116" s="0" t="n">
        <v>0.297876191023845</v>
      </c>
      <c r="O116" s="0" t="n">
        <v>0.450155633946648</v>
      </c>
      <c r="P116" s="0" t="n">
        <v>-0.104358449438087</v>
      </c>
      <c r="Q116" s="0" t="n">
        <v>1.77549084924005</v>
      </c>
      <c r="R116" s="0" t="n">
        <v>-1.47919601835777</v>
      </c>
      <c r="S116" s="0" t="n">
        <v>0.139651674215897</v>
      </c>
      <c r="T116" s="0" t="n">
        <v>0.0650246311887801</v>
      </c>
      <c r="U116" s="0" t="n">
        <v>0.813280406064593</v>
      </c>
      <c r="V116" s="0" t="n">
        <v>-0.843853877424899</v>
      </c>
      <c r="W116" s="0" t="n">
        <v>-1.74367260239654</v>
      </c>
      <c r="X116" s="0" t="n">
        <v>0.156823016098193</v>
      </c>
      <c r="Y116" s="0" t="n">
        <v>0.281230492218604</v>
      </c>
      <c r="Z116" s="0" t="n">
        <v>1.48959940944765</v>
      </c>
      <c r="AA116" s="0" t="n">
        <v>-1.27036204632509</v>
      </c>
      <c r="AB116" s="0" t="n">
        <v>1.15469376671672</v>
      </c>
      <c r="AC116" s="0" t="n">
        <v>2.36741436402712</v>
      </c>
      <c r="AD116" s="0" t="n">
        <v>-0.377764887522477</v>
      </c>
      <c r="AE116" s="0" t="n">
        <v>-1.29094221949322</v>
      </c>
      <c r="AF116" s="0" t="n">
        <v>-0.406974366373371</v>
      </c>
      <c r="AG116" s="0" t="n">
        <v>0.0140049673713807</v>
      </c>
      <c r="AH116" s="0" t="n">
        <v>0.563787875006915</v>
      </c>
      <c r="AI116" s="0" t="n">
        <v>-0.591394729838047</v>
      </c>
      <c r="AJ116" s="0" t="n">
        <v>1.55519853414734</v>
      </c>
      <c r="AK116" s="0" t="n">
        <v>-1.11453231500806</v>
      </c>
      <c r="AL116" s="0" t="n">
        <v>-1.7392051521728</v>
      </c>
      <c r="AM116" s="0" t="n">
        <v>1.10671042428732</v>
      </c>
      <c r="AN116" s="0" t="n">
        <v>-2.2746210312062</v>
      </c>
      <c r="AO116" s="0" t="n">
        <v>-0.204129768872716</v>
      </c>
      <c r="AP116" s="0" t="n">
        <v>3.11768112920805</v>
      </c>
      <c r="AQ116" s="0" t="n">
        <v>-0.0120435529599315</v>
      </c>
      <c r="AR116" s="0" t="n">
        <v>-1.12076765069625</v>
      </c>
      <c r="AS116" s="0" t="n">
        <v>-0.0573974637867937</v>
      </c>
      <c r="AT116" s="0" t="n">
        <v>-0.0508007886195336</v>
      </c>
      <c r="AU116" s="0" t="n">
        <v>0.160649940353117</v>
      </c>
      <c r="AV116" s="0" t="n">
        <v>0.66226298215962</v>
      </c>
      <c r="AW116" s="0" t="n">
        <v>-1.03911116836774</v>
      </c>
      <c r="AX116" s="0" t="n">
        <v>1.68754805523679</v>
      </c>
      <c r="AY116" s="0" t="n">
        <v>0.245114284372618</v>
      </c>
      <c r="AZ116" s="0" t="n">
        <v>0.726794046401804</v>
      </c>
      <c r="BA116" s="0" t="n">
        <v>-0.628149399755643</v>
      </c>
      <c r="BB116" s="0" t="n">
        <v>1.28638213699553</v>
      </c>
      <c r="BC116" s="0" t="n">
        <v>-0.257052408813065</v>
      </c>
      <c r="BD116" s="0" t="n">
        <v>0.277552513493532</v>
      </c>
      <c r="BE116" s="0" t="n">
        <v>-0.933106077187109</v>
      </c>
      <c r="BF116" s="0" t="n">
        <v>-0.996931626402127</v>
      </c>
      <c r="BG116" s="0" t="n">
        <v>0.688205306452883</v>
      </c>
      <c r="BH116" s="0" t="n">
        <v>-0.443606830207386</v>
      </c>
      <c r="BI116" s="0" t="n">
        <v>-0.853823087504377</v>
      </c>
      <c r="BJ116" s="0" t="n">
        <v>-0.64318334202703</v>
      </c>
      <c r="BK116" s="0" t="n">
        <v>0.698953071717421</v>
      </c>
    </row>
    <row r="117" customFormat="false" ht="15" hidden="false" customHeight="false" outlineLevel="0" collapsed="false">
      <c r="A117" s="0" t="n">
        <v>-0.629037861203611</v>
      </c>
      <c r="B117" s="0" t="n">
        <v>-0.117654931602164</v>
      </c>
      <c r="C117" s="0" t="n">
        <v>0.015027750287097</v>
      </c>
      <c r="D117" s="0" t="n">
        <v>-1.9173488860103</v>
      </c>
      <c r="E117" s="0" t="n">
        <v>-1.47112640537352</v>
      </c>
      <c r="F117" s="0" t="n">
        <v>0.336277889247563</v>
      </c>
      <c r="G117" s="0" t="n">
        <v>-0.737029361152697</v>
      </c>
      <c r="H117" s="0" t="n">
        <v>1.05672491128042</v>
      </c>
      <c r="I117" s="0" t="n">
        <v>0.966807104250544</v>
      </c>
      <c r="J117" s="0" t="n">
        <v>0.719168666355437</v>
      </c>
      <c r="K117" s="0" t="n">
        <v>1.8197717873126</v>
      </c>
      <c r="L117" s="0" t="n">
        <v>-0.0830893277431831</v>
      </c>
      <c r="M117" s="0" t="n">
        <v>0.648881925903839</v>
      </c>
      <c r="N117" s="0" t="n">
        <v>-0.584400976596031</v>
      </c>
      <c r="O117" s="0" t="n">
        <v>2.45236991286872</v>
      </c>
      <c r="P117" s="0" t="n">
        <v>1.98363365243602</v>
      </c>
      <c r="Q117" s="0" t="n">
        <v>0.0118804345177919</v>
      </c>
      <c r="R117" s="0" t="n">
        <v>0.386586229905192</v>
      </c>
      <c r="S117" s="0" t="n">
        <v>1.35929759936481</v>
      </c>
      <c r="T117" s="0" t="n">
        <v>-0.147139504814107</v>
      </c>
      <c r="U117" s="0" t="n">
        <v>-0.656624070799705</v>
      </c>
      <c r="V117" s="0" t="n">
        <v>0.873989751006883</v>
      </c>
      <c r="W117" s="0" t="n">
        <v>0.0784392460836701</v>
      </c>
      <c r="X117" s="0" t="n">
        <v>0.18299444964526</v>
      </c>
      <c r="Y117" s="0" t="n">
        <v>-0.834271343067966</v>
      </c>
      <c r="Z117" s="0" t="n">
        <v>-1.7176721483634</v>
      </c>
      <c r="AA117" s="0" t="n">
        <v>0.236142409879101</v>
      </c>
      <c r="AB117" s="0" t="n">
        <v>0.9049620414942</v>
      </c>
      <c r="AC117" s="0" t="n">
        <v>-0.225806749076042</v>
      </c>
      <c r="AD117" s="0" t="n">
        <v>1.43642951955887</v>
      </c>
      <c r="AE117" s="0" t="n">
        <v>-0.703916325415545</v>
      </c>
      <c r="AF117" s="0" t="n">
        <v>-1.05470445496592</v>
      </c>
      <c r="AG117" s="0" t="n">
        <v>-0.0672303071961313</v>
      </c>
      <c r="AH117" s="0" t="n">
        <v>-0.0825925753512905</v>
      </c>
      <c r="AI117" s="0" t="n">
        <v>0.769968731335223</v>
      </c>
      <c r="AJ117" s="0" t="n">
        <v>-0.774962824063985</v>
      </c>
      <c r="AK117" s="0" t="n">
        <v>1.3680942368149</v>
      </c>
      <c r="AL117" s="0" t="n">
        <v>1.96691696250825</v>
      </c>
      <c r="AM117" s="0" t="n">
        <v>-0.0391440269683419</v>
      </c>
      <c r="AN117" s="0" t="n">
        <v>1.24971042018432</v>
      </c>
      <c r="AO117" s="0" t="n">
        <v>-1.05649707062526</v>
      </c>
      <c r="AP117" s="0" t="n">
        <v>1.07522154118192</v>
      </c>
      <c r="AQ117" s="0" t="n">
        <v>1.04727640855946</v>
      </c>
      <c r="AR117" s="0" t="n">
        <v>0.863437280189879</v>
      </c>
      <c r="AS117" s="0" t="n">
        <v>-0.015563088870294</v>
      </c>
      <c r="AT117" s="0" t="n">
        <v>-2.95424894124203</v>
      </c>
      <c r="AU117" s="0" t="n">
        <v>-0.641727143652129</v>
      </c>
      <c r="AV117" s="0" t="n">
        <v>-0.625916017684602</v>
      </c>
      <c r="AW117" s="0" t="n">
        <v>-0.978254938060477</v>
      </c>
      <c r="AX117" s="0" t="n">
        <v>0.122243004547066</v>
      </c>
      <c r="AY117" s="0" t="n">
        <v>-0.418963445521235</v>
      </c>
      <c r="AZ117" s="0" t="n">
        <v>-0.824612009765022</v>
      </c>
      <c r="BA117" s="0" t="n">
        <v>-1.05880014824782</v>
      </c>
      <c r="BB117" s="0" t="n">
        <v>-0.715512985485229</v>
      </c>
      <c r="BC117" s="0" t="n">
        <v>1.12149921184993</v>
      </c>
      <c r="BD117" s="0" t="n">
        <v>-0.661025054627494</v>
      </c>
      <c r="BE117" s="0" t="n">
        <v>-0.514938706433272</v>
      </c>
      <c r="BF117" s="0" t="n">
        <v>-0.456697615023246</v>
      </c>
      <c r="BG117" s="0" t="n">
        <v>0.33899351380942</v>
      </c>
      <c r="BH117" s="0" t="n">
        <v>0.456249488528533</v>
      </c>
      <c r="BI117" s="0" t="n">
        <v>-3.04465653924316</v>
      </c>
      <c r="BJ117" s="0" t="n">
        <v>1.02163521382761</v>
      </c>
      <c r="BK117" s="0" t="n">
        <v>1.43636803424375</v>
      </c>
    </row>
    <row r="118" customFormat="false" ht="15" hidden="false" customHeight="false" outlineLevel="0" collapsed="false">
      <c r="A118" s="0" t="n">
        <v>-1.05018653736167</v>
      </c>
      <c r="B118" s="0" t="n">
        <v>-0.972298244734835</v>
      </c>
      <c r="C118" s="0" t="n">
        <v>-0.450253387778272</v>
      </c>
      <c r="D118" s="0" t="n">
        <v>-0.756004019456605</v>
      </c>
      <c r="E118" s="0" t="n">
        <v>0.223926873946606</v>
      </c>
      <c r="F118" s="0" t="n">
        <v>-1.94652528635886</v>
      </c>
      <c r="G118" s="0" t="n">
        <v>-1.11792760803674</v>
      </c>
      <c r="H118" s="0" t="n">
        <v>1.53919720017491</v>
      </c>
      <c r="I118" s="0" t="n">
        <v>-0.928219967348018</v>
      </c>
      <c r="J118" s="0" t="n">
        <v>1.24342827810293</v>
      </c>
      <c r="K118" s="0" t="n">
        <v>0.355338195590137</v>
      </c>
      <c r="L118" s="0" t="n">
        <v>-1.80926771458826</v>
      </c>
      <c r="M118" s="0" t="n">
        <v>0.635329195216206</v>
      </c>
      <c r="N118" s="0" t="n">
        <v>-0.117667302192853</v>
      </c>
      <c r="O118" s="0" t="n">
        <v>-0.455467056249741</v>
      </c>
      <c r="P118" s="0" t="n">
        <v>0.244957093172004</v>
      </c>
      <c r="Q118" s="0" t="n">
        <v>0.474633485566792</v>
      </c>
      <c r="R118" s="0" t="n">
        <v>0.70759182197462</v>
      </c>
      <c r="S118" s="0" t="n">
        <v>1.178252847548</v>
      </c>
      <c r="T118" s="0" t="n">
        <v>0.408135912778356</v>
      </c>
      <c r="U118" s="0" t="n">
        <v>-1.37563408878636</v>
      </c>
      <c r="V118" s="0" t="n">
        <v>-0.473645457651191</v>
      </c>
      <c r="W118" s="0" t="n">
        <v>2.94304833526862</v>
      </c>
      <c r="X118" s="0" t="n">
        <v>0.724491060381728</v>
      </c>
      <c r="Y118" s="0" t="n">
        <v>2.3692873008115</v>
      </c>
      <c r="Z118" s="0" t="n">
        <v>1.39543408219919</v>
      </c>
      <c r="AA118" s="0" t="n">
        <v>0.241802071555749</v>
      </c>
      <c r="AB118" s="0" t="n">
        <v>0.301407069781117</v>
      </c>
      <c r="AC118" s="0" t="n">
        <v>-0.0365800398768458</v>
      </c>
      <c r="AD118" s="0" t="n">
        <v>-1.7378046158465</v>
      </c>
      <c r="AE118" s="0" t="n">
        <v>0.0180472524682243</v>
      </c>
      <c r="AF118" s="0" t="n">
        <v>1.2106745525422</v>
      </c>
      <c r="AG118" s="0" t="n">
        <v>-0.599639994821204</v>
      </c>
      <c r="AH118" s="0" t="n">
        <v>0.41195299906181</v>
      </c>
      <c r="AI118" s="0" t="n">
        <v>0.851591045893197</v>
      </c>
      <c r="AJ118" s="0" t="n">
        <v>-0.909680439312475</v>
      </c>
      <c r="AK118" s="0" t="n">
        <v>-0.451302864343665</v>
      </c>
      <c r="AL118" s="0" t="n">
        <v>-1.01791149047716</v>
      </c>
      <c r="AM118" s="0" t="n">
        <v>-0.822165606689407</v>
      </c>
      <c r="AN118" s="0" t="n">
        <v>-1.28760528365306</v>
      </c>
      <c r="AO118" s="0" t="n">
        <v>-0.900448461378027</v>
      </c>
      <c r="AP118" s="0" t="n">
        <v>1.41945568079784</v>
      </c>
      <c r="AQ118" s="0" t="n">
        <v>-0.915477029090293</v>
      </c>
      <c r="AR118" s="0" t="n">
        <v>0.12645921906069</v>
      </c>
      <c r="AS118" s="0" t="n">
        <v>-0.502868753670956</v>
      </c>
      <c r="AT118" s="0" t="n">
        <v>1.17886593703694</v>
      </c>
      <c r="AU118" s="0" t="n">
        <v>1.31116229660362</v>
      </c>
      <c r="AV118" s="0" t="n">
        <v>0.864069982138947</v>
      </c>
      <c r="AW118" s="0" t="n">
        <v>0.306134553102755</v>
      </c>
      <c r="AX118" s="0" t="n">
        <v>-0.231059536840899</v>
      </c>
      <c r="AY118" s="0" t="n">
        <v>-1.19187470419125</v>
      </c>
      <c r="AZ118" s="0" t="n">
        <v>1.9435288811222</v>
      </c>
      <c r="BA118" s="0" t="n">
        <v>-0.759673017752553</v>
      </c>
      <c r="BB118" s="0" t="n">
        <v>0.663646347032841</v>
      </c>
      <c r="BC118" s="0" t="n">
        <v>1.0595655726234</v>
      </c>
      <c r="BD118" s="0" t="n">
        <v>-0.555280496905329</v>
      </c>
      <c r="BE118" s="0" t="n">
        <v>1.03801252731596</v>
      </c>
      <c r="BF118" s="0" t="n">
        <v>0.764213203338855</v>
      </c>
      <c r="BG118" s="0" t="n">
        <v>1.72796383538177</v>
      </c>
      <c r="BH118" s="0" t="n">
        <v>-0.469346466426711</v>
      </c>
      <c r="BI118" s="0" t="n">
        <v>-1.28586401727972</v>
      </c>
      <c r="BJ118" s="0" t="n">
        <v>-0.505489755444511</v>
      </c>
      <c r="BK118" s="0" t="n">
        <v>0.208853542534332</v>
      </c>
    </row>
    <row r="119" customFormat="false" ht="15" hidden="false" customHeight="false" outlineLevel="0" collapsed="false">
      <c r="A119" s="0" t="n">
        <v>0.0582127270850565</v>
      </c>
      <c r="B119" s="0" t="n">
        <v>-0.39343789627455</v>
      </c>
      <c r="C119" s="0" t="n">
        <v>-1.90919745897724</v>
      </c>
      <c r="D119" s="0" t="n">
        <v>0.470482996129107</v>
      </c>
      <c r="E119" s="0" t="n">
        <v>1.9723444790822</v>
      </c>
      <c r="F119" s="0" t="n">
        <v>0.464251238123004</v>
      </c>
      <c r="G119" s="0" t="n">
        <v>0.609135519053514</v>
      </c>
      <c r="H119" s="0" t="n">
        <v>0.572445306155102</v>
      </c>
      <c r="I119" s="0" t="n">
        <v>0.3970466698824</v>
      </c>
      <c r="J119" s="0" t="n">
        <v>0.931665966868095</v>
      </c>
      <c r="K119" s="0" t="n">
        <v>0.395373681185666</v>
      </c>
      <c r="L119" s="0" t="n">
        <v>-0.312677169653276</v>
      </c>
      <c r="M119" s="0" t="n">
        <v>-0.795988910008754</v>
      </c>
      <c r="N119" s="0" t="n">
        <v>-0.248973655280675</v>
      </c>
      <c r="O119" s="0" t="n">
        <v>0.314129496450666</v>
      </c>
      <c r="P119" s="0" t="n">
        <v>-0.316082961122973</v>
      </c>
      <c r="Q119" s="0" t="n">
        <v>0.314338683131431</v>
      </c>
      <c r="R119" s="0" t="n">
        <v>0.439150133700418</v>
      </c>
      <c r="S119" s="0" t="n">
        <v>0.833179431270182</v>
      </c>
      <c r="T119" s="0" t="n">
        <v>1.28279496883898</v>
      </c>
      <c r="U119" s="0" t="n">
        <v>0.0780074184788575</v>
      </c>
      <c r="V119" s="0" t="n">
        <v>-1.30777656514766</v>
      </c>
      <c r="W119" s="0" t="n">
        <v>-0.34510409681919</v>
      </c>
      <c r="X119" s="0" t="n">
        <v>0.0440625674065994</v>
      </c>
      <c r="Y119" s="0" t="n">
        <v>-1.83576875617709</v>
      </c>
      <c r="Z119" s="0" t="n">
        <v>1.38866452010248</v>
      </c>
      <c r="AA119" s="0" t="n">
        <v>0.142377912510466</v>
      </c>
      <c r="AB119" s="0" t="n">
        <v>0.381352834580285</v>
      </c>
      <c r="AC119" s="0" t="n">
        <v>1.36552646252627</v>
      </c>
      <c r="AD119" s="0" t="n">
        <v>-0.630142830142347</v>
      </c>
      <c r="AE119" s="0" t="n">
        <v>0.57404193088403</v>
      </c>
      <c r="AF119" s="0" t="n">
        <v>-0.109864123101936</v>
      </c>
      <c r="AG119" s="0" t="n">
        <v>-0.184086867015919</v>
      </c>
      <c r="AH119" s="0" t="n">
        <v>-0.772192387804379</v>
      </c>
      <c r="AI119" s="0" t="n">
        <v>1.66560321368653</v>
      </c>
      <c r="AJ119" s="0" t="n">
        <v>-0.375500040075571</v>
      </c>
      <c r="AK119" s="0" t="n">
        <v>0.699464246895702</v>
      </c>
      <c r="AL119" s="0" t="n">
        <v>-1.87500738747194</v>
      </c>
      <c r="AM119" s="0" t="n">
        <v>1.17998852968979</v>
      </c>
      <c r="AN119" s="0" t="n">
        <v>1.05221115595706</v>
      </c>
      <c r="AO119" s="0" t="n">
        <v>0.097434110297303</v>
      </c>
      <c r="AP119" s="0" t="n">
        <v>-0.226942466137924</v>
      </c>
      <c r="AQ119" s="0" t="n">
        <v>0.400000005613566</v>
      </c>
      <c r="AR119" s="0" t="n">
        <v>2.28879066088029</v>
      </c>
      <c r="AS119" s="0" t="n">
        <v>-1.76323669890349</v>
      </c>
      <c r="AT119" s="0" t="n">
        <v>0.782027387574128</v>
      </c>
      <c r="AU119" s="0" t="n">
        <v>-0.911617302153903</v>
      </c>
      <c r="AV119" s="0" t="n">
        <v>-0.0199183962997312</v>
      </c>
      <c r="AW119" s="0" t="n">
        <v>-0.247880119078663</v>
      </c>
      <c r="AX119" s="0" t="n">
        <v>-0.428318257797756</v>
      </c>
      <c r="AY119" s="0" t="n">
        <v>-0.0104651290527293</v>
      </c>
      <c r="AZ119" s="0" t="n">
        <v>-1.13417114527779</v>
      </c>
      <c r="BA119" s="0" t="n">
        <v>1.02918043612797</v>
      </c>
      <c r="BB119" s="0" t="n">
        <v>-1.7941435111986</v>
      </c>
      <c r="BC119" s="0" t="n">
        <v>0.539764512828342</v>
      </c>
      <c r="BD119" s="0" t="n">
        <v>-0.326535852534571</v>
      </c>
      <c r="BE119" s="0" t="n">
        <v>-1.17092489380745</v>
      </c>
      <c r="BF119" s="0" t="n">
        <v>0.202383370598695</v>
      </c>
      <c r="BG119" s="0" t="n">
        <v>-1.55695108670648</v>
      </c>
      <c r="BH119" s="0" t="n">
        <v>0.0397138217196347</v>
      </c>
      <c r="BI119" s="0" t="n">
        <v>-1.42287690781155</v>
      </c>
      <c r="BJ119" s="0" t="n">
        <v>0.461272084317831</v>
      </c>
      <c r="BK119" s="0" t="n">
        <v>-0.924357333630376</v>
      </c>
    </row>
    <row r="120" customFormat="false" ht="15" hidden="false" customHeight="false" outlineLevel="0" collapsed="false">
      <c r="A120" s="0" t="n">
        <v>-0.450994017029309</v>
      </c>
      <c r="B120" s="0" t="n">
        <v>0.293949387943162</v>
      </c>
      <c r="C120" s="0" t="n">
        <v>-0.772542111842236</v>
      </c>
      <c r="D120" s="0" t="n">
        <v>-0.0579639996683025</v>
      </c>
      <c r="E120" s="0" t="n">
        <v>-1.51383050124485</v>
      </c>
      <c r="F120" s="0" t="n">
        <v>0.630875603596156</v>
      </c>
      <c r="G120" s="0" t="n">
        <v>1.76491380555077</v>
      </c>
      <c r="H120" s="0" t="n">
        <v>2.79220886790996</v>
      </c>
      <c r="I120" s="0" t="n">
        <v>0.0911681466664392</v>
      </c>
      <c r="J120" s="0" t="n">
        <v>0.788204140797187</v>
      </c>
      <c r="K120" s="0" t="n">
        <v>-1.78062567290749</v>
      </c>
      <c r="L120" s="0" t="n">
        <v>1.50273432630559</v>
      </c>
      <c r="M120" s="0" t="n">
        <v>0.776228504724106</v>
      </c>
      <c r="N120" s="0" t="n">
        <v>-0.483933444951233</v>
      </c>
      <c r="O120" s="0" t="n">
        <v>1.23718080028901</v>
      </c>
      <c r="P120" s="0" t="n">
        <v>-0.254476076645342</v>
      </c>
      <c r="Q120" s="0" t="n">
        <v>-0.458025183014557</v>
      </c>
      <c r="R120" s="0" t="n">
        <v>0.475334925427491</v>
      </c>
      <c r="S120" s="0" t="n">
        <v>-1.06335449983032</v>
      </c>
      <c r="T120" s="0" t="n">
        <v>1.02162476439995</v>
      </c>
      <c r="U120" s="0" t="n">
        <v>-1.05598981192684</v>
      </c>
      <c r="V120" s="0" t="n">
        <v>-1.05005478982319</v>
      </c>
      <c r="W120" s="0" t="n">
        <v>-0.909689788408334</v>
      </c>
      <c r="X120" s="0" t="n">
        <v>0.759500037516122</v>
      </c>
      <c r="Y120" s="0" t="n">
        <v>-0.616775361519708</v>
      </c>
      <c r="Z120" s="0" t="n">
        <v>-1.34799578436717</v>
      </c>
      <c r="AA120" s="0" t="n">
        <v>-0.605679999935798</v>
      </c>
      <c r="AB120" s="0" t="n">
        <v>-0.0320423706804869</v>
      </c>
      <c r="AC120" s="0" t="n">
        <v>-1.18097248366439</v>
      </c>
      <c r="AD120" s="0" t="n">
        <v>-1.15168110903434</v>
      </c>
      <c r="AE120" s="0" t="n">
        <v>2.11129633409958</v>
      </c>
      <c r="AF120" s="0" t="n">
        <v>-0.860565403813887</v>
      </c>
      <c r="AG120" s="0" t="n">
        <v>-0.323042368773007</v>
      </c>
      <c r="AH120" s="0" t="n">
        <v>-0.367237000799286</v>
      </c>
      <c r="AI120" s="0" t="n">
        <v>-0.421356807770442</v>
      </c>
      <c r="AJ120" s="0" t="n">
        <v>0.621346739969102</v>
      </c>
      <c r="AK120" s="0" t="n">
        <v>0.94814295047205</v>
      </c>
      <c r="AL120" s="0" t="n">
        <v>-0.305954431531592</v>
      </c>
      <c r="AM120" s="0" t="n">
        <v>-1.23647828659235</v>
      </c>
      <c r="AN120" s="0" t="n">
        <v>1.2744402278489</v>
      </c>
      <c r="AO120" s="0" t="n">
        <v>-0.0953410911966826</v>
      </c>
      <c r="AP120" s="0" t="n">
        <v>1.73032181485717</v>
      </c>
      <c r="AQ120" s="0" t="n">
        <v>-2.24558589756516</v>
      </c>
      <c r="AR120" s="0" t="n">
        <v>0.19540322128332</v>
      </c>
      <c r="AS120" s="0" t="n">
        <v>1.91860633387621</v>
      </c>
      <c r="AT120" s="0" t="n">
        <v>-0.353264135438158</v>
      </c>
      <c r="AU120" s="0" t="n">
        <v>-0.225493423334636</v>
      </c>
      <c r="AV120" s="0" t="n">
        <v>0.295511691590339</v>
      </c>
      <c r="AW120" s="0" t="n">
        <v>-0.558795818884957</v>
      </c>
      <c r="AX120" s="0" t="n">
        <v>-0.312071932052733</v>
      </c>
      <c r="AY120" s="0" t="n">
        <v>-0.337815094191403</v>
      </c>
      <c r="AZ120" s="0" t="n">
        <v>-0.627420734426373</v>
      </c>
      <c r="BA120" s="0" t="n">
        <v>1.22885655020056</v>
      </c>
      <c r="BB120" s="0" t="n">
        <v>0.461078032296435</v>
      </c>
      <c r="BC120" s="0" t="n">
        <v>0.250628232103302</v>
      </c>
      <c r="BD120" s="0" t="n">
        <v>0.808571006890117</v>
      </c>
      <c r="BE120" s="0" t="n">
        <v>-0.264355833203467</v>
      </c>
      <c r="BF120" s="0" t="n">
        <v>-0.774203818352901</v>
      </c>
      <c r="BG120" s="0" t="n">
        <v>-0.602624304614557</v>
      </c>
      <c r="BH120" s="0" t="n">
        <v>0.0017830411046089</v>
      </c>
      <c r="BI120" s="0" t="n">
        <v>-1.0592117083729</v>
      </c>
      <c r="BJ120" s="0" t="n">
        <v>-0.500261016586676</v>
      </c>
      <c r="BK120" s="0" t="n">
        <v>-0.516116641871435</v>
      </c>
    </row>
    <row r="121" customFormat="false" ht="15" hidden="false" customHeight="false" outlineLevel="0" collapsed="false">
      <c r="A121" s="0" t="n">
        <v>2.12455622982901</v>
      </c>
      <c r="B121" s="0" t="n">
        <v>-2.77381493993392</v>
      </c>
      <c r="C121" s="0" t="n">
        <v>-0.179619721405633</v>
      </c>
      <c r="D121" s="0" t="n">
        <v>1.72569379281477</v>
      </c>
      <c r="E121" s="0" t="n">
        <v>0.121844464132454</v>
      </c>
      <c r="F121" s="0" t="n">
        <v>0.753417473421093</v>
      </c>
      <c r="G121" s="0" t="n">
        <v>0.0998263150997679</v>
      </c>
      <c r="H121" s="0" t="n">
        <v>-0.66733338121648</v>
      </c>
      <c r="I121" s="0" t="n">
        <v>-2.24191593450891</v>
      </c>
      <c r="J121" s="0" t="n">
        <v>0.205455687036303</v>
      </c>
      <c r="K121" s="0" t="n">
        <v>-0.775606604602391</v>
      </c>
      <c r="L121" s="0" t="n">
        <v>-0.800335406165304</v>
      </c>
      <c r="M121" s="0" t="n">
        <v>-0.498987255979112</v>
      </c>
      <c r="N121" s="0" t="n">
        <v>1.74486140662349</v>
      </c>
      <c r="O121" s="0" t="n">
        <v>2.40483754225397</v>
      </c>
      <c r="P121" s="0" t="n">
        <v>0.217207937528401</v>
      </c>
      <c r="Q121" s="0" t="n">
        <v>-0.464767223911728</v>
      </c>
      <c r="R121" s="0" t="n">
        <v>-1.17722641745121</v>
      </c>
      <c r="S121" s="0" t="n">
        <v>0.468540161546069</v>
      </c>
      <c r="T121" s="0" t="n">
        <v>1.78290560006514</v>
      </c>
      <c r="U121" s="0" t="n">
        <v>-0.247340387025157</v>
      </c>
      <c r="V121" s="0" t="n">
        <v>-2.37899604075322</v>
      </c>
      <c r="W121" s="0" t="n">
        <v>0.670049671815524</v>
      </c>
      <c r="X121" s="0" t="n">
        <v>0.98539971145005</v>
      </c>
      <c r="Y121" s="0" t="n">
        <v>-1.58584564038585</v>
      </c>
      <c r="Z121" s="0" t="n">
        <v>0.176484183662953</v>
      </c>
      <c r="AA121" s="0" t="n">
        <v>0.451226016136099</v>
      </c>
      <c r="AB121" s="0" t="n">
        <v>-0.0731073020089385</v>
      </c>
      <c r="AC121" s="0" t="n">
        <v>-0.790770919085354</v>
      </c>
      <c r="AD121" s="0" t="n">
        <v>1.01593722356356</v>
      </c>
      <c r="AE121" s="0" t="n">
        <v>-0.403379745968683</v>
      </c>
      <c r="AF121" s="0" t="n">
        <v>-1.48518616269993</v>
      </c>
      <c r="AG121" s="0" t="n">
        <v>-2.04947448566968</v>
      </c>
      <c r="AH121" s="0" t="n">
        <v>1.26084951999931</v>
      </c>
      <c r="AI121" s="0" t="n">
        <v>0.616663976471118</v>
      </c>
      <c r="AJ121" s="0" t="n">
        <v>0.087973547129169</v>
      </c>
      <c r="AK121" s="0" t="n">
        <v>-0.440274636850804</v>
      </c>
      <c r="AL121" s="0" t="n">
        <v>-0.528998414203127</v>
      </c>
      <c r="AM121" s="0" t="n">
        <v>-1.07573664844161</v>
      </c>
      <c r="AN121" s="0" t="n">
        <v>-0.431455644559885</v>
      </c>
      <c r="AO121" s="0" t="n">
        <v>-2.12008721512017</v>
      </c>
      <c r="AP121" s="0" t="n">
        <v>-0.736063653468514</v>
      </c>
      <c r="AQ121" s="0" t="n">
        <v>-0.310937516351094</v>
      </c>
      <c r="AR121" s="0" t="n">
        <v>0.609880047190419</v>
      </c>
      <c r="AS121" s="0" t="n">
        <v>-0.0399264633733638</v>
      </c>
      <c r="AT121" s="0" t="n">
        <v>0.794923113875559</v>
      </c>
      <c r="AU121" s="0" t="n">
        <v>1.34913510511343</v>
      </c>
      <c r="AV121" s="0" t="n">
        <v>1.0581700938241</v>
      </c>
      <c r="AW121" s="0" t="n">
        <v>0.470509847378557</v>
      </c>
      <c r="AX121" s="0" t="n">
        <v>0.0118626791807842</v>
      </c>
      <c r="AY121" s="0" t="n">
        <v>-0.980788008413559</v>
      </c>
      <c r="AZ121" s="0" t="n">
        <v>0.739944051379316</v>
      </c>
      <c r="BA121" s="0" t="n">
        <v>1.67974738222153</v>
      </c>
      <c r="BB121" s="0" t="n">
        <v>0.342106039650418</v>
      </c>
      <c r="BC121" s="0" t="n">
        <v>1.91725914842612</v>
      </c>
      <c r="BD121" s="0" t="n">
        <v>-1.52557170806108</v>
      </c>
      <c r="BE121" s="0" t="n">
        <v>-1.15416338477954</v>
      </c>
      <c r="BF121" s="0" t="n">
        <v>0.855201507748263</v>
      </c>
      <c r="BG121" s="0" t="n">
        <v>0.264290210153251</v>
      </c>
      <c r="BH121" s="0" t="n">
        <v>1.31378217657181</v>
      </c>
      <c r="BI121" s="0" t="n">
        <v>-0.0154716407267396</v>
      </c>
      <c r="BJ121" s="0" t="n">
        <v>-0.867975422528332</v>
      </c>
      <c r="BK121" s="0" t="n">
        <v>-0.213593242205043</v>
      </c>
    </row>
    <row r="122" customFormat="false" ht="15" hidden="false" customHeight="false" outlineLevel="0" collapsed="false">
      <c r="A122" s="0" t="n">
        <v>-1.53268397092373</v>
      </c>
      <c r="B122" s="0" t="n">
        <v>-1.12859067309704</v>
      </c>
      <c r="C122" s="0" t="n">
        <v>0.97244399791801</v>
      </c>
      <c r="D122" s="0" t="n">
        <v>0.87278741446961</v>
      </c>
      <c r="E122" s="0" t="n">
        <v>0.363004284806077</v>
      </c>
      <c r="F122" s="0" t="n">
        <v>-1.72107752096047</v>
      </c>
      <c r="G122" s="0" t="n">
        <v>-0.358403575512889</v>
      </c>
      <c r="H122" s="0" t="n">
        <v>-1.22499988866005</v>
      </c>
      <c r="I122" s="0" t="n">
        <v>1.17653325378777</v>
      </c>
      <c r="J122" s="0" t="n">
        <v>-0.583722133562601</v>
      </c>
      <c r="K122" s="0" t="n">
        <v>-1.08574771078155</v>
      </c>
      <c r="L122" s="0" t="n">
        <v>0.0297961651214244</v>
      </c>
      <c r="M122" s="0" t="n">
        <v>-0.640154456834612</v>
      </c>
      <c r="N122" s="0" t="n">
        <v>1.48374391020371</v>
      </c>
      <c r="O122" s="0" t="n">
        <v>-0.734810897534191</v>
      </c>
      <c r="P122" s="0" t="n">
        <v>-1.39922825922463</v>
      </c>
      <c r="Q122" s="0" t="n">
        <v>-2.15291351575752</v>
      </c>
      <c r="R122" s="0" t="n">
        <v>-0.0307865024134152</v>
      </c>
      <c r="S122" s="0" t="n">
        <v>-0.561930113857926</v>
      </c>
      <c r="T122" s="0" t="n">
        <v>-1.42890460651173</v>
      </c>
      <c r="U122" s="0" t="n">
        <v>1.18922646125579</v>
      </c>
      <c r="V122" s="0" t="n">
        <v>0.667245147429242</v>
      </c>
      <c r="W122" s="0" t="n">
        <v>-0.0282178789372298</v>
      </c>
      <c r="X122" s="0" t="n">
        <v>1.36432624417087</v>
      </c>
      <c r="Y122" s="0" t="n">
        <v>0.662536033398613</v>
      </c>
      <c r="Z122" s="0" t="n">
        <v>-0.822855901518432</v>
      </c>
      <c r="AA122" s="0" t="n">
        <v>-1.03922016399077</v>
      </c>
      <c r="AB122" s="0" t="n">
        <v>0.817981544453861</v>
      </c>
      <c r="AC122" s="0" t="n">
        <v>0.396366956467351</v>
      </c>
      <c r="AD122" s="0" t="n">
        <v>0.169747767970662</v>
      </c>
      <c r="AE122" s="0" t="n">
        <v>-0.846497802868907</v>
      </c>
      <c r="AF122" s="0" t="n">
        <v>0.607947567005754</v>
      </c>
      <c r="AG122" s="0" t="n">
        <v>-0.755498883133949</v>
      </c>
      <c r="AH122" s="0" t="n">
        <v>-0.101986654593678</v>
      </c>
      <c r="AI122" s="0" t="n">
        <v>1.44694414638698</v>
      </c>
      <c r="AJ122" s="0" t="n">
        <v>-0.660834235810146</v>
      </c>
      <c r="AK122" s="0" t="n">
        <v>-1.57298925707286</v>
      </c>
      <c r="AL122" s="0" t="n">
        <v>-1.05254719187011</v>
      </c>
      <c r="AM122" s="0" t="n">
        <v>0.994298826687623</v>
      </c>
      <c r="AN122" s="0" t="n">
        <v>0.25473113738021</v>
      </c>
      <c r="AO122" s="0" t="n">
        <v>-0.128877378688754</v>
      </c>
      <c r="AP122" s="0" t="n">
        <v>-0.509093805311569</v>
      </c>
      <c r="AQ122" s="0" t="n">
        <v>0.48535990755319</v>
      </c>
      <c r="AR122" s="0" t="n">
        <v>-0.849104850990224</v>
      </c>
      <c r="AS122" s="0" t="n">
        <v>0.305665568642596</v>
      </c>
      <c r="AT122" s="0" t="n">
        <v>-0.731254568812957</v>
      </c>
      <c r="AU122" s="0" t="n">
        <v>-0.897659385275054</v>
      </c>
      <c r="AV122" s="0" t="n">
        <v>-0.637487434825012</v>
      </c>
      <c r="AW122" s="0" t="n">
        <v>-0.375407446483962</v>
      </c>
      <c r="AX122" s="0" t="n">
        <v>-0.0488298359337032</v>
      </c>
      <c r="AY122" s="0" t="n">
        <v>0.235455795111114</v>
      </c>
      <c r="AZ122" s="0" t="n">
        <v>-3.68836529142844</v>
      </c>
      <c r="BA122" s="0" t="n">
        <v>-0.807650557746765</v>
      </c>
      <c r="BB122" s="0" t="n">
        <v>-0.391569977356039</v>
      </c>
      <c r="BC122" s="0" t="n">
        <v>1.50506203860833</v>
      </c>
      <c r="BD122" s="0" t="n">
        <v>-1.08000260838213</v>
      </c>
      <c r="BE122" s="0" t="n">
        <v>0.162796618099913</v>
      </c>
      <c r="BF122" s="0" t="n">
        <v>1.49503030973584</v>
      </c>
      <c r="BG122" s="0" t="n">
        <v>-1.31296852994727</v>
      </c>
      <c r="BH122" s="0" t="n">
        <v>0.393975225864402</v>
      </c>
      <c r="BI122" s="0" t="n">
        <v>-0.80227183393452</v>
      </c>
      <c r="BJ122" s="0" t="n">
        <v>-0.504633742289235</v>
      </c>
      <c r="BK122" s="0" t="n">
        <v>-0.803110833953315</v>
      </c>
    </row>
    <row r="123" customFormat="false" ht="15" hidden="false" customHeight="false" outlineLevel="0" collapsed="false">
      <c r="A123" s="0" t="n">
        <v>-0.731857308415886</v>
      </c>
      <c r="B123" s="0" t="n">
        <v>2.72191214790649</v>
      </c>
      <c r="C123" s="0" t="n">
        <v>0.844455872071666</v>
      </c>
      <c r="D123" s="0" t="n">
        <v>1.10173786178621</v>
      </c>
      <c r="E123" s="0" t="n">
        <v>0.491993486836496</v>
      </c>
      <c r="F123" s="0" t="n">
        <v>-1.60625678840196</v>
      </c>
      <c r="G123" s="0" t="n">
        <v>0.394957970323307</v>
      </c>
      <c r="H123" s="0" t="n">
        <v>1.07292961450735</v>
      </c>
      <c r="I123" s="0" t="n">
        <v>-0.853399474039111</v>
      </c>
      <c r="J123" s="0" t="n">
        <v>0.965326667161127</v>
      </c>
      <c r="K123" s="0" t="n">
        <v>0.704336209854079</v>
      </c>
      <c r="L123" s="0" t="n">
        <v>1.85204004481367</v>
      </c>
      <c r="M123" s="0" t="n">
        <v>-0.417783012513619</v>
      </c>
      <c r="N123" s="0" t="n">
        <v>-1.09761098227573</v>
      </c>
      <c r="O123" s="0" t="n">
        <v>-0.361628109372546</v>
      </c>
      <c r="P123" s="0" t="n">
        <v>1.43557099316362</v>
      </c>
      <c r="Q123" s="0" t="n">
        <v>-1.82840588084196</v>
      </c>
      <c r="R123" s="0" t="n">
        <v>-2.06837571543103</v>
      </c>
      <c r="S123" s="0" t="n">
        <v>0.0893952789316133</v>
      </c>
      <c r="T123" s="0" t="n">
        <v>-0.442589292774156</v>
      </c>
      <c r="U123" s="0" t="n">
        <v>0.00772789317568464</v>
      </c>
      <c r="V123" s="0" t="n">
        <v>0.945311771235865</v>
      </c>
      <c r="W123" s="0" t="n">
        <v>-0.552569346118852</v>
      </c>
      <c r="X123" s="0" t="n">
        <v>-1.87300583093062</v>
      </c>
      <c r="Y123" s="0" t="n">
        <v>2.04448155719994</v>
      </c>
      <c r="Z123" s="0" t="n">
        <v>-0.997228287438776</v>
      </c>
      <c r="AA123" s="0" t="n">
        <v>-1.0590371220121</v>
      </c>
      <c r="AB123" s="0" t="n">
        <v>1.1037200137226</v>
      </c>
      <c r="AC123" s="0" t="n">
        <v>-0.384489121041518</v>
      </c>
      <c r="AD123" s="0" t="n">
        <v>-0.0633898520348108</v>
      </c>
      <c r="AE123" s="0" t="n">
        <v>0.482790124060318</v>
      </c>
      <c r="AF123" s="0" t="n">
        <v>1.08358310311</v>
      </c>
      <c r="AG123" s="0" t="n">
        <v>-0.333460693181772</v>
      </c>
      <c r="AH123" s="0" t="n">
        <v>1.5199520059143</v>
      </c>
      <c r="AI123" s="0" t="n">
        <v>-2.13579984873481</v>
      </c>
      <c r="AJ123" s="0" t="n">
        <v>0.759787236953077</v>
      </c>
      <c r="AK123" s="0" t="n">
        <v>-0.839527558017657</v>
      </c>
      <c r="AL123" s="0" t="n">
        <v>1.37227131660799</v>
      </c>
      <c r="AM123" s="0" t="n">
        <v>0.142044478830545</v>
      </c>
      <c r="AN123" s="0" t="n">
        <v>-0.672905332009402</v>
      </c>
      <c r="AO123" s="0" t="n">
        <v>0.662841093021633</v>
      </c>
      <c r="AP123" s="0" t="n">
        <v>0.893188347207252</v>
      </c>
      <c r="AQ123" s="0" t="n">
        <v>0.641894122858638</v>
      </c>
      <c r="AR123" s="0" t="n">
        <v>-1.02969623963306</v>
      </c>
      <c r="AS123" s="0" t="n">
        <v>-0.484017123622085</v>
      </c>
      <c r="AT123" s="0" t="n">
        <v>-0.00407283712143503</v>
      </c>
      <c r="AU123" s="0" t="n">
        <v>-0.0412596526500604</v>
      </c>
      <c r="AV123" s="0" t="n">
        <v>0.749745475438348</v>
      </c>
      <c r="AW123" s="0" t="n">
        <v>-2.01490123250661</v>
      </c>
      <c r="AX123" s="0" t="n">
        <v>0.334327054553503</v>
      </c>
      <c r="AY123" s="0" t="n">
        <v>-0.28998135443664</v>
      </c>
      <c r="AZ123" s="0" t="n">
        <v>-0.838500616383952</v>
      </c>
      <c r="BA123" s="0" t="n">
        <v>-0.7424867777696</v>
      </c>
      <c r="BB123" s="0" t="n">
        <v>-0.214537664517964</v>
      </c>
      <c r="BC123" s="0" t="n">
        <v>-3.60108510445952</v>
      </c>
      <c r="BD123" s="0" t="n">
        <v>-0.70128957079155</v>
      </c>
      <c r="BE123" s="0" t="n">
        <v>-0.875814824646293</v>
      </c>
      <c r="BF123" s="0" t="n">
        <v>0.532783209322624</v>
      </c>
      <c r="BG123" s="0" t="n">
        <v>-0.805526682510521</v>
      </c>
      <c r="BH123" s="0" t="n">
        <v>-0.21511380017049</v>
      </c>
      <c r="BI123" s="0" t="n">
        <v>1.5422766276613</v>
      </c>
      <c r="BJ123" s="0" t="n">
        <v>0.994351519815424</v>
      </c>
      <c r="BK123" s="0" t="n">
        <v>0.902271399943453</v>
      </c>
    </row>
    <row r="124" customFormat="false" ht="15" hidden="false" customHeight="false" outlineLevel="0" collapsed="false">
      <c r="A124" s="0" t="n">
        <v>-0.499872430410852</v>
      </c>
      <c r="B124" s="0" t="n">
        <v>0.543032279289652</v>
      </c>
      <c r="C124" s="0" t="n">
        <v>-0.233897800453594</v>
      </c>
      <c r="D124" s="0" t="n">
        <v>-0.196093210676938</v>
      </c>
      <c r="E124" s="0" t="n">
        <v>0.40968534374655</v>
      </c>
      <c r="F124" s="0" t="n">
        <v>-0.596993588420932</v>
      </c>
      <c r="G124" s="0" t="n">
        <v>1.4930031044432</v>
      </c>
      <c r="H124" s="0" t="n">
        <v>-0.160130139597937</v>
      </c>
      <c r="I124" s="0" t="n">
        <v>0.618360566259665</v>
      </c>
      <c r="J124" s="0" t="n">
        <v>1.4556004792573</v>
      </c>
      <c r="K124" s="0" t="n">
        <v>1.03165377457518</v>
      </c>
      <c r="L124" s="0" t="n">
        <v>-1.40891910269053</v>
      </c>
      <c r="M124" s="0" t="n">
        <v>0.444895895009884</v>
      </c>
      <c r="N124" s="0" t="n">
        <v>0.850719394460647</v>
      </c>
      <c r="O124" s="0" t="n">
        <v>0.891863022160749</v>
      </c>
      <c r="P124" s="0" t="n">
        <v>-1.11329483411463</v>
      </c>
      <c r="Q124" s="0" t="n">
        <v>-0.657035237017324</v>
      </c>
      <c r="R124" s="0" t="n">
        <v>0.994558235741622</v>
      </c>
      <c r="S124" s="0" t="n">
        <v>-0.761760370682646</v>
      </c>
      <c r="T124" s="0" t="n">
        <v>-0.299696056664314</v>
      </c>
      <c r="U124" s="0" t="n">
        <v>1.57587580950197</v>
      </c>
      <c r="V124" s="0" t="n">
        <v>-0.0477992503847898</v>
      </c>
      <c r="W124" s="0" t="n">
        <v>-0.726774137833843</v>
      </c>
      <c r="X124" s="0" t="n">
        <v>-0.877617356862905</v>
      </c>
      <c r="Y124" s="0" t="n">
        <v>0.332719329585188</v>
      </c>
      <c r="Z124" s="0" t="n">
        <v>-1.33314800847721</v>
      </c>
      <c r="AA124" s="0" t="n">
        <v>-0.247335963896418</v>
      </c>
      <c r="AB124" s="0" t="n">
        <v>0.333230534990022</v>
      </c>
      <c r="AC124" s="0" t="n">
        <v>1.29914982054767</v>
      </c>
      <c r="AD124" s="0" t="n">
        <v>0.667548080369996</v>
      </c>
      <c r="AE124" s="0" t="n">
        <v>-0.714065117982179</v>
      </c>
      <c r="AF124" s="0" t="n">
        <v>1.17841931756372</v>
      </c>
      <c r="AG124" s="0" t="n">
        <v>-0.299515037547478</v>
      </c>
      <c r="AH124" s="0" t="n">
        <v>-1.23570302204941</v>
      </c>
      <c r="AI124" s="0" t="n">
        <v>-0.172041359265473</v>
      </c>
      <c r="AJ124" s="0" t="n">
        <v>1.4381692011457</v>
      </c>
      <c r="AK124" s="0" t="n">
        <v>0.165240050064925</v>
      </c>
      <c r="AL124" s="0" t="n">
        <v>0.0125218643297863</v>
      </c>
      <c r="AM124" s="0" t="n">
        <v>1.63721164470285</v>
      </c>
      <c r="AN124" s="0" t="n">
        <v>-1.43135484705443</v>
      </c>
      <c r="AO124" s="0" t="n">
        <v>-1.28559911405277</v>
      </c>
      <c r="AP124" s="0" t="n">
        <v>-1.61584647096683</v>
      </c>
      <c r="AQ124" s="0" t="n">
        <v>0.372648186480055</v>
      </c>
      <c r="AR124" s="0" t="n">
        <v>0.166493127115125</v>
      </c>
      <c r="AS124" s="0" t="n">
        <v>1.54273636727978</v>
      </c>
      <c r="AT124" s="0" t="n">
        <v>0.24347507713677</v>
      </c>
      <c r="AU124" s="0" t="n">
        <v>-0.404157159479303</v>
      </c>
      <c r="AV124" s="0" t="n">
        <v>0.00179487287810709</v>
      </c>
      <c r="AW124" s="0" t="n">
        <v>0.117707418460958</v>
      </c>
      <c r="AX124" s="0" t="n">
        <v>-1.67176127332817</v>
      </c>
      <c r="AY124" s="0" t="n">
        <v>2.71033164433489</v>
      </c>
      <c r="AZ124" s="0" t="n">
        <v>0.519871018101912</v>
      </c>
      <c r="BA124" s="0" t="n">
        <v>0.210008308022589</v>
      </c>
      <c r="BB124" s="0" t="n">
        <v>0.61516398427858</v>
      </c>
      <c r="BC124" s="0" t="n">
        <v>0.709410980586605</v>
      </c>
      <c r="BD124" s="0" t="n">
        <v>-0.140553485502432</v>
      </c>
      <c r="BE124" s="0" t="n">
        <v>-0.631241136240701</v>
      </c>
      <c r="BF124" s="0" t="n">
        <v>0.599450686321704</v>
      </c>
      <c r="BG124" s="0" t="n">
        <v>0.385710840531452</v>
      </c>
      <c r="BH124" s="0" t="n">
        <v>-0.809890099089408</v>
      </c>
      <c r="BI124" s="0" t="n">
        <v>1.41903561136726</v>
      </c>
      <c r="BJ124" s="0" t="n">
        <v>0.293352036322983</v>
      </c>
      <c r="BK124" s="0" t="n">
        <v>0.729819362267631</v>
      </c>
    </row>
    <row r="125" customFormat="false" ht="15" hidden="false" customHeight="false" outlineLevel="0" collapsed="false">
      <c r="A125" s="0" t="n">
        <v>1.39192088767992</v>
      </c>
      <c r="B125" s="0" t="n">
        <v>0.0218888211648348</v>
      </c>
      <c r="C125" s="0" t="n">
        <v>0.316952006984115</v>
      </c>
      <c r="D125" s="0" t="n">
        <v>0.810027238506117</v>
      </c>
      <c r="E125" s="0" t="n">
        <v>-0.724861083800052</v>
      </c>
      <c r="F125" s="0" t="n">
        <v>0.0540516628460009</v>
      </c>
      <c r="G125" s="0" t="n">
        <v>0.125548586651148</v>
      </c>
      <c r="H125" s="0" t="n">
        <v>-0.956058551683395</v>
      </c>
      <c r="I125" s="0" t="n">
        <v>2.31763678867388</v>
      </c>
      <c r="J125" s="0" t="n">
        <v>-1.4072934434924</v>
      </c>
      <c r="K125" s="0" t="n">
        <v>-1.29810390368716</v>
      </c>
      <c r="L125" s="0" t="n">
        <v>1.31422657570358</v>
      </c>
      <c r="M125" s="0" t="n">
        <v>0.713266250796542</v>
      </c>
      <c r="N125" s="0" t="n">
        <v>-1.02596481748078</v>
      </c>
      <c r="O125" s="0" t="n">
        <v>0.607289015101693</v>
      </c>
      <c r="P125" s="0" t="n">
        <v>1.46785044499731</v>
      </c>
      <c r="Q125" s="0" t="n">
        <v>-0.0302630575969858</v>
      </c>
      <c r="R125" s="0" t="n">
        <v>2.59882290007458</v>
      </c>
      <c r="S125" s="0" t="n">
        <v>-1.72406181086804</v>
      </c>
      <c r="T125" s="0" t="n">
        <v>0.693823453859102</v>
      </c>
      <c r="U125" s="0" t="n">
        <v>1.166528336221</v>
      </c>
      <c r="V125" s="0" t="n">
        <v>0.891343901605247</v>
      </c>
      <c r="W125" s="0" t="n">
        <v>-0.204355726645648</v>
      </c>
      <c r="X125" s="0" t="n">
        <v>-0.290441482011149</v>
      </c>
      <c r="Y125" s="0" t="n">
        <v>0.444145171087257</v>
      </c>
      <c r="Z125" s="0" t="n">
        <v>0.815754486652069</v>
      </c>
      <c r="AA125" s="0" t="n">
        <v>0.602473436282363</v>
      </c>
      <c r="AB125" s="0" t="n">
        <v>1.04005789079339</v>
      </c>
      <c r="AC125" s="0" t="n">
        <v>-1.01886995706674</v>
      </c>
      <c r="AD125" s="0" t="n">
        <v>-0.227770979123635</v>
      </c>
      <c r="AE125" s="0" t="n">
        <v>-0.940015932123754</v>
      </c>
      <c r="AF125" s="0" t="n">
        <v>-0.386112776086142</v>
      </c>
      <c r="AG125" s="0" t="n">
        <v>1.01522089181431</v>
      </c>
      <c r="AH125" s="0" t="n">
        <v>0.107983920725229</v>
      </c>
      <c r="AI125" s="0" t="n">
        <v>2.60685916314977</v>
      </c>
      <c r="AJ125" s="0" t="n">
        <v>0.193406367189717</v>
      </c>
      <c r="AK125" s="0" t="n">
        <v>0.0596918805797363</v>
      </c>
      <c r="AL125" s="0" t="n">
        <v>0.106182919440216</v>
      </c>
      <c r="AM125" s="0" t="n">
        <v>-0.637808692859936</v>
      </c>
      <c r="AN125" s="0" t="n">
        <v>-0.0578366123775937</v>
      </c>
      <c r="AO125" s="0" t="n">
        <v>1.12778802711165</v>
      </c>
      <c r="AP125" s="0" t="n">
        <v>0.113970668127772</v>
      </c>
      <c r="AQ125" s="0" t="n">
        <v>-0.793459729883471</v>
      </c>
      <c r="AR125" s="0" t="n">
        <v>-0.925084620478635</v>
      </c>
      <c r="AS125" s="0" t="n">
        <v>-0.450201891665843</v>
      </c>
      <c r="AT125" s="0" t="n">
        <v>0.0738634344108804</v>
      </c>
      <c r="AU125" s="0" t="n">
        <v>1.19358653547626</v>
      </c>
      <c r="AV125" s="0" t="n">
        <v>-1.34048864136644</v>
      </c>
      <c r="AW125" s="0" t="n">
        <v>-0.319826277888756</v>
      </c>
      <c r="AX125" s="0" t="n">
        <v>0.144310019435079</v>
      </c>
      <c r="AY125" s="0" t="n">
        <v>-1.83370576762944</v>
      </c>
      <c r="AZ125" s="0" t="n">
        <v>-0.833598282966406</v>
      </c>
      <c r="BA125" s="0" t="n">
        <v>-0.679888539736186</v>
      </c>
      <c r="BB125" s="0" t="n">
        <v>-0.795970373850498</v>
      </c>
      <c r="BC125" s="0" t="n">
        <v>0.191889545021647</v>
      </c>
      <c r="BD125" s="0" t="n">
        <v>-0.160559609501797</v>
      </c>
      <c r="BE125" s="0" t="n">
        <v>-0.555286102601036</v>
      </c>
      <c r="BF125" s="0" t="n">
        <v>0.427962626552635</v>
      </c>
      <c r="BG125" s="0" t="n">
        <v>1.72307471764625</v>
      </c>
      <c r="BH125" s="0" t="n">
        <v>1.63925651674175</v>
      </c>
      <c r="BI125" s="0" t="n">
        <v>-1.92277177206234</v>
      </c>
      <c r="BJ125" s="0" t="n">
        <v>0.57707218383514</v>
      </c>
      <c r="BK125" s="0" t="n">
        <v>-0.178023290063838</v>
      </c>
    </row>
    <row r="126" customFormat="false" ht="15" hidden="false" customHeight="false" outlineLevel="0" collapsed="false">
      <c r="A126" s="0" t="n">
        <v>0.155155342865356</v>
      </c>
      <c r="B126" s="0" t="n">
        <v>-0.398283033542549</v>
      </c>
      <c r="C126" s="0" t="n">
        <v>0.117588629887202</v>
      </c>
      <c r="D126" s="0" t="n">
        <v>0.151407396072019</v>
      </c>
      <c r="E126" s="0" t="n">
        <v>-0.578951757348923</v>
      </c>
      <c r="F126" s="0" t="n">
        <v>-0.896367547825181</v>
      </c>
      <c r="G126" s="0" t="n">
        <v>-0.448695682619484</v>
      </c>
      <c r="H126" s="0" t="n">
        <v>0.234259264456766</v>
      </c>
      <c r="I126" s="0" t="n">
        <v>0.598996341684264</v>
      </c>
      <c r="J126" s="0" t="n">
        <v>0.853348977340147</v>
      </c>
      <c r="K126" s="0" t="n">
        <v>-0.494190023066913</v>
      </c>
      <c r="L126" s="0" t="n">
        <v>0.283844567302737</v>
      </c>
      <c r="M126" s="0" t="n">
        <v>0.962502591953299</v>
      </c>
      <c r="N126" s="0" t="n">
        <v>1.16559489514413</v>
      </c>
      <c r="O126" s="0" t="n">
        <v>-0.0588328541315222</v>
      </c>
      <c r="P126" s="0" t="n">
        <v>-0.220931724939613</v>
      </c>
      <c r="Q126" s="0" t="n">
        <v>0.191124233836392</v>
      </c>
      <c r="R126" s="0" t="n">
        <v>-1.14970747289741</v>
      </c>
      <c r="S126" s="0" t="n">
        <v>-0.193609511035508</v>
      </c>
      <c r="T126" s="0" t="n">
        <v>0.74458639847313</v>
      </c>
      <c r="U126" s="0" t="n">
        <v>0.641947129443701</v>
      </c>
      <c r="V126" s="0" t="n">
        <v>-0.270267604363889</v>
      </c>
      <c r="W126" s="0" t="n">
        <v>0.217718201087167</v>
      </c>
      <c r="X126" s="0" t="n">
        <v>-0.824650340290688</v>
      </c>
      <c r="Y126" s="0" t="n">
        <v>0.703492148225025</v>
      </c>
      <c r="Z126" s="0" t="n">
        <v>-0.0778214361364731</v>
      </c>
      <c r="AA126" s="0" t="n">
        <v>-0.275951451696138</v>
      </c>
      <c r="AB126" s="0" t="n">
        <v>-0.361723836093387</v>
      </c>
      <c r="AC126" s="0" t="n">
        <v>-0.0628938668998582</v>
      </c>
      <c r="AD126" s="0" t="n">
        <v>-0.447877644931958</v>
      </c>
      <c r="AE126" s="0" t="n">
        <v>0.658143036002563</v>
      </c>
      <c r="AF126" s="0" t="n">
        <v>-0.395283548016181</v>
      </c>
      <c r="AG126" s="0" t="n">
        <v>1.59296409602738</v>
      </c>
      <c r="AH126" s="0" t="n">
        <v>1.46521050348138</v>
      </c>
      <c r="AI126" s="0" t="n">
        <v>-0.891543489854505</v>
      </c>
      <c r="AJ126" s="0" t="n">
        <v>0.0697042694292802</v>
      </c>
      <c r="AK126" s="0" t="n">
        <v>-0.650656621336195</v>
      </c>
      <c r="AL126" s="0" t="n">
        <v>-0.326647563188612</v>
      </c>
      <c r="AM126" s="0" t="n">
        <v>2.0024274676448</v>
      </c>
      <c r="AN126" s="0" t="n">
        <v>-0.307571417115799</v>
      </c>
      <c r="AO126" s="0" t="n">
        <v>0.360226037077429</v>
      </c>
      <c r="AP126" s="0" t="n">
        <v>0.541321294008278</v>
      </c>
      <c r="AQ126" s="0" t="n">
        <v>-1.00062937248324</v>
      </c>
      <c r="AR126" s="0" t="n">
        <v>-0.855095474409205</v>
      </c>
      <c r="AS126" s="0" t="n">
        <v>-1.20602237140812</v>
      </c>
      <c r="AT126" s="0" t="n">
        <v>-0.885970733897777</v>
      </c>
      <c r="AU126" s="0" t="n">
        <v>-2.85003010931718</v>
      </c>
      <c r="AV126" s="0" t="n">
        <v>0.544582400793628</v>
      </c>
      <c r="AW126" s="0" t="n">
        <v>2.05419384125607</v>
      </c>
      <c r="AX126" s="0" t="n">
        <v>0.147820739036527</v>
      </c>
      <c r="AY126" s="0" t="n">
        <v>-1.41626885934061</v>
      </c>
      <c r="AZ126" s="0" t="n">
        <v>-0.642776382899948</v>
      </c>
      <c r="BA126" s="0" t="n">
        <v>-0.458876845024997</v>
      </c>
      <c r="BB126" s="0" t="n">
        <v>-1.01758477721338</v>
      </c>
      <c r="BC126" s="0" t="n">
        <v>0.860182638395157</v>
      </c>
      <c r="BD126" s="0" t="n">
        <v>0.810260044375334</v>
      </c>
      <c r="BE126" s="0" t="n">
        <v>-1.15545179381766</v>
      </c>
      <c r="BF126" s="0" t="n">
        <v>0.725081044447508</v>
      </c>
      <c r="BG126" s="0" t="n">
        <v>1.52681266357727</v>
      </c>
      <c r="BH126" s="0" t="n">
        <v>1.90255820522956</v>
      </c>
      <c r="BI126" s="0" t="n">
        <v>2.86521202308596</v>
      </c>
      <c r="BJ126" s="0" t="n">
        <v>-0.901992649443198</v>
      </c>
      <c r="BK126" s="0" t="n">
        <v>2.8242204263952</v>
      </c>
    </row>
    <row r="127" customFormat="false" ht="15" hidden="false" customHeight="false" outlineLevel="0" collapsed="false">
      <c r="A127" s="0" t="n">
        <v>-0.354206388508788</v>
      </c>
      <c r="B127" s="0" t="n">
        <v>-0.592465455380514</v>
      </c>
      <c r="C127" s="0" t="n">
        <v>0.327072374877845</v>
      </c>
      <c r="D127" s="0" t="n">
        <v>-0.582061334093012</v>
      </c>
      <c r="E127" s="0" t="n">
        <v>0.399044140646526</v>
      </c>
      <c r="F127" s="0" t="n">
        <v>-1.3200771877373</v>
      </c>
      <c r="G127" s="0" t="n">
        <v>-0.238752602063434</v>
      </c>
      <c r="H127" s="0" t="n">
        <v>1.28558223436168</v>
      </c>
      <c r="I127" s="0" t="n">
        <v>-0.0570612914311559</v>
      </c>
      <c r="J127" s="0" t="n">
        <v>0.141595786739883</v>
      </c>
      <c r="K127" s="0" t="n">
        <v>0.475258604717312</v>
      </c>
      <c r="L127" s="0" t="n">
        <v>1.17066162931766</v>
      </c>
      <c r="M127" s="0" t="n">
        <v>-1.65522471218943</v>
      </c>
      <c r="N127" s="0" t="n">
        <v>0.584524051837435</v>
      </c>
      <c r="O127" s="0" t="n">
        <v>-0.268139139241763</v>
      </c>
      <c r="P127" s="0" t="n">
        <v>0.166637895311839</v>
      </c>
      <c r="Q127" s="0" t="n">
        <v>1.05995016976238</v>
      </c>
      <c r="R127" s="0" t="n">
        <v>-1.19418665141184</v>
      </c>
      <c r="S127" s="0" t="n">
        <v>-1.01264444144309</v>
      </c>
      <c r="T127" s="0" t="n">
        <v>-1.93542995971381</v>
      </c>
      <c r="U127" s="0" t="n">
        <v>-0.549158941763776</v>
      </c>
      <c r="V127" s="0" t="n">
        <v>1.33043234437882</v>
      </c>
      <c r="W127" s="0" t="n">
        <v>-0.12058718847347</v>
      </c>
      <c r="X127" s="0" t="n">
        <v>-1.34012489565479</v>
      </c>
      <c r="Y127" s="0" t="n">
        <v>-0.485678744575047</v>
      </c>
      <c r="Z127" s="0" t="n">
        <v>-1.48786170349062</v>
      </c>
      <c r="AA127" s="0" t="n">
        <v>-1.12518610173116</v>
      </c>
      <c r="AB127" s="0" t="n">
        <v>0.388818910263713</v>
      </c>
      <c r="AC127" s="0" t="n">
        <v>-1.17387332630603</v>
      </c>
      <c r="AD127" s="0" t="n">
        <v>1.1126343052033</v>
      </c>
      <c r="AE127" s="0" t="n">
        <v>-0.071120290830336</v>
      </c>
      <c r="AF127" s="0" t="n">
        <v>0.0855947039445254</v>
      </c>
      <c r="AG127" s="0" t="n">
        <v>-0.278372967607894</v>
      </c>
      <c r="AH127" s="0" t="n">
        <v>0.772847838543723</v>
      </c>
      <c r="AI127" s="0" t="n">
        <v>0.783159887777011</v>
      </c>
      <c r="AJ127" s="0" t="n">
        <v>0.335054351912171</v>
      </c>
      <c r="AK127" s="0" t="n">
        <v>0.564789105907648</v>
      </c>
      <c r="AL127" s="0" t="n">
        <v>-0.212089669920426</v>
      </c>
      <c r="AM127" s="0" t="n">
        <v>0.542203006909049</v>
      </c>
      <c r="AN127" s="0" t="n">
        <v>-0.337877775473807</v>
      </c>
      <c r="AO127" s="0" t="n">
        <v>0.002231622162402</v>
      </c>
      <c r="AP127" s="0" t="n">
        <v>-0.274643749366297</v>
      </c>
      <c r="AQ127" s="0" t="n">
        <v>-0.457218539319196</v>
      </c>
      <c r="AR127" s="0" t="n">
        <v>-0.68911179772179</v>
      </c>
      <c r="AS127" s="0" t="n">
        <v>0.467690103858886</v>
      </c>
      <c r="AT127" s="0" t="n">
        <v>1.31060591281346</v>
      </c>
      <c r="AU127" s="0" t="n">
        <v>1.17110197166956</v>
      </c>
      <c r="AV127" s="0" t="n">
        <v>-1.25656533594544</v>
      </c>
      <c r="AW127" s="0" t="n">
        <v>1.28920305140687</v>
      </c>
      <c r="AX127" s="0" t="n">
        <v>-0.318158501617929</v>
      </c>
      <c r="AY127" s="0" t="n">
        <v>0.600733015145592</v>
      </c>
      <c r="AZ127" s="0" t="n">
        <v>-0.906215332047211</v>
      </c>
      <c r="BA127" s="0" t="n">
        <v>0.141979913874005</v>
      </c>
      <c r="BB127" s="0" t="n">
        <v>0.313723182896907</v>
      </c>
      <c r="BC127" s="0" t="n">
        <v>-1.48460479191965</v>
      </c>
      <c r="BD127" s="0" t="n">
        <v>0.608267166344189</v>
      </c>
      <c r="BE127" s="0" t="n">
        <v>1.34593500783832</v>
      </c>
      <c r="BF127" s="0" t="n">
        <v>-0.174647945681628</v>
      </c>
      <c r="BG127" s="0" t="n">
        <v>1.36016813082801</v>
      </c>
      <c r="BH127" s="0" t="n">
        <v>-0.189693493452408</v>
      </c>
      <c r="BI127" s="0" t="n">
        <v>0.849584531046617</v>
      </c>
      <c r="BJ127" s="0" t="n">
        <v>-2.2185699659511</v>
      </c>
      <c r="BK127" s="0" t="n">
        <v>2.41877777931346</v>
      </c>
    </row>
    <row r="128" customFormat="false" ht="15" hidden="false" customHeight="false" outlineLevel="0" collapsed="false">
      <c r="A128" s="0" t="n">
        <v>1.49545824524296</v>
      </c>
      <c r="B128" s="0" t="n">
        <v>-0.284625504253679</v>
      </c>
      <c r="C128" s="0" t="n">
        <v>-1.97208902664382</v>
      </c>
      <c r="D128" s="0" t="n">
        <v>0.288028368305489</v>
      </c>
      <c r="E128" s="0" t="n">
        <v>-1.44392554707376</v>
      </c>
      <c r="F128" s="0" t="n">
        <v>0.444853537557488</v>
      </c>
      <c r="G128" s="0" t="n">
        <v>0.411565719164282</v>
      </c>
      <c r="H128" s="0" t="n">
        <v>-0.941403169002025</v>
      </c>
      <c r="I128" s="0" t="n">
        <v>1.12096702361438</v>
      </c>
      <c r="J128" s="0" t="n">
        <v>0.805574702806174</v>
      </c>
      <c r="K128" s="0" t="n">
        <v>0.975823337288563</v>
      </c>
      <c r="L128" s="0" t="n">
        <v>0.00885770366889538</v>
      </c>
      <c r="M128" s="0" t="n">
        <v>-1.41552406691371</v>
      </c>
      <c r="N128" s="0" t="n">
        <v>0.977872272211138</v>
      </c>
      <c r="O128" s="0" t="n">
        <v>-0.270371399135791</v>
      </c>
      <c r="P128" s="0" t="n">
        <v>-1.38978014319267</v>
      </c>
      <c r="Q128" s="0" t="n">
        <v>1.35203936597433</v>
      </c>
      <c r="R128" s="0" t="n">
        <v>2.09940752050251</v>
      </c>
      <c r="S128" s="0" t="n">
        <v>-0.041248128979203</v>
      </c>
      <c r="T128" s="0" t="n">
        <v>2.15912115460329</v>
      </c>
      <c r="U128" s="0" t="n">
        <v>0.0913147286113496</v>
      </c>
      <c r="V128" s="0" t="n">
        <v>-0.380455904166351</v>
      </c>
      <c r="W128" s="0" t="n">
        <v>-0.630458454185478</v>
      </c>
      <c r="X128" s="0" t="n">
        <v>1.63708240799274</v>
      </c>
      <c r="Y128" s="0" t="n">
        <v>-0.780143881387772</v>
      </c>
      <c r="Z128" s="0" t="n">
        <v>0.735269309974987</v>
      </c>
      <c r="AA128" s="0" t="n">
        <v>-0.559163835059208</v>
      </c>
      <c r="AB128" s="0" t="n">
        <v>-0.460306762574363</v>
      </c>
      <c r="AC128" s="0" t="n">
        <v>1.03024969396957</v>
      </c>
      <c r="AD128" s="0" t="n">
        <v>-0.380036846289354</v>
      </c>
      <c r="AE128" s="0" t="n">
        <v>-0.404795379420293</v>
      </c>
      <c r="AF128" s="0" t="n">
        <v>1.13280469717481</v>
      </c>
      <c r="AG128" s="0" t="n">
        <v>1.59739729322162</v>
      </c>
      <c r="AH128" s="0" t="n">
        <v>0.644689803284233</v>
      </c>
      <c r="AI128" s="0" t="n">
        <v>-0.654769775623949</v>
      </c>
      <c r="AJ128" s="0" t="n">
        <v>-0.51060849929758</v>
      </c>
      <c r="AK128" s="0" t="n">
        <v>0.0799152637400375</v>
      </c>
      <c r="AL128" s="0" t="n">
        <v>0.320930061925658</v>
      </c>
      <c r="AM128" s="0" t="n">
        <v>-0.987865910139772</v>
      </c>
      <c r="AN128" s="0" t="n">
        <v>0.723037939579864</v>
      </c>
      <c r="AO128" s="0" t="n">
        <v>0.085513329639599</v>
      </c>
      <c r="AP128" s="0" t="n">
        <v>-1.71570831863813</v>
      </c>
      <c r="AQ128" s="0" t="n">
        <v>-0.92892648246073</v>
      </c>
      <c r="AR128" s="0" t="n">
        <v>-0.504128673651664</v>
      </c>
      <c r="AS128" s="0" t="n">
        <v>-0.0728576888410551</v>
      </c>
      <c r="AT128" s="0" t="n">
        <v>1.889278795504</v>
      </c>
      <c r="AU128" s="0" t="n">
        <v>0.238171306139628</v>
      </c>
      <c r="AV128" s="0" t="n">
        <v>-0.840771889898625</v>
      </c>
      <c r="AW128" s="0" t="n">
        <v>0.220630804307163</v>
      </c>
      <c r="AX128" s="0" t="n">
        <v>-0.352087747453881</v>
      </c>
      <c r="AY128" s="0" t="n">
        <v>0.324758239533542</v>
      </c>
      <c r="AZ128" s="0" t="n">
        <v>0.580567687035615</v>
      </c>
      <c r="BA128" s="0" t="n">
        <v>1.20923064722394</v>
      </c>
      <c r="BB128" s="0" t="n">
        <v>-0.0242864956700259</v>
      </c>
      <c r="BC128" s="0" t="n">
        <v>1.63896052759983</v>
      </c>
      <c r="BD128" s="0" t="n">
        <v>0.908022662536191</v>
      </c>
      <c r="BE128" s="0" t="n">
        <v>-0.707439544812188</v>
      </c>
      <c r="BF128" s="0" t="n">
        <v>2.20985566574846</v>
      </c>
      <c r="BG128" s="0" t="n">
        <v>0.326994513270098</v>
      </c>
      <c r="BH128" s="0" t="n">
        <v>-0.835124503972235</v>
      </c>
      <c r="BI128" s="0" t="n">
        <v>1.65291305123042</v>
      </c>
      <c r="BJ128" s="0" t="n">
        <v>2.07777758519845</v>
      </c>
      <c r="BK128" s="0" t="n">
        <v>-0.0330252637195606</v>
      </c>
    </row>
    <row r="129" customFormat="false" ht="15" hidden="false" customHeight="false" outlineLevel="0" collapsed="false">
      <c r="A129" s="0" t="n">
        <v>-0.503650260375596</v>
      </c>
      <c r="B129" s="0" t="n">
        <v>-0.172374957453662</v>
      </c>
      <c r="C129" s="0" t="n">
        <v>0.7147317275177</v>
      </c>
      <c r="D129" s="0" t="n">
        <v>1.27785665503051</v>
      </c>
      <c r="E129" s="0" t="n">
        <v>0.570487330863574</v>
      </c>
      <c r="F129" s="0" t="n">
        <v>0.10172320847177</v>
      </c>
      <c r="G129" s="0" t="n">
        <v>1.49801177030443</v>
      </c>
      <c r="H129" s="0" t="n">
        <v>-0.312836473051522</v>
      </c>
      <c r="I129" s="0" t="n">
        <v>1.03091933836691</v>
      </c>
      <c r="J129" s="0" t="n">
        <v>-0.288062798351279</v>
      </c>
      <c r="K129" s="0" t="n">
        <v>0.431022958010893</v>
      </c>
      <c r="L129" s="0" t="n">
        <v>-0.113562564790452</v>
      </c>
      <c r="M129" s="0" t="n">
        <v>-0.0558521826528109</v>
      </c>
      <c r="N129" s="0" t="n">
        <v>-0.37738651746221</v>
      </c>
      <c r="O129" s="0" t="n">
        <v>1.34485403118069</v>
      </c>
      <c r="P129" s="0" t="n">
        <v>-0.732926038108535</v>
      </c>
      <c r="Q129" s="0" t="n">
        <v>-0.740232252548708</v>
      </c>
      <c r="R129" s="0" t="n">
        <v>2.12099356584511</v>
      </c>
      <c r="S129" s="0" t="n">
        <v>0.977847564654331</v>
      </c>
      <c r="T129" s="0" t="n">
        <v>-2.38511369869304</v>
      </c>
      <c r="U129" s="0" t="n">
        <v>-0.565258739210404</v>
      </c>
      <c r="V129" s="0" t="n">
        <v>-1.81198933756205</v>
      </c>
      <c r="W129" s="0" t="n">
        <v>-0.950690693415255</v>
      </c>
      <c r="X129" s="0" t="n">
        <v>-3.13851466623404</v>
      </c>
      <c r="Y129" s="0" t="n">
        <v>-0.136989577693942</v>
      </c>
      <c r="Z129" s="0" t="n">
        <v>-1.14194181916131</v>
      </c>
      <c r="AA129" s="0" t="n">
        <v>0.0599052567964384</v>
      </c>
      <c r="AB129" s="0" t="n">
        <v>-1.62512125888253</v>
      </c>
      <c r="AC129" s="0" t="n">
        <v>0.0829118531720399</v>
      </c>
      <c r="AD129" s="0" t="n">
        <v>-0.414916278120327</v>
      </c>
      <c r="AE129" s="0" t="n">
        <v>1.5019529651886</v>
      </c>
      <c r="AF129" s="0" t="n">
        <v>1.41135686174563</v>
      </c>
      <c r="AG129" s="0" t="n">
        <v>0.785345603010283</v>
      </c>
      <c r="AH129" s="0" t="n">
        <v>-0.326613780661213</v>
      </c>
      <c r="AI129" s="0" t="n">
        <v>1.98538039526029</v>
      </c>
      <c r="AJ129" s="0" t="n">
        <v>-1.55303527783982</v>
      </c>
      <c r="AK129" s="0" t="n">
        <v>-1.40355862956366</v>
      </c>
      <c r="AL129" s="0" t="n">
        <v>-0.0837830998890647</v>
      </c>
      <c r="AM129" s="0" t="n">
        <v>2.25403810892112</v>
      </c>
      <c r="AN129" s="0" t="n">
        <v>-0.202338906870088</v>
      </c>
      <c r="AO129" s="0" t="n">
        <v>-0.183245243209282</v>
      </c>
      <c r="AP129" s="0" t="n">
        <v>-1.44191035611181</v>
      </c>
      <c r="AQ129" s="0" t="n">
        <v>0.945929585270378</v>
      </c>
      <c r="AR129" s="0" t="n">
        <v>0.953176254329354</v>
      </c>
      <c r="AS129" s="0" t="n">
        <v>0.78907520139991</v>
      </c>
      <c r="AT129" s="0" t="n">
        <v>-0.629220672847362</v>
      </c>
      <c r="AU129" s="0" t="n">
        <v>-0.706706768373006</v>
      </c>
      <c r="AV129" s="0" t="n">
        <v>-1.29312225040497</v>
      </c>
      <c r="AW129" s="0" t="n">
        <v>0.0838725017609336</v>
      </c>
      <c r="AX129" s="0" t="n">
        <v>-1.0804073292785</v>
      </c>
      <c r="AY129" s="0" t="n">
        <v>-1.17741650524929</v>
      </c>
      <c r="AZ129" s="0" t="n">
        <v>-0.423690716910676</v>
      </c>
      <c r="BA129" s="0" t="n">
        <v>-0.489156175184216</v>
      </c>
      <c r="BB129" s="0" t="n">
        <v>-0.537978528821955</v>
      </c>
      <c r="BC129" s="0" t="n">
        <v>0.466444596840261</v>
      </c>
      <c r="BD129" s="0" t="n">
        <v>0.0790478021502792</v>
      </c>
      <c r="BE129" s="0" t="n">
        <v>-0.288156030511118</v>
      </c>
      <c r="BF129" s="0" t="n">
        <v>0.183012928311482</v>
      </c>
      <c r="BG129" s="0" t="n">
        <v>-0.991527041104632</v>
      </c>
      <c r="BH129" s="0" t="n">
        <v>0.105278623909678</v>
      </c>
      <c r="BI129" s="0" t="n">
        <v>0.150602492844634</v>
      </c>
      <c r="BJ129" s="0" t="n">
        <v>-1.50304685935748</v>
      </c>
      <c r="BK129" s="0" t="n">
        <v>0.995693754370362</v>
      </c>
    </row>
    <row r="130" customFormat="false" ht="15" hidden="false" customHeight="false" outlineLevel="0" collapsed="false">
      <c r="A130" s="0" t="n">
        <v>-0.881433705226996</v>
      </c>
      <c r="B130" s="0" t="n">
        <v>0.090309799206435</v>
      </c>
      <c r="C130" s="0" t="n">
        <v>1.16441174053527</v>
      </c>
      <c r="D130" s="0" t="n">
        <v>0.925676757713869</v>
      </c>
      <c r="E130" s="0" t="n">
        <v>0.0343333885688355</v>
      </c>
      <c r="F130" s="0" t="n">
        <v>-0.362499002882069</v>
      </c>
      <c r="G130" s="0" t="n">
        <v>0.947511908575567</v>
      </c>
      <c r="H130" s="0" t="n">
        <v>0.67469497780862</v>
      </c>
      <c r="I130" s="0" t="n">
        <v>-0.61836502004413</v>
      </c>
      <c r="J130" s="0" t="n">
        <v>-0.79489364700169</v>
      </c>
      <c r="K130" s="0" t="n">
        <v>-2.072355181696</v>
      </c>
      <c r="L130" s="0" t="n">
        <v>0.154031841683587</v>
      </c>
      <c r="M130" s="0" t="n">
        <v>-0.0826977450183987</v>
      </c>
      <c r="N130" s="0" t="n">
        <v>1.13619137464254</v>
      </c>
      <c r="O130" s="0" t="n">
        <v>0.359055093480367</v>
      </c>
      <c r="P130" s="0" t="n">
        <v>1.33422919417269</v>
      </c>
      <c r="Q130" s="0" t="n">
        <v>-0.697364227916171</v>
      </c>
      <c r="R130" s="0" t="n">
        <v>1.13815033096762</v>
      </c>
      <c r="S130" s="0" t="n">
        <v>-0.528916379104655</v>
      </c>
      <c r="T130" s="0" t="n">
        <v>0.777596061792272</v>
      </c>
      <c r="U130" s="0" t="n">
        <v>-1.45875839253069</v>
      </c>
      <c r="V130" s="0" t="n">
        <v>0.235135299366189</v>
      </c>
      <c r="W130" s="0" t="n">
        <v>-1.98468794144591</v>
      </c>
      <c r="X130" s="0" t="n">
        <v>-0.267137485941755</v>
      </c>
      <c r="Y130" s="0" t="n">
        <v>0.440353993877914</v>
      </c>
      <c r="Z130" s="0" t="n">
        <v>-0.520968551231096</v>
      </c>
      <c r="AA130" s="0" t="n">
        <v>-1.05043762875597</v>
      </c>
      <c r="AB130" s="0" t="n">
        <v>0.846118469295934</v>
      </c>
      <c r="AC130" s="0" t="n">
        <v>-0.103462789846923</v>
      </c>
      <c r="AD130" s="0" t="n">
        <v>-0.489570647030672</v>
      </c>
      <c r="AE130" s="0" t="n">
        <v>0.0418959211542765</v>
      </c>
      <c r="AF130" s="0" t="n">
        <v>2.63666914194559</v>
      </c>
      <c r="AG130" s="0" t="n">
        <v>1.15350284978154</v>
      </c>
      <c r="AH130" s="0" t="n">
        <v>1.16257366818784</v>
      </c>
      <c r="AI130" s="0" t="n">
        <v>0.435546318992364</v>
      </c>
      <c r="AJ130" s="0" t="n">
        <v>0.166485272577147</v>
      </c>
      <c r="AK130" s="0" t="n">
        <v>-2.39608228833042</v>
      </c>
      <c r="AL130" s="0" t="n">
        <v>-0.678980346463132</v>
      </c>
      <c r="AM130" s="0" t="n">
        <v>-0.480574413202475</v>
      </c>
      <c r="AN130" s="0" t="n">
        <v>-1.87489206404753</v>
      </c>
      <c r="AO130" s="0" t="n">
        <v>-1.15741579021543</v>
      </c>
      <c r="AP130" s="0" t="n">
        <v>-1.98083647092263</v>
      </c>
      <c r="AQ130" s="0" t="n">
        <v>-0.0383238356973725</v>
      </c>
      <c r="AR130" s="0" t="n">
        <v>0.818765970848816</v>
      </c>
      <c r="AS130" s="0" t="n">
        <v>1.10677451862433</v>
      </c>
      <c r="AT130" s="0" t="n">
        <v>0.414784462079241</v>
      </c>
      <c r="AU130" s="0" t="n">
        <v>-0.963396341198569</v>
      </c>
      <c r="AV130" s="0" t="n">
        <v>-1.93206515851996</v>
      </c>
      <c r="AW130" s="0" t="n">
        <v>-1.7568686994015</v>
      </c>
      <c r="AX130" s="0" t="n">
        <v>-1.2689825772545</v>
      </c>
      <c r="AY130" s="0" t="n">
        <v>-0.888859698035675</v>
      </c>
      <c r="AZ130" s="0" t="n">
        <v>-0.159748497991587</v>
      </c>
      <c r="BA130" s="0" t="n">
        <v>-1.01416421812697</v>
      </c>
      <c r="BB130" s="0" t="n">
        <v>0.338975893668262</v>
      </c>
      <c r="BC130" s="0" t="n">
        <v>-0.232273502799473</v>
      </c>
      <c r="BD130" s="0" t="n">
        <v>0.0105457117410256</v>
      </c>
      <c r="BE130" s="0" t="n">
        <v>1.14025055267121</v>
      </c>
      <c r="BF130" s="0" t="n">
        <v>-1.18023173420037</v>
      </c>
      <c r="BG130" s="0" t="n">
        <v>0.418704578292368</v>
      </c>
      <c r="BH130" s="0" t="n">
        <v>-0.0139732284760733</v>
      </c>
      <c r="BI130" s="0" t="n">
        <v>-0.333486280969695</v>
      </c>
      <c r="BJ130" s="0" t="n">
        <v>0.88525632086596</v>
      </c>
      <c r="BK130" s="0" t="n">
        <v>0.879014154557007</v>
      </c>
    </row>
    <row r="131" customFormat="false" ht="15" hidden="false" customHeight="false" outlineLevel="0" collapsed="false">
      <c r="A131" s="0" t="n">
        <v>-0.946490795988428</v>
      </c>
      <c r="B131" s="0" t="n">
        <v>-0.182160583857924</v>
      </c>
      <c r="C131" s="0" t="n">
        <v>0.281211682584065</v>
      </c>
      <c r="D131" s="0" t="n">
        <v>-0.273006748022585</v>
      </c>
      <c r="E131" s="0" t="n">
        <v>0.585021332287798</v>
      </c>
      <c r="F131" s="0" t="n">
        <v>0.281192017910275</v>
      </c>
      <c r="G131" s="0" t="n">
        <v>1.83256124035601</v>
      </c>
      <c r="H131" s="0" t="n">
        <v>-1.53027913592979</v>
      </c>
      <c r="I131" s="0" t="n">
        <v>-0.122435989747398</v>
      </c>
      <c r="J131" s="0" t="n">
        <v>-0.908502511512191</v>
      </c>
      <c r="K131" s="0" t="n">
        <v>0.604107455439044</v>
      </c>
      <c r="L131" s="0" t="n">
        <v>-1.61717189004555</v>
      </c>
      <c r="M131" s="0" t="n">
        <v>0.346312710224887</v>
      </c>
      <c r="N131" s="0" t="n">
        <v>-0.630048431348341</v>
      </c>
      <c r="O131" s="0" t="n">
        <v>-0.734161866121014</v>
      </c>
      <c r="P131" s="0" t="n">
        <v>-1.44649820354069</v>
      </c>
      <c r="Q131" s="0" t="n">
        <v>-0.465075946201006</v>
      </c>
      <c r="R131" s="0" t="n">
        <v>1.08450053029093</v>
      </c>
      <c r="S131" s="0" t="n">
        <v>-0.0251886835294795</v>
      </c>
      <c r="T131" s="0" t="n">
        <v>0.627680417874475</v>
      </c>
      <c r="U131" s="0" t="n">
        <v>1.66464182196628</v>
      </c>
      <c r="V131" s="0" t="n">
        <v>0.263755584822576</v>
      </c>
      <c r="W131" s="0" t="n">
        <v>-0.558799572062341</v>
      </c>
      <c r="X131" s="0" t="n">
        <v>0.46725221518279</v>
      </c>
      <c r="Y131" s="0" t="n">
        <v>-0.544296146314292</v>
      </c>
      <c r="Z131" s="0" t="n">
        <v>-0.504422683297169</v>
      </c>
      <c r="AA131" s="0" t="n">
        <v>-1.51989279961899</v>
      </c>
      <c r="AB131" s="0" t="n">
        <v>0.926257491084392</v>
      </c>
      <c r="AC131" s="0" t="n">
        <v>-0.386002575649439</v>
      </c>
      <c r="AD131" s="0" t="n">
        <v>0.182098245815862</v>
      </c>
      <c r="AE131" s="0" t="n">
        <v>-1.03596192860664</v>
      </c>
      <c r="AF131" s="0" t="n">
        <v>0.435947629715472</v>
      </c>
      <c r="AG131" s="0" t="n">
        <v>-0.761941238135084</v>
      </c>
      <c r="AH131" s="0" t="n">
        <v>-0.141708721701824</v>
      </c>
      <c r="AI131" s="0" t="n">
        <v>0.877826031239126</v>
      </c>
      <c r="AJ131" s="0" t="n">
        <v>0.790759312232529</v>
      </c>
      <c r="AK131" s="0" t="n">
        <v>-0.0220300725169405</v>
      </c>
      <c r="AL131" s="0" t="n">
        <v>-1.76813103270672</v>
      </c>
      <c r="AM131" s="0" t="n">
        <v>2.99281057006064</v>
      </c>
      <c r="AN131" s="0" t="n">
        <v>1.74585897027314</v>
      </c>
      <c r="AO131" s="0" t="n">
        <v>0.722674824888299</v>
      </c>
      <c r="AP131" s="0" t="n">
        <v>-0.753203781590971</v>
      </c>
      <c r="AQ131" s="0" t="n">
        <v>-0.113592161701965</v>
      </c>
      <c r="AR131" s="0" t="n">
        <v>-0.543420429776517</v>
      </c>
      <c r="AS131" s="0" t="n">
        <v>1.26385593909639</v>
      </c>
      <c r="AT131" s="0" t="n">
        <v>0.262502890851834</v>
      </c>
      <c r="AU131" s="0" t="n">
        <v>-0.784163858359833</v>
      </c>
      <c r="AV131" s="0" t="n">
        <v>-0.470755099124782</v>
      </c>
      <c r="AW131" s="0" t="n">
        <v>1.12118814256991</v>
      </c>
      <c r="AX131" s="0" t="n">
        <v>1.60009784682048</v>
      </c>
      <c r="AY131" s="0" t="n">
        <v>1.52833156348625</v>
      </c>
      <c r="AZ131" s="0" t="n">
        <v>0.757032065053978</v>
      </c>
      <c r="BA131" s="0" t="n">
        <v>-0.252624868802637</v>
      </c>
      <c r="BB131" s="0" t="n">
        <v>-3.24151382532912</v>
      </c>
      <c r="BC131" s="0" t="n">
        <v>0.297160023808222</v>
      </c>
      <c r="BD131" s="0" t="n">
        <v>-0.00182875884410039</v>
      </c>
      <c r="BE131" s="0" t="n">
        <v>0.139982096321354</v>
      </c>
      <c r="BF131" s="0" t="n">
        <v>0.0538973470332064</v>
      </c>
      <c r="BG131" s="0" t="n">
        <v>-1.32626216194916</v>
      </c>
      <c r="BH131" s="0" t="n">
        <v>0.557408556851186</v>
      </c>
      <c r="BI131" s="0" t="n">
        <v>0.63221631403185</v>
      </c>
      <c r="BJ131" s="0" t="n">
        <v>0.682338782059659</v>
      </c>
      <c r="BK131" s="0" t="n">
        <v>0.946577003573387</v>
      </c>
    </row>
    <row r="132" customFormat="false" ht="15" hidden="false" customHeight="false" outlineLevel="0" collapsed="false">
      <c r="A132" s="0" t="n">
        <v>0.604051644921623</v>
      </c>
      <c r="B132" s="0" t="n">
        <v>-0.410029411538911</v>
      </c>
      <c r="C132" s="0" t="n">
        <v>-0.0708368479160902</v>
      </c>
      <c r="D132" s="0" t="n">
        <v>0.0911248672533769</v>
      </c>
      <c r="E132" s="0" t="n">
        <v>0.107699449106619</v>
      </c>
      <c r="F132" s="0" t="n">
        <v>0.99821765597173</v>
      </c>
      <c r="G132" s="0" t="n">
        <v>0.643668753022491</v>
      </c>
      <c r="H132" s="0" t="n">
        <v>2.07734343956995</v>
      </c>
      <c r="I132" s="0" t="n">
        <v>2.20646897988467</v>
      </c>
      <c r="J132" s="0" t="n">
        <v>0.079649582613925</v>
      </c>
      <c r="K132" s="0" t="n">
        <v>-3.83665554845937</v>
      </c>
      <c r="L132" s="0" t="n">
        <v>1.23683246612727</v>
      </c>
      <c r="M132" s="0" t="n">
        <v>-0.540376338987054</v>
      </c>
      <c r="N132" s="0" t="n">
        <v>-0.801483921831007</v>
      </c>
      <c r="O132" s="0" t="n">
        <v>-0.398445274989367</v>
      </c>
      <c r="P132" s="0" t="n">
        <v>-0.446643046814606</v>
      </c>
      <c r="Q132" s="0" t="n">
        <v>0.612269810105393</v>
      </c>
      <c r="R132" s="0" t="n">
        <v>-1.55943577912623</v>
      </c>
      <c r="S132" s="0" t="n">
        <v>-1.0777207457916</v>
      </c>
      <c r="T132" s="0" t="n">
        <v>0.343158554197417</v>
      </c>
      <c r="U132" s="0" t="n">
        <v>0.622944030413308</v>
      </c>
      <c r="V132" s="0" t="n">
        <v>0.641541644936012</v>
      </c>
      <c r="W132" s="0" t="n">
        <v>-0.787036278933299</v>
      </c>
      <c r="X132" s="0" t="n">
        <v>-0.97826564926624</v>
      </c>
      <c r="Y132" s="0" t="n">
        <v>-0.506634833787919</v>
      </c>
      <c r="Z132" s="0" t="n">
        <v>0.239872752284725</v>
      </c>
      <c r="AA132" s="0" t="n">
        <v>1.48547736927255</v>
      </c>
      <c r="AB132" s="0" t="n">
        <v>-2.04743718577075</v>
      </c>
      <c r="AC132" s="0" t="n">
        <v>-0.220728756958367</v>
      </c>
      <c r="AD132" s="0" t="n">
        <v>-1.3326784410252</v>
      </c>
      <c r="AE132" s="0" t="n">
        <v>-1.65224267735349</v>
      </c>
      <c r="AF132" s="0" t="n">
        <v>0.966956645344817</v>
      </c>
      <c r="AG132" s="0" t="n">
        <v>0.544624574499339</v>
      </c>
      <c r="AH132" s="0" t="n">
        <v>0.449433515947262</v>
      </c>
      <c r="AI132" s="0" t="n">
        <v>0.921025839730993</v>
      </c>
      <c r="AJ132" s="0" t="n">
        <v>-0.479718896766136</v>
      </c>
      <c r="AK132" s="0" t="n">
        <v>-0.432637516333528</v>
      </c>
      <c r="AL132" s="0" t="n">
        <v>2.18573061672257</v>
      </c>
      <c r="AM132" s="0" t="n">
        <v>-0.246571054259574</v>
      </c>
      <c r="AN132" s="0" t="n">
        <v>0.735132113054091</v>
      </c>
      <c r="AO132" s="0" t="n">
        <v>0.00638154096331498</v>
      </c>
      <c r="AP132" s="0" t="n">
        <v>-1.84825853007842</v>
      </c>
      <c r="AQ132" s="0" t="n">
        <v>-2.04462900380127</v>
      </c>
      <c r="AR132" s="0" t="n">
        <v>-0.578984219939905</v>
      </c>
      <c r="AS132" s="0" t="n">
        <v>1.05610125166999</v>
      </c>
      <c r="AT132" s="0" t="n">
        <v>0.788291656636004</v>
      </c>
      <c r="AU132" s="0" t="n">
        <v>0.914077164224034</v>
      </c>
      <c r="AV132" s="0" t="n">
        <v>-0.987046178936315</v>
      </c>
      <c r="AW132" s="0" t="n">
        <v>1.61587249012231</v>
      </c>
      <c r="AX132" s="0" t="n">
        <v>-0.964893300186384</v>
      </c>
      <c r="AY132" s="0" t="n">
        <v>0.212824398669969</v>
      </c>
      <c r="AZ132" s="0" t="n">
        <v>-0.0103522899077367</v>
      </c>
      <c r="BA132" s="0" t="n">
        <v>-0.173873820314586</v>
      </c>
      <c r="BB132" s="0" t="n">
        <v>1.33859213829561</v>
      </c>
      <c r="BC132" s="0" t="n">
        <v>-0.705110520165961</v>
      </c>
      <c r="BD132" s="0" t="n">
        <v>-1.34960525571193</v>
      </c>
      <c r="BE132" s="0" t="n">
        <v>0.0199954862064193</v>
      </c>
      <c r="BF132" s="0" t="n">
        <v>-0.399826734286527</v>
      </c>
      <c r="BG132" s="0" t="n">
        <v>3.37738291908265</v>
      </c>
      <c r="BH132" s="0" t="n">
        <v>0.676507476439975</v>
      </c>
      <c r="BI132" s="0" t="n">
        <v>-0.409340575218624</v>
      </c>
      <c r="BJ132" s="0" t="n">
        <v>-1.05611156918709</v>
      </c>
      <c r="BK132" s="0" t="n">
        <v>-1.88028841056879</v>
      </c>
    </row>
    <row r="133" customFormat="false" ht="15" hidden="false" customHeight="false" outlineLevel="0" collapsed="false">
      <c r="A133" s="0" t="n">
        <v>-1.02521908573743</v>
      </c>
      <c r="B133" s="0" t="n">
        <v>0.114941771759132</v>
      </c>
      <c r="C133" s="0" t="n">
        <v>1.42732865159477</v>
      </c>
      <c r="D133" s="0" t="n">
        <v>1.12168914238792</v>
      </c>
      <c r="E133" s="0" t="n">
        <v>0.229094831646379</v>
      </c>
      <c r="F133" s="0" t="n">
        <v>-0.323167665702485</v>
      </c>
      <c r="G133" s="0" t="n">
        <v>0.268812356412154</v>
      </c>
      <c r="H133" s="0" t="n">
        <v>-0.518637997484576</v>
      </c>
      <c r="I133" s="0" t="n">
        <v>1.71836399576388</v>
      </c>
      <c r="J133" s="0" t="n">
        <v>-0.18919018127508</v>
      </c>
      <c r="K133" s="0" t="n">
        <v>-0.0863378582467269</v>
      </c>
      <c r="L133" s="0" t="n">
        <v>-2.21582242502067</v>
      </c>
      <c r="M133" s="0" t="n">
        <v>-0.195434846522764</v>
      </c>
      <c r="N133" s="0" t="n">
        <v>0.836484137964941</v>
      </c>
      <c r="O133" s="0" t="n">
        <v>-1.06772257703855</v>
      </c>
      <c r="P133" s="0" t="n">
        <v>-0.750720334492813</v>
      </c>
      <c r="Q133" s="0" t="n">
        <v>0.792711017733665</v>
      </c>
      <c r="R133" s="0" t="n">
        <v>-1.47665722351805</v>
      </c>
      <c r="S133" s="0" t="n">
        <v>1.05780100754192</v>
      </c>
      <c r="T133" s="0" t="n">
        <v>-0.532143890173102</v>
      </c>
      <c r="U133" s="0" t="n">
        <v>-0.388568220491203</v>
      </c>
      <c r="V133" s="0" t="n">
        <v>-1.12387840512559</v>
      </c>
      <c r="W133" s="0" t="n">
        <v>0.378046260427883</v>
      </c>
      <c r="X133" s="0" t="n">
        <v>2.45987198502938</v>
      </c>
      <c r="Y133" s="0" t="n">
        <v>0.781497239460632</v>
      </c>
      <c r="Z133" s="0" t="n">
        <v>-0.864285261940536</v>
      </c>
      <c r="AA133" s="0" t="n">
        <v>1.13562058549148</v>
      </c>
      <c r="AB133" s="0" t="n">
        <v>-0.31667954593425</v>
      </c>
      <c r="AC133" s="0" t="n">
        <v>1.37448498142756</v>
      </c>
      <c r="AD133" s="0" t="n">
        <v>0.806676402164363</v>
      </c>
      <c r="AE133" s="0" t="n">
        <v>-2.94314156547173</v>
      </c>
      <c r="AF133" s="0" t="n">
        <v>-1.00407963295503</v>
      </c>
      <c r="AG133" s="0" t="n">
        <v>0.94438522283539</v>
      </c>
      <c r="AH133" s="0" t="n">
        <v>0.151657272145018</v>
      </c>
      <c r="AI133" s="0" t="n">
        <v>-1.02375594770785</v>
      </c>
      <c r="AJ133" s="0" t="n">
        <v>-0.633589515493813</v>
      </c>
      <c r="AK133" s="0" t="n">
        <v>-1.90623662008938</v>
      </c>
      <c r="AL133" s="0" t="n">
        <v>-0.088373287526396</v>
      </c>
      <c r="AM133" s="0" t="n">
        <v>2.21068972601576</v>
      </c>
      <c r="AN133" s="0" t="n">
        <v>0.804933390732326</v>
      </c>
      <c r="AO133" s="0" t="n">
        <v>2.19041700118842</v>
      </c>
      <c r="AP133" s="0" t="n">
        <v>0.88239708978998</v>
      </c>
      <c r="AQ133" s="0" t="n">
        <v>1.02747934335269</v>
      </c>
      <c r="AR133" s="0" t="n">
        <v>1.97407868774502</v>
      </c>
      <c r="AS133" s="0" t="n">
        <v>0.377263259342226</v>
      </c>
      <c r="AT133" s="0" t="n">
        <v>-0.18722732150688</v>
      </c>
      <c r="AU133" s="0" t="n">
        <v>1.03265751662201</v>
      </c>
      <c r="AV133" s="0" t="n">
        <v>1.45384023712189</v>
      </c>
      <c r="AW133" s="0" t="n">
        <v>-0.479964642712209</v>
      </c>
      <c r="AX133" s="0" t="n">
        <v>-0.721569082340029</v>
      </c>
      <c r="AY133" s="0" t="n">
        <v>0.13885603243088</v>
      </c>
      <c r="AZ133" s="0" t="n">
        <v>0.831498866931662</v>
      </c>
      <c r="BA133" s="0" t="n">
        <v>0.798091048661562</v>
      </c>
      <c r="BB133" s="0" t="n">
        <v>-1.4241676001876</v>
      </c>
      <c r="BC133" s="0" t="n">
        <v>1.91160606706332</v>
      </c>
      <c r="BD133" s="0" t="n">
        <v>-0.64116492939685</v>
      </c>
      <c r="BE133" s="0" t="n">
        <v>-0.265064996888579</v>
      </c>
      <c r="BF133" s="0" t="n">
        <v>-0.90265435998782</v>
      </c>
      <c r="BG133" s="0" t="n">
        <v>2.69832883593709</v>
      </c>
      <c r="BH133" s="0" t="n">
        <v>0.242070670287967</v>
      </c>
      <c r="BI133" s="0" t="n">
        <v>-0.850975080681565</v>
      </c>
      <c r="BJ133" s="0" t="n">
        <v>0.863923549962446</v>
      </c>
      <c r="BK133" s="0" t="n">
        <v>0.769135779310033</v>
      </c>
    </row>
    <row r="134" customFormat="false" ht="15" hidden="false" customHeight="false" outlineLevel="0" collapsed="false">
      <c r="A134" s="0" t="n">
        <v>-0.187727023579884</v>
      </c>
      <c r="B134" s="0" t="n">
        <v>0.840606712783383</v>
      </c>
      <c r="C134" s="0" t="n">
        <v>-0.825291960830864</v>
      </c>
      <c r="D134" s="0" t="n">
        <v>-0.492918274949252</v>
      </c>
      <c r="E134" s="0" t="n">
        <v>-2.01021665456606</v>
      </c>
      <c r="F134" s="0" t="n">
        <v>-1.32395108421956</v>
      </c>
      <c r="G134" s="0" t="n">
        <v>1.80763080567069</v>
      </c>
      <c r="H134" s="0" t="n">
        <v>1.64142862772231</v>
      </c>
      <c r="I134" s="0" t="n">
        <v>0.0657886486489625</v>
      </c>
      <c r="J134" s="0" t="n">
        <v>1.66293144718984</v>
      </c>
      <c r="K134" s="0" t="n">
        <v>-0.160074486608305</v>
      </c>
      <c r="L134" s="0" t="n">
        <v>-0.243410302567908</v>
      </c>
      <c r="M134" s="0" t="n">
        <v>0.0565106484655564</v>
      </c>
      <c r="N134" s="0" t="n">
        <v>-0.124921595323565</v>
      </c>
      <c r="O134" s="0" t="n">
        <v>-0.21519632356018</v>
      </c>
      <c r="P134" s="0" t="n">
        <v>1.14339810714955</v>
      </c>
      <c r="Q134" s="0" t="n">
        <v>0.150135653956203</v>
      </c>
      <c r="R134" s="0" t="n">
        <v>0.712481764433805</v>
      </c>
      <c r="S134" s="0" t="n">
        <v>1.03138052527733</v>
      </c>
      <c r="T134" s="0" t="n">
        <v>0.388185795654733</v>
      </c>
      <c r="U134" s="0" t="n">
        <v>-0.970271325908239</v>
      </c>
      <c r="V134" s="0" t="n">
        <v>-1.35286588896404</v>
      </c>
      <c r="W134" s="0" t="n">
        <v>0.148780634807305</v>
      </c>
      <c r="X134" s="0" t="n">
        <v>-0.171256304824935</v>
      </c>
      <c r="Y134" s="0" t="n">
        <v>0.0873914289201217</v>
      </c>
      <c r="Z134" s="0" t="n">
        <v>-0.0160540392485862</v>
      </c>
      <c r="AA134" s="0" t="n">
        <v>2.58357366016657</v>
      </c>
      <c r="AB134" s="0" t="n">
        <v>-1.33022625564134</v>
      </c>
      <c r="AC134" s="0" t="n">
        <v>-1.98994626982113</v>
      </c>
      <c r="AD134" s="0" t="n">
        <v>0.33237683351961</v>
      </c>
      <c r="AE134" s="0" t="n">
        <v>-0.376422554588195</v>
      </c>
      <c r="AF134" s="0" t="n">
        <v>0.316067869729951</v>
      </c>
      <c r="AG134" s="0" t="n">
        <v>0.583883022284001</v>
      </c>
      <c r="AH134" s="0" t="n">
        <v>1.2841046951789</v>
      </c>
      <c r="AI134" s="0" t="n">
        <v>-1.50722582038394</v>
      </c>
      <c r="AJ134" s="0" t="n">
        <v>-0.556717897857163</v>
      </c>
      <c r="AK134" s="0" t="n">
        <v>0.428761258880764</v>
      </c>
      <c r="AL134" s="0" t="n">
        <v>0.770463595687227</v>
      </c>
      <c r="AM134" s="0" t="n">
        <v>2.19344955028839</v>
      </c>
      <c r="AN134" s="0" t="n">
        <v>0.955703971113867</v>
      </c>
      <c r="AO134" s="0" t="n">
        <v>-0.0567885958862771</v>
      </c>
      <c r="AP134" s="0" t="n">
        <v>-0.890435752942662</v>
      </c>
      <c r="AQ134" s="0" t="n">
        <v>-0.564289852719019</v>
      </c>
      <c r="AR134" s="0" t="n">
        <v>-0.592702822957107</v>
      </c>
      <c r="AS134" s="0" t="n">
        <v>0.655233628513761</v>
      </c>
      <c r="AT134" s="0" t="n">
        <v>0.256997445585831</v>
      </c>
      <c r="AU134" s="0" t="n">
        <v>-1.32364957084218</v>
      </c>
      <c r="AV134" s="0" t="n">
        <v>-0.435901469090433</v>
      </c>
      <c r="AW134" s="0" t="n">
        <v>0.877547553451421</v>
      </c>
      <c r="AX134" s="0" t="n">
        <v>0.351662354974059</v>
      </c>
      <c r="AY134" s="0" t="n">
        <v>0.568644616012771</v>
      </c>
      <c r="AZ134" s="0" t="n">
        <v>0.382921710057263</v>
      </c>
      <c r="BA134" s="0" t="n">
        <v>1.62643073460886</v>
      </c>
      <c r="BB134" s="0" t="n">
        <v>0.23604306382437</v>
      </c>
      <c r="BC134" s="0" t="n">
        <v>-0.386022797870698</v>
      </c>
      <c r="BD134" s="0" t="n">
        <v>-0.915755041133561</v>
      </c>
      <c r="BE134" s="0" t="n">
        <v>0.249609458209712</v>
      </c>
      <c r="BF134" s="0" t="n">
        <v>-2.44070401477508</v>
      </c>
      <c r="BG134" s="0" t="n">
        <v>-0.184289001832712</v>
      </c>
      <c r="BH134" s="0" t="n">
        <v>-0.205839859921344</v>
      </c>
      <c r="BI134" s="0" t="n">
        <v>-1.36447085361728</v>
      </c>
      <c r="BJ134" s="0" t="n">
        <v>-0.928265838655996</v>
      </c>
      <c r="BK134" s="0" t="n">
        <v>0.809657530148241</v>
      </c>
    </row>
    <row r="135" customFormat="false" ht="15" hidden="false" customHeight="false" outlineLevel="0" collapsed="false">
      <c r="A135" s="0" t="n">
        <v>0.230711749074963</v>
      </c>
      <c r="B135" s="0" t="n">
        <v>0.101788333707328</v>
      </c>
      <c r="C135" s="0" t="n">
        <v>0.306347533932023</v>
      </c>
      <c r="D135" s="0" t="n">
        <v>0.0926275879489236</v>
      </c>
      <c r="E135" s="0" t="n">
        <v>1.24286256285832</v>
      </c>
      <c r="F135" s="0" t="n">
        <v>0.123429181703649</v>
      </c>
      <c r="G135" s="0" t="n">
        <v>-1.45821311381875</v>
      </c>
      <c r="H135" s="0" t="n">
        <v>1.63012996487441</v>
      </c>
      <c r="I135" s="0" t="n">
        <v>0.370340267328846</v>
      </c>
      <c r="J135" s="0" t="n">
        <v>-0.589253730795068</v>
      </c>
      <c r="K135" s="0" t="n">
        <v>-1.25340171829502</v>
      </c>
      <c r="L135" s="0" t="n">
        <v>0.395914220958045</v>
      </c>
      <c r="M135" s="0" t="n">
        <v>-0.117172004974376</v>
      </c>
      <c r="N135" s="0" t="n">
        <v>1.57414678603241</v>
      </c>
      <c r="O135" s="0" t="n">
        <v>-0.345907280666828</v>
      </c>
      <c r="P135" s="0" t="n">
        <v>-0.837380789682467</v>
      </c>
      <c r="Q135" s="0" t="n">
        <v>0.895796218235929</v>
      </c>
      <c r="R135" s="0" t="n">
        <v>0.925281892716831</v>
      </c>
      <c r="S135" s="0" t="n">
        <v>0.168651367610196</v>
      </c>
      <c r="T135" s="0" t="n">
        <v>0.676357047674908</v>
      </c>
      <c r="U135" s="0" t="n">
        <v>-0.0376871207422379</v>
      </c>
      <c r="V135" s="0" t="n">
        <v>0.233865101009247</v>
      </c>
      <c r="W135" s="0" t="n">
        <v>1.16499088256392</v>
      </c>
      <c r="X135" s="0" t="n">
        <v>0.625318334021503</v>
      </c>
      <c r="Y135" s="0" t="n">
        <v>-0.169274438332625</v>
      </c>
      <c r="Z135" s="0" t="n">
        <v>1.35236254592615</v>
      </c>
      <c r="AA135" s="0" t="n">
        <v>-2.36485537279151</v>
      </c>
      <c r="AB135" s="0" t="n">
        <v>2.05207331142194</v>
      </c>
      <c r="AC135" s="0" t="n">
        <v>-1.70595909489074</v>
      </c>
      <c r="AD135" s="0" t="n">
        <v>-0.627092824772296</v>
      </c>
      <c r="AE135" s="0" t="n">
        <v>-0.040917535195069</v>
      </c>
      <c r="AF135" s="0" t="n">
        <v>-0.146480670728161</v>
      </c>
      <c r="AG135" s="0" t="n">
        <v>1.00641104002656</v>
      </c>
      <c r="AH135" s="0" t="n">
        <v>-1.05783661861023</v>
      </c>
      <c r="AI135" s="0" t="n">
        <v>0.260766817483063</v>
      </c>
      <c r="AJ135" s="0" t="n">
        <v>-0.578212098219754</v>
      </c>
      <c r="AK135" s="0" t="n">
        <v>0.295140979337417</v>
      </c>
      <c r="AL135" s="0" t="n">
        <v>-0.0647722597978765</v>
      </c>
      <c r="AM135" s="0" t="n">
        <v>0.0929356526829779</v>
      </c>
      <c r="AN135" s="0" t="n">
        <v>-0.549924832464346</v>
      </c>
      <c r="AO135" s="0" t="n">
        <v>-0.510063950096082</v>
      </c>
      <c r="AP135" s="0" t="n">
        <v>0.287272514027427</v>
      </c>
      <c r="AQ135" s="0" t="n">
        <v>0.943715505756044</v>
      </c>
      <c r="AR135" s="0" t="n">
        <v>-0.598279334197848</v>
      </c>
      <c r="AS135" s="0" t="n">
        <v>-0.86876754457291</v>
      </c>
      <c r="AT135" s="0" t="n">
        <v>0.613460165671837</v>
      </c>
      <c r="AU135" s="0" t="n">
        <v>-0.0325038930576894</v>
      </c>
      <c r="AV135" s="0" t="n">
        <v>0.830498133985952</v>
      </c>
      <c r="AW135" s="0" t="n">
        <v>-0.905797213371148</v>
      </c>
      <c r="AX135" s="0" t="n">
        <v>-1.77943892542343</v>
      </c>
      <c r="AY135" s="0" t="n">
        <v>-0.533004081826334</v>
      </c>
      <c r="AZ135" s="0" t="n">
        <v>-0.766352609265016</v>
      </c>
      <c r="BA135" s="0" t="n">
        <v>-0.0787884000802999</v>
      </c>
      <c r="BB135" s="0" t="n">
        <v>-0.63684521427039</v>
      </c>
      <c r="BC135" s="0" t="n">
        <v>0.741016951336449</v>
      </c>
      <c r="BD135" s="0" t="n">
        <v>-0.288150262422516</v>
      </c>
      <c r="BE135" s="0" t="n">
        <v>0.150474498773901</v>
      </c>
      <c r="BF135" s="0" t="n">
        <v>0.157634558440944</v>
      </c>
      <c r="BG135" s="0" t="n">
        <v>0.194955092412187</v>
      </c>
      <c r="BH135" s="0" t="n">
        <v>-0.0241291104549734</v>
      </c>
      <c r="BI135" s="0" t="n">
        <v>0.510600690410314</v>
      </c>
      <c r="BJ135" s="0" t="n">
        <v>-0.795655133825808</v>
      </c>
      <c r="BK135" s="0" t="n">
        <v>1.39941792665388</v>
      </c>
    </row>
    <row r="136" customFormat="false" ht="15" hidden="false" customHeight="false" outlineLevel="0" collapsed="false">
      <c r="A136" s="0" t="n">
        <v>-0.236537383368535</v>
      </c>
      <c r="B136" s="0" t="n">
        <v>-1.31154913789868</v>
      </c>
      <c r="C136" s="0" t="n">
        <v>0.188073356991773</v>
      </c>
      <c r="D136" s="0" t="n">
        <v>-0.851180482447485</v>
      </c>
      <c r="E136" s="0" t="n">
        <v>0.665334534508875</v>
      </c>
      <c r="F136" s="0" t="n">
        <v>2.20960557604238</v>
      </c>
      <c r="G136" s="0" t="n">
        <v>-0.78657209155785</v>
      </c>
      <c r="H136" s="0" t="n">
        <v>0.332372333223985</v>
      </c>
      <c r="I136" s="0" t="n">
        <v>-1.75550558870463</v>
      </c>
      <c r="J136" s="0" t="n">
        <v>0.453905229441347</v>
      </c>
      <c r="K136" s="0" t="n">
        <v>-0.88571379979969</v>
      </c>
      <c r="L136" s="0" t="n">
        <v>-0.624834618434482</v>
      </c>
      <c r="M136" s="0" t="n">
        <v>-1.10128648983983</v>
      </c>
      <c r="N136" s="0" t="n">
        <v>0.732151226054736</v>
      </c>
      <c r="O136" s="0" t="n">
        <v>1.00730435747326</v>
      </c>
      <c r="P136" s="0" t="n">
        <v>0.0233852146585077</v>
      </c>
      <c r="Q136" s="0" t="n">
        <v>-0.86442670533572</v>
      </c>
      <c r="R136" s="0" t="n">
        <v>1.58952303610386</v>
      </c>
      <c r="S136" s="0" t="n">
        <v>-0.750410127754656</v>
      </c>
      <c r="T136" s="0" t="n">
        <v>-2.16203229992744</v>
      </c>
      <c r="U136" s="0" t="n">
        <v>0.458389009957068</v>
      </c>
      <c r="V136" s="0" t="n">
        <v>-1.10477467364152</v>
      </c>
      <c r="W136" s="0" t="n">
        <v>0.988608793499175</v>
      </c>
      <c r="X136" s="0" t="n">
        <v>-0.381137696673419</v>
      </c>
      <c r="Y136" s="0" t="n">
        <v>0.603713240544196</v>
      </c>
      <c r="Z136" s="0" t="n">
        <v>1.40150034655216</v>
      </c>
      <c r="AA136" s="0" t="n">
        <v>-1.20885886462072</v>
      </c>
      <c r="AB136" s="0" t="n">
        <v>-0.565937130892406</v>
      </c>
      <c r="AC136" s="0" t="n">
        <v>-0.0756710726570634</v>
      </c>
      <c r="AD136" s="0" t="n">
        <v>1.53755131903434</v>
      </c>
      <c r="AE136" s="0" t="n">
        <v>-0.658382717940445</v>
      </c>
      <c r="AF136" s="0" t="n">
        <v>-0.594503695949007</v>
      </c>
      <c r="AG136" s="0" t="n">
        <v>0.478140575555808</v>
      </c>
      <c r="AH136" s="0" t="n">
        <v>-0.577228725710571</v>
      </c>
      <c r="AI136" s="0" t="n">
        <v>0.152525882897617</v>
      </c>
      <c r="AJ136" s="0" t="n">
        <v>-1.55153742096813</v>
      </c>
      <c r="AK136" s="0" t="n">
        <v>2.2143299425566</v>
      </c>
      <c r="AL136" s="0" t="n">
        <v>-1.3477092303094</v>
      </c>
      <c r="AM136" s="0" t="n">
        <v>-0.321752703990208</v>
      </c>
      <c r="AN136" s="0" t="n">
        <v>-0.0324810358420946</v>
      </c>
      <c r="AO136" s="0" t="n">
        <v>1.9126881343568</v>
      </c>
      <c r="AP136" s="0" t="n">
        <v>-1.32484578093274</v>
      </c>
      <c r="AQ136" s="0" t="n">
        <v>1.98370413547875</v>
      </c>
      <c r="AR136" s="0" t="n">
        <v>0.757176821102023</v>
      </c>
      <c r="AS136" s="0" t="n">
        <v>0.417095324423246</v>
      </c>
      <c r="AT136" s="0" t="n">
        <v>-0.984633687017955</v>
      </c>
      <c r="AU136" s="0" t="n">
        <v>0.571141242038074</v>
      </c>
      <c r="AV136" s="0" t="n">
        <v>-0.7234866224198</v>
      </c>
      <c r="AW136" s="0" t="n">
        <v>1.26666125319841</v>
      </c>
      <c r="AX136" s="0" t="n">
        <v>-0.971062029107733</v>
      </c>
      <c r="AY136" s="0" t="n">
        <v>-0.113158494456084</v>
      </c>
      <c r="AZ136" s="0" t="n">
        <v>-0.555273088013172</v>
      </c>
      <c r="BA136" s="0" t="n">
        <v>-0.987522962426995</v>
      </c>
      <c r="BB136" s="0" t="n">
        <v>0.741319816907914</v>
      </c>
      <c r="BC136" s="0" t="n">
        <v>0.535458747409634</v>
      </c>
      <c r="BD136" s="0" t="n">
        <v>1.209010198901</v>
      </c>
      <c r="BE136" s="0" t="n">
        <v>-1.77987510820817</v>
      </c>
      <c r="BF136" s="0" t="n">
        <v>1.06417070234104</v>
      </c>
      <c r="BG136" s="0" t="n">
        <v>2.50544890535689</v>
      </c>
      <c r="BH136" s="0" t="n">
        <v>-0.451641089176947</v>
      </c>
      <c r="BI136" s="0" t="n">
        <v>1.89514861210897</v>
      </c>
      <c r="BJ136" s="0" t="n">
        <v>-0.263161272059827</v>
      </c>
      <c r="BK136" s="0" t="n">
        <v>-1.37240973756131</v>
      </c>
    </row>
    <row r="137" customFormat="false" ht="15" hidden="false" customHeight="false" outlineLevel="0" collapsed="false">
      <c r="A137" s="0" t="n">
        <v>-0.305632442406796</v>
      </c>
      <c r="B137" s="0" t="n">
        <v>1.04820396767528</v>
      </c>
      <c r="C137" s="0" t="n">
        <v>-0.838176482331531</v>
      </c>
      <c r="D137" s="0" t="n">
        <v>-0.600338659006487</v>
      </c>
      <c r="E137" s="0" t="n">
        <v>0.593539432293191</v>
      </c>
      <c r="F137" s="0" t="n">
        <v>0.00306011673857286</v>
      </c>
      <c r="G137" s="0" t="n">
        <v>0.584622952486741</v>
      </c>
      <c r="H137" s="0" t="n">
        <v>0.237829540758336</v>
      </c>
      <c r="I137" s="0" t="n">
        <v>0.479625319551573</v>
      </c>
      <c r="J137" s="0" t="n">
        <v>-0.432301185809541</v>
      </c>
      <c r="K137" s="0" t="n">
        <v>0.231730942030393</v>
      </c>
      <c r="L137" s="0" t="n">
        <v>-0.927373005695934</v>
      </c>
      <c r="M137" s="0" t="n">
        <v>1.28843362250339</v>
      </c>
      <c r="N137" s="0" t="n">
        <v>-0.634274716817314</v>
      </c>
      <c r="O137" s="0" t="n">
        <v>1.12884748754939</v>
      </c>
      <c r="P137" s="0" t="n">
        <v>-0.233606960982865</v>
      </c>
      <c r="Q137" s="0" t="n">
        <v>0.201999010757321</v>
      </c>
      <c r="R137" s="0" t="n">
        <v>-0.494964550890701</v>
      </c>
      <c r="S137" s="0" t="n">
        <v>-1.01599543116803</v>
      </c>
      <c r="T137" s="0" t="n">
        <v>-1.7447603876053</v>
      </c>
      <c r="U137" s="0" t="n">
        <v>-1.05532415859246</v>
      </c>
      <c r="V137" s="0" t="n">
        <v>-0.323908853215922</v>
      </c>
      <c r="W137" s="0" t="n">
        <v>0.211879178828884</v>
      </c>
      <c r="X137" s="0" t="n">
        <v>1.01037931328326</v>
      </c>
      <c r="Y137" s="0" t="n">
        <v>-0.445757459796849</v>
      </c>
      <c r="Z137" s="0" t="n">
        <v>-0.881960764267174</v>
      </c>
      <c r="AA137" s="0" t="n">
        <v>-1.44271478600271</v>
      </c>
      <c r="AB137" s="0" t="n">
        <v>0.480063617904104</v>
      </c>
      <c r="AC137" s="0" t="n">
        <v>1.38319451532934</v>
      </c>
      <c r="AD137" s="0" t="n">
        <v>1.26633026795629</v>
      </c>
      <c r="AE137" s="0" t="n">
        <v>0.709932748147237</v>
      </c>
      <c r="AF137" s="0" t="n">
        <v>0.638543317267599</v>
      </c>
      <c r="AG137" s="0" t="n">
        <v>1.69762377970934</v>
      </c>
      <c r="AH137" s="0" t="n">
        <v>0.332081461416811</v>
      </c>
      <c r="AI137" s="0" t="n">
        <v>0.646129676024172</v>
      </c>
      <c r="AJ137" s="0" t="n">
        <v>-0.320783861851999</v>
      </c>
      <c r="AK137" s="0" t="n">
        <v>-1.36204337085476</v>
      </c>
      <c r="AL137" s="0" t="n">
        <v>-0.683848900499576</v>
      </c>
      <c r="AM137" s="0" t="n">
        <v>-0.00915903853465527</v>
      </c>
      <c r="AN137" s="0" t="n">
        <v>0.0607853725013029</v>
      </c>
      <c r="AO137" s="0" t="n">
        <v>1.92628585485539</v>
      </c>
      <c r="AP137" s="0" t="n">
        <v>0.0812771675910687</v>
      </c>
      <c r="AQ137" s="0" t="n">
        <v>1.17884344402564</v>
      </c>
      <c r="AR137" s="0" t="n">
        <v>-0.435077241576316</v>
      </c>
      <c r="AS137" s="0" t="n">
        <v>-0.311675885765234</v>
      </c>
      <c r="AT137" s="0" t="n">
        <v>-1.32900763722345</v>
      </c>
      <c r="AU137" s="0" t="n">
        <v>-0.742328012876572</v>
      </c>
      <c r="AV137" s="0" t="n">
        <v>0.526981391363753</v>
      </c>
      <c r="AW137" s="0" t="n">
        <v>0.00756018039413327</v>
      </c>
      <c r="AX137" s="0" t="n">
        <v>0.942938619897234</v>
      </c>
      <c r="AY137" s="0" t="n">
        <v>0.18125394834505</v>
      </c>
      <c r="AZ137" s="0" t="n">
        <v>-0.352453731637742</v>
      </c>
      <c r="BA137" s="0" t="n">
        <v>2.14829686378696</v>
      </c>
      <c r="BB137" s="0" t="n">
        <v>-0.0939035687130472</v>
      </c>
      <c r="BC137" s="0" t="n">
        <v>1.1630009697053</v>
      </c>
      <c r="BD137" s="0" t="n">
        <v>-0.401209206544678</v>
      </c>
      <c r="BE137" s="0" t="n">
        <v>0.709599479383567</v>
      </c>
      <c r="BF137" s="0" t="n">
        <v>0.928015659151687</v>
      </c>
      <c r="BG137" s="0" t="n">
        <v>0.208491970575581</v>
      </c>
      <c r="BH137" s="0" t="n">
        <v>-2.3544829226966</v>
      </c>
      <c r="BI137" s="0" t="n">
        <v>0.018252460856113</v>
      </c>
      <c r="BJ137" s="0" t="n">
        <v>1.23046004775998</v>
      </c>
      <c r="BK137" s="0" t="n">
        <v>0.52748083302773</v>
      </c>
    </row>
    <row r="138" customFormat="false" ht="15" hidden="false" customHeight="false" outlineLevel="0" collapsed="false">
      <c r="A138" s="0" t="n">
        <v>0.445838875229247</v>
      </c>
      <c r="B138" s="0" t="n">
        <v>-1.72225693395752</v>
      </c>
      <c r="C138" s="0" t="n">
        <v>-0.720455070675059</v>
      </c>
      <c r="D138" s="0" t="n">
        <v>0.411357631151439</v>
      </c>
      <c r="E138" s="0" t="n">
        <v>0.410383276786892</v>
      </c>
      <c r="F138" s="0" t="n">
        <v>1.2146667801329</v>
      </c>
      <c r="G138" s="0" t="n">
        <v>-0.144866755146094</v>
      </c>
      <c r="H138" s="0" t="n">
        <v>0.405824086673814</v>
      </c>
      <c r="I138" s="0" t="n">
        <v>0.0163742419312937</v>
      </c>
      <c r="J138" s="0" t="n">
        <v>-0.986942736501557</v>
      </c>
      <c r="K138" s="0" t="n">
        <v>-2.25579133109475</v>
      </c>
      <c r="L138" s="0" t="n">
        <v>0.431009692130077</v>
      </c>
      <c r="M138" s="0" t="n">
        <v>0.173947208412811</v>
      </c>
      <c r="N138" s="0" t="n">
        <v>-0.618175042100169</v>
      </c>
      <c r="O138" s="0" t="n">
        <v>-1.61917305651587</v>
      </c>
      <c r="P138" s="0" t="n">
        <v>0.629739514408738</v>
      </c>
      <c r="Q138" s="0" t="n">
        <v>-0.265920074195552</v>
      </c>
      <c r="R138" s="0" t="n">
        <v>0.556874722368146</v>
      </c>
      <c r="S138" s="0" t="n">
        <v>1.86404853041176</v>
      </c>
      <c r="T138" s="0" t="n">
        <v>-2.14143088031971</v>
      </c>
      <c r="U138" s="0" t="n">
        <v>-0.699600808702364</v>
      </c>
      <c r="V138" s="0" t="n">
        <v>-0.209375613311913</v>
      </c>
      <c r="W138" s="0" t="n">
        <v>1.45482617414665</v>
      </c>
      <c r="X138" s="0" t="n">
        <v>-1.63640301920649</v>
      </c>
      <c r="Y138" s="0" t="n">
        <v>1.93586102568061</v>
      </c>
      <c r="Z138" s="0" t="n">
        <v>0.135855901566291</v>
      </c>
      <c r="AA138" s="0" t="n">
        <v>-0.0960006617338582</v>
      </c>
      <c r="AB138" s="0" t="n">
        <v>-0.198059763218906</v>
      </c>
      <c r="AC138" s="0" t="n">
        <v>-0.436263032180029</v>
      </c>
      <c r="AD138" s="0" t="n">
        <v>1.04811675926916</v>
      </c>
      <c r="AE138" s="0" t="n">
        <v>-1.06852075408244</v>
      </c>
      <c r="AF138" s="0" t="n">
        <v>0.345414181643854</v>
      </c>
      <c r="AG138" s="0" t="n">
        <v>-0.384181665706976</v>
      </c>
      <c r="AH138" s="0" t="n">
        <v>-0.762133448514098</v>
      </c>
      <c r="AI138" s="0" t="n">
        <v>2.5859751756839</v>
      </c>
      <c r="AJ138" s="0" t="n">
        <v>0.41905073475346</v>
      </c>
      <c r="AK138" s="0" t="n">
        <v>0.613265544661144</v>
      </c>
      <c r="AL138" s="0" t="n">
        <v>1.13777678066866</v>
      </c>
      <c r="AM138" s="0" t="n">
        <v>-1.42134994531855</v>
      </c>
      <c r="AN138" s="0" t="n">
        <v>1.75229190912203</v>
      </c>
      <c r="AO138" s="0" t="n">
        <v>-2.50895717849508</v>
      </c>
      <c r="AP138" s="0" t="n">
        <v>-0.768766410038521</v>
      </c>
      <c r="AQ138" s="0" t="n">
        <v>-0.4590316731789</v>
      </c>
      <c r="AR138" s="0" t="n">
        <v>0.581723364970506</v>
      </c>
      <c r="AS138" s="0" t="n">
        <v>0.218718266141488</v>
      </c>
      <c r="AT138" s="0" t="n">
        <v>-0.166814740698393</v>
      </c>
      <c r="AU138" s="0" t="n">
        <v>-0.0119973446277239</v>
      </c>
      <c r="AV138" s="0" t="n">
        <v>-0.978023023522568</v>
      </c>
      <c r="AW138" s="0" t="n">
        <v>-1.49723239448417</v>
      </c>
      <c r="AX138" s="0" t="n">
        <v>0.72651162233606</v>
      </c>
      <c r="AY138" s="0" t="n">
        <v>0.693706112536185</v>
      </c>
      <c r="AZ138" s="0" t="n">
        <v>1.58449437515706</v>
      </c>
      <c r="BA138" s="0" t="n">
        <v>-0.790017096815208</v>
      </c>
      <c r="BB138" s="0" t="n">
        <v>0.692815210300923</v>
      </c>
      <c r="BC138" s="0" t="n">
        <v>-0.283706728364732</v>
      </c>
      <c r="BD138" s="0" t="n">
        <v>1.19047498519348</v>
      </c>
      <c r="BE138" s="0" t="n">
        <v>1.02196277667814</v>
      </c>
      <c r="BF138" s="0" t="n">
        <v>0.211209399224457</v>
      </c>
      <c r="BG138" s="0" t="n">
        <v>-0.339530156665987</v>
      </c>
      <c r="BH138" s="0" t="n">
        <v>0.960932178608261</v>
      </c>
      <c r="BI138" s="0" t="n">
        <v>0.646904523256566</v>
      </c>
      <c r="BJ138" s="0" t="n">
        <v>-0.684440402086183</v>
      </c>
      <c r="BK138" s="0" t="n">
        <v>-1.32779867347943</v>
      </c>
    </row>
    <row r="139" customFormat="false" ht="15" hidden="false" customHeight="false" outlineLevel="0" collapsed="false">
      <c r="A139" s="0" t="n">
        <v>-0.288532900681796</v>
      </c>
      <c r="B139" s="0" t="n">
        <v>1.51541381534821</v>
      </c>
      <c r="C139" s="0" t="n">
        <v>1.14648715873304</v>
      </c>
      <c r="D139" s="0" t="n">
        <v>-1.11232746967058</v>
      </c>
      <c r="E139" s="0" t="n">
        <v>-1.16775741589992</v>
      </c>
      <c r="F139" s="0" t="n">
        <v>1.27468384967949</v>
      </c>
      <c r="G139" s="0" t="n">
        <v>-1.13563590475783</v>
      </c>
      <c r="H139" s="0" t="n">
        <v>0.509295323642008</v>
      </c>
      <c r="I139" s="0" t="n">
        <v>-0.616071215336324</v>
      </c>
      <c r="J139" s="0" t="n">
        <v>1.61704492452168</v>
      </c>
      <c r="K139" s="0" t="n">
        <v>-0.770424799137879</v>
      </c>
      <c r="L139" s="0" t="n">
        <v>1.14336153020583</v>
      </c>
      <c r="M139" s="0" t="n">
        <v>0.184858654060365</v>
      </c>
      <c r="N139" s="0" t="n">
        <v>0.252194854234287</v>
      </c>
      <c r="O139" s="0" t="n">
        <v>-1.9703085813514</v>
      </c>
      <c r="P139" s="0" t="n">
        <v>-2.20291335320572</v>
      </c>
      <c r="Q139" s="0" t="n">
        <v>-0.220565940267314</v>
      </c>
      <c r="R139" s="0" t="n">
        <v>0.246906063416612</v>
      </c>
      <c r="S139" s="0" t="n">
        <v>-1.12519782773772</v>
      </c>
      <c r="T139" s="0" t="n">
        <v>-1.08869341047634</v>
      </c>
      <c r="U139" s="0" t="n">
        <v>0.561472629826133</v>
      </c>
      <c r="V139" s="0" t="n">
        <v>0.562854480457131</v>
      </c>
      <c r="W139" s="0" t="n">
        <v>-0.137741060387927</v>
      </c>
      <c r="X139" s="0" t="n">
        <v>0.780201721186075</v>
      </c>
      <c r="Y139" s="0" t="n">
        <v>-1.17420229572015</v>
      </c>
      <c r="Z139" s="0" t="n">
        <v>-0.355934917086971</v>
      </c>
      <c r="AA139" s="0" t="n">
        <v>1.64787760578367</v>
      </c>
      <c r="AB139" s="0" t="n">
        <v>0.0683221299398175</v>
      </c>
      <c r="AC139" s="0" t="n">
        <v>0.126312514586999</v>
      </c>
      <c r="AD139" s="0" t="n">
        <v>2.30594658596774</v>
      </c>
      <c r="AE139" s="0" t="n">
        <v>-1.39934216584877</v>
      </c>
      <c r="AF139" s="0" t="n">
        <v>0.79643036664211</v>
      </c>
      <c r="AG139" s="0" t="n">
        <v>1.6639862798081</v>
      </c>
      <c r="AH139" s="0" t="n">
        <v>-0.324857926498546</v>
      </c>
      <c r="AI139" s="0" t="n">
        <v>0.859630786854846</v>
      </c>
      <c r="AJ139" s="0" t="n">
        <v>-0.982019497210905</v>
      </c>
      <c r="AK139" s="0" t="n">
        <v>-0.686732395567352</v>
      </c>
      <c r="AL139" s="0" t="n">
        <v>0.384966416047634</v>
      </c>
      <c r="AM139" s="0" t="n">
        <v>0.79856667311059</v>
      </c>
      <c r="AN139" s="0" t="n">
        <v>1.12093651240625</v>
      </c>
      <c r="AO139" s="0" t="n">
        <v>1.56962858693949</v>
      </c>
      <c r="AP139" s="0" t="n">
        <v>-0.0674465585551821</v>
      </c>
      <c r="AQ139" s="0" t="n">
        <v>1.19361175517259</v>
      </c>
      <c r="AR139" s="0" t="n">
        <v>-0.342304843449149</v>
      </c>
      <c r="AS139" s="0" t="n">
        <v>0.902091311588268</v>
      </c>
      <c r="AT139" s="0" t="n">
        <v>0.207488797852182</v>
      </c>
      <c r="AU139" s="0" t="n">
        <v>0.445677907081924</v>
      </c>
      <c r="AV139" s="0" t="n">
        <v>0.423507874022037</v>
      </c>
      <c r="AW139" s="0" t="n">
        <v>-1.60470500979781</v>
      </c>
      <c r="AX139" s="0" t="n">
        <v>-1.12412185886077</v>
      </c>
      <c r="AY139" s="0" t="n">
        <v>0.102541439817522</v>
      </c>
      <c r="AZ139" s="0" t="n">
        <v>-1.68727907964117</v>
      </c>
      <c r="BA139" s="0" t="n">
        <v>0.831211103199756</v>
      </c>
      <c r="BB139" s="0" t="n">
        <v>0.871555966288142</v>
      </c>
      <c r="BC139" s="0" t="n">
        <v>0.32717055287779</v>
      </c>
      <c r="BD139" s="0" t="n">
        <v>-1.12113401275792</v>
      </c>
      <c r="BE139" s="0" t="n">
        <v>1.38013893886852</v>
      </c>
      <c r="BF139" s="0" t="n">
        <v>2.03721063971836</v>
      </c>
      <c r="BG139" s="0" t="n">
        <v>0.147076827445974</v>
      </c>
      <c r="BH139" s="0" t="n">
        <v>0.510535378451236</v>
      </c>
      <c r="BI139" s="0" t="n">
        <v>0.201738654796044</v>
      </c>
      <c r="BJ139" s="0" t="n">
        <v>0.530369188998799</v>
      </c>
      <c r="BK139" s="0" t="n">
        <v>-0.119558756626396</v>
      </c>
    </row>
    <row r="140" customFormat="false" ht="15" hidden="false" customHeight="false" outlineLevel="0" collapsed="false">
      <c r="A140" s="0" t="n">
        <v>-0.0345642398438033</v>
      </c>
      <c r="B140" s="0" t="n">
        <v>0.905717600497365</v>
      </c>
      <c r="C140" s="0" t="n">
        <v>2.34562416189644</v>
      </c>
      <c r="D140" s="0" t="n">
        <v>-1.40007123440174</v>
      </c>
      <c r="E140" s="0" t="n">
        <v>-0.103812484402967</v>
      </c>
      <c r="F140" s="0" t="n">
        <v>-1.18046048523208</v>
      </c>
      <c r="G140" s="0" t="n">
        <v>1.59202489857608</v>
      </c>
      <c r="H140" s="0" t="n">
        <v>-0.587737969319898</v>
      </c>
      <c r="I140" s="0" t="n">
        <v>-1.44320079378579</v>
      </c>
      <c r="J140" s="0" t="n">
        <v>0.638186998848573</v>
      </c>
      <c r="K140" s="0" t="n">
        <v>1.74431111474311</v>
      </c>
      <c r="L140" s="0" t="n">
        <v>0.663597868560763</v>
      </c>
      <c r="M140" s="0" t="n">
        <v>0.204797877281917</v>
      </c>
      <c r="N140" s="0" t="n">
        <v>0.409140922775994</v>
      </c>
      <c r="O140" s="0" t="n">
        <v>1.41484066282556</v>
      </c>
      <c r="P140" s="0" t="n">
        <v>-0.87419927001415</v>
      </c>
      <c r="Q140" s="0" t="n">
        <v>-0.111847104086313</v>
      </c>
      <c r="R140" s="0" t="n">
        <v>-0.452690148509533</v>
      </c>
      <c r="S140" s="0" t="n">
        <v>-1.16786530729171</v>
      </c>
      <c r="T140" s="0" t="n">
        <v>-0.328375259416802</v>
      </c>
      <c r="U140" s="0" t="n">
        <v>1.10772109598245</v>
      </c>
      <c r="V140" s="0" t="n">
        <v>0.566602148392726</v>
      </c>
      <c r="W140" s="0" t="n">
        <v>0.644310500108201</v>
      </c>
      <c r="X140" s="0" t="n">
        <v>0.146475611653318</v>
      </c>
      <c r="Y140" s="0" t="n">
        <v>0.523323782728589</v>
      </c>
      <c r="Z140" s="0" t="n">
        <v>-0.800590342348105</v>
      </c>
      <c r="AA140" s="0" t="n">
        <v>-0.309509885927229</v>
      </c>
      <c r="AB140" s="0" t="n">
        <v>0.192004236968677</v>
      </c>
      <c r="AC140" s="0" t="n">
        <v>0.27751585888189</v>
      </c>
      <c r="AD140" s="0" t="n">
        <v>0.320187854921873</v>
      </c>
      <c r="AE140" s="0" t="n">
        <v>-0.138335282016378</v>
      </c>
      <c r="AF140" s="0" t="n">
        <v>-0.37742340113033</v>
      </c>
      <c r="AG140" s="0" t="n">
        <v>3.1577712830443</v>
      </c>
      <c r="AH140" s="0" t="n">
        <v>0.906787272932399</v>
      </c>
      <c r="AI140" s="0" t="n">
        <v>0.413147475952622</v>
      </c>
      <c r="AJ140" s="0" t="n">
        <v>-0.233208498206394</v>
      </c>
      <c r="AK140" s="0" t="n">
        <v>-0.451218826943877</v>
      </c>
      <c r="AL140" s="0" t="n">
        <v>-0.130800593726956</v>
      </c>
      <c r="AM140" s="0" t="n">
        <v>0.292828843586683</v>
      </c>
      <c r="AN140" s="0" t="n">
        <v>-1.88043554406308</v>
      </c>
      <c r="AO140" s="0" t="n">
        <v>-1.56938959537468</v>
      </c>
      <c r="AP140" s="0" t="n">
        <v>-0.636882388938958</v>
      </c>
      <c r="AQ140" s="0" t="n">
        <v>0.207139436778569</v>
      </c>
      <c r="AR140" s="0" t="n">
        <v>-0.239273147151851</v>
      </c>
      <c r="AS140" s="0" t="n">
        <v>1.47812122609948</v>
      </c>
      <c r="AT140" s="0" t="n">
        <v>-1.48239678699577</v>
      </c>
      <c r="AU140" s="0" t="n">
        <v>-0.75134546960337</v>
      </c>
      <c r="AV140" s="0" t="n">
        <v>1.5200917409911</v>
      </c>
      <c r="AW140" s="0" t="n">
        <v>0.131119324675147</v>
      </c>
      <c r="AX140" s="0" t="n">
        <v>0.884842582801159</v>
      </c>
      <c r="AY140" s="0" t="n">
        <v>2.05124694326946</v>
      </c>
      <c r="AZ140" s="0" t="n">
        <v>-0.693804417901823</v>
      </c>
      <c r="BA140" s="0" t="n">
        <v>-0.0993143377920321</v>
      </c>
      <c r="BB140" s="0" t="n">
        <v>-0.272426900930872</v>
      </c>
      <c r="BC140" s="0" t="n">
        <v>-1.95459300448328</v>
      </c>
      <c r="BD140" s="0" t="n">
        <v>-0.310396803755969</v>
      </c>
      <c r="BE140" s="0" t="n">
        <v>0.881062187380665</v>
      </c>
      <c r="BF140" s="0" t="n">
        <v>0.540589541812241</v>
      </c>
      <c r="BG140" s="0" t="n">
        <v>0.61908316938801</v>
      </c>
      <c r="BH140" s="0" t="n">
        <v>-0.3755089806395</v>
      </c>
      <c r="BI140" s="0" t="n">
        <v>-0.656097236005641</v>
      </c>
      <c r="BJ140" s="0" t="n">
        <v>1.26925567189862</v>
      </c>
      <c r="BK140" s="0" t="n">
        <v>-0.49731714635767</v>
      </c>
    </row>
    <row r="141" customFormat="false" ht="15" hidden="false" customHeight="false" outlineLevel="0" collapsed="false">
      <c r="A141" s="0" t="n">
        <v>0.294082038793214</v>
      </c>
      <c r="B141" s="0" t="n">
        <v>0.163334680677539</v>
      </c>
      <c r="C141" s="0" t="n">
        <v>1.46171701625712</v>
      </c>
      <c r="D141" s="0" t="n">
        <v>0.97141235767236</v>
      </c>
      <c r="E141" s="0" t="n">
        <v>-1.29525862066712</v>
      </c>
      <c r="F141" s="0" t="n">
        <v>-1.18755316677504</v>
      </c>
      <c r="G141" s="0" t="n">
        <v>0.578909818069134</v>
      </c>
      <c r="H141" s="0" t="n">
        <v>-0.0643376473791665</v>
      </c>
      <c r="I141" s="0" t="n">
        <v>-0.455171783953764</v>
      </c>
      <c r="J141" s="0" t="n">
        <v>1.01562788399447</v>
      </c>
      <c r="K141" s="0" t="n">
        <v>0.187459382088911</v>
      </c>
      <c r="L141" s="0" t="n">
        <v>0.052457386889444</v>
      </c>
      <c r="M141" s="0" t="n">
        <v>0.77982864075505</v>
      </c>
      <c r="N141" s="0" t="n">
        <v>-0.375108994943565</v>
      </c>
      <c r="O141" s="0" t="n">
        <v>1.56851898547255</v>
      </c>
      <c r="P141" s="0" t="n">
        <v>-0.788047623233008</v>
      </c>
      <c r="Q141" s="0" t="n">
        <v>0.656929066342088</v>
      </c>
      <c r="R141" s="0" t="n">
        <v>1.43383283865985</v>
      </c>
      <c r="S141" s="0" t="n">
        <v>-1.3772954892721</v>
      </c>
      <c r="T141" s="0" t="n">
        <v>-0.343335175852449</v>
      </c>
      <c r="U141" s="0" t="n">
        <v>1.14220739288556</v>
      </c>
      <c r="V141" s="0" t="n">
        <v>1.15724454773103</v>
      </c>
      <c r="W141" s="0" t="n">
        <v>-0.171495600388239</v>
      </c>
      <c r="X141" s="0" t="n">
        <v>-0.73467109367686</v>
      </c>
      <c r="Y141" s="0" t="n">
        <v>0.955935822330762</v>
      </c>
      <c r="Z141" s="0" t="n">
        <v>1.18354910258161</v>
      </c>
      <c r="AA141" s="0" t="n">
        <v>-1.1646633485124</v>
      </c>
      <c r="AB141" s="0" t="n">
        <v>-1.20391364896638</v>
      </c>
      <c r="AC141" s="0" t="n">
        <v>0.2252566819836</v>
      </c>
      <c r="AD141" s="0" t="n">
        <v>0.629360633428892</v>
      </c>
      <c r="AE141" s="0" t="n">
        <v>-0.299069085230055</v>
      </c>
      <c r="AF141" s="0" t="n">
        <v>0.679293819982349</v>
      </c>
      <c r="AG141" s="0" t="n">
        <v>-0.710136606837382</v>
      </c>
      <c r="AH141" s="0" t="n">
        <v>-2.11469359907374</v>
      </c>
      <c r="AI141" s="0" t="n">
        <v>-0.423901072332596</v>
      </c>
      <c r="AJ141" s="0" t="n">
        <v>0.0632321465131012</v>
      </c>
      <c r="AK141" s="0" t="n">
        <v>-0.275839959896457</v>
      </c>
      <c r="AL141" s="0" t="n">
        <v>-1.15860326365949</v>
      </c>
      <c r="AM141" s="0" t="n">
        <v>-1.81564897587882</v>
      </c>
      <c r="AN141" s="0" t="n">
        <v>-0.514088804367898</v>
      </c>
      <c r="AO141" s="0" t="n">
        <v>0.897655771649744</v>
      </c>
      <c r="AP141" s="0" t="n">
        <v>1.25619743941368</v>
      </c>
      <c r="AQ141" s="0" t="n">
        <v>1.18771338413846</v>
      </c>
      <c r="AR141" s="0" t="n">
        <v>-0.815909535148553</v>
      </c>
      <c r="AS141" s="0" t="n">
        <v>-1.15370632363036</v>
      </c>
      <c r="AT141" s="0" t="n">
        <v>0.496634614979895</v>
      </c>
      <c r="AU141" s="0" t="n">
        <v>0.635100011597925</v>
      </c>
      <c r="AV141" s="0" t="n">
        <v>0.400169605200497</v>
      </c>
      <c r="AW141" s="0" t="n">
        <v>-2.01406327423776</v>
      </c>
      <c r="AX141" s="0" t="n">
        <v>-0.866884584883467</v>
      </c>
      <c r="AY141" s="0" t="n">
        <v>-0.0296887902859784</v>
      </c>
      <c r="AZ141" s="0" t="n">
        <v>0.487218194630427</v>
      </c>
      <c r="BA141" s="0" t="n">
        <v>0.767307362602487</v>
      </c>
      <c r="BB141" s="0" t="n">
        <v>0.14425352228204</v>
      </c>
      <c r="BC141" s="0" t="n">
        <v>0.330783806538236</v>
      </c>
      <c r="BD141" s="0" t="n">
        <v>0.0848654583611042</v>
      </c>
      <c r="BE141" s="0" t="n">
        <v>0.685619374218483</v>
      </c>
      <c r="BF141" s="0" t="n">
        <v>0.312865651490911</v>
      </c>
      <c r="BG141" s="0" t="n">
        <v>0.0657376600472874</v>
      </c>
      <c r="BH141" s="0" t="n">
        <v>-0.268368799137381</v>
      </c>
      <c r="BI141" s="0" t="n">
        <v>0.0812914250424811</v>
      </c>
      <c r="BJ141" s="0" t="n">
        <v>0.484591378839275</v>
      </c>
      <c r="BK141" s="0" t="n">
        <v>0.267475388898061</v>
      </c>
    </row>
    <row r="142" customFormat="false" ht="15" hidden="false" customHeight="false" outlineLevel="0" collapsed="false">
      <c r="A142" s="0" t="n">
        <v>0.380826418345254</v>
      </c>
      <c r="B142" s="0" t="n">
        <v>1.34272186135119</v>
      </c>
      <c r="C142" s="0" t="n">
        <v>0.265163922746587</v>
      </c>
      <c r="D142" s="0" t="n">
        <v>-0.648998520473158</v>
      </c>
      <c r="E142" s="0" t="n">
        <v>0.883606785994169</v>
      </c>
      <c r="F142" s="0" t="n">
        <v>-1.36619833766892</v>
      </c>
      <c r="G142" s="0" t="n">
        <v>-1.08141338073929</v>
      </c>
      <c r="H142" s="0" t="n">
        <v>0.335847264720069</v>
      </c>
      <c r="I142" s="0" t="n">
        <v>0.516396667786579</v>
      </c>
      <c r="J142" s="0" t="n">
        <v>-1.245051223504</v>
      </c>
      <c r="K142" s="0" t="n">
        <v>-0.38281748098675</v>
      </c>
      <c r="L142" s="0" t="n">
        <v>-0.606083832219659</v>
      </c>
      <c r="M142" s="0" t="n">
        <v>-0.486676322881597</v>
      </c>
      <c r="N142" s="0" t="n">
        <v>0.943597776272946</v>
      </c>
      <c r="O142" s="0" t="n">
        <v>0.706505463547253</v>
      </c>
      <c r="P142" s="0" t="n">
        <v>-0.0191221798537075</v>
      </c>
      <c r="Q142" s="0" t="n">
        <v>-0.545961927114928</v>
      </c>
      <c r="R142" s="0" t="n">
        <v>-1.34964967022014</v>
      </c>
      <c r="S142" s="0" t="n">
        <v>1.42018493878195</v>
      </c>
      <c r="T142" s="0" t="n">
        <v>0.592113900284918</v>
      </c>
      <c r="U142" s="0" t="n">
        <v>-0.70666910407314</v>
      </c>
      <c r="V142" s="0" t="n">
        <v>0.719599497624892</v>
      </c>
      <c r="W142" s="0" t="n">
        <v>-0.0702236205746257</v>
      </c>
      <c r="X142" s="0" t="n">
        <v>-0.287109504862343</v>
      </c>
      <c r="Y142" s="0" t="n">
        <v>0.435211528289602</v>
      </c>
      <c r="Z142" s="0" t="n">
        <v>-0.741498249912725</v>
      </c>
      <c r="AA142" s="0" t="n">
        <v>-0.34375651951011</v>
      </c>
      <c r="AB142" s="0" t="n">
        <v>0.121461064199546</v>
      </c>
      <c r="AC142" s="0" t="n">
        <v>-0.499451192885213</v>
      </c>
      <c r="AD142" s="0" t="n">
        <v>0.669085210267524</v>
      </c>
      <c r="AE142" s="0" t="n">
        <v>1.86906650367826</v>
      </c>
      <c r="AF142" s="0" t="n">
        <v>-0.754298132607143</v>
      </c>
      <c r="AG142" s="0" t="n">
        <v>-1.66512529630404</v>
      </c>
      <c r="AH142" s="0" t="n">
        <v>-2.00174016747626</v>
      </c>
      <c r="AI142" s="0" t="n">
        <v>-0.150468141494982</v>
      </c>
      <c r="AJ142" s="0" t="n">
        <v>-0.663164590126183</v>
      </c>
      <c r="AK142" s="0" t="n">
        <v>0.207860501067081</v>
      </c>
      <c r="AL142" s="0" t="n">
        <v>0.132597672026101</v>
      </c>
      <c r="AM142" s="0" t="n">
        <v>-1.6032168466141</v>
      </c>
      <c r="AN142" s="0" t="n">
        <v>-1.81488382948141</v>
      </c>
      <c r="AO142" s="0" t="n">
        <v>0.295933240346095</v>
      </c>
      <c r="AP142" s="0" t="n">
        <v>0.135428834719957</v>
      </c>
      <c r="AQ142" s="0" t="n">
        <v>-0.425817998366551</v>
      </c>
      <c r="AR142" s="0" t="n">
        <v>-1.65714358513231</v>
      </c>
      <c r="AS142" s="0" t="n">
        <v>0.471391262764991</v>
      </c>
      <c r="AT142" s="0" t="n">
        <v>1.27189954542394</v>
      </c>
      <c r="AU142" s="0" t="n">
        <v>0.277982440218922</v>
      </c>
      <c r="AV142" s="0" t="n">
        <v>-0.847473890565065</v>
      </c>
      <c r="AW142" s="0" t="n">
        <v>0.0445521655711513</v>
      </c>
      <c r="AX142" s="0" t="n">
        <v>-1.36611408093369</v>
      </c>
      <c r="AY142" s="0" t="n">
        <v>1.05796071383879</v>
      </c>
      <c r="AZ142" s="0" t="n">
        <v>0.0818443345295388</v>
      </c>
      <c r="BA142" s="0" t="n">
        <v>-1.76815691175323</v>
      </c>
      <c r="BB142" s="0" t="n">
        <v>-0.300674360443683</v>
      </c>
      <c r="BC142" s="0" t="n">
        <v>0.463301510234231</v>
      </c>
      <c r="BD142" s="0" t="n">
        <v>-0.333047620975522</v>
      </c>
      <c r="BE142" s="0" t="n">
        <v>-0.275895721440174</v>
      </c>
      <c r="BF142" s="0" t="n">
        <v>-1.22440220704727</v>
      </c>
      <c r="BG142" s="0" t="n">
        <v>0.566540987081656</v>
      </c>
      <c r="BH142" s="0" t="n">
        <v>-0.648469200019137</v>
      </c>
      <c r="BI142" s="0" t="n">
        <v>-2.15644537700503</v>
      </c>
      <c r="BJ142" s="0" t="n">
        <v>-0.371257370670394</v>
      </c>
      <c r="BK142" s="0" t="n">
        <v>0.981149715570353</v>
      </c>
    </row>
    <row r="143" customFormat="false" ht="15" hidden="false" customHeight="false" outlineLevel="0" collapsed="false">
      <c r="A143" s="0" t="n">
        <v>-0.386929446599947</v>
      </c>
      <c r="B143" s="0" t="n">
        <v>1.73798498512352</v>
      </c>
      <c r="C143" s="0" t="n">
        <v>0.428967948548517</v>
      </c>
      <c r="D143" s="0" t="n">
        <v>0.338758162280366</v>
      </c>
      <c r="E143" s="0" t="n">
        <v>-0.128398265917609</v>
      </c>
      <c r="F143" s="0" t="n">
        <v>-0.0682862077642906</v>
      </c>
      <c r="G143" s="0" t="n">
        <v>-0.263423635119504</v>
      </c>
      <c r="H143" s="0" t="n">
        <v>-0.302269392082527</v>
      </c>
      <c r="I143" s="0" t="n">
        <v>0.530867162067149</v>
      </c>
      <c r="J143" s="0" t="n">
        <v>-0.935831229790566</v>
      </c>
      <c r="K143" s="0" t="n">
        <v>-1.07589382872426</v>
      </c>
      <c r="L143" s="0" t="n">
        <v>-1.12319505087538</v>
      </c>
      <c r="M143" s="0" t="n">
        <v>2.04565454767715</v>
      </c>
      <c r="N143" s="0" t="n">
        <v>0.53034290167058</v>
      </c>
      <c r="O143" s="0" t="n">
        <v>0.304492201680145</v>
      </c>
      <c r="P143" s="0" t="n">
        <v>-1.05751467029343</v>
      </c>
      <c r="Q143" s="0" t="n">
        <v>0.623342300674829</v>
      </c>
      <c r="R143" s="0" t="n">
        <v>-0.116571346453329</v>
      </c>
      <c r="S143" s="0" t="n">
        <v>0.21416894113175</v>
      </c>
      <c r="T143" s="0" t="n">
        <v>-0.976620315863556</v>
      </c>
      <c r="U143" s="0" t="n">
        <v>0.160268857417577</v>
      </c>
      <c r="V143" s="0" t="n">
        <v>-0.423833538206483</v>
      </c>
      <c r="W143" s="0" t="n">
        <v>-0.765611157030188</v>
      </c>
      <c r="X143" s="0" t="n">
        <v>0.734106335807249</v>
      </c>
      <c r="Y143" s="0" t="n">
        <v>-1.53770780853</v>
      </c>
      <c r="Z143" s="0" t="n">
        <v>0.564776264314151</v>
      </c>
      <c r="AA143" s="0" t="n">
        <v>0.684486133552996</v>
      </c>
      <c r="AB143" s="0" t="n">
        <v>-0.879643675551241</v>
      </c>
      <c r="AC143" s="0" t="n">
        <v>-0.820328461132467</v>
      </c>
      <c r="AD143" s="0" t="n">
        <v>-0.223025681266402</v>
      </c>
      <c r="AE143" s="0" t="n">
        <v>0.282036210462221</v>
      </c>
      <c r="AF143" s="0" t="n">
        <v>-0.152854991814226</v>
      </c>
      <c r="AG143" s="0" t="n">
        <v>0.433562460191879</v>
      </c>
      <c r="AH143" s="0" t="n">
        <v>1.7629796525374</v>
      </c>
      <c r="AI143" s="0" t="n">
        <v>-0.507716769149714</v>
      </c>
      <c r="AJ143" s="0" t="n">
        <v>-1.71517997070342</v>
      </c>
      <c r="AK143" s="0" t="n">
        <v>0.825923583030653</v>
      </c>
      <c r="AL143" s="0" t="n">
        <v>1.68331457592753</v>
      </c>
      <c r="AM143" s="0" t="n">
        <v>0.392768363051124</v>
      </c>
      <c r="AN143" s="0" t="n">
        <v>-1.08774867535367</v>
      </c>
      <c r="AO143" s="0" t="n">
        <v>-0.123892363235201</v>
      </c>
      <c r="AP143" s="0" t="n">
        <v>-1.11852348421163</v>
      </c>
      <c r="AQ143" s="0" t="n">
        <v>0.642855493962948</v>
      </c>
      <c r="AR143" s="0" t="n">
        <v>-1.35129040269843</v>
      </c>
      <c r="AS143" s="0" t="n">
        <v>-0.3001287868282</v>
      </c>
      <c r="AT143" s="0" t="n">
        <v>-1.00433782629391</v>
      </c>
      <c r="AU143" s="0" t="n">
        <v>0.126824685134962</v>
      </c>
      <c r="AV143" s="0" t="n">
        <v>-0.366341677137758</v>
      </c>
      <c r="AW143" s="0" t="n">
        <v>0.176762103250264</v>
      </c>
      <c r="AX143" s="0" t="n">
        <v>0.0223505549663657</v>
      </c>
      <c r="AY143" s="0" t="n">
        <v>-0.98665902772411</v>
      </c>
      <c r="AZ143" s="0" t="n">
        <v>0.626877063529022</v>
      </c>
      <c r="BA143" s="0" t="n">
        <v>-0.0487656518431153</v>
      </c>
      <c r="BB143" s="0" t="n">
        <v>-0.988529007865901</v>
      </c>
      <c r="BC143" s="0" t="n">
        <v>2.24092655620579</v>
      </c>
      <c r="BD143" s="0" t="n">
        <v>0.476430166717125</v>
      </c>
      <c r="BE143" s="0" t="n">
        <v>-0.153260553399306</v>
      </c>
      <c r="BF143" s="0" t="n">
        <v>1.41520452670182</v>
      </c>
      <c r="BG143" s="0" t="n">
        <v>1.84181560938661</v>
      </c>
      <c r="BH143" s="0" t="n">
        <v>-0.145349422313885</v>
      </c>
      <c r="BI143" s="0" t="n">
        <v>0.347397486434762</v>
      </c>
      <c r="BJ143" s="0" t="n">
        <v>-0.988002818002941</v>
      </c>
      <c r="BK143" s="0" t="n">
        <v>-0.147192750768012</v>
      </c>
    </row>
    <row r="144" customFormat="false" ht="15" hidden="false" customHeight="false" outlineLevel="0" collapsed="false">
      <c r="A144" s="0" t="n">
        <v>-0.19906255375987</v>
      </c>
      <c r="B144" s="0" t="n">
        <v>0.184827033621654</v>
      </c>
      <c r="C144" s="0" t="n">
        <v>0.33276047863701</v>
      </c>
      <c r="D144" s="0" t="n">
        <v>0.55982844882806</v>
      </c>
      <c r="E144" s="0" t="n">
        <v>0.237642656299959</v>
      </c>
      <c r="F144" s="0" t="n">
        <v>-1.21074262662917</v>
      </c>
      <c r="G144" s="0" t="n">
        <v>-0.938467105741085</v>
      </c>
      <c r="H144" s="0" t="n">
        <v>-0.546407619463673</v>
      </c>
      <c r="I144" s="0" t="n">
        <v>-0.282240591923229</v>
      </c>
      <c r="J144" s="0" t="n">
        <v>1.05077429047211</v>
      </c>
      <c r="K144" s="0" t="n">
        <v>-1.16293898685291</v>
      </c>
      <c r="L144" s="0" t="n">
        <v>-0.3574150481707</v>
      </c>
      <c r="M144" s="0" t="n">
        <v>0.95300949821405</v>
      </c>
      <c r="N144" s="0" t="n">
        <v>-0.299877474496612</v>
      </c>
      <c r="O144" s="0" t="n">
        <v>0.460415649842824</v>
      </c>
      <c r="P144" s="0" t="n">
        <v>-0.139542042927904</v>
      </c>
      <c r="Q144" s="0" t="n">
        <v>0.256783257324723</v>
      </c>
      <c r="R144" s="0" t="n">
        <v>-0.228472543809541</v>
      </c>
      <c r="S144" s="0" t="n">
        <v>0.667065472728354</v>
      </c>
      <c r="T144" s="0" t="n">
        <v>-1.54505640740644</v>
      </c>
      <c r="U144" s="0" t="n">
        <v>-0.363312008388545</v>
      </c>
      <c r="V144" s="0" t="n">
        <v>0.296572676694308</v>
      </c>
      <c r="W144" s="0" t="n">
        <v>0.533695248006193</v>
      </c>
      <c r="X144" s="0" t="n">
        <v>1.49295262275383</v>
      </c>
      <c r="Y144" s="0" t="n">
        <v>-0.391024666865576</v>
      </c>
      <c r="Z144" s="0" t="n">
        <v>1.47948176186087</v>
      </c>
      <c r="AA144" s="0" t="n">
        <v>-0.659023826659671</v>
      </c>
      <c r="AB144" s="0" t="n">
        <v>1.32864641154464</v>
      </c>
      <c r="AC144" s="0" t="n">
        <v>0.817467126698372</v>
      </c>
      <c r="AD144" s="0" t="n">
        <v>-0.913458579632223</v>
      </c>
      <c r="AE144" s="0" t="n">
        <v>0.307039237251822</v>
      </c>
      <c r="AF144" s="0" t="n">
        <v>-0.0512358355321915</v>
      </c>
      <c r="AG144" s="0" t="n">
        <v>0.625584593675001</v>
      </c>
      <c r="AH144" s="0" t="n">
        <v>-0.22327158843331</v>
      </c>
      <c r="AI144" s="0" t="n">
        <v>-0.307246225661732</v>
      </c>
      <c r="AJ144" s="0" t="n">
        <v>1.36909458276285</v>
      </c>
      <c r="AK144" s="0" t="n">
        <v>-0.098720894455673</v>
      </c>
      <c r="AL144" s="0" t="n">
        <v>0.826422324191766</v>
      </c>
      <c r="AM144" s="0" t="n">
        <v>-0.2253514850442</v>
      </c>
      <c r="AN144" s="0" t="n">
        <v>1.66666325922752</v>
      </c>
      <c r="AO144" s="0" t="n">
        <v>-0.678334629335493</v>
      </c>
      <c r="AP144" s="0" t="n">
        <v>-0.614143531247185</v>
      </c>
      <c r="AQ144" s="0" t="n">
        <v>1.5245171811159</v>
      </c>
      <c r="AR144" s="0" t="n">
        <v>-0.444946390895253</v>
      </c>
      <c r="AS144" s="0" t="n">
        <v>1.60107430616439</v>
      </c>
      <c r="AT144" s="0" t="n">
        <v>0.891840579594813</v>
      </c>
      <c r="AU144" s="0" t="n">
        <v>-0.154649706560834</v>
      </c>
      <c r="AV144" s="0" t="n">
        <v>-1.81329347201716</v>
      </c>
      <c r="AW144" s="0" t="n">
        <v>-0.0193183042718357</v>
      </c>
      <c r="AX144" s="0" t="n">
        <v>0.101630053533425</v>
      </c>
      <c r="AY144" s="0" t="n">
        <v>1.16721773330437</v>
      </c>
      <c r="AZ144" s="0" t="n">
        <v>1.58844717624011</v>
      </c>
      <c r="BA144" s="0" t="n">
        <v>-0.684987179143748</v>
      </c>
      <c r="BB144" s="0" t="n">
        <v>0.801181763988183</v>
      </c>
      <c r="BC144" s="0" t="n">
        <v>0.76540215601335</v>
      </c>
      <c r="BD144" s="0" t="n">
        <v>1.07341270241045</v>
      </c>
      <c r="BE144" s="0" t="n">
        <v>0.498689912135545</v>
      </c>
      <c r="BF144" s="0" t="n">
        <v>-1.94249769096177</v>
      </c>
      <c r="BG144" s="0" t="n">
        <v>-0.15542243252776</v>
      </c>
      <c r="BH144" s="0" t="n">
        <v>-1.15570757491692</v>
      </c>
      <c r="BI144" s="0" t="n">
        <v>-0.202605772918074</v>
      </c>
      <c r="BJ144" s="0" t="n">
        <v>0.980004236133894</v>
      </c>
      <c r="BK144" s="0" t="n">
        <v>0.305150835874973</v>
      </c>
    </row>
    <row r="145" customFormat="false" ht="15" hidden="false" customHeight="false" outlineLevel="0" collapsed="false">
      <c r="A145" s="0" t="n">
        <v>1.14809086639743</v>
      </c>
      <c r="B145" s="0" t="n">
        <v>0.341753920713539</v>
      </c>
      <c r="C145" s="0" t="n">
        <v>-1.2983259396689</v>
      </c>
      <c r="D145" s="0" t="n">
        <v>-2.52084700657274</v>
      </c>
      <c r="E145" s="0" t="n">
        <v>0.14880876167959</v>
      </c>
      <c r="F145" s="0" t="n">
        <v>-0.213926466351165</v>
      </c>
      <c r="G145" s="0" t="n">
        <v>-0.976945739381882</v>
      </c>
      <c r="H145" s="0" t="n">
        <v>-1.70062724965138</v>
      </c>
      <c r="I145" s="0" t="n">
        <v>-0.734743213472709</v>
      </c>
      <c r="J145" s="0" t="n">
        <v>-0.194491484864776</v>
      </c>
      <c r="K145" s="0" t="n">
        <v>0.66587782370639</v>
      </c>
      <c r="L145" s="0" t="n">
        <v>0.18863108156798</v>
      </c>
      <c r="M145" s="0" t="n">
        <v>1.60806724717273</v>
      </c>
      <c r="N145" s="0" t="n">
        <v>-1.03560405604539</v>
      </c>
      <c r="O145" s="0" t="n">
        <v>0.881058892057433</v>
      </c>
      <c r="P145" s="0" t="n">
        <v>0.0472987431287279</v>
      </c>
      <c r="Q145" s="0" t="n">
        <v>0.694669124118585</v>
      </c>
      <c r="R145" s="0" t="n">
        <v>-0.436514863265544</v>
      </c>
      <c r="S145" s="0" t="n">
        <v>1.07168037389059</v>
      </c>
      <c r="T145" s="0" t="n">
        <v>0.295224758345243</v>
      </c>
      <c r="U145" s="0" t="n">
        <v>-0.679444984917749</v>
      </c>
      <c r="V145" s="0" t="n">
        <v>-0.0120240289131882</v>
      </c>
      <c r="W145" s="0" t="n">
        <v>-0.2395558589371</v>
      </c>
      <c r="X145" s="0" t="n">
        <v>0.489178350637794</v>
      </c>
      <c r="Y145" s="0" t="n">
        <v>-1.17977674937451</v>
      </c>
      <c r="Z145" s="0" t="n">
        <v>-0.0293517021156946</v>
      </c>
      <c r="AA145" s="0" t="n">
        <v>0.395307252649331</v>
      </c>
      <c r="AB145" s="0" t="n">
        <v>0.0330233071930332</v>
      </c>
      <c r="AC145" s="0" t="n">
        <v>1.346941244389</v>
      </c>
      <c r="AD145" s="0" t="n">
        <v>0.774022774071053</v>
      </c>
      <c r="AE145" s="0" t="n">
        <v>-0.00748079674074662</v>
      </c>
      <c r="AF145" s="0" t="n">
        <v>0.216689097497673</v>
      </c>
      <c r="AG145" s="0" t="n">
        <v>0.295665551482</v>
      </c>
      <c r="AH145" s="0" t="n">
        <v>0.403299604166824</v>
      </c>
      <c r="AI145" s="0" t="n">
        <v>-1.82565799566461</v>
      </c>
      <c r="AJ145" s="0" t="n">
        <v>-0.301526295769347</v>
      </c>
      <c r="AK145" s="0" t="n">
        <v>-1.48443906819343</v>
      </c>
      <c r="AL145" s="0" t="n">
        <v>1.27828094745949</v>
      </c>
      <c r="AM145" s="0" t="n">
        <v>-0.0608495200029277</v>
      </c>
      <c r="AN145" s="0" t="n">
        <v>-0.193340949679623</v>
      </c>
      <c r="AO145" s="0" t="n">
        <v>0.896797332033235</v>
      </c>
      <c r="AP145" s="0" t="n">
        <v>0.422324797449875</v>
      </c>
      <c r="AQ145" s="0" t="n">
        <v>-1.12863451437921</v>
      </c>
      <c r="AR145" s="0" t="n">
        <v>-0.0709053625273688</v>
      </c>
      <c r="AS145" s="0" t="n">
        <v>-0.335166973226385</v>
      </c>
      <c r="AT145" s="0" t="n">
        <v>-1.74453288860605</v>
      </c>
      <c r="AU145" s="0" t="n">
        <v>-0.690276233237205</v>
      </c>
      <c r="AV145" s="0" t="n">
        <v>-0.183540322016466</v>
      </c>
      <c r="AW145" s="0" t="n">
        <v>-0.114950931491843</v>
      </c>
      <c r="AX145" s="0" t="n">
        <v>-1.48223142367731</v>
      </c>
      <c r="AY145" s="0" t="n">
        <v>1.15166558304748</v>
      </c>
      <c r="AZ145" s="0" t="n">
        <v>-0.102103058891439</v>
      </c>
      <c r="BA145" s="0" t="n">
        <v>0.0375530766605629</v>
      </c>
      <c r="BB145" s="0" t="n">
        <v>0.400641638339837</v>
      </c>
      <c r="BC145" s="0" t="n">
        <v>-0.788076253903671</v>
      </c>
      <c r="BD145" s="0" t="n">
        <v>0.456355973132696</v>
      </c>
      <c r="BE145" s="0" t="n">
        <v>-0.367074646018183</v>
      </c>
      <c r="BF145" s="0" t="n">
        <v>-0.896585540647192</v>
      </c>
      <c r="BG145" s="0" t="n">
        <v>0.573447493355399</v>
      </c>
      <c r="BH145" s="0" t="n">
        <v>1.49167385880181</v>
      </c>
      <c r="BI145" s="0" t="n">
        <v>0.724829373485832</v>
      </c>
      <c r="BJ145" s="0" t="n">
        <v>0.922977565140431</v>
      </c>
      <c r="BK145" s="0" t="n">
        <v>-0.520630606562299</v>
      </c>
    </row>
    <row r="146" customFormat="false" ht="15" hidden="false" customHeight="false" outlineLevel="0" collapsed="false">
      <c r="A146" s="0" t="n">
        <v>-1.59761972916846</v>
      </c>
      <c r="B146" s="0" t="n">
        <v>1.49013752209984</v>
      </c>
      <c r="C146" s="0" t="n">
        <v>2.05451488940476</v>
      </c>
      <c r="D146" s="0" t="n">
        <v>1.54280677376968</v>
      </c>
      <c r="E146" s="0" t="n">
        <v>-0.33578593897975</v>
      </c>
      <c r="F146" s="0" t="n">
        <v>-1.15463433872884</v>
      </c>
      <c r="G146" s="0" t="n">
        <v>-1.06568269781957</v>
      </c>
      <c r="H146" s="0" t="n">
        <v>-1.68373256761405</v>
      </c>
      <c r="I146" s="0" t="n">
        <v>-0.107378618410045</v>
      </c>
      <c r="J146" s="0" t="n">
        <v>1.60567795808246</v>
      </c>
      <c r="K146" s="0" t="n">
        <v>-0.141662631872243</v>
      </c>
      <c r="L146" s="0" t="n">
        <v>0.302322900348275</v>
      </c>
      <c r="M146" s="0" t="n">
        <v>1.37559696430421</v>
      </c>
      <c r="N146" s="0" t="n">
        <v>-0.4040953118324</v>
      </c>
      <c r="O146" s="0" t="n">
        <v>2.0355314567196</v>
      </c>
      <c r="P146" s="0" t="n">
        <v>1.99209440749745</v>
      </c>
      <c r="Q146" s="0" t="n">
        <v>-0.131111338680483</v>
      </c>
      <c r="R146" s="0" t="n">
        <v>-0.577534264019213</v>
      </c>
      <c r="S146" s="0" t="n">
        <v>0.697238046390313</v>
      </c>
      <c r="T146" s="0" t="n">
        <v>-0.347524942518858</v>
      </c>
      <c r="U146" s="0" t="n">
        <v>-1.15655521706734</v>
      </c>
      <c r="V146" s="0" t="n">
        <v>1.28123865352298</v>
      </c>
      <c r="W146" s="0" t="n">
        <v>1.21644738727708</v>
      </c>
      <c r="X146" s="0" t="n">
        <v>0.155511603763561</v>
      </c>
      <c r="Y146" s="0" t="n">
        <v>-1.26286475372818</v>
      </c>
      <c r="Z146" s="0" t="n">
        <v>-1.22952625121739</v>
      </c>
      <c r="AA146" s="0" t="n">
        <v>0.107229288419153</v>
      </c>
      <c r="AB146" s="0" t="n">
        <v>-0.499871034505032</v>
      </c>
      <c r="AC146" s="0" t="n">
        <v>-0.341092932141608</v>
      </c>
      <c r="AD146" s="0" t="n">
        <v>1.02196315506</v>
      </c>
      <c r="AE146" s="0" t="n">
        <v>0.733179317422558</v>
      </c>
      <c r="AF146" s="0" t="n">
        <v>1.37814268049761</v>
      </c>
      <c r="AG146" s="0" t="n">
        <v>-0.990623223377258</v>
      </c>
      <c r="AH146" s="0" t="n">
        <v>-0.343191568686712</v>
      </c>
      <c r="AI146" s="0" t="n">
        <v>0.758981695460113</v>
      </c>
      <c r="AJ146" s="0" t="n">
        <v>0.448078341012892</v>
      </c>
      <c r="AK146" s="0" t="n">
        <v>1.53238038258762</v>
      </c>
      <c r="AL146" s="0" t="n">
        <v>0.420536705904069</v>
      </c>
      <c r="AM146" s="0" t="n">
        <v>1.84810910410555</v>
      </c>
      <c r="AN146" s="0" t="n">
        <v>0.540017801723141</v>
      </c>
      <c r="AO146" s="0" t="n">
        <v>1.06216744758866</v>
      </c>
      <c r="AP146" s="0" t="n">
        <v>-0.323514946784457</v>
      </c>
      <c r="AQ146" s="0" t="n">
        <v>0.0142872118839891</v>
      </c>
      <c r="AR146" s="0" t="n">
        <v>0.910944403839475</v>
      </c>
      <c r="AS146" s="0" t="n">
        <v>1.61297817059305</v>
      </c>
      <c r="AT146" s="0" t="n">
        <v>0.729236949310753</v>
      </c>
      <c r="AU146" s="0" t="n">
        <v>-0.0831717719346195</v>
      </c>
      <c r="AV146" s="0" t="n">
        <v>1.37733502952834</v>
      </c>
      <c r="AW146" s="0" t="n">
        <v>-2.19197865627988</v>
      </c>
      <c r="AX146" s="0" t="n">
        <v>-1.42223450150687</v>
      </c>
      <c r="AY146" s="0" t="n">
        <v>0.681634223668389</v>
      </c>
      <c r="AZ146" s="0" t="n">
        <v>0.0141083562531249</v>
      </c>
      <c r="BA146" s="0" t="n">
        <v>0.605513651124165</v>
      </c>
      <c r="BB146" s="0" t="n">
        <v>0.0644075224319421</v>
      </c>
      <c r="BC146" s="0" t="n">
        <v>0.570945694603873</v>
      </c>
      <c r="BD146" s="0" t="n">
        <v>-0.814402820993191</v>
      </c>
      <c r="BE146" s="0" t="n">
        <v>0.570486086079691</v>
      </c>
      <c r="BF146" s="0" t="n">
        <v>0.994414528207585</v>
      </c>
      <c r="BG146" s="0" t="n">
        <v>1.22055060393123</v>
      </c>
      <c r="BH146" s="0" t="n">
        <v>2.0135542946487</v>
      </c>
      <c r="BI146" s="0" t="n">
        <v>0.244098443502387</v>
      </c>
      <c r="BJ146" s="0" t="n">
        <v>0.273911086847179</v>
      </c>
      <c r="BK146" s="0" t="n">
        <v>-1.52317246417385</v>
      </c>
    </row>
    <row r="147" customFormat="false" ht="15" hidden="false" customHeight="false" outlineLevel="0" collapsed="false">
      <c r="A147" s="0" t="n">
        <v>-0.531411401138425</v>
      </c>
      <c r="B147" s="0" t="n">
        <v>-0.193082074006613</v>
      </c>
      <c r="C147" s="0" t="n">
        <v>1.05031955227636</v>
      </c>
      <c r="D147" s="0" t="n">
        <v>-0.611001124089629</v>
      </c>
      <c r="E147" s="0" t="n">
        <v>0.796340019748832</v>
      </c>
      <c r="F147" s="0" t="n">
        <v>-0.00162171696338012</v>
      </c>
      <c r="G147" s="0" t="n">
        <v>-0.177168115114762</v>
      </c>
      <c r="H147" s="0" t="n">
        <v>0.248893969133256</v>
      </c>
      <c r="I147" s="0" t="n">
        <v>-0.391156372252843</v>
      </c>
      <c r="J147" s="0" t="n">
        <v>-0.429037248092666</v>
      </c>
      <c r="K147" s="0" t="n">
        <v>-1.70478590579011</v>
      </c>
      <c r="L147" s="0" t="n">
        <v>-0.24795420732789</v>
      </c>
      <c r="M147" s="0" t="n">
        <v>-0.479968146148727</v>
      </c>
      <c r="N147" s="0" t="n">
        <v>-0.51598098934908</v>
      </c>
      <c r="O147" s="0" t="n">
        <v>0.41687306259004</v>
      </c>
      <c r="P147" s="0" t="n">
        <v>0.65863195279051</v>
      </c>
      <c r="Q147" s="0" t="n">
        <v>0.232194504642328</v>
      </c>
      <c r="R147" s="0" t="n">
        <v>0.995415190449475</v>
      </c>
      <c r="S147" s="0" t="n">
        <v>0.575561925830365</v>
      </c>
      <c r="T147" s="0" t="n">
        <v>-0.295056189805642</v>
      </c>
      <c r="U147" s="0" t="n">
        <v>-0.46285628571438</v>
      </c>
      <c r="V147" s="0" t="n">
        <v>0.312822236766847</v>
      </c>
      <c r="W147" s="0" t="n">
        <v>0.573767109901901</v>
      </c>
      <c r="X147" s="0" t="n">
        <v>1.3978443070315</v>
      </c>
      <c r="Y147" s="0" t="n">
        <v>1.1911730449401</v>
      </c>
      <c r="Z147" s="0" t="n">
        <v>-0.541473006507169</v>
      </c>
      <c r="AA147" s="0" t="n">
        <v>-0.102006280127262</v>
      </c>
      <c r="AB147" s="0" t="n">
        <v>0.67101780491777</v>
      </c>
      <c r="AC147" s="0" t="n">
        <v>1.06799777805897</v>
      </c>
      <c r="AD147" s="0" t="n">
        <v>0.938969468704792</v>
      </c>
      <c r="AE147" s="0" t="n">
        <v>-0.0638778328313467</v>
      </c>
      <c r="AF147" s="0" t="n">
        <v>-1.25402265242852</v>
      </c>
      <c r="AG147" s="0" t="n">
        <v>-0.998936376245591</v>
      </c>
      <c r="AH147" s="0" t="n">
        <v>0.272633514319414</v>
      </c>
      <c r="AI147" s="0" t="n">
        <v>0.342225579424346</v>
      </c>
      <c r="AJ147" s="0" t="n">
        <v>-1.09867937343439</v>
      </c>
      <c r="AK147" s="0" t="n">
        <v>0.0445696108892716</v>
      </c>
      <c r="AL147" s="0" t="n">
        <v>0.631224356971783</v>
      </c>
      <c r="AM147" s="0" t="n">
        <v>-1.15122665750714</v>
      </c>
      <c r="AN147" s="0" t="n">
        <v>1.10499720180442</v>
      </c>
      <c r="AO147" s="0" t="n">
        <v>-0.377531148559825</v>
      </c>
      <c r="AP147" s="0" t="n">
        <v>1.25761311257665</v>
      </c>
      <c r="AQ147" s="0" t="n">
        <v>-0.533452445775901</v>
      </c>
      <c r="AR147" s="0" t="n">
        <v>-1.02662548288418</v>
      </c>
      <c r="AS147" s="0" t="n">
        <v>-0.45813698984172</v>
      </c>
      <c r="AT147" s="0" t="n">
        <v>-0.0951481230773202</v>
      </c>
      <c r="AU147" s="0" t="n">
        <v>-0.388479906771481</v>
      </c>
      <c r="AV147" s="0" t="n">
        <v>-0.216001421573113</v>
      </c>
      <c r="AW147" s="0" t="n">
        <v>0.33396514967619</v>
      </c>
      <c r="AX147" s="0" t="n">
        <v>-0.171179369796399</v>
      </c>
      <c r="AY147" s="0" t="n">
        <v>-0.066112393952007</v>
      </c>
      <c r="AZ147" s="0" t="n">
        <v>-1.7092263992026</v>
      </c>
      <c r="BA147" s="0" t="n">
        <v>0.391698016010473</v>
      </c>
      <c r="BB147" s="0" t="n">
        <v>-0.089203297691668</v>
      </c>
      <c r="BC147" s="0" t="n">
        <v>1.61029298048287</v>
      </c>
      <c r="BD147" s="0" t="n">
        <v>-0.939565167253958</v>
      </c>
      <c r="BE147" s="0" t="n">
        <v>-1.80829532849951</v>
      </c>
      <c r="BF147" s="0" t="n">
        <v>0.618068493930042</v>
      </c>
      <c r="BG147" s="0" t="n">
        <v>0.346527018313</v>
      </c>
      <c r="BH147" s="0" t="n">
        <v>-1.00843302053115</v>
      </c>
      <c r="BI147" s="0" t="n">
        <v>-1.52974895500409</v>
      </c>
      <c r="BJ147" s="0" t="n">
        <v>1.53739673068429</v>
      </c>
      <c r="BK147" s="0" t="n">
        <v>1.41411039060678</v>
      </c>
    </row>
    <row r="148" customFormat="false" ht="15" hidden="false" customHeight="false" outlineLevel="0" collapsed="false">
      <c r="A148" s="0" t="n">
        <v>-2.48745675870613</v>
      </c>
      <c r="B148" s="0" t="n">
        <v>-0.458223029256501</v>
      </c>
      <c r="C148" s="0" t="n">
        <v>1.6641920547839</v>
      </c>
      <c r="D148" s="0" t="n">
        <v>-0.476062557777867</v>
      </c>
      <c r="E148" s="0" t="n">
        <v>-0.490612234026653</v>
      </c>
      <c r="F148" s="0" t="n">
        <v>-0.282759327629368</v>
      </c>
      <c r="G148" s="0" t="n">
        <v>-1.12089697376816</v>
      </c>
      <c r="H148" s="0" t="n">
        <v>-1.70477574422804</v>
      </c>
      <c r="I148" s="0" t="n">
        <v>1.05254731073475</v>
      </c>
      <c r="J148" s="0" t="n">
        <v>-1.84293690624768</v>
      </c>
      <c r="K148" s="0" t="n">
        <v>0.247271452108756</v>
      </c>
      <c r="L148" s="0" t="n">
        <v>0.88657949275765</v>
      </c>
      <c r="M148" s="0" t="n">
        <v>-1.45122629890116</v>
      </c>
      <c r="N148" s="0" t="n">
        <v>-0.924268402595072</v>
      </c>
      <c r="O148" s="0" t="n">
        <v>1.21317918839159</v>
      </c>
      <c r="P148" s="0" t="n">
        <v>0.53289172022704</v>
      </c>
      <c r="Q148" s="0" t="n">
        <v>-0.617285706878887</v>
      </c>
      <c r="R148" s="0" t="n">
        <v>1.20224900336117</v>
      </c>
      <c r="S148" s="0" t="n">
        <v>1.2065357234543</v>
      </c>
      <c r="T148" s="0" t="n">
        <v>0.269052693015707</v>
      </c>
      <c r="U148" s="0" t="n">
        <v>-0.900160227873663</v>
      </c>
      <c r="V148" s="0" t="n">
        <v>-0.413448703471795</v>
      </c>
      <c r="W148" s="0" t="n">
        <v>0.28638674395539</v>
      </c>
      <c r="X148" s="0" t="n">
        <v>-0.188594829147488</v>
      </c>
      <c r="Y148" s="0" t="n">
        <v>0.938957178234851</v>
      </c>
      <c r="Z148" s="0" t="n">
        <v>-1.52977408010934</v>
      </c>
      <c r="AA148" s="0" t="n">
        <v>-1.49426352906624</v>
      </c>
      <c r="AB148" s="0" t="n">
        <v>0.180871111482432</v>
      </c>
      <c r="AC148" s="0" t="n">
        <v>-0.491544413806905</v>
      </c>
      <c r="AD148" s="0" t="n">
        <v>-0.627048614697741</v>
      </c>
      <c r="AE148" s="0" t="n">
        <v>-1.7680567191744</v>
      </c>
      <c r="AF148" s="0" t="n">
        <v>0.0195458447981818</v>
      </c>
      <c r="AG148" s="0" t="n">
        <v>-0.0527551080007657</v>
      </c>
      <c r="AH148" s="0" t="n">
        <v>0.653478981951741</v>
      </c>
      <c r="AI148" s="0" t="n">
        <v>0.0689061331209721</v>
      </c>
      <c r="AJ148" s="0" t="n">
        <v>-0.132604078240497</v>
      </c>
      <c r="AK148" s="0" t="n">
        <v>1.17700063679034</v>
      </c>
      <c r="AL148" s="0" t="n">
        <v>-1.31246730344855</v>
      </c>
      <c r="AM148" s="0" t="n">
        <v>0.536389218847576</v>
      </c>
      <c r="AN148" s="0" t="n">
        <v>-1.67114716479535</v>
      </c>
      <c r="AO148" s="0" t="n">
        <v>-0.838361880000808</v>
      </c>
      <c r="AP148" s="0" t="n">
        <v>-1.21265713262331</v>
      </c>
      <c r="AQ148" s="0" t="n">
        <v>0.781942535451918</v>
      </c>
      <c r="AR148" s="0" t="n">
        <v>-0.065410233595394</v>
      </c>
      <c r="AS148" s="0" t="n">
        <v>-0.0135032445929768</v>
      </c>
      <c r="AT148" s="0" t="n">
        <v>-1.10673298772945</v>
      </c>
      <c r="AU148" s="0" t="n">
        <v>-0.299693495932889</v>
      </c>
      <c r="AV148" s="0" t="n">
        <v>-0.763465303309112</v>
      </c>
      <c r="AW148" s="0" t="n">
        <v>0.383455014854216</v>
      </c>
      <c r="AX148" s="0" t="n">
        <v>-0.991091135331614</v>
      </c>
      <c r="AY148" s="0" t="n">
        <v>1.32979436520508</v>
      </c>
      <c r="AZ148" s="0" t="n">
        <v>-1.67558044962409</v>
      </c>
      <c r="BA148" s="0" t="n">
        <v>-0.806519832456561</v>
      </c>
      <c r="BB148" s="0" t="n">
        <v>1.6772005099661</v>
      </c>
      <c r="BC148" s="0" t="n">
        <v>-0.435138747962034</v>
      </c>
      <c r="BD148" s="0" t="n">
        <v>-1.31487866440441</v>
      </c>
      <c r="BE148" s="0" t="n">
        <v>0.219071562537669</v>
      </c>
      <c r="BF148" s="0" t="n">
        <v>-0.475392242214542</v>
      </c>
      <c r="BG148" s="0" t="n">
        <v>-0.835870255618306</v>
      </c>
      <c r="BH148" s="0" t="n">
        <v>-1.09587081079872</v>
      </c>
      <c r="BI148" s="0" t="n">
        <v>2.76837360562594</v>
      </c>
      <c r="BJ148" s="0" t="n">
        <v>-0.251551900184136</v>
      </c>
      <c r="BK148" s="0" t="n">
        <v>-1.92556736033288</v>
      </c>
    </row>
    <row r="149" customFormat="false" ht="15" hidden="false" customHeight="false" outlineLevel="0" collapsed="false">
      <c r="A149" s="0" t="n">
        <v>1.49370975900553</v>
      </c>
      <c r="B149" s="0" t="n">
        <v>0.611070905110571</v>
      </c>
      <c r="C149" s="0" t="n">
        <v>-0.766466431019788</v>
      </c>
      <c r="D149" s="0" t="n">
        <v>-0.933119088686142</v>
      </c>
      <c r="E149" s="0" t="n">
        <v>0.673472796158231</v>
      </c>
      <c r="F149" s="0" t="n">
        <v>-0.246918327489455</v>
      </c>
      <c r="G149" s="0" t="n">
        <v>-1.9259778184451</v>
      </c>
      <c r="H149" s="0" t="n">
        <v>1.78723996460467</v>
      </c>
      <c r="I149" s="0" t="n">
        <v>-0.433990462215957</v>
      </c>
      <c r="J149" s="0" t="n">
        <v>1.49557173648243</v>
      </c>
      <c r="K149" s="0" t="n">
        <v>1.27843495796572</v>
      </c>
      <c r="L149" s="0" t="n">
        <v>-1.00100954448281</v>
      </c>
      <c r="M149" s="0" t="n">
        <v>1.03318986436315</v>
      </c>
      <c r="N149" s="0" t="n">
        <v>-0.651442549863681</v>
      </c>
      <c r="O149" s="0" t="n">
        <v>-1.86670058680394</v>
      </c>
      <c r="P149" s="0" t="n">
        <v>-0.424598166022143</v>
      </c>
      <c r="Q149" s="0" t="n">
        <v>0.397637501776279</v>
      </c>
      <c r="R149" s="0" t="n">
        <v>-0.462736647996338</v>
      </c>
      <c r="S149" s="0" t="n">
        <v>-0.307048340925102</v>
      </c>
      <c r="T149" s="0" t="n">
        <v>1.14356604492861</v>
      </c>
      <c r="U149" s="0" t="n">
        <v>0.106493980290092</v>
      </c>
      <c r="V149" s="0" t="n">
        <v>-0.843298311284953</v>
      </c>
      <c r="W149" s="0" t="n">
        <v>0.702030323667327</v>
      </c>
      <c r="X149" s="0" t="n">
        <v>0.197675566954245</v>
      </c>
      <c r="Y149" s="0" t="n">
        <v>-2.52160480146204</v>
      </c>
      <c r="Z149" s="0" t="n">
        <v>0.428352913771449</v>
      </c>
      <c r="AA149" s="0" t="n">
        <v>0.391828707716102</v>
      </c>
      <c r="AB149" s="0" t="n">
        <v>0.02012112958086</v>
      </c>
      <c r="AC149" s="0" t="n">
        <v>0.891700581069575</v>
      </c>
      <c r="AD149" s="0" t="n">
        <v>-0.672393584326502</v>
      </c>
      <c r="AE149" s="0" t="n">
        <v>0.336499788820901</v>
      </c>
      <c r="AF149" s="0" t="n">
        <v>-1.56695937116735</v>
      </c>
      <c r="AG149" s="0" t="n">
        <v>0.407090383398832</v>
      </c>
      <c r="AH149" s="0" t="n">
        <v>1.9530596955399</v>
      </c>
      <c r="AI149" s="0" t="n">
        <v>-0.994856352467541</v>
      </c>
      <c r="AJ149" s="0" t="n">
        <v>-0.759802131987775</v>
      </c>
      <c r="AK149" s="0" t="n">
        <v>-0.710015442891552</v>
      </c>
      <c r="AL149" s="0" t="n">
        <v>0.129998225801595</v>
      </c>
      <c r="AM149" s="0" t="n">
        <v>-1.06303627285372</v>
      </c>
      <c r="AN149" s="0" t="n">
        <v>0.42124737869098</v>
      </c>
      <c r="AO149" s="0" t="n">
        <v>0.846839945469165</v>
      </c>
      <c r="AP149" s="0" t="n">
        <v>0.534347213453784</v>
      </c>
      <c r="AQ149" s="0" t="n">
        <v>-1.76841542563807</v>
      </c>
      <c r="AR149" s="0" t="n">
        <v>0.995167665158606</v>
      </c>
      <c r="AS149" s="0" t="n">
        <v>0.93736741425368</v>
      </c>
      <c r="AT149" s="0" t="n">
        <v>0.830161372346304</v>
      </c>
      <c r="AU149" s="0" t="n">
        <v>0.372842248655825</v>
      </c>
      <c r="AV149" s="0" t="n">
        <v>0.220189314205133</v>
      </c>
      <c r="AW149" s="0" t="n">
        <v>1.0323893981264</v>
      </c>
      <c r="AX149" s="0" t="n">
        <v>1.92351348760346</v>
      </c>
      <c r="AY149" s="0" t="n">
        <v>-0.95304046336485</v>
      </c>
      <c r="AZ149" s="0" t="n">
        <v>1.07812539579477</v>
      </c>
      <c r="BA149" s="0" t="n">
        <v>-0.0862170980074528</v>
      </c>
      <c r="BB149" s="0" t="n">
        <v>-0.129673052028601</v>
      </c>
      <c r="BC149" s="0" t="n">
        <v>-1.53653069038204</v>
      </c>
      <c r="BD149" s="0" t="n">
        <v>-0.284789409515395</v>
      </c>
      <c r="BE149" s="0" t="n">
        <v>-0.997264957968415</v>
      </c>
      <c r="BF149" s="0" t="n">
        <v>-0.463854429505946</v>
      </c>
      <c r="BG149" s="0" t="n">
        <v>-1.09818638377815</v>
      </c>
      <c r="BH149" s="0" t="n">
        <v>-0.448908387313006</v>
      </c>
      <c r="BI149" s="0" t="n">
        <v>-0.406110357023403</v>
      </c>
      <c r="BJ149" s="0" t="n">
        <v>0.0967549184388003</v>
      </c>
      <c r="BK149" s="0" t="n">
        <v>-1.61474986229133</v>
      </c>
    </row>
    <row r="150" customFormat="false" ht="15" hidden="false" customHeight="false" outlineLevel="0" collapsed="false">
      <c r="A150" s="0" t="n">
        <v>-1.44551814774532</v>
      </c>
      <c r="B150" s="0" t="n">
        <v>0.361914270730527</v>
      </c>
      <c r="C150" s="0" t="n">
        <v>-0.797438117070099</v>
      </c>
      <c r="D150" s="0" t="n">
        <v>1.07452979022993</v>
      </c>
      <c r="E150" s="0" t="n">
        <v>0.225269722015047</v>
      </c>
      <c r="F150" s="0" t="n">
        <v>0.606762150206407</v>
      </c>
      <c r="G150" s="0" t="n">
        <v>1.4106923204209</v>
      </c>
      <c r="H150" s="0" t="n">
        <v>-0.309710811806573</v>
      </c>
      <c r="I150" s="0" t="n">
        <v>-0.574486705416276</v>
      </c>
      <c r="J150" s="0" t="n">
        <v>0.871702585598813</v>
      </c>
      <c r="K150" s="0" t="n">
        <v>0.509513563929686</v>
      </c>
      <c r="L150" s="0" t="n">
        <v>-0.187330309821301</v>
      </c>
      <c r="M150" s="0" t="n">
        <v>1.39145796695594</v>
      </c>
      <c r="N150" s="0" t="n">
        <v>-0.212244309839931</v>
      </c>
      <c r="O150" s="0" t="n">
        <v>0.0327736375557814</v>
      </c>
      <c r="P150" s="0" t="n">
        <v>0.0212226508342584</v>
      </c>
      <c r="Q150" s="0" t="n">
        <v>-0.934593894898471</v>
      </c>
      <c r="R150" s="0" t="n">
        <v>0.077585389486391</v>
      </c>
      <c r="S150" s="0" t="n">
        <v>1.39676017739849</v>
      </c>
      <c r="T150" s="0" t="n">
        <v>0.444968315376176</v>
      </c>
      <c r="U150" s="0" t="n">
        <v>0.0310634263989314</v>
      </c>
      <c r="V150" s="0" t="n">
        <v>-0.161767281165669</v>
      </c>
      <c r="W150" s="0" t="n">
        <v>0.330867028406351</v>
      </c>
      <c r="X150" s="0" t="n">
        <v>0.749766628489185</v>
      </c>
      <c r="Y150" s="0" t="n">
        <v>0.609238830889753</v>
      </c>
      <c r="Z150" s="0" t="n">
        <v>-0.331864861821979</v>
      </c>
      <c r="AA150" s="0" t="n">
        <v>0.324781594110115</v>
      </c>
      <c r="AB150" s="0" t="n">
        <v>0.479939741148279</v>
      </c>
      <c r="AC150" s="0" t="n">
        <v>-1.00719498752698</v>
      </c>
      <c r="AD150" s="0" t="n">
        <v>0.168230541183694</v>
      </c>
      <c r="AE150" s="0" t="n">
        <v>-2.16130388630236</v>
      </c>
      <c r="AF150" s="0" t="n">
        <v>0.482533709821185</v>
      </c>
      <c r="AG150" s="0" t="n">
        <v>0.660343054562682</v>
      </c>
      <c r="AH150" s="0" t="n">
        <v>0.747546125786459</v>
      </c>
      <c r="AI150" s="0" t="n">
        <v>-0.395046852169568</v>
      </c>
      <c r="AJ150" s="0" t="n">
        <v>0.309046835024035</v>
      </c>
      <c r="AK150" s="0" t="n">
        <v>1.42395384554117</v>
      </c>
      <c r="AL150" s="0" t="n">
        <v>1.41376964829126</v>
      </c>
      <c r="AM150" s="0" t="n">
        <v>-0.0291726992265606</v>
      </c>
      <c r="AN150" s="0" t="n">
        <v>0.13931963072956</v>
      </c>
      <c r="AO150" s="0" t="n">
        <v>1.11091114473443</v>
      </c>
      <c r="AP150" s="0" t="n">
        <v>-1.50080201526218</v>
      </c>
      <c r="AQ150" s="0" t="n">
        <v>-0.323075742677025</v>
      </c>
      <c r="AR150" s="0" t="n">
        <v>1.33557045553676</v>
      </c>
      <c r="AS150" s="0" t="n">
        <v>0.975200541684766</v>
      </c>
      <c r="AT150" s="0" t="n">
        <v>0.369263777649905</v>
      </c>
      <c r="AU150" s="0" t="n">
        <v>-1.50583240533062</v>
      </c>
      <c r="AV150" s="0" t="n">
        <v>-0.049910233041162</v>
      </c>
      <c r="AW150" s="0" t="n">
        <v>-0.589915396249933</v>
      </c>
      <c r="AX150" s="0" t="n">
        <v>0.331038902817214</v>
      </c>
      <c r="AY150" s="0" t="n">
        <v>-0.80934668479488</v>
      </c>
      <c r="AZ150" s="0" t="n">
        <v>-1.02572339497461</v>
      </c>
      <c r="BA150" s="0" t="n">
        <v>-2.06486527768364</v>
      </c>
      <c r="BB150" s="0" t="n">
        <v>1.2218046849767</v>
      </c>
      <c r="BC150" s="0" t="n">
        <v>-0.399770511443058</v>
      </c>
      <c r="BD150" s="0" t="n">
        <v>0.157145783702535</v>
      </c>
      <c r="BE150" s="0" t="n">
        <v>-0.00223811647418109</v>
      </c>
      <c r="BF150" s="0" t="n">
        <v>-1.0674339329605</v>
      </c>
      <c r="BG150" s="0" t="n">
        <v>-1.25906491144819</v>
      </c>
      <c r="BH150" s="0" t="n">
        <v>-1.00531512599724</v>
      </c>
      <c r="BI150" s="0" t="n">
        <v>-0.723168438829393</v>
      </c>
      <c r="BJ150" s="0" t="n">
        <v>0.366606247013805</v>
      </c>
      <c r="BK150" s="0" t="n">
        <v>-0.795717663520612</v>
      </c>
    </row>
    <row r="151" customFormat="false" ht="15" hidden="false" customHeight="false" outlineLevel="0" collapsed="false">
      <c r="A151" s="0" t="n">
        <v>1.74649063159462</v>
      </c>
      <c r="B151" s="0" t="n">
        <v>1.02715103589315</v>
      </c>
      <c r="C151" s="0" t="n">
        <v>0.808359549665708</v>
      </c>
      <c r="D151" s="0" t="n">
        <v>-0.11965890247315</v>
      </c>
      <c r="E151" s="0" t="n">
        <v>1.51428073572048</v>
      </c>
      <c r="F151" s="0" t="n">
        <v>-0.218005631121124</v>
      </c>
      <c r="G151" s="0" t="n">
        <v>-0.0312614141542461</v>
      </c>
      <c r="H151" s="0" t="n">
        <v>0.169974539749269</v>
      </c>
      <c r="I151" s="0" t="n">
        <v>0.701823040543344</v>
      </c>
      <c r="J151" s="0" t="n">
        <v>0.636908079002985</v>
      </c>
      <c r="K151" s="0" t="n">
        <v>-0.475125278444603</v>
      </c>
      <c r="L151" s="0" t="n">
        <v>-0.532993719425954</v>
      </c>
      <c r="M151" s="0" t="n">
        <v>0.639902957152085</v>
      </c>
      <c r="N151" s="0" t="n">
        <v>0.715236583891233</v>
      </c>
      <c r="O151" s="0" t="n">
        <v>-0.393351124822873</v>
      </c>
      <c r="P151" s="0" t="n">
        <v>-1.58718806967845</v>
      </c>
      <c r="Q151" s="0" t="n">
        <v>-0.207316096008245</v>
      </c>
      <c r="R151" s="0" t="n">
        <v>0.623525798825859</v>
      </c>
      <c r="S151" s="0" t="n">
        <v>1.80541684641978</v>
      </c>
      <c r="T151" s="0" t="n">
        <v>-1.19795796234066</v>
      </c>
      <c r="U151" s="0" t="n">
        <v>-0.426571252830574</v>
      </c>
      <c r="V151" s="0" t="n">
        <v>-0.389403561525377</v>
      </c>
      <c r="W151" s="0" t="n">
        <v>1.3558053394315</v>
      </c>
      <c r="X151" s="0" t="n">
        <v>-0.0349415004586328</v>
      </c>
      <c r="Y151" s="0" t="n">
        <v>-0.907326559372266</v>
      </c>
      <c r="Z151" s="0" t="n">
        <v>0.558695282921819</v>
      </c>
      <c r="AA151" s="0" t="n">
        <v>-0.404638520040946</v>
      </c>
      <c r="AB151" s="0" t="n">
        <v>-1.22438727335795</v>
      </c>
      <c r="AC151" s="0" t="n">
        <v>-0.892773307276151</v>
      </c>
      <c r="AD151" s="0" t="n">
        <v>1.73404195442262</v>
      </c>
      <c r="AE151" s="0" t="n">
        <v>0.384209221649462</v>
      </c>
      <c r="AF151" s="0" t="n">
        <v>0.107760055452543</v>
      </c>
      <c r="AG151" s="0" t="n">
        <v>-0.249893735812046</v>
      </c>
      <c r="AH151" s="0" t="n">
        <v>0.292148842118799</v>
      </c>
      <c r="AI151" s="0" t="n">
        <v>0.280235946002494</v>
      </c>
      <c r="AJ151" s="0" t="n">
        <v>0.292168828207326</v>
      </c>
      <c r="AK151" s="0" t="n">
        <v>0.114845090277753</v>
      </c>
      <c r="AL151" s="0" t="n">
        <v>0.868798338305549</v>
      </c>
      <c r="AM151" s="0" t="n">
        <v>0.023104346000731</v>
      </c>
      <c r="AN151" s="0" t="n">
        <v>-0.977938835552639</v>
      </c>
      <c r="AO151" s="0" t="n">
        <v>-0.612422890900868</v>
      </c>
      <c r="AP151" s="0" t="n">
        <v>-1.97901869348971</v>
      </c>
      <c r="AQ151" s="0" t="n">
        <v>2.02681711604239</v>
      </c>
      <c r="AR151" s="0" t="n">
        <v>0.862754591952687</v>
      </c>
      <c r="AS151" s="0" t="n">
        <v>-0.830070495129237</v>
      </c>
      <c r="AT151" s="0" t="n">
        <v>-0.2818448493971</v>
      </c>
      <c r="AU151" s="0" t="n">
        <v>-0.636876474206433</v>
      </c>
      <c r="AV151" s="0" t="n">
        <v>1.54254721137412</v>
      </c>
      <c r="AW151" s="0" t="n">
        <v>-1.41987716427093</v>
      </c>
      <c r="AX151" s="0" t="n">
        <v>0.114476058818779</v>
      </c>
      <c r="AY151" s="0" t="n">
        <v>-0.108527842564848</v>
      </c>
      <c r="AZ151" s="0" t="n">
        <v>0.826838630709114</v>
      </c>
      <c r="BA151" s="0" t="n">
        <v>-0.104009227724695</v>
      </c>
      <c r="BB151" s="0" t="n">
        <v>-1.75820887665544</v>
      </c>
      <c r="BC151" s="0" t="n">
        <v>-0.251117834642441</v>
      </c>
      <c r="BD151" s="0" t="n">
        <v>-0.972162217943325</v>
      </c>
      <c r="BE151" s="0" t="n">
        <v>0.0795795465565607</v>
      </c>
      <c r="BF151" s="0" t="n">
        <v>1.43417703652033</v>
      </c>
      <c r="BG151" s="0" t="n">
        <v>-1.73942524423228</v>
      </c>
      <c r="BH151" s="0" t="n">
        <v>-0.800222735399904</v>
      </c>
      <c r="BI151" s="0" t="n">
        <v>-0.552692953783497</v>
      </c>
      <c r="BJ151" s="0" t="n">
        <v>-0.381631095413211</v>
      </c>
      <c r="BK151" s="0" t="n">
        <v>0.740125664105244</v>
      </c>
    </row>
    <row r="152" customFormat="false" ht="15" hidden="false" customHeight="false" outlineLevel="0" collapsed="false">
      <c r="A152" s="0" t="n">
        <v>-0.173544417561388</v>
      </c>
      <c r="B152" s="0" t="n">
        <v>0.415802725720445</v>
      </c>
      <c r="C152" s="0" t="n">
        <v>-0.625773043731776</v>
      </c>
      <c r="D152" s="0" t="n">
        <v>0.229924345417938</v>
      </c>
      <c r="E152" s="0" t="n">
        <v>0.777797630877715</v>
      </c>
      <c r="F152" s="0" t="n">
        <v>-0.732299549737088</v>
      </c>
      <c r="G152" s="0" t="n">
        <v>0.781358119806515</v>
      </c>
      <c r="H152" s="0" t="n">
        <v>0.0523727687275685</v>
      </c>
      <c r="I152" s="0" t="n">
        <v>1.04546024048225</v>
      </c>
      <c r="J152" s="0" t="n">
        <v>-0.201419900076974</v>
      </c>
      <c r="K152" s="0" t="n">
        <v>0.381244655162099</v>
      </c>
      <c r="L152" s="0" t="n">
        <v>-0.04060623167853</v>
      </c>
      <c r="M152" s="0" t="n">
        <v>-0.096212262040579</v>
      </c>
      <c r="N152" s="0" t="n">
        <v>0.25893042822569</v>
      </c>
      <c r="O152" s="0" t="n">
        <v>0.536807469224904</v>
      </c>
      <c r="P152" s="0" t="n">
        <v>-1.24956491192401</v>
      </c>
      <c r="Q152" s="0" t="n">
        <v>1.43363360881788</v>
      </c>
      <c r="R152" s="0" t="n">
        <v>-1.8596630405498</v>
      </c>
      <c r="S152" s="0" t="n">
        <v>-0.684812109738896</v>
      </c>
      <c r="T152" s="0" t="n">
        <v>-0.0942690707649007</v>
      </c>
      <c r="U152" s="0" t="n">
        <v>0.412355969085948</v>
      </c>
      <c r="V152" s="0" t="n">
        <v>1.57617252774138</v>
      </c>
      <c r="W152" s="0" t="n">
        <v>-1.85829148822511</v>
      </c>
      <c r="X152" s="0" t="n">
        <v>-0.507694128389711</v>
      </c>
      <c r="Y152" s="0" t="n">
        <v>-2.12683348779927</v>
      </c>
      <c r="Z152" s="0" t="n">
        <v>0.0316219739102478</v>
      </c>
      <c r="AA152" s="0" t="n">
        <v>0.271683584500031</v>
      </c>
      <c r="AB152" s="0" t="n">
        <v>1.59079574217125</v>
      </c>
      <c r="AC152" s="0" t="n">
        <v>0.120634760893454</v>
      </c>
      <c r="AD152" s="0" t="n">
        <v>1.04402512944238</v>
      </c>
      <c r="AE152" s="0" t="n">
        <v>0.583837081539059</v>
      </c>
      <c r="AF152" s="0" t="n">
        <v>-0.435248197005168</v>
      </c>
      <c r="AG152" s="0" t="n">
        <v>-1.40896074679204</v>
      </c>
      <c r="AH152" s="0" t="n">
        <v>0.275002298291811</v>
      </c>
      <c r="AI152" s="0" t="n">
        <v>-1.49210201714536</v>
      </c>
      <c r="AJ152" s="0" t="n">
        <v>1.29520707266964</v>
      </c>
      <c r="AK152" s="0" t="n">
        <v>-0.162062102036824</v>
      </c>
      <c r="AL152" s="0" t="n">
        <v>1.19517741151142</v>
      </c>
      <c r="AM152" s="0" t="n">
        <v>-0.480214434132399</v>
      </c>
      <c r="AN152" s="0" t="n">
        <v>0.268850786400992</v>
      </c>
      <c r="AO152" s="0" t="n">
        <v>0.209348857334689</v>
      </c>
      <c r="AP152" s="0" t="n">
        <v>-0.045044118010924</v>
      </c>
      <c r="AQ152" s="0" t="n">
        <v>-0.432659513396592</v>
      </c>
      <c r="AR152" s="0" t="n">
        <v>0.39245601847052</v>
      </c>
      <c r="AS152" s="0" t="n">
        <v>-0.926163263483208</v>
      </c>
      <c r="AT152" s="0" t="n">
        <v>-1.20943532895906</v>
      </c>
      <c r="AU152" s="0" t="n">
        <v>1.24282689332683</v>
      </c>
      <c r="AV152" s="0" t="n">
        <v>0.727167988892101</v>
      </c>
      <c r="AW152" s="0" t="n">
        <v>0.0658916086022399</v>
      </c>
      <c r="AX152" s="0" t="n">
        <v>1.66514238254378</v>
      </c>
      <c r="AY152" s="0" t="n">
        <v>-0.267765518724845</v>
      </c>
      <c r="AZ152" s="0" t="n">
        <v>1.32270321998898</v>
      </c>
      <c r="BA152" s="0" t="n">
        <v>0.175574084925822</v>
      </c>
      <c r="BB152" s="0" t="n">
        <v>-1.02475075007639</v>
      </c>
      <c r="BC152" s="0" t="n">
        <v>1.84804019177085</v>
      </c>
      <c r="BD152" s="0" t="n">
        <v>0.990710846624085</v>
      </c>
      <c r="BE152" s="0" t="n">
        <v>-0.121021031009564</v>
      </c>
      <c r="BF152" s="0" t="n">
        <v>0.727171259533949</v>
      </c>
      <c r="BG152" s="0" t="n">
        <v>-0.403703433997907</v>
      </c>
      <c r="BH152" s="0" t="n">
        <v>0.829149035059542</v>
      </c>
      <c r="BI152" s="0" t="n">
        <v>-2.39107856528396</v>
      </c>
      <c r="BJ152" s="0" t="n">
        <v>-1.01980133369459</v>
      </c>
      <c r="BK152" s="0" t="n">
        <v>0.979259744286963</v>
      </c>
    </row>
    <row r="153" customFormat="false" ht="15" hidden="false" customHeight="false" outlineLevel="0" collapsed="false">
      <c r="A153" s="0" t="n">
        <v>-0.249655538218919</v>
      </c>
      <c r="B153" s="0" t="n">
        <v>0.207542294888742</v>
      </c>
      <c r="C153" s="0" t="n">
        <v>-1.34678566211544</v>
      </c>
      <c r="D153" s="0" t="n">
        <v>1.8478669957021</v>
      </c>
      <c r="E153" s="0" t="n">
        <v>1.19052964371768</v>
      </c>
      <c r="F153" s="0" t="n">
        <v>-0.20068521837533</v>
      </c>
      <c r="G153" s="0" t="n">
        <v>-0.404695856863326</v>
      </c>
      <c r="H153" s="0" t="n">
        <v>1.02960436141969</v>
      </c>
      <c r="I153" s="0" t="n">
        <v>1.98247045016893</v>
      </c>
      <c r="J153" s="0" t="n">
        <v>0.953760255811354</v>
      </c>
      <c r="K153" s="0" t="n">
        <v>2.1718026673966</v>
      </c>
      <c r="L153" s="0" t="n">
        <v>-0.922351329061918</v>
      </c>
      <c r="M153" s="0" t="n">
        <v>-0.819386830498791</v>
      </c>
      <c r="N153" s="0" t="n">
        <v>-1.18894111805335</v>
      </c>
      <c r="O153" s="0" t="n">
        <v>0.441760649649479</v>
      </c>
      <c r="P153" s="0" t="n">
        <v>0.17560354980437</v>
      </c>
      <c r="Q153" s="0" t="n">
        <v>-0.151951123471986</v>
      </c>
      <c r="R153" s="0" t="n">
        <v>0.809258628123299</v>
      </c>
      <c r="S153" s="0" t="n">
        <v>1.23232860521466</v>
      </c>
      <c r="T153" s="0" t="n">
        <v>-1.52566240928684</v>
      </c>
      <c r="U153" s="0" t="n">
        <v>-0.596972027901116</v>
      </c>
      <c r="V153" s="0" t="n">
        <v>0.82014359412306</v>
      </c>
      <c r="W153" s="0" t="n">
        <v>-0.467738683858582</v>
      </c>
      <c r="X153" s="0" t="n">
        <v>-0.798206076358154</v>
      </c>
      <c r="Y153" s="0" t="n">
        <v>1.0185374276504</v>
      </c>
      <c r="Z153" s="0" t="n">
        <v>-1.28950006972398</v>
      </c>
      <c r="AA153" s="0" t="n">
        <v>-0.301579807791105</v>
      </c>
      <c r="AB153" s="0" t="n">
        <v>0.328644025804809</v>
      </c>
      <c r="AC153" s="0" t="n">
        <v>-0.573819913910119</v>
      </c>
      <c r="AD153" s="0" t="n">
        <v>0.783155656013175</v>
      </c>
      <c r="AE153" s="0" t="n">
        <v>-0.568876975197369</v>
      </c>
      <c r="AF153" s="0" t="n">
        <v>1.40861949344592</v>
      </c>
      <c r="AG153" s="0" t="n">
        <v>-0.125746297495773</v>
      </c>
      <c r="AH153" s="0" t="n">
        <v>0.671270136705354</v>
      </c>
      <c r="AI153" s="0" t="n">
        <v>0.746023952982816</v>
      </c>
      <c r="AJ153" s="0" t="n">
        <v>-0.627540002744073</v>
      </c>
      <c r="AK153" s="0" t="n">
        <v>-2.05348654865589</v>
      </c>
      <c r="AL153" s="0" t="n">
        <v>0.360755754663835</v>
      </c>
      <c r="AM153" s="0" t="n">
        <v>0.0722883471248695</v>
      </c>
      <c r="AN153" s="0" t="n">
        <v>0.555826027575127</v>
      </c>
      <c r="AO153" s="0" t="n">
        <v>-0.226527472382838</v>
      </c>
      <c r="AP153" s="0" t="n">
        <v>-0.430427698800716</v>
      </c>
      <c r="AQ153" s="0" t="n">
        <v>2.0084730109817</v>
      </c>
      <c r="AR153" s="0" t="n">
        <v>-1.47235406151078</v>
      </c>
      <c r="AS153" s="0" t="n">
        <v>0.733950478364238</v>
      </c>
      <c r="AT153" s="0" t="n">
        <v>-0.574601858183391</v>
      </c>
      <c r="AU153" s="0" t="n">
        <v>-0.335778617740422</v>
      </c>
      <c r="AV153" s="0" t="n">
        <v>-0.317102832573966</v>
      </c>
      <c r="AW153" s="0" t="n">
        <v>-0.803434274171257</v>
      </c>
      <c r="AX153" s="0" t="n">
        <v>0.57122421023624</v>
      </c>
      <c r="AY153" s="0" t="n">
        <v>1.39064359594996</v>
      </c>
      <c r="AZ153" s="0" t="n">
        <v>0.470013661246661</v>
      </c>
      <c r="BA153" s="0" t="n">
        <v>0.103381996212095</v>
      </c>
      <c r="BB153" s="0" t="n">
        <v>-0.986440499099247</v>
      </c>
      <c r="BC153" s="0" t="n">
        <v>0.516825265824451</v>
      </c>
      <c r="BD153" s="0" t="n">
        <v>2.1563496317293</v>
      </c>
      <c r="BE153" s="0" t="n">
        <v>-0.380694623795093</v>
      </c>
      <c r="BF153" s="0" t="n">
        <v>-0.375983579351866</v>
      </c>
      <c r="BG153" s="0" t="n">
        <v>-0.561089130980997</v>
      </c>
      <c r="BH153" s="0" t="n">
        <v>-0.48941423449442</v>
      </c>
      <c r="BI153" s="0" t="n">
        <v>-2.74529955367239</v>
      </c>
      <c r="BJ153" s="0" t="n">
        <v>0.405035385855713</v>
      </c>
      <c r="BK153" s="0" t="n">
        <v>-0.845552176354614</v>
      </c>
    </row>
    <row r="154" customFormat="false" ht="15" hidden="false" customHeight="false" outlineLevel="0" collapsed="false">
      <c r="A154" s="0" t="n">
        <v>-1.6102631187918</v>
      </c>
      <c r="B154" s="0" t="n">
        <v>0.753189949732549</v>
      </c>
      <c r="C154" s="0" t="n">
        <v>-1.08201778504194</v>
      </c>
      <c r="D154" s="0" t="n">
        <v>-0.338669053883758</v>
      </c>
      <c r="E154" s="0" t="n">
        <v>1.46644239118858</v>
      </c>
      <c r="F154" s="0" t="n">
        <v>-1.40921579802451</v>
      </c>
      <c r="G154" s="0" t="n">
        <v>-1.53259823459776</v>
      </c>
      <c r="H154" s="0" t="n">
        <v>0.269306189562338</v>
      </c>
      <c r="I154" s="0" t="n">
        <v>1.14948736401037</v>
      </c>
      <c r="J154" s="0" t="n">
        <v>-1.57434171773196</v>
      </c>
      <c r="K154" s="0" t="n">
        <v>0.407689736837177</v>
      </c>
      <c r="L154" s="0" t="n">
        <v>0.580999539961692</v>
      </c>
      <c r="M154" s="0" t="n">
        <v>-2.05916048369232</v>
      </c>
      <c r="N154" s="0" t="n">
        <v>0.79850133790722</v>
      </c>
      <c r="O154" s="0" t="n">
        <v>0.876605879842179</v>
      </c>
      <c r="P154" s="0" t="n">
        <v>-0.311785573256025</v>
      </c>
      <c r="Q154" s="0" t="n">
        <v>1.25234636229801</v>
      </c>
      <c r="R154" s="0" t="n">
        <v>1.13645557432485</v>
      </c>
      <c r="S154" s="0" t="n">
        <v>0.103117925717205</v>
      </c>
      <c r="T154" s="0" t="n">
        <v>-0.451445390324934</v>
      </c>
      <c r="U154" s="0" t="n">
        <v>-0.972827892582957</v>
      </c>
      <c r="V154" s="0" t="n">
        <v>-0.0375635093661912</v>
      </c>
      <c r="W154" s="0" t="n">
        <v>0.569758919704179</v>
      </c>
      <c r="X154" s="0" t="n">
        <v>-0.324176861040641</v>
      </c>
      <c r="Y154" s="0" t="n">
        <v>-2.19750100526203</v>
      </c>
      <c r="Z154" s="0" t="n">
        <v>1.26871389457657</v>
      </c>
      <c r="AA154" s="0" t="n">
        <v>0.190223221844894</v>
      </c>
      <c r="AB154" s="0" t="n">
        <v>-0.379624496676834</v>
      </c>
      <c r="AC154" s="0" t="n">
        <v>0.857158388423288</v>
      </c>
      <c r="AD154" s="0" t="n">
        <v>1.52463859648276</v>
      </c>
      <c r="AE154" s="0" t="n">
        <v>-2.80191156948789</v>
      </c>
      <c r="AF154" s="0" t="n">
        <v>0.434263649922072</v>
      </c>
      <c r="AG154" s="0" t="n">
        <v>-1.42664921081035</v>
      </c>
      <c r="AH154" s="0" t="n">
        <v>0.499110506798941</v>
      </c>
      <c r="AI154" s="0" t="n">
        <v>0.127927202374579</v>
      </c>
      <c r="AJ154" s="0" t="n">
        <v>0.63572652644055</v>
      </c>
      <c r="AK154" s="0" t="n">
        <v>-0.499247614494655</v>
      </c>
      <c r="AL154" s="0" t="n">
        <v>-1.87324011181915</v>
      </c>
      <c r="AM154" s="0" t="n">
        <v>-0.450368191256668</v>
      </c>
      <c r="AN154" s="0" t="n">
        <v>0.406847635139783</v>
      </c>
      <c r="AO154" s="0" t="n">
        <v>1.01539232867522</v>
      </c>
      <c r="AP154" s="0" t="n">
        <v>-1.17183130047253</v>
      </c>
      <c r="AQ154" s="0" t="n">
        <v>1.02706042687302</v>
      </c>
      <c r="AR154" s="0" t="n">
        <v>-0.647872289646521</v>
      </c>
      <c r="AS154" s="0" t="n">
        <v>0.362449881594527</v>
      </c>
      <c r="AT154" s="0" t="n">
        <v>-0.509893952865633</v>
      </c>
      <c r="AU154" s="0" t="n">
        <v>0.182170627712102</v>
      </c>
      <c r="AV154" s="0" t="n">
        <v>0.891877634570275</v>
      </c>
      <c r="AW154" s="0" t="n">
        <v>-1.22701407728854</v>
      </c>
      <c r="AX154" s="0" t="n">
        <v>-0.679905896746831</v>
      </c>
      <c r="AY154" s="0" t="n">
        <v>0.184962587342087</v>
      </c>
      <c r="AZ154" s="0" t="n">
        <v>2.40158366103035</v>
      </c>
      <c r="BA154" s="0" t="n">
        <v>-0.863189712166828</v>
      </c>
      <c r="BB154" s="0" t="n">
        <v>2.04013388599692</v>
      </c>
      <c r="BC154" s="0" t="n">
        <v>2.00442330367517</v>
      </c>
      <c r="BD154" s="0" t="n">
        <v>-0.0973111507015912</v>
      </c>
      <c r="BE154" s="0" t="n">
        <v>-0.2981525261999</v>
      </c>
      <c r="BF154" s="0" t="n">
        <v>-0.692065198664692</v>
      </c>
      <c r="BG154" s="0" t="n">
        <v>-0.0682025303326691</v>
      </c>
      <c r="BH154" s="0" t="n">
        <v>-1.40671943255956</v>
      </c>
      <c r="BI154" s="0" t="n">
        <v>-0.0762390173205976</v>
      </c>
      <c r="BJ154" s="0" t="n">
        <v>1.49688027385086</v>
      </c>
      <c r="BK154" s="0" t="n">
        <v>-0.611085062476718</v>
      </c>
    </row>
    <row r="155" customFormat="false" ht="15" hidden="false" customHeight="false" outlineLevel="0" collapsed="false">
      <c r="A155" s="0" t="n">
        <v>-0.240724303989051</v>
      </c>
      <c r="B155" s="0" t="n">
        <v>-1.70114047426724</v>
      </c>
      <c r="C155" s="0" t="n">
        <v>0.374062088131044</v>
      </c>
      <c r="D155" s="0" t="n">
        <v>0.264481684951374</v>
      </c>
      <c r="E155" s="0" t="n">
        <v>0.0637023597657709</v>
      </c>
      <c r="F155" s="0" t="n">
        <v>-0.216827050222143</v>
      </c>
      <c r="G155" s="0" t="n">
        <v>-0.292757918772455</v>
      </c>
      <c r="H155" s="0" t="n">
        <v>0.501900233700672</v>
      </c>
      <c r="I155" s="0" t="n">
        <v>-0.0288166015886233</v>
      </c>
      <c r="J155" s="0" t="n">
        <v>0.314971871555332</v>
      </c>
      <c r="K155" s="0" t="n">
        <v>0.214982817454548</v>
      </c>
      <c r="L155" s="0" t="n">
        <v>1.12342728709576</v>
      </c>
      <c r="M155" s="0" t="n">
        <v>0.676994097375054</v>
      </c>
      <c r="N155" s="0" t="n">
        <v>0.192861843150191</v>
      </c>
      <c r="O155" s="0" t="n">
        <v>1.51842203065218</v>
      </c>
      <c r="P155" s="0" t="n">
        <v>0.420268529056562</v>
      </c>
      <c r="Q155" s="0" t="n">
        <v>1.30496268879042</v>
      </c>
      <c r="R155" s="0" t="n">
        <v>0.606942608386638</v>
      </c>
      <c r="S155" s="0" t="n">
        <v>-1.84191907893154</v>
      </c>
      <c r="T155" s="0" t="n">
        <v>1.30483476331933</v>
      </c>
      <c r="U155" s="0" t="n">
        <v>0.135176241342669</v>
      </c>
      <c r="V155" s="0" t="n">
        <v>-0.051954770900778</v>
      </c>
      <c r="W155" s="0" t="n">
        <v>0.281348347489577</v>
      </c>
      <c r="X155" s="0" t="n">
        <v>-0.344983161957067</v>
      </c>
      <c r="Y155" s="0" t="n">
        <v>0.227028860388945</v>
      </c>
      <c r="Z155" s="0" t="n">
        <v>-0.591876066343092</v>
      </c>
      <c r="AA155" s="0" t="n">
        <v>1.27427225873437</v>
      </c>
      <c r="AB155" s="0" t="n">
        <v>-0.11358811362105</v>
      </c>
      <c r="AC155" s="0" t="n">
        <v>-0.382583842722434</v>
      </c>
      <c r="AD155" s="0" t="n">
        <v>-0.924925815719274</v>
      </c>
      <c r="AE155" s="0" t="n">
        <v>0.268775789148642</v>
      </c>
      <c r="AF155" s="0" t="n">
        <v>0.187107100125092</v>
      </c>
      <c r="AG155" s="0" t="n">
        <v>0.388424613677506</v>
      </c>
      <c r="AH155" s="0" t="n">
        <v>-1.02725188750513</v>
      </c>
      <c r="AI155" s="0" t="n">
        <v>-1.60118119881157</v>
      </c>
      <c r="AJ155" s="0" t="n">
        <v>0.62559130250656</v>
      </c>
      <c r="AK155" s="0" t="n">
        <v>1.48464186187651</v>
      </c>
      <c r="AL155" s="0" t="n">
        <v>-1.0263536223899</v>
      </c>
      <c r="AM155" s="0" t="n">
        <v>1.5894412835617</v>
      </c>
      <c r="AN155" s="0" t="n">
        <v>0.283911058736381</v>
      </c>
      <c r="AO155" s="0" t="n">
        <v>-0.00706290455082972</v>
      </c>
      <c r="AP155" s="0" t="n">
        <v>-0.397548696545778</v>
      </c>
      <c r="AQ155" s="0" t="n">
        <v>-1.384518019425</v>
      </c>
      <c r="AR155" s="0" t="n">
        <v>0.9877285159246</v>
      </c>
      <c r="AS155" s="0" t="n">
        <v>-0.775606361437603</v>
      </c>
      <c r="AT155" s="0" t="n">
        <v>-0.7798066757376</v>
      </c>
      <c r="AU155" s="0" t="n">
        <v>0.991926309886955</v>
      </c>
      <c r="AV155" s="0" t="n">
        <v>-1.88298344667173</v>
      </c>
      <c r="AW155" s="0" t="n">
        <v>-1.52359781066817</v>
      </c>
      <c r="AX155" s="0" t="n">
        <v>-0.0181342435080818</v>
      </c>
      <c r="AY155" s="0" t="n">
        <v>0.293284429004852</v>
      </c>
      <c r="AZ155" s="0" t="n">
        <v>0.484734647968924</v>
      </c>
      <c r="BA155" s="0" t="n">
        <v>-0.301798493396253</v>
      </c>
      <c r="BB155" s="0" t="n">
        <v>2.53036966864169</v>
      </c>
      <c r="BC155" s="0" t="n">
        <v>-0.227892558765834</v>
      </c>
      <c r="BD155" s="0" t="n">
        <v>-0.230786152102722</v>
      </c>
      <c r="BE155" s="0" t="n">
        <v>-0.796986668813878</v>
      </c>
      <c r="BF155" s="0" t="n">
        <v>0.123906816521071</v>
      </c>
      <c r="BG155" s="0" t="n">
        <v>0.614961232046775</v>
      </c>
      <c r="BH155" s="0" t="n">
        <v>1.20357805453346</v>
      </c>
      <c r="BI155" s="0" t="n">
        <v>-1.48928426444022</v>
      </c>
      <c r="BJ155" s="0" t="n">
        <v>-0.245995338355701</v>
      </c>
      <c r="BK155" s="0" t="n">
        <v>0.446703610809144</v>
      </c>
    </row>
    <row r="156" customFormat="false" ht="15" hidden="false" customHeight="false" outlineLevel="0" collapsed="false">
      <c r="A156" s="0" t="n">
        <v>0.587057534594536</v>
      </c>
      <c r="B156" s="0" t="n">
        <v>0.00654865780453928</v>
      </c>
      <c r="C156" s="0" t="n">
        <v>0.542423969532102</v>
      </c>
      <c r="D156" s="0" t="n">
        <v>-0.8089638929258</v>
      </c>
      <c r="E156" s="0" t="n">
        <v>1.55790543231836</v>
      </c>
      <c r="F156" s="0" t="n">
        <v>0.99262810297943</v>
      </c>
      <c r="G156" s="0" t="n">
        <v>-1.34492778706517</v>
      </c>
      <c r="H156" s="0" t="n">
        <v>-1.07510304811676</v>
      </c>
      <c r="I156" s="0" t="n">
        <v>-1.04692175010691</v>
      </c>
      <c r="J156" s="0" t="n">
        <v>0.677969970896528</v>
      </c>
      <c r="K156" s="0" t="n">
        <v>-1.28472776641747</v>
      </c>
      <c r="L156" s="0" t="n">
        <v>-0.331024334208081</v>
      </c>
      <c r="M156" s="0" t="n">
        <v>0.454704396416774</v>
      </c>
      <c r="N156" s="0" t="n">
        <v>-0.0661659345464347</v>
      </c>
      <c r="O156" s="0" t="n">
        <v>0.258887515712706</v>
      </c>
      <c r="P156" s="0" t="n">
        <v>-1.06580271134876</v>
      </c>
      <c r="Q156" s="0" t="n">
        <v>0.594854373397245</v>
      </c>
      <c r="R156" s="0" t="n">
        <v>-0.613211892475997</v>
      </c>
      <c r="S156" s="0" t="n">
        <v>-0.324619674397941</v>
      </c>
      <c r="T156" s="0" t="n">
        <v>0.237731727905986</v>
      </c>
      <c r="U156" s="0" t="n">
        <v>0.103078221530848</v>
      </c>
      <c r="V156" s="0" t="n">
        <v>0.023980019015593</v>
      </c>
      <c r="W156" s="0" t="n">
        <v>-0.750626821976756</v>
      </c>
      <c r="X156" s="0" t="n">
        <v>-0.299549411199192</v>
      </c>
      <c r="Y156" s="0" t="n">
        <v>0.00218359083703595</v>
      </c>
      <c r="Z156" s="0" t="n">
        <v>-1.37508523316709</v>
      </c>
      <c r="AA156" s="0" t="n">
        <v>-0.462532966313379</v>
      </c>
      <c r="AB156" s="0" t="n">
        <v>0.387679879032847</v>
      </c>
      <c r="AC156" s="0" t="n">
        <v>-1.27743660384534</v>
      </c>
      <c r="AD156" s="0" t="n">
        <v>1.15658165159424</v>
      </c>
      <c r="AE156" s="0" t="n">
        <v>1.26961326259984</v>
      </c>
      <c r="AF156" s="0" t="n">
        <v>-1.24515057596009</v>
      </c>
      <c r="AG156" s="0" t="n">
        <v>1.35761963305014</v>
      </c>
      <c r="AH156" s="0" t="n">
        <v>-0.143581588712134</v>
      </c>
      <c r="AI156" s="0" t="n">
        <v>0.418514559157055</v>
      </c>
      <c r="AJ156" s="0" t="n">
        <v>-0.496651052128247</v>
      </c>
      <c r="AK156" s="0" t="n">
        <v>0.923044827226762</v>
      </c>
      <c r="AL156" s="0" t="n">
        <v>0.406094018848667</v>
      </c>
      <c r="AM156" s="0" t="n">
        <v>-0.814153256597604</v>
      </c>
      <c r="AN156" s="0" t="n">
        <v>-1.16520199996529</v>
      </c>
      <c r="AO156" s="0" t="n">
        <v>-1.46030243520922</v>
      </c>
      <c r="AP156" s="0" t="n">
        <v>0.187941776432756</v>
      </c>
      <c r="AQ156" s="0" t="n">
        <v>0.572471411779736</v>
      </c>
      <c r="AR156" s="0" t="n">
        <v>0.650965678779441</v>
      </c>
      <c r="AS156" s="0" t="n">
        <v>-0.117981094607378</v>
      </c>
      <c r="AT156" s="0" t="n">
        <v>-1.15699645566436</v>
      </c>
      <c r="AU156" s="0" t="n">
        <v>-0.682074798023783</v>
      </c>
      <c r="AV156" s="0" t="n">
        <v>1.15234863896193</v>
      </c>
      <c r="AW156" s="0" t="n">
        <v>-0.484628564600081</v>
      </c>
      <c r="AX156" s="0" t="n">
        <v>0.143417630681476</v>
      </c>
      <c r="AY156" s="0" t="n">
        <v>-1.07565048357489</v>
      </c>
      <c r="AZ156" s="0" t="n">
        <v>0.336583045459035</v>
      </c>
      <c r="BA156" s="0" t="n">
        <v>-0.457684561679078</v>
      </c>
      <c r="BB156" s="0" t="n">
        <v>1.04671271377576</v>
      </c>
      <c r="BC156" s="0" t="n">
        <v>0.773557706206813</v>
      </c>
      <c r="BD156" s="0" t="n">
        <v>-0.4957059465749</v>
      </c>
      <c r="BE156" s="0" t="n">
        <v>-0.126664027347663</v>
      </c>
      <c r="BF156" s="0" t="n">
        <v>-0.551116240040629</v>
      </c>
      <c r="BG156" s="0" t="n">
        <v>-1.41943319654501</v>
      </c>
      <c r="BH156" s="0" t="n">
        <v>-0.857442429547217</v>
      </c>
      <c r="BI156" s="0" t="n">
        <v>0.19821732772082</v>
      </c>
      <c r="BJ156" s="0" t="n">
        <v>0.325259498229582</v>
      </c>
      <c r="BK156" s="0" t="n">
        <v>0.148547903592639</v>
      </c>
    </row>
    <row r="157" customFormat="false" ht="15" hidden="false" customHeight="false" outlineLevel="0" collapsed="false">
      <c r="A157" s="0" t="n">
        <v>-0.301733053958636</v>
      </c>
      <c r="B157" s="0" t="n">
        <v>0.933066605720985</v>
      </c>
      <c r="C157" s="0" t="n">
        <v>0.0635419045609374</v>
      </c>
      <c r="D157" s="0" t="n">
        <v>0.703253828095947</v>
      </c>
      <c r="E157" s="0" t="n">
        <v>-1.77377513220252</v>
      </c>
      <c r="F157" s="0" t="n">
        <v>-3.92240025161834</v>
      </c>
      <c r="G157" s="0" t="n">
        <v>0.28378802783808</v>
      </c>
      <c r="H157" s="0" t="n">
        <v>-1.42476565372149</v>
      </c>
      <c r="I157" s="0" t="n">
        <v>-0.212451702713056</v>
      </c>
      <c r="J157" s="0" t="n">
        <v>-0.302097041024606</v>
      </c>
      <c r="K157" s="0" t="n">
        <v>1.58740060241554</v>
      </c>
      <c r="L157" s="0" t="n">
        <v>0.399996552943606</v>
      </c>
      <c r="M157" s="0" t="n">
        <v>0.165859026798673</v>
      </c>
      <c r="N157" s="0" t="n">
        <v>0.836991154633674</v>
      </c>
      <c r="O157" s="0" t="n">
        <v>0.368497586839039</v>
      </c>
      <c r="P157" s="0" t="n">
        <v>-0.457676992988433</v>
      </c>
      <c r="Q157" s="0" t="n">
        <v>1.07147593025456</v>
      </c>
      <c r="R157" s="0" t="n">
        <v>-1.10975012788827</v>
      </c>
      <c r="S157" s="0" t="n">
        <v>0.323247187533562</v>
      </c>
      <c r="T157" s="0" t="n">
        <v>-1.54756979413631</v>
      </c>
      <c r="U157" s="0" t="n">
        <v>0.203943857515995</v>
      </c>
      <c r="V157" s="0" t="n">
        <v>0.19298964177293</v>
      </c>
      <c r="W157" s="0" t="n">
        <v>1.67645496191466</v>
      </c>
      <c r="X157" s="0" t="n">
        <v>-1.56497389344178</v>
      </c>
      <c r="Y157" s="0" t="n">
        <v>-0.600887175853813</v>
      </c>
      <c r="Z157" s="0" t="n">
        <v>0.822682426574144</v>
      </c>
      <c r="AA157" s="0" t="n">
        <v>0.335317256397308</v>
      </c>
      <c r="AB157" s="0" t="n">
        <v>0.180305051337503</v>
      </c>
      <c r="AC157" s="0" t="n">
        <v>-0.956135702958539</v>
      </c>
      <c r="AD157" s="0" t="n">
        <v>-0.590818348091429</v>
      </c>
      <c r="AE157" s="0" t="n">
        <v>1.24504100822326</v>
      </c>
      <c r="AF157" s="0" t="n">
        <v>-0.051509193753928</v>
      </c>
      <c r="AG157" s="0" t="n">
        <v>0.375359696144473</v>
      </c>
      <c r="AH157" s="0" t="n">
        <v>-0.115188328776479</v>
      </c>
      <c r="AI157" s="0" t="n">
        <v>-1.18308551524977</v>
      </c>
      <c r="AJ157" s="0" t="n">
        <v>0.933810426074997</v>
      </c>
      <c r="AK157" s="0" t="n">
        <v>0.503232384532496</v>
      </c>
      <c r="AL157" s="0" t="n">
        <v>2.30563683736719</v>
      </c>
      <c r="AM157" s="0" t="n">
        <v>-1.01558137965055</v>
      </c>
      <c r="AN157" s="0" t="n">
        <v>0.822572921200481</v>
      </c>
      <c r="AO157" s="0" t="n">
        <v>-1.311543966037</v>
      </c>
      <c r="AP157" s="0" t="n">
        <v>0.157346567673078</v>
      </c>
      <c r="AQ157" s="0" t="n">
        <v>0.976506589063165</v>
      </c>
      <c r="AR157" s="0" t="n">
        <v>-2.07213511609649</v>
      </c>
      <c r="AS157" s="0" t="n">
        <v>-0.204932474241608</v>
      </c>
      <c r="AT157" s="0" t="n">
        <v>-0.56320973404262</v>
      </c>
      <c r="AU157" s="0" t="n">
        <v>-0.701957298295122</v>
      </c>
      <c r="AV157" s="0" t="n">
        <v>0.385212652259354</v>
      </c>
      <c r="AW157" s="0" t="n">
        <v>1.1206857064226</v>
      </c>
      <c r="AX157" s="0" t="n">
        <v>-0.133278715229156</v>
      </c>
      <c r="AY157" s="0" t="n">
        <v>0.20548642756002</v>
      </c>
      <c r="AZ157" s="0" t="n">
        <v>0.114308753059248</v>
      </c>
      <c r="BA157" s="0" t="n">
        <v>0.00180350635641418</v>
      </c>
      <c r="BB157" s="0" t="n">
        <v>-1.08934263771211</v>
      </c>
      <c r="BC157" s="0" t="n">
        <v>1.10844460172289</v>
      </c>
      <c r="BD157" s="0" t="n">
        <v>0.295195368158836</v>
      </c>
      <c r="BE157" s="0" t="n">
        <v>0.394881490002578</v>
      </c>
      <c r="BF157" s="0" t="n">
        <v>-0.806509629025582</v>
      </c>
      <c r="BG157" s="0" t="n">
        <v>-0.459220397989241</v>
      </c>
      <c r="BH157" s="0" t="n">
        <v>-0.176134197710778</v>
      </c>
      <c r="BI157" s="0" t="n">
        <v>-1.53412469344885</v>
      </c>
      <c r="BJ157" s="0" t="n">
        <v>-1.68803432519768</v>
      </c>
      <c r="BK157" s="0" t="n">
        <v>-0.600747930638568</v>
      </c>
    </row>
    <row r="158" customFormat="false" ht="15" hidden="false" customHeight="false" outlineLevel="0" collapsed="false">
      <c r="A158" s="0" t="n">
        <v>0.52252076644239</v>
      </c>
      <c r="B158" s="0" t="n">
        <v>-0.653137389929941</v>
      </c>
      <c r="C158" s="0" t="n">
        <v>-1.01880519759071</v>
      </c>
      <c r="D158" s="0" t="n">
        <v>-0.81468565323767</v>
      </c>
      <c r="E158" s="0" t="n">
        <v>-0.455342423145313</v>
      </c>
      <c r="F158" s="0" t="n">
        <v>-0.353858962820104</v>
      </c>
      <c r="G158" s="0" t="n">
        <v>2.16552145220656</v>
      </c>
      <c r="H158" s="0" t="n">
        <v>1.05462062848732</v>
      </c>
      <c r="I158" s="0" t="n">
        <v>1.02477411228173</v>
      </c>
      <c r="J158" s="0" t="n">
        <v>1.16858036427338</v>
      </c>
      <c r="K158" s="0" t="n">
        <v>-0.99882086933405</v>
      </c>
      <c r="L158" s="0" t="n">
        <v>-1.22236461498724</v>
      </c>
      <c r="M158" s="0" t="n">
        <v>-1.10687029153406</v>
      </c>
      <c r="N158" s="0" t="n">
        <v>1.33450613333784</v>
      </c>
      <c r="O158" s="0" t="n">
        <v>-0.547191788882491</v>
      </c>
      <c r="P158" s="0" t="n">
        <v>-1.25135618223929</v>
      </c>
      <c r="Q158" s="0" t="n">
        <v>-0.430996200219813</v>
      </c>
      <c r="R158" s="0" t="n">
        <v>-0.238605531714627</v>
      </c>
      <c r="S158" s="0" t="n">
        <v>0.268413273694562</v>
      </c>
      <c r="T158" s="0" t="n">
        <v>0.250951020712043</v>
      </c>
      <c r="U158" s="0" t="n">
        <v>-0.828180563873508</v>
      </c>
      <c r="V158" s="0" t="n">
        <v>0.685656392513711</v>
      </c>
      <c r="W158" s="0" t="n">
        <v>-0.639193533750158</v>
      </c>
      <c r="X158" s="0" t="n">
        <v>-0.156276336705043</v>
      </c>
      <c r="Y158" s="0" t="n">
        <v>0.686774070503355</v>
      </c>
      <c r="Z158" s="0" t="n">
        <v>-0.641821403944341</v>
      </c>
      <c r="AA158" s="0" t="n">
        <v>-0.569351423581138</v>
      </c>
      <c r="AB158" s="0" t="n">
        <v>0.591668049693131</v>
      </c>
      <c r="AC158" s="0" t="n">
        <v>-0.85773317660502</v>
      </c>
      <c r="AD158" s="0" t="n">
        <v>-0.384792023604071</v>
      </c>
      <c r="AE158" s="0" t="n">
        <v>0.555742178042893</v>
      </c>
      <c r="AF158" s="0" t="n">
        <v>2.05409244143598</v>
      </c>
      <c r="AG158" s="0" t="n">
        <v>0.605404504762747</v>
      </c>
      <c r="AH158" s="0" t="n">
        <v>0.472639762990012</v>
      </c>
      <c r="AI158" s="0" t="n">
        <v>0.53080158367273</v>
      </c>
      <c r="AJ158" s="0" t="n">
        <v>-1.07319027406705</v>
      </c>
      <c r="AK158" s="0" t="n">
        <v>0.115596738679908</v>
      </c>
      <c r="AL158" s="0" t="n">
        <v>-0.0297664883364018</v>
      </c>
      <c r="AM158" s="0" t="n">
        <v>0.321584540372756</v>
      </c>
      <c r="AN158" s="0" t="n">
        <v>0.116508052475871</v>
      </c>
      <c r="AO158" s="0" t="n">
        <v>0.379699677417113</v>
      </c>
      <c r="AP158" s="0" t="n">
        <v>-0.311467194899202</v>
      </c>
      <c r="AQ158" s="0" t="n">
        <v>0.0586089173717927</v>
      </c>
      <c r="AR158" s="0" t="n">
        <v>-1.22782856605699</v>
      </c>
      <c r="AS158" s="0" t="n">
        <v>-0.319907278002914</v>
      </c>
      <c r="AT158" s="0" t="n">
        <v>1.39083354817664</v>
      </c>
      <c r="AU158" s="0" t="n">
        <v>0.318808339628256</v>
      </c>
      <c r="AV158" s="0" t="n">
        <v>-0.0209210373830769</v>
      </c>
      <c r="AW158" s="0" t="n">
        <v>1.89612327625435</v>
      </c>
      <c r="AX158" s="0" t="n">
        <v>-1.36083497830108</v>
      </c>
      <c r="AY158" s="0" t="n">
        <v>-1.10945555544622</v>
      </c>
      <c r="AZ158" s="0" t="n">
        <v>1.71271141127627</v>
      </c>
      <c r="BA158" s="0" t="n">
        <v>0.0459609360489338</v>
      </c>
      <c r="BB158" s="0" t="n">
        <v>-0.242583036289794</v>
      </c>
      <c r="BC158" s="0" t="n">
        <v>-1.19920432509564</v>
      </c>
      <c r="BD158" s="0" t="n">
        <v>0.447696266395012</v>
      </c>
      <c r="BE158" s="0" t="n">
        <v>0.544459869527462</v>
      </c>
      <c r="BF158" s="0" t="n">
        <v>-1.0944943608349</v>
      </c>
      <c r="BG158" s="0" t="n">
        <v>-0.140275585550428</v>
      </c>
      <c r="BH158" s="0" t="n">
        <v>-0.335515832033066</v>
      </c>
      <c r="BI158" s="0" t="n">
        <v>0.255977146418771</v>
      </c>
      <c r="BJ158" s="0" t="n">
        <v>-1.11925024222064</v>
      </c>
      <c r="BK158" s="0" t="n">
        <v>1.25194745451316</v>
      </c>
    </row>
    <row r="159" customFormat="false" ht="15" hidden="false" customHeight="false" outlineLevel="0" collapsed="false">
      <c r="A159" s="0" t="n">
        <v>0.915823781597604</v>
      </c>
      <c r="B159" s="0" t="n">
        <v>-0.363175558732816</v>
      </c>
      <c r="C159" s="0" t="n">
        <v>-0.216418711638371</v>
      </c>
      <c r="D159" s="0" t="n">
        <v>-0.136422150277616</v>
      </c>
      <c r="E159" s="0" t="n">
        <v>-0.778308553006503</v>
      </c>
      <c r="F159" s="0" t="n">
        <v>-0.443429418235036</v>
      </c>
      <c r="G159" s="0" t="n">
        <v>-0.270270367674609</v>
      </c>
      <c r="H159" s="0" t="n">
        <v>1.61286837070713</v>
      </c>
      <c r="I159" s="0" t="n">
        <v>0.946618308330437</v>
      </c>
      <c r="J159" s="0" t="n">
        <v>0.934654707336624</v>
      </c>
      <c r="K159" s="0" t="n">
        <v>0.36992561300439</v>
      </c>
      <c r="L159" s="0" t="n">
        <v>-1.11732700893124</v>
      </c>
      <c r="M159" s="0" t="n">
        <v>-0.0414911045773792</v>
      </c>
      <c r="N159" s="0" t="n">
        <v>0.97048845961338</v>
      </c>
      <c r="O159" s="0" t="n">
        <v>-1.25826462936729</v>
      </c>
      <c r="P159" s="0" t="n">
        <v>0.636553206873264</v>
      </c>
      <c r="Q159" s="0" t="n">
        <v>2.32260922526277</v>
      </c>
      <c r="R159" s="0" t="n">
        <v>1.06181664598973</v>
      </c>
      <c r="S159" s="0" t="n">
        <v>1.41402913556199</v>
      </c>
      <c r="T159" s="0" t="n">
        <v>0.218338750442161</v>
      </c>
      <c r="U159" s="0" t="n">
        <v>0.96793194876499</v>
      </c>
      <c r="V159" s="0" t="n">
        <v>-0.717853214354036</v>
      </c>
      <c r="W159" s="0" t="n">
        <v>0.795863812341226</v>
      </c>
      <c r="X159" s="0" t="n">
        <v>0.654388134060763</v>
      </c>
      <c r="Y159" s="0" t="n">
        <v>0.289911174037663</v>
      </c>
      <c r="Z159" s="0" t="n">
        <v>1.3160074197185</v>
      </c>
      <c r="AA159" s="0" t="n">
        <v>-0.538784837847389</v>
      </c>
      <c r="AB159" s="0" t="n">
        <v>-0.187057516473663</v>
      </c>
      <c r="AC159" s="0" t="n">
        <v>0.0954620413582966</v>
      </c>
      <c r="AD159" s="0" t="n">
        <v>-1.0296109710894</v>
      </c>
      <c r="AE159" s="0" t="n">
        <v>0.226931943800248</v>
      </c>
      <c r="AF159" s="0" t="n">
        <v>-1.71893041295385</v>
      </c>
      <c r="AG159" s="0" t="n">
        <v>1.04695453442821</v>
      </c>
      <c r="AH159" s="0" t="n">
        <v>0.0466373665659658</v>
      </c>
      <c r="AI159" s="0" t="n">
        <v>-0.520892903903763</v>
      </c>
      <c r="AJ159" s="0" t="n">
        <v>-0.834373612295122</v>
      </c>
      <c r="AK159" s="0" t="n">
        <v>-0.234579029619188</v>
      </c>
      <c r="AL159" s="0" t="n">
        <v>0.688259710772414</v>
      </c>
      <c r="AM159" s="0" t="n">
        <v>0.547738978737561</v>
      </c>
      <c r="AN159" s="0" t="n">
        <v>-0.705537947278461</v>
      </c>
      <c r="AO159" s="0" t="n">
        <v>-0.846039672627635</v>
      </c>
      <c r="AP159" s="0" t="n">
        <v>0.656898706319647</v>
      </c>
      <c r="AQ159" s="0" t="n">
        <v>-0.722347404615029</v>
      </c>
      <c r="AR159" s="0" t="n">
        <v>0.0599097740795036</v>
      </c>
      <c r="AS159" s="0" t="n">
        <v>0.123754642524277</v>
      </c>
      <c r="AT159" s="0" t="n">
        <v>0.312062131726738</v>
      </c>
      <c r="AU159" s="0" t="n">
        <v>0.858270430181872</v>
      </c>
      <c r="AV159" s="0" t="n">
        <v>-1.26296293686732</v>
      </c>
      <c r="AW159" s="0" t="n">
        <v>-1.91115932526049</v>
      </c>
      <c r="AX159" s="0" t="n">
        <v>-0.567447281228352</v>
      </c>
      <c r="AY159" s="0" t="n">
        <v>1.80152840783219</v>
      </c>
      <c r="AZ159" s="0" t="n">
        <v>2.02217410008738</v>
      </c>
      <c r="BA159" s="0" t="n">
        <v>1.83117713556589</v>
      </c>
      <c r="BB159" s="0" t="n">
        <v>-0.19298136776069</v>
      </c>
      <c r="BC159" s="0" t="n">
        <v>-1.78211508198483</v>
      </c>
      <c r="BD159" s="0" t="n">
        <v>-2.34303910165184</v>
      </c>
      <c r="BE159" s="0" t="n">
        <v>-0.614038161549411</v>
      </c>
      <c r="BF159" s="0" t="n">
        <v>-0.19807363014936</v>
      </c>
      <c r="BG159" s="0" t="n">
        <v>1.30062540105596</v>
      </c>
      <c r="BH159" s="0" t="n">
        <v>0.867805459542446</v>
      </c>
      <c r="BI159" s="0" t="n">
        <v>0.227405078991621</v>
      </c>
      <c r="BJ159" s="0" t="n">
        <v>-0.889844770941142</v>
      </c>
      <c r="BK159" s="0" t="n">
        <v>-0.96077955824489</v>
      </c>
    </row>
    <row r="160" customFormat="false" ht="15" hidden="false" customHeight="false" outlineLevel="0" collapsed="false">
      <c r="A160" s="0" t="n">
        <v>0.254127687071435</v>
      </c>
      <c r="B160" s="0" t="n">
        <v>0.697050978839727</v>
      </c>
      <c r="C160" s="0" t="n">
        <v>0.391881262245585</v>
      </c>
      <c r="D160" s="0" t="n">
        <v>-1.03459795960666</v>
      </c>
      <c r="E160" s="0" t="n">
        <v>0.650667628792086</v>
      </c>
      <c r="F160" s="0" t="n">
        <v>0.425910967101411</v>
      </c>
      <c r="G160" s="0" t="n">
        <v>-1.07066640619018</v>
      </c>
      <c r="H160" s="0" t="n">
        <v>-0.784320970300256</v>
      </c>
      <c r="I160" s="0" t="n">
        <v>0.688495974561567</v>
      </c>
      <c r="J160" s="0" t="n">
        <v>-0.234507535145891</v>
      </c>
      <c r="K160" s="0" t="n">
        <v>1.58914730163646</v>
      </c>
      <c r="L160" s="0" t="n">
        <v>0.501129276064576</v>
      </c>
      <c r="M160" s="0" t="n">
        <v>-0.486631188189269</v>
      </c>
      <c r="N160" s="0" t="n">
        <v>-0.0102056003909327</v>
      </c>
      <c r="O160" s="0" t="n">
        <v>0.0633833926377182</v>
      </c>
      <c r="P160" s="0" t="n">
        <v>-0.72839031324171</v>
      </c>
      <c r="Q160" s="0" t="n">
        <v>-0.912588198177627</v>
      </c>
      <c r="R160" s="0" t="n">
        <v>0.701389893809499</v>
      </c>
      <c r="S160" s="0" t="n">
        <v>0.845273297042096</v>
      </c>
      <c r="T160" s="0" t="n">
        <v>0.603781469552959</v>
      </c>
      <c r="U160" s="0" t="n">
        <v>1.5153180943238</v>
      </c>
      <c r="V160" s="0" t="n">
        <v>-0.541773236011602</v>
      </c>
      <c r="W160" s="0" t="n">
        <v>1.67427076607113</v>
      </c>
      <c r="X160" s="0" t="n">
        <v>-0.900921118554153</v>
      </c>
      <c r="Y160" s="0" t="n">
        <v>-1.01268556336849</v>
      </c>
      <c r="Z160" s="0" t="n">
        <v>-1.75995888214925</v>
      </c>
      <c r="AA160" s="0" t="n">
        <v>-0.445795313826817</v>
      </c>
      <c r="AB160" s="0" t="n">
        <v>-0.503722336829454</v>
      </c>
      <c r="AC160" s="0" t="n">
        <v>0.525937280254651</v>
      </c>
      <c r="AD160" s="0" t="n">
        <v>0.243890941620451</v>
      </c>
      <c r="AE160" s="0" t="n">
        <v>-1.19297337101914</v>
      </c>
      <c r="AF160" s="0" t="n">
        <v>-0.392726238425818</v>
      </c>
      <c r="AG160" s="0" t="n">
        <v>-0.371462021087685</v>
      </c>
      <c r="AH160" s="0" t="n">
        <v>-1.77598224696189</v>
      </c>
      <c r="AI160" s="0" t="n">
        <v>-0.98094672701337</v>
      </c>
      <c r="AJ160" s="0" t="n">
        <v>-0.770813630614089</v>
      </c>
      <c r="AK160" s="0" t="n">
        <v>1.43362501982095</v>
      </c>
      <c r="AL160" s="0" t="n">
        <v>0.191450715957353</v>
      </c>
      <c r="AM160" s="0" t="n">
        <v>0.6621687539475</v>
      </c>
      <c r="AN160" s="0" t="n">
        <v>-1.49863549714921</v>
      </c>
      <c r="AO160" s="0" t="n">
        <v>1.19421448301399</v>
      </c>
      <c r="AP160" s="0" t="n">
        <v>1.30110206302409</v>
      </c>
      <c r="AQ160" s="0" t="n">
        <v>-1.99834496714463</v>
      </c>
      <c r="AR160" s="0" t="n">
        <v>-0.705316723915848</v>
      </c>
      <c r="AS160" s="0" t="n">
        <v>0.49576557301551</v>
      </c>
      <c r="AT160" s="0" t="n">
        <v>0.644388453538182</v>
      </c>
      <c r="AU160" s="0" t="n">
        <v>-0.678494730487222</v>
      </c>
      <c r="AV160" s="0" t="n">
        <v>-0.305499463053653</v>
      </c>
      <c r="AW160" s="0" t="n">
        <v>-0.597381061045143</v>
      </c>
      <c r="AX160" s="0" t="n">
        <v>0.11041804694612</v>
      </c>
      <c r="AY160" s="0" t="n">
        <v>1.19717853146191</v>
      </c>
      <c r="AZ160" s="0" t="n">
        <v>-0.771042157141205</v>
      </c>
      <c r="BA160" s="0" t="n">
        <v>1.00082049776841</v>
      </c>
      <c r="BB160" s="0" t="n">
        <v>-0.781672072346888</v>
      </c>
      <c r="BC160" s="0" t="n">
        <v>-0.847627212496884</v>
      </c>
      <c r="BD160" s="0" t="n">
        <v>0.818594618343213</v>
      </c>
      <c r="BE160" s="0" t="n">
        <v>0.921936378007617</v>
      </c>
      <c r="BF160" s="0" t="n">
        <v>0.851409936762654</v>
      </c>
      <c r="BG160" s="0" t="n">
        <v>-1.31579740821814</v>
      </c>
      <c r="BH160" s="0" t="n">
        <v>-0.465950978072051</v>
      </c>
      <c r="BI160" s="0" t="n">
        <v>0.822988592003321</v>
      </c>
      <c r="BJ160" s="0" t="n">
        <v>0.0415418405638946</v>
      </c>
      <c r="BK160" s="0" t="n">
        <v>-1.07369284619746</v>
      </c>
    </row>
    <row r="161" customFormat="false" ht="15" hidden="false" customHeight="false" outlineLevel="0" collapsed="false">
      <c r="A161" s="0" t="n">
        <v>0.458317939125442</v>
      </c>
      <c r="B161" s="0" t="n">
        <v>-0.714807258991471</v>
      </c>
      <c r="C161" s="0" t="n">
        <v>1.79452484839221</v>
      </c>
      <c r="D161" s="0" t="n">
        <v>1.54484146241826</v>
      </c>
      <c r="E161" s="0" t="n">
        <v>0.604097426355567</v>
      </c>
      <c r="F161" s="0" t="n">
        <v>1.36100670476977</v>
      </c>
      <c r="G161" s="0" t="n">
        <v>0.0647913501233811</v>
      </c>
      <c r="H161" s="0" t="n">
        <v>0.765437494375016</v>
      </c>
      <c r="I161" s="0" t="n">
        <v>1.47772029530208</v>
      </c>
      <c r="J161" s="0" t="n">
        <v>0.245498681794313</v>
      </c>
      <c r="K161" s="0" t="n">
        <v>-0.255187171514284</v>
      </c>
      <c r="L161" s="0" t="n">
        <v>-1.70462195817712</v>
      </c>
      <c r="M161" s="0" t="n">
        <v>-0.083133525721494</v>
      </c>
      <c r="N161" s="0" t="n">
        <v>0.823423184562311</v>
      </c>
      <c r="O161" s="0" t="n">
        <v>0.94563342756763</v>
      </c>
      <c r="P161" s="0" t="n">
        <v>0.50436506571841</v>
      </c>
      <c r="Q161" s="0" t="n">
        <v>-0.54129909496224</v>
      </c>
      <c r="R161" s="0" t="n">
        <v>-1.97682156894759</v>
      </c>
      <c r="S161" s="0" t="n">
        <v>-0.495215098004735</v>
      </c>
      <c r="T161" s="0" t="n">
        <v>-0.304344871053951</v>
      </c>
      <c r="U161" s="0" t="n">
        <v>-0.312928967190014</v>
      </c>
      <c r="V161" s="0" t="n">
        <v>0.618556356977924</v>
      </c>
      <c r="W161" s="0" t="n">
        <v>1.98567641101484</v>
      </c>
      <c r="X161" s="0" t="n">
        <v>0.123529201841093</v>
      </c>
      <c r="Y161" s="0" t="n">
        <v>-0.216731789156462</v>
      </c>
      <c r="Z161" s="0" t="n">
        <v>-0.259221813004093</v>
      </c>
      <c r="AA161" s="0" t="n">
        <v>0.124384766907714</v>
      </c>
      <c r="AB161" s="0" t="n">
        <v>-0.828293760348399</v>
      </c>
      <c r="AC161" s="0" t="n">
        <v>0.120198558746055</v>
      </c>
      <c r="AD161" s="0" t="n">
        <v>0.4508123363318</v>
      </c>
      <c r="AE161" s="0" t="n">
        <v>0.209686063574488</v>
      </c>
      <c r="AF161" s="0" t="n">
        <v>0.457541934004781</v>
      </c>
      <c r="AG161" s="0" t="n">
        <v>0.433747609348535</v>
      </c>
      <c r="AH161" s="0" t="n">
        <v>-1.77189668224644</v>
      </c>
      <c r="AI161" s="0" t="n">
        <v>0.636870158395403</v>
      </c>
      <c r="AJ161" s="0" t="n">
        <v>-0.671014845662454</v>
      </c>
      <c r="AK161" s="0" t="n">
        <v>-1.09583916300396</v>
      </c>
      <c r="AL161" s="0" t="n">
        <v>-1.104451827855</v>
      </c>
      <c r="AM161" s="0" t="n">
        <v>0.433541610472529</v>
      </c>
      <c r="AN161" s="0" t="n">
        <v>-0.222574927224853</v>
      </c>
      <c r="AO161" s="0" t="n">
        <v>-1.68196878398541</v>
      </c>
      <c r="AP161" s="0" t="n">
        <v>0.478037815192283</v>
      </c>
      <c r="AQ161" s="0" t="n">
        <v>-1.43960813079883</v>
      </c>
      <c r="AR161" s="0" t="n">
        <v>0.139821358518211</v>
      </c>
      <c r="AS161" s="0" t="n">
        <v>0.238498925673054</v>
      </c>
      <c r="AT161" s="0" t="n">
        <v>0.885577081695045</v>
      </c>
      <c r="AU161" s="0" t="n">
        <v>1.78168478646685</v>
      </c>
      <c r="AV161" s="0" t="n">
        <v>-1.36467632590054</v>
      </c>
      <c r="AW161" s="0" t="n">
        <v>-0.0524738560630494</v>
      </c>
      <c r="AX161" s="0" t="n">
        <v>-0.276335295044217</v>
      </c>
      <c r="AY161" s="0" t="n">
        <v>0.433749685960962</v>
      </c>
      <c r="AZ161" s="0" t="n">
        <v>0.215668770933619</v>
      </c>
      <c r="BA161" s="0" t="n">
        <v>-0.35254624273662</v>
      </c>
      <c r="BB161" s="0" t="n">
        <v>-0.440902188610856</v>
      </c>
      <c r="BC161" s="0" t="n">
        <v>-1.11645085518405</v>
      </c>
      <c r="BD161" s="0" t="n">
        <v>0.987861582406509</v>
      </c>
      <c r="BE161" s="0" t="n">
        <v>0.459204181599529</v>
      </c>
      <c r="BF161" s="0" t="n">
        <v>0.917768197795137</v>
      </c>
      <c r="BG161" s="0" t="n">
        <v>-0.310396136475514</v>
      </c>
      <c r="BH161" s="0" t="n">
        <v>-0.65683546869443</v>
      </c>
      <c r="BI161" s="0" t="n">
        <v>-1.07831506662923</v>
      </c>
      <c r="BJ161" s="0" t="n">
        <v>0.35891758374066</v>
      </c>
      <c r="BK161" s="0" t="n">
        <v>-1.03979322452824</v>
      </c>
    </row>
    <row r="162" customFormat="false" ht="15" hidden="false" customHeight="false" outlineLevel="0" collapsed="false">
      <c r="A162" s="0" t="n">
        <v>1.84866306896655</v>
      </c>
      <c r="B162" s="0" t="n">
        <v>-1.30764258109344</v>
      </c>
      <c r="C162" s="0" t="n">
        <v>0.273660119212502</v>
      </c>
      <c r="D162" s="0" t="n">
        <v>1.56685470721379</v>
      </c>
      <c r="E162" s="0" t="n">
        <v>0.599089759263809</v>
      </c>
      <c r="F162" s="0" t="n">
        <v>0.175673712491779</v>
      </c>
      <c r="G162" s="0" t="n">
        <v>-0.968483646961896</v>
      </c>
      <c r="H162" s="0" t="n">
        <v>-1.3817691885677</v>
      </c>
      <c r="I162" s="0" t="n">
        <v>0.770050108917586</v>
      </c>
      <c r="J162" s="0" t="n">
        <v>1.50614724077495</v>
      </c>
      <c r="K162" s="0" t="n">
        <v>-0.438849990478172</v>
      </c>
      <c r="L162" s="0" t="n">
        <v>-1.13906150761635</v>
      </c>
      <c r="M162" s="0" t="n">
        <v>-2.45816943054902</v>
      </c>
      <c r="N162" s="0" t="n">
        <v>-0.980764843662538</v>
      </c>
      <c r="O162" s="0" t="n">
        <v>-0.11365684249904</v>
      </c>
      <c r="P162" s="0" t="n">
        <v>1.59912324083673</v>
      </c>
      <c r="Q162" s="0" t="n">
        <v>0.673133692232969</v>
      </c>
      <c r="R162" s="0" t="n">
        <v>0.305085404706753</v>
      </c>
      <c r="S162" s="0" t="n">
        <v>-0.400119661301131</v>
      </c>
      <c r="T162" s="0" t="n">
        <v>-0.583165717255956</v>
      </c>
      <c r="U162" s="0" t="n">
        <v>1.40564759750796</v>
      </c>
      <c r="V162" s="0" t="n">
        <v>0.20073854075839</v>
      </c>
      <c r="W162" s="0" t="n">
        <v>-2.10260069192102</v>
      </c>
      <c r="X162" s="0" t="n">
        <v>-0.673539647897243</v>
      </c>
      <c r="Y162" s="0" t="n">
        <v>-0.858216031771627</v>
      </c>
      <c r="Z162" s="0" t="n">
        <v>-0.546264009177465</v>
      </c>
      <c r="AA162" s="0" t="n">
        <v>0.562910660285085</v>
      </c>
      <c r="AB162" s="0" t="n">
        <v>-0.107444881794249</v>
      </c>
      <c r="AC162" s="0" t="n">
        <v>-0.076865407003662</v>
      </c>
      <c r="AD162" s="0" t="n">
        <v>1.31347316132524</v>
      </c>
      <c r="AE162" s="0" t="n">
        <v>-0.696461089786688</v>
      </c>
      <c r="AF162" s="0" t="n">
        <v>1.86419952588735</v>
      </c>
      <c r="AG162" s="0" t="n">
        <v>-0.671307591371086</v>
      </c>
      <c r="AH162" s="0" t="n">
        <v>0.0891981966125714</v>
      </c>
      <c r="AI162" s="0" t="n">
        <v>-0.281203595402767</v>
      </c>
      <c r="AJ162" s="0" t="n">
        <v>0.123419133500961</v>
      </c>
      <c r="AK162" s="0" t="n">
        <v>0.444591995073129</v>
      </c>
      <c r="AL162" s="0" t="n">
        <v>0.433835240088877</v>
      </c>
      <c r="AM162" s="0" t="n">
        <v>-0.75311733062058</v>
      </c>
      <c r="AN162" s="0" t="n">
        <v>-1.12291467744757</v>
      </c>
      <c r="AO162" s="0" t="n">
        <v>2.50317179090571</v>
      </c>
      <c r="AP162" s="0" t="n">
        <v>-0.483984339600553</v>
      </c>
      <c r="AQ162" s="0" t="n">
        <v>0.699212438671987</v>
      </c>
      <c r="AR162" s="0" t="n">
        <v>-1.6076413105232</v>
      </c>
      <c r="AS162" s="0" t="n">
        <v>-0.279612719904677</v>
      </c>
      <c r="AT162" s="0" t="n">
        <v>-0.127199383982443</v>
      </c>
      <c r="AU162" s="0" t="n">
        <v>0.472815069927833</v>
      </c>
      <c r="AV162" s="0" t="n">
        <v>-2.72245414099194</v>
      </c>
      <c r="AW162" s="0" t="n">
        <v>0.166140613078331</v>
      </c>
      <c r="AX162" s="0" t="n">
        <v>-1.14974145536789</v>
      </c>
      <c r="AY162" s="0" t="n">
        <v>0.324345711194924</v>
      </c>
      <c r="AZ162" s="0" t="n">
        <v>-1.03632919683816</v>
      </c>
      <c r="BA162" s="0" t="n">
        <v>-0.855482695925581</v>
      </c>
      <c r="BB162" s="0" t="n">
        <v>-0.273627610393268</v>
      </c>
      <c r="BC162" s="0" t="n">
        <v>-1.0523294696032</v>
      </c>
      <c r="BD162" s="0" t="n">
        <v>-0.475534446735355</v>
      </c>
      <c r="BE162" s="0" t="n">
        <v>-1.19337576854332</v>
      </c>
      <c r="BF162" s="0" t="n">
        <v>-1.83317045169873</v>
      </c>
      <c r="BG162" s="0" t="n">
        <v>1.01795705242936</v>
      </c>
      <c r="BH162" s="0" t="n">
        <v>-1.29604869282393</v>
      </c>
      <c r="BI162" s="0" t="n">
        <v>-0.178680887607984</v>
      </c>
      <c r="BJ162" s="0" t="n">
        <v>0.752891081493785</v>
      </c>
      <c r="BK162" s="0" t="n">
        <v>-0.614944102516043</v>
      </c>
    </row>
    <row r="163" customFormat="false" ht="15" hidden="false" customHeight="false" outlineLevel="0" collapsed="false">
      <c r="A163" s="0" t="n">
        <v>-0.825165899745538</v>
      </c>
      <c r="B163" s="0" t="n">
        <v>0.226238088667422</v>
      </c>
      <c r="C163" s="0" t="n">
        <v>1.11793382272715</v>
      </c>
      <c r="D163" s="0" t="n">
        <v>-1.16931526508647</v>
      </c>
      <c r="E163" s="0" t="n">
        <v>-0.150147832017439</v>
      </c>
      <c r="F163" s="0" t="n">
        <v>-1.73249459496733</v>
      </c>
      <c r="G163" s="0" t="n">
        <v>-0.39320100368219</v>
      </c>
      <c r="H163" s="0" t="n">
        <v>0.0342046845380754</v>
      </c>
      <c r="I163" s="0" t="n">
        <v>-0.854624641755066</v>
      </c>
      <c r="J163" s="0" t="n">
        <v>-0.456991833825232</v>
      </c>
      <c r="K163" s="0" t="n">
        <v>-1.40822676830745</v>
      </c>
      <c r="L163" s="0" t="n">
        <v>0.0770786113814936</v>
      </c>
      <c r="M163" s="0" t="n">
        <v>1.05569424888315</v>
      </c>
      <c r="N163" s="0" t="n">
        <v>-1.09714386977046</v>
      </c>
      <c r="O163" s="0" t="n">
        <v>-0.622671766552383</v>
      </c>
      <c r="P163" s="0" t="n">
        <v>0.502546246454182</v>
      </c>
      <c r="Q163" s="0" t="n">
        <v>1.21209071932274</v>
      </c>
      <c r="R163" s="0" t="n">
        <v>-1.49318981220893</v>
      </c>
      <c r="S163" s="0" t="n">
        <v>-0.168784737415949</v>
      </c>
      <c r="T163" s="0" t="n">
        <v>0.283130822319525</v>
      </c>
      <c r="U163" s="0" t="n">
        <v>-0.102056390628848</v>
      </c>
      <c r="V163" s="0" t="n">
        <v>-2.47679206687709</v>
      </c>
      <c r="W163" s="0" t="n">
        <v>0.501090009308772</v>
      </c>
      <c r="X163" s="0" t="n">
        <v>1.51933635109064</v>
      </c>
      <c r="Y163" s="0" t="n">
        <v>0.116661751169503</v>
      </c>
      <c r="Z163" s="0" t="n">
        <v>-1.03110605329426</v>
      </c>
      <c r="AA163" s="0" t="n">
        <v>-0.513127246364283</v>
      </c>
      <c r="AB163" s="0" t="n">
        <v>1.76991306765559</v>
      </c>
      <c r="AC163" s="0" t="n">
        <v>0.909962540860559</v>
      </c>
      <c r="AD163" s="0" t="n">
        <v>0.640026618384329</v>
      </c>
      <c r="AE163" s="0" t="n">
        <v>0.356412583534376</v>
      </c>
      <c r="AF163" s="0" t="n">
        <v>-0.661137112190972</v>
      </c>
      <c r="AG163" s="0" t="n">
        <v>-0.200571180655769</v>
      </c>
      <c r="AH163" s="0" t="n">
        <v>-0.0779227356785159</v>
      </c>
      <c r="AI163" s="0" t="n">
        <v>0.549574316064444</v>
      </c>
      <c r="AJ163" s="0" t="n">
        <v>1.5089188942669</v>
      </c>
      <c r="AK163" s="0" t="n">
        <v>1.11833813679313</v>
      </c>
      <c r="AL163" s="0" t="n">
        <v>-1.41938435579604</v>
      </c>
      <c r="AM163" s="0" t="n">
        <v>0.223994968901049</v>
      </c>
      <c r="AN163" s="0" t="n">
        <v>0.736763345167897</v>
      </c>
      <c r="AO163" s="0" t="n">
        <v>0.618860330144635</v>
      </c>
      <c r="AP163" s="0" t="n">
        <v>-0.629233763387419</v>
      </c>
      <c r="AQ163" s="0" t="n">
        <v>2.91410921576836</v>
      </c>
      <c r="AR163" s="0" t="n">
        <v>-1.27708456233112</v>
      </c>
      <c r="AS163" s="0" t="n">
        <v>-1.08318844666605</v>
      </c>
      <c r="AT163" s="0" t="n">
        <v>0.233595081261576</v>
      </c>
      <c r="AU163" s="0" t="n">
        <v>2.11680305496385</v>
      </c>
      <c r="AV163" s="0" t="n">
        <v>-0.836194850704171</v>
      </c>
      <c r="AW163" s="0" t="n">
        <v>-0.265828365646992</v>
      </c>
      <c r="AX163" s="0" t="n">
        <v>1.07729367301569</v>
      </c>
      <c r="AY163" s="0" t="n">
        <v>-0.0178621548877335</v>
      </c>
      <c r="AZ163" s="0" t="n">
        <v>-0.334603854530296</v>
      </c>
      <c r="BA163" s="0" t="n">
        <v>0.56563290188672</v>
      </c>
      <c r="BB163" s="0" t="n">
        <v>0.272517990229593</v>
      </c>
      <c r="BC163" s="0" t="n">
        <v>1.03043878563679</v>
      </c>
      <c r="BD163" s="0" t="n">
        <v>1.29146888906536</v>
      </c>
      <c r="BE163" s="0" t="n">
        <v>0.307003060005362</v>
      </c>
      <c r="BF163" s="0" t="n">
        <v>0.291732725378309</v>
      </c>
      <c r="BG163" s="0" t="n">
        <v>0.214110982286134</v>
      </c>
      <c r="BH163" s="0" t="n">
        <v>0.489130556649288</v>
      </c>
      <c r="BI163" s="0" t="n">
        <v>0.0551706378714639</v>
      </c>
      <c r="BJ163" s="0" t="n">
        <v>-0.000608482322289451</v>
      </c>
      <c r="BK163" s="0" t="n">
        <v>1.19662712082724</v>
      </c>
    </row>
    <row r="164" customFormat="false" ht="15" hidden="false" customHeight="false" outlineLevel="0" collapsed="false">
      <c r="A164" s="0" t="n">
        <v>1.51611618035504</v>
      </c>
      <c r="B164" s="0" t="n">
        <v>-1.50755294463342</v>
      </c>
      <c r="C164" s="0" t="n">
        <v>0.0100211517405691</v>
      </c>
      <c r="D164" s="0" t="n">
        <v>-0.688694433445235</v>
      </c>
      <c r="E164" s="0" t="n">
        <v>-0.310971466486072</v>
      </c>
      <c r="F164" s="0" t="n">
        <v>0.402516209735321</v>
      </c>
      <c r="G164" s="0" t="n">
        <v>0.669438371542468</v>
      </c>
      <c r="H164" s="0" t="n">
        <v>-0.112126443611345</v>
      </c>
      <c r="I164" s="0" t="n">
        <v>-1.9133403347228</v>
      </c>
      <c r="J164" s="0" t="n">
        <v>-0.96504558057618</v>
      </c>
      <c r="K164" s="0" t="n">
        <v>0.896499670200166</v>
      </c>
      <c r="L164" s="0" t="n">
        <v>-2.74042642203493</v>
      </c>
      <c r="M164" s="0" t="n">
        <v>1.187427151682</v>
      </c>
      <c r="N164" s="0" t="n">
        <v>0.521229990644541</v>
      </c>
      <c r="O164" s="0" t="n">
        <v>1.31617608153002</v>
      </c>
      <c r="P164" s="0" t="n">
        <v>-0.198569186880961</v>
      </c>
      <c r="Q164" s="0" t="n">
        <v>-2.06140542402291</v>
      </c>
      <c r="R164" s="0" t="n">
        <v>0.430362641506498</v>
      </c>
      <c r="S164" s="0" t="n">
        <v>1.27465312403834</v>
      </c>
      <c r="T164" s="0" t="n">
        <v>0.924721805513421</v>
      </c>
      <c r="U164" s="0" t="n">
        <v>-0.662691483488035</v>
      </c>
      <c r="V164" s="0" t="n">
        <v>0.0867610754626467</v>
      </c>
      <c r="W164" s="0" t="n">
        <v>-0.532836268779924</v>
      </c>
      <c r="X164" s="0" t="n">
        <v>-0.819266464189372</v>
      </c>
      <c r="Y164" s="0" t="n">
        <v>0.955388571179851</v>
      </c>
      <c r="Z164" s="0" t="n">
        <v>-1.19753231126516</v>
      </c>
      <c r="AA164" s="0" t="n">
        <v>-0.893816430581613</v>
      </c>
      <c r="AB164" s="0" t="n">
        <v>-1.10402563347239</v>
      </c>
      <c r="AC164" s="0" t="n">
        <v>-1.49024752329905</v>
      </c>
      <c r="AD164" s="0" t="n">
        <v>0.146414291842603</v>
      </c>
      <c r="AE164" s="0" t="n">
        <v>1.16150304848198</v>
      </c>
      <c r="AF164" s="0" t="n">
        <v>-0.184876756245266</v>
      </c>
      <c r="AG164" s="0" t="n">
        <v>-1.50574780056417</v>
      </c>
      <c r="AH164" s="0" t="n">
        <v>0.839944539742028</v>
      </c>
      <c r="AI164" s="0" t="n">
        <v>1.68570175403497</v>
      </c>
      <c r="AJ164" s="0" t="n">
        <v>-0.646242324146595</v>
      </c>
      <c r="AK164" s="0" t="n">
        <v>-0.478554266717718</v>
      </c>
      <c r="AL164" s="0" t="n">
        <v>0.515660630083394</v>
      </c>
      <c r="AM164" s="0" t="n">
        <v>1.62187374778505</v>
      </c>
      <c r="AN164" s="0" t="n">
        <v>-0.519834145725226</v>
      </c>
      <c r="AO164" s="0" t="n">
        <v>-1.33244978099821</v>
      </c>
      <c r="AP164" s="0" t="n">
        <v>0.631418606272406</v>
      </c>
      <c r="AQ164" s="0" t="n">
        <v>0.799068073142299</v>
      </c>
      <c r="AR164" s="0" t="n">
        <v>0.00613145043522685</v>
      </c>
      <c r="AS164" s="0" t="n">
        <v>-0.558133259657451</v>
      </c>
      <c r="AT164" s="0" t="n">
        <v>0.994378730992046</v>
      </c>
      <c r="AU164" s="0" t="n">
        <v>0.528036004547964</v>
      </c>
      <c r="AV164" s="0" t="n">
        <v>-0.768435516903493</v>
      </c>
      <c r="AW164" s="0" t="n">
        <v>0.0490947313056715</v>
      </c>
      <c r="AX164" s="0" t="n">
        <v>-1.35170753202465</v>
      </c>
      <c r="AY164" s="0" t="n">
        <v>0.68589045643792</v>
      </c>
      <c r="AZ164" s="0" t="n">
        <v>-0.262233569382856</v>
      </c>
      <c r="BA164" s="0" t="n">
        <v>-0.435710832384737</v>
      </c>
      <c r="BB164" s="0" t="n">
        <v>-0.0328744851524342</v>
      </c>
      <c r="BC164" s="0" t="n">
        <v>0.0403076993302478</v>
      </c>
      <c r="BD164" s="0" t="n">
        <v>0.894930061565561</v>
      </c>
      <c r="BE164" s="0" t="n">
        <v>0.591090531325222</v>
      </c>
      <c r="BF164" s="0" t="n">
        <v>-0.156409278792803</v>
      </c>
      <c r="BG164" s="0" t="n">
        <v>0.763668149718995</v>
      </c>
      <c r="BH164" s="0" t="n">
        <v>0.400737253691613</v>
      </c>
      <c r="BI164" s="0" t="n">
        <v>-0.426599636286037</v>
      </c>
      <c r="BJ164" s="0" t="n">
        <v>-0.124718158236486</v>
      </c>
      <c r="BK164" s="0" t="n">
        <v>-0.148222888843121</v>
      </c>
    </row>
    <row r="165" customFormat="false" ht="15" hidden="false" customHeight="false" outlineLevel="0" collapsed="false">
      <c r="A165" s="0" t="n">
        <v>0.505261343174202</v>
      </c>
      <c r="B165" s="0" t="n">
        <v>-0.367022614721642</v>
      </c>
      <c r="C165" s="0" t="n">
        <v>-0.390409186421633</v>
      </c>
      <c r="D165" s="0" t="n">
        <v>1.96875730943396</v>
      </c>
      <c r="E165" s="0" t="n">
        <v>0.939735481747104</v>
      </c>
      <c r="F165" s="0" t="n">
        <v>-0.760600664425139</v>
      </c>
      <c r="G165" s="0" t="n">
        <v>0.570940993942198</v>
      </c>
      <c r="H165" s="0" t="n">
        <v>0.118350065655177</v>
      </c>
      <c r="I165" s="0" t="n">
        <v>0.391551175260094</v>
      </c>
      <c r="J165" s="0" t="n">
        <v>0.137341324565105</v>
      </c>
      <c r="K165" s="0" t="n">
        <v>1.18964264548524</v>
      </c>
      <c r="L165" s="0" t="n">
        <v>0.345620344651446</v>
      </c>
      <c r="M165" s="0" t="n">
        <v>-0.0620886982142874</v>
      </c>
      <c r="N165" s="0" t="n">
        <v>1.04219057698302</v>
      </c>
      <c r="O165" s="0" t="n">
        <v>0.233285041087872</v>
      </c>
      <c r="P165" s="0" t="n">
        <v>0.121478579329058</v>
      </c>
      <c r="Q165" s="0" t="n">
        <v>0.314022602486115</v>
      </c>
      <c r="R165" s="0" t="n">
        <v>-0.0936090233663665</v>
      </c>
      <c r="S165" s="0" t="n">
        <v>0.0092269929954689</v>
      </c>
      <c r="T165" s="0" t="n">
        <v>-0.586694588761873</v>
      </c>
      <c r="U165" s="0" t="n">
        <v>-0.751167219623879</v>
      </c>
      <c r="V165" s="0" t="n">
        <v>-0.99857038648244</v>
      </c>
      <c r="W165" s="0" t="n">
        <v>-1.39198328679708</v>
      </c>
      <c r="X165" s="0" t="n">
        <v>-0.879717361384557</v>
      </c>
      <c r="Y165" s="0" t="n">
        <v>-0.174267034466926</v>
      </c>
      <c r="Z165" s="0" t="n">
        <v>0.103117582445637</v>
      </c>
      <c r="AA165" s="0" t="n">
        <v>-0.271296563147641</v>
      </c>
      <c r="AB165" s="0" t="n">
        <v>-2.35570349012736</v>
      </c>
      <c r="AC165" s="0" t="n">
        <v>1.57458635776234</v>
      </c>
      <c r="AD165" s="0" t="n">
        <v>1.08648012289038</v>
      </c>
      <c r="AE165" s="0" t="n">
        <v>0.445759851217129</v>
      </c>
      <c r="AF165" s="0" t="n">
        <v>1.90749067255327</v>
      </c>
      <c r="AG165" s="0" t="n">
        <v>-0.977364117483711</v>
      </c>
      <c r="AH165" s="0" t="n">
        <v>1.88762512062601</v>
      </c>
      <c r="AI165" s="0" t="n">
        <v>-0.965214076750548</v>
      </c>
      <c r="AJ165" s="0" t="n">
        <v>0.238737925291357</v>
      </c>
      <c r="AK165" s="0" t="n">
        <v>-1.2738373251342</v>
      </c>
      <c r="AL165" s="0" t="n">
        <v>0.0146940955443668</v>
      </c>
      <c r="AM165" s="0" t="n">
        <v>0.386166497998389</v>
      </c>
      <c r="AN165" s="0" t="n">
        <v>-0.154690331134555</v>
      </c>
      <c r="AO165" s="0" t="n">
        <v>0.713877444090138</v>
      </c>
      <c r="AP165" s="0" t="n">
        <v>0.0990144494872573</v>
      </c>
      <c r="AQ165" s="0" t="n">
        <v>-0.522414728377509</v>
      </c>
      <c r="AR165" s="0" t="n">
        <v>-0.566813317802339</v>
      </c>
      <c r="AS165" s="0" t="n">
        <v>0.810913772615696</v>
      </c>
      <c r="AT165" s="0" t="n">
        <v>-0.653742029806968</v>
      </c>
      <c r="AU165" s="0" t="n">
        <v>0.915402970484937</v>
      </c>
      <c r="AV165" s="0" t="n">
        <v>1.22271179283193</v>
      </c>
      <c r="AW165" s="0" t="n">
        <v>-1.66871386234613</v>
      </c>
      <c r="AX165" s="0" t="n">
        <v>1.13292638730104</v>
      </c>
      <c r="AY165" s="0" t="n">
        <v>2.0604226984447</v>
      </c>
      <c r="AZ165" s="0" t="n">
        <v>0.252003761201929</v>
      </c>
      <c r="BA165" s="0" t="n">
        <v>0.599084185294822</v>
      </c>
      <c r="BB165" s="0" t="n">
        <v>1.03700532436916</v>
      </c>
      <c r="BC165" s="0" t="n">
        <v>-0.275482315179022</v>
      </c>
      <c r="BD165" s="0" t="n">
        <v>0.18228022353787</v>
      </c>
      <c r="BE165" s="0" t="n">
        <v>-1.31419952962311</v>
      </c>
      <c r="BF165" s="0" t="n">
        <v>0.138635028530451</v>
      </c>
      <c r="BG165" s="0" t="n">
        <v>0.498111995644542</v>
      </c>
      <c r="BH165" s="0" t="n">
        <v>0.516163022926469</v>
      </c>
      <c r="BI165" s="0" t="n">
        <v>1.06542472359758</v>
      </c>
      <c r="BJ165" s="0" t="n">
        <v>-0.774802178135529</v>
      </c>
      <c r="BK165" s="0" t="n">
        <v>-0.532606756673496</v>
      </c>
    </row>
    <row r="166" customFormat="false" ht="15" hidden="false" customHeight="false" outlineLevel="0" collapsed="false">
      <c r="A166" s="0" t="n">
        <v>1.89550734599136</v>
      </c>
      <c r="B166" s="0" t="n">
        <v>-0.15032837376371</v>
      </c>
      <c r="C166" s="0" t="n">
        <v>0.200033787312328</v>
      </c>
      <c r="D166" s="0" t="n">
        <v>-0.0670100417252211</v>
      </c>
      <c r="E166" s="0" t="n">
        <v>-0.821680826305022</v>
      </c>
      <c r="F166" s="0" t="n">
        <v>1.62352921089181</v>
      </c>
      <c r="G166" s="0" t="n">
        <v>-0.527701411920606</v>
      </c>
      <c r="H166" s="0" t="n">
        <v>-1.12728552370693</v>
      </c>
      <c r="I166" s="0" t="n">
        <v>-0.450740277302752</v>
      </c>
      <c r="J166" s="0" t="n">
        <v>-2.00170600172553</v>
      </c>
      <c r="K166" s="0" t="n">
        <v>-0.651287464983182</v>
      </c>
      <c r="L166" s="0" t="n">
        <v>-0.968128597852327</v>
      </c>
      <c r="M166" s="0" t="n">
        <v>0.617428630927324</v>
      </c>
      <c r="N166" s="0" t="n">
        <v>-0.673414239559873</v>
      </c>
      <c r="O166" s="0" t="n">
        <v>0.887803935578849</v>
      </c>
      <c r="P166" s="0" t="n">
        <v>1.39848399306932</v>
      </c>
      <c r="Q166" s="0" t="n">
        <v>0.781175336287599</v>
      </c>
      <c r="R166" s="0" t="n">
        <v>-0.215388288860077</v>
      </c>
      <c r="S166" s="0" t="n">
        <v>0.141114496705593</v>
      </c>
      <c r="T166" s="0" t="n">
        <v>-1.52498494014406</v>
      </c>
      <c r="U166" s="0" t="n">
        <v>-0.13377937252124</v>
      </c>
      <c r="V166" s="0" t="n">
        <v>-0.860438468066833</v>
      </c>
      <c r="W166" s="0" t="n">
        <v>0.694326381149299</v>
      </c>
      <c r="X166" s="0" t="n">
        <v>2.57275238924447</v>
      </c>
      <c r="Y166" s="0" t="n">
        <v>0.499821635973809</v>
      </c>
      <c r="Z166" s="0" t="n">
        <v>-1.99114014895467</v>
      </c>
      <c r="AA166" s="0" t="n">
        <v>-0.361230192914373</v>
      </c>
      <c r="AB166" s="0" t="n">
        <v>0.122490925374455</v>
      </c>
      <c r="AC166" s="0" t="n">
        <v>0.0873574252602637</v>
      </c>
      <c r="AD166" s="0" t="n">
        <v>-0.730813125608753</v>
      </c>
      <c r="AE166" s="0" t="n">
        <v>0.245291742636935</v>
      </c>
      <c r="AF166" s="0" t="n">
        <v>-1.24250083691939</v>
      </c>
      <c r="AG166" s="0" t="n">
        <v>-0.944908722685067</v>
      </c>
      <c r="AH166" s="0" t="n">
        <v>0.645797641603711</v>
      </c>
      <c r="AI166" s="0" t="n">
        <v>-1.01566323087983</v>
      </c>
      <c r="AJ166" s="0" t="n">
        <v>0.538211605492257</v>
      </c>
      <c r="AK166" s="0" t="n">
        <v>-1.36946377465606</v>
      </c>
      <c r="AL166" s="0" t="n">
        <v>1.76482588379174</v>
      </c>
      <c r="AM166" s="0" t="n">
        <v>-0.774269922404055</v>
      </c>
      <c r="AN166" s="0" t="n">
        <v>-0.223666571803444</v>
      </c>
      <c r="AO166" s="0" t="n">
        <v>0.330613261090406</v>
      </c>
      <c r="AP166" s="0" t="n">
        <v>-0.565349952501094</v>
      </c>
      <c r="AQ166" s="0" t="n">
        <v>0.143405961071304</v>
      </c>
      <c r="AR166" s="0" t="n">
        <v>0.575356724520126</v>
      </c>
      <c r="AS166" s="0" t="n">
        <v>0.960613232503485</v>
      </c>
      <c r="AT166" s="0" t="n">
        <v>0.791497435972957</v>
      </c>
      <c r="AU166" s="0" t="n">
        <v>-0.171810463802674</v>
      </c>
      <c r="AV166" s="0" t="n">
        <v>-0.146631774043602</v>
      </c>
      <c r="AW166" s="0" t="n">
        <v>2.34910855802503</v>
      </c>
      <c r="AX166" s="0" t="n">
        <v>0.949889068249292</v>
      </c>
      <c r="AY166" s="0" t="n">
        <v>-0.921823656320214</v>
      </c>
      <c r="AZ166" s="0" t="n">
        <v>0.0999881637655518</v>
      </c>
      <c r="BA166" s="0" t="n">
        <v>-0.335143138778193</v>
      </c>
      <c r="BB166" s="0" t="n">
        <v>-0.13533423392311</v>
      </c>
      <c r="BC166" s="0" t="n">
        <v>-1.22949515770809</v>
      </c>
      <c r="BD166" s="0" t="n">
        <v>-0.411923234385953</v>
      </c>
      <c r="BE166" s="0" t="n">
        <v>1.81155577319391</v>
      </c>
      <c r="BF166" s="0" t="n">
        <v>0.579076300875503</v>
      </c>
      <c r="BG166" s="0" t="n">
        <v>-2.49116140815146</v>
      </c>
      <c r="BH166" s="0" t="n">
        <v>1.21672349249795</v>
      </c>
      <c r="BI166" s="0" t="n">
        <v>1.08962952290916</v>
      </c>
      <c r="BJ166" s="0" t="n">
        <v>-0.359285304306417</v>
      </c>
      <c r="BK166" s="0" t="n">
        <v>0.717263543783215</v>
      </c>
    </row>
    <row r="167" customFormat="false" ht="15" hidden="false" customHeight="false" outlineLevel="0" collapsed="false">
      <c r="A167" s="0" t="n">
        <v>-0.859399210817201</v>
      </c>
      <c r="B167" s="0" t="n">
        <v>-0.470255716266357</v>
      </c>
      <c r="C167" s="0" t="n">
        <v>1.49854636066985</v>
      </c>
      <c r="D167" s="0" t="n">
        <v>-0.271730039869708</v>
      </c>
      <c r="E167" s="0" t="n">
        <v>-1.86973166195499</v>
      </c>
      <c r="F167" s="0" t="n">
        <v>-0.0633032227813368</v>
      </c>
      <c r="G167" s="0" t="n">
        <v>-0.0785883929143568</v>
      </c>
      <c r="H167" s="0" t="n">
        <v>1.19836856937346</v>
      </c>
      <c r="I167" s="0" t="n">
        <v>0.01433642217576</v>
      </c>
      <c r="J167" s="0" t="n">
        <v>-0.421582311440293</v>
      </c>
      <c r="K167" s="0" t="n">
        <v>1.04505614523121</v>
      </c>
      <c r="L167" s="0" t="n">
        <v>0.12079023250111</v>
      </c>
      <c r="M167" s="0" t="n">
        <v>-0.750022681565717</v>
      </c>
      <c r="N167" s="0" t="n">
        <v>1.15499756054162</v>
      </c>
      <c r="O167" s="0" t="n">
        <v>0.193661764516799</v>
      </c>
      <c r="P167" s="0" t="n">
        <v>0.0029259666794377</v>
      </c>
      <c r="Q167" s="0" t="n">
        <v>0.177908391411654</v>
      </c>
      <c r="R167" s="0" t="n">
        <v>-1.0706683714166</v>
      </c>
      <c r="S167" s="0" t="n">
        <v>-0.527653776178337</v>
      </c>
      <c r="T167" s="0" t="n">
        <v>0.00358260183278328</v>
      </c>
      <c r="U167" s="0" t="n">
        <v>-0.19466369502468</v>
      </c>
      <c r="V167" s="0" t="n">
        <v>1.2724283828166</v>
      </c>
      <c r="W167" s="0" t="n">
        <v>0.217405852727003</v>
      </c>
      <c r="X167" s="0" t="n">
        <v>0.854903922636403</v>
      </c>
      <c r="Y167" s="0" t="n">
        <v>0.00939535457584946</v>
      </c>
      <c r="Z167" s="0" t="n">
        <v>1.05628848374612</v>
      </c>
      <c r="AA167" s="0" t="n">
        <v>0.397527756573154</v>
      </c>
      <c r="AB167" s="0" t="n">
        <v>0.0134204853884601</v>
      </c>
      <c r="AC167" s="0" t="n">
        <v>-0.0132830889590195</v>
      </c>
      <c r="AD167" s="0" t="n">
        <v>-0.954438626290963</v>
      </c>
      <c r="AE167" s="0" t="n">
        <v>0.506915720136311</v>
      </c>
      <c r="AF167" s="0" t="n">
        <v>-0.040204734536379</v>
      </c>
      <c r="AG167" s="0" t="n">
        <v>-0.501991960181205</v>
      </c>
      <c r="AH167" s="0" t="n">
        <v>1.10646177081207</v>
      </c>
      <c r="AI167" s="0" t="n">
        <v>-1.2502160258948</v>
      </c>
      <c r="AJ167" s="0" t="n">
        <v>-0.422495895432434</v>
      </c>
      <c r="AK167" s="0" t="n">
        <v>1.02771874877953</v>
      </c>
      <c r="AL167" s="0" t="n">
        <v>0.315522940920253</v>
      </c>
      <c r="AM167" s="0" t="n">
        <v>-0.0478589276527573</v>
      </c>
      <c r="AN167" s="0" t="n">
        <v>0.251003543150147</v>
      </c>
      <c r="AO167" s="0" t="n">
        <v>0.179414171048841</v>
      </c>
      <c r="AP167" s="0" t="n">
        <v>-1.51666254628592</v>
      </c>
      <c r="AQ167" s="0" t="n">
        <v>-0.349261885347962</v>
      </c>
      <c r="AR167" s="0" t="n">
        <v>1.61652165451375</v>
      </c>
      <c r="AS167" s="0" t="n">
        <v>-0.659324134777168</v>
      </c>
      <c r="AT167" s="0" t="n">
        <v>-0.318301014104334</v>
      </c>
      <c r="AU167" s="0" t="n">
        <v>-0.541620763309188</v>
      </c>
      <c r="AV167" s="0" t="n">
        <v>-0.0870152233181374</v>
      </c>
      <c r="AW167" s="0" t="n">
        <v>-0.583122831324298</v>
      </c>
      <c r="AX167" s="0" t="n">
        <v>0.48674150215806</v>
      </c>
      <c r="AY167" s="0" t="n">
        <v>0.197313412290267</v>
      </c>
      <c r="AZ167" s="0" t="n">
        <v>0.773547615107018</v>
      </c>
      <c r="BA167" s="0" t="n">
        <v>-1.05094116618896</v>
      </c>
      <c r="BB167" s="0" t="n">
        <v>-0.340340482882903</v>
      </c>
      <c r="BC167" s="0" t="n">
        <v>-0.225722631612135</v>
      </c>
      <c r="BD167" s="0" t="n">
        <v>0.455646910088595</v>
      </c>
      <c r="BE167" s="0" t="n">
        <v>-0.793221197207034</v>
      </c>
      <c r="BF167" s="0" t="n">
        <v>0.915653804258344</v>
      </c>
      <c r="BG167" s="0" t="n">
        <v>1.18641559051761</v>
      </c>
      <c r="BH167" s="0" t="n">
        <v>-0.988872347635584</v>
      </c>
      <c r="BI167" s="0" t="n">
        <v>-0.490872894893566</v>
      </c>
      <c r="BJ167" s="0" t="n">
        <v>-0.531931508292092</v>
      </c>
      <c r="BK167" s="0" t="n">
        <v>2.6323862046775</v>
      </c>
    </row>
    <row r="168" customFormat="false" ht="15" hidden="false" customHeight="false" outlineLevel="0" collapsed="false">
      <c r="A168" s="0" t="n">
        <v>-0.429900105207887</v>
      </c>
      <c r="B168" s="0" t="n">
        <v>1.67762544215614</v>
      </c>
      <c r="C168" s="0" t="n">
        <v>-1.26663199510661</v>
      </c>
      <c r="D168" s="0" t="n">
        <v>-0.989650966164363</v>
      </c>
      <c r="E168" s="0" t="n">
        <v>-0.686604531848201</v>
      </c>
      <c r="F168" s="0" t="n">
        <v>-0.845689311446522</v>
      </c>
      <c r="G168" s="0" t="n">
        <v>-0.267898734158499</v>
      </c>
      <c r="H168" s="0" t="n">
        <v>-0.708778202721498</v>
      </c>
      <c r="I168" s="0" t="n">
        <v>-0.819341592734574</v>
      </c>
      <c r="J168" s="0" t="n">
        <v>1.15847199647333</v>
      </c>
      <c r="K168" s="0" t="n">
        <v>1.22379362251317</v>
      </c>
      <c r="L168" s="0" t="n">
        <v>0.949296498375316</v>
      </c>
      <c r="M168" s="0" t="n">
        <v>0.523998955584328</v>
      </c>
      <c r="N168" s="0" t="n">
        <v>0.0927430657795523</v>
      </c>
      <c r="O168" s="0" t="n">
        <v>-0.497030690665909</v>
      </c>
      <c r="P168" s="0" t="n">
        <v>-0.953157504755092</v>
      </c>
      <c r="Q168" s="0" t="n">
        <v>0.362995703432687</v>
      </c>
      <c r="R168" s="0" t="n">
        <v>-1.1736303925468</v>
      </c>
      <c r="S168" s="0" t="n">
        <v>-0.993920929175393</v>
      </c>
      <c r="T168" s="0" t="n">
        <v>1.15291325620481</v>
      </c>
      <c r="U168" s="0" t="n">
        <v>1.90064904172209</v>
      </c>
      <c r="V168" s="0" t="n">
        <v>0.393295138166481</v>
      </c>
      <c r="W168" s="0" t="n">
        <v>1.10645715229464</v>
      </c>
      <c r="X168" s="0" t="n">
        <v>-0.245848317443983</v>
      </c>
      <c r="Y168" s="0" t="n">
        <v>-1.33767418608768</v>
      </c>
      <c r="Z168" s="0" t="n">
        <v>0.612171618618584</v>
      </c>
      <c r="AA168" s="0" t="n">
        <v>0.569289323270064</v>
      </c>
      <c r="AB168" s="0" t="n">
        <v>0.0716685538802441</v>
      </c>
      <c r="AC168" s="0" t="n">
        <v>-0.242375458105111</v>
      </c>
      <c r="AD168" s="0" t="n">
        <v>0.962210578581098</v>
      </c>
      <c r="AE168" s="0" t="n">
        <v>-0.985733033427474</v>
      </c>
      <c r="AF168" s="0" t="n">
        <v>-0.773780578890658</v>
      </c>
      <c r="AG168" s="0" t="n">
        <v>-1.00810650676043</v>
      </c>
      <c r="AH168" s="0" t="n">
        <v>0.0849729626358272</v>
      </c>
      <c r="AI168" s="0" t="n">
        <v>-1.08789301210926</v>
      </c>
      <c r="AJ168" s="0" t="n">
        <v>-0.684242180515244</v>
      </c>
      <c r="AK168" s="0" t="n">
        <v>-0.705755562227198</v>
      </c>
      <c r="AL168" s="0" t="n">
        <v>-0.260608332333958</v>
      </c>
      <c r="AM168" s="0" t="n">
        <v>-1.48737444640398</v>
      </c>
      <c r="AN168" s="0" t="n">
        <v>0.087204992037267</v>
      </c>
      <c r="AO168" s="0" t="n">
        <v>1.24730365066468</v>
      </c>
      <c r="AP168" s="0" t="n">
        <v>0.135491372316762</v>
      </c>
      <c r="AQ168" s="0" t="n">
        <v>1.54132114480132</v>
      </c>
      <c r="AR168" s="0" t="n">
        <v>1.33399818587693</v>
      </c>
      <c r="AS168" s="0" t="n">
        <v>0.777735047247855</v>
      </c>
      <c r="AT168" s="0" t="n">
        <v>0.0746858426368856</v>
      </c>
      <c r="AU168" s="0" t="n">
        <v>0.0225003882454396</v>
      </c>
      <c r="AV168" s="0" t="n">
        <v>0.76379977236326</v>
      </c>
      <c r="AW168" s="0" t="n">
        <v>-0.391670609504032</v>
      </c>
      <c r="AX168" s="0" t="n">
        <v>-1.88252075146746</v>
      </c>
      <c r="AY168" s="0" t="n">
        <v>0.49200405410296</v>
      </c>
      <c r="AZ168" s="0" t="n">
        <v>-1.13106862993497</v>
      </c>
      <c r="BA168" s="0" t="n">
        <v>-0.962141228190385</v>
      </c>
      <c r="BB168" s="0" t="n">
        <v>0.000223947995788047</v>
      </c>
      <c r="BC168" s="0" t="n">
        <v>-0.0951248775534698</v>
      </c>
      <c r="BD168" s="0" t="n">
        <v>-1.41207560631563</v>
      </c>
      <c r="BE168" s="0" t="n">
        <v>0.16549156413314</v>
      </c>
      <c r="BF168" s="0" t="n">
        <v>0.966139660861049</v>
      </c>
      <c r="BG168" s="0" t="n">
        <v>-1.12834157026578</v>
      </c>
      <c r="BH168" s="0" t="n">
        <v>1.27248333084876</v>
      </c>
      <c r="BI168" s="0" t="n">
        <v>-1.56017082512994</v>
      </c>
      <c r="BJ168" s="0" t="n">
        <v>2.11732414437095</v>
      </c>
      <c r="BK168" s="0" t="n">
        <v>-0.411260430483483</v>
      </c>
    </row>
    <row r="169" customFormat="false" ht="15" hidden="false" customHeight="false" outlineLevel="0" collapsed="false">
      <c r="A169" s="0" t="n">
        <v>0.145616996826891</v>
      </c>
      <c r="B169" s="0" t="n">
        <v>-1.89203357248567</v>
      </c>
      <c r="C169" s="0" t="n">
        <v>-0.0621360664693085</v>
      </c>
      <c r="D169" s="0" t="n">
        <v>0.228482177718192</v>
      </c>
      <c r="E169" s="0" t="n">
        <v>-0.0861621040994946</v>
      </c>
      <c r="F169" s="0" t="n">
        <v>-0.563081077052374</v>
      </c>
      <c r="G169" s="0" t="n">
        <v>-0.946564518527815</v>
      </c>
      <c r="H169" s="0" t="n">
        <v>1.13052661953731</v>
      </c>
      <c r="I169" s="0" t="n">
        <v>0.0308071349979501</v>
      </c>
      <c r="J169" s="0" t="n">
        <v>1.54075237651677</v>
      </c>
      <c r="K169" s="0" t="n">
        <v>-0.526482354794923</v>
      </c>
      <c r="L169" s="0" t="n">
        <v>-0.434794693372217</v>
      </c>
      <c r="M169" s="0" t="n">
        <v>0.815594244596163</v>
      </c>
      <c r="N169" s="0" t="n">
        <v>-1.62297496200356</v>
      </c>
      <c r="O169" s="0" t="n">
        <v>-1.21346336015292</v>
      </c>
      <c r="P169" s="0" t="n">
        <v>1.09748497135316</v>
      </c>
      <c r="Q169" s="0" t="n">
        <v>-1.1719339292232</v>
      </c>
      <c r="R169" s="0" t="n">
        <v>-1.81905101530255</v>
      </c>
      <c r="S169" s="0" t="n">
        <v>1.86852718807309</v>
      </c>
      <c r="T169" s="0" t="n">
        <v>-1.39381764787421</v>
      </c>
      <c r="U169" s="0" t="n">
        <v>0.18411939832817</v>
      </c>
      <c r="V169" s="0" t="n">
        <v>0.0690851927242712</v>
      </c>
      <c r="W169" s="0" t="n">
        <v>-2.81062831661808</v>
      </c>
      <c r="X169" s="0" t="n">
        <v>-0.267317023167809</v>
      </c>
      <c r="Y169" s="0" t="n">
        <v>0.44841324947911</v>
      </c>
      <c r="Z169" s="0" t="n">
        <v>0.354309381518861</v>
      </c>
      <c r="AA169" s="0" t="n">
        <v>0.903520683803502</v>
      </c>
      <c r="AB169" s="0" t="n">
        <v>-0.387491314905434</v>
      </c>
      <c r="AC169" s="0" t="n">
        <v>0.712504442092161</v>
      </c>
      <c r="AD169" s="0" t="n">
        <v>-0.689329068080072</v>
      </c>
      <c r="AE169" s="0" t="n">
        <v>-1.41046741641278</v>
      </c>
      <c r="AF169" s="0" t="n">
        <v>-1.29772837568123</v>
      </c>
      <c r="AG169" s="0" t="n">
        <v>-1.46211045519542</v>
      </c>
      <c r="AH169" s="0" t="n">
        <v>1.00958596789119</v>
      </c>
      <c r="AI169" s="0" t="n">
        <v>-1.51457350905856</v>
      </c>
      <c r="AJ169" s="0" t="n">
        <v>0.274038840649303</v>
      </c>
      <c r="AK169" s="0" t="n">
        <v>-0.265924194072433</v>
      </c>
      <c r="AL169" s="0" t="n">
        <v>-0.102648573450632</v>
      </c>
      <c r="AM169" s="0" t="n">
        <v>1.3636072951997</v>
      </c>
      <c r="AN169" s="0" t="n">
        <v>-0.438427367215273</v>
      </c>
      <c r="AO169" s="0" t="n">
        <v>0.611601561549683</v>
      </c>
      <c r="AP169" s="0" t="n">
        <v>0.0375633513811117</v>
      </c>
      <c r="AQ169" s="0" t="n">
        <v>-0.152018905632698</v>
      </c>
      <c r="AR169" s="0" t="n">
        <v>2.29996912438647</v>
      </c>
      <c r="AS169" s="0" t="n">
        <v>-1.44134174571537</v>
      </c>
      <c r="AT169" s="0" t="n">
        <v>1.28913183543745</v>
      </c>
      <c r="AU169" s="0" t="n">
        <v>0.656406565489972</v>
      </c>
      <c r="AV169" s="0" t="n">
        <v>-0.479524994631784</v>
      </c>
      <c r="AW169" s="0" t="n">
        <v>1.62931851744161</v>
      </c>
      <c r="AX169" s="0" t="n">
        <v>-1.84811011238854</v>
      </c>
      <c r="AY169" s="0" t="n">
        <v>-0.521766657299072</v>
      </c>
      <c r="AZ169" s="0" t="n">
        <v>-1.20848220426908</v>
      </c>
      <c r="BA169" s="0" t="n">
        <v>0.41208346487146</v>
      </c>
      <c r="BB169" s="0" t="n">
        <v>-1.11306410118718</v>
      </c>
      <c r="BC169" s="0" t="n">
        <v>0.433063946741319</v>
      </c>
      <c r="BD169" s="0" t="n">
        <v>-0.186436415821554</v>
      </c>
      <c r="BE169" s="0" t="n">
        <v>-0.479353942656084</v>
      </c>
      <c r="BF169" s="0" t="n">
        <v>0.388647246033311</v>
      </c>
      <c r="BG169" s="0" t="n">
        <v>-0.268621623938064</v>
      </c>
      <c r="BH169" s="0" t="n">
        <v>-1.08863484305904</v>
      </c>
      <c r="BI169" s="0" t="n">
        <v>2.80137298963498</v>
      </c>
      <c r="BJ169" s="0" t="n">
        <v>-0.487167183029145</v>
      </c>
      <c r="BK169" s="0" t="n">
        <v>-2.21760908015202</v>
      </c>
    </row>
    <row r="170" customFormat="false" ht="15" hidden="false" customHeight="false" outlineLevel="0" collapsed="false">
      <c r="A170" s="0" t="n">
        <v>-0.842098689721389</v>
      </c>
      <c r="B170" s="0" t="n">
        <v>-1.26727668837273</v>
      </c>
      <c r="C170" s="0" t="n">
        <v>0.826145616040516</v>
      </c>
      <c r="D170" s="0" t="n">
        <v>0.321652659591586</v>
      </c>
      <c r="E170" s="0" t="n">
        <v>0.398712801790344</v>
      </c>
      <c r="F170" s="0" t="n">
        <v>-0.370022465837244</v>
      </c>
      <c r="G170" s="0" t="n">
        <v>-0.279350247056922</v>
      </c>
      <c r="H170" s="0" t="n">
        <v>-0.370931103607668</v>
      </c>
      <c r="I170" s="0" t="n">
        <v>-0.0811931841354697</v>
      </c>
      <c r="J170" s="0" t="n">
        <v>0.835333435364835</v>
      </c>
      <c r="K170" s="0" t="n">
        <v>0.336075412505346</v>
      </c>
      <c r="L170" s="0" t="n">
        <v>0.500112829620867</v>
      </c>
      <c r="M170" s="0" t="n">
        <v>0.499558908249203</v>
      </c>
      <c r="N170" s="0" t="n">
        <v>0.884442437381738</v>
      </c>
      <c r="O170" s="0" t="n">
        <v>0.288150041540255</v>
      </c>
      <c r="P170" s="0" t="n">
        <v>0.358848072678919</v>
      </c>
      <c r="Q170" s="0" t="n">
        <v>1.18880624119316</v>
      </c>
      <c r="R170" s="0" t="n">
        <v>-0.665045918003112</v>
      </c>
      <c r="S170" s="0" t="n">
        <v>-0.855742579951507</v>
      </c>
      <c r="T170" s="0" t="n">
        <v>-1.18592159918686</v>
      </c>
      <c r="U170" s="0" t="n">
        <v>0.182914563620256</v>
      </c>
      <c r="V170" s="0" t="n">
        <v>-1.85373224121912</v>
      </c>
      <c r="W170" s="0" t="n">
        <v>0.462154096059677</v>
      </c>
      <c r="X170" s="0" t="n">
        <v>-0.109193094500553</v>
      </c>
      <c r="Y170" s="0" t="n">
        <v>1.13463969982106</v>
      </c>
      <c r="Z170" s="0" t="n">
        <v>-0.671917310464991</v>
      </c>
      <c r="AA170" s="0" t="n">
        <v>-0.203318285417507</v>
      </c>
      <c r="AB170" s="0" t="n">
        <v>1.12220333329337</v>
      </c>
      <c r="AC170" s="0" t="n">
        <v>1.38313564677815</v>
      </c>
      <c r="AD170" s="0" t="n">
        <v>-0.68015236575182</v>
      </c>
      <c r="AE170" s="0" t="n">
        <v>0.18178123258716</v>
      </c>
      <c r="AF170" s="0" t="n">
        <v>0.294418977684048</v>
      </c>
      <c r="AG170" s="0" t="n">
        <v>0.373653405621148</v>
      </c>
      <c r="AH170" s="0" t="n">
        <v>-0.262575659315622</v>
      </c>
      <c r="AI170" s="0" t="n">
        <v>1.28138339812364</v>
      </c>
      <c r="AJ170" s="0" t="n">
        <v>-1.88970348362155</v>
      </c>
      <c r="AK170" s="0" t="n">
        <v>-0.421130234801084</v>
      </c>
      <c r="AL170" s="0" t="n">
        <v>0.447930732772947</v>
      </c>
      <c r="AM170" s="0" t="n">
        <v>0.457224811949344</v>
      </c>
      <c r="AN170" s="0" t="n">
        <v>1.35275903061476</v>
      </c>
      <c r="AO170" s="0" t="n">
        <v>1.19822539320129</v>
      </c>
      <c r="AP170" s="0" t="n">
        <v>-0.285541625307224</v>
      </c>
      <c r="AQ170" s="0" t="n">
        <v>1.29987124353061</v>
      </c>
      <c r="AR170" s="0" t="n">
        <v>-0.714041743777455</v>
      </c>
      <c r="AS170" s="0" t="n">
        <v>0.930887382791838</v>
      </c>
      <c r="AT170" s="0" t="n">
        <v>1.81052247842099</v>
      </c>
      <c r="AU170" s="0" t="n">
        <v>1.21494410685497</v>
      </c>
      <c r="AV170" s="0" t="n">
        <v>0.105770383524123</v>
      </c>
      <c r="AW170" s="0" t="n">
        <v>-0.331778771772122</v>
      </c>
      <c r="AX170" s="0" t="n">
        <v>-1.52859129625929</v>
      </c>
      <c r="AY170" s="0" t="n">
        <v>0.310539637914204</v>
      </c>
      <c r="AZ170" s="0" t="n">
        <v>-1.11521722797092</v>
      </c>
      <c r="BA170" s="0" t="n">
        <v>-0.793134663613937</v>
      </c>
      <c r="BB170" s="0" t="n">
        <v>-1.19074580073667</v>
      </c>
      <c r="BC170" s="0" t="n">
        <v>-0.460392332656655</v>
      </c>
      <c r="BD170" s="0" t="n">
        <v>-0.0279694144869823</v>
      </c>
      <c r="BE170" s="0" t="n">
        <v>0.273614581165705</v>
      </c>
      <c r="BF170" s="0" t="n">
        <v>-0.600506635413963</v>
      </c>
      <c r="BG170" s="0" t="n">
        <v>1.06928370639518</v>
      </c>
      <c r="BH170" s="0" t="n">
        <v>-0.208205257989966</v>
      </c>
      <c r="BI170" s="0" t="n">
        <v>-0.787722433265519</v>
      </c>
      <c r="BJ170" s="0" t="n">
        <v>0.226292267243436</v>
      </c>
      <c r="BK170" s="0" t="n">
        <v>1.96355283354382</v>
      </c>
    </row>
    <row r="171" customFormat="false" ht="15" hidden="false" customHeight="false" outlineLevel="0" collapsed="false">
      <c r="A171" s="0" t="n">
        <v>0.335160566535118</v>
      </c>
      <c r="B171" s="0" t="n">
        <v>-0.362855627373607</v>
      </c>
      <c r="C171" s="0" t="n">
        <v>-1.5274613561187</v>
      </c>
      <c r="D171" s="0" t="n">
        <v>-0.21941232097207</v>
      </c>
      <c r="E171" s="0" t="n">
        <v>0.234928125088116</v>
      </c>
      <c r="F171" s="0" t="n">
        <v>-0.38758089125557</v>
      </c>
      <c r="G171" s="0" t="n">
        <v>-1.665384638241</v>
      </c>
      <c r="H171" s="0" t="n">
        <v>-0.850565389503434</v>
      </c>
      <c r="I171" s="0" t="n">
        <v>1.45453846088776</v>
      </c>
      <c r="J171" s="0" t="n">
        <v>1.43400100373046</v>
      </c>
      <c r="K171" s="0" t="n">
        <v>-0.886639169204598</v>
      </c>
      <c r="L171" s="0" t="n">
        <v>0.672756787199422</v>
      </c>
      <c r="M171" s="0" t="n">
        <v>-1.17857278477017</v>
      </c>
      <c r="N171" s="0" t="n">
        <v>1.40431628199495</v>
      </c>
      <c r="O171" s="0" t="n">
        <v>0.245235847894236</v>
      </c>
      <c r="P171" s="0" t="n">
        <v>0.949641498616534</v>
      </c>
      <c r="Q171" s="0" t="n">
        <v>-1.71509334718254</v>
      </c>
      <c r="R171" s="0" t="n">
        <v>0.677637101924888</v>
      </c>
      <c r="S171" s="0" t="n">
        <v>-0.00767406368450347</v>
      </c>
      <c r="T171" s="0" t="n">
        <v>0.851929070790843</v>
      </c>
      <c r="U171" s="0" t="n">
        <v>0.91486779809785</v>
      </c>
      <c r="V171" s="0" t="n">
        <v>0.0657846894747494</v>
      </c>
      <c r="W171" s="0" t="n">
        <v>-0.600829639095915</v>
      </c>
      <c r="X171" s="0" t="n">
        <v>0.779696182179494</v>
      </c>
      <c r="Y171" s="0" t="n">
        <v>-0.0601544994051277</v>
      </c>
      <c r="Z171" s="0" t="n">
        <v>-0.872784953527643</v>
      </c>
      <c r="AA171" s="0" t="n">
        <v>-0.920152231457686</v>
      </c>
      <c r="AB171" s="0" t="n">
        <v>-1.47716441631238</v>
      </c>
      <c r="AC171" s="0" t="n">
        <v>-0.510291159563063</v>
      </c>
      <c r="AD171" s="0" t="n">
        <v>1.10269204607438</v>
      </c>
      <c r="AE171" s="0" t="n">
        <v>0.177829799705434</v>
      </c>
      <c r="AF171" s="0" t="n">
        <v>-0.529767705923041</v>
      </c>
      <c r="AG171" s="0" t="n">
        <v>0.80485593818008</v>
      </c>
      <c r="AH171" s="0" t="n">
        <v>-0.832476621723389</v>
      </c>
      <c r="AI171" s="0" t="n">
        <v>0.0953502743327786</v>
      </c>
      <c r="AJ171" s="0" t="n">
        <v>-0.179630372725515</v>
      </c>
      <c r="AK171" s="0" t="n">
        <v>0.779130625588352</v>
      </c>
      <c r="AL171" s="0" t="n">
        <v>-1.5772283709195</v>
      </c>
      <c r="AM171" s="0" t="n">
        <v>-0.850197745814656</v>
      </c>
      <c r="AN171" s="0" t="n">
        <v>-1.63824565909453</v>
      </c>
      <c r="AO171" s="0" t="n">
        <v>-0.25959672180927</v>
      </c>
      <c r="AP171" s="0" t="n">
        <v>1.21142750363243</v>
      </c>
      <c r="AQ171" s="0" t="n">
        <v>-0.505447209653527</v>
      </c>
      <c r="AR171" s="0" t="n">
        <v>-0.510683938195651</v>
      </c>
      <c r="AS171" s="0" t="n">
        <v>0.871724424184136</v>
      </c>
      <c r="AT171" s="0" t="n">
        <v>1.0685495584553</v>
      </c>
      <c r="AU171" s="0" t="n">
        <v>-0.0885710672687899</v>
      </c>
      <c r="AV171" s="0" t="n">
        <v>0.684714854049892</v>
      </c>
      <c r="AW171" s="0" t="n">
        <v>-1.07695454087795</v>
      </c>
      <c r="AX171" s="0" t="n">
        <v>1.37797433392541</v>
      </c>
      <c r="AY171" s="0" t="n">
        <v>2.14870629393705</v>
      </c>
      <c r="AZ171" s="0" t="n">
        <v>0.521215791188725</v>
      </c>
      <c r="BA171" s="0" t="n">
        <v>-2.0843316213428</v>
      </c>
      <c r="BB171" s="0" t="n">
        <v>-0.558230262397784</v>
      </c>
      <c r="BC171" s="0" t="n">
        <v>0.612825321669321</v>
      </c>
      <c r="BD171" s="0" t="n">
        <v>-0.421482997166363</v>
      </c>
      <c r="BE171" s="0" t="n">
        <v>1.2721985542501</v>
      </c>
      <c r="BF171" s="0" t="n">
        <v>0.588157264435865</v>
      </c>
      <c r="BG171" s="0" t="n">
        <v>-0.706475500765797</v>
      </c>
      <c r="BH171" s="0" t="n">
        <v>0.0322648107712528</v>
      </c>
      <c r="BI171" s="0" t="n">
        <v>-0.89383322063909</v>
      </c>
      <c r="BJ171" s="0" t="n">
        <v>-0.182584878412442</v>
      </c>
      <c r="BK171" s="0" t="n">
        <v>-0.554593240432552</v>
      </c>
    </row>
    <row r="172" customFormat="false" ht="15" hidden="false" customHeight="false" outlineLevel="0" collapsed="false">
      <c r="A172" s="0" t="n">
        <v>1.17476180023304</v>
      </c>
      <c r="B172" s="0" t="n">
        <v>2.116012056831</v>
      </c>
      <c r="C172" s="0" t="n">
        <v>-1.43118833323575</v>
      </c>
      <c r="D172" s="0" t="n">
        <v>-1.92321628620975</v>
      </c>
      <c r="E172" s="0" t="n">
        <v>-0.245172421851386</v>
      </c>
      <c r="F172" s="0" t="n">
        <v>-1.51841569882868</v>
      </c>
      <c r="G172" s="0" t="n">
        <v>0.0462116036709172</v>
      </c>
      <c r="H172" s="0" t="n">
        <v>0.748936113805927</v>
      </c>
      <c r="I172" s="0" t="n">
        <v>1.49414189726683</v>
      </c>
      <c r="J172" s="0" t="n">
        <v>0.201394558715281</v>
      </c>
      <c r="K172" s="0" t="n">
        <v>-0.193155224849579</v>
      </c>
      <c r="L172" s="0" t="n">
        <v>-1.97838491657308</v>
      </c>
      <c r="M172" s="0" t="n">
        <v>0.0261851491857984</v>
      </c>
      <c r="N172" s="0" t="n">
        <v>0.0712872605494617</v>
      </c>
      <c r="O172" s="0" t="n">
        <v>0.638956814212745</v>
      </c>
      <c r="P172" s="0" t="n">
        <v>-0.708488101529091</v>
      </c>
      <c r="Q172" s="0" t="n">
        <v>-0.43505260023586</v>
      </c>
      <c r="R172" s="0" t="n">
        <v>-1.47800225530418</v>
      </c>
      <c r="S172" s="0" t="n">
        <v>-2.29129280688407</v>
      </c>
      <c r="T172" s="0" t="n">
        <v>-1.10849709079678</v>
      </c>
      <c r="U172" s="0" t="n">
        <v>-1.57032581425302</v>
      </c>
      <c r="V172" s="0" t="n">
        <v>0.336712295420611</v>
      </c>
      <c r="W172" s="0" t="n">
        <v>-0.518134056666857</v>
      </c>
      <c r="X172" s="0" t="n">
        <v>-0.538237130074789</v>
      </c>
      <c r="Y172" s="0" t="n">
        <v>-0.984413046175212</v>
      </c>
      <c r="Z172" s="0" t="n">
        <v>-3.23256543251243</v>
      </c>
      <c r="AA172" s="0" t="n">
        <v>1.50831074874755</v>
      </c>
      <c r="AB172" s="0" t="n">
        <v>-1.00027052277679</v>
      </c>
      <c r="AC172" s="0" t="n">
        <v>-0.412420069849907</v>
      </c>
      <c r="AD172" s="0" t="n">
        <v>-1.45489216528931</v>
      </c>
      <c r="AE172" s="0" t="n">
        <v>0.971930343440634</v>
      </c>
      <c r="AF172" s="0" t="n">
        <v>0.143428937037324</v>
      </c>
      <c r="AG172" s="0" t="n">
        <v>-0.826365285265869</v>
      </c>
      <c r="AH172" s="0" t="n">
        <v>-0.392229611344024</v>
      </c>
      <c r="AI172" s="0" t="n">
        <v>1.67817992212487</v>
      </c>
      <c r="AJ172" s="0" t="n">
        <v>-0.0729694318812783</v>
      </c>
      <c r="AK172" s="0" t="n">
        <v>-0.181733537615906</v>
      </c>
      <c r="AL172" s="0" t="n">
        <v>-0.941381486139265</v>
      </c>
      <c r="AM172" s="0" t="n">
        <v>-1.8945811504723</v>
      </c>
      <c r="AN172" s="0" t="n">
        <v>-0.160038673579344</v>
      </c>
      <c r="AO172" s="0" t="n">
        <v>0.325485112324618</v>
      </c>
      <c r="AP172" s="0" t="n">
        <v>1.09958446432767</v>
      </c>
      <c r="AQ172" s="0" t="n">
        <v>-2.24849653449966</v>
      </c>
      <c r="AR172" s="0" t="n">
        <v>-1.12509632702303</v>
      </c>
      <c r="AS172" s="0" t="n">
        <v>-0.58074109055645</v>
      </c>
      <c r="AT172" s="0" t="n">
        <v>-0.00348084857320183</v>
      </c>
      <c r="AU172" s="0" t="n">
        <v>-0.145033691528422</v>
      </c>
      <c r="AV172" s="0" t="n">
        <v>-0.12168868568727</v>
      </c>
      <c r="AW172" s="0" t="n">
        <v>0.408096058569945</v>
      </c>
      <c r="AX172" s="0" t="n">
        <v>-0.903293110779109</v>
      </c>
      <c r="AY172" s="0" t="n">
        <v>0.934141442233695</v>
      </c>
      <c r="AZ172" s="0" t="n">
        <v>0.433452441699481</v>
      </c>
      <c r="BA172" s="0" t="n">
        <v>-0.319832264128079</v>
      </c>
      <c r="BB172" s="0" t="n">
        <v>1.60090799188892</v>
      </c>
      <c r="BC172" s="0" t="n">
        <v>1.55641603557177</v>
      </c>
      <c r="BD172" s="0" t="n">
        <v>0.932895355193809</v>
      </c>
      <c r="BE172" s="0" t="n">
        <v>-3.01855677056779</v>
      </c>
      <c r="BF172" s="0" t="n">
        <v>1.57894509271798</v>
      </c>
      <c r="BG172" s="0" t="n">
        <v>0.794758522471934</v>
      </c>
      <c r="BH172" s="0" t="n">
        <v>2.00640863771294</v>
      </c>
      <c r="BI172" s="0" t="n">
        <v>1.23746459173354</v>
      </c>
      <c r="BJ172" s="0" t="n">
        <v>1.57834267749729</v>
      </c>
      <c r="BK172" s="0" t="n">
        <v>0.878654850180379</v>
      </c>
    </row>
    <row r="173" customFormat="false" ht="15" hidden="false" customHeight="false" outlineLevel="0" collapsed="false">
      <c r="A173" s="0" t="n">
        <v>1.34869319864551</v>
      </c>
      <c r="B173" s="0" t="n">
        <v>1.99412374073444</v>
      </c>
      <c r="C173" s="0" t="n">
        <v>0.216554738378206</v>
      </c>
      <c r="D173" s="0" t="n">
        <v>-1.57223054407813</v>
      </c>
      <c r="E173" s="0" t="n">
        <v>-0.307460900015142</v>
      </c>
      <c r="F173" s="0" t="n">
        <v>0.389945599383437</v>
      </c>
      <c r="G173" s="0" t="n">
        <v>0.0748875843715578</v>
      </c>
      <c r="H173" s="0" t="n">
        <v>-1.24656196615943</v>
      </c>
      <c r="I173" s="0" t="n">
        <v>-1.63106762519498</v>
      </c>
      <c r="J173" s="0" t="n">
        <v>-0.741162668634829</v>
      </c>
      <c r="K173" s="0" t="n">
        <v>0.807739555984151</v>
      </c>
      <c r="L173" s="0" t="n">
        <v>1.58033977082297</v>
      </c>
      <c r="M173" s="0" t="n">
        <v>0.916567613777701</v>
      </c>
      <c r="N173" s="0" t="n">
        <v>1.05742728711414</v>
      </c>
      <c r="O173" s="0" t="n">
        <v>-0.0808155731635577</v>
      </c>
      <c r="P173" s="0" t="n">
        <v>-1.74208245770596</v>
      </c>
      <c r="Q173" s="0" t="n">
        <v>-0.455220580882705</v>
      </c>
      <c r="R173" s="0" t="n">
        <v>-0.258764411872379</v>
      </c>
      <c r="S173" s="0" t="n">
        <v>-0.497052486835682</v>
      </c>
      <c r="T173" s="0" t="n">
        <v>0.0546948653746262</v>
      </c>
      <c r="U173" s="0" t="n">
        <v>0.441419759892951</v>
      </c>
      <c r="V173" s="0" t="n">
        <v>0.853015188243498</v>
      </c>
      <c r="W173" s="0" t="n">
        <v>-0.278119864366334</v>
      </c>
      <c r="X173" s="0" t="n">
        <v>-1.90375940564459</v>
      </c>
      <c r="Y173" s="0" t="n">
        <v>-0.482877719291135</v>
      </c>
      <c r="Z173" s="0" t="n">
        <v>0.0437103969919839</v>
      </c>
      <c r="AA173" s="0" t="n">
        <v>1.22280792213341</v>
      </c>
      <c r="AB173" s="0" t="n">
        <v>-0.567807842184105</v>
      </c>
      <c r="AC173" s="0" t="n">
        <v>0.512543628399402</v>
      </c>
      <c r="AD173" s="0" t="n">
        <v>0.290087899635432</v>
      </c>
      <c r="AE173" s="0" t="n">
        <v>0.0439005331233884</v>
      </c>
      <c r="AF173" s="0" t="n">
        <v>0.930533319324592</v>
      </c>
      <c r="AG173" s="0" t="n">
        <v>-0.660841196752581</v>
      </c>
      <c r="AH173" s="0" t="n">
        <v>-0.575186449643516</v>
      </c>
      <c r="AI173" s="0" t="n">
        <v>-0.0119008230942281</v>
      </c>
      <c r="AJ173" s="0" t="n">
        <v>-0.6401465050937</v>
      </c>
      <c r="AK173" s="0" t="n">
        <v>0.5080122910546</v>
      </c>
      <c r="AL173" s="0" t="n">
        <v>-0.713192304366133</v>
      </c>
      <c r="AM173" s="0" t="n">
        <v>0.226304207745134</v>
      </c>
      <c r="AN173" s="0" t="n">
        <v>-0.100172768786757</v>
      </c>
      <c r="AO173" s="0" t="n">
        <v>0.214925964776706</v>
      </c>
      <c r="AP173" s="0" t="n">
        <v>-0.459741395063039</v>
      </c>
      <c r="AQ173" s="0" t="n">
        <v>-0.339088294526827</v>
      </c>
      <c r="AR173" s="0" t="n">
        <v>0.09600926799705</v>
      </c>
      <c r="AS173" s="0" t="n">
        <v>0.202074506161313</v>
      </c>
      <c r="AT173" s="0" t="n">
        <v>-0.00420191539115609</v>
      </c>
      <c r="AU173" s="0" t="n">
        <v>1.70536235651308</v>
      </c>
      <c r="AV173" s="0" t="n">
        <v>-0.990736918741284</v>
      </c>
      <c r="AW173" s="0" t="n">
        <v>-0.0642037949527136</v>
      </c>
      <c r="AX173" s="0" t="n">
        <v>-1.57362902211699</v>
      </c>
      <c r="AY173" s="0" t="n">
        <v>0.372081478667386</v>
      </c>
      <c r="AZ173" s="0" t="n">
        <v>-1.11524653637681</v>
      </c>
      <c r="BA173" s="0" t="n">
        <v>-0.278310255876576</v>
      </c>
      <c r="BB173" s="0" t="n">
        <v>-0.372064325331326</v>
      </c>
      <c r="BC173" s="0" t="n">
        <v>0.280891126601172</v>
      </c>
      <c r="BD173" s="0" t="n">
        <v>-0.55279091754518</v>
      </c>
      <c r="BE173" s="0" t="n">
        <v>-0.595305697693982</v>
      </c>
      <c r="BF173" s="0" t="n">
        <v>1.4358564640859</v>
      </c>
      <c r="BG173" s="0" t="n">
        <v>0.284566790474526</v>
      </c>
      <c r="BH173" s="0" t="n">
        <v>-0.561050852022268</v>
      </c>
      <c r="BI173" s="0" t="n">
        <v>-0.250833671811231</v>
      </c>
      <c r="BJ173" s="0" t="n">
        <v>1.64535495227075</v>
      </c>
      <c r="BK173" s="0" t="n">
        <v>-0.235164878251097</v>
      </c>
    </row>
    <row r="174" customFormat="false" ht="15" hidden="false" customHeight="false" outlineLevel="0" collapsed="false">
      <c r="A174" s="0" t="n">
        <v>-0.689276623152388</v>
      </c>
      <c r="B174" s="0" t="n">
        <v>-0.684996150126393</v>
      </c>
      <c r="C174" s="0" t="n">
        <v>-0.549126480989577</v>
      </c>
      <c r="D174" s="0" t="n">
        <v>-0.594497722426722</v>
      </c>
      <c r="E174" s="0" t="n">
        <v>-1.27964784834924</v>
      </c>
      <c r="F174" s="0" t="n">
        <v>-1.12420009694698</v>
      </c>
      <c r="G174" s="0" t="n">
        <v>-0.82932037436137</v>
      </c>
      <c r="H174" s="0" t="n">
        <v>0.591571018453098</v>
      </c>
      <c r="I174" s="0" t="n">
        <v>-0.381237287272874</v>
      </c>
      <c r="J174" s="0" t="n">
        <v>-0.20716168909404</v>
      </c>
      <c r="K174" s="0" t="n">
        <v>1.2700880252549</v>
      </c>
      <c r="L174" s="0" t="n">
        <v>1.29500714993842</v>
      </c>
      <c r="M174" s="0" t="n">
        <v>-0.282124943137735</v>
      </c>
      <c r="N174" s="0" t="n">
        <v>-0.630863510683409</v>
      </c>
      <c r="O174" s="0" t="n">
        <v>-0.864430313673538</v>
      </c>
      <c r="P174" s="0" t="n">
        <v>0.692775769708238</v>
      </c>
      <c r="Q174" s="0" t="n">
        <v>-0.204707233522288</v>
      </c>
      <c r="R174" s="0" t="n">
        <v>-0.38649489032279</v>
      </c>
      <c r="S174" s="0" t="n">
        <v>-0.813664575137553</v>
      </c>
      <c r="T174" s="0" t="n">
        <v>-0.769666409011389</v>
      </c>
      <c r="U174" s="0" t="n">
        <v>0.320058191493245</v>
      </c>
      <c r="V174" s="0" t="n">
        <v>-1.31543826588726</v>
      </c>
      <c r="W174" s="0" t="n">
        <v>0.994868693787938</v>
      </c>
      <c r="X174" s="0" t="n">
        <v>-0.533844643814919</v>
      </c>
      <c r="Y174" s="0" t="n">
        <v>-0.149635944251793</v>
      </c>
      <c r="Z174" s="0" t="n">
        <v>-1.33697795814055</v>
      </c>
      <c r="AA174" s="0" t="n">
        <v>-0.0123659382423645</v>
      </c>
      <c r="AB174" s="0" t="n">
        <v>-0.32832094269056</v>
      </c>
      <c r="AC174" s="0" t="n">
        <v>-0.0500805988564666</v>
      </c>
      <c r="AD174" s="0" t="n">
        <v>1.47170889836189</v>
      </c>
      <c r="AE174" s="0" t="n">
        <v>0.17769804579024</v>
      </c>
      <c r="AF174" s="0" t="n">
        <v>-0.794659184145804</v>
      </c>
      <c r="AG174" s="0" t="n">
        <v>-0.711319910546568</v>
      </c>
      <c r="AH174" s="0" t="n">
        <v>0.595131185913769</v>
      </c>
      <c r="AI174" s="0" t="n">
        <v>1.29869329099342</v>
      </c>
      <c r="AJ174" s="0" t="n">
        <v>0.28191802075105</v>
      </c>
      <c r="AK174" s="0" t="n">
        <v>0.68871274455477</v>
      </c>
      <c r="AL174" s="0" t="n">
        <v>0.609737723336705</v>
      </c>
      <c r="AM174" s="0" t="n">
        <v>1.41906441335752</v>
      </c>
      <c r="AN174" s="0" t="n">
        <v>-1.94959017272603</v>
      </c>
      <c r="AO174" s="0" t="n">
        <v>0.667218939304528</v>
      </c>
      <c r="AP174" s="0" t="n">
        <v>0.983736043903564</v>
      </c>
      <c r="AQ174" s="0" t="n">
        <v>-1.33872370613557</v>
      </c>
      <c r="AR174" s="0" t="n">
        <v>-0.885668184006416</v>
      </c>
      <c r="AS174" s="0" t="n">
        <v>-0.850782748628153</v>
      </c>
      <c r="AT174" s="0" t="n">
        <v>-0.728790196377383</v>
      </c>
      <c r="AU174" s="0" t="n">
        <v>-0.481717050935526</v>
      </c>
      <c r="AV174" s="0" t="n">
        <v>0.242602813054942</v>
      </c>
      <c r="AW174" s="0" t="n">
        <v>0.86567465116737</v>
      </c>
      <c r="AX174" s="0" t="n">
        <v>1.08131695776854</v>
      </c>
      <c r="AY174" s="0" t="n">
        <v>-0.837823061167782</v>
      </c>
      <c r="AZ174" s="0" t="n">
        <v>-0.844702998702983</v>
      </c>
      <c r="BA174" s="0" t="n">
        <v>1.31582184001622</v>
      </c>
      <c r="BB174" s="0" t="n">
        <v>0.646743935418645</v>
      </c>
      <c r="BC174" s="0" t="n">
        <v>0.0828648418689961</v>
      </c>
      <c r="BD174" s="0" t="n">
        <v>0.473336675554967</v>
      </c>
      <c r="BE174" s="0" t="n">
        <v>-0.0298037818514406</v>
      </c>
      <c r="BF174" s="0" t="n">
        <v>0.524584683047615</v>
      </c>
      <c r="BG174" s="0" t="n">
        <v>-0.336066696505741</v>
      </c>
      <c r="BH174" s="0" t="n">
        <v>0.268804934439231</v>
      </c>
      <c r="BI174" s="0" t="n">
        <v>-1.5105460503695</v>
      </c>
      <c r="BJ174" s="0" t="n">
        <v>-0.687784294825431</v>
      </c>
      <c r="BK174" s="0" t="n">
        <v>-0.677011176790344</v>
      </c>
    </row>
    <row r="175" customFormat="false" ht="15" hidden="false" customHeight="false" outlineLevel="0" collapsed="false">
      <c r="A175" s="0" t="n">
        <v>-0.374390033206914</v>
      </c>
      <c r="B175" s="0" t="n">
        <v>-0.926513254779748</v>
      </c>
      <c r="C175" s="0" t="n">
        <v>-0.533543625823082</v>
      </c>
      <c r="D175" s="0" t="n">
        <v>-1.51441406239812</v>
      </c>
      <c r="E175" s="0" t="n">
        <v>0.5487004763949</v>
      </c>
      <c r="F175" s="0" t="n">
        <v>-0.0825135189113945</v>
      </c>
      <c r="G175" s="0" t="n">
        <v>-1.70520760777602</v>
      </c>
      <c r="H175" s="0" t="n">
        <v>-0.834829910546673</v>
      </c>
      <c r="I175" s="0" t="n">
        <v>0.336601427562167</v>
      </c>
      <c r="J175" s="0" t="n">
        <v>-0.54302194638579</v>
      </c>
      <c r="K175" s="0" t="n">
        <v>-0.696941460138097</v>
      </c>
      <c r="L175" s="0" t="n">
        <v>-0.0745926770080763</v>
      </c>
      <c r="M175" s="0" t="n">
        <v>0.343597535178216</v>
      </c>
      <c r="N175" s="0" t="n">
        <v>-1.43635245703916</v>
      </c>
      <c r="O175" s="0" t="n">
        <v>0.550128481217879</v>
      </c>
      <c r="P175" s="0" t="n">
        <v>-0.800293281607377</v>
      </c>
      <c r="Q175" s="0" t="n">
        <v>-0.0179279682497987</v>
      </c>
      <c r="R175" s="0" t="n">
        <v>-0.0354201406915095</v>
      </c>
      <c r="S175" s="0" t="n">
        <v>-0.527066118239774</v>
      </c>
      <c r="T175" s="0" t="n">
        <v>-1.02365974613071</v>
      </c>
      <c r="U175" s="0" t="n">
        <v>-0.285686548092264</v>
      </c>
      <c r="V175" s="0" t="n">
        <v>1.6253303090752</v>
      </c>
      <c r="W175" s="0" t="n">
        <v>-1.36167503046363</v>
      </c>
      <c r="X175" s="0" t="n">
        <v>1.69231301910488</v>
      </c>
      <c r="Y175" s="0" t="n">
        <v>-0.259721171076532</v>
      </c>
      <c r="Z175" s="0" t="n">
        <v>0.0353714170886391</v>
      </c>
      <c r="AA175" s="0" t="n">
        <v>-1.08671081138473</v>
      </c>
      <c r="AB175" s="0" t="n">
        <v>-0.771269416677481</v>
      </c>
      <c r="AC175" s="0" t="n">
        <v>-0.502909650038019</v>
      </c>
      <c r="AD175" s="0" t="n">
        <v>-1.04569497087791</v>
      </c>
      <c r="AE175" s="0" t="n">
        <v>-0.208917957370872</v>
      </c>
      <c r="AF175" s="0" t="n">
        <v>-0.407015891806771</v>
      </c>
      <c r="AG175" s="0" t="n">
        <v>1.85078114243573</v>
      </c>
      <c r="AH175" s="0" t="n">
        <v>-1.16597418568046</v>
      </c>
      <c r="AI175" s="0" t="n">
        <v>0.102690516748587</v>
      </c>
      <c r="AJ175" s="0" t="n">
        <v>0.247846281901825</v>
      </c>
      <c r="AK175" s="0" t="n">
        <v>-1.07032054865184</v>
      </c>
      <c r="AL175" s="0" t="n">
        <v>0.686827495452839</v>
      </c>
      <c r="AM175" s="0" t="n">
        <v>-0.398327012881628</v>
      </c>
      <c r="AN175" s="0" t="n">
        <v>-2.49238965158307</v>
      </c>
      <c r="AO175" s="0" t="n">
        <v>0.659849612104565</v>
      </c>
      <c r="AP175" s="0" t="n">
        <v>-1.11694088410236</v>
      </c>
      <c r="AQ175" s="0" t="n">
        <v>-1.0477749461391</v>
      </c>
      <c r="AR175" s="0" t="n">
        <v>0.687902082892398</v>
      </c>
      <c r="AS175" s="0" t="n">
        <v>-0.34716148241845</v>
      </c>
      <c r="AT175" s="0" t="n">
        <v>0.9177721505515</v>
      </c>
      <c r="AU175" s="0" t="n">
        <v>1.21016609536532</v>
      </c>
      <c r="AV175" s="0" t="n">
        <v>-0.644928460322298</v>
      </c>
      <c r="AW175" s="0" t="n">
        <v>0.793262495955031</v>
      </c>
      <c r="AX175" s="0" t="n">
        <v>-0.755460801392882</v>
      </c>
      <c r="AY175" s="0" t="n">
        <v>2.23311591713218</v>
      </c>
      <c r="AZ175" s="0" t="n">
        <v>-0.692957004531215</v>
      </c>
      <c r="BA175" s="0" t="n">
        <v>1.02608744096</v>
      </c>
      <c r="BB175" s="0" t="n">
        <v>0.843790025881576</v>
      </c>
      <c r="BC175" s="0" t="n">
        <v>0.316087822108934</v>
      </c>
      <c r="BD175" s="0" t="n">
        <v>-0.670543161416683</v>
      </c>
      <c r="BE175" s="0" t="n">
        <v>-0.151397491941409</v>
      </c>
      <c r="BF175" s="0" t="n">
        <v>-2.15358811294455</v>
      </c>
      <c r="BG175" s="0" t="n">
        <v>0.22442003838225</v>
      </c>
      <c r="BH175" s="0" t="n">
        <v>0.349615331028385</v>
      </c>
      <c r="BI175" s="0" t="n">
        <v>0.133499419061372</v>
      </c>
      <c r="BJ175" s="0" t="n">
        <v>-2.97330617129256</v>
      </c>
      <c r="BK175" s="0" t="n">
        <v>-1.26563644508981</v>
      </c>
    </row>
    <row r="176" customFormat="false" ht="15" hidden="false" customHeight="false" outlineLevel="0" collapsed="false">
      <c r="A176" s="0" t="n">
        <v>-0.748090982848663</v>
      </c>
      <c r="B176" s="0" t="n">
        <v>0.291658933189046</v>
      </c>
      <c r="C176" s="0" t="n">
        <v>0.289338905642985</v>
      </c>
      <c r="D176" s="0" t="n">
        <v>-0.170223791971179</v>
      </c>
      <c r="E176" s="0" t="n">
        <v>0.635245536603957</v>
      </c>
      <c r="F176" s="0" t="n">
        <v>-1.0262423753029</v>
      </c>
      <c r="G176" s="0" t="n">
        <v>0.610235005693996</v>
      </c>
      <c r="H176" s="0" t="n">
        <v>0.474742104839891</v>
      </c>
      <c r="I176" s="0" t="n">
        <v>0.377554732837911</v>
      </c>
      <c r="J176" s="0" t="n">
        <v>-0.182040431085656</v>
      </c>
      <c r="K176" s="0" t="n">
        <v>1.83074382483126</v>
      </c>
      <c r="L176" s="0" t="n">
        <v>0.493195688489879</v>
      </c>
      <c r="M176" s="0" t="n">
        <v>-0.968335863253559</v>
      </c>
      <c r="N176" s="0" t="n">
        <v>0.248305475735984</v>
      </c>
      <c r="O176" s="0" t="n">
        <v>0.752483377074219</v>
      </c>
      <c r="P176" s="0" t="n">
        <v>-0.58810859892431</v>
      </c>
      <c r="Q176" s="0" t="n">
        <v>1.0892722469311</v>
      </c>
      <c r="R176" s="0" t="n">
        <v>0.382033705716011</v>
      </c>
      <c r="S176" s="0" t="n">
        <v>-2.34247833766535</v>
      </c>
      <c r="T176" s="0" t="n">
        <v>0.299671977337926</v>
      </c>
      <c r="U176" s="0" t="n">
        <v>-0.406029154412715</v>
      </c>
      <c r="V176" s="0" t="n">
        <v>0.537179814541736</v>
      </c>
      <c r="W176" s="0" t="n">
        <v>0.944214840251814</v>
      </c>
      <c r="X176" s="0" t="n">
        <v>0.195162047141818</v>
      </c>
      <c r="Y176" s="0" t="n">
        <v>1.6652522339447</v>
      </c>
      <c r="Z176" s="0" t="n">
        <v>-0.178706884563496</v>
      </c>
      <c r="AA176" s="0" t="n">
        <v>0.624817823053875</v>
      </c>
      <c r="AB176" s="0" t="n">
        <v>0.804942573637347</v>
      </c>
      <c r="AC176" s="0" t="n">
        <v>-0.0973459688927328</v>
      </c>
      <c r="AD176" s="0" t="n">
        <v>0.778774307977782</v>
      </c>
      <c r="AE176" s="0" t="n">
        <v>-0.594672987162169</v>
      </c>
      <c r="AF176" s="0" t="n">
        <v>-0.422568419021219</v>
      </c>
      <c r="AG176" s="0" t="n">
        <v>-1.31248869033631</v>
      </c>
      <c r="AH176" s="0" t="n">
        <v>0.241409116370047</v>
      </c>
      <c r="AI176" s="0" t="n">
        <v>0.325251675854344</v>
      </c>
      <c r="AJ176" s="0" t="n">
        <v>1.17926315857923</v>
      </c>
      <c r="AK176" s="0" t="n">
        <v>0.791140004355884</v>
      </c>
      <c r="AL176" s="0" t="n">
        <v>-0.284795556647433</v>
      </c>
      <c r="AM176" s="0" t="n">
        <v>-1.17817968733428</v>
      </c>
      <c r="AN176" s="0" t="n">
        <v>0.432850402519974</v>
      </c>
      <c r="AO176" s="0" t="n">
        <v>1.11075317241464</v>
      </c>
      <c r="AP176" s="0" t="n">
        <v>0.755184973803943</v>
      </c>
      <c r="AQ176" s="0" t="n">
        <v>1.08447752485729</v>
      </c>
      <c r="AR176" s="0" t="n">
        <v>-0.211889531198243</v>
      </c>
      <c r="AS176" s="0" t="n">
        <v>-0.466618968175646</v>
      </c>
      <c r="AT176" s="0" t="n">
        <v>-0.736901352231799</v>
      </c>
      <c r="AU176" s="0" t="n">
        <v>-0.0558964666135955</v>
      </c>
      <c r="AV176" s="0" t="n">
        <v>-0.0785907959688194</v>
      </c>
      <c r="AW176" s="0" t="n">
        <v>0.206677628539116</v>
      </c>
      <c r="AX176" s="0" t="n">
        <v>-0.129297457035508</v>
      </c>
      <c r="AY176" s="0" t="n">
        <v>-0.133627729726771</v>
      </c>
      <c r="AZ176" s="0" t="n">
        <v>-0.776694052972144</v>
      </c>
      <c r="BA176" s="0" t="n">
        <v>0.941619013551491</v>
      </c>
      <c r="BB176" s="0" t="n">
        <v>0.0765180622437113</v>
      </c>
      <c r="BC176" s="0" t="n">
        <v>-0.174443934285282</v>
      </c>
      <c r="BD176" s="0" t="n">
        <v>-0.747429253249205</v>
      </c>
      <c r="BE176" s="0" t="n">
        <v>-1.33191311039109</v>
      </c>
      <c r="BF176" s="0" t="n">
        <v>1.30796419254934</v>
      </c>
      <c r="BG176" s="0" t="n">
        <v>0.554638708131807</v>
      </c>
      <c r="BH176" s="0" t="n">
        <v>-1.62391784256997</v>
      </c>
      <c r="BI176" s="0" t="n">
        <v>0.763142300709657</v>
      </c>
      <c r="BJ176" s="0" t="n">
        <v>0.922481170233109</v>
      </c>
      <c r="BK176" s="0" t="n">
        <v>0.12437612230093</v>
      </c>
    </row>
    <row r="177" customFormat="false" ht="15" hidden="false" customHeight="false" outlineLevel="0" collapsed="false">
      <c r="A177" s="0" t="n">
        <v>1.59811089575176</v>
      </c>
      <c r="B177" s="0" t="n">
        <v>0.216719642122883</v>
      </c>
      <c r="C177" s="0" t="n">
        <v>-1.41682352794919</v>
      </c>
      <c r="D177" s="0" t="n">
        <v>0.365169001048321</v>
      </c>
      <c r="E177" s="0" t="n">
        <v>0.244897301712729</v>
      </c>
      <c r="F177" s="0" t="n">
        <v>-0.603296848778155</v>
      </c>
      <c r="G177" s="0" t="n">
        <v>0.573558836877425</v>
      </c>
      <c r="H177" s="0" t="n">
        <v>-1.66766526619086</v>
      </c>
      <c r="I177" s="0" t="n">
        <v>0.99056682744279</v>
      </c>
      <c r="J177" s="0" t="n">
        <v>-0.878121703605453</v>
      </c>
      <c r="K177" s="0" t="n">
        <v>-0.984946125117032</v>
      </c>
      <c r="L177" s="0" t="n">
        <v>-0.113824772307477</v>
      </c>
      <c r="M177" s="0" t="n">
        <v>0.432972928043635</v>
      </c>
      <c r="N177" s="0" t="n">
        <v>0.16392406359343</v>
      </c>
      <c r="O177" s="0" t="n">
        <v>-0.742659165772378</v>
      </c>
      <c r="P177" s="0" t="n">
        <v>-0.506089291191889</v>
      </c>
      <c r="Q177" s="0" t="n">
        <v>-1.13304234737746</v>
      </c>
      <c r="R177" s="0" t="n">
        <v>-0.22467990162987</v>
      </c>
      <c r="S177" s="0" t="n">
        <v>1.07502121451091</v>
      </c>
      <c r="T177" s="0" t="n">
        <v>-0.00426293764387616</v>
      </c>
      <c r="U177" s="0" t="n">
        <v>0.859414254759453</v>
      </c>
      <c r="V177" s="0" t="n">
        <v>1.45540133772619</v>
      </c>
      <c r="W177" s="0" t="n">
        <v>-0.588018519036967</v>
      </c>
      <c r="X177" s="0" t="n">
        <v>-0.186573253055365</v>
      </c>
      <c r="Y177" s="0" t="n">
        <v>2.1711928610625</v>
      </c>
      <c r="Z177" s="0" t="n">
        <v>1.44434341197995</v>
      </c>
      <c r="AA177" s="0" t="n">
        <v>-1.67240452581235</v>
      </c>
      <c r="AB177" s="0" t="n">
        <v>0.387148316060907</v>
      </c>
      <c r="AC177" s="0" t="n">
        <v>0.0005599923396954</v>
      </c>
      <c r="AD177" s="0" t="n">
        <v>0.826453110858762</v>
      </c>
      <c r="AE177" s="0" t="n">
        <v>-0.744978767485055</v>
      </c>
      <c r="AF177" s="0" t="n">
        <v>-0.839608372040672</v>
      </c>
      <c r="AG177" s="0" t="n">
        <v>-0.67607071529361</v>
      </c>
      <c r="AH177" s="0" t="n">
        <v>-0.571928546198433</v>
      </c>
      <c r="AI177" s="0" t="n">
        <v>0.815324166809014</v>
      </c>
      <c r="AJ177" s="0" t="n">
        <v>-1.18120117314888</v>
      </c>
      <c r="AK177" s="0" t="n">
        <v>-0.622613899959319</v>
      </c>
      <c r="AL177" s="0" t="n">
        <v>-1.78901239050144</v>
      </c>
      <c r="AM177" s="0" t="n">
        <v>1.00711782341237</v>
      </c>
      <c r="AN177" s="0" t="n">
        <v>1.27103009943114</v>
      </c>
      <c r="AO177" s="0" t="n">
        <v>-0.327073430863787</v>
      </c>
      <c r="AP177" s="0" t="n">
        <v>-0.297949364813223</v>
      </c>
      <c r="AQ177" s="0" t="n">
        <v>0.453221902282897</v>
      </c>
      <c r="AR177" s="0" t="n">
        <v>1.47448200737826</v>
      </c>
      <c r="AS177" s="0" t="n">
        <v>0.408610747563917</v>
      </c>
      <c r="AT177" s="0" t="n">
        <v>-0.697541942475115</v>
      </c>
      <c r="AU177" s="0" t="n">
        <v>-1.61882257198644</v>
      </c>
      <c r="AV177" s="0" t="n">
        <v>-1.11512626266349</v>
      </c>
      <c r="AW177" s="0" t="n">
        <v>0.0732194503124651</v>
      </c>
      <c r="AX177" s="0" t="n">
        <v>-0.655327523200794</v>
      </c>
      <c r="AY177" s="0" t="n">
        <v>0.194967705990759</v>
      </c>
      <c r="AZ177" s="0" t="n">
        <v>-0.552924016236234</v>
      </c>
      <c r="BA177" s="0" t="n">
        <v>-1.05814643129441</v>
      </c>
      <c r="BB177" s="0" t="n">
        <v>-1.17703163145307</v>
      </c>
      <c r="BC177" s="0" t="n">
        <v>1.56235450937323</v>
      </c>
      <c r="BD177" s="0" t="n">
        <v>0.888987749183643</v>
      </c>
      <c r="BE177" s="0" t="n">
        <v>1.73051795182796</v>
      </c>
      <c r="BF177" s="0" t="n">
        <v>0.539950900755103</v>
      </c>
      <c r="BG177" s="0" t="n">
        <v>-0.429991408614839</v>
      </c>
      <c r="BH177" s="0" t="n">
        <v>1.32334092248994</v>
      </c>
      <c r="BI177" s="0" t="n">
        <v>-0.0330680013617679</v>
      </c>
      <c r="BJ177" s="0" t="n">
        <v>0.220841770290352</v>
      </c>
      <c r="BK177" s="0" t="n">
        <v>-0.042824379075519</v>
      </c>
    </row>
    <row r="178" customFormat="false" ht="15" hidden="false" customHeight="false" outlineLevel="0" collapsed="false">
      <c r="A178" s="0" t="n">
        <v>-2.94690421928401</v>
      </c>
      <c r="B178" s="0" t="n">
        <v>1.60473501229485</v>
      </c>
      <c r="C178" s="0" t="n">
        <v>0.491003945957753</v>
      </c>
      <c r="D178" s="0" t="n">
        <v>0.32982306086851</v>
      </c>
      <c r="E178" s="0" t="n">
        <v>-0.0617760622705607</v>
      </c>
      <c r="F178" s="0" t="n">
        <v>0.163427820386131</v>
      </c>
      <c r="G178" s="0" t="n">
        <v>-0.597278935846248</v>
      </c>
      <c r="H178" s="0" t="n">
        <v>0.616579352307271</v>
      </c>
      <c r="I178" s="0" t="n">
        <v>-1.30709834439913</v>
      </c>
      <c r="J178" s="0" t="n">
        <v>0.186068432470547</v>
      </c>
      <c r="K178" s="0" t="n">
        <v>0.561573470571105</v>
      </c>
      <c r="L178" s="0" t="n">
        <v>-0.198669133822903</v>
      </c>
      <c r="M178" s="0" t="n">
        <v>0.370867792471025</v>
      </c>
      <c r="N178" s="0" t="n">
        <v>-0.99133439223425</v>
      </c>
      <c r="O178" s="0" t="n">
        <v>-0.965826770895964</v>
      </c>
      <c r="P178" s="0" t="n">
        <v>0.236717121026393</v>
      </c>
      <c r="Q178" s="0" t="n">
        <v>0.678549654621052</v>
      </c>
      <c r="R178" s="0" t="n">
        <v>-1.87486565550171</v>
      </c>
      <c r="S178" s="0" t="n">
        <v>0.522020635110767</v>
      </c>
      <c r="T178" s="0" t="n">
        <v>-0.543201500376337</v>
      </c>
      <c r="U178" s="0" t="n">
        <v>-0.192806087307413</v>
      </c>
      <c r="V178" s="0" t="n">
        <v>-1.33951792356504</v>
      </c>
      <c r="W178" s="0" t="n">
        <v>-0.851617240186708</v>
      </c>
      <c r="X178" s="0" t="n">
        <v>0.966125325530311</v>
      </c>
      <c r="Y178" s="0" t="n">
        <v>0.0328633739802132</v>
      </c>
      <c r="Z178" s="0" t="n">
        <v>-0.382778401709559</v>
      </c>
      <c r="AA178" s="0" t="n">
        <v>-0.116488352631035</v>
      </c>
      <c r="AB178" s="0" t="n">
        <v>0.489211824664301</v>
      </c>
      <c r="AC178" s="0" t="n">
        <v>0.440494496163338</v>
      </c>
      <c r="AD178" s="0" t="n">
        <v>-0.0750270003968009</v>
      </c>
      <c r="AE178" s="0" t="n">
        <v>1.09295911089667</v>
      </c>
      <c r="AF178" s="0" t="n">
        <v>0.970462636906666</v>
      </c>
      <c r="AG178" s="0" t="n">
        <v>0.413372029130396</v>
      </c>
      <c r="AH178" s="0" t="n">
        <v>0.0546117829100705</v>
      </c>
      <c r="AI178" s="0" t="n">
        <v>0.657321095119539</v>
      </c>
      <c r="AJ178" s="0" t="n">
        <v>0.314267421801183</v>
      </c>
      <c r="AK178" s="0" t="n">
        <v>1.06080007180595</v>
      </c>
      <c r="AL178" s="0" t="n">
        <v>0.899561376738308</v>
      </c>
      <c r="AM178" s="0" t="n">
        <v>-1.01825390141773</v>
      </c>
      <c r="AN178" s="0" t="n">
        <v>-1.08596317074171</v>
      </c>
      <c r="AO178" s="0" t="n">
        <v>-0.701249544404076</v>
      </c>
      <c r="AP178" s="0" t="n">
        <v>0.976138690066921</v>
      </c>
      <c r="AQ178" s="0" t="n">
        <v>-1.57630899677125</v>
      </c>
      <c r="AR178" s="0" t="n">
        <v>0.394757389107993</v>
      </c>
      <c r="AS178" s="0" t="n">
        <v>0.362543091092961</v>
      </c>
      <c r="AT178" s="0" t="n">
        <v>1.16264805868619</v>
      </c>
      <c r="AU178" s="0" t="n">
        <v>0.180338690663887</v>
      </c>
      <c r="AV178" s="0" t="n">
        <v>-1.3432093905839</v>
      </c>
      <c r="AW178" s="0" t="n">
        <v>-0.959354960648123</v>
      </c>
      <c r="AX178" s="0" t="n">
        <v>-1.18199552189783</v>
      </c>
      <c r="AY178" s="0" t="n">
        <v>-0.53794396633314</v>
      </c>
      <c r="AZ178" s="0" t="n">
        <v>-0.182901567423927</v>
      </c>
      <c r="BA178" s="0" t="n">
        <v>-1.16544152622106</v>
      </c>
      <c r="BB178" s="0" t="n">
        <v>1.47066199065229</v>
      </c>
      <c r="BC178" s="0" t="n">
        <v>-1.32528137195244</v>
      </c>
      <c r="BD178" s="0" t="n">
        <v>1.34610342386248</v>
      </c>
      <c r="BE178" s="0" t="n">
        <v>1.18516303143934</v>
      </c>
      <c r="BF178" s="0" t="n">
        <v>0.898302549689035</v>
      </c>
      <c r="BG178" s="0" t="n">
        <v>-0.693766607496751</v>
      </c>
      <c r="BH178" s="0" t="n">
        <v>0.342450879176901</v>
      </c>
      <c r="BI178" s="0" t="n">
        <v>-1.27737113355062</v>
      </c>
      <c r="BJ178" s="0" t="n">
        <v>0.910907035033749</v>
      </c>
      <c r="BK178" s="0" t="n">
        <v>-0.0739847815362689</v>
      </c>
    </row>
    <row r="179" customFormat="false" ht="15" hidden="false" customHeight="false" outlineLevel="0" collapsed="false">
      <c r="A179" s="0" t="n">
        <v>-0.409320214586685</v>
      </c>
      <c r="B179" s="0" t="n">
        <v>-1.22374484665627</v>
      </c>
      <c r="C179" s="0" t="n">
        <v>-2.47750611862902</v>
      </c>
      <c r="D179" s="0" t="n">
        <v>-1.03854085703576</v>
      </c>
      <c r="E179" s="0" t="n">
        <v>1.11279819561291</v>
      </c>
      <c r="F179" s="0" t="n">
        <v>-0.402833428474804</v>
      </c>
      <c r="G179" s="0" t="n">
        <v>-0.169328857115047</v>
      </c>
      <c r="H179" s="0" t="n">
        <v>0.655554358288453</v>
      </c>
      <c r="I179" s="0" t="n">
        <v>1.80566887811627</v>
      </c>
      <c r="J179" s="0" t="n">
        <v>1.32500465494564</v>
      </c>
      <c r="K179" s="0" t="n">
        <v>-0.972335003816188</v>
      </c>
      <c r="L179" s="0" t="n">
        <v>-1.94257057143741</v>
      </c>
      <c r="M179" s="0" t="n">
        <v>2.3596142591001</v>
      </c>
      <c r="N179" s="0" t="n">
        <v>2.26899161165945</v>
      </c>
      <c r="O179" s="0" t="n">
        <v>0.188453596429283</v>
      </c>
      <c r="P179" s="0" t="n">
        <v>-1.27048824558182</v>
      </c>
      <c r="Q179" s="0" t="n">
        <v>0.963226533893939</v>
      </c>
      <c r="R179" s="0" t="n">
        <v>-0.10798368601261</v>
      </c>
      <c r="S179" s="0" t="n">
        <v>-0.112981123106611</v>
      </c>
      <c r="T179" s="0" t="n">
        <v>0.894458843105129</v>
      </c>
      <c r="U179" s="0" t="n">
        <v>0.334374746873299</v>
      </c>
      <c r="V179" s="0" t="n">
        <v>-1.18581491101495</v>
      </c>
      <c r="W179" s="0" t="n">
        <v>-0.324741935081974</v>
      </c>
      <c r="X179" s="0" t="n">
        <v>0.661152928661347</v>
      </c>
      <c r="Y179" s="0" t="n">
        <v>0.510252222405019</v>
      </c>
      <c r="Z179" s="0" t="n">
        <v>0.262016574358476</v>
      </c>
      <c r="AA179" s="0" t="n">
        <v>0.933422954475864</v>
      </c>
      <c r="AB179" s="0" t="n">
        <v>-0.361716987817265</v>
      </c>
      <c r="AC179" s="0" t="n">
        <v>0.178669775219072</v>
      </c>
      <c r="AD179" s="0" t="n">
        <v>-3.3755791001776</v>
      </c>
      <c r="AE179" s="0" t="n">
        <v>-0.449650193842814</v>
      </c>
      <c r="AF179" s="0" t="n">
        <v>0.763902908575644</v>
      </c>
      <c r="AG179" s="0" t="n">
        <v>-0.390394467117143</v>
      </c>
      <c r="AH179" s="0" t="n">
        <v>-0.466227391717112</v>
      </c>
      <c r="AI179" s="0" t="n">
        <v>-1.04145295177482</v>
      </c>
      <c r="AJ179" s="0" t="n">
        <v>1.00336589272915</v>
      </c>
      <c r="AK179" s="0" t="n">
        <v>0.548463273540571</v>
      </c>
      <c r="AL179" s="0" t="n">
        <v>0.825414597823085</v>
      </c>
      <c r="AM179" s="0" t="n">
        <v>-1.72621396195789</v>
      </c>
      <c r="AN179" s="0" t="n">
        <v>-0.160450043265634</v>
      </c>
      <c r="AO179" s="0" t="n">
        <v>-0.280111007750006</v>
      </c>
      <c r="AP179" s="0" t="n">
        <v>-0.280571706598553</v>
      </c>
      <c r="AQ179" s="0" t="n">
        <v>-0.616027543717956</v>
      </c>
      <c r="AR179" s="0" t="n">
        <v>-0.346104271780015</v>
      </c>
      <c r="AS179" s="0" t="n">
        <v>0.849644782706652</v>
      </c>
      <c r="AT179" s="0" t="n">
        <v>-1.91285135334783</v>
      </c>
      <c r="AU179" s="0" t="n">
        <v>1.77729476803045</v>
      </c>
      <c r="AV179" s="0" t="n">
        <v>0.483841125026462</v>
      </c>
      <c r="AW179" s="0" t="n">
        <v>-0.0423318956602128</v>
      </c>
      <c r="AX179" s="0" t="n">
        <v>0.906834146372926</v>
      </c>
      <c r="AY179" s="0" t="n">
        <v>-1.45183474516844</v>
      </c>
      <c r="AZ179" s="0" t="n">
        <v>-0.664700905151014</v>
      </c>
      <c r="BA179" s="0" t="n">
        <v>-0.121075432390554</v>
      </c>
      <c r="BB179" s="0" t="n">
        <v>1.36556037043218</v>
      </c>
      <c r="BC179" s="0" t="n">
        <v>-0.0464965811265579</v>
      </c>
      <c r="BD179" s="0" t="n">
        <v>0.450054671185146</v>
      </c>
      <c r="BE179" s="0" t="n">
        <v>-0.589578995936128</v>
      </c>
      <c r="BF179" s="0" t="n">
        <v>0.486842068967491</v>
      </c>
      <c r="BG179" s="0" t="n">
        <v>1.67723959297446</v>
      </c>
      <c r="BH179" s="0" t="n">
        <v>0.995526691674114</v>
      </c>
      <c r="BI179" s="0" t="n">
        <v>-0.0814559877778794</v>
      </c>
      <c r="BJ179" s="0" t="n">
        <v>0.67549084726547</v>
      </c>
      <c r="BK179" s="0" t="n">
        <v>0.577516954607212</v>
      </c>
    </row>
    <row r="180" customFormat="false" ht="15" hidden="false" customHeight="false" outlineLevel="0" collapsed="false">
      <c r="A180" s="0" t="n">
        <v>0.506587671697276</v>
      </c>
      <c r="B180" s="0" t="n">
        <v>1.11195336086041</v>
      </c>
      <c r="C180" s="0" t="n">
        <v>1.10447770383747</v>
      </c>
      <c r="D180" s="0" t="n">
        <v>-0.127158596874884</v>
      </c>
      <c r="E180" s="0" t="n">
        <v>0.641879061477769</v>
      </c>
      <c r="F180" s="0" t="n">
        <v>-0.383094921159794</v>
      </c>
      <c r="G180" s="0" t="n">
        <v>-0.923072396315578</v>
      </c>
      <c r="H180" s="0" t="n">
        <v>-0.269493755703986</v>
      </c>
      <c r="I180" s="0" t="n">
        <v>-0.0762781517395827</v>
      </c>
      <c r="J180" s="0" t="n">
        <v>-1.66158098917799</v>
      </c>
      <c r="K180" s="0" t="n">
        <v>0.86033255941672</v>
      </c>
      <c r="L180" s="0" t="n">
        <v>-2.7673254226024</v>
      </c>
      <c r="M180" s="0" t="n">
        <v>2.71481693948632</v>
      </c>
      <c r="N180" s="0" t="n">
        <v>1.50187913379632</v>
      </c>
      <c r="O180" s="0" t="n">
        <v>-0.261008724172314</v>
      </c>
      <c r="P180" s="0" t="n">
        <v>0.00942636056377324</v>
      </c>
      <c r="Q180" s="0" t="n">
        <v>0.302971873587283</v>
      </c>
      <c r="R180" s="0" t="n">
        <v>-0.589160387988942</v>
      </c>
      <c r="S180" s="0" t="n">
        <v>0.192619147586936</v>
      </c>
      <c r="T180" s="0" t="n">
        <v>-0.143999977701661</v>
      </c>
      <c r="U180" s="0" t="n">
        <v>-0.094272717230966</v>
      </c>
      <c r="V180" s="0" t="n">
        <v>0.181461063480639</v>
      </c>
      <c r="W180" s="0" t="n">
        <v>-1.31352779835399</v>
      </c>
      <c r="X180" s="0" t="n">
        <v>0.0395697241336481</v>
      </c>
      <c r="Y180" s="0" t="n">
        <v>0.163447746617477</v>
      </c>
      <c r="Z180" s="0" t="n">
        <v>0.128849621355914</v>
      </c>
      <c r="AA180" s="0" t="n">
        <v>-0.215830755436155</v>
      </c>
      <c r="AB180" s="0" t="n">
        <v>1.13785777596937</v>
      </c>
      <c r="AC180" s="0" t="n">
        <v>-0.353652554881551</v>
      </c>
      <c r="AD180" s="0" t="n">
        <v>0.22732590682319</v>
      </c>
      <c r="AE180" s="0" t="n">
        <v>1.29729753392555</v>
      </c>
      <c r="AF180" s="0" t="n">
        <v>-0.0793761400203123</v>
      </c>
      <c r="AG180" s="0" t="n">
        <v>0.214463267467551</v>
      </c>
      <c r="AH180" s="0" t="n">
        <v>-0.0963846363148971</v>
      </c>
      <c r="AI180" s="0" t="n">
        <v>1.2373697935636</v>
      </c>
      <c r="AJ180" s="0" t="n">
        <v>-0.257724561586295</v>
      </c>
      <c r="AK180" s="0" t="n">
        <v>1.28335457728821</v>
      </c>
      <c r="AL180" s="0" t="n">
        <v>-0.103587894647065</v>
      </c>
      <c r="AM180" s="0" t="n">
        <v>-0.859459723448017</v>
      </c>
      <c r="AN180" s="0" t="n">
        <v>0.679373170574121</v>
      </c>
      <c r="AO180" s="0" t="n">
        <v>-0.304667833755656</v>
      </c>
      <c r="AP180" s="0" t="n">
        <v>0.620500899099163</v>
      </c>
      <c r="AQ180" s="0" t="n">
        <v>-2.72940438492373</v>
      </c>
      <c r="AR180" s="0" t="n">
        <v>0.00520526189494638</v>
      </c>
      <c r="AS180" s="0" t="n">
        <v>-0.45960529875748</v>
      </c>
      <c r="AT180" s="0" t="n">
        <v>-1.06325868653128</v>
      </c>
      <c r="AU180" s="0" t="n">
        <v>-0.553241001839799</v>
      </c>
      <c r="AV180" s="0" t="n">
        <v>-0.573703144292652</v>
      </c>
      <c r="AW180" s="0" t="n">
        <v>-0.0479857948505811</v>
      </c>
      <c r="AX180" s="0" t="n">
        <v>-1.36732646128496</v>
      </c>
      <c r="AY180" s="0" t="n">
        <v>0.316273780259714</v>
      </c>
      <c r="AZ180" s="0" t="n">
        <v>1.36621478520579</v>
      </c>
      <c r="BA180" s="0" t="n">
        <v>0.280928496947826</v>
      </c>
      <c r="BB180" s="0" t="n">
        <v>0.808988609229009</v>
      </c>
      <c r="BC180" s="0" t="n">
        <v>1.0945624546138</v>
      </c>
      <c r="BD180" s="0" t="n">
        <v>1.23648951218418</v>
      </c>
      <c r="BE180" s="0" t="n">
        <v>1.87013869282131</v>
      </c>
      <c r="BF180" s="0" t="n">
        <v>-0.49920199827593</v>
      </c>
      <c r="BG180" s="0" t="n">
        <v>-0.718483985161116</v>
      </c>
      <c r="BH180" s="0" t="n">
        <v>0.783465648324735</v>
      </c>
      <c r="BI180" s="0" t="n">
        <v>0.7082662196574</v>
      </c>
      <c r="BJ180" s="0" t="n">
        <v>0.775675299615689</v>
      </c>
      <c r="BK180" s="0" t="n">
        <v>1.88928245425025</v>
      </c>
    </row>
    <row r="181" customFormat="false" ht="15" hidden="false" customHeight="false" outlineLevel="0" collapsed="false">
      <c r="A181" s="0" t="n">
        <v>0.0113699087984942</v>
      </c>
      <c r="B181" s="0" t="n">
        <v>0.426156559646185</v>
      </c>
      <c r="C181" s="0" t="n">
        <v>-0.980388251483475</v>
      </c>
      <c r="D181" s="0" t="n">
        <v>2.13532112397596</v>
      </c>
      <c r="E181" s="0" t="n">
        <v>-0.336544921209111</v>
      </c>
      <c r="F181" s="0" t="n">
        <v>-0.30821592816083</v>
      </c>
      <c r="G181" s="0" t="n">
        <v>-0.346749891008243</v>
      </c>
      <c r="H181" s="0" t="n">
        <v>-0.644895858644338</v>
      </c>
      <c r="I181" s="0" t="n">
        <v>-0.729437048847649</v>
      </c>
      <c r="J181" s="0" t="n">
        <v>-0.523704282889525</v>
      </c>
      <c r="K181" s="0" t="n">
        <v>-1.36579592805095</v>
      </c>
      <c r="L181" s="0" t="n">
        <v>-0.785317920263238</v>
      </c>
      <c r="M181" s="0" t="n">
        <v>1.94896311144762</v>
      </c>
      <c r="N181" s="0" t="n">
        <v>0.735655143641369</v>
      </c>
      <c r="O181" s="0" t="n">
        <v>0.925904176727718</v>
      </c>
      <c r="P181" s="0" t="n">
        <v>1.17720878741692</v>
      </c>
      <c r="Q181" s="0" t="n">
        <v>1.83413456436239</v>
      </c>
      <c r="R181" s="0" t="n">
        <v>-1.77142255144384</v>
      </c>
      <c r="S181" s="0" t="n">
        <v>-1.22988311528654</v>
      </c>
      <c r="T181" s="0" t="n">
        <v>-0.803723660894685</v>
      </c>
      <c r="U181" s="0" t="n">
        <v>-0.469729796489598</v>
      </c>
      <c r="V181" s="0" t="n">
        <v>-0.300569390585249</v>
      </c>
      <c r="W181" s="0" t="n">
        <v>-0.446977552806041</v>
      </c>
      <c r="X181" s="0" t="n">
        <v>0.219308913132054</v>
      </c>
      <c r="Y181" s="0" t="n">
        <v>0.0352953907452159</v>
      </c>
      <c r="Z181" s="0" t="n">
        <v>-0.72283479517825</v>
      </c>
      <c r="AA181" s="0" t="n">
        <v>-2.17554877698757</v>
      </c>
      <c r="AB181" s="0" t="n">
        <v>-0.992868705378698</v>
      </c>
      <c r="AC181" s="0" t="n">
        <v>-0.549238653312575</v>
      </c>
      <c r="AD181" s="0" t="n">
        <v>-0.24707943680772</v>
      </c>
      <c r="AE181" s="0" t="n">
        <v>-1.12966745931054</v>
      </c>
      <c r="AF181" s="0" t="n">
        <v>-0.49080646649642</v>
      </c>
      <c r="AG181" s="0" t="n">
        <v>-1.13098738848559</v>
      </c>
      <c r="AH181" s="0" t="n">
        <v>-0.125819351548333</v>
      </c>
      <c r="AI181" s="0" t="n">
        <v>-1.07309132836262</v>
      </c>
      <c r="AJ181" s="0" t="n">
        <v>-0.848904656370465</v>
      </c>
      <c r="AK181" s="0" t="n">
        <v>-1.30868413098914</v>
      </c>
      <c r="AL181" s="0" t="n">
        <v>-0.153500695569784</v>
      </c>
      <c r="AM181" s="0" t="n">
        <v>-0.866447769952398</v>
      </c>
      <c r="AN181" s="0" t="n">
        <v>0.906784266675429</v>
      </c>
      <c r="AO181" s="0" t="n">
        <v>0.405850266692899</v>
      </c>
      <c r="AP181" s="0" t="n">
        <v>-0.069851868183643</v>
      </c>
      <c r="AQ181" s="0" t="n">
        <v>-0.797485497343789</v>
      </c>
      <c r="AR181" s="0" t="n">
        <v>0.380520305316303</v>
      </c>
      <c r="AS181" s="0" t="n">
        <v>0.690700889348637</v>
      </c>
      <c r="AT181" s="0" t="n">
        <v>0.14268841220163</v>
      </c>
      <c r="AU181" s="0" t="n">
        <v>1.60370185546693</v>
      </c>
      <c r="AV181" s="0" t="n">
        <v>0.459637318074816</v>
      </c>
      <c r="AW181" s="0" t="n">
        <v>0.913607217568034</v>
      </c>
      <c r="AX181" s="0" t="n">
        <v>0.133565415535978</v>
      </c>
      <c r="AY181" s="0" t="n">
        <v>0.675664453256977</v>
      </c>
      <c r="AZ181" s="0" t="n">
        <v>-0.796781232669175</v>
      </c>
      <c r="BA181" s="0" t="n">
        <v>-0.458398363212794</v>
      </c>
      <c r="BB181" s="0" t="n">
        <v>0.34936355348238</v>
      </c>
      <c r="BC181" s="0" t="n">
        <v>0.342099481557382</v>
      </c>
      <c r="BD181" s="0" t="n">
        <v>0.507611822943248</v>
      </c>
      <c r="BE181" s="0" t="n">
        <v>1.10039289227873</v>
      </c>
      <c r="BF181" s="0" t="n">
        <v>-1.42497117181541</v>
      </c>
      <c r="BG181" s="0" t="n">
        <v>-0.974452547610296</v>
      </c>
      <c r="BH181" s="0" t="n">
        <v>0.229572641074253</v>
      </c>
      <c r="BI181" s="0" t="n">
        <v>-0.724363631803461</v>
      </c>
      <c r="BJ181" s="0" t="n">
        <v>3.37776824128936</v>
      </c>
      <c r="BK181" s="0" t="n">
        <v>0.515719619170136</v>
      </c>
    </row>
    <row r="182" customFormat="false" ht="15" hidden="false" customHeight="false" outlineLevel="0" collapsed="false">
      <c r="A182" s="0" t="n">
        <v>-0.0783308489301572</v>
      </c>
      <c r="B182" s="0" t="n">
        <v>-0.515469273083859</v>
      </c>
      <c r="C182" s="0" t="n">
        <v>-0.480162283193044</v>
      </c>
      <c r="D182" s="0" t="n">
        <v>0.0301406613151774</v>
      </c>
      <c r="E182" s="0" t="n">
        <v>0.111981932621258</v>
      </c>
      <c r="F182" s="0" t="n">
        <v>-0.456699144693513</v>
      </c>
      <c r="G182" s="0" t="n">
        <v>-0.273152246519902</v>
      </c>
      <c r="H182" s="0" t="n">
        <v>1.3442845752346</v>
      </c>
      <c r="I182" s="0" t="n">
        <v>1.38450496265103</v>
      </c>
      <c r="J182" s="0" t="n">
        <v>0.252033979934877</v>
      </c>
      <c r="K182" s="0" t="n">
        <v>-1.34125972723674</v>
      </c>
      <c r="L182" s="0" t="n">
        <v>0.538503156639044</v>
      </c>
      <c r="M182" s="0" t="n">
        <v>1.55428244161103</v>
      </c>
      <c r="N182" s="0" t="n">
        <v>1.36978110196238</v>
      </c>
      <c r="O182" s="0" t="n">
        <v>0.734425852809667</v>
      </c>
      <c r="P182" s="0" t="n">
        <v>1.42242295528582</v>
      </c>
      <c r="Q182" s="0" t="n">
        <v>0.0533842724790218</v>
      </c>
      <c r="R182" s="0" t="n">
        <v>0.628102969833705</v>
      </c>
      <c r="S182" s="0" t="n">
        <v>-0.68077556632518</v>
      </c>
      <c r="T182" s="0" t="n">
        <v>0.292265456155712</v>
      </c>
      <c r="U182" s="0" t="n">
        <v>1.32953424397052</v>
      </c>
      <c r="V182" s="0" t="n">
        <v>-0.589423411486891</v>
      </c>
      <c r="W182" s="0" t="n">
        <v>-0.861443429464286</v>
      </c>
      <c r="X182" s="0" t="n">
        <v>0.0974889390236969</v>
      </c>
      <c r="Y182" s="0" t="n">
        <v>-0.226662203724</v>
      </c>
      <c r="Z182" s="0" t="n">
        <v>0.64914772107042</v>
      </c>
      <c r="AA182" s="0" t="n">
        <v>-0.453259525947042</v>
      </c>
      <c r="AB182" s="0" t="n">
        <v>1.71843961560271</v>
      </c>
      <c r="AC182" s="0" t="n">
        <v>-1.28967609796106</v>
      </c>
      <c r="AD182" s="0" t="n">
        <v>1.25373478621974</v>
      </c>
      <c r="AE182" s="0" t="n">
        <v>-0.764849228308103</v>
      </c>
      <c r="AF182" s="0" t="n">
        <v>-1.79598273458402</v>
      </c>
      <c r="AG182" s="0" t="n">
        <v>0.237875156348867</v>
      </c>
      <c r="AH182" s="0" t="n">
        <v>-0.254607986013884</v>
      </c>
      <c r="AI182" s="0" t="n">
        <v>-1.10960936790303</v>
      </c>
      <c r="AJ182" s="0" t="n">
        <v>-1.68137689171526</v>
      </c>
      <c r="AK182" s="0" t="n">
        <v>-0.00836078727145676</v>
      </c>
      <c r="AL182" s="0" t="n">
        <v>0.975836891623818</v>
      </c>
      <c r="AM182" s="0" t="n">
        <v>0.584953493086444</v>
      </c>
      <c r="AN182" s="0" t="n">
        <v>0.0567066488392655</v>
      </c>
      <c r="AO182" s="0" t="n">
        <v>0.478847573217735</v>
      </c>
      <c r="AP182" s="0" t="n">
        <v>-0.027214132377857</v>
      </c>
      <c r="AQ182" s="0" t="n">
        <v>-1.42972424303037</v>
      </c>
      <c r="AR182" s="0" t="n">
        <v>-1.42089398522344</v>
      </c>
      <c r="AS182" s="0" t="n">
        <v>-0.203168528984679</v>
      </c>
      <c r="AT182" s="0" t="n">
        <v>-0.160653286366075</v>
      </c>
      <c r="AU182" s="0" t="n">
        <v>0.850982678506765</v>
      </c>
      <c r="AV182" s="0" t="n">
        <v>0.757304223774747</v>
      </c>
      <c r="AW182" s="0" t="n">
        <v>0.605133015758949</v>
      </c>
      <c r="AX182" s="0" t="n">
        <v>-0.280282713077181</v>
      </c>
      <c r="AY182" s="0" t="n">
        <v>-1.38065217011014</v>
      </c>
      <c r="AZ182" s="0" t="n">
        <v>0.412071137066024</v>
      </c>
      <c r="BA182" s="0" t="n">
        <v>0.525169313262168</v>
      </c>
      <c r="BB182" s="0" t="n">
        <v>-2.38853146247769</v>
      </c>
      <c r="BC182" s="0" t="n">
        <v>-0.834338186582663</v>
      </c>
      <c r="BD182" s="0" t="n">
        <v>-0.691054377393896</v>
      </c>
      <c r="BE182" s="0" t="n">
        <v>0.118350201123436</v>
      </c>
      <c r="BF182" s="0" t="n">
        <v>-0.803360432765694</v>
      </c>
      <c r="BG182" s="0" t="n">
        <v>-0.0381345688246404</v>
      </c>
      <c r="BH182" s="0" t="n">
        <v>-0.210534940352992</v>
      </c>
      <c r="BI182" s="0" t="n">
        <v>-0.159149471537728</v>
      </c>
      <c r="BJ182" s="0" t="n">
        <v>-0.716394293700746</v>
      </c>
      <c r="BK182" s="0" t="n">
        <v>-0.638985054066678</v>
      </c>
    </row>
    <row r="183" customFormat="false" ht="15" hidden="false" customHeight="false" outlineLevel="0" collapsed="false">
      <c r="A183" s="0" t="n">
        <v>-1.08026705978069</v>
      </c>
      <c r="B183" s="0" t="n">
        <v>0.380067440573832</v>
      </c>
      <c r="C183" s="0" t="n">
        <v>0.571102628591368</v>
      </c>
      <c r="D183" s="0" t="n">
        <v>-0.770617950125339</v>
      </c>
      <c r="E183" s="0" t="n">
        <v>1.52064009601705</v>
      </c>
      <c r="F183" s="0" t="n">
        <v>-0.314601447442049</v>
      </c>
      <c r="G183" s="0" t="n">
        <v>1.53018562379656</v>
      </c>
      <c r="H183" s="0" t="n">
        <v>-0.642127173831603</v>
      </c>
      <c r="I183" s="0" t="n">
        <v>-2.02657777659944</v>
      </c>
      <c r="J183" s="0" t="n">
        <v>0.402197824912351</v>
      </c>
      <c r="K183" s="0" t="n">
        <v>0.248545105118987</v>
      </c>
      <c r="L183" s="0" t="n">
        <v>0.0343937953075831</v>
      </c>
      <c r="M183" s="0" t="n">
        <v>-0.642232478443989</v>
      </c>
      <c r="N183" s="0" t="n">
        <v>-0.034572225485819</v>
      </c>
      <c r="O183" s="0" t="n">
        <v>-0.511259457869527</v>
      </c>
      <c r="P183" s="0" t="n">
        <v>-0.302349566331751</v>
      </c>
      <c r="Q183" s="0" t="n">
        <v>0.841632255765075</v>
      </c>
      <c r="R183" s="0" t="n">
        <v>0.184217229530094</v>
      </c>
      <c r="S183" s="0" t="n">
        <v>0.609951387331977</v>
      </c>
      <c r="T183" s="0" t="n">
        <v>-0.23186850662579</v>
      </c>
      <c r="U183" s="0" t="n">
        <v>-0.342017345804775</v>
      </c>
      <c r="V183" s="0" t="n">
        <v>-1.15348253088864</v>
      </c>
      <c r="W183" s="0" t="n">
        <v>-0.370036612568197</v>
      </c>
      <c r="X183" s="0" t="n">
        <v>-3.32111455558914</v>
      </c>
      <c r="Y183" s="0" t="n">
        <v>-0.590221966305635</v>
      </c>
      <c r="Z183" s="0" t="n">
        <v>-0.0818741771908391</v>
      </c>
      <c r="AA183" s="0" t="n">
        <v>0.563673654270156</v>
      </c>
      <c r="AB183" s="0" t="n">
        <v>-0.268677877524957</v>
      </c>
      <c r="AC183" s="0" t="n">
        <v>0.347673542244999</v>
      </c>
      <c r="AD183" s="0" t="n">
        <v>-2.17978866139025</v>
      </c>
      <c r="AE183" s="0" t="n">
        <v>-0.0568368522069497</v>
      </c>
      <c r="AF183" s="0" t="n">
        <v>-1.6795027929134</v>
      </c>
      <c r="AG183" s="0" t="n">
        <v>-1.20830351565933</v>
      </c>
      <c r="AH183" s="0" t="n">
        <v>-0.187165547863861</v>
      </c>
      <c r="AI183" s="0" t="n">
        <v>1.27626398787355</v>
      </c>
      <c r="AJ183" s="0" t="n">
        <v>0.371206763470059</v>
      </c>
      <c r="AK183" s="0" t="n">
        <v>0.0182309971371172</v>
      </c>
      <c r="AL183" s="0" t="n">
        <v>-0.0195303894671022</v>
      </c>
      <c r="AM183" s="0" t="n">
        <v>-0.713628893204467</v>
      </c>
      <c r="AN183" s="0" t="n">
        <v>-0.543983413372684</v>
      </c>
      <c r="AO183" s="0" t="n">
        <v>0.427376045470797</v>
      </c>
      <c r="AP183" s="0" t="n">
        <v>-1.38536051844449</v>
      </c>
      <c r="AQ183" s="0" t="n">
        <v>0.593054050283021</v>
      </c>
      <c r="AR183" s="0" t="n">
        <v>-0.388507067118853</v>
      </c>
      <c r="AS183" s="0" t="n">
        <v>0.825557074869565</v>
      </c>
      <c r="AT183" s="0" t="n">
        <v>0.961093457232083</v>
      </c>
      <c r="AU183" s="0" t="n">
        <v>-1.67308401250574</v>
      </c>
      <c r="AV183" s="0" t="n">
        <v>-0.581580763227218</v>
      </c>
      <c r="AW183" s="0" t="n">
        <v>-0.855527687940624</v>
      </c>
      <c r="AX183" s="0" t="n">
        <v>-1.81272796507314</v>
      </c>
      <c r="AY183" s="0" t="n">
        <v>-1.03253327620941</v>
      </c>
      <c r="AZ183" s="0" t="n">
        <v>2.44125584526534</v>
      </c>
      <c r="BA183" s="0" t="n">
        <v>0.60950989621244</v>
      </c>
      <c r="BB183" s="0" t="n">
        <v>1.91728796860575</v>
      </c>
      <c r="BC183" s="0" t="n">
        <v>0.829098440018336</v>
      </c>
      <c r="BD183" s="0" t="n">
        <v>-0.741843161008476</v>
      </c>
      <c r="BE183" s="0" t="n">
        <v>-0.381771196674043</v>
      </c>
      <c r="BF183" s="0" t="n">
        <v>0.588436180240307</v>
      </c>
      <c r="BG183" s="0" t="n">
        <v>0.437506203473036</v>
      </c>
      <c r="BH183" s="0" t="n">
        <v>-0.577342015708334</v>
      </c>
      <c r="BI183" s="0" t="n">
        <v>-1.50999317057921</v>
      </c>
      <c r="BJ183" s="0" t="n">
        <v>3.28776118738874</v>
      </c>
      <c r="BK183" s="0" t="n">
        <v>-0.141149672342806</v>
      </c>
    </row>
    <row r="184" customFormat="false" ht="15" hidden="false" customHeight="false" outlineLevel="0" collapsed="false">
      <c r="A184" s="0" t="n">
        <v>-0.32573889318262</v>
      </c>
      <c r="B184" s="0" t="n">
        <v>0.113334463905302</v>
      </c>
      <c r="C184" s="0" t="n">
        <v>-0.242728589311029</v>
      </c>
      <c r="D184" s="0" t="n">
        <v>0.122728907705484</v>
      </c>
      <c r="E184" s="0" t="n">
        <v>1.28694728611642</v>
      </c>
      <c r="F184" s="0" t="n">
        <v>-0.124548479686424</v>
      </c>
      <c r="G184" s="0" t="n">
        <v>-1.16271043932776</v>
      </c>
      <c r="H184" s="0" t="n">
        <v>-0.161643794478611</v>
      </c>
      <c r="I184" s="0" t="n">
        <v>-0.464401781409911</v>
      </c>
      <c r="J184" s="0" t="n">
        <v>1.42389893724685</v>
      </c>
      <c r="K184" s="0" t="n">
        <v>1.17111906473757</v>
      </c>
      <c r="L184" s="0" t="n">
        <v>0.107525000430799</v>
      </c>
      <c r="M184" s="0" t="n">
        <v>-1.27873585481926</v>
      </c>
      <c r="N184" s="0" t="n">
        <v>-1.22589226343995</v>
      </c>
      <c r="O184" s="0" t="n">
        <v>0.0151232615845536</v>
      </c>
      <c r="P184" s="0" t="n">
        <v>0.336322969321281</v>
      </c>
      <c r="Q184" s="0" t="n">
        <v>-0.374622819326055</v>
      </c>
      <c r="R184" s="0" t="n">
        <v>-0.480169584207234</v>
      </c>
      <c r="S184" s="0" t="n">
        <v>-0.592799233178647</v>
      </c>
      <c r="T184" s="0" t="n">
        <v>-0.0233939602439462</v>
      </c>
      <c r="U184" s="0" t="n">
        <v>-2.38276235207307</v>
      </c>
      <c r="V184" s="0" t="n">
        <v>-1.10132662876971</v>
      </c>
      <c r="W184" s="0" t="n">
        <v>-0.627050845447351</v>
      </c>
      <c r="X184" s="0" t="n">
        <v>1.20750319495192</v>
      </c>
      <c r="Y184" s="0" t="n">
        <v>-0.813813641928929</v>
      </c>
      <c r="Z184" s="0" t="n">
        <v>0.180468141831207</v>
      </c>
      <c r="AA184" s="0" t="n">
        <v>0.226542750930996</v>
      </c>
      <c r="AB184" s="0" t="n">
        <v>1.29791650566076</v>
      </c>
      <c r="AC184" s="0" t="n">
        <v>1.26257740696415</v>
      </c>
      <c r="AD184" s="0" t="n">
        <v>-0.0575029687949164</v>
      </c>
      <c r="AE184" s="0" t="n">
        <v>-0.475484741189443</v>
      </c>
      <c r="AF184" s="0" t="n">
        <v>-0.66383310282569</v>
      </c>
      <c r="AG184" s="0" t="n">
        <v>-0.241063222465781</v>
      </c>
      <c r="AH184" s="0" t="n">
        <v>-0.4340333543236</v>
      </c>
      <c r="AI184" s="0" t="n">
        <v>0.553627409358232</v>
      </c>
      <c r="AJ184" s="0" t="n">
        <v>0.420309817485204</v>
      </c>
      <c r="AK184" s="0" t="n">
        <v>0.591801191145016</v>
      </c>
      <c r="AL184" s="0" t="n">
        <v>1.25928371143617</v>
      </c>
      <c r="AM184" s="0" t="n">
        <v>1.86286912140018</v>
      </c>
      <c r="AN184" s="0" t="n">
        <v>0.124663393407557</v>
      </c>
      <c r="AO184" s="0" t="n">
        <v>1.09946377139565</v>
      </c>
      <c r="AP184" s="0" t="n">
        <v>-0.351660183834215</v>
      </c>
      <c r="AQ184" s="0" t="n">
        <v>1.18500698358302</v>
      </c>
      <c r="AR184" s="0" t="n">
        <v>1.06150915717584</v>
      </c>
      <c r="AS184" s="0" t="n">
        <v>1.00841596994299</v>
      </c>
      <c r="AT184" s="0" t="n">
        <v>0.0940698411915239</v>
      </c>
      <c r="AU184" s="0" t="n">
        <v>-0.668358163990889</v>
      </c>
      <c r="AV184" s="0" t="n">
        <v>-1.39452843786548</v>
      </c>
      <c r="AW184" s="0" t="n">
        <v>-0.0400372075210993</v>
      </c>
      <c r="AX184" s="0" t="n">
        <v>1.53301254224918</v>
      </c>
      <c r="AY184" s="0" t="n">
        <v>-0.309844901364073</v>
      </c>
      <c r="AZ184" s="0" t="n">
        <v>0.785126585460055</v>
      </c>
      <c r="BA184" s="0" t="n">
        <v>0.843951400518931</v>
      </c>
      <c r="BB184" s="0" t="n">
        <v>-0.283686220927173</v>
      </c>
      <c r="BC184" s="0" t="n">
        <v>1.31634483751952</v>
      </c>
      <c r="BD184" s="0" t="n">
        <v>-2.9086607444805</v>
      </c>
      <c r="BE184" s="0" t="n">
        <v>-1.22275027873818</v>
      </c>
      <c r="BF184" s="0" t="n">
        <v>-0.91563229635846</v>
      </c>
      <c r="BG184" s="0" t="n">
        <v>-0.81971502286739</v>
      </c>
      <c r="BH184" s="0" t="n">
        <v>0.336262951185896</v>
      </c>
      <c r="BI184" s="0" t="n">
        <v>0.290037803053902</v>
      </c>
      <c r="BJ184" s="0" t="n">
        <v>0.393990572175008</v>
      </c>
      <c r="BK184" s="0" t="n">
        <v>0.596081494132487</v>
      </c>
    </row>
    <row r="185" customFormat="false" ht="15" hidden="false" customHeight="false" outlineLevel="0" collapsed="false">
      <c r="A185" s="0" t="n">
        <v>-0.950104569145649</v>
      </c>
      <c r="B185" s="0" t="n">
        <v>-1.21817606680732</v>
      </c>
      <c r="C185" s="0" t="n">
        <v>0.396319682007863</v>
      </c>
      <c r="D185" s="0" t="n">
        <v>-0.630232073646439</v>
      </c>
      <c r="E185" s="0" t="n">
        <v>-1.57047504536797</v>
      </c>
      <c r="F185" s="0" t="n">
        <v>0.971344284541482</v>
      </c>
      <c r="G185" s="0" t="n">
        <v>1.3951019065023</v>
      </c>
      <c r="H185" s="0" t="n">
        <v>1.55716088969866</v>
      </c>
      <c r="I185" s="0" t="n">
        <v>0.18700772147472</v>
      </c>
      <c r="J185" s="0" t="n">
        <v>0.625932095972903</v>
      </c>
      <c r="K185" s="0" t="n">
        <v>1.36986822336191</v>
      </c>
      <c r="L185" s="0" t="n">
        <v>-0.641415790023434</v>
      </c>
      <c r="M185" s="0" t="n">
        <v>1.11067768405409</v>
      </c>
      <c r="N185" s="0" t="n">
        <v>0.275396234143209</v>
      </c>
      <c r="O185" s="0" t="n">
        <v>0.913711652342591</v>
      </c>
      <c r="P185" s="0" t="n">
        <v>0.186093020875935</v>
      </c>
      <c r="Q185" s="0" t="n">
        <v>1.296256709748</v>
      </c>
      <c r="R185" s="0" t="n">
        <v>0.223523762541537</v>
      </c>
      <c r="S185" s="0" t="n">
        <v>-1.48397905946742</v>
      </c>
      <c r="T185" s="0" t="n">
        <v>1.45192663231472</v>
      </c>
      <c r="U185" s="0" t="n">
        <v>-0.947530740972112</v>
      </c>
      <c r="V185" s="0" t="n">
        <v>1.25305821024391</v>
      </c>
      <c r="W185" s="0" t="n">
        <v>-0.090242881440322</v>
      </c>
      <c r="X185" s="0" t="n">
        <v>1.17601098519771</v>
      </c>
      <c r="Y185" s="0" t="n">
        <v>1.13476861486677</v>
      </c>
      <c r="Z185" s="0" t="n">
        <v>0.430142974315371</v>
      </c>
      <c r="AA185" s="0" t="n">
        <v>0.508535317627131</v>
      </c>
      <c r="AB185" s="0" t="n">
        <v>0.422628617192566</v>
      </c>
      <c r="AC185" s="0" t="n">
        <v>-2.01382475628108</v>
      </c>
      <c r="AD185" s="0" t="n">
        <v>0.118330218898202</v>
      </c>
      <c r="AE185" s="0" t="n">
        <v>-1.1160641760719</v>
      </c>
      <c r="AF185" s="0" t="n">
        <v>0.171187143745663</v>
      </c>
      <c r="AG185" s="0" t="n">
        <v>-1.14294254638322</v>
      </c>
      <c r="AH185" s="0" t="n">
        <v>-1.18495194122608</v>
      </c>
      <c r="AI185" s="0" t="n">
        <v>1.6049345017539</v>
      </c>
      <c r="AJ185" s="0" t="n">
        <v>1.06944738812419</v>
      </c>
      <c r="AK185" s="0" t="n">
        <v>-0.00414258494415446</v>
      </c>
      <c r="AL185" s="0" t="n">
        <v>0.184768650249024</v>
      </c>
      <c r="AM185" s="0" t="n">
        <v>-0.247916025743009</v>
      </c>
      <c r="AN185" s="0" t="n">
        <v>0.569876375979523</v>
      </c>
      <c r="AO185" s="0" t="n">
        <v>-0.676054366548805</v>
      </c>
      <c r="AP185" s="0" t="n">
        <v>0.993740262867957</v>
      </c>
      <c r="AQ185" s="0" t="n">
        <v>-0.253086841014111</v>
      </c>
      <c r="AR185" s="0" t="n">
        <v>-0.419846995831229</v>
      </c>
      <c r="AS185" s="0" t="n">
        <v>0.0217130184848427</v>
      </c>
      <c r="AT185" s="0" t="n">
        <v>-0.591146829925611</v>
      </c>
      <c r="AU185" s="0" t="n">
        <v>0.328682349496483</v>
      </c>
      <c r="AV185" s="0" t="n">
        <v>-0.5373625893134</v>
      </c>
      <c r="AW185" s="0" t="n">
        <v>0.468523602818836</v>
      </c>
      <c r="AX185" s="0" t="n">
        <v>1.21600653891148</v>
      </c>
      <c r="AY185" s="0" t="n">
        <v>-0.719321686808174</v>
      </c>
      <c r="AZ185" s="0" t="n">
        <v>-0.130575457295171</v>
      </c>
      <c r="BA185" s="0" t="n">
        <v>0.461330713035422</v>
      </c>
      <c r="BB185" s="0" t="n">
        <v>-0.435857354981407</v>
      </c>
      <c r="BC185" s="0" t="n">
        <v>0.464320560826665</v>
      </c>
      <c r="BD185" s="0" t="n">
        <v>0.55539886065174</v>
      </c>
      <c r="BE185" s="0" t="n">
        <v>1.0832617762943</v>
      </c>
      <c r="BF185" s="0" t="n">
        <v>-0.605990046084912</v>
      </c>
      <c r="BG185" s="0" t="n">
        <v>-0.942775240230475</v>
      </c>
      <c r="BH185" s="0" t="n">
        <v>-0.307577389563744</v>
      </c>
      <c r="BI185" s="0" t="n">
        <v>-0.9677523395471</v>
      </c>
      <c r="BJ185" s="0" t="n">
        <v>0.564498204047497</v>
      </c>
      <c r="BK185" s="0" t="n">
        <v>-1.16175130017641</v>
      </c>
    </row>
    <row r="186" customFormat="false" ht="15" hidden="false" customHeight="false" outlineLevel="0" collapsed="false">
      <c r="A186" s="0" t="n">
        <v>2.33301641825269</v>
      </c>
      <c r="B186" s="0" t="n">
        <v>1.29592786157375</v>
      </c>
      <c r="C186" s="0" t="n">
        <v>0.0125757696003142</v>
      </c>
      <c r="D186" s="0" t="n">
        <v>0.867394492997976</v>
      </c>
      <c r="E186" s="0" t="n">
        <v>-1.63680186431079</v>
      </c>
      <c r="F186" s="0" t="n">
        <v>2.52337333139956</v>
      </c>
      <c r="G186" s="0" t="n">
        <v>-0.59021461220049</v>
      </c>
      <c r="H186" s="0" t="n">
        <v>-0.12049741389936</v>
      </c>
      <c r="I186" s="0" t="n">
        <v>-1.85593328718844</v>
      </c>
      <c r="J186" s="0" t="n">
        <v>0.486287304740895</v>
      </c>
      <c r="K186" s="0" t="n">
        <v>-1.10634415707711</v>
      </c>
      <c r="L186" s="0" t="n">
        <v>0.101655761566029</v>
      </c>
      <c r="M186" s="0" t="n">
        <v>-0.544274432924538</v>
      </c>
      <c r="N186" s="0" t="n">
        <v>-1.07774393493034</v>
      </c>
      <c r="O186" s="0" t="n">
        <v>-0.804361501762617</v>
      </c>
      <c r="P186" s="0" t="n">
        <v>0.225788034085521</v>
      </c>
      <c r="Q186" s="0" t="n">
        <v>-1.28149097286882</v>
      </c>
      <c r="R186" s="0" t="n">
        <v>-0.748811671023577</v>
      </c>
      <c r="S186" s="0" t="n">
        <v>0.663273381264478</v>
      </c>
      <c r="T186" s="0" t="n">
        <v>2.60247987487431</v>
      </c>
      <c r="U186" s="0" t="n">
        <v>0.477588819553005</v>
      </c>
      <c r="V186" s="0" t="n">
        <v>-0.917261642177288</v>
      </c>
      <c r="W186" s="0" t="n">
        <v>-0.367114170072311</v>
      </c>
      <c r="X186" s="0" t="n">
        <v>0.0315890061525783</v>
      </c>
      <c r="Y186" s="0" t="n">
        <v>-0.349424950635707</v>
      </c>
      <c r="Z186" s="0" t="n">
        <v>0.903058166736933</v>
      </c>
      <c r="AA186" s="0" t="n">
        <v>0.217473483014225</v>
      </c>
      <c r="AB186" s="0" t="n">
        <v>0.90785238490987</v>
      </c>
      <c r="AC186" s="0" t="n">
        <v>-0.314443790297629</v>
      </c>
      <c r="AD186" s="0" t="n">
        <v>1.32550021972126</v>
      </c>
      <c r="AE186" s="0" t="n">
        <v>-0.166485584281546</v>
      </c>
      <c r="AF186" s="0" t="n">
        <v>-0.971189869137992</v>
      </c>
      <c r="AG186" s="0" t="n">
        <v>2.17732038104222</v>
      </c>
      <c r="AH186" s="0" t="n">
        <v>-1.82497774696112</v>
      </c>
      <c r="AI186" s="0" t="n">
        <v>-0.738738725304928</v>
      </c>
      <c r="AJ186" s="0" t="n">
        <v>-0.627027851830395</v>
      </c>
      <c r="AK186" s="0" t="n">
        <v>2.50830627305656</v>
      </c>
      <c r="AL186" s="0" t="n">
        <v>1.80685888414651</v>
      </c>
      <c r="AM186" s="0" t="n">
        <v>1.4939281436422</v>
      </c>
      <c r="AN186" s="0" t="n">
        <v>-0.330658662376332</v>
      </c>
      <c r="AO186" s="0" t="n">
        <v>2.42617800384178</v>
      </c>
      <c r="AP186" s="0" t="n">
        <v>0.368352003840971</v>
      </c>
      <c r="AQ186" s="0" t="n">
        <v>0.977263370303122</v>
      </c>
      <c r="AR186" s="0" t="n">
        <v>0.179695381106207</v>
      </c>
      <c r="AS186" s="0" t="n">
        <v>-0.0494665713232515</v>
      </c>
      <c r="AT186" s="0" t="n">
        <v>-0.251778673926379</v>
      </c>
      <c r="AU186" s="0" t="n">
        <v>-0.209639993419162</v>
      </c>
      <c r="AV186" s="0" t="n">
        <v>0.608491648678079</v>
      </c>
      <c r="AW186" s="0" t="n">
        <v>0.367199798775388</v>
      </c>
      <c r="AX186" s="0" t="n">
        <v>-0.0314713702036839</v>
      </c>
      <c r="AY186" s="0" t="n">
        <v>1.50952399269885</v>
      </c>
      <c r="AZ186" s="0" t="n">
        <v>-2.96675306874073</v>
      </c>
      <c r="BA186" s="0" t="n">
        <v>0.509887247921195</v>
      </c>
      <c r="BB186" s="0" t="n">
        <v>0.717738706658979</v>
      </c>
      <c r="BC186" s="0" t="n">
        <v>1.14696286825517</v>
      </c>
      <c r="BD186" s="0" t="n">
        <v>-0.0648714410533611</v>
      </c>
      <c r="BE186" s="0" t="n">
        <v>0.207920067383958</v>
      </c>
      <c r="BF186" s="0" t="n">
        <v>0.985948383314721</v>
      </c>
      <c r="BG186" s="0" t="n">
        <v>1.49116640428018</v>
      </c>
      <c r="BH186" s="0" t="n">
        <v>-0.300535985178768</v>
      </c>
      <c r="BI186" s="0" t="n">
        <v>0.26697578312756</v>
      </c>
      <c r="BJ186" s="0" t="n">
        <v>1.67857396434876</v>
      </c>
      <c r="BK186" s="0" t="n">
        <v>-2.12402707587885</v>
      </c>
    </row>
    <row r="187" customFormat="false" ht="15" hidden="false" customHeight="false" outlineLevel="0" collapsed="false">
      <c r="A187" s="0" t="n">
        <v>-0.690012599814585</v>
      </c>
      <c r="B187" s="0" t="n">
        <v>1.46583597860296</v>
      </c>
      <c r="C187" s="0" t="n">
        <v>1.0925378336083</v>
      </c>
      <c r="D187" s="0" t="n">
        <v>0.522445210926694</v>
      </c>
      <c r="E187" s="0" t="n">
        <v>-0.44859687310912</v>
      </c>
      <c r="F187" s="0" t="n">
        <v>-0.881818498985419</v>
      </c>
      <c r="G187" s="0" t="n">
        <v>-0.591215619242374</v>
      </c>
      <c r="H187" s="0" t="n">
        <v>1.54800822081869</v>
      </c>
      <c r="I187" s="0" t="n">
        <v>-0.628442689155346</v>
      </c>
      <c r="J187" s="0" t="n">
        <v>0.101422964239658</v>
      </c>
      <c r="K187" s="0" t="n">
        <v>-0.753707644861746</v>
      </c>
      <c r="L187" s="0" t="n">
        <v>0.842774030099027</v>
      </c>
      <c r="M187" s="0" t="n">
        <v>-0.538726280346441</v>
      </c>
      <c r="N187" s="0" t="n">
        <v>-0.0975938901544143</v>
      </c>
      <c r="O187" s="0" t="n">
        <v>-1.68338213304283</v>
      </c>
      <c r="P187" s="0" t="n">
        <v>-1.61336823620494</v>
      </c>
      <c r="Q187" s="0" t="n">
        <v>0.00767319332150631</v>
      </c>
      <c r="R187" s="0" t="n">
        <v>-1.32515715519776</v>
      </c>
      <c r="S187" s="0" t="n">
        <v>2.1050866393345</v>
      </c>
      <c r="T187" s="0" t="n">
        <v>-2.06152311211225</v>
      </c>
      <c r="U187" s="0" t="n">
        <v>-0.800175298664104</v>
      </c>
      <c r="V187" s="0" t="n">
        <v>0.0167008672675504</v>
      </c>
      <c r="W187" s="0" t="n">
        <v>-0.365132937795785</v>
      </c>
      <c r="X187" s="0" t="n">
        <v>-1.10414545666392</v>
      </c>
      <c r="Y187" s="0" t="n">
        <v>-0.957927839495268</v>
      </c>
      <c r="Z187" s="0" t="n">
        <v>-0.990654077499239</v>
      </c>
      <c r="AA187" s="0" t="n">
        <v>-0.286721694820063</v>
      </c>
      <c r="AB187" s="0" t="n">
        <v>1.95192908951742</v>
      </c>
      <c r="AC187" s="0" t="n">
        <v>0.0779372965582097</v>
      </c>
      <c r="AD187" s="0" t="n">
        <v>1.18290048938752</v>
      </c>
      <c r="AE187" s="0" t="n">
        <v>0.506976345828142</v>
      </c>
      <c r="AF187" s="0" t="n">
        <v>1.11386239798222</v>
      </c>
      <c r="AG187" s="0" t="n">
        <v>-2.79996430259359</v>
      </c>
      <c r="AH187" s="0" t="n">
        <v>-0.30445802114823</v>
      </c>
      <c r="AI187" s="0" t="n">
        <v>1.30713542315071</v>
      </c>
      <c r="AJ187" s="0" t="n">
        <v>-0.571735822749334</v>
      </c>
      <c r="AK187" s="0" t="n">
        <v>1.76247316486961</v>
      </c>
      <c r="AL187" s="0" t="n">
        <v>1.48389015376776</v>
      </c>
      <c r="AM187" s="0" t="n">
        <v>-0.469130716127462</v>
      </c>
      <c r="AN187" s="0" t="n">
        <v>-0.503163519046357</v>
      </c>
      <c r="AO187" s="0" t="n">
        <v>-1.01360584235447</v>
      </c>
      <c r="AP187" s="0" t="n">
        <v>-0.629594231863798</v>
      </c>
      <c r="AQ187" s="0" t="n">
        <v>-1.23258906416892</v>
      </c>
      <c r="AR187" s="0" t="n">
        <v>0.428811180433006</v>
      </c>
      <c r="AS187" s="0" t="n">
        <v>-1.45604649334643</v>
      </c>
      <c r="AT187" s="0" t="n">
        <v>0.603733016190222</v>
      </c>
      <c r="AU187" s="0" t="n">
        <v>0.628078696900249</v>
      </c>
      <c r="AV187" s="0" t="n">
        <v>-1.66120440518392</v>
      </c>
      <c r="AW187" s="0" t="n">
        <v>1.54981860632834</v>
      </c>
      <c r="AX187" s="0" t="n">
        <v>0.513609294415222</v>
      </c>
      <c r="AY187" s="0" t="n">
        <v>0.749698021444869</v>
      </c>
      <c r="AZ187" s="0" t="n">
        <v>-0.758665201542772</v>
      </c>
      <c r="BA187" s="0" t="n">
        <v>0.622379118473119</v>
      </c>
      <c r="BB187" s="0" t="n">
        <v>1.12639344972207</v>
      </c>
      <c r="BC187" s="0" t="n">
        <v>-0.0986083990046773</v>
      </c>
      <c r="BD187" s="0" t="n">
        <v>2.00192245924836</v>
      </c>
      <c r="BE187" s="0" t="n">
        <v>0.0440646349129377</v>
      </c>
      <c r="BF187" s="0" t="n">
        <v>1.14078580045247</v>
      </c>
      <c r="BG187" s="0" t="n">
        <v>0.293008807258655</v>
      </c>
      <c r="BH187" s="0" t="n">
        <v>0.585521532856868</v>
      </c>
      <c r="BI187" s="0" t="n">
        <v>-1.67133226763477</v>
      </c>
      <c r="BJ187" s="0" t="n">
        <v>0.371053738215363</v>
      </c>
      <c r="BK187" s="0" t="n">
        <v>-0.734975101257266</v>
      </c>
    </row>
    <row r="188" customFormat="false" ht="15" hidden="false" customHeight="false" outlineLevel="0" collapsed="false">
      <c r="A188" s="0" t="n">
        <v>-0.846398305777688</v>
      </c>
      <c r="B188" s="0" t="n">
        <v>1.74410318446598</v>
      </c>
      <c r="C188" s="0" t="n">
        <v>-0.213770248062349</v>
      </c>
      <c r="D188" s="0" t="n">
        <v>-1.0033018309755</v>
      </c>
      <c r="E188" s="0" t="n">
        <v>-0.359131628108875</v>
      </c>
      <c r="F188" s="0" t="n">
        <v>-1.30045022892191</v>
      </c>
      <c r="G188" s="0" t="n">
        <v>1.43388446819627</v>
      </c>
      <c r="H188" s="0" t="n">
        <v>-0.695680744166515</v>
      </c>
      <c r="I188" s="0" t="n">
        <v>0.529299933943669</v>
      </c>
      <c r="J188" s="0" t="n">
        <v>1.35610671421033</v>
      </c>
      <c r="K188" s="0" t="n">
        <v>-0.500152681214729</v>
      </c>
      <c r="L188" s="0" t="n">
        <v>0.532022432272786</v>
      </c>
      <c r="M188" s="0" t="n">
        <v>-1.03008605490443</v>
      </c>
      <c r="N188" s="0" t="n">
        <v>2.44576956911368</v>
      </c>
      <c r="O188" s="0" t="n">
        <v>0.936380134616622</v>
      </c>
      <c r="P188" s="0" t="n">
        <v>-0.192606438760806</v>
      </c>
      <c r="Q188" s="0" t="n">
        <v>-0.772833730888964</v>
      </c>
      <c r="R188" s="0" t="n">
        <v>-0.113996552839626</v>
      </c>
      <c r="S188" s="0" t="n">
        <v>-0.339983722351519</v>
      </c>
      <c r="T188" s="0" t="n">
        <v>1.95294455399951</v>
      </c>
      <c r="U188" s="0" t="n">
        <v>-1.2255347222149</v>
      </c>
      <c r="V188" s="0" t="n">
        <v>0.134801423290203</v>
      </c>
      <c r="W188" s="0" t="n">
        <v>-0.01833806663371</v>
      </c>
      <c r="X188" s="0" t="n">
        <v>-0.11741030034487</v>
      </c>
      <c r="Y188" s="0" t="n">
        <v>-0.108616654938342</v>
      </c>
      <c r="Z188" s="0" t="n">
        <v>-0.116070810120484</v>
      </c>
      <c r="AA188" s="0" t="n">
        <v>0.8730660663321</v>
      </c>
      <c r="AB188" s="0" t="n">
        <v>0.608984446492435</v>
      </c>
      <c r="AC188" s="0" t="n">
        <v>0.418911611372787</v>
      </c>
      <c r="AD188" s="0" t="n">
        <v>-3.03398936214527</v>
      </c>
      <c r="AE188" s="0" t="n">
        <v>0.299794874163164</v>
      </c>
      <c r="AF188" s="0" t="n">
        <v>-1.65563936017008</v>
      </c>
      <c r="AG188" s="0" t="n">
        <v>0.646320163135825</v>
      </c>
      <c r="AH188" s="0" t="n">
        <v>1.47449736757052</v>
      </c>
      <c r="AI188" s="0" t="n">
        <v>-0.926239112588551</v>
      </c>
      <c r="AJ188" s="0" t="n">
        <v>-0.261780722342707</v>
      </c>
      <c r="AK188" s="0" t="n">
        <v>-0.599355705052997</v>
      </c>
      <c r="AL188" s="0" t="n">
        <v>1.2354317757568</v>
      </c>
      <c r="AM188" s="0" t="n">
        <v>0.0950278852720731</v>
      </c>
      <c r="AN188" s="0" t="n">
        <v>1.72832938056633</v>
      </c>
      <c r="AO188" s="0" t="n">
        <v>0.413754202947388</v>
      </c>
      <c r="AP188" s="0" t="n">
        <v>0.242450180635819</v>
      </c>
      <c r="AQ188" s="0" t="n">
        <v>0.0682067826028363</v>
      </c>
      <c r="AR188" s="0" t="n">
        <v>0.817992099257337</v>
      </c>
      <c r="AS188" s="0" t="n">
        <v>-1.73768619824534</v>
      </c>
      <c r="AT188" s="0" t="n">
        <v>0.0853439555205099</v>
      </c>
      <c r="AU188" s="0" t="n">
        <v>-0.0700464437279648</v>
      </c>
      <c r="AV188" s="0" t="n">
        <v>0.725418827157766</v>
      </c>
      <c r="AW188" s="0" t="n">
        <v>-0.187701605874037</v>
      </c>
      <c r="AX188" s="0" t="n">
        <v>-1.03873443416267</v>
      </c>
      <c r="AY188" s="0" t="n">
        <v>0.00735067491969915</v>
      </c>
      <c r="AZ188" s="0" t="n">
        <v>-1.08284052886834</v>
      </c>
      <c r="BA188" s="0" t="n">
        <v>-1.92526221258749</v>
      </c>
      <c r="BB188" s="0" t="n">
        <v>0.727122481485493</v>
      </c>
      <c r="BC188" s="0" t="n">
        <v>0.579061572694671</v>
      </c>
      <c r="BD188" s="0" t="n">
        <v>0.467090943993575</v>
      </c>
      <c r="BE188" s="0" t="n">
        <v>1.30292842194581</v>
      </c>
      <c r="BF188" s="0" t="n">
        <v>-0.665031890303925</v>
      </c>
      <c r="BG188" s="0" t="n">
        <v>-1.43111414277126</v>
      </c>
      <c r="BH188" s="0" t="n">
        <v>-0.0700297768080446</v>
      </c>
      <c r="BI188" s="0" t="n">
        <v>-0.347500299705911</v>
      </c>
      <c r="BJ188" s="0" t="n">
        <v>-0.842295716770069</v>
      </c>
      <c r="BK188" s="0" t="n">
        <v>-0.079849153487796</v>
      </c>
    </row>
    <row r="189" customFormat="false" ht="15" hidden="false" customHeight="false" outlineLevel="0" collapsed="false">
      <c r="A189" s="0" t="n">
        <v>-0.611605146204585</v>
      </c>
      <c r="B189" s="0" t="n">
        <v>-1.83600528335683</v>
      </c>
      <c r="C189" s="0" t="n">
        <v>-0.44117669079376</v>
      </c>
      <c r="D189" s="0" t="n">
        <v>-1.13637516670386</v>
      </c>
      <c r="E189" s="0" t="n">
        <v>0.231648071610923</v>
      </c>
      <c r="F189" s="0" t="n">
        <v>-0.656034758240655</v>
      </c>
      <c r="G189" s="0" t="n">
        <v>1.11163147414105</v>
      </c>
      <c r="H189" s="0" t="n">
        <v>1.60386606726787</v>
      </c>
      <c r="I189" s="0" t="n">
        <v>0.679381373011906</v>
      </c>
      <c r="J189" s="0" t="n">
        <v>-1.55102618198332</v>
      </c>
      <c r="K189" s="0" t="n">
        <v>1.50519599887904</v>
      </c>
      <c r="L189" s="0" t="n">
        <v>1.57572045037377</v>
      </c>
      <c r="M189" s="0" t="n">
        <v>0.0187905113079408</v>
      </c>
      <c r="N189" s="0" t="n">
        <v>1.32292616033553</v>
      </c>
      <c r="O189" s="0" t="n">
        <v>-0.551675138046678</v>
      </c>
      <c r="P189" s="0" t="n">
        <v>-1.86624593484959</v>
      </c>
      <c r="Q189" s="0" t="n">
        <v>-0.760284438621594</v>
      </c>
      <c r="R189" s="0" t="n">
        <v>1.72930086604476</v>
      </c>
      <c r="S189" s="0" t="n">
        <v>-1.49107992361147</v>
      </c>
      <c r="T189" s="0" t="n">
        <v>-0.000478718068505492</v>
      </c>
      <c r="U189" s="0" t="n">
        <v>0.0341438933402122</v>
      </c>
      <c r="V189" s="0" t="n">
        <v>-0.512974243967812</v>
      </c>
      <c r="W189" s="0" t="n">
        <v>-0.443521599837115</v>
      </c>
      <c r="X189" s="0" t="n">
        <v>0.0722491342362027</v>
      </c>
      <c r="Y189" s="0" t="n">
        <v>-0.562162341934727</v>
      </c>
      <c r="Z189" s="0" t="n">
        <v>-1.42205849716793</v>
      </c>
      <c r="AA189" s="0" t="n">
        <v>0.215031942943456</v>
      </c>
      <c r="AB189" s="0" t="n">
        <v>1.07336658244497</v>
      </c>
      <c r="AC189" s="0" t="n">
        <v>0.869572518653421</v>
      </c>
      <c r="AD189" s="0" t="n">
        <v>-0.809735467389812</v>
      </c>
      <c r="AE189" s="0" t="n">
        <v>-1.25122791537768</v>
      </c>
      <c r="AF189" s="0" t="n">
        <v>-0.284187882154779</v>
      </c>
      <c r="AG189" s="0" t="n">
        <v>1.56779150979566</v>
      </c>
      <c r="AH189" s="0" t="n">
        <v>0.645598078959546</v>
      </c>
      <c r="AI189" s="0" t="n">
        <v>0.703964676794234</v>
      </c>
      <c r="AJ189" s="0" t="n">
        <v>0.889856951785495</v>
      </c>
      <c r="AK189" s="0" t="n">
        <v>0.420766562518586</v>
      </c>
      <c r="AL189" s="0" t="n">
        <v>0.120608547613579</v>
      </c>
      <c r="AM189" s="0" t="n">
        <v>0.662306896647968</v>
      </c>
      <c r="AN189" s="0" t="n">
        <v>-0.54616610421802</v>
      </c>
      <c r="AO189" s="0" t="n">
        <v>-1.41446301136632</v>
      </c>
      <c r="AP189" s="0" t="n">
        <v>0.722996934624323</v>
      </c>
      <c r="AQ189" s="0" t="n">
        <v>1.23773810574923</v>
      </c>
      <c r="AR189" s="0" t="n">
        <v>-1.11823193935603</v>
      </c>
      <c r="AS189" s="0" t="n">
        <v>0.8219214824159</v>
      </c>
      <c r="AT189" s="0" t="n">
        <v>1.68076571338819</v>
      </c>
      <c r="AU189" s="0" t="n">
        <v>-0.00224620175712098</v>
      </c>
      <c r="AV189" s="0" t="n">
        <v>-0.818002184741746</v>
      </c>
      <c r="AW189" s="0" t="n">
        <v>0.123018673526756</v>
      </c>
      <c r="AX189" s="0" t="n">
        <v>-0.550533968200701</v>
      </c>
      <c r="AY189" s="0" t="n">
        <v>-0.616730109956402</v>
      </c>
      <c r="AZ189" s="0" t="n">
        <v>0.433184067271543</v>
      </c>
      <c r="BA189" s="0" t="n">
        <v>-1.6037294750299</v>
      </c>
      <c r="BB189" s="0" t="n">
        <v>-1.44392892249223</v>
      </c>
      <c r="BC189" s="0" t="n">
        <v>0.0192908803739428</v>
      </c>
      <c r="BD189" s="0" t="n">
        <v>-0.0223085389124312</v>
      </c>
      <c r="BE189" s="0" t="n">
        <v>0.343554577039936</v>
      </c>
      <c r="BF189" s="0" t="n">
        <v>1.87522538848339</v>
      </c>
      <c r="BG189" s="0" t="n">
        <v>0.104514036075821</v>
      </c>
      <c r="BH189" s="0" t="n">
        <v>0.598172150334795</v>
      </c>
      <c r="BI189" s="0" t="n">
        <v>-0.975532935614632</v>
      </c>
      <c r="BJ189" s="0" t="n">
        <v>0.767937663516537</v>
      </c>
      <c r="BK189" s="0" t="n">
        <v>-0.526390865110678</v>
      </c>
    </row>
    <row r="190" customFormat="false" ht="15" hidden="false" customHeight="false" outlineLevel="0" collapsed="false">
      <c r="A190" s="0" t="n">
        <v>0.0714208325810932</v>
      </c>
      <c r="B190" s="0" t="n">
        <v>-0.108848625069162</v>
      </c>
      <c r="C190" s="0" t="n">
        <v>1.03297423491403</v>
      </c>
      <c r="D190" s="0" t="n">
        <v>-1.309976554375</v>
      </c>
      <c r="E190" s="0" t="n">
        <v>-2.28323863461504</v>
      </c>
      <c r="F190" s="0" t="n">
        <v>-0.213432697087925</v>
      </c>
      <c r="G190" s="0" t="n">
        <v>0.468531256905124</v>
      </c>
      <c r="H190" s="0" t="n">
        <v>0.1522693758075</v>
      </c>
      <c r="I190" s="0" t="n">
        <v>1.23220423741391</v>
      </c>
      <c r="J190" s="0" t="n">
        <v>0.437372674179668</v>
      </c>
      <c r="K190" s="0" t="n">
        <v>-0.56384833185986</v>
      </c>
      <c r="L190" s="0" t="n">
        <v>-2.32542015413968</v>
      </c>
      <c r="M190" s="0" t="n">
        <v>-0.237312234195218</v>
      </c>
      <c r="N190" s="0" t="n">
        <v>1.0279590022578</v>
      </c>
      <c r="O190" s="0" t="n">
        <v>-0.392047782667115</v>
      </c>
      <c r="P190" s="0" t="n">
        <v>0.0283202636777642</v>
      </c>
      <c r="Q190" s="0" t="n">
        <v>0.421360254306709</v>
      </c>
      <c r="R190" s="0" t="n">
        <v>-1.01529237424982</v>
      </c>
      <c r="S190" s="0" t="n">
        <v>0.623235896638817</v>
      </c>
      <c r="T190" s="0" t="n">
        <v>1.63712179000171</v>
      </c>
      <c r="U190" s="0" t="n">
        <v>-0.172813351893406</v>
      </c>
      <c r="V190" s="0" t="n">
        <v>-1.1290644218323</v>
      </c>
      <c r="W190" s="0" t="n">
        <v>-0.0666010270219737</v>
      </c>
      <c r="X190" s="0" t="n">
        <v>-2.22438410860887</v>
      </c>
      <c r="Y190" s="0" t="n">
        <v>0.336903263976616</v>
      </c>
      <c r="Z190" s="0" t="n">
        <v>0.452274377648579</v>
      </c>
      <c r="AA190" s="0" t="n">
        <v>1.67563629384556</v>
      </c>
      <c r="AB190" s="0" t="n">
        <v>-0.193994792566625</v>
      </c>
      <c r="AC190" s="0" t="n">
        <v>0.40848533814647</v>
      </c>
      <c r="AD190" s="0" t="n">
        <v>-0.861288102385901</v>
      </c>
      <c r="AE190" s="0" t="n">
        <v>-0.356427120525079</v>
      </c>
      <c r="AF190" s="0" t="n">
        <v>-1.5251854366622</v>
      </c>
      <c r="AG190" s="0" t="n">
        <v>-0.194789621283236</v>
      </c>
      <c r="AH190" s="0" t="n">
        <v>-0.305309153518565</v>
      </c>
      <c r="AI190" s="0" t="n">
        <v>0.299199766088896</v>
      </c>
      <c r="AJ190" s="0" t="n">
        <v>-0.623596880332639</v>
      </c>
      <c r="AK190" s="0" t="n">
        <v>0.0833453509750919</v>
      </c>
      <c r="AL190" s="0" t="n">
        <v>-0.333380055607666</v>
      </c>
      <c r="AM190" s="0" t="n">
        <v>-0.331499388299514</v>
      </c>
      <c r="AN190" s="0" t="n">
        <v>0.0803623259630301</v>
      </c>
      <c r="AO190" s="0" t="n">
        <v>0.0405229423170099</v>
      </c>
      <c r="AP190" s="0" t="n">
        <v>0.761174039051639</v>
      </c>
      <c r="AQ190" s="0" t="n">
        <v>-0.120643034129835</v>
      </c>
      <c r="AR190" s="0" t="n">
        <v>-0.349885349123003</v>
      </c>
      <c r="AS190" s="0" t="n">
        <v>-0.180807445087226</v>
      </c>
      <c r="AT190" s="0" t="n">
        <v>-0.714664116840993</v>
      </c>
      <c r="AU190" s="0" t="n">
        <v>-0.359911093566672</v>
      </c>
      <c r="AV190" s="0" t="n">
        <v>2.03115871307323</v>
      </c>
      <c r="AW190" s="0" t="n">
        <v>-0.912678760695867</v>
      </c>
      <c r="AX190" s="0" t="n">
        <v>-0.278656333879309</v>
      </c>
      <c r="AY190" s="0" t="n">
        <v>-0.38748866326969</v>
      </c>
      <c r="AZ190" s="0" t="n">
        <v>-0.2471716122444</v>
      </c>
      <c r="BA190" s="0" t="n">
        <v>-0.331239308878395</v>
      </c>
      <c r="BB190" s="0" t="n">
        <v>0.279240101221</v>
      </c>
      <c r="BC190" s="0" t="n">
        <v>-1.71017510139179</v>
      </c>
      <c r="BD190" s="0" t="n">
        <v>1.037171472532</v>
      </c>
      <c r="BE190" s="0" t="n">
        <v>0.632582799642197</v>
      </c>
      <c r="BF190" s="0" t="n">
        <v>-1.24287158606314</v>
      </c>
      <c r="BG190" s="0" t="n">
        <v>-2.2690772729524</v>
      </c>
      <c r="BH190" s="0" t="n">
        <v>-0.977072146141401</v>
      </c>
      <c r="BI190" s="0" t="n">
        <v>-0.242666461427123</v>
      </c>
      <c r="BJ190" s="0" t="n">
        <v>2.58029189869078</v>
      </c>
      <c r="BK190" s="0" t="n">
        <v>0.543256964974273</v>
      </c>
    </row>
    <row r="191" customFormat="false" ht="15" hidden="false" customHeight="false" outlineLevel="0" collapsed="false">
      <c r="A191" s="0" t="n">
        <v>-1.80758964918146</v>
      </c>
      <c r="B191" s="0" t="n">
        <v>-0.689655504900944</v>
      </c>
      <c r="C191" s="0" t="n">
        <v>-0.0532124362729832</v>
      </c>
      <c r="D191" s="0" t="n">
        <v>0.253683554298097</v>
      </c>
      <c r="E191" s="0" t="n">
        <v>-1.31474886031042</v>
      </c>
      <c r="F191" s="0" t="n">
        <v>-0.134990227977061</v>
      </c>
      <c r="G191" s="0" t="n">
        <v>-0.717639137610541</v>
      </c>
      <c r="H191" s="0" t="n">
        <v>-1.10375856260232</v>
      </c>
      <c r="I191" s="0" t="n">
        <v>0.259595646698954</v>
      </c>
      <c r="J191" s="0" t="n">
        <v>0.773877173442822</v>
      </c>
      <c r="K191" s="0" t="n">
        <v>0.84104127696162</v>
      </c>
      <c r="L191" s="0" t="n">
        <v>0.574386351133876</v>
      </c>
      <c r="M191" s="0" t="n">
        <v>-0.497369533140263</v>
      </c>
      <c r="N191" s="0" t="n">
        <v>0.714549761463506</v>
      </c>
      <c r="O191" s="0" t="n">
        <v>0.309054438104288</v>
      </c>
      <c r="P191" s="0" t="n">
        <v>0.133941882952013</v>
      </c>
      <c r="Q191" s="0" t="n">
        <v>-0.611693121701798</v>
      </c>
      <c r="R191" s="0" t="n">
        <v>-0.496876127341528</v>
      </c>
      <c r="S191" s="0" t="n">
        <v>0.073886936124554</v>
      </c>
      <c r="T191" s="0" t="n">
        <v>2.4398744669855</v>
      </c>
      <c r="U191" s="0" t="n">
        <v>0.30124248009139</v>
      </c>
      <c r="V191" s="0" t="n">
        <v>-0.611188502250286</v>
      </c>
      <c r="W191" s="0" t="n">
        <v>-0.832389444969443</v>
      </c>
      <c r="X191" s="0" t="n">
        <v>-0.491766612656203</v>
      </c>
      <c r="Y191" s="0" t="n">
        <v>2.17729344754907</v>
      </c>
      <c r="Z191" s="0" t="n">
        <v>-0.399256645945962</v>
      </c>
      <c r="AA191" s="0" t="n">
        <v>0.906870534610285</v>
      </c>
      <c r="AB191" s="0" t="n">
        <v>-0.375928245471356</v>
      </c>
      <c r="AC191" s="0" t="n">
        <v>0.261184541279629</v>
      </c>
      <c r="AD191" s="0" t="n">
        <v>0.791745274008722</v>
      </c>
      <c r="AE191" s="0" t="n">
        <v>-0.571902849809924</v>
      </c>
      <c r="AF191" s="0" t="n">
        <v>-0.64111165415277</v>
      </c>
      <c r="AG191" s="0" t="n">
        <v>1.65886969445533</v>
      </c>
      <c r="AH191" s="0" t="n">
        <v>0.984592894895797</v>
      </c>
      <c r="AI191" s="0" t="n">
        <v>0.790672318690728</v>
      </c>
      <c r="AJ191" s="0" t="n">
        <v>0.787276293122914</v>
      </c>
      <c r="AK191" s="0" t="n">
        <v>0.459575488311065</v>
      </c>
      <c r="AL191" s="0" t="n">
        <v>2.01777581317507</v>
      </c>
      <c r="AM191" s="0" t="n">
        <v>0.0439083018771568</v>
      </c>
      <c r="AN191" s="0" t="n">
        <v>0.577262367200919</v>
      </c>
      <c r="AO191" s="0" t="n">
        <v>-1.45091292859401</v>
      </c>
      <c r="AP191" s="0" t="n">
        <v>-0.824960686591241</v>
      </c>
      <c r="AQ191" s="0" t="n">
        <v>-1.20081899983504</v>
      </c>
      <c r="AR191" s="0" t="n">
        <v>1.27406358351615</v>
      </c>
      <c r="AS191" s="0" t="n">
        <v>-2.55254015202075</v>
      </c>
      <c r="AT191" s="0" t="n">
        <v>-0.402310022752723</v>
      </c>
      <c r="AU191" s="0" t="n">
        <v>-2.99370660266062</v>
      </c>
      <c r="AV191" s="0" t="n">
        <v>-0.83128789548189</v>
      </c>
      <c r="AW191" s="0" t="n">
        <v>-0.490948949731866</v>
      </c>
      <c r="AX191" s="0" t="n">
        <v>1.38487109379404</v>
      </c>
      <c r="AY191" s="0" t="n">
        <v>0.396627939221457</v>
      </c>
      <c r="AZ191" s="0" t="n">
        <v>-0.833141523328966</v>
      </c>
      <c r="BA191" s="0" t="n">
        <v>1.06596371973183</v>
      </c>
      <c r="BB191" s="0" t="n">
        <v>0.0178322545297575</v>
      </c>
      <c r="BC191" s="0" t="n">
        <v>0.0375668587072523</v>
      </c>
      <c r="BD191" s="0" t="n">
        <v>-1.20267150777199</v>
      </c>
      <c r="BE191" s="0" t="n">
        <v>-0.990013713903139</v>
      </c>
      <c r="BF191" s="0" t="n">
        <v>-0.825097299945524</v>
      </c>
      <c r="BG191" s="0" t="n">
        <v>0.0464612731541896</v>
      </c>
      <c r="BH191" s="0" t="n">
        <v>0.0778857269806748</v>
      </c>
      <c r="BI191" s="0" t="n">
        <v>1.54409266352405</v>
      </c>
      <c r="BJ191" s="0" t="n">
        <v>0.385055167937834</v>
      </c>
      <c r="BK191" s="0" t="n">
        <v>-2.70756569367211</v>
      </c>
    </row>
    <row r="192" customFormat="false" ht="15" hidden="false" customHeight="false" outlineLevel="0" collapsed="false">
      <c r="A192" s="0" t="n">
        <v>0.262641987871691</v>
      </c>
      <c r="B192" s="0" t="n">
        <v>-1.45001635616753</v>
      </c>
      <c r="C192" s="0" t="n">
        <v>-0.965970924611536</v>
      </c>
      <c r="D192" s="0" t="n">
        <v>-0.81216947172633</v>
      </c>
      <c r="E192" s="0" t="n">
        <v>-0.663338323512302</v>
      </c>
      <c r="F192" s="0" t="n">
        <v>-1.3751493920403</v>
      </c>
      <c r="G192" s="0" t="n">
        <v>0.203482003452288</v>
      </c>
      <c r="H192" s="0" t="n">
        <v>-1.41080228509096</v>
      </c>
      <c r="I192" s="0" t="n">
        <v>0.356667607249847</v>
      </c>
      <c r="J192" s="0" t="n">
        <v>2.23697107706163</v>
      </c>
      <c r="K192" s="0" t="n">
        <v>-1.32935905893406</v>
      </c>
      <c r="L192" s="0" t="n">
        <v>-0.284510304339222</v>
      </c>
      <c r="M192" s="0" t="n">
        <v>-2.52345736251247</v>
      </c>
      <c r="N192" s="0" t="n">
        <v>-0.300935292970133</v>
      </c>
      <c r="O192" s="0" t="n">
        <v>0.642717152631484</v>
      </c>
      <c r="P192" s="0" t="n">
        <v>0.720639231357267</v>
      </c>
      <c r="Q192" s="0" t="n">
        <v>0.0773637302840967</v>
      </c>
      <c r="R192" s="0" t="n">
        <v>0.889263424758976</v>
      </c>
      <c r="S192" s="0" t="n">
        <v>2.54605453594279</v>
      </c>
      <c r="T192" s="0" t="n">
        <v>1.7123046874376</v>
      </c>
      <c r="U192" s="0" t="n">
        <v>-0.522520929409637</v>
      </c>
      <c r="V192" s="0" t="n">
        <v>-1.45110398646674</v>
      </c>
      <c r="W192" s="0" t="n">
        <v>-0.406151416573804</v>
      </c>
      <c r="X192" s="0" t="n">
        <v>-0.946982765617348</v>
      </c>
      <c r="Y192" s="0" t="n">
        <v>0.451347547864633</v>
      </c>
      <c r="Z192" s="0" t="n">
        <v>-1.1811935394295</v>
      </c>
      <c r="AA192" s="0" t="n">
        <v>-0.0728224325903421</v>
      </c>
      <c r="AB192" s="0" t="n">
        <v>0.83801405453631</v>
      </c>
      <c r="AC192" s="0" t="n">
        <v>-0.100695872817177</v>
      </c>
      <c r="AD192" s="0" t="n">
        <v>-0.946313822747796</v>
      </c>
      <c r="AE192" s="0" t="n">
        <v>1.17481405758569</v>
      </c>
      <c r="AF192" s="0" t="n">
        <v>-1.87898094475383</v>
      </c>
      <c r="AG192" s="0" t="n">
        <v>-0.327795055877463</v>
      </c>
      <c r="AH192" s="0" t="n">
        <v>-0.0416600233813347</v>
      </c>
      <c r="AI192" s="0" t="n">
        <v>0.0159086583996311</v>
      </c>
      <c r="AJ192" s="0" t="n">
        <v>0.180496056078081</v>
      </c>
      <c r="AK192" s="0" t="n">
        <v>0.610439819809493</v>
      </c>
      <c r="AL192" s="0" t="n">
        <v>-0.0354074390453509</v>
      </c>
      <c r="AM192" s="0" t="n">
        <v>-0.368058282143681</v>
      </c>
      <c r="AN192" s="0" t="n">
        <v>-0.407589344659696</v>
      </c>
      <c r="AO192" s="0" t="n">
        <v>-0.611515802038355</v>
      </c>
      <c r="AP192" s="0" t="n">
        <v>0.787543324326865</v>
      </c>
      <c r="AQ192" s="0" t="n">
        <v>-0.646528479476515</v>
      </c>
      <c r="AR192" s="0" t="n">
        <v>0.846771109008244</v>
      </c>
      <c r="AS192" s="0" t="n">
        <v>0.018999082259871</v>
      </c>
      <c r="AT192" s="0" t="n">
        <v>-0.52125480685613</v>
      </c>
      <c r="AU192" s="0" t="n">
        <v>0.618407215744135</v>
      </c>
      <c r="AV192" s="0" t="n">
        <v>-0.727453924723118</v>
      </c>
      <c r="AW192" s="0" t="n">
        <v>0.638184040728213</v>
      </c>
      <c r="AX192" s="0" t="n">
        <v>0.212726121191785</v>
      </c>
      <c r="AY192" s="0" t="n">
        <v>-0.596324689091921</v>
      </c>
      <c r="AZ192" s="0" t="n">
        <v>0.528634815334559</v>
      </c>
      <c r="BA192" s="0" t="n">
        <v>0.546589725688639</v>
      </c>
      <c r="BB192" s="0" t="n">
        <v>1.15751960580996</v>
      </c>
      <c r="BC192" s="0" t="n">
        <v>0.966147012409296</v>
      </c>
      <c r="BD192" s="0" t="n">
        <v>0.491274020726283</v>
      </c>
      <c r="BE192" s="0" t="n">
        <v>-1.12759095120876</v>
      </c>
      <c r="BF192" s="0" t="n">
        <v>2.44858698817406</v>
      </c>
      <c r="BG192" s="0" t="n">
        <v>-1.40361621107181</v>
      </c>
      <c r="BH192" s="0" t="n">
        <v>0.949263174282309</v>
      </c>
      <c r="BI192" s="0" t="n">
        <v>0.431283816886299</v>
      </c>
      <c r="BJ192" s="0" t="n">
        <v>-1.17414237248112</v>
      </c>
      <c r="BK192" s="0" t="n">
        <v>-0.124300938878499</v>
      </c>
    </row>
    <row r="193" customFormat="false" ht="15" hidden="false" customHeight="false" outlineLevel="0" collapsed="false">
      <c r="A193" s="0" t="n">
        <v>-0.0787528862446405</v>
      </c>
      <c r="B193" s="0" t="n">
        <v>1.30558271581052</v>
      </c>
      <c r="C193" s="0" t="n">
        <v>-0.713310900280212</v>
      </c>
      <c r="D193" s="0" t="n">
        <v>-0.261945006424354</v>
      </c>
      <c r="E193" s="0" t="n">
        <v>-2.33606960502126</v>
      </c>
      <c r="F193" s="0" t="n">
        <v>1.73476279312358</v>
      </c>
      <c r="G193" s="0" t="n">
        <v>-1.07046824302007</v>
      </c>
      <c r="H193" s="0" t="n">
        <v>0.326910864239175</v>
      </c>
      <c r="I193" s="0" t="n">
        <v>-0.101407829721864</v>
      </c>
      <c r="J193" s="0" t="n">
        <v>-0.0980009667833399</v>
      </c>
      <c r="K193" s="0" t="n">
        <v>0.809861984870875</v>
      </c>
      <c r="L193" s="0" t="n">
        <v>1.67126246030364</v>
      </c>
      <c r="M193" s="0" t="n">
        <v>0.251493669941992</v>
      </c>
      <c r="N193" s="0" t="n">
        <v>0.655078017630526</v>
      </c>
      <c r="O193" s="0" t="n">
        <v>0.328891536727041</v>
      </c>
      <c r="P193" s="0" t="n">
        <v>1.01753142393063</v>
      </c>
      <c r="Q193" s="0" t="n">
        <v>-0.462916379486327</v>
      </c>
      <c r="R193" s="0" t="n">
        <v>1.07539055441641</v>
      </c>
      <c r="S193" s="0" t="n">
        <v>1.11049986564738</v>
      </c>
      <c r="T193" s="0" t="n">
        <v>1.08253700868291</v>
      </c>
      <c r="U193" s="0" t="n">
        <v>-0.660147867336476</v>
      </c>
      <c r="V193" s="0" t="n">
        <v>-0.168337634237191</v>
      </c>
      <c r="W193" s="0" t="n">
        <v>0.239466988780435</v>
      </c>
      <c r="X193" s="0" t="n">
        <v>-1.37084204482901</v>
      </c>
      <c r="Y193" s="0" t="n">
        <v>1.59492020808602</v>
      </c>
      <c r="Z193" s="0" t="n">
        <v>-0.0122765335021759</v>
      </c>
      <c r="AA193" s="0" t="n">
        <v>0.283927887604722</v>
      </c>
      <c r="AB193" s="0" t="n">
        <v>-0.577004439727203</v>
      </c>
      <c r="AC193" s="0" t="n">
        <v>-1.32687755936702</v>
      </c>
      <c r="AD193" s="0" t="n">
        <v>-0.604029885474771</v>
      </c>
      <c r="AE193" s="0" t="n">
        <v>0.219204187633588</v>
      </c>
      <c r="AF193" s="0" t="n">
        <v>0.673428812753694</v>
      </c>
      <c r="AG193" s="0" t="n">
        <v>0.16179154060272</v>
      </c>
      <c r="AH193" s="0" t="n">
        <v>0.34672401624195</v>
      </c>
      <c r="AI193" s="0" t="n">
        <v>-0.337026374681377</v>
      </c>
      <c r="AJ193" s="0" t="n">
        <v>0.496248566245428</v>
      </c>
      <c r="AK193" s="0" t="n">
        <v>1.48283286638591</v>
      </c>
      <c r="AL193" s="0" t="n">
        <v>0.704789442438987</v>
      </c>
      <c r="AM193" s="0" t="n">
        <v>0.80954188825294</v>
      </c>
      <c r="AN193" s="0" t="n">
        <v>0.294016399306631</v>
      </c>
      <c r="AO193" s="0" t="n">
        <v>-1.5031550695996</v>
      </c>
      <c r="AP193" s="0" t="n">
        <v>-1.04466653063124</v>
      </c>
      <c r="AQ193" s="0" t="n">
        <v>0.454875800663843</v>
      </c>
      <c r="AR193" s="0" t="n">
        <v>-0.0109390519600858</v>
      </c>
      <c r="AS193" s="0" t="n">
        <v>0.439842886472828</v>
      </c>
      <c r="AT193" s="0" t="n">
        <v>1.67642341784407</v>
      </c>
      <c r="AU193" s="0" t="n">
        <v>0.726035999229334</v>
      </c>
      <c r="AV193" s="0" t="n">
        <v>1.25888620574282</v>
      </c>
      <c r="AW193" s="0" t="n">
        <v>0.09468138947073</v>
      </c>
      <c r="AX193" s="0" t="n">
        <v>-0.80721567748444</v>
      </c>
      <c r="AY193" s="0" t="n">
        <v>-0.057866159214341</v>
      </c>
      <c r="AZ193" s="0" t="n">
        <v>-0.804751813719138</v>
      </c>
      <c r="BA193" s="0" t="n">
        <v>1.55829495677245</v>
      </c>
      <c r="BB193" s="0" t="n">
        <v>0.79039107653547</v>
      </c>
      <c r="BC193" s="0" t="n">
        <v>0.52051249662828</v>
      </c>
      <c r="BD193" s="0" t="n">
        <v>1.2359432022281</v>
      </c>
      <c r="BE193" s="0" t="n">
        <v>-2.02005641452323</v>
      </c>
      <c r="BF193" s="0" t="n">
        <v>0.58813795134266</v>
      </c>
      <c r="BG193" s="0" t="n">
        <v>-1.31064578430437</v>
      </c>
      <c r="BH193" s="0" t="n">
        <v>-0.00725569846566117</v>
      </c>
      <c r="BI193" s="0" t="n">
        <v>-0.311707592467215</v>
      </c>
      <c r="BJ193" s="0" t="n">
        <v>0.661736612096948</v>
      </c>
      <c r="BK193" s="0" t="n">
        <v>0.228187288960955</v>
      </c>
    </row>
    <row r="194" customFormat="false" ht="15" hidden="false" customHeight="false" outlineLevel="0" collapsed="false">
      <c r="A194" s="0" t="n">
        <v>1.34511717361179</v>
      </c>
      <c r="B194" s="0" t="n">
        <v>-0.601897160932614</v>
      </c>
      <c r="C194" s="0" t="n">
        <v>0.709114389633284</v>
      </c>
      <c r="D194" s="0" t="n">
        <v>0.162223216898832</v>
      </c>
      <c r="E194" s="0" t="n">
        <v>-1.63529027007155</v>
      </c>
      <c r="F194" s="0" t="n">
        <v>-0.918616458523033</v>
      </c>
      <c r="G194" s="0" t="n">
        <v>-0.149878033522168</v>
      </c>
      <c r="H194" s="0" t="n">
        <v>1.11229244989173</v>
      </c>
      <c r="I194" s="0" t="n">
        <v>0.463723057557115</v>
      </c>
      <c r="J194" s="0" t="n">
        <v>-1.16750082388071</v>
      </c>
      <c r="K194" s="0" t="n">
        <v>-0.14031622804716</v>
      </c>
      <c r="L194" s="0" t="n">
        <v>2.01780644879303</v>
      </c>
      <c r="M194" s="0" t="n">
        <v>0.111223334840858</v>
      </c>
      <c r="N194" s="0" t="n">
        <v>-0.327325575072396</v>
      </c>
      <c r="O194" s="0" t="n">
        <v>0.491739640756221</v>
      </c>
      <c r="P194" s="0" t="n">
        <v>0.76339307958197</v>
      </c>
      <c r="Q194" s="0" t="n">
        <v>-0.456168347480059</v>
      </c>
      <c r="R194" s="0" t="n">
        <v>0.502574774371437</v>
      </c>
      <c r="S194" s="0" t="n">
        <v>-0.328889496670809</v>
      </c>
      <c r="T194" s="0" t="n">
        <v>0.719327601829438</v>
      </c>
      <c r="U194" s="0" t="n">
        <v>0.169693157971284</v>
      </c>
      <c r="V194" s="0" t="n">
        <v>0.481967827052892</v>
      </c>
      <c r="W194" s="0" t="n">
        <v>-0.759183546167504</v>
      </c>
      <c r="X194" s="0" t="n">
        <v>-0.821286384072859</v>
      </c>
      <c r="Y194" s="0" t="n">
        <v>0.945497304659395</v>
      </c>
      <c r="Z194" s="0" t="n">
        <v>-0.0793963813854938</v>
      </c>
      <c r="AA194" s="0" t="n">
        <v>0.285034742099362</v>
      </c>
      <c r="AB194" s="0" t="n">
        <v>-0.30639542708652</v>
      </c>
      <c r="AC194" s="0" t="n">
        <v>0.898726774013644</v>
      </c>
      <c r="AD194" s="0" t="n">
        <v>-0.607809980029658</v>
      </c>
      <c r="AE194" s="0" t="n">
        <v>-0.135601239900883</v>
      </c>
      <c r="AF194" s="0" t="n">
        <v>0.785992812703132</v>
      </c>
      <c r="AG194" s="0" t="n">
        <v>1.17296769916427</v>
      </c>
      <c r="AH194" s="0" t="n">
        <v>-0.523759291026683</v>
      </c>
      <c r="AI194" s="0" t="n">
        <v>1.95968398195588</v>
      </c>
      <c r="AJ194" s="0" t="n">
        <v>0.313241693693616</v>
      </c>
      <c r="AK194" s="0" t="n">
        <v>-1.04292826180874</v>
      </c>
      <c r="AL194" s="0" t="n">
        <v>0.369052048589968</v>
      </c>
      <c r="AM194" s="0" t="n">
        <v>-0.382999214483458</v>
      </c>
      <c r="AN194" s="0" t="n">
        <v>0.434068487183177</v>
      </c>
      <c r="AO194" s="0" t="n">
        <v>-0.042856247660338</v>
      </c>
      <c r="AP194" s="0" t="n">
        <v>0.0742736901901448</v>
      </c>
      <c r="AQ194" s="0" t="n">
        <v>-0.911593376586146</v>
      </c>
      <c r="AR194" s="0" t="n">
        <v>0.99006123071636</v>
      </c>
      <c r="AS194" s="0" t="n">
        <v>-1.15612736715103</v>
      </c>
      <c r="AT194" s="0" t="n">
        <v>-1.108764895405</v>
      </c>
      <c r="AU194" s="0" t="n">
        <v>0.367360349147487</v>
      </c>
      <c r="AV194" s="0" t="n">
        <v>1.60284424717797</v>
      </c>
      <c r="AW194" s="0" t="n">
        <v>-0.352593097064407</v>
      </c>
      <c r="AX194" s="0" t="n">
        <v>0.700972322703966</v>
      </c>
      <c r="AY194" s="0" t="n">
        <v>1.07334017686355</v>
      </c>
      <c r="AZ194" s="0" t="n">
        <v>0.814684437294069</v>
      </c>
      <c r="BA194" s="0" t="n">
        <v>-0.311208289173681</v>
      </c>
      <c r="BB194" s="0" t="n">
        <v>-1.09104671719408</v>
      </c>
      <c r="BC194" s="0" t="n">
        <v>-2.20754756567136</v>
      </c>
      <c r="BD194" s="0" t="n">
        <v>-0.262840499462393</v>
      </c>
      <c r="BE194" s="0" t="n">
        <v>1.17808736856218</v>
      </c>
      <c r="BF194" s="0" t="n">
        <v>-1.12416598476193</v>
      </c>
      <c r="BG194" s="0" t="n">
        <v>0.700209847518765</v>
      </c>
      <c r="BH194" s="0" t="n">
        <v>-0.950152530051872</v>
      </c>
      <c r="BI194" s="0" t="n">
        <v>0.106072576386838</v>
      </c>
      <c r="BJ194" s="0" t="n">
        <v>0.707791614155018</v>
      </c>
      <c r="BK194" s="0" t="n">
        <v>-0.659495436838428</v>
      </c>
    </row>
    <row r="195" customFormat="false" ht="15" hidden="false" customHeight="false" outlineLevel="0" collapsed="false">
      <c r="A195" s="0" t="n">
        <v>0.170484680696914</v>
      </c>
      <c r="B195" s="0" t="n">
        <v>-0.415091336725329</v>
      </c>
      <c r="C195" s="0" t="n">
        <v>0.705148658938177</v>
      </c>
      <c r="D195" s="0" t="n">
        <v>0.235317168484637</v>
      </c>
      <c r="E195" s="0" t="n">
        <v>0.0565076744292674</v>
      </c>
      <c r="F195" s="0" t="n">
        <v>1.55834996014198</v>
      </c>
      <c r="G195" s="0" t="n">
        <v>0.662306142368302</v>
      </c>
      <c r="H195" s="0" t="n">
        <v>-0.690351866126289</v>
      </c>
      <c r="I195" s="0" t="n">
        <v>-0.0858639007977619</v>
      </c>
      <c r="J195" s="0" t="n">
        <v>-0.0758987850796608</v>
      </c>
      <c r="K195" s="0" t="n">
        <v>0.0803195726252119</v>
      </c>
      <c r="L195" s="0" t="n">
        <v>2.5245092766075</v>
      </c>
      <c r="M195" s="0" t="n">
        <v>0.370851892710997</v>
      </c>
      <c r="N195" s="0" t="n">
        <v>-2.03590257010478</v>
      </c>
      <c r="O195" s="0" t="n">
        <v>-0.542798971716965</v>
      </c>
      <c r="P195" s="0" t="n">
        <v>-1.93237208749581</v>
      </c>
      <c r="Q195" s="0" t="n">
        <v>-0.32979825704584</v>
      </c>
      <c r="R195" s="0" t="n">
        <v>-1.98731022972643</v>
      </c>
      <c r="S195" s="0" t="n">
        <v>-0.871590471068428</v>
      </c>
      <c r="T195" s="0" t="n">
        <v>-1.52072152963412</v>
      </c>
      <c r="U195" s="0" t="n">
        <v>0.384160177967478</v>
      </c>
      <c r="V195" s="0" t="n">
        <v>0.000539362628878642</v>
      </c>
      <c r="W195" s="0" t="n">
        <v>0.302962307498731</v>
      </c>
      <c r="X195" s="0" t="n">
        <v>-0.104551388568526</v>
      </c>
      <c r="Y195" s="0" t="n">
        <v>-1.39429775020442</v>
      </c>
      <c r="Z195" s="0" t="n">
        <v>0.513521369254735</v>
      </c>
      <c r="AA195" s="0" t="n">
        <v>1.92222456026945</v>
      </c>
      <c r="AB195" s="0" t="n">
        <v>0.409212578606547</v>
      </c>
      <c r="AC195" s="0" t="n">
        <v>-0.425924599317566</v>
      </c>
      <c r="AD195" s="0" t="n">
        <v>-1.42806717610545</v>
      </c>
      <c r="AE195" s="0" t="n">
        <v>-0.908066970759965</v>
      </c>
      <c r="AF195" s="0" t="n">
        <v>0.453039656572059</v>
      </c>
      <c r="AG195" s="0" t="n">
        <v>1.07311802679938</v>
      </c>
      <c r="AH195" s="0" t="n">
        <v>0.260866174721976</v>
      </c>
      <c r="AI195" s="0" t="n">
        <v>0.799887289705983</v>
      </c>
      <c r="AJ195" s="0" t="n">
        <v>0.707678244027243</v>
      </c>
      <c r="AK195" s="0" t="n">
        <v>0.506534391385918</v>
      </c>
      <c r="AL195" s="0" t="n">
        <v>-0.658473595261256</v>
      </c>
      <c r="AM195" s="0" t="n">
        <v>0.173923511975153</v>
      </c>
      <c r="AN195" s="0" t="n">
        <v>-0.848377803882138</v>
      </c>
      <c r="AO195" s="0" t="n">
        <v>0.0174289529581018</v>
      </c>
      <c r="AP195" s="0" t="n">
        <v>0.330863531066912</v>
      </c>
      <c r="AQ195" s="0" t="n">
        <v>1.67878380738686</v>
      </c>
      <c r="AR195" s="0" t="n">
        <v>-1.30973197436763</v>
      </c>
      <c r="AS195" s="0" t="n">
        <v>0.481507630991305</v>
      </c>
      <c r="AT195" s="0" t="n">
        <v>1.4812365916236</v>
      </c>
      <c r="AU195" s="0" t="n">
        <v>0.758847765838796</v>
      </c>
      <c r="AV195" s="0" t="n">
        <v>0.832945442825042</v>
      </c>
      <c r="AW195" s="0" t="n">
        <v>0.587694901867812</v>
      </c>
      <c r="AX195" s="0" t="n">
        <v>1.29833448977542</v>
      </c>
      <c r="AY195" s="0" t="n">
        <v>-1.08747816811237</v>
      </c>
      <c r="AZ195" s="0" t="n">
        <v>-1.38592666597025</v>
      </c>
      <c r="BA195" s="0" t="n">
        <v>-0.00633414046525596</v>
      </c>
      <c r="BB195" s="0" t="n">
        <v>-2.16116210357171</v>
      </c>
      <c r="BC195" s="0" t="n">
        <v>1.23064580417801</v>
      </c>
      <c r="BD195" s="0" t="n">
        <v>1.22071519549544</v>
      </c>
      <c r="BE195" s="0" t="n">
        <v>-0.433350555084526</v>
      </c>
      <c r="BF195" s="0" t="n">
        <v>-0.37077059666051</v>
      </c>
      <c r="BG195" s="0" t="n">
        <v>-0.0723474751506713</v>
      </c>
      <c r="BH195" s="0" t="n">
        <v>0.0520206504396198</v>
      </c>
      <c r="BI195" s="0" t="n">
        <v>0.127173919194285</v>
      </c>
      <c r="BJ195" s="0" t="n">
        <v>0.558232106878303</v>
      </c>
      <c r="BK195" s="0" t="n">
        <v>-0.172626353008478</v>
      </c>
    </row>
    <row r="196" customFormat="false" ht="15" hidden="false" customHeight="false" outlineLevel="0" collapsed="false">
      <c r="A196" s="0" t="n">
        <v>0.943193303477794</v>
      </c>
      <c r="B196" s="0" t="n">
        <v>0.445947777125303</v>
      </c>
      <c r="C196" s="0" t="n">
        <v>-0.606963445872636</v>
      </c>
      <c r="D196" s="0" t="n">
        <v>1.3351126678041</v>
      </c>
      <c r="E196" s="0" t="n">
        <v>-1.35825698612249</v>
      </c>
      <c r="F196" s="0" t="n">
        <v>-0.0921658108214765</v>
      </c>
      <c r="G196" s="0" t="n">
        <v>0.966917401075468</v>
      </c>
      <c r="H196" s="0" t="n">
        <v>-0.723073104912145</v>
      </c>
      <c r="I196" s="0" t="n">
        <v>0.309555646767152</v>
      </c>
      <c r="J196" s="0" t="n">
        <v>0.543339596999048</v>
      </c>
      <c r="K196" s="0" t="n">
        <v>-0.860523867981239</v>
      </c>
      <c r="L196" s="0" t="n">
        <v>-0.0724777195940351</v>
      </c>
      <c r="M196" s="0" t="n">
        <v>-0.15650383020921</v>
      </c>
      <c r="N196" s="0" t="n">
        <v>-0.551737851832293</v>
      </c>
      <c r="O196" s="0" t="n">
        <v>2.30167485205078</v>
      </c>
      <c r="P196" s="0" t="n">
        <v>-0.763106353445476</v>
      </c>
      <c r="Q196" s="0" t="n">
        <v>1.00493029406788</v>
      </c>
      <c r="R196" s="0" t="n">
        <v>-0.392801016881142</v>
      </c>
      <c r="S196" s="0" t="n">
        <v>-1.08663618888528</v>
      </c>
      <c r="T196" s="0" t="n">
        <v>0.102814243155069</v>
      </c>
      <c r="U196" s="0" t="n">
        <v>0.649093384387501</v>
      </c>
      <c r="V196" s="0" t="n">
        <v>0.920509575065679</v>
      </c>
      <c r="W196" s="0" t="n">
        <v>1.56226511065507</v>
      </c>
      <c r="X196" s="0" t="n">
        <v>2.9452462899351</v>
      </c>
      <c r="Y196" s="0" t="n">
        <v>0.250514203755597</v>
      </c>
      <c r="Z196" s="0" t="n">
        <v>-0.663092173825388</v>
      </c>
      <c r="AA196" s="0" t="n">
        <v>0.452874326794891</v>
      </c>
      <c r="AB196" s="0" t="n">
        <v>-0.266212950406492</v>
      </c>
      <c r="AC196" s="0" t="n">
        <v>0.92596612985223</v>
      </c>
      <c r="AD196" s="0" t="n">
        <v>-1.29716429636572</v>
      </c>
      <c r="AE196" s="0" t="n">
        <v>2.36833454240044</v>
      </c>
      <c r="AF196" s="0" t="n">
        <v>0.856048094775513</v>
      </c>
      <c r="AG196" s="0" t="n">
        <v>-1.68400401779617</v>
      </c>
      <c r="AH196" s="0" t="n">
        <v>-0.709028902314972</v>
      </c>
      <c r="AI196" s="0" t="n">
        <v>0.816081044113939</v>
      </c>
      <c r="AJ196" s="0" t="n">
        <v>1.17634405617146</v>
      </c>
      <c r="AK196" s="0" t="n">
        <v>-1.27223762723196</v>
      </c>
      <c r="AL196" s="0" t="n">
        <v>0.713025850432949</v>
      </c>
      <c r="AM196" s="0" t="n">
        <v>-1.94733987266192</v>
      </c>
      <c r="AN196" s="0" t="n">
        <v>-0.089335865471046</v>
      </c>
      <c r="AO196" s="0" t="n">
        <v>1.11204684210321</v>
      </c>
      <c r="AP196" s="0" t="n">
        <v>-0.551515730102981</v>
      </c>
      <c r="AQ196" s="0" t="n">
        <v>-1.50692229913801</v>
      </c>
      <c r="AR196" s="0" t="n">
        <v>0.146214796377559</v>
      </c>
      <c r="AS196" s="0" t="n">
        <v>-0.604718866635478</v>
      </c>
      <c r="AT196" s="0" t="n">
        <v>0.629558366065836</v>
      </c>
      <c r="AU196" s="0" t="n">
        <v>-0.88532643221806</v>
      </c>
      <c r="AV196" s="0" t="n">
        <v>-0.7726368896531</v>
      </c>
      <c r="AW196" s="0" t="n">
        <v>-2.02100232087624</v>
      </c>
      <c r="AX196" s="0" t="n">
        <v>0.169944711051483</v>
      </c>
      <c r="AY196" s="0" t="n">
        <v>-0.160904938276599</v>
      </c>
      <c r="AZ196" s="0" t="n">
        <v>-1.18838467074007</v>
      </c>
      <c r="BA196" s="0" t="n">
        <v>0.193798713767092</v>
      </c>
      <c r="BB196" s="0" t="n">
        <v>1.02707030064414</v>
      </c>
      <c r="BC196" s="0" t="n">
        <v>-0.21556794341895</v>
      </c>
      <c r="BD196" s="0" t="n">
        <v>0.268166949821974</v>
      </c>
      <c r="BE196" s="0" t="n">
        <v>0.273311249585164</v>
      </c>
      <c r="BF196" s="0" t="n">
        <v>-1.20432982717896</v>
      </c>
      <c r="BG196" s="0" t="n">
        <v>2.0565858207076</v>
      </c>
      <c r="BH196" s="0" t="n">
        <v>-0.470849830122284</v>
      </c>
      <c r="BI196" s="0" t="n">
        <v>0.656116201860271</v>
      </c>
      <c r="BJ196" s="0" t="n">
        <v>0.76921527722905</v>
      </c>
      <c r="BK196" s="0" t="n">
        <v>-0.139595127115752</v>
      </c>
    </row>
    <row r="197" customFormat="false" ht="15" hidden="false" customHeight="false" outlineLevel="0" collapsed="false">
      <c r="A197" s="0" t="n">
        <v>0.606795025059635</v>
      </c>
      <c r="B197" s="0" t="n">
        <v>0.245819221816389</v>
      </c>
      <c r="C197" s="0" t="n">
        <v>-1.41763975722741</v>
      </c>
      <c r="D197" s="0" t="n">
        <v>-0.332272701250088</v>
      </c>
      <c r="E197" s="0" t="n">
        <v>-0.612550902354062</v>
      </c>
      <c r="F197" s="0" t="n">
        <v>-0.461745041346127</v>
      </c>
      <c r="G197" s="0" t="n">
        <v>-1.30400317783664</v>
      </c>
      <c r="H197" s="0" t="n">
        <v>1.12643371674603</v>
      </c>
      <c r="I197" s="0" t="n">
        <v>1.60199265461341</v>
      </c>
      <c r="J197" s="0" t="n">
        <v>0.978002975998409</v>
      </c>
      <c r="K197" s="0" t="n">
        <v>1.27052922414714</v>
      </c>
      <c r="L197" s="0" t="n">
        <v>-0.344634837008156</v>
      </c>
      <c r="M197" s="0" t="n">
        <v>-0.636256834986037</v>
      </c>
      <c r="N197" s="0" t="n">
        <v>-0.778587046811712</v>
      </c>
      <c r="O197" s="0" t="n">
        <v>0.644064922957223</v>
      </c>
      <c r="P197" s="0" t="n">
        <v>0.22706305314415</v>
      </c>
      <c r="Q197" s="0" t="n">
        <v>-0.0772217115984257</v>
      </c>
      <c r="R197" s="0" t="n">
        <v>1.29514854419534</v>
      </c>
      <c r="S197" s="0" t="n">
        <v>0.404941353815343</v>
      </c>
      <c r="T197" s="0" t="n">
        <v>-0.838657637520585</v>
      </c>
      <c r="U197" s="0" t="n">
        <v>-0.680908829135695</v>
      </c>
      <c r="V197" s="0" t="n">
        <v>0.681993299254146</v>
      </c>
      <c r="W197" s="0" t="n">
        <v>1.0417328526546</v>
      </c>
      <c r="X197" s="0" t="n">
        <v>0.55168023225597</v>
      </c>
      <c r="Y197" s="0" t="n">
        <v>1.89688874787208</v>
      </c>
      <c r="Z197" s="0" t="n">
        <v>1.63500716573142</v>
      </c>
      <c r="AA197" s="0" t="n">
        <v>0.441035834850763</v>
      </c>
      <c r="AB197" s="0" t="n">
        <v>-0.838580659481502</v>
      </c>
      <c r="AC197" s="0" t="n">
        <v>-1.30998751173177</v>
      </c>
      <c r="AD197" s="0" t="n">
        <v>-0.387381745014715</v>
      </c>
      <c r="AE197" s="0" t="n">
        <v>0.753213446416157</v>
      </c>
      <c r="AF197" s="0" t="n">
        <v>1.82664707931194</v>
      </c>
      <c r="AG197" s="0" t="n">
        <v>0.4174470344108</v>
      </c>
      <c r="AH197" s="0" t="n">
        <v>1.16872279423124</v>
      </c>
      <c r="AI197" s="0" t="n">
        <v>-0.245307486187802</v>
      </c>
      <c r="AJ197" s="0" t="n">
        <v>0.62276912522755</v>
      </c>
      <c r="AK197" s="0" t="n">
        <v>0.823356829477173</v>
      </c>
      <c r="AL197" s="0" t="n">
        <v>-1.97959427585253</v>
      </c>
      <c r="AM197" s="0" t="n">
        <v>-0.41343880237651</v>
      </c>
      <c r="AN197" s="0" t="n">
        <v>0.94970038427787</v>
      </c>
      <c r="AO197" s="0" t="n">
        <v>0.274468335636565</v>
      </c>
      <c r="AP197" s="0" t="n">
        <v>-1.19651504815093</v>
      </c>
      <c r="AQ197" s="0" t="n">
        <v>-2.43012237572736</v>
      </c>
      <c r="AR197" s="0" t="n">
        <v>-0.365780745302006</v>
      </c>
      <c r="AS197" s="0" t="n">
        <v>-0.0715856928938791</v>
      </c>
      <c r="AT197" s="0" t="n">
        <v>-0.883922949828345</v>
      </c>
      <c r="AU197" s="0" t="n">
        <v>0.143084937027994</v>
      </c>
      <c r="AV197" s="0" t="n">
        <v>0.506386747232895</v>
      </c>
      <c r="AW197" s="0" t="n">
        <v>0.670687170726233</v>
      </c>
      <c r="AX197" s="0" t="n">
        <v>-2.35591892493232</v>
      </c>
      <c r="AY197" s="0" t="n">
        <v>-1.31428509780812</v>
      </c>
      <c r="AZ197" s="0" t="n">
        <v>-0.304622648354736</v>
      </c>
      <c r="BA197" s="0" t="n">
        <v>0.572173131037464</v>
      </c>
      <c r="BB197" s="0" t="n">
        <v>0.489234013550036</v>
      </c>
      <c r="BC197" s="0" t="n">
        <v>0.471869947876676</v>
      </c>
      <c r="BD197" s="0" t="n">
        <v>-0.383417941968932</v>
      </c>
      <c r="BE197" s="0" t="n">
        <v>-0.327633437309961</v>
      </c>
      <c r="BF197" s="0" t="n">
        <v>-0.728329268421741</v>
      </c>
      <c r="BG197" s="0" t="n">
        <v>0.768194128105848</v>
      </c>
      <c r="BH197" s="0" t="n">
        <v>-0.920488787739578</v>
      </c>
      <c r="BI197" s="0" t="n">
        <v>0.85003639518957</v>
      </c>
      <c r="BJ197" s="0" t="n">
        <v>0.207853238137646</v>
      </c>
      <c r="BK197" s="0" t="n">
        <v>-0.0450444784551536</v>
      </c>
    </row>
    <row r="198" customFormat="false" ht="15" hidden="false" customHeight="false" outlineLevel="0" collapsed="false">
      <c r="A198" s="0" t="n">
        <v>-0.656710399776467</v>
      </c>
      <c r="B198" s="0" t="n">
        <v>-1.35554186116413</v>
      </c>
      <c r="C198" s="0" t="n">
        <v>-0.647652756378046</v>
      </c>
      <c r="D198" s="0" t="n">
        <v>-0.330006868624886</v>
      </c>
      <c r="E198" s="0" t="n">
        <v>-2.36902431158125</v>
      </c>
      <c r="F198" s="0" t="n">
        <v>-0.197355155334664</v>
      </c>
      <c r="G198" s="0" t="n">
        <v>0.924357368026006</v>
      </c>
      <c r="H198" s="0" t="n">
        <v>0.567217905433873</v>
      </c>
      <c r="I198" s="0" t="n">
        <v>-0.496205875741507</v>
      </c>
      <c r="J198" s="0" t="n">
        <v>0.0469362984152277</v>
      </c>
      <c r="K198" s="0" t="n">
        <v>-0.556164569422</v>
      </c>
      <c r="L198" s="0" t="n">
        <v>0.148760733335696</v>
      </c>
      <c r="M198" s="0" t="n">
        <v>1.54010782374403</v>
      </c>
      <c r="N198" s="0" t="n">
        <v>0.968498802624876</v>
      </c>
      <c r="O198" s="0" t="n">
        <v>0.520794305692753</v>
      </c>
      <c r="P198" s="0" t="n">
        <v>-0.492884912383718</v>
      </c>
      <c r="Q198" s="0" t="n">
        <v>0.749938392944839</v>
      </c>
      <c r="R198" s="0" t="n">
        <v>-1.68687695137305</v>
      </c>
      <c r="S198" s="0" t="n">
        <v>-0.252353481990891</v>
      </c>
      <c r="T198" s="0" t="n">
        <v>0.58371141982395</v>
      </c>
      <c r="U198" s="0" t="n">
        <v>0.740421214047751</v>
      </c>
      <c r="V198" s="0" t="n">
        <v>0.669884490215741</v>
      </c>
      <c r="W198" s="0" t="n">
        <v>0.294830689209695</v>
      </c>
      <c r="X198" s="0" t="n">
        <v>-0.195724979083883</v>
      </c>
      <c r="Y198" s="0" t="n">
        <v>0.537975969826489</v>
      </c>
      <c r="Z198" s="0" t="n">
        <v>-0.952861040586301</v>
      </c>
      <c r="AA198" s="0" t="n">
        <v>-0.84467726329325</v>
      </c>
      <c r="AB198" s="0" t="n">
        <v>0.0617346764602967</v>
      </c>
      <c r="AC198" s="0" t="n">
        <v>0.173197642708747</v>
      </c>
      <c r="AD198" s="0" t="n">
        <v>-1.82561517856465</v>
      </c>
      <c r="AE198" s="0" t="n">
        <v>0.455146380949519</v>
      </c>
      <c r="AF198" s="0" t="n">
        <v>0.772728377919393</v>
      </c>
      <c r="AG198" s="0" t="n">
        <v>-0.0772852374662953</v>
      </c>
      <c r="AH198" s="0" t="n">
        <v>2.37446628328399</v>
      </c>
      <c r="AI198" s="0" t="n">
        <v>-0.682935106315186</v>
      </c>
      <c r="AJ198" s="0" t="n">
        <v>-0.36108716338687</v>
      </c>
      <c r="AK198" s="0" t="n">
        <v>-0.395066906127209</v>
      </c>
      <c r="AL198" s="0" t="n">
        <v>-0.0761876112910176</v>
      </c>
      <c r="AM198" s="0" t="n">
        <v>-0.328724812966291</v>
      </c>
      <c r="AN198" s="0" t="n">
        <v>-1.40681054460487</v>
      </c>
      <c r="AO198" s="0" t="n">
        <v>-0.546548296236475</v>
      </c>
      <c r="AP198" s="0" t="n">
        <v>-0.0976206957740761</v>
      </c>
      <c r="AQ198" s="0" t="n">
        <v>1.228572082062</v>
      </c>
      <c r="AR198" s="0" t="n">
        <v>2.20224327337291</v>
      </c>
      <c r="AS198" s="0" t="n">
        <v>1.33547389785066</v>
      </c>
      <c r="AT198" s="0" t="n">
        <v>-0.775379029672606</v>
      </c>
      <c r="AU198" s="0" t="n">
        <v>-0.695809610626166</v>
      </c>
      <c r="AV198" s="0" t="n">
        <v>-0.159328577509351</v>
      </c>
      <c r="AW198" s="0" t="n">
        <v>1.78455888885359</v>
      </c>
      <c r="AX198" s="0" t="n">
        <v>-0.165424052181893</v>
      </c>
      <c r="AY198" s="0" t="n">
        <v>-1.32750749053743</v>
      </c>
      <c r="AZ198" s="0" t="n">
        <v>-0.501177136953035</v>
      </c>
      <c r="BA198" s="0" t="n">
        <v>0.757056001819417</v>
      </c>
      <c r="BB198" s="0" t="n">
        <v>0.689940276896087</v>
      </c>
      <c r="BC198" s="0" t="n">
        <v>-0.200216666491656</v>
      </c>
      <c r="BD198" s="0" t="n">
        <v>0.683414673560031</v>
      </c>
      <c r="BE198" s="0" t="n">
        <v>-2.27317220254683</v>
      </c>
      <c r="BF198" s="0" t="n">
        <v>0.103829235032698</v>
      </c>
      <c r="BG198" s="0" t="n">
        <v>0.86068542136863</v>
      </c>
      <c r="BH198" s="0" t="n">
        <v>-0.832863275154535</v>
      </c>
      <c r="BI198" s="0" t="n">
        <v>-0.836338536496288</v>
      </c>
      <c r="BJ198" s="0" t="n">
        <v>-1.86644815276348</v>
      </c>
      <c r="BK198" s="0" t="n">
        <v>1.58989559481069</v>
      </c>
    </row>
    <row r="199" customFormat="false" ht="15" hidden="false" customHeight="false" outlineLevel="0" collapsed="false">
      <c r="A199" s="0" t="n">
        <v>-0.720153977021567</v>
      </c>
      <c r="B199" s="0" t="n">
        <v>0.241043277862112</v>
      </c>
      <c r="C199" s="0" t="n">
        <v>0.603917041483375</v>
      </c>
      <c r="D199" s="0" t="n">
        <v>1.51206794914145</v>
      </c>
      <c r="E199" s="0" t="n">
        <v>-0.153897773985635</v>
      </c>
      <c r="F199" s="0" t="n">
        <v>-0.539429793778419</v>
      </c>
      <c r="G199" s="0" t="n">
        <v>0.173067648570554</v>
      </c>
      <c r="H199" s="0" t="n">
        <v>1.28408027654229</v>
      </c>
      <c r="I199" s="0" t="n">
        <v>-0.170172531400784</v>
      </c>
      <c r="J199" s="0" t="n">
        <v>-0.954869081584076</v>
      </c>
      <c r="K199" s="0" t="n">
        <v>-1.54075780831536</v>
      </c>
      <c r="L199" s="0" t="n">
        <v>-1.22129738460523</v>
      </c>
      <c r="M199" s="0" t="n">
        <v>0.864391497406665</v>
      </c>
      <c r="N199" s="0" t="n">
        <v>-0.320624476306812</v>
      </c>
      <c r="O199" s="0" t="n">
        <v>-0.60752090992071</v>
      </c>
      <c r="P199" s="0" t="n">
        <v>-0.715967223183942</v>
      </c>
      <c r="Q199" s="0" t="n">
        <v>0.0850458602001818</v>
      </c>
      <c r="R199" s="0" t="n">
        <v>-0.239455093765584</v>
      </c>
      <c r="S199" s="0" t="n">
        <v>-0.273132143719253</v>
      </c>
      <c r="T199" s="0" t="n">
        <v>1.34932392781074</v>
      </c>
      <c r="U199" s="0" t="n">
        <v>1.53801628186163</v>
      </c>
      <c r="V199" s="0" t="n">
        <v>-1.610021672909</v>
      </c>
      <c r="W199" s="0" t="n">
        <v>0.327592731142958</v>
      </c>
      <c r="X199" s="0" t="n">
        <v>-0.776862098621392</v>
      </c>
      <c r="Y199" s="0" t="n">
        <v>-0.248251113861094</v>
      </c>
      <c r="Z199" s="0" t="n">
        <v>0.309278385126694</v>
      </c>
      <c r="AA199" s="0" t="n">
        <v>-0.212719916930919</v>
      </c>
      <c r="AB199" s="0" t="n">
        <v>0.230459880627633</v>
      </c>
      <c r="AC199" s="0" t="n">
        <v>0.672970206031918</v>
      </c>
      <c r="AD199" s="0" t="n">
        <v>0.29457680054032</v>
      </c>
      <c r="AE199" s="0" t="n">
        <v>-0.646836304167624</v>
      </c>
      <c r="AF199" s="0" t="n">
        <v>-0.629199606970324</v>
      </c>
      <c r="AG199" s="0" t="n">
        <v>-1.43970529661804</v>
      </c>
      <c r="AH199" s="0" t="n">
        <v>-0.853920297520718</v>
      </c>
      <c r="AI199" s="0" t="n">
        <v>1.96206836189853</v>
      </c>
      <c r="AJ199" s="0" t="n">
        <v>-0.792003574095245</v>
      </c>
      <c r="AK199" s="0" t="n">
        <v>-1.19337881244382</v>
      </c>
      <c r="AL199" s="0" t="n">
        <v>0.319927861844773</v>
      </c>
      <c r="AM199" s="0" t="n">
        <v>-0.11036475929186</v>
      </c>
      <c r="AN199" s="0" t="n">
        <v>-0.195593236849225</v>
      </c>
      <c r="AO199" s="0" t="n">
        <v>1.40904596641209</v>
      </c>
      <c r="AP199" s="0" t="n">
        <v>0.549126675558365</v>
      </c>
      <c r="AQ199" s="0" t="n">
        <v>-0.529992931703475</v>
      </c>
      <c r="AR199" s="0" t="n">
        <v>-0.42447591759178</v>
      </c>
      <c r="AS199" s="0" t="n">
        <v>-0.502586513905685</v>
      </c>
      <c r="AT199" s="0" t="n">
        <v>0.874739621580257</v>
      </c>
      <c r="AU199" s="0" t="n">
        <v>-0.308147629453138</v>
      </c>
      <c r="AV199" s="0" t="n">
        <v>-1.79315350245415</v>
      </c>
      <c r="AW199" s="0" t="n">
        <v>-0.0483196787343443</v>
      </c>
      <c r="AX199" s="0" t="n">
        <v>-1.53702600112793</v>
      </c>
      <c r="AY199" s="0" t="n">
        <v>2.1842306017549</v>
      </c>
      <c r="AZ199" s="0" t="n">
        <v>-0.965667913847231</v>
      </c>
      <c r="BA199" s="0" t="n">
        <v>-0.161864765357731</v>
      </c>
      <c r="BB199" s="0" t="n">
        <v>0.258202734701137</v>
      </c>
      <c r="BC199" s="0" t="n">
        <v>-0.28865816067923</v>
      </c>
      <c r="BD199" s="0" t="n">
        <v>-0.290030401466193</v>
      </c>
      <c r="BE199" s="0" t="n">
        <v>0.421827286160877</v>
      </c>
      <c r="BF199" s="0" t="n">
        <v>1.52621595879628</v>
      </c>
      <c r="BG199" s="0" t="n">
        <v>0.767509081817298</v>
      </c>
      <c r="BH199" s="0" t="n">
        <v>1.47851387857354</v>
      </c>
      <c r="BI199" s="0" t="n">
        <v>-1.0466191080935</v>
      </c>
      <c r="BJ199" s="0" t="n">
        <v>0.317362633255361</v>
      </c>
      <c r="BK199" s="0" t="n">
        <v>0.155246052058279</v>
      </c>
    </row>
    <row r="200" customFormat="false" ht="15" hidden="false" customHeight="false" outlineLevel="0" collapsed="false">
      <c r="A200" s="0" t="n">
        <v>0.351091291676735</v>
      </c>
      <c r="B200" s="0" t="n">
        <v>1.37623197063557</v>
      </c>
      <c r="C200" s="0" t="n">
        <v>-0.220789149792054</v>
      </c>
      <c r="D200" s="0" t="n">
        <v>-0.405503366554088</v>
      </c>
      <c r="E200" s="0" t="n">
        <v>0.533980797418664</v>
      </c>
      <c r="F200" s="0" t="n">
        <v>-1.77820272756585</v>
      </c>
      <c r="G200" s="0" t="n">
        <v>-0.236852049122178</v>
      </c>
      <c r="H200" s="0" t="n">
        <v>-0.134197689285453</v>
      </c>
      <c r="I200" s="0" t="n">
        <v>-0.920358616306925</v>
      </c>
      <c r="J200" s="0" t="n">
        <v>1.05705901135658</v>
      </c>
      <c r="K200" s="0" t="n">
        <v>-1.06224031734328</v>
      </c>
      <c r="L200" s="0" t="n">
        <v>-0.135873048363796</v>
      </c>
      <c r="M200" s="0" t="n">
        <v>0.293157225322968</v>
      </c>
      <c r="N200" s="0" t="n">
        <v>1.35345156147612</v>
      </c>
      <c r="O200" s="0" t="n">
        <v>-0.0105564348808533</v>
      </c>
      <c r="P200" s="0" t="n">
        <v>0.936153594128211</v>
      </c>
      <c r="Q200" s="0" t="n">
        <v>0.700595397277127</v>
      </c>
      <c r="R200" s="0" t="n">
        <v>0.123457556169143</v>
      </c>
      <c r="S200" s="0" t="n">
        <v>-1.08951340827346</v>
      </c>
      <c r="T200" s="0" t="n">
        <v>-1.43458086090435</v>
      </c>
      <c r="U200" s="0" t="n">
        <v>0.106505401419187</v>
      </c>
      <c r="V200" s="0" t="n">
        <v>-0.542696873902614</v>
      </c>
      <c r="W200" s="0" t="n">
        <v>0.919261091681292</v>
      </c>
      <c r="X200" s="0" t="n">
        <v>0.745856518098578</v>
      </c>
      <c r="Y200" s="0" t="n">
        <v>-0.18461099443705</v>
      </c>
      <c r="Z200" s="0" t="n">
        <v>-1.15771292394127</v>
      </c>
      <c r="AA200" s="0" t="n">
        <v>0.510735549607273</v>
      </c>
      <c r="AB200" s="0" t="n">
        <v>-1.01794944613515</v>
      </c>
      <c r="AC200" s="0" t="n">
        <v>-0.758463922930865</v>
      </c>
      <c r="AD200" s="0" t="n">
        <v>-0.979415738215155</v>
      </c>
      <c r="AE200" s="0" t="n">
        <v>-0.138501021939954</v>
      </c>
      <c r="AF200" s="0" t="n">
        <v>1.17019233407056</v>
      </c>
      <c r="AG200" s="0" t="n">
        <v>-0.0050408702235287</v>
      </c>
      <c r="AH200" s="0" t="n">
        <v>-0.443218692427696</v>
      </c>
      <c r="AI200" s="0" t="n">
        <v>-1.52561493004524</v>
      </c>
      <c r="AJ200" s="0" t="n">
        <v>0.552124584729843</v>
      </c>
      <c r="AK200" s="0" t="n">
        <v>-0.780404605928628</v>
      </c>
      <c r="AL200" s="0" t="n">
        <v>0.117517619158097</v>
      </c>
      <c r="AM200" s="0" t="n">
        <v>-0.354218615916641</v>
      </c>
      <c r="AN200" s="0" t="n">
        <v>0.838177219599438</v>
      </c>
      <c r="AO200" s="0" t="n">
        <v>-0.157236392028552</v>
      </c>
      <c r="AP200" s="0" t="n">
        <v>-0.0589263545230516</v>
      </c>
      <c r="AQ200" s="0" t="n">
        <v>0.48574714745546</v>
      </c>
      <c r="AR200" s="0" t="n">
        <v>2.10694018226319</v>
      </c>
      <c r="AS200" s="0" t="n">
        <v>0.888446930358554</v>
      </c>
      <c r="AT200" s="0" t="n">
        <v>-0.0886061063486094</v>
      </c>
      <c r="AU200" s="0" t="n">
        <v>0.0031979906152884</v>
      </c>
      <c r="AV200" s="0" t="n">
        <v>-0.524859460324435</v>
      </c>
      <c r="AW200" s="0" t="n">
        <v>-0.949995703519695</v>
      </c>
      <c r="AX200" s="0" t="n">
        <v>-0.552750787066322</v>
      </c>
      <c r="AY200" s="0" t="n">
        <v>-0.772148963711943</v>
      </c>
      <c r="AZ200" s="0" t="n">
        <v>0.653368383795886</v>
      </c>
      <c r="BA200" s="0" t="n">
        <v>-1.07119485786899</v>
      </c>
      <c r="BB200" s="0" t="n">
        <v>1.33321056138004</v>
      </c>
      <c r="BC200" s="0" t="n">
        <v>0.75204638361883</v>
      </c>
      <c r="BD200" s="0" t="n">
        <v>0.0205017293676685</v>
      </c>
      <c r="BE200" s="0" t="n">
        <v>0.000318611465068314</v>
      </c>
      <c r="BF200" s="0" t="n">
        <v>-0.557281309614554</v>
      </c>
      <c r="BG200" s="0" t="n">
        <v>0.270084411347764</v>
      </c>
      <c r="BH200" s="0" t="n">
        <v>1.08809246320859</v>
      </c>
      <c r="BI200" s="0" t="n">
        <v>-0.703156462255814</v>
      </c>
      <c r="BJ200" s="0" t="n">
        <v>-1.53339208891873</v>
      </c>
      <c r="BK200" s="0" t="n">
        <v>0.703218254856744</v>
      </c>
    </row>
    <row r="201" customFormat="false" ht="15" hidden="false" customHeight="false" outlineLevel="0" collapsed="false">
      <c r="A201" s="0" t="n">
        <v>0.324365974243801</v>
      </c>
      <c r="B201" s="0" t="n">
        <v>-1.12019880144118</v>
      </c>
      <c r="C201" s="0" t="n">
        <v>-0.733391370914118</v>
      </c>
      <c r="D201" s="0" t="n">
        <v>-0.859104274050141</v>
      </c>
      <c r="E201" s="0" t="n">
        <v>-0.724532269034249</v>
      </c>
      <c r="F201" s="0" t="n">
        <v>-0.323682754041188</v>
      </c>
      <c r="G201" s="0" t="n">
        <v>-0.266547304280747</v>
      </c>
      <c r="H201" s="0" t="n">
        <v>-0.65079365506846</v>
      </c>
      <c r="I201" s="0" t="n">
        <v>-0.758163819499928</v>
      </c>
      <c r="J201" s="0" t="n">
        <v>-0.228784343919382</v>
      </c>
      <c r="K201" s="0" t="n">
        <v>0.167691534859561</v>
      </c>
      <c r="L201" s="0" t="n">
        <v>-0.316296536364845</v>
      </c>
      <c r="M201" s="0" t="n">
        <v>1.1586670233413</v>
      </c>
      <c r="N201" s="0" t="n">
        <v>0.508087714420787</v>
      </c>
      <c r="O201" s="0" t="n">
        <v>-1.5908458568587</v>
      </c>
      <c r="P201" s="0" t="n">
        <v>0.523727765413854</v>
      </c>
      <c r="Q201" s="0" t="n">
        <v>0.605543982585583</v>
      </c>
      <c r="R201" s="0" t="n">
        <v>-0.434734968124191</v>
      </c>
      <c r="S201" s="0" t="n">
        <v>-1.49519758730316</v>
      </c>
      <c r="T201" s="0" t="n">
        <v>0.00806675941113609</v>
      </c>
      <c r="U201" s="0" t="n">
        <v>-0.00770865148224408</v>
      </c>
      <c r="V201" s="0" t="n">
        <v>-1.1216462365332</v>
      </c>
      <c r="W201" s="0" t="n">
        <v>-1.45121921625994</v>
      </c>
      <c r="X201" s="0" t="n">
        <v>-0.0875535464534394</v>
      </c>
      <c r="Y201" s="0" t="n">
        <v>-0.233077192050822</v>
      </c>
      <c r="Z201" s="0" t="n">
        <v>-0.417265365322394</v>
      </c>
      <c r="AA201" s="0" t="n">
        <v>-0.0834107347465614</v>
      </c>
      <c r="AB201" s="0" t="n">
        <v>-1.10277637382032</v>
      </c>
      <c r="AC201" s="0" t="n">
        <v>-0.434820612866114</v>
      </c>
      <c r="AD201" s="0" t="n">
        <v>0.533325030614348</v>
      </c>
      <c r="AE201" s="0" t="n">
        <v>-0.349970080351289</v>
      </c>
      <c r="AF201" s="0" t="n">
        <v>-1.67197247179255</v>
      </c>
      <c r="AG201" s="0" t="n">
        <v>-0.472692277723572</v>
      </c>
      <c r="AH201" s="0" t="n">
        <v>-1.07015846350686</v>
      </c>
      <c r="AI201" s="0" t="n">
        <v>0.267136296461731</v>
      </c>
      <c r="AJ201" s="0" t="n">
        <v>0.318837403380425</v>
      </c>
      <c r="AK201" s="0" t="n">
        <v>-1.65877462508603</v>
      </c>
      <c r="AL201" s="0" t="n">
        <v>0.759012970582189</v>
      </c>
      <c r="AM201" s="0" t="n">
        <v>-1.11218630127856</v>
      </c>
      <c r="AN201" s="0" t="n">
        <v>1.55918229048235</v>
      </c>
      <c r="AO201" s="0" t="n">
        <v>-0.0487762645006169</v>
      </c>
      <c r="AP201" s="0" t="n">
        <v>-1.24639349853916</v>
      </c>
      <c r="AQ201" s="0" t="n">
        <v>-1.14198607069268</v>
      </c>
      <c r="AR201" s="0" t="n">
        <v>0.348095291787345</v>
      </c>
      <c r="AS201" s="0" t="n">
        <v>-0.391299889898378</v>
      </c>
      <c r="AT201" s="0" t="n">
        <v>-0.0966539096181408</v>
      </c>
      <c r="AU201" s="0" t="n">
        <v>1.61278023269704</v>
      </c>
      <c r="AV201" s="0" t="n">
        <v>-0.699244064229075</v>
      </c>
      <c r="AW201" s="0" t="n">
        <v>0.0599628576957066</v>
      </c>
      <c r="AX201" s="0" t="n">
        <v>1.41984448737305</v>
      </c>
      <c r="AY201" s="0" t="n">
        <v>0.2705134754664</v>
      </c>
      <c r="AZ201" s="0" t="n">
        <v>-1.60660273535801</v>
      </c>
      <c r="BA201" s="0" t="n">
        <v>0.505389011732137</v>
      </c>
      <c r="BB201" s="0" t="n">
        <v>-1.16300285778344</v>
      </c>
      <c r="BC201" s="0" t="n">
        <v>1.40680752873297</v>
      </c>
      <c r="BD201" s="0" t="n">
        <v>-0.822867604997978</v>
      </c>
      <c r="BE201" s="0" t="n">
        <v>2.96950950774567</v>
      </c>
      <c r="BF201" s="0" t="n">
        <v>1.46737598832768</v>
      </c>
      <c r="BG201" s="0" t="n">
        <v>-0.796612569627979</v>
      </c>
      <c r="BH201" s="0" t="n">
        <v>0.0200138050016105</v>
      </c>
      <c r="BI201" s="0" t="n">
        <v>0.753644281633464</v>
      </c>
      <c r="BJ201" s="0" t="n">
        <v>0.783660474226708</v>
      </c>
      <c r="BK201" s="0" t="n">
        <v>0.442336259976197</v>
      </c>
    </row>
    <row r="202" customFormat="false" ht="15" hidden="false" customHeight="false" outlineLevel="0" collapsed="false">
      <c r="A202" s="0" t="n">
        <v>1.25215903696611</v>
      </c>
      <c r="B202" s="0" t="n">
        <v>-0.12296894663437</v>
      </c>
      <c r="C202" s="0" t="n">
        <v>-0.366717668576033</v>
      </c>
      <c r="D202" s="0" t="n">
        <v>-0.346863987924611</v>
      </c>
      <c r="E202" s="0" t="n">
        <v>0.858373231972127</v>
      </c>
      <c r="F202" s="0" t="n">
        <v>0.365181040302646</v>
      </c>
      <c r="G202" s="0" t="n">
        <v>0.291283665690256</v>
      </c>
      <c r="H202" s="0" t="n">
        <v>0.795234249257182</v>
      </c>
      <c r="I202" s="0" t="n">
        <v>-2.05105240785386</v>
      </c>
      <c r="J202" s="0" t="n">
        <v>0.31006882387515</v>
      </c>
      <c r="K202" s="0" t="n">
        <v>0.218568888873716</v>
      </c>
      <c r="L202" s="0" t="n">
        <v>1.66880808130071</v>
      </c>
      <c r="M202" s="0" t="n">
        <v>-1.52858798226367</v>
      </c>
      <c r="N202" s="0" t="n">
        <v>1.55718663237676</v>
      </c>
      <c r="O202" s="0" t="n">
        <v>0.0754091289246658</v>
      </c>
      <c r="P202" s="0" t="n">
        <v>0.488989530660045</v>
      </c>
      <c r="Q202" s="0" t="n">
        <v>1.67591878760938</v>
      </c>
      <c r="R202" s="0" t="n">
        <v>0.560761268005573</v>
      </c>
      <c r="S202" s="0" t="n">
        <v>0.400368289462561</v>
      </c>
      <c r="T202" s="0" t="n">
        <v>0.242291185802318</v>
      </c>
      <c r="U202" s="0" t="n">
        <v>-0.483478134994377</v>
      </c>
      <c r="V202" s="0" t="n">
        <v>-0.0284891245103929</v>
      </c>
      <c r="W202" s="0" t="n">
        <v>-0.715512766122749</v>
      </c>
      <c r="X202" s="0" t="n">
        <v>-0.044566899425482</v>
      </c>
      <c r="Y202" s="0" t="n">
        <v>-2.3359306970551</v>
      </c>
      <c r="Z202" s="0" t="n">
        <v>0.429039567567549</v>
      </c>
      <c r="AA202" s="0" t="n">
        <v>-0.121737253783626</v>
      </c>
      <c r="AB202" s="0" t="n">
        <v>-0.336203736666764</v>
      </c>
      <c r="AC202" s="0" t="n">
        <v>0.219758083940143</v>
      </c>
      <c r="AD202" s="0" t="n">
        <v>-1.43356392296544</v>
      </c>
      <c r="AE202" s="0" t="n">
        <v>1.92926999662128</v>
      </c>
      <c r="AF202" s="0" t="n">
        <v>-0.1027674614876</v>
      </c>
      <c r="AG202" s="0" t="n">
        <v>-0.14584443297219</v>
      </c>
      <c r="AH202" s="0" t="n">
        <v>-0.965396210132922</v>
      </c>
      <c r="AI202" s="0" t="n">
        <v>0.0239463824492613</v>
      </c>
      <c r="AJ202" s="0" t="n">
        <v>1.38695989027328</v>
      </c>
      <c r="AK202" s="0" t="n">
        <v>1.03591620943203</v>
      </c>
      <c r="AL202" s="0" t="n">
        <v>0.854437751140556</v>
      </c>
      <c r="AM202" s="0" t="n">
        <v>0.546398951667272</v>
      </c>
      <c r="AN202" s="0" t="n">
        <v>-0.35854252756261</v>
      </c>
      <c r="AO202" s="0" t="n">
        <v>-1.4501631670367</v>
      </c>
      <c r="AP202" s="0" t="n">
        <v>-0.201038771866635</v>
      </c>
      <c r="AQ202" s="0" t="n">
        <v>-0.235871464533677</v>
      </c>
      <c r="AR202" s="0" t="n">
        <v>1.04879443967124</v>
      </c>
      <c r="AS202" s="0" t="n">
        <v>0.30939044245982</v>
      </c>
      <c r="AT202" s="0" t="n">
        <v>1.61231152790355</v>
      </c>
      <c r="AU202" s="0" t="n">
        <v>1.19748854003818</v>
      </c>
      <c r="AV202" s="0" t="n">
        <v>-0.456495609504096</v>
      </c>
      <c r="AW202" s="0" t="n">
        <v>-1.79512919661987</v>
      </c>
      <c r="AX202" s="0" t="n">
        <v>1.38557523394148</v>
      </c>
      <c r="AY202" s="0" t="n">
        <v>1.35938522323074</v>
      </c>
      <c r="AZ202" s="0" t="n">
        <v>-1.36621159090223</v>
      </c>
      <c r="BA202" s="0" t="n">
        <v>1.5092400198275</v>
      </c>
      <c r="BB202" s="0" t="n">
        <v>0.382117170592518</v>
      </c>
      <c r="BC202" s="0" t="n">
        <v>0.160685498125653</v>
      </c>
      <c r="BD202" s="0" t="n">
        <v>1.61478325424733</v>
      </c>
      <c r="BE202" s="0" t="n">
        <v>1.34468517323062</v>
      </c>
      <c r="BF202" s="0" t="n">
        <v>0.651330951995204</v>
      </c>
      <c r="BG202" s="0" t="n">
        <v>0.473217065811983</v>
      </c>
      <c r="BH202" s="0" t="n">
        <v>0.616394290530359</v>
      </c>
      <c r="BI202" s="0" t="n">
        <v>-0.400057433882526</v>
      </c>
      <c r="BJ202" s="0" t="n">
        <v>-0.055101449732321</v>
      </c>
      <c r="BK202" s="0" t="n">
        <v>-0.902317154594543</v>
      </c>
    </row>
    <row r="203" customFormat="false" ht="15" hidden="false" customHeight="false" outlineLevel="0" collapsed="false">
      <c r="A203" s="0" t="n">
        <v>-0.333039775738919</v>
      </c>
      <c r="B203" s="0" t="n">
        <v>-0.366633878668933</v>
      </c>
      <c r="C203" s="0" t="n">
        <v>-0.635305369621665</v>
      </c>
      <c r="D203" s="0" t="n">
        <v>0.136746502648463</v>
      </c>
      <c r="E203" s="0" t="n">
        <v>-0.323980850700577</v>
      </c>
      <c r="F203" s="0" t="n">
        <v>0.502234720351974</v>
      </c>
      <c r="G203" s="0" t="n">
        <v>-1.62232061329377</v>
      </c>
      <c r="H203" s="0" t="n">
        <v>-0.1133547941073</v>
      </c>
      <c r="I203" s="0" t="n">
        <v>0.131551640177496</v>
      </c>
      <c r="J203" s="0" t="n">
        <v>-0.310629239836881</v>
      </c>
      <c r="K203" s="0" t="n">
        <v>-0.172392699809231</v>
      </c>
      <c r="L203" s="0" t="n">
        <v>-1.58524601072986</v>
      </c>
      <c r="M203" s="0" t="n">
        <v>0.356477104669492</v>
      </c>
      <c r="N203" s="0" t="n">
        <v>0.647605982567071</v>
      </c>
      <c r="O203" s="0" t="n">
        <v>0.493537294203767</v>
      </c>
      <c r="P203" s="0" t="n">
        <v>1.03872705944218</v>
      </c>
      <c r="Q203" s="0" t="n">
        <v>0.201529605782502</v>
      </c>
      <c r="R203" s="0" t="n">
        <v>0.478681180650937</v>
      </c>
      <c r="S203" s="0" t="n">
        <v>0.156090738456852</v>
      </c>
      <c r="T203" s="0" t="n">
        <v>0.687550719592494</v>
      </c>
      <c r="U203" s="0" t="n">
        <v>-1.57722963613212</v>
      </c>
      <c r="V203" s="0" t="n">
        <v>-0.893580967978011</v>
      </c>
      <c r="W203" s="0" t="n">
        <v>1.58689965703309</v>
      </c>
      <c r="X203" s="0" t="n">
        <v>-2.46043582209621</v>
      </c>
      <c r="Y203" s="0" t="n">
        <v>-0.140177929825344</v>
      </c>
      <c r="Z203" s="0" t="n">
        <v>1.17227495960807</v>
      </c>
      <c r="AA203" s="0" t="n">
        <v>-0.0932606655417646</v>
      </c>
      <c r="AB203" s="0" t="n">
        <v>-0.405011071450698</v>
      </c>
      <c r="AC203" s="0" t="n">
        <v>0.1294216768153</v>
      </c>
      <c r="AD203" s="0" t="n">
        <v>-0.353120180002447</v>
      </c>
      <c r="AE203" s="0" t="n">
        <v>0.0308494927569392</v>
      </c>
      <c r="AF203" s="0" t="n">
        <v>-0.68338103652013</v>
      </c>
      <c r="AG203" s="0" t="n">
        <v>1.10867441995572</v>
      </c>
      <c r="AH203" s="0" t="n">
        <v>1.42326492106566</v>
      </c>
      <c r="AI203" s="0" t="n">
        <v>-0.133390322111623</v>
      </c>
      <c r="AJ203" s="0" t="n">
        <v>-1.38648942069124</v>
      </c>
      <c r="AK203" s="0" t="n">
        <v>-0.523843170313395</v>
      </c>
      <c r="AL203" s="0" t="n">
        <v>-0.183988660102964</v>
      </c>
      <c r="AM203" s="0" t="n">
        <v>0.505538876903208</v>
      </c>
      <c r="AN203" s="0" t="n">
        <v>-1.00801322317068</v>
      </c>
      <c r="AO203" s="0" t="n">
        <v>-0.769162318642151</v>
      </c>
      <c r="AP203" s="0" t="n">
        <v>0.510676137858807</v>
      </c>
      <c r="AQ203" s="0" t="n">
        <v>0.938908832039558</v>
      </c>
      <c r="AR203" s="0" t="n">
        <v>-0.621594045170684</v>
      </c>
      <c r="AS203" s="0" t="n">
        <v>-1.333217053951</v>
      </c>
      <c r="AT203" s="0" t="n">
        <v>3.28411820128788</v>
      </c>
      <c r="AU203" s="0" t="n">
        <v>0.783304237088714</v>
      </c>
      <c r="AV203" s="0" t="n">
        <v>-0.267003761767032</v>
      </c>
      <c r="AW203" s="0" t="n">
        <v>0.86903127553084</v>
      </c>
      <c r="AX203" s="0" t="n">
        <v>-0.124456629714422</v>
      </c>
      <c r="AY203" s="0" t="n">
        <v>0.867156889100186</v>
      </c>
      <c r="AZ203" s="0" t="n">
        <v>0.159393197776222</v>
      </c>
      <c r="BA203" s="0" t="n">
        <v>0.0912718981675733</v>
      </c>
      <c r="BB203" s="0" t="n">
        <v>-0.113581868230789</v>
      </c>
      <c r="BC203" s="0" t="n">
        <v>-1.44738133346309</v>
      </c>
      <c r="BD203" s="0" t="n">
        <v>1.93809489939314</v>
      </c>
      <c r="BE203" s="0" t="n">
        <v>-0.941533920267743</v>
      </c>
      <c r="BF203" s="0" t="n">
        <v>-1.3600235763106</v>
      </c>
      <c r="BG203" s="0" t="n">
        <v>-0.212859882756367</v>
      </c>
      <c r="BH203" s="0" t="n">
        <v>-0.961471813510507</v>
      </c>
      <c r="BI203" s="0" t="n">
        <v>-0.051712790560271</v>
      </c>
      <c r="BJ203" s="0" t="n">
        <v>0.687763848561769</v>
      </c>
      <c r="BK203" s="0" t="n">
        <v>0.995302900529223</v>
      </c>
    </row>
    <row r="204" customFormat="false" ht="15" hidden="false" customHeight="false" outlineLevel="0" collapsed="false">
      <c r="A204" s="0" t="n">
        <v>0.814730721621682</v>
      </c>
      <c r="B204" s="0" t="n">
        <v>-0.30563205478568</v>
      </c>
      <c r="C204" s="0" t="n">
        <v>0.0495918276615859</v>
      </c>
      <c r="D204" s="0" t="n">
        <v>0.407879050897491</v>
      </c>
      <c r="E204" s="0" t="n">
        <v>-1.75778742394207</v>
      </c>
      <c r="F204" s="0" t="n">
        <v>0.57058470011986</v>
      </c>
      <c r="G204" s="0" t="n">
        <v>-1.45729928758383</v>
      </c>
      <c r="H204" s="0" t="n">
        <v>2.04034659890649</v>
      </c>
      <c r="I204" s="0" t="n">
        <v>-0.404515084641695</v>
      </c>
      <c r="J204" s="0" t="n">
        <v>-0.184875177194591</v>
      </c>
      <c r="K204" s="0" t="n">
        <v>-0.769707099237855</v>
      </c>
      <c r="L204" s="0" t="n">
        <v>-0.62997003185569</v>
      </c>
      <c r="M204" s="0" t="n">
        <v>2.27409356914324</v>
      </c>
      <c r="N204" s="0" t="n">
        <v>0.940369688623298</v>
      </c>
      <c r="O204" s="0" t="n">
        <v>-1.54920244514784</v>
      </c>
      <c r="P204" s="0" t="n">
        <v>1.50421290068523</v>
      </c>
      <c r="Q204" s="0" t="n">
        <v>1.19324227514143</v>
      </c>
      <c r="R204" s="0" t="n">
        <v>-0.281212462288288</v>
      </c>
      <c r="S204" s="0" t="n">
        <v>0.306696942029838</v>
      </c>
      <c r="T204" s="0" t="n">
        <v>-0.0149440794210743</v>
      </c>
      <c r="U204" s="0" t="n">
        <v>1.97257990444693</v>
      </c>
      <c r="V204" s="0" t="n">
        <v>-0.79629018899209</v>
      </c>
      <c r="W204" s="0" t="n">
        <v>0.146010609775727</v>
      </c>
      <c r="X204" s="0" t="n">
        <v>-0.428145330992805</v>
      </c>
      <c r="Y204" s="0" t="n">
        <v>-1.43304040461785</v>
      </c>
      <c r="Z204" s="0" t="n">
        <v>2.19163825505499</v>
      </c>
      <c r="AA204" s="0" t="n">
        <v>-1.18156657910241</v>
      </c>
      <c r="AB204" s="0" t="n">
        <v>0.220129187487776</v>
      </c>
      <c r="AC204" s="0" t="n">
        <v>-1.74070060638034</v>
      </c>
      <c r="AD204" s="0" t="n">
        <v>-0.399070539243093</v>
      </c>
      <c r="AE204" s="0" t="n">
        <v>0.421968821433458</v>
      </c>
      <c r="AF204" s="0" t="n">
        <v>-0.824733979502363</v>
      </c>
      <c r="AG204" s="0" t="n">
        <v>0.586801850735655</v>
      </c>
      <c r="AH204" s="0" t="n">
        <v>-0.269041091888083</v>
      </c>
      <c r="AI204" s="0" t="n">
        <v>1.16008251239861</v>
      </c>
      <c r="AJ204" s="0" t="n">
        <v>1.36176091334022</v>
      </c>
      <c r="AK204" s="0" t="n">
        <v>-0.586744760730012</v>
      </c>
      <c r="AL204" s="0" t="n">
        <v>0.0767328593929568</v>
      </c>
      <c r="AM204" s="0" t="n">
        <v>0.183454226472233</v>
      </c>
      <c r="AN204" s="0" t="n">
        <v>0.619349295434699</v>
      </c>
      <c r="AO204" s="0" t="n">
        <v>0.0143819962442657</v>
      </c>
      <c r="AP204" s="0" t="n">
        <v>0.190210959342842</v>
      </c>
      <c r="AQ204" s="0" t="n">
        <v>-0.24340647479512</v>
      </c>
      <c r="AR204" s="0" t="n">
        <v>0.115239866972018</v>
      </c>
      <c r="AS204" s="0" t="n">
        <v>1.29794019353513</v>
      </c>
      <c r="AT204" s="0" t="n">
        <v>0.646083241211854</v>
      </c>
      <c r="AU204" s="0" t="n">
        <v>0.701255639443369</v>
      </c>
      <c r="AV204" s="0" t="n">
        <v>0.723070324135578</v>
      </c>
      <c r="AW204" s="0" t="n">
        <v>-0.153808777881036</v>
      </c>
      <c r="AX204" s="0" t="n">
        <v>0.31882704357953</v>
      </c>
      <c r="AY204" s="0" t="n">
        <v>-1.08517367833575</v>
      </c>
      <c r="AZ204" s="0" t="n">
        <v>1.26880765631696</v>
      </c>
      <c r="BA204" s="0" t="n">
        <v>-2.78296043234322</v>
      </c>
      <c r="BB204" s="0" t="n">
        <v>-0.0871483923354252</v>
      </c>
      <c r="BC204" s="0" t="n">
        <v>1.14089597715027</v>
      </c>
      <c r="BD204" s="0" t="n">
        <v>-1.36386793362934</v>
      </c>
      <c r="BE204" s="0" t="n">
        <v>0.399779917616851</v>
      </c>
      <c r="BF204" s="0" t="n">
        <v>-0.680766446579027</v>
      </c>
      <c r="BG204" s="0" t="n">
        <v>-0.368803265188869</v>
      </c>
      <c r="BH204" s="0" t="n">
        <v>0.945940960639438</v>
      </c>
      <c r="BI204" s="0" t="n">
        <v>0.19805692588515</v>
      </c>
      <c r="BJ204" s="0" t="n">
        <v>-2.03435586788436</v>
      </c>
      <c r="BK204" s="0" t="n">
        <v>-0.976425539731598</v>
      </c>
    </row>
    <row r="205" customFormat="false" ht="15" hidden="false" customHeight="false" outlineLevel="0" collapsed="false">
      <c r="A205" s="0" t="n">
        <v>0.97533573488876</v>
      </c>
      <c r="B205" s="0" t="n">
        <v>0.448942718192998</v>
      </c>
      <c r="C205" s="0" t="n">
        <v>1.74813557252428</v>
      </c>
      <c r="D205" s="0" t="n">
        <v>1.6826475940133</v>
      </c>
      <c r="E205" s="0" t="n">
        <v>-0.342245130146792</v>
      </c>
      <c r="F205" s="0" t="n">
        <v>2.50323780506949</v>
      </c>
      <c r="G205" s="0" t="n">
        <v>0.0244796698519108</v>
      </c>
      <c r="H205" s="0" t="n">
        <v>-0.962668534409025</v>
      </c>
      <c r="I205" s="0" t="n">
        <v>-0.633639865910577</v>
      </c>
      <c r="J205" s="0" t="n">
        <v>-2.25672510528942</v>
      </c>
      <c r="K205" s="0" t="n">
        <v>1.60701900824928</v>
      </c>
      <c r="L205" s="0" t="n">
        <v>1.59476198904386</v>
      </c>
      <c r="M205" s="0" t="n">
        <v>-1.01550743881332</v>
      </c>
      <c r="N205" s="0" t="n">
        <v>-0.227884288381906</v>
      </c>
      <c r="O205" s="0" t="n">
        <v>0.0956075441125776</v>
      </c>
      <c r="P205" s="0" t="n">
        <v>-0.960353052142114</v>
      </c>
      <c r="Q205" s="0" t="n">
        <v>-1.75510203127116</v>
      </c>
      <c r="R205" s="0" t="n">
        <v>-0.210357603776912</v>
      </c>
      <c r="S205" s="0" t="n">
        <v>-0.321079429459247</v>
      </c>
      <c r="T205" s="0" t="n">
        <v>-0.388411240988775</v>
      </c>
      <c r="U205" s="0" t="n">
        <v>0.222716062600965</v>
      </c>
      <c r="V205" s="0" t="n">
        <v>1.42951965852599</v>
      </c>
      <c r="W205" s="0" t="n">
        <v>-0.303092719691726</v>
      </c>
      <c r="X205" s="0" t="n">
        <v>0.170442998721363</v>
      </c>
      <c r="Y205" s="0" t="n">
        <v>0.726870523744936</v>
      </c>
      <c r="Z205" s="0" t="n">
        <v>0.554142926512749</v>
      </c>
      <c r="AA205" s="0" t="n">
        <v>-0.614423524447842</v>
      </c>
      <c r="AB205" s="0" t="n">
        <v>0.0963771231140359</v>
      </c>
      <c r="AC205" s="0" t="n">
        <v>0.547539820169053</v>
      </c>
      <c r="AD205" s="0" t="n">
        <v>-1.12835133751078</v>
      </c>
      <c r="AE205" s="0" t="n">
        <v>1.26353901079651</v>
      </c>
      <c r="AF205" s="0" t="n">
        <v>1.43158890521411</v>
      </c>
      <c r="AG205" s="0" t="n">
        <v>-0.722780255444494</v>
      </c>
      <c r="AH205" s="0" t="n">
        <v>0.193670018348169</v>
      </c>
      <c r="AI205" s="0" t="n">
        <v>0.642278256671032</v>
      </c>
      <c r="AJ205" s="0" t="n">
        <v>-0.545614156328753</v>
      </c>
      <c r="AK205" s="0" t="n">
        <v>0.481613845688095</v>
      </c>
      <c r="AL205" s="0" t="n">
        <v>0.163255626292165</v>
      </c>
      <c r="AM205" s="0" t="n">
        <v>-1.4679181776388</v>
      </c>
      <c r="AN205" s="0" t="n">
        <v>0.459161315978558</v>
      </c>
      <c r="AO205" s="0" t="n">
        <v>-1.10014241627104</v>
      </c>
      <c r="AP205" s="0" t="n">
        <v>0.939202851662047</v>
      </c>
      <c r="AQ205" s="0" t="n">
        <v>-0.671211075133889</v>
      </c>
      <c r="AR205" s="0" t="n">
        <v>-0.161285433661145</v>
      </c>
      <c r="AS205" s="0" t="n">
        <v>1.37227891344658</v>
      </c>
      <c r="AT205" s="0" t="n">
        <v>0.496381646528845</v>
      </c>
      <c r="AU205" s="0" t="n">
        <v>-1.07947391957455</v>
      </c>
      <c r="AV205" s="0" t="n">
        <v>-1.01491657079908</v>
      </c>
      <c r="AW205" s="0" t="n">
        <v>-0.599302788623725</v>
      </c>
      <c r="AX205" s="0" t="n">
        <v>0.394644083356666</v>
      </c>
      <c r="AY205" s="0" t="n">
        <v>0.358299814932768</v>
      </c>
      <c r="AZ205" s="0" t="n">
        <v>-0.843102304662869</v>
      </c>
      <c r="BA205" s="0" t="n">
        <v>-1.16720948561436</v>
      </c>
      <c r="BB205" s="0" t="n">
        <v>0.281583405085834</v>
      </c>
      <c r="BC205" s="0" t="n">
        <v>-0.181860065790162</v>
      </c>
      <c r="BD205" s="0" t="n">
        <v>2.15721588744774</v>
      </c>
      <c r="BE205" s="0" t="n">
        <v>0.036603656563079</v>
      </c>
      <c r="BF205" s="0" t="n">
        <v>1.81425282770028</v>
      </c>
      <c r="BG205" s="0" t="n">
        <v>-1.17038359810434</v>
      </c>
      <c r="BH205" s="0" t="n">
        <v>-1.57321293956171</v>
      </c>
      <c r="BI205" s="0" t="n">
        <v>-1.12008513252554</v>
      </c>
      <c r="BJ205" s="0" t="n">
        <v>1.18912978145347</v>
      </c>
      <c r="BK205" s="0" t="n">
        <v>1.75610158969353</v>
      </c>
    </row>
    <row r="206" customFormat="false" ht="15" hidden="false" customHeight="false" outlineLevel="0" collapsed="false">
      <c r="A206" s="0" t="n">
        <v>-0.782179453952634</v>
      </c>
      <c r="B206" s="0" t="n">
        <v>-0.460566029759558</v>
      </c>
      <c r="C206" s="0" t="n">
        <v>-1.1689809102125</v>
      </c>
      <c r="D206" s="0" t="n">
        <v>-1.81163984711839</v>
      </c>
      <c r="E206" s="0" t="n">
        <v>0.71841169777663</v>
      </c>
      <c r="F206" s="0" t="n">
        <v>0.223020302962163</v>
      </c>
      <c r="G206" s="0" t="n">
        <v>0.0104879826738754</v>
      </c>
      <c r="H206" s="0" t="n">
        <v>-1.40005653716338</v>
      </c>
      <c r="I206" s="0" t="n">
        <v>1.63995668182866</v>
      </c>
      <c r="J206" s="0" t="n">
        <v>-0.503356738049473</v>
      </c>
      <c r="K206" s="0" t="n">
        <v>0.533626424816476</v>
      </c>
      <c r="L206" s="0" t="n">
        <v>-1.45456140524472</v>
      </c>
      <c r="M206" s="0" t="n">
        <v>-0.190525189620037</v>
      </c>
      <c r="N206" s="0" t="n">
        <v>0.291374456238584</v>
      </c>
      <c r="O206" s="0" t="n">
        <v>0.327075218053308</v>
      </c>
      <c r="P206" s="0" t="n">
        <v>0.154648543236625</v>
      </c>
      <c r="Q206" s="0" t="n">
        <v>0.494522492048773</v>
      </c>
      <c r="R206" s="0" t="n">
        <v>-1.13052045603296</v>
      </c>
      <c r="S206" s="0" t="n">
        <v>0.19737260543966</v>
      </c>
      <c r="T206" s="0" t="n">
        <v>0.113757683480277</v>
      </c>
      <c r="U206" s="0" t="n">
        <v>0.231672684195061</v>
      </c>
      <c r="V206" s="0" t="n">
        <v>0.0723452173191818</v>
      </c>
      <c r="W206" s="0" t="n">
        <v>-1.2732127739134</v>
      </c>
      <c r="X206" s="0" t="n">
        <v>-1.31779975210897</v>
      </c>
      <c r="Y206" s="0" t="n">
        <v>-2.21426818588455</v>
      </c>
      <c r="Z206" s="0" t="n">
        <v>0.817534509845298</v>
      </c>
      <c r="AA206" s="0" t="n">
        <v>0.827657509735199</v>
      </c>
      <c r="AB206" s="0" t="n">
        <v>0.84355029122212</v>
      </c>
      <c r="AC206" s="0" t="n">
        <v>0.306789962461452</v>
      </c>
      <c r="AD206" s="0" t="n">
        <v>-2.13311921771811</v>
      </c>
      <c r="AE206" s="0" t="n">
        <v>-1.02671049178527</v>
      </c>
      <c r="AF206" s="0" t="n">
        <v>0.170415417593112</v>
      </c>
      <c r="AG206" s="0" t="n">
        <v>0.135518002791795</v>
      </c>
      <c r="AH206" s="0" t="n">
        <v>-0.222748213152021</v>
      </c>
      <c r="AI206" s="0" t="n">
        <v>0.368917202908247</v>
      </c>
      <c r="AJ206" s="0" t="n">
        <v>0.0116517076852456</v>
      </c>
      <c r="AK206" s="0" t="n">
        <v>0.120770465551362</v>
      </c>
      <c r="AL206" s="0" t="n">
        <v>-0.639065332832016</v>
      </c>
      <c r="AM206" s="0" t="n">
        <v>0.98201098612159</v>
      </c>
      <c r="AN206" s="0" t="n">
        <v>-0.430771608680384</v>
      </c>
      <c r="AO206" s="0" t="n">
        <v>-1.33064908302063</v>
      </c>
      <c r="AP206" s="0" t="n">
        <v>-0.770999012818729</v>
      </c>
      <c r="AQ206" s="0" t="n">
        <v>-0.34846619136198</v>
      </c>
      <c r="AR206" s="0" t="n">
        <v>0.994002788368847</v>
      </c>
      <c r="AS206" s="0" t="n">
        <v>-0.042267998434793</v>
      </c>
      <c r="AT206" s="0" t="n">
        <v>-0.186148218965649</v>
      </c>
      <c r="AU206" s="0" t="n">
        <v>-1.24866342476263</v>
      </c>
      <c r="AV206" s="0" t="n">
        <v>0.785482589829576</v>
      </c>
      <c r="AW206" s="0" t="n">
        <v>-0.651952154023386</v>
      </c>
      <c r="AX206" s="0" t="n">
        <v>-0.100027858941336</v>
      </c>
      <c r="AY206" s="0" t="n">
        <v>1.48018307688187</v>
      </c>
      <c r="AZ206" s="0" t="n">
        <v>0.508763331049305</v>
      </c>
      <c r="BA206" s="0" t="n">
        <v>-1.62825404771517</v>
      </c>
      <c r="BB206" s="0" t="n">
        <v>-1.76951023635247</v>
      </c>
      <c r="BC206" s="0" t="n">
        <v>-0.0643104501192461</v>
      </c>
      <c r="BD206" s="0" t="n">
        <v>-1.21274061487481</v>
      </c>
      <c r="BE206" s="0" t="n">
        <v>0.648546747632998</v>
      </c>
      <c r="BF206" s="0" t="n">
        <v>0.0422630649649792</v>
      </c>
      <c r="BG206" s="0" t="n">
        <v>0.165384769023863</v>
      </c>
      <c r="BH206" s="0" t="n">
        <v>-0.706743181642353</v>
      </c>
      <c r="BI206" s="0" t="n">
        <v>1.74138365528671</v>
      </c>
      <c r="BJ206" s="0" t="n">
        <v>2.84259372801046</v>
      </c>
      <c r="BK206" s="0" t="n">
        <v>-0.278584723756715</v>
      </c>
    </row>
    <row r="207" customFormat="false" ht="15" hidden="false" customHeight="false" outlineLevel="0" collapsed="false">
      <c r="A207" s="0" t="n">
        <v>0.353039248415001</v>
      </c>
      <c r="B207" s="0" t="n">
        <v>0.0974173430643126</v>
      </c>
      <c r="C207" s="0" t="n">
        <v>-0.259686863441069</v>
      </c>
      <c r="D207" s="0" t="n">
        <v>-0.832070467732797</v>
      </c>
      <c r="E207" s="0" t="n">
        <v>-1.08496798748048</v>
      </c>
      <c r="F207" s="0" t="n">
        <v>-1.13559726552552</v>
      </c>
      <c r="G207" s="0" t="n">
        <v>0.405240025549146</v>
      </c>
      <c r="H207" s="0" t="n">
        <v>-0.519674478203635</v>
      </c>
      <c r="I207" s="0" t="n">
        <v>-2.57829285014053</v>
      </c>
      <c r="J207" s="0" t="n">
        <v>0.444858220598322</v>
      </c>
      <c r="K207" s="0" t="n">
        <v>-0.0382612824641559</v>
      </c>
      <c r="L207" s="0" t="n">
        <v>1.34667300140115</v>
      </c>
      <c r="M207" s="0" t="n">
        <v>0.373122397091009</v>
      </c>
      <c r="N207" s="0" t="n">
        <v>-1.4786735963103</v>
      </c>
      <c r="O207" s="0" t="n">
        <v>-2.22967664072998</v>
      </c>
      <c r="P207" s="0" t="n">
        <v>-0.719472384337937</v>
      </c>
      <c r="Q207" s="0" t="n">
        <v>-0.625107420693653</v>
      </c>
      <c r="R207" s="0" t="n">
        <v>0.943159201000167</v>
      </c>
      <c r="S207" s="0" t="n">
        <v>-0.00887093228957339</v>
      </c>
      <c r="T207" s="0" t="n">
        <v>1.13368849809851</v>
      </c>
      <c r="U207" s="0" t="n">
        <v>-1.32483305570264</v>
      </c>
      <c r="V207" s="0" t="n">
        <v>0.965264384380448</v>
      </c>
      <c r="W207" s="0" t="n">
        <v>0.72098915343092</v>
      </c>
      <c r="X207" s="0" t="n">
        <v>-2.0182341114312</v>
      </c>
      <c r="Y207" s="0" t="n">
        <v>1.32261784126077</v>
      </c>
      <c r="Z207" s="0" t="n">
        <v>0.0934584917663527</v>
      </c>
      <c r="AA207" s="0" t="n">
        <v>0.392044503868506</v>
      </c>
      <c r="AB207" s="0" t="n">
        <v>-0.864896112428423</v>
      </c>
      <c r="AC207" s="0" t="n">
        <v>1.27524701292197</v>
      </c>
      <c r="AD207" s="0" t="n">
        <v>-1.18585232923887</v>
      </c>
      <c r="AE207" s="0" t="n">
        <v>0.832092018373946</v>
      </c>
      <c r="AF207" s="0" t="n">
        <v>0.820607475908671</v>
      </c>
      <c r="AG207" s="0" t="n">
        <v>-0.974167428172222</v>
      </c>
      <c r="AH207" s="0" t="n">
        <v>1.98337359942257</v>
      </c>
      <c r="AI207" s="0" t="n">
        <v>0.231528480217519</v>
      </c>
      <c r="AJ207" s="0" t="n">
        <v>0.653892610271024</v>
      </c>
      <c r="AK207" s="0" t="n">
        <v>-1.52712079533576</v>
      </c>
      <c r="AL207" s="0" t="n">
        <v>2.11773000300857</v>
      </c>
      <c r="AM207" s="0" t="n">
        <v>-1.22455694022509</v>
      </c>
      <c r="AN207" s="0" t="n">
        <v>1.02488643276593</v>
      </c>
      <c r="AO207" s="0" t="n">
        <v>-0.994771717931695</v>
      </c>
      <c r="AP207" s="0" t="n">
        <v>-0.618988802847683</v>
      </c>
      <c r="AQ207" s="0" t="n">
        <v>0.788754043885447</v>
      </c>
      <c r="AR207" s="0" t="n">
        <v>1.02755271367516</v>
      </c>
      <c r="AS207" s="0" t="n">
        <v>-1.2712842491141</v>
      </c>
      <c r="AT207" s="0" t="n">
        <v>1.09047216905699</v>
      </c>
      <c r="AU207" s="0" t="n">
        <v>1.04498049513319</v>
      </c>
      <c r="AV207" s="0" t="n">
        <v>-0.937953408844892</v>
      </c>
      <c r="AW207" s="0" t="n">
        <v>1.59864759359111</v>
      </c>
      <c r="AX207" s="0" t="n">
        <v>-1.45685762824804</v>
      </c>
      <c r="AY207" s="0" t="n">
        <v>-0.624772582777615</v>
      </c>
      <c r="AZ207" s="0" t="n">
        <v>0.479002624091989</v>
      </c>
      <c r="BA207" s="0" t="n">
        <v>-0.853566284702606</v>
      </c>
      <c r="BB207" s="0" t="n">
        <v>0.263819085679341</v>
      </c>
      <c r="BC207" s="0" t="n">
        <v>0.241076078803295</v>
      </c>
      <c r="BD207" s="0" t="n">
        <v>-0.187074269922721</v>
      </c>
      <c r="BE207" s="0" t="n">
        <v>0.83240053859056</v>
      </c>
      <c r="BF207" s="0" t="n">
        <v>-0.228360792657639</v>
      </c>
      <c r="BG207" s="0" t="n">
        <v>0.231541068813806</v>
      </c>
      <c r="BH207" s="0" t="n">
        <v>1.1464718774879</v>
      </c>
      <c r="BI207" s="0" t="n">
        <v>0.79068621002584</v>
      </c>
      <c r="BJ207" s="0" t="n">
        <v>0.786017290814209</v>
      </c>
      <c r="BK207" s="0" t="n">
        <v>-1.14917960221678</v>
      </c>
    </row>
    <row r="208" customFormat="false" ht="15" hidden="false" customHeight="false" outlineLevel="0" collapsed="false">
      <c r="A208" s="0" t="n">
        <v>0.524792575501322</v>
      </c>
      <c r="B208" s="0" t="n">
        <v>-0.878498790969505</v>
      </c>
      <c r="C208" s="0" t="n">
        <v>-1.28141497977803</v>
      </c>
      <c r="D208" s="0" t="n">
        <v>-0.0717063462849684</v>
      </c>
      <c r="E208" s="0" t="n">
        <v>-0.90429518665159</v>
      </c>
      <c r="F208" s="0" t="n">
        <v>0.790617718839977</v>
      </c>
      <c r="G208" s="0" t="n">
        <v>0.814535459695324</v>
      </c>
      <c r="H208" s="0" t="n">
        <v>-1.90262623643144</v>
      </c>
      <c r="I208" s="0" t="n">
        <v>-0.82830253957689</v>
      </c>
      <c r="J208" s="0" t="n">
        <v>-1.459786671918</v>
      </c>
      <c r="K208" s="0" t="n">
        <v>-0.462629276592891</v>
      </c>
      <c r="L208" s="0" t="n">
        <v>0.455175669868824</v>
      </c>
      <c r="M208" s="0" t="n">
        <v>-0.242288098178388</v>
      </c>
      <c r="N208" s="0" t="n">
        <v>-0.589759240667135</v>
      </c>
      <c r="O208" s="0" t="n">
        <v>1.30017652681314</v>
      </c>
      <c r="P208" s="0" t="n">
        <v>-2.30485717259629</v>
      </c>
      <c r="Q208" s="0" t="n">
        <v>1.23687189351823</v>
      </c>
      <c r="R208" s="0" t="n">
        <v>-0.544288293155486</v>
      </c>
      <c r="S208" s="0" t="n">
        <v>-0.0781090101127895</v>
      </c>
      <c r="T208" s="0" t="n">
        <v>-0.527363337720109</v>
      </c>
      <c r="U208" s="0" t="n">
        <v>1.54288810553912</v>
      </c>
      <c r="V208" s="0" t="n">
        <v>-1.23097849680526</v>
      </c>
      <c r="W208" s="0" t="n">
        <v>0.0117363697219359</v>
      </c>
      <c r="X208" s="0" t="n">
        <v>0.527438651859997</v>
      </c>
      <c r="Y208" s="0" t="n">
        <v>-1.61100276788517</v>
      </c>
      <c r="Z208" s="0" t="n">
        <v>-0.919898170446154</v>
      </c>
      <c r="AA208" s="0" t="n">
        <v>-0.148178533498229</v>
      </c>
      <c r="AB208" s="0" t="n">
        <v>-0.886665034684375</v>
      </c>
      <c r="AC208" s="0" t="n">
        <v>-0.81559177121915</v>
      </c>
      <c r="AD208" s="0" t="n">
        <v>-0.349862663076437</v>
      </c>
      <c r="AE208" s="0" t="n">
        <v>0.649581331646173</v>
      </c>
      <c r="AF208" s="0" t="n">
        <v>-0.342717776878144</v>
      </c>
      <c r="AG208" s="0" t="n">
        <v>1.07842619447295</v>
      </c>
      <c r="AH208" s="0" t="n">
        <v>-0.997757782659355</v>
      </c>
      <c r="AI208" s="0" t="n">
        <v>-1.25192226047345</v>
      </c>
      <c r="AJ208" s="0" t="n">
        <v>1.92634540572113</v>
      </c>
      <c r="AK208" s="0" t="n">
        <v>-0.657958127665511</v>
      </c>
      <c r="AL208" s="0" t="n">
        <v>-1.31091200707216</v>
      </c>
      <c r="AM208" s="0" t="n">
        <v>-1.74205394177183</v>
      </c>
      <c r="AN208" s="0" t="n">
        <v>1.07510345380894</v>
      </c>
      <c r="AO208" s="0" t="n">
        <v>-0.341304514660059</v>
      </c>
      <c r="AP208" s="0" t="n">
        <v>-0.253709735066399</v>
      </c>
      <c r="AQ208" s="0" t="n">
        <v>-0.15920171158664</v>
      </c>
      <c r="AR208" s="0" t="n">
        <v>1.01294288466978</v>
      </c>
      <c r="AS208" s="0" t="n">
        <v>-0.17952983397592</v>
      </c>
      <c r="AT208" s="0" t="n">
        <v>2.34405377883263</v>
      </c>
      <c r="AU208" s="0" t="n">
        <v>0.133760574054229</v>
      </c>
      <c r="AV208" s="0" t="n">
        <v>1.06178476695832</v>
      </c>
      <c r="AW208" s="0" t="n">
        <v>0.805239857904407</v>
      </c>
      <c r="AX208" s="0" t="n">
        <v>-0.0364473202580377</v>
      </c>
      <c r="AY208" s="0" t="n">
        <v>-0.586970986020463</v>
      </c>
      <c r="AZ208" s="0" t="n">
        <v>0.331963928566554</v>
      </c>
      <c r="BA208" s="0" t="n">
        <v>0.510098731207273</v>
      </c>
      <c r="BB208" s="0" t="n">
        <v>-0.572586048126527</v>
      </c>
      <c r="BC208" s="0" t="n">
        <v>0.166338865950656</v>
      </c>
      <c r="BD208" s="0" t="n">
        <v>1.2362049782596</v>
      </c>
      <c r="BE208" s="0" t="n">
        <v>2.06994773906968</v>
      </c>
      <c r="BF208" s="0" t="n">
        <v>0.854369320349421</v>
      </c>
      <c r="BG208" s="0" t="n">
        <v>1.86275968638028</v>
      </c>
      <c r="BH208" s="0" t="n">
        <v>-0.629374211206456</v>
      </c>
      <c r="BI208" s="0" t="n">
        <v>0.701882252059294</v>
      </c>
      <c r="BJ208" s="0" t="n">
        <v>1.33851950858127</v>
      </c>
      <c r="BK208" s="0" t="n">
        <v>-0.896333332971996</v>
      </c>
    </row>
    <row r="209" customFormat="false" ht="15" hidden="false" customHeight="false" outlineLevel="0" collapsed="false">
      <c r="A209" s="0" t="n">
        <v>-0.485590112045009</v>
      </c>
      <c r="B209" s="0" t="n">
        <v>1.73790476183525</v>
      </c>
      <c r="C209" s="0" t="n">
        <v>-0.97509885578694</v>
      </c>
      <c r="D209" s="0" t="n">
        <v>-1.34113003265571</v>
      </c>
      <c r="E209" s="0" t="n">
        <v>1.52798157363951</v>
      </c>
      <c r="F209" s="0" t="n">
        <v>1.19676322498044</v>
      </c>
      <c r="G209" s="0" t="n">
        <v>0.432120243983769</v>
      </c>
      <c r="H209" s="0" t="n">
        <v>-0.0457107546458275</v>
      </c>
      <c r="I209" s="0" t="n">
        <v>-0.438524505604982</v>
      </c>
      <c r="J209" s="0" t="n">
        <v>0.281948873809051</v>
      </c>
      <c r="K209" s="0" t="n">
        <v>1.57980695740155</v>
      </c>
      <c r="L209" s="0" t="n">
        <v>0.238566126142076</v>
      </c>
      <c r="M209" s="0" t="n">
        <v>2.16695926724697</v>
      </c>
      <c r="N209" s="0" t="n">
        <v>-0.89794198564023</v>
      </c>
      <c r="O209" s="0" t="n">
        <v>-0.0196807543282694</v>
      </c>
      <c r="P209" s="0" t="n">
        <v>-0.373058667663916</v>
      </c>
      <c r="Q209" s="0" t="n">
        <v>-1.08514154316233</v>
      </c>
      <c r="R209" s="0" t="n">
        <v>-0.153083733009655</v>
      </c>
      <c r="S209" s="0" t="n">
        <v>0.41732930166044</v>
      </c>
      <c r="T209" s="0" t="n">
        <v>0.52423017995203</v>
      </c>
      <c r="U209" s="0" t="n">
        <v>2.17045217894456</v>
      </c>
      <c r="V209" s="0" t="n">
        <v>0.46446746972356</v>
      </c>
      <c r="W209" s="0" t="n">
        <v>1.15013680367962</v>
      </c>
      <c r="X209" s="0" t="n">
        <v>0.0660942462989759</v>
      </c>
      <c r="Y209" s="0" t="n">
        <v>1.6780556004526</v>
      </c>
      <c r="Z209" s="0" t="n">
        <v>2.39844928558807</v>
      </c>
      <c r="AA209" s="0" t="n">
        <v>0.53108513097595</v>
      </c>
      <c r="AB209" s="0" t="n">
        <v>-0.992659015451581</v>
      </c>
      <c r="AC209" s="0" t="n">
        <v>-0.548805022777168</v>
      </c>
      <c r="AD209" s="0" t="n">
        <v>0.281934303205162</v>
      </c>
      <c r="AE209" s="0" t="n">
        <v>0.456498035250646</v>
      </c>
      <c r="AF209" s="0" t="n">
        <v>0.698425134384372</v>
      </c>
      <c r="AG209" s="0" t="n">
        <v>0.460197681230041</v>
      </c>
      <c r="AH209" s="0" t="n">
        <v>0.00698491625593869</v>
      </c>
      <c r="AI209" s="0" t="n">
        <v>-0.636198441202129</v>
      </c>
      <c r="AJ209" s="0" t="n">
        <v>0.40113826126423</v>
      </c>
      <c r="AK209" s="0" t="n">
        <v>1.85498735748066</v>
      </c>
      <c r="AL209" s="0" t="n">
        <v>1.01992860542776</v>
      </c>
      <c r="AM209" s="0" t="n">
        <v>0.534703949636198</v>
      </c>
      <c r="AN209" s="0" t="n">
        <v>1.02956692382275</v>
      </c>
      <c r="AO209" s="0" t="n">
        <v>-0.371064028900853</v>
      </c>
      <c r="AP209" s="0" t="n">
        <v>-0.50826514608332</v>
      </c>
      <c r="AQ209" s="0" t="n">
        <v>-0.747785104365982</v>
      </c>
      <c r="AR209" s="0" t="n">
        <v>-0.125286622769438</v>
      </c>
      <c r="AS209" s="0" t="n">
        <v>-0.42200589670908</v>
      </c>
      <c r="AT209" s="0" t="n">
        <v>1.20827474065214</v>
      </c>
      <c r="AU209" s="0" t="n">
        <v>-0.475323417682189</v>
      </c>
      <c r="AV209" s="0" t="n">
        <v>-0.802721716224916</v>
      </c>
      <c r="AW209" s="0" t="n">
        <v>1.94257717883063</v>
      </c>
      <c r="AX209" s="0" t="n">
        <v>-0.451375231081344</v>
      </c>
      <c r="AY209" s="0" t="n">
        <v>0.153528457250351</v>
      </c>
      <c r="AZ209" s="0" t="n">
        <v>0.451322824743412</v>
      </c>
      <c r="BA209" s="0" t="n">
        <v>-1.13669311892082</v>
      </c>
      <c r="BB209" s="0" t="n">
        <v>1.23548376950307</v>
      </c>
      <c r="BC209" s="0" t="n">
        <v>0.637119040411228</v>
      </c>
      <c r="BD209" s="0" t="n">
        <v>1.55838401188078</v>
      </c>
      <c r="BE209" s="0" t="n">
        <v>-0.6792219372181</v>
      </c>
      <c r="BF209" s="0" t="n">
        <v>0.09912579247616</v>
      </c>
      <c r="BG209" s="0" t="n">
        <v>0.0393557549941954</v>
      </c>
      <c r="BH209" s="0" t="n">
        <v>0.263888494350022</v>
      </c>
      <c r="BI209" s="0" t="n">
        <v>-1.45461474857716</v>
      </c>
      <c r="BJ209" s="0" t="n">
        <v>0.110836378692222</v>
      </c>
      <c r="BK209" s="0" t="n">
        <v>-1.42646391142375</v>
      </c>
    </row>
    <row r="210" customFormat="false" ht="15" hidden="false" customHeight="false" outlineLevel="0" collapsed="false">
      <c r="A210" s="0" t="n">
        <v>0.358334071196921</v>
      </c>
      <c r="B210" s="0" t="n">
        <v>-2.12864912451852</v>
      </c>
      <c r="C210" s="0" t="n">
        <v>-1.85158683429059</v>
      </c>
      <c r="D210" s="0" t="n">
        <v>0.818548716439998</v>
      </c>
      <c r="E210" s="0" t="n">
        <v>-0.546838455194783</v>
      </c>
      <c r="F210" s="0" t="n">
        <v>-0.987858073632241</v>
      </c>
      <c r="G210" s="0" t="n">
        <v>1.27084562107555</v>
      </c>
      <c r="H210" s="0" t="n">
        <v>0.327626217328415</v>
      </c>
      <c r="I210" s="0" t="n">
        <v>0.872090195533784</v>
      </c>
      <c r="J210" s="0" t="n">
        <v>-0.166242072320831</v>
      </c>
      <c r="K210" s="0" t="n">
        <v>2.6796286939</v>
      </c>
      <c r="L210" s="0" t="n">
        <v>-0.604513860559795</v>
      </c>
      <c r="M210" s="0" t="n">
        <v>1.74449554935989</v>
      </c>
      <c r="N210" s="0" t="n">
        <v>-0.0613660400999129</v>
      </c>
      <c r="O210" s="0" t="n">
        <v>-1.65451039491275</v>
      </c>
      <c r="P210" s="0" t="n">
        <v>0.482848745748109</v>
      </c>
      <c r="Q210" s="0" t="n">
        <v>0.314762561455164</v>
      </c>
      <c r="R210" s="0" t="n">
        <v>-1.05132181423923</v>
      </c>
      <c r="S210" s="0" t="n">
        <v>-0.922219277134715</v>
      </c>
      <c r="T210" s="0" t="n">
        <v>-0.0246976430849922</v>
      </c>
      <c r="U210" s="0" t="n">
        <v>0.349747815247982</v>
      </c>
      <c r="V210" s="0" t="n">
        <v>-2.4706632828794</v>
      </c>
      <c r="W210" s="0" t="n">
        <v>1.0531214525238</v>
      </c>
      <c r="X210" s="0" t="n">
        <v>-0.494497973814978</v>
      </c>
      <c r="Y210" s="0" t="n">
        <v>-1.33174748439818</v>
      </c>
      <c r="Z210" s="0" t="n">
        <v>0.941066551451931</v>
      </c>
      <c r="AA210" s="0" t="n">
        <v>-0.0236179794184563</v>
      </c>
      <c r="AB210" s="0" t="n">
        <v>1.21616577678225</v>
      </c>
      <c r="AC210" s="0" t="n">
        <v>0.437952262979756</v>
      </c>
      <c r="AD210" s="0" t="n">
        <v>-0.00151450294804605</v>
      </c>
      <c r="AE210" s="0" t="n">
        <v>-0.152729944980156</v>
      </c>
      <c r="AF210" s="0" t="n">
        <v>0.482712760556138</v>
      </c>
      <c r="AG210" s="0" t="n">
        <v>-0.41353125880933</v>
      </c>
      <c r="AH210" s="0" t="n">
        <v>-0.852572588746499</v>
      </c>
      <c r="AI210" s="0" t="n">
        <v>0.609909122654644</v>
      </c>
      <c r="AJ210" s="0" t="n">
        <v>-0.144487841444429</v>
      </c>
      <c r="AK210" s="0" t="n">
        <v>0.0335676480690061</v>
      </c>
      <c r="AL210" s="0" t="n">
        <v>1.08937983615461</v>
      </c>
      <c r="AM210" s="0" t="n">
        <v>-0.113876607735741</v>
      </c>
      <c r="AN210" s="0" t="n">
        <v>0.0150339255417906</v>
      </c>
      <c r="AO210" s="0" t="n">
        <v>-0.599649511450932</v>
      </c>
      <c r="AP210" s="0" t="n">
        <v>0.430739933981851</v>
      </c>
      <c r="AQ210" s="0" t="n">
        <v>0.349827912680088</v>
      </c>
      <c r="AR210" s="0" t="n">
        <v>0.900775131790558</v>
      </c>
      <c r="AS210" s="0" t="n">
        <v>-0.579128837006876</v>
      </c>
      <c r="AT210" s="0" t="n">
        <v>-0.457816969590186</v>
      </c>
      <c r="AU210" s="0" t="n">
        <v>0.792137399145469</v>
      </c>
      <c r="AV210" s="0" t="n">
        <v>0.252213003362863</v>
      </c>
      <c r="AW210" s="0" t="n">
        <v>-0.906218126192695</v>
      </c>
      <c r="AX210" s="0" t="n">
        <v>1.3065540677345</v>
      </c>
      <c r="AY210" s="0" t="n">
        <v>-1.69845056840025</v>
      </c>
      <c r="AZ210" s="0" t="n">
        <v>0.784284753263752</v>
      </c>
      <c r="BA210" s="0" t="n">
        <v>-1.2652120359982</v>
      </c>
      <c r="BB210" s="0" t="n">
        <v>1.88578851648553</v>
      </c>
      <c r="BC210" s="0" t="n">
        <v>-1.54459972690562</v>
      </c>
      <c r="BD210" s="0" t="n">
        <v>1.15225065187275</v>
      </c>
      <c r="BE210" s="0" t="n">
        <v>-0.081634360011244</v>
      </c>
      <c r="BF210" s="0" t="n">
        <v>-0.366602569838744</v>
      </c>
      <c r="BG210" s="0" t="n">
        <v>0.185396656467761</v>
      </c>
      <c r="BH210" s="0" t="n">
        <v>0.631900339157813</v>
      </c>
      <c r="BI210" s="0" t="n">
        <v>-0.90440050233087</v>
      </c>
      <c r="BJ210" s="0" t="n">
        <v>-0.815787725168572</v>
      </c>
      <c r="BK210" s="0" t="n">
        <v>0.649604865112886</v>
      </c>
    </row>
    <row r="211" customFormat="false" ht="15" hidden="false" customHeight="false" outlineLevel="0" collapsed="false">
      <c r="A211" s="0" t="n">
        <v>-1.7073429536496</v>
      </c>
      <c r="B211" s="0" t="n">
        <v>-0.584229093192085</v>
      </c>
      <c r="C211" s="0" t="n">
        <v>3.04068695415944</v>
      </c>
      <c r="D211" s="0" t="n">
        <v>-0.968012964589281</v>
      </c>
      <c r="E211" s="0" t="n">
        <v>1.14780279175975</v>
      </c>
      <c r="F211" s="0" t="n">
        <v>-0.585950768713812</v>
      </c>
      <c r="G211" s="0" t="n">
        <v>0.509045144797144</v>
      </c>
      <c r="H211" s="0" t="n">
        <v>0.654355690596218</v>
      </c>
      <c r="I211" s="0" t="n">
        <v>1.12895673518295</v>
      </c>
      <c r="J211" s="0" t="n">
        <v>-0.200253826812776</v>
      </c>
      <c r="K211" s="0" t="n">
        <v>1.98888463875485</v>
      </c>
      <c r="L211" s="0" t="n">
        <v>-0.58933656458518</v>
      </c>
      <c r="M211" s="0" t="n">
        <v>0.23422041359956</v>
      </c>
      <c r="N211" s="0" t="n">
        <v>0.245276932217608</v>
      </c>
      <c r="O211" s="0" t="n">
        <v>-1.12196811994942</v>
      </c>
      <c r="P211" s="0" t="n">
        <v>-0.285872254979121</v>
      </c>
      <c r="Q211" s="0" t="n">
        <v>0.161513499238407</v>
      </c>
      <c r="R211" s="0" t="n">
        <v>-0.43212104312942</v>
      </c>
      <c r="S211" s="0" t="n">
        <v>2.44092396545654</v>
      </c>
      <c r="T211" s="0" t="n">
        <v>-0.838623673599531</v>
      </c>
      <c r="U211" s="0" t="n">
        <v>1.17942446814043</v>
      </c>
      <c r="V211" s="0" t="n">
        <v>0.856459813148787</v>
      </c>
      <c r="W211" s="0" t="n">
        <v>-0.0138621345042714</v>
      </c>
      <c r="X211" s="0" t="n">
        <v>-0.865209053852247</v>
      </c>
      <c r="Y211" s="0" t="n">
        <v>-0.76825532039177</v>
      </c>
      <c r="Z211" s="0" t="n">
        <v>-0.51796729921651</v>
      </c>
      <c r="AA211" s="0" t="n">
        <v>-1.78574128194626</v>
      </c>
      <c r="AB211" s="0" t="n">
        <v>-1.00346542579929</v>
      </c>
      <c r="AC211" s="0" t="n">
        <v>-1.48247651536364</v>
      </c>
      <c r="AD211" s="0" t="n">
        <v>1.34587500317772</v>
      </c>
      <c r="AE211" s="0" t="n">
        <v>0.618462392388219</v>
      </c>
      <c r="AF211" s="0" t="n">
        <v>0.78597409886546</v>
      </c>
      <c r="AG211" s="0" t="n">
        <v>0.588831951541948</v>
      </c>
      <c r="AH211" s="0" t="n">
        <v>0.166967623334163</v>
      </c>
      <c r="AI211" s="0" t="n">
        <v>1.46068033212914</v>
      </c>
      <c r="AJ211" s="0" t="n">
        <v>-0.610762655731737</v>
      </c>
      <c r="AK211" s="0" t="n">
        <v>0.106669655367045</v>
      </c>
      <c r="AL211" s="0" t="n">
        <v>0.747058827824123</v>
      </c>
      <c r="AM211" s="0" t="n">
        <v>-1.32120923185613</v>
      </c>
      <c r="AN211" s="0" t="n">
        <v>3.09658889614255</v>
      </c>
      <c r="AO211" s="0" t="n">
        <v>0.0285657627775861</v>
      </c>
      <c r="AP211" s="0" t="n">
        <v>0.141989450575593</v>
      </c>
      <c r="AQ211" s="0" t="n">
        <v>1.25687803167492</v>
      </c>
      <c r="AR211" s="0" t="n">
        <v>0.914955333010224</v>
      </c>
      <c r="AS211" s="0" t="n">
        <v>0.0380780193964591</v>
      </c>
      <c r="AT211" s="0" t="n">
        <v>0.130129438098042</v>
      </c>
      <c r="AU211" s="0" t="n">
        <v>-1.50414853094798</v>
      </c>
      <c r="AV211" s="0" t="n">
        <v>-0.556465777849976</v>
      </c>
      <c r="AW211" s="0" t="n">
        <v>0.51721021615896</v>
      </c>
      <c r="AX211" s="0" t="n">
        <v>0.443892839042887</v>
      </c>
      <c r="AY211" s="0" t="n">
        <v>1.22116575000409</v>
      </c>
      <c r="AZ211" s="0" t="n">
        <v>-0.120501058223325</v>
      </c>
      <c r="BA211" s="0" t="n">
        <v>-1.38728651343087</v>
      </c>
      <c r="BB211" s="0" t="n">
        <v>1.05673043077568</v>
      </c>
      <c r="BC211" s="0" t="n">
        <v>1.43608934618202</v>
      </c>
      <c r="BD211" s="0" t="n">
        <v>0.898244572856229</v>
      </c>
      <c r="BE211" s="0" t="n">
        <v>-0.163633670857491</v>
      </c>
      <c r="BF211" s="0" t="n">
        <v>1.04438605187658</v>
      </c>
      <c r="BG211" s="0" t="n">
        <v>3.42891047800821</v>
      </c>
      <c r="BH211" s="0" t="n">
        <v>0.115152314440476</v>
      </c>
      <c r="BI211" s="0" t="n">
        <v>-1.31173669224513</v>
      </c>
      <c r="BJ211" s="0" t="n">
        <v>-0.586285049552152</v>
      </c>
      <c r="BK211" s="0" t="n">
        <v>0.625476000304051</v>
      </c>
    </row>
    <row r="212" customFormat="false" ht="15" hidden="false" customHeight="false" outlineLevel="0" collapsed="false">
      <c r="A212" s="0" t="n">
        <v>-1.60480431089806</v>
      </c>
      <c r="B212" s="0" t="n">
        <v>0.16940307491207</v>
      </c>
      <c r="C212" s="0" t="n">
        <v>0.380336650315883</v>
      </c>
      <c r="D212" s="0" t="n">
        <v>1.53512173981265</v>
      </c>
      <c r="E212" s="0" t="n">
        <v>1.3101948560543</v>
      </c>
      <c r="F212" s="0" t="n">
        <v>0.864584791751771</v>
      </c>
      <c r="G212" s="0" t="n">
        <v>-2.16267901051453</v>
      </c>
      <c r="H212" s="0" t="n">
        <v>0.921053128047925</v>
      </c>
      <c r="I212" s="0" t="n">
        <v>0.705513386060246</v>
      </c>
      <c r="J212" s="0" t="n">
        <v>0.255944377078347</v>
      </c>
      <c r="K212" s="0" t="n">
        <v>-1.73022212614549</v>
      </c>
      <c r="L212" s="0" t="n">
        <v>-0.77677390918706</v>
      </c>
      <c r="M212" s="0" t="n">
        <v>-1.16682276953407</v>
      </c>
      <c r="N212" s="0" t="n">
        <v>-2.01500843950709</v>
      </c>
      <c r="O212" s="0" t="n">
        <v>-0.00291515141479451</v>
      </c>
      <c r="P212" s="0" t="n">
        <v>-0.79782212144278</v>
      </c>
      <c r="Q212" s="0" t="n">
        <v>2.62530558026891</v>
      </c>
      <c r="R212" s="0" t="n">
        <v>-0.16877193943791</v>
      </c>
      <c r="S212" s="0" t="n">
        <v>1.29375315586596</v>
      </c>
      <c r="T212" s="0" t="n">
        <v>-1.56909902469323</v>
      </c>
      <c r="U212" s="0" t="n">
        <v>-0.53008958600487</v>
      </c>
      <c r="V212" s="0" t="n">
        <v>0.0968978760343146</v>
      </c>
      <c r="W212" s="0" t="n">
        <v>-0.90815394860767</v>
      </c>
      <c r="X212" s="0" t="n">
        <v>-0.422200684804744</v>
      </c>
      <c r="Y212" s="0" t="n">
        <v>-0.217950906243539</v>
      </c>
      <c r="Z212" s="0" t="n">
        <v>-0.233907985444894</v>
      </c>
      <c r="AA212" s="0" t="n">
        <v>1.85511857303535</v>
      </c>
      <c r="AB212" s="0" t="n">
        <v>0.37822628543151</v>
      </c>
      <c r="AC212" s="0" t="n">
        <v>0.479510562941303</v>
      </c>
      <c r="AD212" s="0" t="n">
        <v>0.539654774345071</v>
      </c>
      <c r="AE212" s="0" t="n">
        <v>0.612626377337113</v>
      </c>
      <c r="AF212" s="0" t="n">
        <v>-0.0828869838748654</v>
      </c>
      <c r="AG212" s="0" t="n">
        <v>-0.320746371478846</v>
      </c>
      <c r="AH212" s="0" t="n">
        <v>0.166816059518278</v>
      </c>
      <c r="AI212" s="0" t="n">
        <v>1.15680394891347</v>
      </c>
      <c r="AJ212" s="0" t="n">
        <v>1.12623818843638</v>
      </c>
      <c r="AK212" s="0" t="n">
        <v>-0.240398475688411</v>
      </c>
      <c r="AL212" s="0" t="n">
        <v>0.767843694668111</v>
      </c>
      <c r="AM212" s="0" t="n">
        <v>-0.194584663039668</v>
      </c>
      <c r="AN212" s="0" t="n">
        <v>0.0338705494352442</v>
      </c>
      <c r="AO212" s="0" t="n">
        <v>-0.473523381554197</v>
      </c>
      <c r="AP212" s="0" t="n">
        <v>-0.181645138906234</v>
      </c>
      <c r="AQ212" s="0" t="n">
        <v>1.34133006954968</v>
      </c>
      <c r="AR212" s="0" t="n">
        <v>0.0924211473392363</v>
      </c>
      <c r="AS212" s="0" t="n">
        <v>0.135282508552318</v>
      </c>
      <c r="AT212" s="0" t="n">
        <v>-1.44721777925796</v>
      </c>
      <c r="AU212" s="0" t="n">
        <v>-0.30924390763273</v>
      </c>
      <c r="AV212" s="0" t="n">
        <v>-0.241314903744729</v>
      </c>
      <c r="AW212" s="0" t="n">
        <v>-0.829143485443405</v>
      </c>
      <c r="AX212" s="0" t="n">
        <v>0.0216654117035635</v>
      </c>
      <c r="AY212" s="0" t="n">
        <v>-0.429182290227654</v>
      </c>
      <c r="AZ212" s="0" t="n">
        <v>0.0799958552435822</v>
      </c>
      <c r="BA212" s="0" t="n">
        <v>0.121503009818934</v>
      </c>
      <c r="BB212" s="0" t="n">
        <v>-0.955754357822644</v>
      </c>
      <c r="BC212" s="0" t="n">
        <v>-0.398701782483189</v>
      </c>
      <c r="BD212" s="0" t="n">
        <v>0.0773742827608336</v>
      </c>
      <c r="BE212" s="0" t="n">
        <v>1.18429943115673</v>
      </c>
      <c r="BF212" s="0" t="n">
        <v>0.256719172795741</v>
      </c>
      <c r="BG212" s="0" t="n">
        <v>-0.661935179917428</v>
      </c>
      <c r="BH212" s="0" t="n">
        <v>0.399004759243852</v>
      </c>
      <c r="BI212" s="0" t="n">
        <v>1.70754888932176</v>
      </c>
      <c r="BJ212" s="0" t="n">
        <v>0.916706472589019</v>
      </c>
      <c r="BK212" s="0" t="n">
        <v>0.54752653043562</v>
      </c>
    </row>
    <row r="213" customFormat="false" ht="15" hidden="false" customHeight="false" outlineLevel="0" collapsed="false">
      <c r="A213" s="0" t="n">
        <v>0.725590175482322</v>
      </c>
      <c r="B213" s="0" t="n">
        <v>1.43995404142863</v>
      </c>
      <c r="C213" s="0" t="n">
        <v>1.07562679401766</v>
      </c>
      <c r="D213" s="0" t="n">
        <v>0.566760381117658</v>
      </c>
      <c r="E213" s="0" t="n">
        <v>1.06864221959009</v>
      </c>
      <c r="F213" s="0" t="n">
        <v>-1.08165109626406</v>
      </c>
      <c r="G213" s="0" t="n">
        <v>-1.50226525234028</v>
      </c>
      <c r="H213" s="0" t="n">
        <v>0.15709865064383</v>
      </c>
      <c r="I213" s="0" t="n">
        <v>0.0686807096505384</v>
      </c>
      <c r="J213" s="0" t="n">
        <v>-0.543910053513258</v>
      </c>
      <c r="K213" s="0" t="n">
        <v>0.82585266982771</v>
      </c>
      <c r="L213" s="0" t="n">
        <v>-1.86286358645124</v>
      </c>
      <c r="M213" s="0" t="n">
        <v>-0.534772256057804</v>
      </c>
      <c r="N213" s="0" t="n">
        <v>-0.484955544877615</v>
      </c>
      <c r="O213" s="0" t="n">
        <v>-1.63630178509946</v>
      </c>
      <c r="P213" s="0" t="n">
        <v>1.4947310072693</v>
      </c>
      <c r="Q213" s="0" t="n">
        <v>-1.35920126866332</v>
      </c>
      <c r="R213" s="0" t="n">
        <v>-0.588340057307686</v>
      </c>
      <c r="S213" s="0" t="n">
        <v>0.907979757805134</v>
      </c>
      <c r="T213" s="0" t="n">
        <v>0.646045343428732</v>
      </c>
      <c r="U213" s="0" t="n">
        <v>-1.10817469648475</v>
      </c>
      <c r="V213" s="0" t="n">
        <v>0.682489209260637</v>
      </c>
      <c r="W213" s="0" t="n">
        <v>0.289784478658222</v>
      </c>
      <c r="X213" s="0" t="n">
        <v>2.33303556211147</v>
      </c>
      <c r="Y213" s="0" t="n">
        <v>0.403940416068304</v>
      </c>
      <c r="Z213" s="0" t="n">
        <v>-0.141241821068532</v>
      </c>
      <c r="AA213" s="0" t="n">
        <v>-0.856501957119423</v>
      </c>
      <c r="AB213" s="0" t="n">
        <v>-0.744243366955571</v>
      </c>
      <c r="AC213" s="0" t="n">
        <v>-0.825769095468158</v>
      </c>
      <c r="AD213" s="0" t="n">
        <v>1.37109881391192</v>
      </c>
      <c r="AE213" s="0" t="n">
        <v>0.0179699150164706</v>
      </c>
      <c r="AF213" s="0" t="n">
        <v>0.56524712397473</v>
      </c>
      <c r="AG213" s="0" t="n">
        <v>1.51424759998089</v>
      </c>
      <c r="AH213" s="0" t="n">
        <v>-2.35846414220747</v>
      </c>
      <c r="AI213" s="0" t="n">
        <v>1.27887376470038</v>
      </c>
      <c r="AJ213" s="0" t="n">
        <v>0.0553969117833342</v>
      </c>
      <c r="AK213" s="0" t="n">
        <v>0.435048371640444</v>
      </c>
      <c r="AL213" s="0" t="n">
        <v>-0.828403221748251</v>
      </c>
      <c r="AM213" s="0" t="n">
        <v>-0.755124398448518</v>
      </c>
      <c r="AN213" s="0" t="n">
        <v>0.488845889812988</v>
      </c>
      <c r="AO213" s="0" t="n">
        <v>2.38459780033147</v>
      </c>
      <c r="AP213" s="0" t="n">
        <v>1.0033133128149</v>
      </c>
      <c r="AQ213" s="0" t="n">
        <v>1.26552292141854</v>
      </c>
      <c r="AR213" s="0" t="n">
        <v>-0.19200127026142</v>
      </c>
      <c r="AS213" s="0" t="n">
        <v>-0.600204224585628</v>
      </c>
      <c r="AT213" s="0" t="n">
        <v>-0.780804951578993</v>
      </c>
      <c r="AU213" s="0" t="n">
        <v>-0.488273724696688</v>
      </c>
      <c r="AV213" s="0" t="n">
        <v>-2.05278243317053</v>
      </c>
      <c r="AW213" s="0" t="n">
        <v>-0.724919342891602</v>
      </c>
      <c r="AX213" s="0" t="n">
        <v>-0.560353156059843</v>
      </c>
      <c r="AY213" s="0" t="n">
        <v>-0.175358174394841</v>
      </c>
      <c r="AZ213" s="0" t="n">
        <v>0.131750109747292</v>
      </c>
      <c r="BA213" s="0" t="n">
        <v>0.362450868625611</v>
      </c>
      <c r="BB213" s="0" t="n">
        <v>-0.0149253724429601</v>
      </c>
      <c r="BC213" s="0" t="n">
        <v>-0.581443086342757</v>
      </c>
      <c r="BD213" s="0" t="n">
        <v>-1.96335864326552</v>
      </c>
      <c r="BE213" s="0" t="n">
        <v>-0.575308608401793</v>
      </c>
      <c r="BF213" s="0" t="n">
        <v>-0.972450637687005</v>
      </c>
      <c r="BG213" s="0" t="n">
        <v>0.466066748278604</v>
      </c>
      <c r="BH213" s="0" t="n">
        <v>0.909287396693694</v>
      </c>
      <c r="BI213" s="0" t="n">
        <v>0.938571067059939</v>
      </c>
      <c r="BJ213" s="0" t="n">
        <v>0.75695273612782</v>
      </c>
      <c r="BK213" s="0" t="n">
        <v>-0.133525735452488</v>
      </c>
    </row>
    <row r="214" customFormat="false" ht="15" hidden="false" customHeight="false" outlineLevel="0" collapsed="false">
      <c r="A214" s="0" t="n">
        <v>-0.521955565475897</v>
      </c>
      <c r="B214" s="0" t="n">
        <v>-0.747102753667066</v>
      </c>
      <c r="C214" s="0" t="n">
        <v>-1.50749891660175</v>
      </c>
      <c r="D214" s="0" t="n">
        <v>0.991853700507858</v>
      </c>
      <c r="E214" s="0" t="n">
        <v>-0.174711037929974</v>
      </c>
      <c r="F214" s="0" t="n">
        <v>-1.24634029362087</v>
      </c>
      <c r="G214" s="0" t="n">
        <v>-0.826491375710235</v>
      </c>
      <c r="H214" s="0" t="n">
        <v>-0.866973456432552</v>
      </c>
      <c r="I214" s="0" t="n">
        <v>0.0430244850151268</v>
      </c>
      <c r="J214" s="0" t="n">
        <v>1.06746785107069</v>
      </c>
      <c r="K214" s="0" t="n">
        <v>-0.347989549595583</v>
      </c>
      <c r="L214" s="0" t="n">
        <v>-2.25253351478365</v>
      </c>
      <c r="M214" s="0" t="n">
        <v>-0.18918033515892</v>
      </c>
      <c r="N214" s="0" t="n">
        <v>-0.156193900097196</v>
      </c>
      <c r="O214" s="0" t="n">
        <v>-0.224920230935522</v>
      </c>
      <c r="P214" s="0" t="n">
        <v>-0.627461166475702</v>
      </c>
      <c r="Q214" s="0" t="n">
        <v>0.217439080725842</v>
      </c>
      <c r="R214" s="0" t="n">
        <v>0.0661411151490017</v>
      </c>
      <c r="S214" s="0" t="n">
        <v>-0.0248303141266471</v>
      </c>
      <c r="T214" s="0" t="n">
        <v>0.412641361442966</v>
      </c>
      <c r="U214" s="0" t="n">
        <v>-0.429832823147854</v>
      </c>
      <c r="V214" s="0" t="n">
        <v>-0.486585669700653</v>
      </c>
      <c r="W214" s="0" t="n">
        <v>1.3801232895854</v>
      </c>
      <c r="X214" s="0" t="n">
        <v>0.559355409715436</v>
      </c>
      <c r="Y214" s="0" t="n">
        <v>0.8269460609428</v>
      </c>
      <c r="Z214" s="0" t="n">
        <v>1.22610458533407</v>
      </c>
      <c r="AA214" s="0" t="n">
        <v>0.5259441806248</v>
      </c>
      <c r="AB214" s="0" t="n">
        <v>0.928388679136171</v>
      </c>
      <c r="AC214" s="0" t="n">
        <v>-1.57934516207026</v>
      </c>
      <c r="AD214" s="0" t="n">
        <v>0.204153871996027</v>
      </c>
      <c r="AE214" s="0" t="n">
        <v>-0.182718461814328</v>
      </c>
      <c r="AF214" s="0" t="n">
        <v>1.67768409089981</v>
      </c>
      <c r="AG214" s="0" t="n">
        <v>0.9276455318033</v>
      </c>
      <c r="AH214" s="0" t="n">
        <v>-0.63044519079318</v>
      </c>
      <c r="AI214" s="0" t="n">
        <v>0.372794158529206</v>
      </c>
      <c r="AJ214" s="0" t="n">
        <v>0.16768133344924</v>
      </c>
      <c r="AK214" s="0" t="n">
        <v>0.454331433152229</v>
      </c>
      <c r="AL214" s="0" t="n">
        <v>-1.01884246937465</v>
      </c>
      <c r="AM214" s="0" t="n">
        <v>0.360016465238225</v>
      </c>
      <c r="AN214" s="0" t="n">
        <v>-0.228151349288234</v>
      </c>
      <c r="AO214" s="0" t="n">
        <v>0.282449764055601</v>
      </c>
      <c r="AP214" s="0" t="n">
        <v>-0.72438516512217</v>
      </c>
      <c r="AQ214" s="0" t="n">
        <v>-0.5850631713966</v>
      </c>
      <c r="AR214" s="0" t="n">
        <v>1.1738420203667</v>
      </c>
      <c r="AS214" s="0" t="n">
        <v>-1.05154755834016</v>
      </c>
      <c r="AT214" s="0" t="n">
        <v>-0.977754401042049</v>
      </c>
      <c r="AU214" s="0" t="n">
        <v>-0.051581257215578</v>
      </c>
      <c r="AV214" s="0" t="n">
        <v>-0.771890375185955</v>
      </c>
      <c r="AW214" s="0" t="n">
        <v>-0.885028632262799</v>
      </c>
      <c r="AX214" s="0" t="n">
        <v>0.105075971208295</v>
      </c>
      <c r="AY214" s="0" t="n">
        <v>-1.50506585690371</v>
      </c>
      <c r="AZ214" s="0" t="n">
        <v>-1.00796223491364</v>
      </c>
      <c r="BA214" s="0" t="n">
        <v>2.05409558292364</v>
      </c>
      <c r="BB214" s="0" t="n">
        <v>0.459475058969009</v>
      </c>
      <c r="BC214" s="0" t="n">
        <v>-0.746563352269911</v>
      </c>
      <c r="BD214" s="0" t="n">
        <v>0.418215078266197</v>
      </c>
      <c r="BE214" s="0" t="n">
        <v>0.56733047698663</v>
      </c>
      <c r="BF214" s="0" t="n">
        <v>0.994414420090238</v>
      </c>
      <c r="BG214" s="0" t="n">
        <v>-0.12715602945673</v>
      </c>
      <c r="BH214" s="0" t="n">
        <v>0.976497702772889</v>
      </c>
      <c r="BI214" s="0" t="n">
        <v>-2.03844652488217</v>
      </c>
      <c r="BJ214" s="0" t="n">
        <v>-1.05630813047575</v>
      </c>
      <c r="BK214" s="0" t="n">
        <v>0.163871401736456</v>
      </c>
    </row>
    <row r="215" customFormat="false" ht="15" hidden="false" customHeight="false" outlineLevel="0" collapsed="false">
      <c r="A215" s="0" t="n">
        <v>0.329633532807792</v>
      </c>
      <c r="B215" s="0" t="n">
        <v>-0.911782287668642</v>
      </c>
      <c r="C215" s="0" t="n">
        <v>0.259419991263159</v>
      </c>
      <c r="D215" s="0" t="n">
        <v>-0.62384024868726</v>
      </c>
      <c r="E215" s="0" t="n">
        <v>-0.276959094227166</v>
      </c>
      <c r="F215" s="0" t="n">
        <v>1.02477380066501</v>
      </c>
      <c r="G215" s="0" t="n">
        <v>0.9089374968886</v>
      </c>
      <c r="H215" s="0" t="n">
        <v>-0.997060327363262</v>
      </c>
      <c r="I215" s="0" t="n">
        <v>-1.0572514620201</v>
      </c>
      <c r="J215" s="0" t="n">
        <v>-0.411173395553316</v>
      </c>
      <c r="K215" s="0" t="n">
        <v>-0.0267463011729251</v>
      </c>
      <c r="L215" s="0" t="n">
        <v>-0.657898488574741</v>
      </c>
      <c r="M215" s="0" t="n">
        <v>1.04064244279967</v>
      </c>
      <c r="N215" s="0" t="n">
        <v>0.347389841708555</v>
      </c>
      <c r="O215" s="0" t="n">
        <v>0.406085109874429</v>
      </c>
      <c r="P215" s="0" t="n">
        <v>-1.26653882894497</v>
      </c>
      <c r="Q215" s="0" t="n">
        <v>1.16729071738378</v>
      </c>
      <c r="R215" s="0" t="n">
        <v>-2.82016882224069</v>
      </c>
      <c r="S215" s="0" t="n">
        <v>0.834055451849369</v>
      </c>
      <c r="T215" s="0" t="n">
        <v>0.934311737670771</v>
      </c>
      <c r="U215" s="0" t="n">
        <v>-0.432401187277962</v>
      </c>
      <c r="V215" s="0" t="n">
        <v>1.27291021724742</v>
      </c>
      <c r="W215" s="0" t="n">
        <v>-0.0630975529543464</v>
      </c>
      <c r="X215" s="0" t="n">
        <v>0.0624317033274429</v>
      </c>
      <c r="Y215" s="0" t="n">
        <v>0.339528787404216</v>
      </c>
      <c r="Z215" s="0" t="n">
        <v>3.18657491181106</v>
      </c>
      <c r="AA215" s="0" t="n">
        <v>1.344433908083</v>
      </c>
      <c r="AB215" s="0" t="n">
        <v>0.701131200712918</v>
      </c>
      <c r="AC215" s="0" t="n">
        <v>-0.912804486601195</v>
      </c>
      <c r="AD215" s="0" t="n">
        <v>0.143589825479492</v>
      </c>
      <c r="AE215" s="0" t="n">
        <v>-0.813124093846387</v>
      </c>
      <c r="AF215" s="0" t="n">
        <v>0.822110847282813</v>
      </c>
      <c r="AG215" s="0" t="n">
        <v>0.140466975734857</v>
      </c>
      <c r="AH215" s="0" t="n">
        <v>-1.1245216796139</v>
      </c>
      <c r="AI215" s="0" t="n">
        <v>0.0811245834185029</v>
      </c>
      <c r="AJ215" s="0" t="n">
        <v>-0.849417469716306</v>
      </c>
      <c r="AK215" s="0" t="n">
        <v>0.151216221337547</v>
      </c>
      <c r="AL215" s="0" t="n">
        <v>-0.859077316365257</v>
      </c>
      <c r="AM215" s="0" t="n">
        <v>0.0274876333608128</v>
      </c>
      <c r="AN215" s="0" t="n">
        <v>0.750469861935095</v>
      </c>
      <c r="AO215" s="0" t="n">
        <v>-0.0530519919251061</v>
      </c>
      <c r="AP215" s="0" t="n">
        <v>-0.390888267172389</v>
      </c>
      <c r="AQ215" s="0" t="n">
        <v>0.203276221057463</v>
      </c>
      <c r="AR215" s="0" t="n">
        <v>0.697182620792853</v>
      </c>
      <c r="AS215" s="0" t="n">
        <v>-1.10718326988176</v>
      </c>
      <c r="AT215" s="0" t="n">
        <v>0.260656154705203</v>
      </c>
      <c r="AU215" s="0" t="n">
        <v>1.3175408190174</v>
      </c>
      <c r="AV215" s="0" t="n">
        <v>0.573656963276715</v>
      </c>
      <c r="AW215" s="0" t="n">
        <v>0.0577541466672279</v>
      </c>
      <c r="AX215" s="0" t="n">
        <v>0.639737506698895</v>
      </c>
      <c r="AY215" s="0" t="n">
        <v>0.452496456102682</v>
      </c>
      <c r="AZ215" s="0" t="n">
        <v>0.753601109159814</v>
      </c>
      <c r="BA215" s="0" t="n">
        <v>-2.02393161098294</v>
      </c>
      <c r="BB215" s="0" t="n">
        <v>-1.55345613366327</v>
      </c>
      <c r="BC215" s="0" t="n">
        <v>1.00482914948324</v>
      </c>
      <c r="BD215" s="0" t="n">
        <v>-1.50527917616144</v>
      </c>
      <c r="BE215" s="0" t="n">
        <v>0.401538635719205</v>
      </c>
      <c r="BF215" s="0" t="n">
        <v>-0.352049656032292</v>
      </c>
      <c r="BG215" s="0" t="n">
        <v>-0.996189245595997</v>
      </c>
      <c r="BH215" s="0" t="n">
        <v>0.349649757147474</v>
      </c>
      <c r="BI215" s="0" t="n">
        <v>0.201033503716571</v>
      </c>
      <c r="BJ215" s="0" t="n">
        <v>2.11034265209638</v>
      </c>
      <c r="BK215" s="0" t="n">
        <v>-0.624811204535889</v>
      </c>
    </row>
    <row r="216" customFormat="false" ht="15" hidden="false" customHeight="false" outlineLevel="0" collapsed="false">
      <c r="A216" s="0" t="n">
        <v>1.44011012006917</v>
      </c>
      <c r="B216" s="0" t="n">
        <v>0.352422914384315</v>
      </c>
      <c r="C216" s="0" t="n">
        <v>-0.661021881542712</v>
      </c>
      <c r="D216" s="0" t="n">
        <v>0.799246457517245</v>
      </c>
      <c r="E216" s="0" t="n">
        <v>0.565738504453951</v>
      </c>
      <c r="F216" s="0" t="n">
        <v>0.0358432948580492</v>
      </c>
      <c r="G216" s="0" t="n">
        <v>0.266295356440624</v>
      </c>
      <c r="H216" s="0" t="n">
        <v>-0.596987031045532</v>
      </c>
      <c r="I216" s="0" t="n">
        <v>-0.825787125254507</v>
      </c>
      <c r="J216" s="0" t="n">
        <v>0.759442173822583</v>
      </c>
      <c r="K216" s="0" t="n">
        <v>-0.223939424313274</v>
      </c>
      <c r="L216" s="0" t="n">
        <v>-0.0800829982490925</v>
      </c>
      <c r="M216" s="0" t="n">
        <v>0.279821595944277</v>
      </c>
      <c r="N216" s="0" t="n">
        <v>0.265288344783808</v>
      </c>
      <c r="O216" s="0" t="n">
        <v>-1.42932647097407</v>
      </c>
      <c r="P216" s="0" t="n">
        <v>1.28625208645486</v>
      </c>
      <c r="Q216" s="0" t="n">
        <v>0.121182151900678</v>
      </c>
      <c r="R216" s="0" t="n">
        <v>-0.202653262822149</v>
      </c>
      <c r="S216" s="0" t="n">
        <v>0.430846005169747</v>
      </c>
      <c r="T216" s="0" t="n">
        <v>0.236542193614863</v>
      </c>
      <c r="U216" s="0" t="n">
        <v>0.767062689489702</v>
      </c>
      <c r="V216" s="0" t="n">
        <v>0.537983672150941</v>
      </c>
      <c r="W216" s="0" t="n">
        <v>0.717846228996267</v>
      </c>
      <c r="X216" s="0" t="n">
        <v>1.35099390572752</v>
      </c>
      <c r="Y216" s="0" t="n">
        <v>0.883624548970972</v>
      </c>
      <c r="Z216" s="0" t="n">
        <v>-0.160486220328563</v>
      </c>
      <c r="AA216" s="0" t="n">
        <v>-1.12290115607683</v>
      </c>
      <c r="AB216" s="0" t="n">
        <v>1.66779793300452</v>
      </c>
      <c r="AC216" s="0" t="n">
        <v>-0.237723373347113</v>
      </c>
      <c r="AD216" s="0" t="n">
        <v>-0.473107413360522</v>
      </c>
      <c r="AE216" s="0" t="n">
        <v>-1.73672681776444</v>
      </c>
      <c r="AF216" s="0" t="n">
        <v>0.338473105312111</v>
      </c>
      <c r="AG216" s="0" t="n">
        <v>0.14888660395377</v>
      </c>
      <c r="AH216" s="0" t="n">
        <v>-1.51511493624948</v>
      </c>
      <c r="AI216" s="0" t="n">
        <v>0.453274042133176</v>
      </c>
      <c r="AJ216" s="0" t="n">
        <v>-0.498191920701439</v>
      </c>
      <c r="AK216" s="0" t="n">
        <v>2.69031500728869</v>
      </c>
      <c r="AL216" s="0" t="n">
        <v>-0.569361192090868</v>
      </c>
      <c r="AM216" s="0" t="n">
        <v>-0.435193332197793</v>
      </c>
      <c r="AN216" s="0" t="n">
        <v>-0.874776224254368</v>
      </c>
      <c r="AO216" s="0" t="n">
        <v>1.27787652104197</v>
      </c>
      <c r="AP216" s="0" t="n">
        <v>-0.372775794464753</v>
      </c>
      <c r="AQ216" s="0" t="n">
        <v>-0.724914153765497</v>
      </c>
      <c r="AR216" s="0" t="n">
        <v>0.706955009920543</v>
      </c>
      <c r="AS216" s="0" t="n">
        <v>-1.38035293541319</v>
      </c>
      <c r="AT216" s="0" t="n">
        <v>0.625110546248947</v>
      </c>
      <c r="AU216" s="0" t="n">
        <v>1.78139971660086</v>
      </c>
      <c r="AV216" s="0" t="n">
        <v>0.566607832835089</v>
      </c>
      <c r="AW216" s="0" t="n">
        <v>0.637898316259925</v>
      </c>
      <c r="AX216" s="0" t="n">
        <v>0.870060216907484</v>
      </c>
      <c r="AY216" s="0" t="n">
        <v>1.70970802867552</v>
      </c>
      <c r="AZ216" s="0" t="n">
        <v>1.2098939600191</v>
      </c>
      <c r="BA216" s="0" t="n">
        <v>0.439669722273024</v>
      </c>
      <c r="BB216" s="0" t="n">
        <v>0.903891400636001</v>
      </c>
      <c r="BC216" s="0" t="n">
        <v>-0.885934925465111</v>
      </c>
      <c r="BD216" s="0" t="n">
        <v>0.776293590747322</v>
      </c>
      <c r="BE216" s="0" t="n">
        <v>-1.00555597118375</v>
      </c>
      <c r="BF216" s="0" t="n">
        <v>-0.367022418631627</v>
      </c>
      <c r="BG216" s="0" t="n">
        <v>-3.08256217514324</v>
      </c>
      <c r="BH216" s="0" t="n">
        <v>0.401429659367462</v>
      </c>
      <c r="BI216" s="0" t="n">
        <v>-0.643872011108353</v>
      </c>
      <c r="BJ216" s="0" t="n">
        <v>1.11114521520446</v>
      </c>
      <c r="BK216" s="0" t="n">
        <v>0.390192610605403</v>
      </c>
    </row>
    <row r="217" customFormat="false" ht="15" hidden="false" customHeight="false" outlineLevel="0" collapsed="false">
      <c r="A217" s="0" t="n">
        <v>1.12409589470163</v>
      </c>
      <c r="B217" s="0" t="n">
        <v>-1.08359654467254</v>
      </c>
      <c r="C217" s="0" t="n">
        <v>1.03838603715963</v>
      </c>
      <c r="D217" s="0" t="n">
        <v>2.10585634436333</v>
      </c>
      <c r="E217" s="0" t="n">
        <v>0.764158299931894</v>
      </c>
      <c r="F217" s="0" t="n">
        <v>0.790349008692289</v>
      </c>
      <c r="G217" s="0" t="n">
        <v>0.169597676394935</v>
      </c>
      <c r="H217" s="0" t="n">
        <v>-0.524668780565364</v>
      </c>
      <c r="I217" s="0" t="n">
        <v>0.761192372701509</v>
      </c>
      <c r="J217" s="0" t="n">
        <v>-1.50608291040207</v>
      </c>
      <c r="K217" s="0" t="n">
        <v>-0.417755124920816</v>
      </c>
      <c r="L217" s="0" t="n">
        <v>-1.77105680233718</v>
      </c>
      <c r="M217" s="0" t="n">
        <v>-0.703656377315083</v>
      </c>
      <c r="N217" s="0" t="n">
        <v>0.642045091893561</v>
      </c>
      <c r="O217" s="0" t="n">
        <v>0.505393376220463</v>
      </c>
      <c r="P217" s="0" t="n">
        <v>0.0509136955354727</v>
      </c>
      <c r="Q217" s="0" t="n">
        <v>0.170400994062011</v>
      </c>
      <c r="R217" s="0" t="n">
        <v>-1.88586461786421</v>
      </c>
      <c r="S217" s="0" t="n">
        <v>-0.372562280570915</v>
      </c>
      <c r="T217" s="0" t="n">
        <v>-0.68135160643521</v>
      </c>
      <c r="U217" s="0" t="n">
        <v>-0.659059690514541</v>
      </c>
      <c r="V217" s="0" t="n">
        <v>0.599578627813753</v>
      </c>
      <c r="W217" s="0" t="n">
        <v>-0.860507326505311</v>
      </c>
      <c r="X217" s="0" t="n">
        <v>-0.604680850127411</v>
      </c>
      <c r="Y217" s="0" t="n">
        <v>-2.08706924570952</v>
      </c>
      <c r="Z217" s="0" t="n">
        <v>-0.29412318037617</v>
      </c>
      <c r="AA217" s="0" t="n">
        <v>-1.08783754771362</v>
      </c>
      <c r="AB217" s="0" t="n">
        <v>0.0792029286896436</v>
      </c>
      <c r="AC217" s="0" t="n">
        <v>-0.951108046742465</v>
      </c>
      <c r="AD217" s="0" t="n">
        <v>0.104542245549216</v>
      </c>
      <c r="AE217" s="0" t="n">
        <v>-0.144685760742343</v>
      </c>
      <c r="AF217" s="0" t="n">
        <v>1.67204177304232</v>
      </c>
      <c r="AG217" s="0" t="n">
        <v>0.497217980453194</v>
      </c>
      <c r="AH217" s="0" t="n">
        <v>-1.8396378725623</v>
      </c>
      <c r="AI217" s="0" t="n">
        <v>-1.26488884410271</v>
      </c>
      <c r="AJ217" s="0" t="n">
        <v>0.0552080089923332</v>
      </c>
      <c r="AK217" s="0" t="n">
        <v>-0.929847948392651</v>
      </c>
      <c r="AL217" s="0" t="n">
        <v>-2.96836843023585</v>
      </c>
      <c r="AM217" s="0" t="n">
        <v>1.34954631383374</v>
      </c>
      <c r="AN217" s="0" t="n">
        <v>0.720224016905408</v>
      </c>
      <c r="AO217" s="0" t="n">
        <v>0.520976873491772</v>
      </c>
      <c r="AP217" s="0" t="n">
        <v>-0.607323045470915</v>
      </c>
      <c r="AQ217" s="0" t="n">
        <v>0.42767677100993</v>
      </c>
      <c r="AR217" s="0" t="n">
        <v>-0.704360324220882</v>
      </c>
      <c r="AS217" s="0" t="n">
        <v>0.204857300217691</v>
      </c>
      <c r="AT217" s="0" t="n">
        <v>-0.920583225836477</v>
      </c>
      <c r="AU217" s="0" t="n">
        <v>1.51628845055601</v>
      </c>
      <c r="AV217" s="0" t="n">
        <v>-1.57023665408185</v>
      </c>
      <c r="AW217" s="0" t="n">
        <v>1.23228382951083</v>
      </c>
      <c r="AX217" s="0" t="n">
        <v>0.0389158280173303</v>
      </c>
      <c r="AY217" s="0" t="n">
        <v>-0.489466995341991</v>
      </c>
      <c r="AZ217" s="0" t="n">
        <v>0.167002921695738</v>
      </c>
      <c r="BA217" s="0" t="n">
        <v>0.733348007178181</v>
      </c>
      <c r="BB217" s="0" t="n">
        <v>1.3667467366944</v>
      </c>
      <c r="BC217" s="0" t="n">
        <v>0.313143023133532</v>
      </c>
      <c r="BD217" s="0" t="n">
        <v>-0.890696085262277</v>
      </c>
      <c r="BE217" s="0" t="n">
        <v>0.0556301237657886</v>
      </c>
      <c r="BF217" s="0" t="n">
        <v>1.81679323666237</v>
      </c>
      <c r="BG217" s="0" t="n">
        <v>1.34767808551262</v>
      </c>
      <c r="BH217" s="0" t="n">
        <v>0.908763478124359</v>
      </c>
      <c r="BI217" s="0" t="n">
        <v>0.795687020122387</v>
      </c>
      <c r="BJ217" s="0" t="n">
        <v>0.699450090606542</v>
      </c>
      <c r="BK217" s="0" t="n">
        <v>1.15875483450987</v>
      </c>
    </row>
    <row r="218" customFormat="false" ht="15" hidden="false" customHeight="false" outlineLevel="0" collapsed="false">
      <c r="A218" s="0" t="n">
        <v>-0.456628785721905</v>
      </c>
      <c r="B218" s="0" t="n">
        <v>-1.35508606577501</v>
      </c>
      <c r="C218" s="0" t="n">
        <v>0.0690035007370614</v>
      </c>
      <c r="D218" s="0" t="n">
        <v>-0.817581586777691</v>
      </c>
      <c r="E218" s="0" t="n">
        <v>-1.05502075537718</v>
      </c>
      <c r="F218" s="0" t="n">
        <v>-0.720278576587932</v>
      </c>
      <c r="G218" s="0" t="n">
        <v>2.48531392453369</v>
      </c>
      <c r="H218" s="0" t="n">
        <v>0.136124634075844</v>
      </c>
      <c r="I218" s="0" t="n">
        <v>0.361907836360988</v>
      </c>
      <c r="J218" s="0" t="n">
        <v>-1.22236280700425</v>
      </c>
      <c r="K218" s="0" t="n">
        <v>-1.84375295879263</v>
      </c>
      <c r="L218" s="0" t="n">
        <v>-0.819052643118806</v>
      </c>
      <c r="M218" s="0" t="n">
        <v>1.43819558520875</v>
      </c>
      <c r="N218" s="0" t="n">
        <v>0.334275466076521</v>
      </c>
      <c r="O218" s="0" t="n">
        <v>0.598595091444392</v>
      </c>
      <c r="P218" s="0" t="n">
        <v>0.738566039202061</v>
      </c>
      <c r="Q218" s="0" t="n">
        <v>-0.591349379798278</v>
      </c>
      <c r="R218" s="0" t="n">
        <v>1.38796558397337</v>
      </c>
      <c r="S218" s="0" t="n">
        <v>-0.632807599222182</v>
      </c>
      <c r="T218" s="0" t="n">
        <v>1.40623235926255</v>
      </c>
      <c r="U218" s="0" t="n">
        <v>0.442302156135341</v>
      </c>
      <c r="V218" s="0" t="n">
        <v>-1.78904515424632</v>
      </c>
      <c r="W218" s="0" t="n">
        <v>-0.748009486600535</v>
      </c>
      <c r="X218" s="0" t="n">
        <v>-1.78493853287211</v>
      </c>
      <c r="Y218" s="0" t="n">
        <v>1.16328213279421</v>
      </c>
      <c r="Z218" s="0" t="n">
        <v>-0.0247354208024011</v>
      </c>
      <c r="AA218" s="0" t="n">
        <v>-2.22834243994978</v>
      </c>
      <c r="AB218" s="0" t="n">
        <v>0.375746881719658</v>
      </c>
      <c r="AC218" s="0" t="n">
        <v>-0.53716426238832</v>
      </c>
      <c r="AD218" s="0" t="n">
        <v>-1.48380585503332</v>
      </c>
      <c r="AE218" s="0" t="n">
        <v>1.6779658369687</v>
      </c>
      <c r="AF218" s="0" t="n">
        <v>0.107285866096579</v>
      </c>
      <c r="AG218" s="0" t="n">
        <v>-0.293431402313313</v>
      </c>
      <c r="AH218" s="0" t="n">
        <v>-0.399424780986017</v>
      </c>
      <c r="AI218" s="0" t="n">
        <v>-1.51327946915777</v>
      </c>
      <c r="AJ218" s="0" t="n">
        <v>-1.30454889958411</v>
      </c>
      <c r="AK218" s="0" t="n">
        <v>1.28491678487508</v>
      </c>
      <c r="AL218" s="0" t="n">
        <v>-0.473882869785719</v>
      </c>
      <c r="AM218" s="0" t="n">
        <v>0.0220677009368635</v>
      </c>
      <c r="AN218" s="0" t="n">
        <v>-2.04433047620108</v>
      </c>
      <c r="AO218" s="0" t="n">
        <v>-1.31809203579551</v>
      </c>
      <c r="AP218" s="0" t="n">
        <v>0.609812519874753</v>
      </c>
      <c r="AQ218" s="0" t="n">
        <v>0.377711760113834</v>
      </c>
      <c r="AR218" s="0" t="n">
        <v>1.75337519872432</v>
      </c>
      <c r="AS218" s="0" t="n">
        <v>1.34295633163123</v>
      </c>
      <c r="AT218" s="0" t="n">
        <v>-0.230710972484823</v>
      </c>
      <c r="AU218" s="0" t="n">
        <v>0.472953564713271</v>
      </c>
      <c r="AV218" s="0" t="n">
        <v>-0.316603442903074</v>
      </c>
      <c r="AW218" s="0" t="n">
        <v>2.05480981863865</v>
      </c>
      <c r="AX218" s="0" t="n">
        <v>1.1490146960524</v>
      </c>
      <c r="AY218" s="0" t="n">
        <v>0.169685090857751</v>
      </c>
      <c r="AZ218" s="0" t="n">
        <v>0.200394784876351</v>
      </c>
      <c r="BA218" s="0" t="n">
        <v>1.44485028725981</v>
      </c>
      <c r="BB218" s="0" t="n">
        <v>0.579577847113847</v>
      </c>
      <c r="BC218" s="0" t="n">
        <v>1.55862801707009</v>
      </c>
      <c r="BD218" s="0" t="n">
        <v>-2.19364792625887</v>
      </c>
      <c r="BE218" s="0" t="n">
        <v>0.461228261498798</v>
      </c>
      <c r="BF218" s="0" t="n">
        <v>-0.515434864681385</v>
      </c>
      <c r="BG218" s="0" t="n">
        <v>1.75637798762799</v>
      </c>
      <c r="BH218" s="0" t="n">
        <v>1.54639868718983</v>
      </c>
      <c r="BI218" s="0" t="n">
        <v>0.0328358091013067</v>
      </c>
      <c r="BJ218" s="0" t="n">
        <v>1.53563097881103</v>
      </c>
      <c r="BK218" s="0" t="n">
        <v>1.78311451999251</v>
      </c>
    </row>
    <row r="219" customFormat="false" ht="15" hidden="false" customHeight="false" outlineLevel="0" collapsed="false">
      <c r="A219" s="0" t="n">
        <v>0.0744066719261473</v>
      </c>
      <c r="B219" s="0" t="n">
        <v>2.47193377243186</v>
      </c>
      <c r="C219" s="0" t="n">
        <v>-0.0313411526697225</v>
      </c>
      <c r="D219" s="0" t="n">
        <v>-0.214520950335909</v>
      </c>
      <c r="E219" s="0" t="n">
        <v>0.865872588584343</v>
      </c>
      <c r="F219" s="0" t="n">
        <v>-0.353790731142314</v>
      </c>
      <c r="G219" s="0" t="n">
        <v>0.0853397757948938</v>
      </c>
      <c r="H219" s="0" t="n">
        <v>1.40943442405091</v>
      </c>
      <c r="I219" s="0" t="n">
        <v>0.0192188522172703</v>
      </c>
      <c r="J219" s="0" t="n">
        <v>-1.69501779297531</v>
      </c>
      <c r="K219" s="0" t="n">
        <v>0.367319387849197</v>
      </c>
      <c r="L219" s="0" t="n">
        <v>-0.696293579052395</v>
      </c>
      <c r="M219" s="0" t="n">
        <v>0.865271157294546</v>
      </c>
      <c r="N219" s="0" t="n">
        <v>0.696189715826246</v>
      </c>
      <c r="O219" s="0" t="n">
        <v>1.47140034816652</v>
      </c>
      <c r="P219" s="0" t="n">
        <v>0.907532300792697</v>
      </c>
      <c r="Q219" s="0" t="n">
        <v>1.09024428365807</v>
      </c>
      <c r="R219" s="0" t="n">
        <v>-0.669096760137713</v>
      </c>
      <c r="S219" s="0" t="n">
        <v>0.803986495890503</v>
      </c>
      <c r="T219" s="0" t="n">
        <v>1.96845128936029</v>
      </c>
      <c r="U219" s="0" t="n">
        <v>-0.688649908636767</v>
      </c>
      <c r="V219" s="0" t="n">
        <v>1.7997382917271</v>
      </c>
      <c r="W219" s="0" t="n">
        <v>-0.549350091201331</v>
      </c>
      <c r="X219" s="0" t="n">
        <v>-0.851971245049974</v>
      </c>
      <c r="Y219" s="0" t="n">
        <v>0.296200443354838</v>
      </c>
      <c r="Z219" s="0" t="n">
        <v>0.71591041612881</v>
      </c>
      <c r="AA219" s="0" t="n">
        <v>0.911750123972265</v>
      </c>
      <c r="AB219" s="0" t="n">
        <v>-0.961762420773202</v>
      </c>
      <c r="AC219" s="0" t="n">
        <v>0.43454009725429</v>
      </c>
      <c r="AD219" s="0" t="n">
        <v>-0.685554571483505</v>
      </c>
      <c r="AE219" s="0" t="n">
        <v>-1.48892225607058</v>
      </c>
      <c r="AF219" s="0" t="n">
        <v>-0.928736315532785</v>
      </c>
      <c r="AG219" s="0" t="n">
        <v>-0.750900365955818</v>
      </c>
      <c r="AH219" s="0" t="n">
        <v>0.521595160352507</v>
      </c>
      <c r="AI219" s="0" t="n">
        <v>1.15221366306867</v>
      </c>
      <c r="AJ219" s="0" t="n">
        <v>-1.47320662987527</v>
      </c>
      <c r="AK219" s="0" t="n">
        <v>0.351961074208056</v>
      </c>
      <c r="AL219" s="0" t="n">
        <v>-1.17669818577091</v>
      </c>
      <c r="AM219" s="0" t="n">
        <v>0.629085409014</v>
      </c>
      <c r="AN219" s="0" t="n">
        <v>-0.622730581003748</v>
      </c>
      <c r="AO219" s="0" t="n">
        <v>-1.05132901802328</v>
      </c>
      <c r="AP219" s="0" t="n">
        <v>0.799664515347575</v>
      </c>
      <c r="AQ219" s="0" t="n">
        <v>-0.586922605445095</v>
      </c>
      <c r="AR219" s="0" t="n">
        <v>-0.315963951352698</v>
      </c>
      <c r="AS219" s="0" t="n">
        <v>-2.21998908755638</v>
      </c>
      <c r="AT219" s="0" t="n">
        <v>0.946551361423474</v>
      </c>
      <c r="AU219" s="0" t="n">
        <v>0.820908521169107</v>
      </c>
      <c r="AV219" s="0" t="n">
        <v>0.00545784428131395</v>
      </c>
      <c r="AW219" s="0" t="n">
        <v>-1.52758094135576</v>
      </c>
      <c r="AX219" s="0" t="n">
        <v>1.20936917833476</v>
      </c>
      <c r="AY219" s="0" t="n">
        <v>-0.666263386360791</v>
      </c>
      <c r="AZ219" s="0" t="n">
        <v>-0.453353450100588</v>
      </c>
      <c r="BA219" s="0" t="n">
        <v>2.31204405635953</v>
      </c>
      <c r="BB219" s="0" t="n">
        <v>-0.70363644410923</v>
      </c>
      <c r="BC219" s="0" t="n">
        <v>0.7422099624265</v>
      </c>
      <c r="BD219" s="0" t="n">
        <v>0.562092262082618</v>
      </c>
      <c r="BE219" s="0" t="n">
        <v>0.390172192880085</v>
      </c>
      <c r="BF219" s="0" t="n">
        <v>0.282000542554511</v>
      </c>
      <c r="BG219" s="0" t="n">
        <v>0.376388561889199</v>
      </c>
      <c r="BH219" s="0" t="n">
        <v>0.27194059094054</v>
      </c>
      <c r="BI219" s="0" t="n">
        <v>-0.0519183587760609</v>
      </c>
      <c r="BJ219" s="0" t="n">
        <v>1.51128312411074</v>
      </c>
      <c r="BK219" s="0" t="n">
        <v>-1.31266056079928</v>
      </c>
    </row>
    <row r="220" customFormat="false" ht="15" hidden="false" customHeight="false" outlineLevel="0" collapsed="false">
      <c r="A220" s="0" t="n">
        <v>1.02145810401538</v>
      </c>
      <c r="B220" s="0" t="n">
        <v>0.822342298687552</v>
      </c>
      <c r="C220" s="0" t="n">
        <v>0.698399121329401</v>
      </c>
      <c r="D220" s="0" t="n">
        <v>1.11697942764013</v>
      </c>
      <c r="E220" s="0" t="n">
        <v>-0.092599395268393</v>
      </c>
      <c r="F220" s="0" t="n">
        <v>-1.86897407582688</v>
      </c>
      <c r="G220" s="0" t="n">
        <v>-0.0722926597144858</v>
      </c>
      <c r="H220" s="0" t="n">
        <v>-0.991194217624554</v>
      </c>
      <c r="I220" s="0" t="n">
        <v>-0.731859209858064</v>
      </c>
      <c r="J220" s="0" t="n">
        <v>-1.24241967383241</v>
      </c>
      <c r="K220" s="0" t="n">
        <v>-0.477344858443834</v>
      </c>
      <c r="L220" s="0" t="n">
        <v>-0.596623693983449</v>
      </c>
      <c r="M220" s="0" t="n">
        <v>-2.3775698299271</v>
      </c>
      <c r="N220" s="0" t="n">
        <v>0.700221911282289</v>
      </c>
      <c r="O220" s="0" t="n">
        <v>2.22032185800488</v>
      </c>
      <c r="P220" s="0" t="n">
        <v>0.606237193496289</v>
      </c>
      <c r="Q220" s="0" t="n">
        <v>-0.202923956534228</v>
      </c>
      <c r="R220" s="0" t="n">
        <v>-0.0547463956762156</v>
      </c>
      <c r="S220" s="0" t="n">
        <v>-0.420985868013176</v>
      </c>
      <c r="T220" s="0" t="n">
        <v>0.0900415838669583</v>
      </c>
      <c r="U220" s="0" t="n">
        <v>-0.0370080940732336</v>
      </c>
      <c r="V220" s="0" t="n">
        <v>-0.841048430398295</v>
      </c>
      <c r="W220" s="0" t="n">
        <v>1.68288838894783</v>
      </c>
      <c r="X220" s="0" t="n">
        <v>-1.48715423570977</v>
      </c>
      <c r="Y220" s="0" t="n">
        <v>0.718331543194246</v>
      </c>
      <c r="Z220" s="0" t="n">
        <v>-0.101197627317532</v>
      </c>
      <c r="AA220" s="0" t="n">
        <v>1.90083181506575</v>
      </c>
      <c r="AB220" s="0" t="n">
        <v>0.340864599248221</v>
      </c>
      <c r="AC220" s="0" t="n">
        <v>-0.359905537183248</v>
      </c>
      <c r="AD220" s="0" t="n">
        <v>-0.247707198434497</v>
      </c>
      <c r="AE220" s="0" t="n">
        <v>0.0399066945197612</v>
      </c>
      <c r="AF220" s="0" t="n">
        <v>-1.1427906949964</v>
      </c>
      <c r="AG220" s="0" t="n">
        <v>-0.766869525117912</v>
      </c>
      <c r="AH220" s="0" t="n">
        <v>-1.78494396919186</v>
      </c>
      <c r="AI220" s="0" t="n">
        <v>-0.922976898374094</v>
      </c>
      <c r="AJ220" s="0" t="n">
        <v>0.0939064816604498</v>
      </c>
      <c r="AK220" s="0" t="n">
        <v>0.300175049284521</v>
      </c>
      <c r="AL220" s="0" t="n">
        <v>-1.9793296949964</v>
      </c>
      <c r="AM220" s="0" t="n">
        <v>-0.137211703044201</v>
      </c>
      <c r="AN220" s="0" t="n">
        <v>0.563409950822132</v>
      </c>
      <c r="AO220" s="0" t="n">
        <v>-0.162912193376235</v>
      </c>
      <c r="AP220" s="0" t="n">
        <v>-0.6337886457778</v>
      </c>
      <c r="AQ220" s="0" t="n">
        <v>-0.412161145048214</v>
      </c>
      <c r="AR220" s="0" t="n">
        <v>-0.540763354977222</v>
      </c>
      <c r="AS220" s="0" t="n">
        <v>-0.636730559108057</v>
      </c>
      <c r="AT220" s="0" t="n">
        <v>0.173823525244848</v>
      </c>
      <c r="AU220" s="0" t="n">
        <v>2.30768822773545</v>
      </c>
      <c r="AV220" s="0" t="n">
        <v>-0.743699916905183</v>
      </c>
      <c r="AW220" s="0" t="n">
        <v>-0.318142632661427</v>
      </c>
      <c r="AX220" s="0" t="n">
        <v>-0.0516979393752317</v>
      </c>
      <c r="AY220" s="0" t="n">
        <v>-0.687354434358294</v>
      </c>
      <c r="AZ220" s="0" t="n">
        <v>1.09823580352343</v>
      </c>
      <c r="BA220" s="0" t="n">
        <v>-2.37088537330644</v>
      </c>
      <c r="BB220" s="0" t="n">
        <v>-0.531059170378676</v>
      </c>
      <c r="BC220" s="0" t="n">
        <v>0.818313736319962</v>
      </c>
      <c r="BD220" s="0" t="n">
        <v>-0.294094308388634</v>
      </c>
      <c r="BE220" s="0" t="n">
        <v>-0.820838958850291</v>
      </c>
      <c r="BF220" s="0" t="n">
        <v>0.440756754438764</v>
      </c>
      <c r="BG220" s="0" t="n">
        <v>0.906343235397152</v>
      </c>
      <c r="BH220" s="0" t="n">
        <v>0.210635445215058</v>
      </c>
      <c r="BI220" s="0" t="n">
        <v>-0.801220359812883</v>
      </c>
      <c r="BJ220" s="0" t="n">
        <v>0.456203319151743</v>
      </c>
      <c r="BK220" s="0" t="n">
        <v>-0.40204930027479</v>
      </c>
    </row>
    <row r="221" customFormat="false" ht="15" hidden="false" customHeight="false" outlineLevel="0" collapsed="false">
      <c r="A221" s="0" t="n">
        <v>0.745186881893828</v>
      </c>
      <c r="B221" s="0" t="n">
        <v>1.48325888485659</v>
      </c>
      <c r="C221" s="0" t="n">
        <v>-2.60557675568853</v>
      </c>
      <c r="D221" s="0" t="n">
        <v>0.111067473195633</v>
      </c>
      <c r="E221" s="0" t="n">
        <v>-1.73573393694763</v>
      </c>
      <c r="F221" s="0" t="n">
        <v>2.44178858532977</v>
      </c>
      <c r="G221" s="0" t="n">
        <v>-0.468124533796191</v>
      </c>
      <c r="H221" s="0" t="n">
        <v>0.746373241825372</v>
      </c>
      <c r="I221" s="0" t="n">
        <v>-0.0353168595948957</v>
      </c>
      <c r="J221" s="0" t="n">
        <v>-0.80308458071906</v>
      </c>
      <c r="K221" s="0" t="n">
        <v>-0.922053047177427</v>
      </c>
      <c r="L221" s="0" t="n">
        <v>1.58567917310076</v>
      </c>
      <c r="M221" s="0" t="n">
        <v>0.955938060178311</v>
      </c>
      <c r="N221" s="0" t="n">
        <v>1.94358408737756</v>
      </c>
      <c r="O221" s="0" t="n">
        <v>0.0554533351576992</v>
      </c>
      <c r="P221" s="0" t="n">
        <v>0.287919621246</v>
      </c>
      <c r="Q221" s="0" t="n">
        <v>-0.267191565655288</v>
      </c>
      <c r="R221" s="0" t="n">
        <v>-0.287082203115009</v>
      </c>
      <c r="S221" s="0" t="n">
        <v>-1.04188693247737</v>
      </c>
      <c r="T221" s="0" t="n">
        <v>0.0840101909243513</v>
      </c>
      <c r="U221" s="0" t="n">
        <v>-0.789246594886197</v>
      </c>
      <c r="V221" s="0" t="n">
        <v>0.441908922164203</v>
      </c>
      <c r="W221" s="0" t="n">
        <v>0.17001021898021</v>
      </c>
      <c r="X221" s="0" t="n">
        <v>0.287682043675722</v>
      </c>
      <c r="Y221" s="0" t="n">
        <v>1.67512993969023</v>
      </c>
      <c r="Z221" s="0" t="n">
        <v>-0.0377179497655912</v>
      </c>
      <c r="AA221" s="0" t="n">
        <v>0.756727002853428</v>
      </c>
      <c r="AB221" s="0" t="n">
        <v>2.05150946408558</v>
      </c>
      <c r="AC221" s="0" t="n">
        <v>1.30661706929505</v>
      </c>
      <c r="AD221" s="0" t="n">
        <v>1.15316969845485</v>
      </c>
      <c r="AE221" s="0" t="n">
        <v>-0.3066882155205</v>
      </c>
      <c r="AF221" s="0" t="n">
        <v>0.229643055567797</v>
      </c>
      <c r="AG221" s="0" t="n">
        <v>-1.31827629202994</v>
      </c>
      <c r="AH221" s="0" t="n">
        <v>0.498914400964415</v>
      </c>
      <c r="AI221" s="0" t="n">
        <v>0.274460177613842</v>
      </c>
      <c r="AJ221" s="0" t="n">
        <v>0.0233851251561811</v>
      </c>
      <c r="AK221" s="0" t="n">
        <v>1.02719478824286</v>
      </c>
      <c r="AL221" s="0" t="n">
        <v>-1.2077748224244</v>
      </c>
      <c r="AM221" s="0" t="n">
        <v>1.63486285116035</v>
      </c>
      <c r="AN221" s="0" t="n">
        <v>0.901764687940284</v>
      </c>
      <c r="AO221" s="0" t="n">
        <v>-0.0706339796519741</v>
      </c>
      <c r="AP221" s="0" t="n">
        <v>-0.148729587817394</v>
      </c>
      <c r="AQ221" s="0" t="n">
        <v>0.480611215248594</v>
      </c>
      <c r="AR221" s="0" t="n">
        <v>1.52085123206378</v>
      </c>
      <c r="AS221" s="0" t="n">
        <v>0.101607718690011</v>
      </c>
      <c r="AT221" s="0" t="n">
        <v>0.144030901979226</v>
      </c>
      <c r="AU221" s="0" t="n">
        <v>0.0181184776258713</v>
      </c>
      <c r="AV221" s="0" t="n">
        <v>1.78202411270147</v>
      </c>
      <c r="AW221" s="0" t="n">
        <v>-0.368883102937024</v>
      </c>
      <c r="AX221" s="0" t="n">
        <v>-0.0295075986190713</v>
      </c>
      <c r="AY221" s="0" t="n">
        <v>1.463435654261</v>
      </c>
      <c r="AZ221" s="0" t="n">
        <v>0.147010833612864</v>
      </c>
      <c r="BA221" s="0" t="n">
        <v>1.13705886004552</v>
      </c>
      <c r="BB221" s="0" t="n">
        <v>-0.911280056902959</v>
      </c>
      <c r="BC221" s="0" t="n">
        <v>-0.205292521628514</v>
      </c>
      <c r="BD221" s="0" t="n">
        <v>1.48443403844023</v>
      </c>
      <c r="BE221" s="0" t="n">
        <v>-0.676339715763546</v>
      </c>
      <c r="BF221" s="0" t="n">
        <v>-0.151299039769707</v>
      </c>
      <c r="BG221" s="0" t="n">
        <v>0.256685230891479</v>
      </c>
      <c r="BH221" s="0" t="n">
        <v>-0.989154517992987</v>
      </c>
      <c r="BI221" s="0" t="n">
        <v>-0.413810118621897</v>
      </c>
      <c r="BJ221" s="0" t="n">
        <v>0.11263668182564</v>
      </c>
      <c r="BK221" s="0" t="n">
        <v>0.0466817341619612</v>
      </c>
    </row>
    <row r="222" customFormat="false" ht="15" hidden="false" customHeight="false" outlineLevel="0" collapsed="false">
      <c r="A222" s="0" t="n">
        <v>1.28035202083714</v>
      </c>
      <c r="B222" s="0" t="n">
        <v>1.54145719483225</v>
      </c>
      <c r="C222" s="0" t="n">
        <v>-0.856084872000911</v>
      </c>
      <c r="D222" s="0" t="n">
        <v>0.111268519167489</v>
      </c>
      <c r="E222" s="0" t="n">
        <v>0.674248308424766</v>
      </c>
      <c r="F222" s="0" t="n">
        <v>1.5163474657992</v>
      </c>
      <c r="G222" s="0" t="n">
        <v>0.718490297317129</v>
      </c>
      <c r="H222" s="0" t="n">
        <v>0.290913401592332</v>
      </c>
      <c r="I222" s="0" t="n">
        <v>0.666542531982631</v>
      </c>
      <c r="J222" s="0" t="n">
        <v>0.67376883433626</v>
      </c>
      <c r="K222" s="0" t="n">
        <v>-0.927714292284368</v>
      </c>
      <c r="L222" s="0" t="n">
        <v>0.192798792506269</v>
      </c>
      <c r="M222" s="0" t="n">
        <v>1.45916099418869</v>
      </c>
      <c r="N222" s="0" t="n">
        <v>-0.207356768694005</v>
      </c>
      <c r="O222" s="0" t="n">
        <v>0.129446642547444</v>
      </c>
      <c r="P222" s="0" t="n">
        <v>-0.242516449526022</v>
      </c>
      <c r="Q222" s="0" t="n">
        <v>-2.31385949560688</v>
      </c>
      <c r="R222" s="0" t="n">
        <v>0.0205901772346791</v>
      </c>
      <c r="S222" s="0" t="n">
        <v>0.301791930652873</v>
      </c>
      <c r="T222" s="0" t="n">
        <v>-0.512493390880902</v>
      </c>
      <c r="U222" s="0" t="n">
        <v>-1.15463694888473</v>
      </c>
      <c r="V222" s="0" t="n">
        <v>-0.880606459781649</v>
      </c>
      <c r="W222" s="0" t="n">
        <v>0.764187616135564</v>
      </c>
      <c r="X222" s="0" t="n">
        <v>1.97252477304691</v>
      </c>
      <c r="Y222" s="0" t="n">
        <v>1.38243334090543</v>
      </c>
      <c r="Z222" s="0" t="n">
        <v>-1.34434600483055</v>
      </c>
      <c r="AA222" s="0" t="n">
        <v>0.854627310550703</v>
      </c>
      <c r="AB222" s="0" t="n">
        <v>-0.66316237580929</v>
      </c>
      <c r="AC222" s="0" t="n">
        <v>-0.582267062508777</v>
      </c>
      <c r="AD222" s="0" t="n">
        <v>-0.461975597971284</v>
      </c>
      <c r="AE222" s="0" t="n">
        <v>0.70606694985543</v>
      </c>
      <c r="AF222" s="0" t="n">
        <v>0.959253376449038</v>
      </c>
      <c r="AG222" s="0" t="n">
        <v>-0.098031071279788</v>
      </c>
      <c r="AH222" s="0" t="n">
        <v>-0.0810707410080248</v>
      </c>
      <c r="AI222" s="0" t="n">
        <v>0.464263743235793</v>
      </c>
      <c r="AJ222" s="0" t="n">
        <v>0.567994539524242</v>
      </c>
      <c r="AK222" s="0" t="n">
        <v>1.17622570675853</v>
      </c>
      <c r="AL222" s="0" t="n">
        <v>-1.2843719755092</v>
      </c>
      <c r="AM222" s="0" t="n">
        <v>0.02002733980403</v>
      </c>
      <c r="AN222" s="0" t="n">
        <v>-1.06802437589118</v>
      </c>
      <c r="AO222" s="0" t="n">
        <v>-0.0509422790634031</v>
      </c>
      <c r="AP222" s="0" t="n">
        <v>-0.226175287680761</v>
      </c>
      <c r="AQ222" s="0" t="n">
        <v>-0.0467494539027023</v>
      </c>
      <c r="AR222" s="0" t="n">
        <v>-0.799742888110532</v>
      </c>
      <c r="AS222" s="0" t="n">
        <v>-1.48728979320743</v>
      </c>
      <c r="AT222" s="0" t="n">
        <v>-2.0944375267149</v>
      </c>
      <c r="AU222" s="0" t="n">
        <v>-0.13118015426484</v>
      </c>
      <c r="AV222" s="0" t="n">
        <v>-0.431001105832939</v>
      </c>
      <c r="AW222" s="0" t="n">
        <v>-0.675937664803827</v>
      </c>
      <c r="AX222" s="0" t="n">
        <v>1.32254846283166</v>
      </c>
      <c r="AY222" s="0" t="n">
        <v>-0.859438186795311</v>
      </c>
      <c r="AZ222" s="0" t="n">
        <v>1.4168340821388</v>
      </c>
      <c r="BA222" s="0" t="n">
        <v>1.62384374426926</v>
      </c>
      <c r="BB222" s="0" t="n">
        <v>-1.95090046678938</v>
      </c>
      <c r="BC222" s="0" t="n">
        <v>0.0923814589989698</v>
      </c>
      <c r="BD222" s="0" t="n">
        <v>-0.399696490835991</v>
      </c>
      <c r="BE222" s="0" t="n">
        <v>-2.91180394471727</v>
      </c>
      <c r="BF222" s="0" t="n">
        <v>-1.44464125306841</v>
      </c>
      <c r="BG222" s="0" t="n">
        <v>0.774936107108474</v>
      </c>
      <c r="BH222" s="0" t="n">
        <v>2.01919925271126</v>
      </c>
      <c r="BI222" s="0" t="n">
        <v>0.902678142699248</v>
      </c>
      <c r="BJ222" s="0" t="n">
        <v>0.323632472512978</v>
      </c>
      <c r="BK222" s="0" t="n">
        <v>-0.0213323816310875</v>
      </c>
    </row>
    <row r="223" customFormat="false" ht="15" hidden="false" customHeight="false" outlineLevel="0" collapsed="false">
      <c r="A223" s="0" t="n">
        <v>1.68266291464811</v>
      </c>
      <c r="B223" s="0" t="n">
        <v>2.14823920195764</v>
      </c>
      <c r="C223" s="0" t="n">
        <v>-0.586842679524186</v>
      </c>
      <c r="D223" s="0" t="n">
        <v>-1.99998656031029</v>
      </c>
      <c r="E223" s="0" t="n">
        <v>-2.0981874632712</v>
      </c>
      <c r="F223" s="0" t="n">
        <v>1.3218809921598</v>
      </c>
      <c r="G223" s="0" t="n">
        <v>-0.0470585407743865</v>
      </c>
      <c r="H223" s="0" t="n">
        <v>0.183241910458719</v>
      </c>
      <c r="I223" s="0" t="n">
        <v>-1.79065099295671</v>
      </c>
      <c r="J223" s="0" t="n">
        <v>-0.753188912788466</v>
      </c>
      <c r="K223" s="0" t="n">
        <v>-0.295480813900782</v>
      </c>
      <c r="L223" s="0" t="n">
        <v>0.207838383364071</v>
      </c>
      <c r="M223" s="0" t="n">
        <v>-0.398592038913759</v>
      </c>
      <c r="N223" s="0" t="n">
        <v>-1.03732619830134</v>
      </c>
      <c r="O223" s="0" t="n">
        <v>-0.784566992602523</v>
      </c>
      <c r="P223" s="0" t="n">
        <v>1.20832328594723</v>
      </c>
      <c r="Q223" s="0" t="n">
        <v>0.2447846196035</v>
      </c>
      <c r="R223" s="0" t="n">
        <v>0.612156806955552</v>
      </c>
      <c r="S223" s="0" t="n">
        <v>-0.89887381087733</v>
      </c>
      <c r="T223" s="0" t="n">
        <v>-2.95382348540062</v>
      </c>
      <c r="U223" s="0" t="n">
        <v>-0.523104306884496</v>
      </c>
      <c r="V223" s="0" t="n">
        <v>-0.866570554425497</v>
      </c>
      <c r="W223" s="0" t="n">
        <v>0.349012268628079</v>
      </c>
      <c r="X223" s="0" t="n">
        <v>3.28572371368184</v>
      </c>
      <c r="Y223" s="0" t="n">
        <v>0.695166017618256</v>
      </c>
      <c r="Z223" s="0" t="n">
        <v>2.73596015938349</v>
      </c>
      <c r="AA223" s="0" t="n">
        <v>0.568769695339449</v>
      </c>
      <c r="AB223" s="0" t="n">
        <v>-0.629886237572715</v>
      </c>
      <c r="AC223" s="0" t="n">
        <v>0.347916078120883</v>
      </c>
      <c r="AD223" s="0" t="n">
        <v>1.78063859947771</v>
      </c>
      <c r="AE223" s="0" t="n">
        <v>1.82956259632124</v>
      </c>
      <c r="AF223" s="0" t="n">
        <v>-0.575337368043079</v>
      </c>
      <c r="AG223" s="0" t="n">
        <v>0.253183695699299</v>
      </c>
      <c r="AH223" s="0" t="n">
        <v>-1.42926687967115</v>
      </c>
      <c r="AI223" s="0" t="n">
        <v>0.82466862469143</v>
      </c>
      <c r="AJ223" s="0" t="n">
        <v>1.55335469905589</v>
      </c>
      <c r="AK223" s="0" t="n">
        <v>0.0397994541160162</v>
      </c>
      <c r="AL223" s="0" t="n">
        <v>-0.667384054360128</v>
      </c>
      <c r="AM223" s="0" t="n">
        <v>0.360130951277563</v>
      </c>
      <c r="AN223" s="0" t="n">
        <v>0.417459031363166</v>
      </c>
      <c r="AO223" s="0" t="n">
        <v>0.0811438318496202</v>
      </c>
      <c r="AP223" s="0" t="n">
        <v>0.178715124335953</v>
      </c>
      <c r="AQ223" s="0" t="n">
        <v>-0.173814850469371</v>
      </c>
      <c r="AR223" s="0" t="n">
        <v>0.995954928226406</v>
      </c>
      <c r="AS223" s="0" t="n">
        <v>0.736227445165127</v>
      </c>
      <c r="AT223" s="0" t="n">
        <v>-0.983103147144149</v>
      </c>
      <c r="AU223" s="0" t="n">
        <v>-1.0105906031586</v>
      </c>
      <c r="AV223" s="0" t="n">
        <v>-0.254374417026562</v>
      </c>
      <c r="AW223" s="0" t="n">
        <v>0.736837124105179</v>
      </c>
      <c r="AX223" s="0" t="n">
        <v>0.148057413890815</v>
      </c>
      <c r="AY223" s="0" t="n">
        <v>-0.643150410122655</v>
      </c>
      <c r="AZ223" s="0" t="n">
        <v>0.26151859672583</v>
      </c>
      <c r="BA223" s="0" t="n">
        <v>-0.330810519522272</v>
      </c>
      <c r="BB223" s="0" t="n">
        <v>0.880486460224131</v>
      </c>
      <c r="BC223" s="0" t="n">
        <v>0.333058435067047</v>
      </c>
      <c r="BD223" s="0" t="n">
        <v>-0.315278187452144</v>
      </c>
      <c r="BE223" s="0" t="n">
        <v>0.231518772046462</v>
      </c>
      <c r="BF223" s="0" t="n">
        <v>1.3150480595242</v>
      </c>
      <c r="BG223" s="0" t="n">
        <v>-0.569630076546378</v>
      </c>
      <c r="BH223" s="0" t="n">
        <v>0.402656981647161</v>
      </c>
      <c r="BI223" s="0" t="n">
        <v>-0.0704603404659958</v>
      </c>
      <c r="BJ223" s="0" t="n">
        <v>0.4269836838621</v>
      </c>
      <c r="BK223" s="0" t="n">
        <v>-0.65456494159573</v>
      </c>
    </row>
    <row r="224" customFormat="false" ht="15" hidden="false" customHeight="false" outlineLevel="0" collapsed="false">
      <c r="A224" s="0" t="n">
        <v>0.110335433159376</v>
      </c>
      <c r="B224" s="0" t="n">
        <v>1.1078232824168</v>
      </c>
      <c r="C224" s="0" t="n">
        <v>-0.937006981246107</v>
      </c>
      <c r="D224" s="0" t="n">
        <v>-1.32940510332508</v>
      </c>
      <c r="E224" s="0" t="n">
        <v>-1.29145556448696</v>
      </c>
      <c r="F224" s="0" t="n">
        <v>-1.17066253020019</v>
      </c>
      <c r="G224" s="0" t="n">
        <v>0.595323287892664</v>
      </c>
      <c r="H224" s="0" t="n">
        <v>-1.40585968586547</v>
      </c>
      <c r="I224" s="0" t="n">
        <v>-0.297895344743531</v>
      </c>
      <c r="J224" s="0" t="n">
        <v>0.618289303310708</v>
      </c>
      <c r="K224" s="0" t="n">
        <v>0.416659060548594</v>
      </c>
      <c r="L224" s="0" t="n">
        <v>-0.385558979962485</v>
      </c>
      <c r="M224" s="0" t="n">
        <v>0.190923731755106</v>
      </c>
      <c r="N224" s="0" t="n">
        <v>0.107145329737568</v>
      </c>
      <c r="O224" s="0" t="n">
        <v>-0.224240955548186</v>
      </c>
      <c r="P224" s="0" t="n">
        <v>-0.21083471865458</v>
      </c>
      <c r="Q224" s="0" t="n">
        <v>2.23542743475696</v>
      </c>
      <c r="R224" s="0" t="n">
        <v>0.809310903931301</v>
      </c>
      <c r="S224" s="0" t="n">
        <v>2.48065091751214</v>
      </c>
      <c r="T224" s="0" t="n">
        <v>-0.496963132920501</v>
      </c>
      <c r="U224" s="0" t="n">
        <v>-0.0849665968881474</v>
      </c>
      <c r="V224" s="0" t="n">
        <v>-1.33212576527665</v>
      </c>
      <c r="W224" s="0" t="n">
        <v>-0.809566802089572</v>
      </c>
      <c r="X224" s="0" t="n">
        <v>1.9019131486625</v>
      </c>
      <c r="Y224" s="0" t="n">
        <v>-0.522034289841756</v>
      </c>
      <c r="Z224" s="0" t="n">
        <v>1.91928130014446</v>
      </c>
      <c r="AA224" s="0" t="n">
        <v>-1.24336226067989</v>
      </c>
      <c r="AB224" s="0" t="n">
        <v>-1.05346903407328</v>
      </c>
      <c r="AC224" s="0" t="n">
        <v>-0.341231221023421</v>
      </c>
      <c r="AD224" s="0" t="n">
        <v>-0.0637499216791779</v>
      </c>
      <c r="AE224" s="0" t="n">
        <v>0.92308729245013</v>
      </c>
      <c r="AF224" s="0" t="n">
        <v>0.450770417186266</v>
      </c>
      <c r="AG224" s="0" t="n">
        <v>-0.416315257344028</v>
      </c>
      <c r="AH224" s="0" t="n">
        <v>-0.133315806518106</v>
      </c>
      <c r="AI224" s="0" t="n">
        <v>-0.3190629197847</v>
      </c>
      <c r="AJ224" s="0" t="n">
        <v>-0.91465373532573</v>
      </c>
      <c r="AK224" s="0" t="n">
        <v>-0.887962936601622</v>
      </c>
      <c r="AL224" s="0" t="n">
        <v>1.02788389143341</v>
      </c>
      <c r="AM224" s="0" t="n">
        <v>-1.82816492792714</v>
      </c>
      <c r="AN224" s="0" t="n">
        <v>1.61735869744506</v>
      </c>
      <c r="AO224" s="0" t="n">
        <v>-0.342994225602232</v>
      </c>
      <c r="AP224" s="0" t="n">
        <v>-0.77250860639216</v>
      </c>
      <c r="AQ224" s="0" t="n">
        <v>0.739759290697269</v>
      </c>
      <c r="AR224" s="0" t="n">
        <v>1.48521658414712</v>
      </c>
      <c r="AS224" s="0" t="n">
        <v>1.11763244160396</v>
      </c>
      <c r="AT224" s="0" t="n">
        <v>0.501852049359891</v>
      </c>
      <c r="AU224" s="0" t="n">
        <v>1.08686348972184</v>
      </c>
      <c r="AV224" s="0" t="n">
        <v>-1.71649757714387</v>
      </c>
      <c r="AW224" s="0" t="n">
        <v>-0.521830541488148</v>
      </c>
      <c r="AX224" s="0" t="n">
        <v>-0.911170060024845</v>
      </c>
      <c r="AY224" s="0" t="n">
        <v>1.22463873121518</v>
      </c>
      <c r="AZ224" s="0" t="n">
        <v>-0.383478018923887</v>
      </c>
      <c r="BA224" s="0" t="n">
        <v>0.845406556782056</v>
      </c>
      <c r="BB224" s="0" t="n">
        <v>0.535856942488638</v>
      </c>
      <c r="BC224" s="0" t="n">
        <v>-0.862306936163681</v>
      </c>
      <c r="BD224" s="0" t="n">
        <v>-0.586958209976285</v>
      </c>
      <c r="BE224" s="0" t="n">
        <v>1.29381769081473</v>
      </c>
      <c r="BF224" s="0" t="n">
        <v>-0.775482648684413</v>
      </c>
      <c r="BG224" s="0" t="n">
        <v>0.124867610195479</v>
      </c>
      <c r="BH224" s="0" t="n">
        <v>-0.782541286326445</v>
      </c>
      <c r="BI224" s="0" t="n">
        <v>-0.313952186915861</v>
      </c>
      <c r="BJ224" s="0" t="n">
        <v>-0.0461619439699719</v>
      </c>
      <c r="BK224" s="0" t="n">
        <v>-0.782866510297491</v>
      </c>
    </row>
    <row r="225" customFormat="false" ht="15" hidden="false" customHeight="false" outlineLevel="0" collapsed="false">
      <c r="A225" s="0" t="n">
        <v>-0.960446953983882</v>
      </c>
      <c r="B225" s="0" t="n">
        <v>0.286273336777442</v>
      </c>
      <c r="C225" s="0" t="n">
        <v>-0.844737408791176</v>
      </c>
      <c r="D225" s="0" t="n">
        <v>-0.810657555698673</v>
      </c>
      <c r="E225" s="0" t="n">
        <v>-0.939053143701971</v>
      </c>
      <c r="F225" s="0" t="n">
        <v>-0.0779080463313184</v>
      </c>
      <c r="G225" s="0" t="n">
        <v>0.943701634399841</v>
      </c>
      <c r="H225" s="0" t="n">
        <v>1.50652863631227</v>
      </c>
      <c r="I225" s="0" t="n">
        <v>-0.725918085993779</v>
      </c>
      <c r="J225" s="0" t="n">
        <v>2.15031079333121</v>
      </c>
      <c r="K225" s="0" t="n">
        <v>-1.0047048607068</v>
      </c>
      <c r="L225" s="0" t="n">
        <v>1.08354852332787</v>
      </c>
      <c r="M225" s="0" t="n">
        <v>-0.721696454015443</v>
      </c>
      <c r="N225" s="0" t="n">
        <v>-0.87092326987001</v>
      </c>
      <c r="O225" s="0" t="n">
        <v>-0.744756156784389</v>
      </c>
      <c r="P225" s="0" t="n">
        <v>-0.0524476996491191</v>
      </c>
      <c r="Q225" s="0" t="n">
        <v>0.57997217103361</v>
      </c>
      <c r="R225" s="0" t="n">
        <v>0.669868037904822</v>
      </c>
      <c r="S225" s="0" t="n">
        <v>-0.943985015347888</v>
      </c>
      <c r="T225" s="0" t="n">
        <v>-0.989659287511269</v>
      </c>
      <c r="U225" s="0" t="n">
        <v>-0.916638693363547</v>
      </c>
      <c r="V225" s="0" t="n">
        <v>-0.111354402385511</v>
      </c>
      <c r="W225" s="0" t="n">
        <v>-0.210155604190875</v>
      </c>
      <c r="X225" s="0" t="n">
        <v>-0.950175462069795</v>
      </c>
      <c r="Y225" s="0" t="n">
        <v>0.269603694063244</v>
      </c>
      <c r="Z225" s="0" t="n">
        <v>2.26256880833532</v>
      </c>
      <c r="AA225" s="0" t="n">
        <v>-0.504715461835151</v>
      </c>
      <c r="AB225" s="0" t="n">
        <v>-0.433511821203533</v>
      </c>
      <c r="AC225" s="0" t="n">
        <v>0.559661570324369</v>
      </c>
      <c r="AD225" s="0" t="n">
        <v>-0.558816291736795</v>
      </c>
      <c r="AE225" s="0" t="n">
        <v>0.668964481718182</v>
      </c>
      <c r="AF225" s="0" t="n">
        <v>-0.71854270677904</v>
      </c>
      <c r="AG225" s="0" t="n">
        <v>1.8321196075773</v>
      </c>
      <c r="AH225" s="0" t="n">
        <v>0.344774972592295</v>
      </c>
      <c r="AI225" s="0" t="n">
        <v>-0.620022949076712</v>
      </c>
      <c r="AJ225" s="0" t="n">
        <v>-0.588691699469274</v>
      </c>
      <c r="AK225" s="0" t="n">
        <v>-0.513799752708035</v>
      </c>
      <c r="AL225" s="0" t="n">
        <v>1.37274966624887</v>
      </c>
      <c r="AM225" s="0" t="n">
        <v>-1.26875100760128</v>
      </c>
      <c r="AN225" s="0" t="n">
        <v>-0.667941670459505</v>
      </c>
      <c r="AO225" s="0" t="n">
        <v>-0.561660556925426</v>
      </c>
      <c r="AP225" s="0" t="n">
        <v>-0.015687966756938</v>
      </c>
      <c r="AQ225" s="0" t="n">
        <v>-0.271109692646795</v>
      </c>
      <c r="AR225" s="0" t="n">
        <v>-1.49122783139046</v>
      </c>
      <c r="AS225" s="0" t="n">
        <v>-0.399822683595468</v>
      </c>
      <c r="AT225" s="0" t="n">
        <v>-0.0995506831849684</v>
      </c>
      <c r="AU225" s="0" t="n">
        <v>-0.628097835079783</v>
      </c>
      <c r="AV225" s="0" t="n">
        <v>0.686775489047665</v>
      </c>
      <c r="AW225" s="0" t="n">
        <v>0.919408428753647</v>
      </c>
      <c r="AX225" s="0" t="n">
        <v>-0.0783866997293929</v>
      </c>
      <c r="AY225" s="0" t="n">
        <v>0.230541586850729</v>
      </c>
      <c r="AZ225" s="0" t="n">
        <v>-2.16105599734927</v>
      </c>
      <c r="BA225" s="0" t="n">
        <v>-0.421102772161832</v>
      </c>
      <c r="BB225" s="0" t="n">
        <v>1.00482169175791</v>
      </c>
      <c r="BC225" s="0" t="n">
        <v>-0.423436583179278</v>
      </c>
      <c r="BD225" s="0" t="n">
        <v>-0.737261676391961</v>
      </c>
      <c r="BE225" s="0" t="n">
        <v>2.27768892603093</v>
      </c>
      <c r="BF225" s="0" t="n">
        <v>1.81907719019581</v>
      </c>
      <c r="BG225" s="0" t="n">
        <v>0.467574912482157</v>
      </c>
      <c r="BH225" s="0" t="n">
        <v>1.13891061148005</v>
      </c>
      <c r="BI225" s="0" t="n">
        <v>-2.22593541795808</v>
      </c>
      <c r="BJ225" s="0" t="n">
        <v>-0.787551440628707</v>
      </c>
      <c r="BK225" s="0" t="n">
        <v>-0.469957873173152</v>
      </c>
    </row>
    <row r="226" customFormat="false" ht="15" hidden="false" customHeight="false" outlineLevel="0" collapsed="false">
      <c r="A226" s="0" t="n">
        <v>-0.235980098866946</v>
      </c>
      <c r="B226" s="0" t="n">
        <v>-0.489944020973963</v>
      </c>
      <c r="C226" s="0" t="n">
        <v>-2.55002629151635</v>
      </c>
      <c r="D226" s="0" t="n">
        <v>0.38602461870856</v>
      </c>
      <c r="E226" s="0" t="n">
        <v>0.543654128280607</v>
      </c>
      <c r="F226" s="0" t="n">
        <v>1.60189879158998</v>
      </c>
      <c r="G226" s="0" t="n">
        <v>-0.788309264774963</v>
      </c>
      <c r="H226" s="0" t="n">
        <v>-0.870163157779902</v>
      </c>
      <c r="I226" s="0" t="n">
        <v>-2.67998448596447</v>
      </c>
      <c r="J226" s="0" t="n">
        <v>-0.293566836590886</v>
      </c>
      <c r="K226" s="0" t="n">
        <v>0.901111781062172</v>
      </c>
      <c r="L226" s="0" t="n">
        <v>-0.611767862192719</v>
      </c>
      <c r="M226" s="0" t="n">
        <v>2.14344481854365</v>
      </c>
      <c r="N226" s="0" t="n">
        <v>-0.256594835789524</v>
      </c>
      <c r="O226" s="0" t="n">
        <v>0.146992284288556</v>
      </c>
      <c r="P226" s="0" t="n">
        <v>-1.36310308058159</v>
      </c>
      <c r="Q226" s="0" t="n">
        <v>0.287220345175279</v>
      </c>
      <c r="R226" s="0" t="n">
        <v>-1.9793197948527</v>
      </c>
      <c r="S226" s="0" t="n">
        <v>0.693697955013145</v>
      </c>
      <c r="T226" s="0" t="n">
        <v>0.724428176235412</v>
      </c>
      <c r="U226" s="0" t="n">
        <v>1.35929142433651</v>
      </c>
      <c r="V226" s="0" t="n">
        <v>-1.01996871876769</v>
      </c>
      <c r="W226" s="0" t="n">
        <v>0.160562118297419</v>
      </c>
      <c r="X226" s="0" t="n">
        <v>0.563816559386504</v>
      </c>
      <c r="Y226" s="0" t="n">
        <v>0.44228163833031</v>
      </c>
      <c r="Z226" s="0" t="n">
        <v>-0.865299275134851</v>
      </c>
      <c r="AA226" s="0" t="n">
        <v>-2.39198188955614</v>
      </c>
      <c r="AB226" s="0" t="n">
        <v>0.346960296884481</v>
      </c>
      <c r="AC226" s="0" t="n">
        <v>-0.152499678309919</v>
      </c>
      <c r="AD226" s="0" t="n">
        <v>-0.56667059296144</v>
      </c>
      <c r="AE226" s="0" t="n">
        <v>0.763945363715466</v>
      </c>
      <c r="AF226" s="0" t="n">
        <v>-0.0449195381544331</v>
      </c>
      <c r="AG226" s="0" t="n">
        <v>-1.3191950527678</v>
      </c>
      <c r="AH226" s="0" t="n">
        <v>-1.93145228909622</v>
      </c>
      <c r="AI226" s="0" t="n">
        <v>-1.12896326513317</v>
      </c>
      <c r="AJ226" s="0" t="n">
        <v>2.39301229476679</v>
      </c>
      <c r="AK226" s="0" t="n">
        <v>0.722776773932773</v>
      </c>
      <c r="AL226" s="0" t="n">
        <v>0.188612341975012</v>
      </c>
      <c r="AM226" s="0" t="n">
        <v>-0.181660927185805</v>
      </c>
      <c r="AN226" s="0" t="n">
        <v>-0.247392939947436</v>
      </c>
      <c r="AO226" s="0" t="n">
        <v>1.1671959833591</v>
      </c>
      <c r="AP226" s="0" t="n">
        <v>-0.490595741903432</v>
      </c>
      <c r="AQ226" s="0" t="n">
        <v>0.576920410684293</v>
      </c>
      <c r="AR226" s="0" t="n">
        <v>-0.348427950291594</v>
      </c>
      <c r="AS226" s="0" t="n">
        <v>1.94015663183506</v>
      </c>
      <c r="AT226" s="0" t="n">
        <v>0.742288507578304</v>
      </c>
      <c r="AU226" s="0" t="n">
        <v>1.24555681468363</v>
      </c>
      <c r="AV226" s="0" t="n">
        <v>-0.584409774688239</v>
      </c>
      <c r="AW226" s="0" t="n">
        <v>1.05813611256742</v>
      </c>
      <c r="AX226" s="0" t="n">
        <v>-0.312577425394691</v>
      </c>
      <c r="AY226" s="0" t="n">
        <v>0.110034823932849</v>
      </c>
      <c r="AZ226" s="0" t="n">
        <v>1.63504767061946</v>
      </c>
      <c r="BA226" s="0" t="n">
        <v>-1.04277505675642</v>
      </c>
      <c r="BB226" s="0" t="n">
        <v>0.2032477313054</v>
      </c>
      <c r="BC226" s="0" t="n">
        <v>0.438005258518727</v>
      </c>
      <c r="BD226" s="0" t="n">
        <v>0.52000438080081</v>
      </c>
      <c r="BE226" s="0" t="n">
        <v>-0.450784493093465</v>
      </c>
      <c r="BF226" s="0" t="n">
        <v>2.08626410080808</v>
      </c>
      <c r="BG226" s="0" t="n">
        <v>-1.29493188534026</v>
      </c>
      <c r="BH226" s="0" t="n">
        <v>1.45888538863247</v>
      </c>
      <c r="BI226" s="0" t="n">
        <v>1.21506560559164</v>
      </c>
      <c r="BJ226" s="0" t="n">
        <v>1.90088878960369</v>
      </c>
      <c r="BK226" s="0" t="n">
        <v>-1.58822709870782</v>
      </c>
    </row>
    <row r="227" customFormat="false" ht="15" hidden="false" customHeight="false" outlineLevel="0" collapsed="false">
      <c r="A227" s="0" t="n">
        <v>-0.86883148788971</v>
      </c>
      <c r="B227" s="0" t="n">
        <v>1.49194305916164</v>
      </c>
      <c r="C227" s="0" t="n">
        <v>-1.87703915463031</v>
      </c>
      <c r="D227" s="0" t="n">
        <v>-1.60645890104041</v>
      </c>
      <c r="E227" s="0" t="n">
        <v>-0.488307786711492</v>
      </c>
      <c r="F227" s="0" t="n">
        <v>0.191993788622268</v>
      </c>
      <c r="G227" s="0" t="n">
        <v>1.59222507364878</v>
      </c>
      <c r="H227" s="0" t="n">
        <v>-0.185265914930358</v>
      </c>
      <c r="I227" s="0" t="n">
        <v>-0.608239148064539</v>
      </c>
      <c r="J227" s="0" t="n">
        <v>0.311389937696427</v>
      </c>
      <c r="K227" s="0" t="n">
        <v>0.469596483294401</v>
      </c>
      <c r="L227" s="0" t="n">
        <v>0.441239822170271</v>
      </c>
      <c r="M227" s="0" t="n">
        <v>-0.177986207951345</v>
      </c>
      <c r="N227" s="0" t="n">
        <v>-1.95508611391815</v>
      </c>
      <c r="O227" s="0" t="n">
        <v>-0.917615989106332</v>
      </c>
      <c r="P227" s="0" t="n">
        <v>1.42027108526746</v>
      </c>
      <c r="Q227" s="0" t="n">
        <v>0.1870689379766</v>
      </c>
      <c r="R227" s="0" t="n">
        <v>-0.322522119107057</v>
      </c>
      <c r="S227" s="0" t="n">
        <v>1.11816854837398</v>
      </c>
      <c r="T227" s="0" t="n">
        <v>-1.13011663236895</v>
      </c>
      <c r="U227" s="0" t="n">
        <v>-0.225348133713008</v>
      </c>
      <c r="V227" s="0" t="n">
        <v>0.137758405174037</v>
      </c>
      <c r="W227" s="0" t="n">
        <v>-0.441377503294629</v>
      </c>
      <c r="X227" s="0" t="n">
        <v>0.100762822901599</v>
      </c>
      <c r="Y227" s="0" t="n">
        <v>-0.187693931421765</v>
      </c>
      <c r="Z227" s="0" t="n">
        <v>-1.39934304778588</v>
      </c>
      <c r="AA227" s="0" t="n">
        <v>0.181477881879056</v>
      </c>
      <c r="AB227" s="0" t="n">
        <v>-1.32835179151287</v>
      </c>
      <c r="AC227" s="0" t="n">
        <v>0.165615125096722</v>
      </c>
      <c r="AD227" s="0" t="n">
        <v>1.37413582415011</v>
      </c>
      <c r="AE227" s="0" t="n">
        <v>-0.281023197276054</v>
      </c>
      <c r="AF227" s="0" t="n">
        <v>-1.17148312997099</v>
      </c>
      <c r="AG227" s="0" t="n">
        <v>-0.126987813204981</v>
      </c>
      <c r="AH227" s="0" t="n">
        <v>-0.831971108078531</v>
      </c>
      <c r="AI227" s="0" t="n">
        <v>0.59450900263147</v>
      </c>
      <c r="AJ227" s="0" t="n">
        <v>-0.147988747522854</v>
      </c>
      <c r="AK227" s="0" t="n">
        <v>1.70976325166457</v>
      </c>
      <c r="AL227" s="0" t="n">
        <v>1.16298959567734</v>
      </c>
      <c r="AM227" s="0" t="n">
        <v>-0.153080504481403</v>
      </c>
      <c r="AN227" s="0" t="n">
        <v>0.715609067973091</v>
      </c>
      <c r="AO227" s="0" t="n">
        <v>-0.393236409162845</v>
      </c>
      <c r="AP227" s="0" t="n">
        <v>0.0339568851651683</v>
      </c>
      <c r="AQ227" s="0" t="n">
        <v>-0.361434196350312</v>
      </c>
      <c r="AR227" s="0" t="n">
        <v>0.766455959849709</v>
      </c>
      <c r="AS227" s="0" t="n">
        <v>1.43298827670958</v>
      </c>
      <c r="AT227" s="0" t="n">
        <v>0.798648207191143</v>
      </c>
      <c r="AU227" s="0" t="n">
        <v>0.921936601285356</v>
      </c>
      <c r="AV227" s="0" t="n">
        <v>0.923033437235729</v>
      </c>
      <c r="AW227" s="0" t="n">
        <v>0.55125592233471</v>
      </c>
      <c r="AX227" s="0" t="n">
        <v>-1.13928615921027</v>
      </c>
      <c r="AY227" s="0" t="n">
        <v>1.7009715194165</v>
      </c>
      <c r="AZ227" s="0" t="n">
        <v>1.80441082669843</v>
      </c>
      <c r="BA227" s="0" t="n">
        <v>-0.233879603313368</v>
      </c>
      <c r="BB227" s="0" t="n">
        <v>-0.370697915216182</v>
      </c>
      <c r="BC227" s="0" t="n">
        <v>0.612411652915375</v>
      </c>
      <c r="BD227" s="0" t="n">
        <v>0.550812835183505</v>
      </c>
      <c r="BE227" s="0" t="n">
        <v>-0.201946068753019</v>
      </c>
      <c r="BF227" s="0" t="n">
        <v>-1.2500256555876</v>
      </c>
      <c r="BG227" s="0" t="n">
        <v>0.305701190749777</v>
      </c>
      <c r="BH227" s="0" t="n">
        <v>0.551436538175545</v>
      </c>
      <c r="BI227" s="0" t="n">
        <v>0.725821148038797</v>
      </c>
      <c r="BJ227" s="0" t="n">
        <v>0.349292772354208</v>
      </c>
      <c r="BK227" s="0" t="n">
        <v>-0.271115148361909</v>
      </c>
    </row>
    <row r="228" customFormat="false" ht="15" hidden="false" customHeight="false" outlineLevel="0" collapsed="false">
      <c r="A228" s="0" t="n">
        <v>0.994002039506278</v>
      </c>
      <c r="B228" s="0" t="n">
        <v>0.0658484975659183</v>
      </c>
      <c r="C228" s="0" t="n">
        <v>-0.464923014364721</v>
      </c>
      <c r="D228" s="0" t="n">
        <v>-0.180653382045721</v>
      </c>
      <c r="E228" s="0" t="n">
        <v>-1.74596903247498</v>
      </c>
      <c r="F228" s="0" t="n">
        <v>-0.182241824178539</v>
      </c>
      <c r="G228" s="0" t="n">
        <v>0.688436519874669</v>
      </c>
      <c r="H228" s="0" t="n">
        <v>0.33978302213923</v>
      </c>
      <c r="I228" s="0" t="n">
        <v>1.52066417298119</v>
      </c>
      <c r="J228" s="0" t="n">
        <v>-0.262974914015704</v>
      </c>
      <c r="K228" s="0" t="n">
        <v>0.487313163053316</v>
      </c>
      <c r="L228" s="0" t="n">
        <v>0.792740176305772</v>
      </c>
      <c r="M228" s="0" t="n">
        <v>2.34285700828741</v>
      </c>
      <c r="N228" s="0" t="n">
        <v>0.14476549111764</v>
      </c>
      <c r="O228" s="0" t="n">
        <v>-1.04418717886402</v>
      </c>
      <c r="P228" s="0" t="n">
        <v>0.847928753355282</v>
      </c>
      <c r="Q228" s="0" t="n">
        <v>1.86572735596846</v>
      </c>
      <c r="R228" s="0" t="n">
        <v>-0.322548710226622</v>
      </c>
      <c r="S228" s="0" t="n">
        <v>0.841081538606416</v>
      </c>
      <c r="T228" s="0" t="n">
        <v>1.22872805522892</v>
      </c>
      <c r="U228" s="0" t="n">
        <v>1.01706554397015</v>
      </c>
      <c r="V228" s="0" t="n">
        <v>0.125558522473578</v>
      </c>
      <c r="W228" s="0" t="n">
        <v>-0.698473758213146</v>
      </c>
      <c r="X228" s="0" t="n">
        <v>-0.0812795480135858</v>
      </c>
      <c r="Y228" s="0" t="n">
        <v>0.458600453877631</v>
      </c>
      <c r="Z228" s="0" t="n">
        <v>0.908222524091729</v>
      </c>
      <c r="AA228" s="0" t="n">
        <v>0.333945047999039</v>
      </c>
      <c r="AB228" s="0" t="n">
        <v>-0.379907966540577</v>
      </c>
      <c r="AC228" s="0" t="n">
        <v>0.555379656149769</v>
      </c>
      <c r="AD228" s="0" t="n">
        <v>0.86008506774282</v>
      </c>
      <c r="AE228" s="0" t="n">
        <v>0.379610056414481</v>
      </c>
      <c r="AF228" s="0" t="n">
        <v>-0.836187114538325</v>
      </c>
      <c r="AG228" s="0" t="n">
        <v>-0.18140603471719</v>
      </c>
      <c r="AH228" s="0" t="n">
        <v>0.947820776412467</v>
      </c>
      <c r="AI228" s="0" t="n">
        <v>-1.38301780874447</v>
      </c>
      <c r="AJ228" s="0" t="n">
        <v>-2.09317802239116</v>
      </c>
      <c r="AK228" s="0" t="n">
        <v>1.50808285014402</v>
      </c>
      <c r="AL228" s="0" t="n">
        <v>0.51141525502188</v>
      </c>
      <c r="AM228" s="0" t="n">
        <v>0.606730002520106</v>
      </c>
      <c r="AN228" s="0" t="n">
        <v>-1.07681697362706</v>
      </c>
      <c r="AO228" s="0" t="n">
        <v>0.737528063466538</v>
      </c>
      <c r="AP228" s="0" t="n">
        <v>0.275248687568364</v>
      </c>
      <c r="AQ228" s="0" t="n">
        <v>-1.5843275778484</v>
      </c>
      <c r="AR228" s="0" t="n">
        <v>1.42428341427386</v>
      </c>
      <c r="AS228" s="0" t="n">
        <v>0.158683323618729</v>
      </c>
      <c r="AT228" s="0" t="n">
        <v>-0.396083966079269</v>
      </c>
      <c r="AU228" s="0" t="n">
        <v>-0.377989745985218</v>
      </c>
      <c r="AV228" s="0" t="n">
        <v>-2.01522190543238</v>
      </c>
      <c r="AW228" s="0" t="n">
        <v>0.593336599631363</v>
      </c>
      <c r="AX228" s="0" t="n">
        <v>0.261857207245725</v>
      </c>
      <c r="AY228" s="0" t="n">
        <v>-0.194080132333095</v>
      </c>
      <c r="AZ228" s="0" t="n">
        <v>1.27848520745167</v>
      </c>
      <c r="BA228" s="0" t="n">
        <v>-1.38385901899585</v>
      </c>
      <c r="BB228" s="0" t="n">
        <v>-0.596772476367615</v>
      </c>
      <c r="BC228" s="0" t="n">
        <v>-0.850008254760386</v>
      </c>
      <c r="BD228" s="0" t="n">
        <v>-0.278794979771553</v>
      </c>
      <c r="BE228" s="0" t="n">
        <v>0.067470025257223</v>
      </c>
      <c r="BF228" s="0" t="n">
        <v>0.430013523811355</v>
      </c>
      <c r="BG228" s="0" t="n">
        <v>-0.346973453105117</v>
      </c>
      <c r="BH228" s="0" t="n">
        <v>-0.877355735154894</v>
      </c>
      <c r="BI228" s="0" t="n">
        <v>1.68600694977044</v>
      </c>
      <c r="BJ228" s="0" t="n">
        <v>2.41164019178857</v>
      </c>
      <c r="BK228" s="0" t="n">
        <v>0.143286671882025</v>
      </c>
    </row>
    <row r="229" customFormat="false" ht="15" hidden="false" customHeight="false" outlineLevel="0" collapsed="false">
      <c r="A229" s="0" t="n">
        <v>-0.756780367020867</v>
      </c>
      <c r="B229" s="0" t="n">
        <v>1.47545413104229</v>
      </c>
      <c r="C229" s="0" t="n">
        <v>-1.44675710632847</v>
      </c>
      <c r="D229" s="0" t="n">
        <v>-0.334773324704828</v>
      </c>
      <c r="E229" s="0" t="n">
        <v>-0.696117051346302</v>
      </c>
      <c r="F229" s="0" t="n">
        <v>-1.15953555045049</v>
      </c>
      <c r="G229" s="0" t="n">
        <v>-0.28002423292177</v>
      </c>
      <c r="H229" s="0" t="n">
        <v>-0.864172079173965</v>
      </c>
      <c r="I229" s="0" t="n">
        <v>0.0126544641486545</v>
      </c>
      <c r="J229" s="0" t="n">
        <v>0.027177167672464</v>
      </c>
      <c r="K229" s="0" t="n">
        <v>-0.621331723521979</v>
      </c>
      <c r="L229" s="0" t="n">
        <v>-0.37051335659387</v>
      </c>
      <c r="M229" s="0" t="n">
        <v>-0.230848967903711</v>
      </c>
      <c r="N229" s="0" t="n">
        <v>0.809846061119427</v>
      </c>
      <c r="O229" s="0" t="n">
        <v>-0.148429401064186</v>
      </c>
      <c r="P229" s="0" t="n">
        <v>0.824701740786097</v>
      </c>
      <c r="Q229" s="0" t="n">
        <v>0.585812983554656</v>
      </c>
      <c r="R229" s="0" t="n">
        <v>0.571530696900742</v>
      </c>
      <c r="S229" s="0" t="n">
        <v>1.38784597034597</v>
      </c>
      <c r="T229" s="0" t="n">
        <v>-1.11939087974591</v>
      </c>
      <c r="U229" s="0" t="n">
        <v>-0.473183106307114</v>
      </c>
      <c r="V229" s="0" t="n">
        <v>1.76329880029957</v>
      </c>
      <c r="W229" s="0" t="n">
        <v>-0.257316500589268</v>
      </c>
      <c r="X229" s="0" t="n">
        <v>-2.81512368990585</v>
      </c>
      <c r="Y229" s="0" t="n">
        <v>-0.202968343147885</v>
      </c>
      <c r="Z229" s="0" t="n">
        <v>0.13493953016325</v>
      </c>
      <c r="AA229" s="0" t="n">
        <v>-2.61711311743121</v>
      </c>
      <c r="AB229" s="0" t="n">
        <v>1.33393563988795</v>
      </c>
      <c r="AC229" s="0" t="n">
        <v>-0.713712463865602</v>
      </c>
      <c r="AD229" s="0" t="n">
        <v>0.328563115187516</v>
      </c>
      <c r="AE229" s="0" t="n">
        <v>-0.225981545344062</v>
      </c>
      <c r="AF229" s="0" t="n">
        <v>-1.28835141920404</v>
      </c>
      <c r="AG229" s="0" t="n">
        <v>-1.07050813463542</v>
      </c>
      <c r="AH229" s="0" t="n">
        <v>-0.935082836427547</v>
      </c>
      <c r="AI229" s="0" t="n">
        <v>1.08567190918364</v>
      </c>
      <c r="AJ229" s="0" t="n">
        <v>-0.147538188100152</v>
      </c>
      <c r="AK229" s="0" t="n">
        <v>-0.521865516551747</v>
      </c>
      <c r="AL229" s="0" t="n">
        <v>-0.934608912590231</v>
      </c>
      <c r="AM229" s="0" t="n">
        <v>1.19615022152613</v>
      </c>
      <c r="AN229" s="0" t="n">
        <v>1.46420127252359</v>
      </c>
      <c r="AO229" s="0" t="n">
        <v>1.18474389870668</v>
      </c>
      <c r="AP229" s="0" t="n">
        <v>0.492437339154167</v>
      </c>
      <c r="AQ229" s="0" t="n">
        <v>0.289830041870712</v>
      </c>
      <c r="AR229" s="0" t="n">
        <v>-1.2159378179759</v>
      </c>
      <c r="AS229" s="0" t="n">
        <v>-0.245819126711058</v>
      </c>
      <c r="AT229" s="0" t="n">
        <v>-0.683860203346437</v>
      </c>
      <c r="AU229" s="0" t="n">
        <v>-1.82551210898471</v>
      </c>
      <c r="AV229" s="0" t="n">
        <v>1.05704341916537</v>
      </c>
      <c r="AW229" s="0" t="n">
        <v>-0.695829946392275</v>
      </c>
      <c r="AX229" s="0" t="n">
        <v>1.19594190743531</v>
      </c>
      <c r="AY229" s="0" t="n">
        <v>0.881746400760012</v>
      </c>
      <c r="AZ229" s="0" t="n">
        <v>0.556717976633419</v>
      </c>
      <c r="BA229" s="0" t="n">
        <v>0.612884071763184</v>
      </c>
      <c r="BB229" s="0" t="n">
        <v>-0.615313882073708</v>
      </c>
      <c r="BC229" s="0" t="n">
        <v>1.85785015129067</v>
      </c>
      <c r="BD229" s="0" t="n">
        <v>0.0431254309530492</v>
      </c>
      <c r="BE229" s="0" t="n">
        <v>0.301931685118704</v>
      </c>
      <c r="BF229" s="0" t="n">
        <v>-0.649076333566639</v>
      </c>
      <c r="BG229" s="0" t="n">
        <v>-0.93116526077696</v>
      </c>
      <c r="BH229" s="0" t="n">
        <v>0.477296008809423</v>
      </c>
      <c r="BI229" s="0" t="n">
        <v>0.217513495938786</v>
      </c>
      <c r="BJ229" s="0" t="n">
        <v>-0.789352365902577</v>
      </c>
      <c r="BK229" s="0" t="n">
        <v>-1.4384267187754</v>
      </c>
    </row>
    <row r="230" customFormat="false" ht="15" hidden="false" customHeight="false" outlineLevel="0" collapsed="false">
      <c r="A230" s="0" t="n">
        <v>-1.26992308732755</v>
      </c>
      <c r="B230" s="0" t="n">
        <v>1.19613371709111</v>
      </c>
      <c r="C230" s="0" t="n">
        <v>-0.613253814650072</v>
      </c>
      <c r="D230" s="0" t="n">
        <v>-0.338908545675834</v>
      </c>
      <c r="E230" s="0" t="n">
        <v>1.45034025875906</v>
      </c>
      <c r="F230" s="0" t="n">
        <v>-1.12215056148642</v>
      </c>
      <c r="G230" s="0" t="n">
        <v>-0.726994825717057</v>
      </c>
      <c r="H230" s="0" t="n">
        <v>-0.768766828560693</v>
      </c>
      <c r="I230" s="0" t="n">
        <v>1.61806848116604</v>
      </c>
      <c r="J230" s="0" t="n">
        <v>1.99338350058241</v>
      </c>
      <c r="K230" s="0" t="n">
        <v>0.751563225402171</v>
      </c>
      <c r="L230" s="0" t="n">
        <v>0.78338472415424</v>
      </c>
      <c r="M230" s="0" t="n">
        <v>-0.580355002852731</v>
      </c>
      <c r="N230" s="0" t="n">
        <v>1.94732848690428</v>
      </c>
      <c r="O230" s="0" t="n">
        <v>0.267696254358662</v>
      </c>
      <c r="P230" s="0" t="n">
        <v>0.85311026444974</v>
      </c>
      <c r="Q230" s="0" t="n">
        <v>-0.105524938770954</v>
      </c>
      <c r="R230" s="0" t="n">
        <v>-0.268032587327611</v>
      </c>
      <c r="S230" s="0" t="n">
        <v>1.66304225959612</v>
      </c>
      <c r="T230" s="0" t="n">
        <v>0.539723679738307</v>
      </c>
      <c r="U230" s="0" t="n">
        <v>1.45137546107038</v>
      </c>
      <c r="V230" s="0" t="n">
        <v>0.255328171745044</v>
      </c>
      <c r="W230" s="0" t="n">
        <v>-0.848366536423091</v>
      </c>
      <c r="X230" s="0" t="n">
        <v>-0.583342932878488</v>
      </c>
      <c r="Y230" s="0" t="n">
        <v>0.102965242464611</v>
      </c>
      <c r="Z230" s="0" t="n">
        <v>-0.626500216043327</v>
      </c>
      <c r="AA230" s="0" t="n">
        <v>-1.10746140862769</v>
      </c>
      <c r="AB230" s="0" t="n">
        <v>1.20141703178703</v>
      </c>
      <c r="AC230" s="0" t="n">
        <v>-0.544870070823512</v>
      </c>
      <c r="AD230" s="0" t="n">
        <v>0.13819274779132</v>
      </c>
      <c r="AE230" s="0" t="n">
        <v>0.296133589885605</v>
      </c>
      <c r="AF230" s="0" t="n">
        <v>-0.588153125320569</v>
      </c>
      <c r="AG230" s="0" t="n">
        <v>1.45079946630874</v>
      </c>
      <c r="AH230" s="0" t="n">
        <v>-1.11714176120461</v>
      </c>
      <c r="AI230" s="0" t="n">
        <v>0.261625263580771</v>
      </c>
      <c r="AJ230" s="0" t="n">
        <v>0.246117706376584</v>
      </c>
      <c r="AK230" s="0" t="n">
        <v>-0.0542546028641479</v>
      </c>
      <c r="AL230" s="0" t="n">
        <v>-1.29691261327198</v>
      </c>
      <c r="AM230" s="0" t="n">
        <v>0.870817551863464</v>
      </c>
      <c r="AN230" s="0" t="n">
        <v>0.743510670334597</v>
      </c>
      <c r="AO230" s="0" t="n">
        <v>-0.675568528591216</v>
      </c>
      <c r="AP230" s="0" t="n">
        <v>0.707487207205362</v>
      </c>
      <c r="AQ230" s="0" t="n">
        <v>0.374907686300776</v>
      </c>
      <c r="AR230" s="0" t="n">
        <v>-1.28061214536111</v>
      </c>
      <c r="AS230" s="0" t="n">
        <v>-0.853928914571357</v>
      </c>
      <c r="AT230" s="0" t="n">
        <v>1.13828144488958</v>
      </c>
      <c r="AU230" s="0" t="n">
        <v>0.30941618514205</v>
      </c>
      <c r="AV230" s="0" t="n">
        <v>-0.564302945810626</v>
      </c>
      <c r="AW230" s="0" t="n">
        <v>-0.858475891172642</v>
      </c>
      <c r="AX230" s="0" t="n">
        <v>-0.515393798115421</v>
      </c>
      <c r="AY230" s="0" t="n">
        <v>-0.444479529877705</v>
      </c>
      <c r="AZ230" s="0" t="n">
        <v>-0.845963032629252</v>
      </c>
      <c r="BA230" s="0" t="n">
        <v>-1.7417641123833</v>
      </c>
      <c r="BB230" s="0" t="n">
        <v>1.14001328640079</v>
      </c>
      <c r="BC230" s="0" t="n">
        <v>0.970633672611443</v>
      </c>
      <c r="BD230" s="0" t="n">
        <v>-1.27325545180686</v>
      </c>
      <c r="BE230" s="0" t="n">
        <v>0.136311295563668</v>
      </c>
      <c r="BF230" s="0" t="n">
        <v>-0.902238202714767</v>
      </c>
      <c r="BG230" s="0" t="n">
        <v>-0.261567223226535</v>
      </c>
      <c r="BH230" s="0" t="n">
        <v>-0.344766579873657</v>
      </c>
      <c r="BI230" s="0" t="n">
        <v>-0.427834215717873</v>
      </c>
      <c r="BJ230" s="0" t="n">
        <v>2.00294708407629</v>
      </c>
      <c r="BK230" s="0" t="n">
        <v>-0.44032568467619</v>
      </c>
    </row>
    <row r="231" customFormat="false" ht="15" hidden="false" customHeight="false" outlineLevel="0" collapsed="false">
      <c r="A231" s="0" t="n">
        <v>-0.808263825066925</v>
      </c>
      <c r="B231" s="0" t="n">
        <v>-0.762581429497048</v>
      </c>
      <c r="C231" s="0" t="n">
        <v>1.04377695640176</v>
      </c>
      <c r="D231" s="0" t="n">
        <v>-1.65210233169294</v>
      </c>
      <c r="E231" s="0" t="n">
        <v>-0.76262291643552</v>
      </c>
      <c r="F231" s="0" t="n">
        <v>1.44682284011153</v>
      </c>
      <c r="G231" s="0" t="n">
        <v>0.243986187997647</v>
      </c>
      <c r="H231" s="0" t="n">
        <v>0.191922005036113</v>
      </c>
      <c r="I231" s="0" t="n">
        <v>2.1321464601437</v>
      </c>
      <c r="J231" s="0" t="n">
        <v>0.246347952948499</v>
      </c>
      <c r="K231" s="0" t="n">
        <v>-0.708186161359583</v>
      </c>
      <c r="L231" s="0" t="n">
        <v>-0.282077056876349</v>
      </c>
      <c r="M231" s="0" t="n">
        <v>-1.13543230903057</v>
      </c>
      <c r="N231" s="0" t="n">
        <v>1.2559370400157</v>
      </c>
      <c r="O231" s="0" t="n">
        <v>0.574561717536715</v>
      </c>
      <c r="P231" s="0" t="n">
        <v>1.12441414997089</v>
      </c>
      <c r="Q231" s="0" t="n">
        <v>1.21298392854937</v>
      </c>
      <c r="R231" s="0" t="n">
        <v>-0.414210780927533</v>
      </c>
      <c r="S231" s="0" t="n">
        <v>-0.94475285200889</v>
      </c>
      <c r="T231" s="0" t="n">
        <v>-0.0517131113080458</v>
      </c>
      <c r="U231" s="0" t="n">
        <v>-0.872761070788538</v>
      </c>
      <c r="V231" s="0" t="n">
        <v>0.164956875409025</v>
      </c>
      <c r="W231" s="0" t="n">
        <v>1.13209688083469</v>
      </c>
      <c r="X231" s="0" t="n">
        <v>-0.168139646049167</v>
      </c>
      <c r="Y231" s="0" t="n">
        <v>0.149995089907739</v>
      </c>
      <c r="Z231" s="0" t="n">
        <v>-0.0938456162233665</v>
      </c>
      <c r="AA231" s="0" t="n">
        <v>0.802727572437698</v>
      </c>
      <c r="AB231" s="0" t="n">
        <v>-0.66778239428829</v>
      </c>
      <c r="AC231" s="0" t="n">
        <v>-2.1964462616431</v>
      </c>
      <c r="AD231" s="0" t="n">
        <v>0.470868859375381</v>
      </c>
      <c r="AE231" s="0" t="n">
        <v>0.987834421307994</v>
      </c>
      <c r="AF231" s="0" t="n">
        <v>0.446374244758536</v>
      </c>
      <c r="AG231" s="0" t="n">
        <v>-0.640230495468014</v>
      </c>
      <c r="AH231" s="0" t="n">
        <v>-1.13501209818607</v>
      </c>
      <c r="AI231" s="0" t="n">
        <v>0.494497531780321</v>
      </c>
      <c r="AJ231" s="0" t="n">
        <v>0.141478952934674</v>
      </c>
      <c r="AK231" s="0" t="n">
        <v>-0.12579262765833</v>
      </c>
      <c r="AL231" s="0" t="n">
        <v>1.82246334299379</v>
      </c>
      <c r="AM231" s="0" t="n">
        <v>-0.946800094181332</v>
      </c>
      <c r="AN231" s="0" t="n">
        <v>1.77503702112747</v>
      </c>
      <c r="AO231" s="0" t="n">
        <v>0.0317839048706399</v>
      </c>
      <c r="AP231" s="0" t="n">
        <v>-1.83557047687088</v>
      </c>
      <c r="AQ231" s="0" t="n">
        <v>-0.179202654319141</v>
      </c>
      <c r="AR231" s="0" t="n">
        <v>0.959496076599441</v>
      </c>
      <c r="AS231" s="0" t="n">
        <v>-0.365055032804971</v>
      </c>
      <c r="AT231" s="0" t="n">
        <v>-1.4747785412384</v>
      </c>
      <c r="AU231" s="0" t="n">
        <v>-0.16451453179617</v>
      </c>
      <c r="AV231" s="0" t="n">
        <v>-0.857172373891706</v>
      </c>
      <c r="AW231" s="0" t="n">
        <v>0.491814401087963</v>
      </c>
      <c r="AX231" s="0" t="n">
        <v>0.773399816067611</v>
      </c>
      <c r="AY231" s="0" t="n">
        <v>-1.05627040774811</v>
      </c>
      <c r="AZ231" s="0" t="n">
        <v>-0.70580405511565</v>
      </c>
      <c r="BA231" s="0" t="n">
        <v>0.756642465106938</v>
      </c>
      <c r="BB231" s="0" t="n">
        <v>-0.858844278298959</v>
      </c>
      <c r="BC231" s="0" t="n">
        <v>-1.082158135828</v>
      </c>
      <c r="BD231" s="0" t="n">
        <v>-1.17869113179626</v>
      </c>
      <c r="BE231" s="0" t="n">
        <v>0.35203861295812</v>
      </c>
      <c r="BF231" s="0" t="n">
        <v>0.309157719517464</v>
      </c>
      <c r="BG231" s="0" t="n">
        <v>-0.684046030379042</v>
      </c>
      <c r="BH231" s="0" t="n">
        <v>0.00508539612823409</v>
      </c>
      <c r="BI231" s="0" t="n">
        <v>1.52713238415513</v>
      </c>
      <c r="BJ231" s="0" t="n">
        <v>-0.974060156918222</v>
      </c>
      <c r="BK231" s="0" t="n">
        <v>-1.95174260901045</v>
      </c>
    </row>
    <row r="232" customFormat="false" ht="15" hidden="false" customHeight="false" outlineLevel="0" collapsed="false">
      <c r="A232" s="0" t="n">
        <v>0.45507557572037</v>
      </c>
      <c r="B232" s="0" t="n">
        <v>-0.110401163901589</v>
      </c>
      <c r="C232" s="0" t="n">
        <v>-0.710025086815101</v>
      </c>
      <c r="D232" s="0" t="n">
        <v>0.652080237354908</v>
      </c>
      <c r="E232" s="0" t="n">
        <v>0.83922514466879</v>
      </c>
      <c r="F232" s="0" t="n">
        <v>-2.20827801988009</v>
      </c>
      <c r="G232" s="0" t="n">
        <v>-0.652597909331488</v>
      </c>
      <c r="H232" s="0" t="n">
        <v>2.31751623119686</v>
      </c>
      <c r="I232" s="0" t="n">
        <v>0.583404915798191</v>
      </c>
      <c r="J232" s="0" t="n">
        <v>0.67610363829715</v>
      </c>
      <c r="K232" s="0" t="n">
        <v>1.17289427863148</v>
      </c>
      <c r="L232" s="0" t="n">
        <v>0.0170688251997261</v>
      </c>
      <c r="M232" s="0" t="n">
        <v>0.79668416009162</v>
      </c>
      <c r="N232" s="0" t="n">
        <v>0.718062043837203</v>
      </c>
      <c r="O232" s="0" t="n">
        <v>0.539041496752759</v>
      </c>
      <c r="P232" s="0" t="n">
        <v>-0.322011970617405</v>
      </c>
      <c r="Q232" s="0" t="n">
        <v>0.172058922366259</v>
      </c>
      <c r="R232" s="0" t="n">
        <v>-0.588361564306778</v>
      </c>
      <c r="S232" s="0" t="n">
        <v>0.0128143045664949</v>
      </c>
      <c r="T232" s="0" t="n">
        <v>-1.16849089209927</v>
      </c>
      <c r="U232" s="0" t="n">
        <v>-0.790623991272953</v>
      </c>
      <c r="V232" s="0" t="n">
        <v>-0.28231204192493</v>
      </c>
      <c r="W232" s="0" t="n">
        <v>-0.943705431430076</v>
      </c>
      <c r="X232" s="0" t="n">
        <v>-0.505017270745176</v>
      </c>
      <c r="Y232" s="0" t="n">
        <v>-0.163925976755516</v>
      </c>
      <c r="Z232" s="0" t="n">
        <v>0.402262344664377</v>
      </c>
      <c r="AA232" s="0" t="n">
        <v>0.949257301852909</v>
      </c>
      <c r="AB232" s="0" t="n">
        <v>-0.463784371378108</v>
      </c>
      <c r="AC232" s="0" t="n">
        <v>1.33510461726862</v>
      </c>
      <c r="AD232" s="0" t="n">
        <v>0.938611078625493</v>
      </c>
      <c r="AE232" s="0" t="n">
        <v>0.504093831943942</v>
      </c>
      <c r="AF232" s="0" t="n">
        <v>0.153649129296619</v>
      </c>
      <c r="AG232" s="0" t="n">
        <v>0.319120841868541</v>
      </c>
      <c r="AH232" s="0" t="n">
        <v>1.18705115066638</v>
      </c>
      <c r="AI232" s="0" t="n">
        <v>1.22357965975927</v>
      </c>
      <c r="AJ232" s="0" t="n">
        <v>1.33494672838364</v>
      </c>
      <c r="AK232" s="0" t="n">
        <v>0.0413268318770032</v>
      </c>
      <c r="AL232" s="0" t="n">
        <v>0.554967164998613</v>
      </c>
      <c r="AM232" s="0" t="n">
        <v>1.34354650662205</v>
      </c>
      <c r="AN232" s="0" t="n">
        <v>-0.623716034916393</v>
      </c>
      <c r="AO232" s="0" t="n">
        <v>-0.318416853718304</v>
      </c>
      <c r="AP232" s="0" t="n">
        <v>0.0160366630134783</v>
      </c>
      <c r="AQ232" s="0" t="n">
        <v>0.899598737979407</v>
      </c>
      <c r="AR232" s="0" t="n">
        <v>0.915172150718623</v>
      </c>
      <c r="AS232" s="0" t="n">
        <v>-0.230864111197935</v>
      </c>
      <c r="AT232" s="0" t="n">
        <v>-1.50860945437971</v>
      </c>
      <c r="AU232" s="0" t="n">
        <v>0.246183944295967</v>
      </c>
      <c r="AV232" s="0" t="n">
        <v>-0.918316137328401</v>
      </c>
      <c r="AW232" s="0" t="n">
        <v>-1.48993620464022</v>
      </c>
      <c r="AX232" s="0" t="n">
        <v>-1.26387156073372</v>
      </c>
      <c r="AY232" s="0" t="n">
        <v>0.326381007845561</v>
      </c>
      <c r="AZ232" s="0" t="n">
        <v>1.36103736093281</v>
      </c>
      <c r="BA232" s="0" t="n">
        <v>0.0388945162362438</v>
      </c>
      <c r="BB232" s="0" t="n">
        <v>0.211380654645965</v>
      </c>
      <c r="BC232" s="0" t="n">
        <v>1.18289493887793</v>
      </c>
      <c r="BD232" s="0" t="n">
        <v>-1.54445490908355</v>
      </c>
      <c r="BE232" s="0" t="n">
        <v>0.520176421600272</v>
      </c>
      <c r="BF232" s="0" t="n">
        <v>-0.0115897843188212</v>
      </c>
      <c r="BG232" s="0" t="n">
        <v>0.566057458832067</v>
      </c>
      <c r="BH232" s="0" t="n">
        <v>-0.483483908403816</v>
      </c>
      <c r="BI232" s="0" t="n">
        <v>-0.817937290426482</v>
      </c>
      <c r="BJ232" s="0" t="n">
        <v>0.140508904285605</v>
      </c>
      <c r="BK232" s="0" t="n">
        <v>1.64919132333446</v>
      </c>
    </row>
    <row r="233" customFormat="false" ht="15" hidden="false" customHeight="false" outlineLevel="0" collapsed="false">
      <c r="A233" s="0" t="n">
        <v>0.860910104541463</v>
      </c>
      <c r="B233" s="0" t="n">
        <v>-0.507692770180092</v>
      </c>
      <c r="C233" s="0" t="n">
        <v>-1.34097203598128</v>
      </c>
      <c r="D233" s="0" t="n">
        <v>-1.68206728369779</v>
      </c>
      <c r="E233" s="0" t="n">
        <v>1.31609945185048</v>
      </c>
      <c r="F233" s="0" t="n">
        <v>-0.955082288135828</v>
      </c>
      <c r="G233" s="0" t="n">
        <v>-0.325513412994937</v>
      </c>
      <c r="H233" s="0" t="n">
        <v>1.32121112607758</v>
      </c>
      <c r="I233" s="0" t="n">
        <v>-1.61390145547899</v>
      </c>
      <c r="J233" s="0" t="n">
        <v>1.49226450947506</v>
      </c>
      <c r="K233" s="0" t="n">
        <v>-0.253640453892502</v>
      </c>
      <c r="L233" s="0" t="n">
        <v>-1.14858331523874</v>
      </c>
      <c r="M233" s="0" t="n">
        <v>-0.247350927148913</v>
      </c>
      <c r="N233" s="0" t="n">
        <v>-0.722596781401478</v>
      </c>
      <c r="O233" s="0" t="n">
        <v>0.440819798905716</v>
      </c>
      <c r="P233" s="0" t="n">
        <v>-0.648132433887778</v>
      </c>
      <c r="Q233" s="0" t="n">
        <v>-1.91164221091904</v>
      </c>
      <c r="R233" s="0" t="n">
        <v>-0.22056253440899</v>
      </c>
      <c r="S233" s="0" t="n">
        <v>-1.35654505228654</v>
      </c>
      <c r="T233" s="0" t="n">
        <v>0.20431988398832</v>
      </c>
      <c r="U233" s="0" t="n">
        <v>-1.18713033228332</v>
      </c>
      <c r="V233" s="0" t="n">
        <v>-0.488012803172086</v>
      </c>
      <c r="W233" s="0" t="n">
        <v>0.182587804214336</v>
      </c>
      <c r="X233" s="0" t="n">
        <v>-0.21245872503427</v>
      </c>
      <c r="Y233" s="0" t="n">
        <v>0.250430283001045</v>
      </c>
      <c r="Z233" s="0" t="n">
        <v>0.680287165717757</v>
      </c>
      <c r="AA233" s="0" t="n">
        <v>-1.15793369973131</v>
      </c>
      <c r="AB233" s="0" t="n">
        <v>-0.0643975406247079</v>
      </c>
      <c r="AC233" s="0" t="n">
        <v>-3.32950379750813</v>
      </c>
      <c r="AD233" s="0" t="n">
        <v>0.247333301682524</v>
      </c>
      <c r="AE233" s="0" t="n">
        <v>-0.300814130374842</v>
      </c>
      <c r="AF233" s="0" t="n">
        <v>-0.983449763477971</v>
      </c>
      <c r="AG233" s="0" t="n">
        <v>0.315719422296524</v>
      </c>
      <c r="AH233" s="0" t="n">
        <v>1.17269757718507</v>
      </c>
      <c r="AI233" s="0" t="n">
        <v>-0.476017747598943</v>
      </c>
      <c r="AJ233" s="0" t="n">
        <v>-0.94481449024172</v>
      </c>
      <c r="AK233" s="0" t="n">
        <v>0.165025262438712</v>
      </c>
      <c r="AL233" s="0" t="n">
        <v>-1.33560666664636</v>
      </c>
      <c r="AM233" s="0" t="n">
        <v>-0.660381370535539</v>
      </c>
      <c r="AN233" s="0" t="n">
        <v>1.2224021616505</v>
      </c>
      <c r="AO233" s="0" t="n">
        <v>0.0621792298122876</v>
      </c>
      <c r="AP233" s="0" t="n">
        <v>-1.87946696394617</v>
      </c>
      <c r="AQ233" s="0" t="n">
        <v>-1.7969916472794</v>
      </c>
      <c r="AR233" s="0" t="n">
        <v>0.162085692646776</v>
      </c>
      <c r="AS233" s="0" t="n">
        <v>0.862390575917688</v>
      </c>
      <c r="AT233" s="0" t="n">
        <v>-1.61762145862615</v>
      </c>
      <c r="AU233" s="0" t="n">
        <v>0.449712607496509</v>
      </c>
      <c r="AV233" s="0" t="n">
        <v>1.33034350748972</v>
      </c>
      <c r="AW233" s="0" t="n">
        <v>1.88785898795864</v>
      </c>
      <c r="AX233" s="0" t="n">
        <v>0.331222759859876</v>
      </c>
      <c r="AY233" s="0" t="n">
        <v>0.506802594552474</v>
      </c>
      <c r="AZ233" s="0" t="n">
        <v>-2.13318442762814</v>
      </c>
      <c r="BA233" s="0" t="n">
        <v>2.09975254799599</v>
      </c>
      <c r="BB233" s="0" t="n">
        <v>-0.575490213096121</v>
      </c>
      <c r="BC233" s="0" t="n">
        <v>-0.933471158425041</v>
      </c>
      <c r="BD233" s="0" t="n">
        <v>-0.255206134439625</v>
      </c>
      <c r="BE233" s="0" t="n">
        <v>1.51167341418543</v>
      </c>
      <c r="BF233" s="0" t="n">
        <v>2.20804604754355</v>
      </c>
      <c r="BG233" s="0" t="n">
        <v>0.125408679475844</v>
      </c>
      <c r="BH233" s="0" t="n">
        <v>0.998084172603655</v>
      </c>
      <c r="BI233" s="0" t="n">
        <v>0.0432040486855039</v>
      </c>
      <c r="BJ233" s="0" t="n">
        <v>-1.03779547301818</v>
      </c>
      <c r="BK233" s="0" t="n">
        <v>1.47674367078829</v>
      </c>
    </row>
    <row r="234" customFormat="false" ht="15" hidden="false" customHeight="false" outlineLevel="0" collapsed="false">
      <c r="A234" s="0" t="n">
        <v>-0.622127480356389</v>
      </c>
      <c r="B234" s="0" t="n">
        <v>1.53553077337188</v>
      </c>
      <c r="C234" s="0" t="n">
        <v>1.29854132976908</v>
      </c>
      <c r="D234" s="0" t="n">
        <v>0.614036263957208</v>
      </c>
      <c r="E234" s="0" t="n">
        <v>1.82897475625435</v>
      </c>
      <c r="F234" s="0" t="n">
        <v>2.23234603318574</v>
      </c>
      <c r="G234" s="0" t="n">
        <v>-0.175243362964312</v>
      </c>
      <c r="H234" s="0" t="n">
        <v>-0.808794118416431</v>
      </c>
      <c r="I234" s="0" t="n">
        <v>-1.86426983725647</v>
      </c>
      <c r="J234" s="0" t="n">
        <v>2.24468225543026</v>
      </c>
      <c r="K234" s="0" t="n">
        <v>-0.43968200891845</v>
      </c>
      <c r="L234" s="0" t="n">
        <v>1.13503685710174</v>
      </c>
      <c r="M234" s="0" t="n">
        <v>-0.741255367509483</v>
      </c>
      <c r="N234" s="0" t="n">
        <v>1.53826564091204</v>
      </c>
      <c r="O234" s="0" t="n">
        <v>-0.700117591815413</v>
      </c>
      <c r="P234" s="0" t="n">
        <v>-1.19171913361734</v>
      </c>
      <c r="Q234" s="0" t="n">
        <v>-0.20850643095375</v>
      </c>
      <c r="R234" s="0" t="n">
        <v>-0.531775700961637</v>
      </c>
      <c r="S234" s="0" t="n">
        <v>0.596299785461212</v>
      </c>
      <c r="T234" s="0" t="n">
        <v>-0.0513949271925236</v>
      </c>
      <c r="U234" s="0" t="n">
        <v>0.627702394551921</v>
      </c>
      <c r="V234" s="0" t="n">
        <v>-0.291021473085294</v>
      </c>
      <c r="W234" s="0" t="n">
        <v>-0.665107371018805</v>
      </c>
      <c r="X234" s="0" t="n">
        <v>-0.583560547896074</v>
      </c>
      <c r="Y234" s="0" t="n">
        <v>2.04493879803103</v>
      </c>
      <c r="Z234" s="0" t="n">
        <v>0.225170932226936</v>
      </c>
      <c r="AA234" s="0" t="n">
        <v>-1.98376220945304</v>
      </c>
      <c r="AB234" s="0" t="n">
        <v>-0.520209013454081</v>
      </c>
      <c r="AC234" s="0" t="n">
        <v>0.0968660324758756</v>
      </c>
      <c r="AD234" s="0" t="n">
        <v>1.84539968125038</v>
      </c>
      <c r="AE234" s="0" t="n">
        <v>1.0286987158899</v>
      </c>
      <c r="AF234" s="0" t="n">
        <v>-0.921717836481915</v>
      </c>
      <c r="AG234" s="0" t="n">
        <v>2.41835575357245</v>
      </c>
      <c r="AH234" s="0" t="n">
        <v>-0.0311603648014776</v>
      </c>
      <c r="AI234" s="0" t="n">
        <v>1.24632981107495</v>
      </c>
      <c r="AJ234" s="0" t="n">
        <v>-1.1550084973999</v>
      </c>
      <c r="AK234" s="0" t="n">
        <v>-2.3981630952509</v>
      </c>
      <c r="AL234" s="0" t="n">
        <v>-1.40843149036836</v>
      </c>
      <c r="AM234" s="0" t="n">
        <v>-3.25033347619571</v>
      </c>
      <c r="AN234" s="0" t="n">
        <v>2.11208932725291</v>
      </c>
      <c r="AO234" s="0" t="n">
        <v>0.214532918886416</v>
      </c>
      <c r="AP234" s="0" t="n">
        <v>-0.924644018448031</v>
      </c>
      <c r="AQ234" s="0" t="n">
        <v>0.452624029980121</v>
      </c>
      <c r="AR234" s="0" t="n">
        <v>0.189334036180166</v>
      </c>
      <c r="AS234" s="0" t="n">
        <v>0.620933395613991</v>
      </c>
      <c r="AT234" s="0" t="n">
        <v>1.20953140113627</v>
      </c>
      <c r="AU234" s="0" t="n">
        <v>-0.289921153025015</v>
      </c>
      <c r="AV234" s="0" t="n">
        <v>-0.879839306100987</v>
      </c>
      <c r="AW234" s="0" t="n">
        <v>0.827775214371918</v>
      </c>
      <c r="AX234" s="0" t="n">
        <v>0.802332777884466</v>
      </c>
      <c r="AY234" s="0" t="n">
        <v>0.100735808121345</v>
      </c>
      <c r="AZ234" s="0" t="n">
        <v>2.17755418868077</v>
      </c>
      <c r="BA234" s="0" t="n">
        <v>-0.437822122861652</v>
      </c>
      <c r="BB234" s="0" t="n">
        <v>-0.899857971635268</v>
      </c>
      <c r="BC234" s="0" t="n">
        <v>0.418091427506602</v>
      </c>
      <c r="BD234" s="0" t="n">
        <v>-0.674937856913498</v>
      </c>
      <c r="BE234" s="0" t="n">
        <v>0.495516524144896</v>
      </c>
      <c r="BF234" s="0" t="n">
        <v>-0.83300825583944</v>
      </c>
      <c r="BG234" s="0" t="n">
        <v>-0.400242282931886</v>
      </c>
      <c r="BH234" s="0" t="n">
        <v>1.89084042003917</v>
      </c>
      <c r="BI234" s="0" t="n">
        <v>-0.405587356747679</v>
      </c>
      <c r="BJ234" s="0" t="n">
        <v>-0.798851544017296</v>
      </c>
      <c r="BK234" s="0" t="n">
        <v>1.1706787887065</v>
      </c>
    </row>
    <row r="235" customFormat="false" ht="15" hidden="false" customHeight="false" outlineLevel="0" collapsed="false">
      <c r="A235" s="0" t="n">
        <v>-1.05104195028669</v>
      </c>
      <c r="B235" s="0" t="n">
        <v>-0.692943230147068</v>
      </c>
      <c r="C235" s="0" t="n">
        <v>0.576561120508995</v>
      </c>
      <c r="D235" s="0" t="n">
        <v>0.938411423873292</v>
      </c>
      <c r="E235" s="0" t="n">
        <v>1.22047639108108</v>
      </c>
      <c r="F235" s="0" t="n">
        <v>-0.747221832220485</v>
      </c>
      <c r="G235" s="0" t="n">
        <v>0.59600867298612</v>
      </c>
      <c r="H235" s="0" t="n">
        <v>-0.46610819954418</v>
      </c>
      <c r="I235" s="0" t="n">
        <v>-0.605655633510632</v>
      </c>
      <c r="J235" s="0" t="n">
        <v>1.20321278229229</v>
      </c>
      <c r="K235" s="0" t="n">
        <v>-0.549554395859586</v>
      </c>
      <c r="L235" s="0" t="n">
        <v>0.27820459602098</v>
      </c>
      <c r="M235" s="0" t="n">
        <v>0.155579469230639</v>
      </c>
      <c r="N235" s="0" t="n">
        <v>-1.0707543763385</v>
      </c>
      <c r="O235" s="0" t="n">
        <v>0.966092855356321</v>
      </c>
      <c r="P235" s="0" t="n">
        <v>0.560280893678954</v>
      </c>
      <c r="Q235" s="0" t="n">
        <v>-1.98629061187042</v>
      </c>
      <c r="R235" s="0" t="n">
        <v>0.277421111237343</v>
      </c>
      <c r="S235" s="0" t="n">
        <v>-0.772973434166621</v>
      </c>
      <c r="T235" s="0" t="n">
        <v>1.09707530641263</v>
      </c>
      <c r="U235" s="0" t="n">
        <v>-1.44539983678076</v>
      </c>
      <c r="V235" s="0" t="n">
        <v>-0.356476968629544</v>
      </c>
      <c r="W235" s="0" t="n">
        <v>0.362024550988466</v>
      </c>
      <c r="X235" s="0" t="n">
        <v>0.0543402941418752</v>
      </c>
      <c r="Y235" s="0" t="n">
        <v>0.762958256713971</v>
      </c>
      <c r="Z235" s="0" t="n">
        <v>-1.51842198600929</v>
      </c>
      <c r="AA235" s="0" t="n">
        <v>1.65191433686738</v>
      </c>
      <c r="AB235" s="0" t="n">
        <v>0.525144658788271</v>
      </c>
      <c r="AC235" s="0" t="n">
        <v>1.3597182130009</v>
      </c>
      <c r="AD235" s="0" t="n">
        <v>0.874240169233242</v>
      </c>
      <c r="AE235" s="0" t="n">
        <v>-0.0116101144550435</v>
      </c>
      <c r="AF235" s="0" t="n">
        <v>-1.28419821091116</v>
      </c>
      <c r="AG235" s="0" t="n">
        <v>-0.563553181248701</v>
      </c>
      <c r="AH235" s="0" t="n">
        <v>1.58956333286258</v>
      </c>
      <c r="AI235" s="0" t="n">
        <v>1.38543778165638</v>
      </c>
      <c r="AJ235" s="0" t="n">
        <v>-0.61959998010369</v>
      </c>
      <c r="AK235" s="0" t="n">
        <v>-2.81830428620218</v>
      </c>
      <c r="AL235" s="0" t="n">
        <v>-0.212689734305119</v>
      </c>
      <c r="AM235" s="0" t="n">
        <v>-0.287702888129117</v>
      </c>
      <c r="AN235" s="0" t="n">
        <v>-0.249772612040383</v>
      </c>
      <c r="AO235" s="0" t="n">
        <v>0.528539201831402</v>
      </c>
      <c r="AP235" s="0" t="n">
        <v>0.876212579321663</v>
      </c>
      <c r="AQ235" s="0" t="n">
        <v>0.990299547099524</v>
      </c>
      <c r="AR235" s="0" t="n">
        <v>0.445709140135367</v>
      </c>
      <c r="AS235" s="0" t="n">
        <v>-1.80077070192264</v>
      </c>
      <c r="AT235" s="0" t="n">
        <v>-0.341199732693296</v>
      </c>
      <c r="AU235" s="0" t="n">
        <v>2.30408978354919</v>
      </c>
      <c r="AV235" s="0" t="n">
        <v>0.374216734802478</v>
      </c>
      <c r="AW235" s="0" t="n">
        <v>0.367819568443865</v>
      </c>
      <c r="AX235" s="0" t="n">
        <v>0.359485939773858</v>
      </c>
      <c r="AY235" s="0" t="n">
        <v>0.41537962250599</v>
      </c>
      <c r="AZ235" s="0" t="n">
        <v>-2.38311218108592</v>
      </c>
      <c r="BA235" s="0" t="n">
        <v>-0.239524316911069</v>
      </c>
      <c r="BB235" s="0" t="n">
        <v>-0.0378928317946894</v>
      </c>
      <c r="BC235" s="0" t="n">
        <v>1.28149539925341</v>
      </c>
      <c r="BD235" s="0" t="n">
        <v>0.0476728946222959</v>
      </c>
      <c r="BE235" s="0" t="n">
        <v>-1.64651138660194</v>
      </c>
      <c r="BF235" s="0" t="n">
        <v>0.430089156171752</v>
      </c>
      <c r="BG235" s="0" t="n">
        <v>-0.803824648242745</v>
      </c>
      <c r="BH235" s="0" t="n">
        <v>-1.21678564108142</v>
      </c>
      <c r="BI235" s="0" t="n">
        <v>-0.834159046716581</v>
      </c>
      <c r="BJ235" s="0" t="n">
        <v>0.542504229664516</v>
      </c>
      <c r="BK235" s="0" t="n">
        <v>1.25876123976007</v>
      </c>
    </row>
    <row r="236" customFormat="false" ht="15" hidden="false" customHeight="false" outlineLevel="0" collapsed="false">
      <c r="A236" s="0" t="n">
        <v>0.482929945177587</v>
      </c>
      <c r="B236" s="0" t="n">
        <v>0.632023223617022</v>
      </c>
      <c r="C236" s="0" t="n">
        <v>0.473045272838001</v>
      </c>
      <c r="D236" s="0" t="n">
        <v>0.101327176860468</v>
      </c>
      <c r="E236" s="0" t="n">
        <v>0.696930634962758</v>
      </c>
      <c r="F236" s="0" t="n">
        <v>-2.41877546706942</v>
      </c>
      <c r="G236" s="0" t="n">
        <v>0.111088351304833</v>
      </c>
      <c r="H236" s="0" t="n">
        <v>-1.04492503462225</v>
      </c>
      <c r="I236" s="0" t="n">
        <v>1.16290257254414</v>
      </c>
      <c r="J236" s="0" t="n">
        <v>-0.147155305216861</v>
      </c>
      <c r="K236" s="0" t="n">
        <v>0.0309480882678302</v>
      </c>
      <c r="L236" s="0" t="n">
        <v>-1.5050718742538</v>
      </c>
      <c r="M236" s="0" t="n">
        <v>1.01683088901285</v>
      </c>
      <c r="N236" s="0" t="n">
        <v>0.627328120273809</v>
      </c>
      <c r="O236" s="0" t="n">
        <v>0.556947882340503</v>
      </c>
      <c r="P236" s="0" t="n">
        <v>-0.813022852168822</v>
      </c>
      <c r="Q236" s="0" t="n">
        <v>-0.77363984493813</v>
      </c>
      <c r="R236" s="0" t="n">
        <v>0.223599454445905</v>
      </c>
      <c r="S236" s="0" t="n">
        <v>-0.694498410248051</v>
      </c>
      <c r="T236" s="0" t="n">
        <v>0.434892962677339</v>
      </c>
      <c r="U236" s="0" t="n">
        <v>-2.16091260276672</v>
      </c>
      <c r="V236" s="0" t="n">
        <v>-0.487544556406593</v>
      </c>
      <c r="W236" s="0" t="n">
        <v>1.79675346542649</v>
      </c>
      <c r="X236" s="0" t="n">
        <v>0.439485827995765</v>
      </c>
      <c r="Y236" s="0" t="n">
        <v>0.166793664530993</v>
      </c>
      <c r="Z236" s="0" t="n">
        <v>1.98522653567136</v>
      </c>
      <c r="AA236" s="0" t="n">
        <v>-2.33595361880144</v>
      </c>
      <c r="AB236" s="0" t="n">
        <v>-0.815311114788108</v>
      </c>
      <c r="AC236" s="0" t="n">
        <v>-0.401173171747389</v>
      </c>
      <c r="AD236" s="0" t="n">
        <v>0.85835123300539</v>
      </c>
      <c r="AE236" s="0" t="n">
        <v>0.875656363228236</v>
      </c>
      <c r="AF236" s="0" t="n">
        <v>-0.866006708982626</v>
      </c>
      <c r="AG236" s="0" t="n">
        <v>0.99795432214255</v>
      </c>
      <c r="AH236" s="0" t="n">
        <v>-0.403314767321708</v>
      </c>
      <c r="AI236" s="0" t="n">
        <v>1.21163962564917</v>
      </c>
      <c r="AJ236" s="0" t="n">
        <v>-1.03264269812206</v>
      </c>
      <c r="AK236" s="0" t="n">
        <v>-0.123311599066161</v>
      </c>
      <c r="AL236" s="0" t="n">
        <v>-0.49016731537656</v>
      </c>
      <c r="AM236" s="0" t="n">
        <v>1.05603037156571</v>
      </c>
      <c r="AN236" s="0" t="n">
        <v>-0.522781216566171</v>
      </c>
      <c r="AO236" s="0" t="n">
        <v>-0.042448529011756</v>
      </c>
      <c r="AP236" s="0" t="n">
        <v>0.506811397663049</v>
      </c>
      <c r="AQ236" s="0" t="n">
        <v>0.54525848302612</v>
      </c>
      <c r="AR236" s="0" t="n">
        <v>0.886952607473172</v>
      </c>
      <c r="AS236" s="0" t="n">
        <v>0.211124776844667</v>
      </c>
      <c r="AT236" s="0" t="n">
        <v>-0.418248915279831</v>
      </c>
      <c r="AU236" s="0" t="n">
        <v>-0.349698745358751</v>
      </c>
      <c r="AV236" s="0" t="n">
        <v>0.025672315207612</v>
      </c>
      <c r="AW236" s="0" t="n">
        <v>0.249592476074383</v>
      </c>
      <c r="AX236" s="0" t="n">
        <v>-0.147171647848436</v>
      </c>
      <c r="AY236" s="0" t="n">
        <v>0.0192034209655472</v>
      </c>
      <c r="AZ236" s="0" t="n">
        <v>-1.51725386057211</v>
      </c>
      <c r="BA236" s="0" t="n">
        <v>0.667355284454678</v>
      </c>
      <c r="BB236" s="0" t="n">
        <v>0.18111228888943</v>
      </c>
      <c r="BC236" s="0" t="n">
        <v>1.00187041354109</v>
      </c>
      <c r="BD236" s="0" t="n">
        <v>0.000160507407084937</v>
      </c>
      <c r="BE236" s="0" t="n">
        <v>-1.73839757852179</v>
      </c>
      <c r="BF236" s="0" t="n">
        <v>-0.358446189306675</v>
      </c>
      <c r="BG236" s="0" t="n">
        <v>-0.199929923118417</v>
      </c>
      <c r="BH236" s="0" t="n">
        <v>0.742903305433599</v>
      </c>
      <c r="BI236" s="0" t="n">
        <v>-2.0702735445134</v>
      </c>
      <c r="BJ236" s="0" t="n">
        <v>0.0411795169489349</v>
      </c>
      <c r="BK236" s="0" t="n">
        <v>0.513675215793306</v>
      </c>
    </row>
    <row r="237" customFormat="false" ht="15" hidden="false" customHeight="false" outlineLevel="0" collapsed="false">
      <c r="A237" s="0" t="n">
        <v>-0.66148788528152</v>
      </c>
      <c r="B237" s="0" t="n">
        <v>0.0746280098168474</v>
      </c>
      <c r="C237" s="0" t="n">
        <v>-0.627036509149845</v>
      </c>
      <c r="D237" s="0" t="n">
        <v>-0.729572933220391</v>
      </c>
      <c r="E237" s="0" t="n">
        <v>-0.408419850131317</v>
      </c>
      <c r="F237" s="0" t="n">
        <v>-0.710691992467011</v>
      </c>
      <c r="G237" s="0" t="n">
        <v>0.683618311936333</v>
      </c>
      <c r="H237" s="0" t="n">
        <v>-0.734951876835378</v>
      </c>
      <c r="I237" s="0" t="n">
        <v>-0.902910007047927</v>
      </c>
      <c r="J237" s="0" t="n">
        <v>1.76792866683953</v>
      </c>
      <c r="K237" s="0" t="n">
        <v>0.960740011824035</v>
      </c>
      <c r="L237" s="0" t="n">
        <v>-1.8615133606592</v>
      </c>
      <c r="M237" s="0" t="n">
        <v>-0.764768289852534</v>
      </c>
      <c r="N237" s="0" t="n">
        <v>0.242462971722711</v>
      </c>
      <c r="O237" s="0" t="n">
        <v>0.323755067231493</v>
      </c>
      <c r="P237" s="0" t="n">
        <v>-1.49049286573689</v>
      </c>
      <c r="Q237" s="0" t="n">
        <v>1.15856549282232</v>
      </c>
      <c r="R237" s="0" t="n">
        <v>0.825224419181626</v>
      </c>
      <c r="S237" s="0" t="n">
        <v>0.481901632040339</v>
      </c>
      <c r="T237" s="0" t="n">
        <v>1.35672849071212</v>
      </c>
      <c r="U237" s="0" t="n">
        <v>0.452289992570918</v>
      </c>
      <c r="V237" s="0" t="n">
        <v>0.448580879251847</v>
      </c>
      <c r="W237" s="0" t="n">
        <v>1.55767927182224</v>
      </c>
      <c r="X237" s="0" t="n">
        <v>1.10121958072771</v>
      </c>
      <c r="Y237" s="0" t="n">
        <v>-0.841507458911531</v>
      </c>
      <c r="Z237" s="0" t="n">
        <v>0.633195178671915</v>
      </c>
      <c r="AA237" s="0" t="n">
        <v>-0.664267864958582</v>
      </c>
      <c r="AB237" s="0" t="n">
        <v>0.504154550950278</v>
      </c>
      <c r="AC237" s="0" t="n">
        <v>0.476613507019814</v>
      </c>
      <c r="AD237" s="0" t="n">
        <v>-1.38346731245599</v>
      </c>
      <c r="AE237" s="0" t="n">
        <v>-0.121845611311035</v>
      </c>
      <c r="AF237" s="0" t="n">
        <v>0.265257023580402</v>
      </c>
      <c r="AG237" s="0" t="n">
        <v>-0.436290190994157</v>
      </c>
      <c r="AH237" s="0" t="n">
        <v>0.31470994239076</v>
      </c>
      <c r="AI237" s="0" t="n">
        <v>0.805897777001069</v>
      </c>
      <c r="AJ237" s="0" t="n">
        <v>-0.0305930642307556</v>
      </c>
      <c r="AK237" s="0" t="n">
        <v>0.22459947670826</v>
      </c>
      <c r="AL237" s="0" t="n">
        <v>1.38342407855598</v>
      </c>
      <c r="AM237" s="0" t="n">
        <v>0.473196583225226</v>
      </c>
      <c r="AN237" s="0" t="n">
        <v>0.200824289674474</v>
      </c>
      <c r="AO237" s="0" t="n">
        <v>-0.958079379641361</v>
      </c>
      <c r="AP237" s="0" t="n">
        <v>0.671026011388849</v>
      </c>
      <c r="AQ237" s="0" t="n">
        <v>0.330149949391939</v>
      </c>
      <c r="AR237" s="0" t="n">
        <v>1.28373943370141</v>
      </c>
      <c r="AS237" s="0" t="n">
        <v>0.0468785433033113</v>
      </c>
      <c r="AT237" s="0" t="n">
        <v>-1.816266500134</v>
      </c>
      <c r="AU237" s="0" t="n">
        <v>-1.70012086882826</v>
      </c>
      <c r="AV237" s="0" t="n">
        <v>0.735680763759733</v>
      </c>
      <c r="AW237" s="0" t="n">
        <v>-0.570193597698153</v>
      </c>
      <c r="AX237" s="0" t="n">
        <v>0.436767751110497</v>
      </c>
      <c r="AY237" s="0" t="n">
        <v>0.114232644502356</v>
      </c>
      <c r="AZ237" s="0" t="n">
        <v>-0.166839667693921</v>
      </c>
      <c r="BA237" s="0" t="n">
        <v>-0.0963612855882234</v>
      </c>
      <c r="BB237" s="0" t="n">
        <v>-0.865389505045227</v>
      </c>
      <c r="BC237" s="0" t="n">
        <v>-0.0157776888996707</v>
      </c>
      <c r="BD237" s="0" t="n">
        <v>-0.584493432794399</v>
      </c>
      <c r="BE237" s="0" t="n">
        <v>-0.372256520125705</v>
      </c>
      <c r="BF237" s="0" t="n">
        <v>-0.323649044709161</v>
      </c>
      <c r="BG237" s="0" t="n">
        <v>-0.226693269898719</v>
      </c>
      <c r="BH237" s="0" t="n">
        <v>0.922173456507086</v>
      </c>
      <c r="BI237" s="0" t="n">
        <v>-0.129790829204694</v>
      </c>
      <c r="BJ237" s="0" t="n">
        <v>1.0237023365901</v>
      </c>
      <c r="BK237" s="0" t="n">
        <v>1.53785495132648</v>
      </c>
    </row>
    <row r="238" customFormat="false" ht="15" hidden="false" customHeight="false" outlineLevel="0" collapsed="false">
      <c r="A238" s="0" t="n">
        <v>0.85494465105615</v>
      </c>
      <c r="B238" s="0" t="n">
        <v>0.534468535068511</v>
      </c>
      <c r="C238" s="0" t="n">
        <v>0.32683220948352</v>
      </c>
      <c r="D238" s="0" t="n">
        <v>0.86535870905007</v>
      </c>
      <c r="E238" s="0" t="n">
        <v>0.0893607385962395</v>
      </c>
      <c r="F238" s="0" t="n">
        <v>0.984569845957199</v>
      </c>
      <c r="G238" s="0" t="n">
        <v>0.614105805289684</v>
      </c>
      <c r="H238" s="0" t="n">
        <v>-0.359840460780388</v>
      </c>
      <c r="I238" s="0" t="n">
        <v>0.895850880102806</v>
      </c>
      <c r="J238" s="0" t="n">
        <v>0.0914800059775685</v>
      </c>
      <c r="K238" s="0" t="n">
        <v>-0.106132007612316</v>
      </c>
      <c r="L238" s="0" t="n">
        <v>-0.476199160398987</v>
      </c>
      <c r="M238" s="0" t="n">
        <v>0.166018847874572</v>
      </c>
      <c r="N238" s="0" t="n">
        <v>0.996462615412984</v>
      </c>
      <c r="O238" s="0" t="n">
        <v>0.888940005593037</v>
      </c>
      <c r="P238" s="0" t="n">
        <v>0.353393797458957</v>
      </c>
      <c r="Q238" s="0" t="n">
        <v>0.599643640725035</v>
      </c>
      <c r="R238" s="0" t="n">
        <v>1.27169679152256</v>
      </c>
      <c r="S238" s="0" t="n">
        <v>-0.149966291170861</v>
      </c>
      <c r="T238" s="0" t="n">
        <v>-1.11542000353021</v>
      </c>
      <c r="U238" s="0" t="n">
        <v>1.30112985217857</v>
      </c>
      <c r="V238" s="0" t="n">
        <v>-0.529778252030718</v>
      </c>
      <c r="W238" s="0" t="n">
        <v>-0.690338123343905</v>
      </c>
      <c r="X238" s="0" t="n">
        <v>-1.79619775533455</v>
      </c>
      <c r="Y238" s="0" t="n">
        <v>0.571283053164296</v>
      </c>
      <c r="Z238" s="0" t="n">
        <v>-1.62145262455222</v>
      </c>
      <c r="AA238" s="0" t="n">
        <v>-0.750258807691737</v>
      </c>
      <c r="AB238" s="0" t="n">
        <v>0.588236794515059</v>
      </c>
      <c r="AC238" s="0" t="n">
        <v>0.721921252408372</v>
      </c>
      <c r="AD238" s="0" t="n">
        <v>-0.651704148218234</v>
      </c>
      <c r="AE238" s="0" t="n">
        <v>-0.134153326992405</v>
      </c>
      <c r="AF238" s="0" t="n">
        <v>-0.872594526406153</v>
      </c>
      <c r="AG238" s="0" t="n">
        <v>-0.548396787811183</v>
      </c>
      <c r="AH238" s="0" t="n">
        <v>0.266215260152907</v>
      </c>
      <c r="AI238" s="0" t="n">
        <v>-0.501646678796458</v>
      </c>
      <c r="AJ238" s="0" t="n">
        <v>-0.244215040175669</v>
      </c>
      <c r="AK238" s="0" t="n">
        <v>-1.46470668161757</v>
      </c>
      <c r="AL238" s="0" t="n">
        <v>1.13295616480614</v>
      </c>
      <c r="AM238" s="0" t="n">
        <v>0.510066593171066</v>
      </c>
      <c r="AN238" s="0" t="n">
        <v>0.792905371837202</v>
      </c>
      <c r="AO238" s="0" t="n">
        <v>1.29042532461686</v>
      </c>
      <c r="AP238" s="0" t="n">
        <v>-0.825212875545716</v>
      </c>
      <c r="AQ238" s="0" t="n">
        <v>-0.358394483028024</v>
      </c>
      <c r="AR238" s="0" t="n">
        <v>-1.89483436758221</v>
      </c>
      <c r="AS238" s="0" t="n">
        <v>3.14042291010224</v>
      </c>
      <c r="AT238" s="0" t="n">
        <v>-0.149585315317376</v>
      </c>
      <c r="AU238" s="0" t="n">
        <v>1.03872789991491</v>
      </c>
      <c r="AV238" s="0" t="n">
        <v>-1.23816114433546</v>
      </c>
      <c r="AW238" s="0" t="n">
        <v>0.996388425643009</v>
      </c>
      <c r="AX238" s="0" t="n">
        <v>1.85759087664967</v>
      </c>
      <c r="AY238" s="0" t="n">
        <v>-0.0602807490279815</v>
      </c>
      <c r="AZ238" s="0" t="n">
        <v>-1.0108814965896</v>
      </c>
      <c r="BA238" s="0" t="n">
        <v>-0.138796400945536</v>
      </c>
      <c r="BB238" s="0" t="n">
        <v>-2.22676152495723</v>
      </c>
      <c r="BC238" s="0" t="n">
        <v>-0.0378867010218419</v>
      </c>
      <c r="BD238" s="0" t="n">
        <v>0.820967139312996</v>
      </c>
      <c r="BE238" s="0" t="n">
        <v>-0.0357576443735142</v>
      </c>
      <c r="BF238" s="0" t="n">
        <v>-0.284139554688967</v>
      </c>
      <c r="BG238" s="0" t="n">
        <v>0.527568116112033</v>
      </c>
      <c r="BH238" s="0" t="n">
        <v>0.604024846949553</v>
      </c>
      <c r="BI238" s="0" t="n">
        <v>-1.65990556250518</v>
      </c>
      <c r="BJ238" s="0" t="n">
        <v>0.0888229622787885</v>
      </c>
      <c r="BK238" s="0" t="n">
        <v>2.43598512422924</v>
      </c>
    </row>
    <row r="239" customFormat="false" ht="15" hidden="false" customHeight="false" outlineLevel="0" collapsed="false">
      <c r="A239" s="0" t="n">
        <v>-1.33501624564802</v>
      </c>
      <c r="B239" s="0" t="n">
        <v>-0.0854188328330665</v>
      </c>
      <c r="C239" s="0" t="n">
        <v>1.9417461220517</v>
      </c>
      <c r="D239" s="0" t="n">
        <v>1.10417515654368</v>
      </c>
      <c r="E239" s="0" t="n">
        <v>-0.513396680776062</v>
      </c>
      <c r="F239" s="0" t="n">
        <v>0.206135379622604</v>
      </c>
      <c r="G239" s="0" t="n">
        <v>-0.00211167998482341</v>
      </c>
      <c r="H239" s="0" t="n">
        <v>-0.748071804321667</v>
      </c>
      <c r="I239" s="0" t="n">
        <v>-0.0742521074930824</v>
      </c>
      <c r="J239" s="0" t="n">
        <v>-0.279966132806529</v>
      </c>
      <c r="K239" s="0" t="n">
        <v>0.11274893807675</v>
      </c>
      <c r="L239" s="0" t="n">
        <v>-0.748383180691033</v>
      </c>
      <c r="M239" s="0" t="n">
        <v>-1.27661820024466</v>
      </c>
      <c r="N239" s="0" t="n">
        <v>-0.0412807733923708</v>
      </c>
      <c r="O239" s="0" t="n">
        <v>1.71511821817878</v>
      </c>
      <c r="P239" s="0" t="n">
        <v>0.0822029262627965</v>
      </c>
      <c r="Q239" s="0" t="n">
        <v>-0.331593778931545</v>
      </c>
      <c r="R239" s="0" t="n">
        <v>0.754085805038498</v>
      </c>
      <c r="S239" s="0" t="n">
        <v>-0.158319612595379</v>
      </c>
      <c r="T239" s="0" t="n">
        <v>1.86803292495911</v>
      </c>
      <c r="U239" s="0" t="n">
        <v>-0.00391250929507852</v>
      </c>
      <c r="V239" s="0" t="n">
        <v>0.700497063158163</v>
      </c>
      <c r="W239" s="0" t="n">
        <v>-0.754604382393273</v>
      </c>
      <c r="X239" s="0" t="n">
        <v>0.503089253336662</v>
      </c>
      <c r="Y239" s="0" t="n">
        <v>0.275093476943754</v>
      </c>
      <c r="Z239" s="0" t="n">
        <v>-0.056506124659208</v>
      </c>
      <c r="AA239" s="0" t="n">
        <v>-0.50175776116972</v>
      </c>
      <c r="AB239" s="0" t="n">
        <v>-0.638030165652375</v>
      </c>
      <c r="AC239" s="0" t="n">
        <v>0.282352663979653</v>
      </c>
      <c r="AD239" s="0" t="n">
        <v>0.628939109696474</v>
      </c>
      <c r="AE239" s="0" t="n">
        <v>-0.127162796294131</v>
      </c>
      <c r="AF239" s="0" t="n">
        <v>0.287267929120792</v>
      </c>
      <c r="AG239" s="0" t="n">
        <v>-0.0379146781327696</v>
      </c>
      <c r="AH239" s="0" t="n">
        <v>0.0985260249053879</v>
      </c>
      <c r="AI239" s="0" t="n">
        <v>-0.200444982677225</v>
      </c>
      <c r="AJ239" s="0" t="n">
        <v>0.0179725793683083</v>
      </c>
      <c r="AK239" s="0" t="n">
        <v>2.69804045681743</v>
      </c>
      <c r="AL239" s="0" t="n">
        <v>0.311634298807425</v>
      </c>
      <c r="AM239" s="0" t="n">
        <v>0.645296958431043</v>
      </c>
      <c r="AN239" s="0" t="n">
        <v>0.438023605328097</v>
      </c>
      <c r="AO239" s="0" t="n">
        <v>-0.26281682329706</v>
      </c>
      <c r="AP239" s="0" t="n">
        <v>1.29398921329167</v>
      </c>
      <c r="AQ239" s="0" t="n">
        <v>-0.291163770426341</v>
      </c>
      <c r="AR239" s="0" t="n">
        <v>1.05505454894255</v>
      </c>
      <c r="AS239" s="0" t="n">
        <v>-0.334206998066449</v>
      </c>
      <c r="AT239" s="0" t="n">
        <v>-0.959972519144041</v>
      </c>
      <c r="AU239" s="0" t="n">
        <v>0.365396208236193</v>
      </c>
      <c r="AV239" s="0" t="n">
        <v>-1.10466835610211</v>
      </c>
      <c r="AW239" s="0" t="n">
        <v>0.535640225016609</v>
      </c>
      <c r="AX239" s="0" t="n">
        <v>-1.19415865609132</v>
      </c>
      <c r="AY239" s="0" t="n">
        <v>-0.319008030472853</v>
      </c>
      <c r="AZ239" s="0" t="n">
        <v>-1.43172969652474</v>
      </c>
      <c r="BA239" s="0" t="n">
        <v>2.82416700940273</v>
      </c>
      <c r="BB239" s="0" t="n">
        <v>-1.65395955961631</v>
      </c>
      <c r="BC239" s="0" t="n">
        <v>0.00981374039640432</v>
      </c>
      <c r="BD239" s="0" t="n">
        <v>1.14330427433001</v>
      </c>
      <c r="BE239" s="0" t="n">
        <v>1.03638590858703</v>
      </c>
      <c r="BF239" s="0" t="n">
        <v>0.851342122173137</v>
      </c>
      <c r="BG239" s="0" t="n">
        <v>-0.317228388221476</v>
      </c>
      <c r="BH239" s="0" t="n">
        <v>1.351088946337</v>
      </c>
      <c r="BI239" s="0" t="n">
        <v>0.913391090802183</v>
      </c>
      <c r="BJ239" s="0" t="n">
        <v>0.212299617660477</v>
      </c>
      <c r="BK239" s="0" t="n">
        <v>0.240580757726592</v>
      </c>
    </row>
    <row r="240" customFormat="false" ht="15" hidden="false" customHeight="false" outlineLevel="0" collapsed="false">
      <c r="A240" s="0" t="n">
        <v>-0.303922647615373</v>
      </c>
      <c r="B240" s="0" t="n">
        <v>-0.909652025833038</v>
      </c>
      <c r="C240" s="0" t="n">
        <v>1.23715097547872</v>
      </c>
      <c r="D240" s="0" t="n">
        <v>1.31220799360153</v>
      </c>
      <c r="E240" s="0" t="n">
        <v>-0.884109141029921</v>
      </c>
      <c r="F240" s="0" t="n">
        <v>-0.153785165146192</v>
      </c>
      <c r="G240" s="0" t="n">
        <v>-0.143423216458929</v>
      </c>
      <c r="H240" s="0" t="n">
        <v>-0.0326559037403099</v>
      </c>
      <c r="I240" s="0" t="n">
        <v>0.0642948785875817</v>
      </c>
      <c r="J240" s="0" t="n">
        <v>0.94686146164618</v>
      </c>
      <c r="K240" s="0" t="n">
        <v>-0.747217308486744</v>
      </c>
      <c r="L240" s="0" t="n">
        <v>-0.84634699151266</v>
      </c>
      <c r="M240" s="0" t="n">
        <v>1.23661974214298</v>
      </c>
      <c r="N240" s="0" t="n">
        <v>-0.462644741881298</v>
      </c>
      <c r="O240" s="0" t="n">
        <v>-1.26303535357707</v>
      </c>
      <c r="P240" s="0" t="n">
        <v>-0.48512994209987</v>
      </c>
      <c r="Q240" s="0" t="n">
        <v>-0.330052735244001</v>
      </c>
      <c r="R240" s="0" t="n">
        <v>1.55496272772577</v>
      </c>
      <c r="S240" s="0" t="n">
        <v>0.924826212376737</v>
      </c>
      <c r="T240" s="0" t="n">
        <v>1.14752061663224</v>
      </c>
      <c r="U240" s="0" t="n">
        <v>0.819973642346786</v>
      </c>
      <c r="V240" s="0" t="n">
        <v>0.946243671615314</v>
      </c>
      <c r="W240" s="0" t="n">
        <v>-0.688082126580318</v>
      </c>
      <c r="X240" s="0" t="n">
        <v>-0.198602155353484</v>
      </c>
      <c r="Y240" s="0" t="n">
        <v>-0.989915313023549</v>
      </c>
      <c r="Z240" s="0" t="n">
        <v>-0.210488030537033</v>
      </c>
      <c r="AA240" s="0" t="n">
        <v>0.684104990934741</v>
      </c>
      <c r="AB240" s="0" t="n">
        <v>0.134583284812247</v>
      </c>
      <c r="AC240" s="0" t="n">
        <v>1.3114808189603</v>
      </c>
      <c r="AD240" s="0" t="n">
        <v>-1.14141579222722</v>
      </c>
      <c r="AE240" s="0" t="n">
        <v>0.50023835069824</v>
      </c>
      <c r="AF240" s="0" t="n">
        <v>-1.24830280186932</v>
      </c>
      <c r="AG240" s="0" t="n">
        <v>0.0941764691736423</v>
      </c>
      <c r="AH240" s="0" t="n">
        <v>0.740333422556479</v>
      </c>
      <c r="AI240" s="0" t="n">
        <v>-0.214502566824219</v>
      </c>
      <c r="AJ240" s="0" t="n">
        <v>0.551126604086956</v>
      </c>
      <c r="AK240" s="0" t="n">
        <v>-0.959732334832934</v>
      </c>
      <c r="AL240" s="0" t="n">
        <v>-1.66368997819638</v>
      </c>
      <c r="AM240" s="0" t="n">
        <v>0.557029622487803</v>
      </c>
      <c r="AN240" s="0" t="n">
        <v>1.74401023407573</v>
      </c>
      <c r="AO240" s="0" t="n">
        <v>-0.996044940169892</v>
      </c>
      <c r="AP240" s="0" t="n">
        <v>1.2221941801068</v>
      </c>
      <c r="AQ240" s="0" t="n">
        <v>0.043423408816411</v>
      </c>
      <c r="AR240" s="0" t="n">
        <v>-1.33569152169308</v>
      </c>
      <c r="AS240" s="0" t="n">
        <v>-1.13150530135216</v>
      </c>
      <c r="AT240" s="0" t="n">
        <v>0.0157847733606501</v>
      </c>
      <c r="AU240" s="0" t="n">
        <v>-0.404462287924104</v>
      </c>
      <c r="AV240" s="0" t="n">
        <v>-1.31291297675824</v>
      </c>
      <c r="AW240" s="0" t="n">
        <v>-1.69403928122541</v>
      </c>
      <c r="AX240" s="0" t="n">
        <v>-0.846719327926506</v>
      </c>
      <c r="AY240" s="0" t="n">
        <v>0.193809008331118</v>
      </c>
      <c r="AZ240" s="0" t="n">
        <v>-0.00640075260313803</v>
      </c>
      <c r="BA240" s="0" t="n">
        <v>-0.501237957500078</v>
      </c>
      <c r="BB240" s="0" t="n">
        <v>0.201887194291483</v>
      </c>
      <c r="BC240" s="0" t="n">
        <v>1.04002671986269</v>
      </c>
      <c r="BD240" s="0" t="n">
        <v>0.394126510434148</v>
      </c>
      <c r="BE240" s="0" t="n">
        <v>-0.121308671389581</v>
      </c>
      <c r="BF240" s="0" t="n">
        <v>0.928072006660689</v>
      </c>
      <c r="BG240" s="0" t="n">
        <v>-0.959850302216295</v>
      </c>
      <c r="BH240" s="0" t="n">
        <v>-0.224919539555352</v>
      </c>
      <c r="BI240" s="0" t="n">
        <v>-0.201087935600368</v>
      </c>
      <c r="BJ240" s="0" t="n">
        <v>-1.23695325844285</v>
      </c>
      <c r="BK240" s="0" t="n">
        <v>-0.419874162284358</v>
      </c>
    </row>
    <row r="241" customFormat="false" ht="15" hidden="false" customHeight="false" outlineLevel="0" collapsed="false">
      <c r="A241" s="0" t="n">
        <v>-2.0749596808953</v>
      </c>
      <c r="B241" s="0" t="n">
        <v>1.91217804766295</v>
      </c>
      <c r="C241" s="0" t="n">
        <v>-0.937413788436313</v>
      </c>
      <c r="D241" s="0" t="n">
        <v>1.58611413142131</v>
      </c>
      <c r="E241" s="0" t="n">
        <v>0.0380845057194925</v>
      </c>
      <c r="F241" s="0" t="n">
        <v>0.564864132155959</v>
      </c>
      <c r="G241" s="0" t="n">
        <v>-0.488799798350932</v>
      </c>
      <c r="H241" s="0" t="n">
        <v>0.207929691961674</v>
      </c>
      <c r="I241" s="0" t="n">
        <v>0.650489639988436</v>
      </c>
      <c r="J241" s="0" t="n">
        <v>0.664552414394182</v>
      </c>
      <c r="K241" s="0" t="n">
        <v>0.774773390074357</v>
      </c>
      <c r="L241" s="0" t="n">
        <v>-0.368332710039176</v>
      </c>
      <c r="M241" s="0" t="n">
        <v>-0.480359672491355</v>
      </c>
      <c r="N241" s="0" t="n">
        <v>-1.5941763252676</v>
      </c>
      <c r="O241" s="0" t="n">
        <v>0.523219011176937</v>
      </c>
      <c r="P241" s="0" t="n">
        <v>1.08237871132344</v>
      </c>
      <c r="Q241" s="0" t="n">
        <v>1.61598167991793</v>
      </c>
      <c r="R241" s="0" t="n">
        <v>0.305172634580508</v>
      </c>
      <c r="S241" s="0" t="n">
        <v>-0.766479772908569</v>
      </c>
      <c r="T241" s="0" t="n">
        <v>-1.69709614328946</v>
      </c>
      <c r="U241" s="0" t="n">
        <v>1.04166673308335</v>
      </c>
      <c r="V241" s="0" t="n">
        <v>-1.79627656677754</v>
      </c>
      <c r="W241" s="0" t="n">
        <v>-0.340604077743767</v>
      </c>
      <c r="X241" s="0" t="n">
        <v>-0.224306827943646</v>
      </c>
      <c r="Y241" s="0" t="n">
        <v>-0.0694551378510194</v>
      </c>
      <c r="Z241" s="0" t="n">
        <v>0.0358026000358401</v>
      </c>
      <c r="AA241" s="0" t="n">
        <v>0.138147556367575</v>
      </c>
      <c r="AB241" s="0" t="n">
        <v>-2.41536326207853</v>
      </c>
      <c r="AC241" s="0" t="n">
        <v>0.0146559098701267</v>
      </c>
      <c r="AD241" s="0" t="n">
        <v>-2.22957557411188</v>
      </c>
      <c r="AE241" s="0" t="n">
        <v>0.732218073090995</v>
      </c>
      <c r="AF241" s="0" t="n">
        <v>-0.555125155803612</v>
      </c>
      <c r="AG241" s="0" t="n">
        <v>-2.15703672522335</v>
      </c>
      <c r="AH241" s="0" t="n">
        <v>-0.814204677385376</v>
      </c>
      <c r="AI241" s="0" t="n">
        <v>-0.570075339184654</v>
      </c>
      <c r="AJ241" s="0" t="n">
        <v>1.19069961755501</v>
      </c>
      <c r="AK241" s="0" t="n">
        <v>0.196637741750245</v>
      </c>
      <c r="AL241" s="0" t="n">
        <v>0.34444494435058</v>
      </c>
      <c r="AM241" s="0" t="n">
        <v>1.1812216342206</v>
      </c>
      <c r="AN241" s="0" t="n">
        <v>-0.0961442879244895</v>
      </c>
      <c r="AO241" s="0" t="n">
        <v>0.754187961032403</v>
      </c>
      <c r="AP241" s="0" t="n">
        <v>0.683861113931992</v>
      </c>
      <c r="AQ241" s="0" t="n">
        <v>-1.28646949356941</v>
      </c>
      <c r="AR241" s="0" t="n">
        <v>1.47298357762983</v>
      </c>
      <c r="AS241" s="0" t="n">
        <v>-1.4203017800707</v>
      </c>
      <c r="AT241" s="0" t="n">
        <v>0.917366649477848</v>
      </c>
      <c r="AU241" s="0" t="n">
        <v>-1.51707303690563</v>
      </c>
      <c r="AV241" s="0" t="n">
        <v>0.601236788151673</v>
      </c>
      <c r="AW241" s="0" t="n">
        <v>1.86191487815017</v>
      </c>
      <c r="AX241" s="0" t="n">
        <v>-0.212978656550211</v>
      </c>
      <c r="AY241" s="0" t="n">
        <v>-0.256355642853146</v>
      </c>
      <c r="AZ241" s="0" t="n">
        <v>0.610439999316849</v>
      </c>
      <c r="BA241" s="0" t="n">
        <v>-0.329396455962543</v>
      </c>
      <c r="BB241" s="0" t="n">
        <v>1.81827870374282</v>
      </c>
      <c r="BC241" s="0" t="n">
        <v>0.192192249458696</v>
      </c>
      <c r="BD241" s="0" t="n">
        <v>-0.320169508220726</v>
      </c>
      <c r="BE241" s="0" t="n">
        <v>-0.540285527895683</v>
      </c>
      <c r="BF241" s="0" t="n">
        <v>-0.932948470173021</v>
      </c>
      <c r="BG241" s="0" t="n">
        <v>-0.62775498675749</v>
      </c>
      <c r="BH241" s="0" t="n">
        <v>-0.350673393658597</v>
      </c>
      <c r="BI241" s="0" t="n">
        <v>-0.48763907349858</v>
      </c>
      <c r="BJ241" s="0" t="n">
        <v>-0.658175274137104</v>
      </c>
      <c r="BK241" s="0" t="n">
        <v>2.09884123035244</v>
      </c>
    </row>
    <row r="242" customFormat="false" ht="15" hidden="false" customHeight="false" outlineLevel="0" collapsed="false">
      <c r="A242" s="0" t="n">
        <v>-1.03009507648949</v>
      </c>
      <c r="B242" s="0" t="n">
        <v>0.146632587646175</v>
      </c>
      <c r="C242" s="0" t="n">
        <v>0.592521009760872</v>
      </c>
      <c r="D242" s="0" t="n">
        <v>0.630107995583733</v>
      </c>
      <c r="E242" s="0" t="n">
        <v>-0.058607075782472</v>
      </c>
      <c r="F242" s="0" t="n">
        <v>-0.24070257184731</v>
      </c>
      <c r="G242" s="0" t="n">
        <v>0.451547491239507</v>
      </c>
      <c r="H242" s="0" t="n">
        <v>0.266521649978201</v>
      </c>
      <c r="I242" s="0" t="n">
        <v>-0.258958834767513</v>
      </c>
      <c r="J242" s="0" t="n">
        <v>-1.56187857172443</v>
      </c>
      <c r="K242" s="0" t="n">
        <v>-0.467923722333248</v>
      </c>
      <c r="L242" s="0" t="n">
        <v>-1.14655016370746</v>
      </c>
      <c r="M242" s="0" t="n">
        <v>-0.667159550066327</v>
      </c>
      <c r="N242" s="0" t="n">
        <v>0.0332232385169595</v>
      </c>
      <c r="O242" s="0" t="n">
        <v>0.358736143996616</v>
      </c>
      <c r="P242" s="0" t="n">
        <v>1.78045275129241</v>
      </c>
      <c r="Q242" s="0" t="n">
        <v>-0.537406378903814</v>
      </c>
      <c r="R242" s="0" t="n">
        <v>0.774625635275151</v>
      </c>
      <c r="S242" s="0" t="n">
        <v>0.305960024437837</v>
      </c>
      <c r="T242" s="0" t="n">
        <v>1.29599767063979</v>
      </c>
      <c r="U242" s="0" t="n">
        <v>0.576228719595626</v>
      </c>
      <c r="V242" s="0" t="n">
        <v>-1.00848142728632</v>
      </c>
      <c r="W242" s="0" t="n">
        <v>-1.72304602929123</v>
      </c>
      <c r="X242" s="0" t="n">
        <v>0.311261699667505</v>
      </c>
      <c r="Y242" s="0" t="n">
        <v>-0.528450997900391</v>
      </c>
      <c r="Z242" s="0" t="n">
        <v>-0.980313745950597</v>
      </c>
      <c r="AA242" s="0" t="n">
        <v>-1.26757770453308</v>
      </c>
      <c r="AB242" s="0" t="n">
        <v>0.160975497587156</v>
      </c>
      <c r="AC242" s="0" t="n">
        <v>1.50770769931337</v>
      </c>
      <c r="AD242" s="0" t="n">
        <v>-0.408672345706042</v>
      </c>
      <c r="AE242" s="0" t="n">
        <v>0.590270311075322</v>
      </c>
      <c r="AF242" s="0" t="n">
        <v>-0.102266350217593</v>
      </c>
      <c r="AG242" s="0" t="n">
        <v>-1.28938208910339</v>
      </c>
      <c r="AH242" s="0" t="n">
        <v>0.734811343510417</v>
      </c>
      <c r="AI242" s="0" t="n">
        <v>-1.09469204402737</v>
      </c>
      <c r="AJ242" s="0" t="n">
        <v>0.0216266305935647</v>
      </c>
      <c r="AK242" s="0" t="n">
        <v>-0.341520415005305</v>
      </c>
      <c r="AL242" s="0" t="n">
        <v>0.893077434565692</v>
      </c>
      <c r="AM242" s="0" t="n">
        <v>-1.05815099247069</v>
      </c>
      <c r="AN242" s="0" t="n">
        <v>0.39086990780196</v>
      </c>
      <c r="AO242" s="0" t="n">
        <v>-0.839797407348701</v>
      </c>
      <c r="AP242" s="0" t="n">
        <v>-0.511105212328785</v>
      </c>
      <c r="AQ242" s="0" t="n">
        <v>-3.6352002275401</v>
      </c>
      <c r="AR242" s="0" t="n">
        <v>2.09209857161791</v>
      </c>
      <c r="AS242" s="0" t="n">
        <v>0.550556932826232</v>
      </c>
      <c r="AT242" s="0" t="n">
        <v>-0.767347485938165</v>
      </c>
      <c r="AU242" s="0" t="n">
        <v>-1.12465568833299</v>
      </c>
      <c r="AV242" s="0" t="n">
        <v>-0.495648752879341</v>
      </c>
      <c r="AW242" s="0" t="n">
        <v>0.716879534819452</v>
      </c>
      <c r="AX242" s="0" t="n">
        <v>-1.89208492558493</v>
      </c>
      <c r="AY242" s="0" t="n">
        <v>-0.141584419294338</v>
      </c>
      <c r="AZ242" s="0" t="n">
        <v>1.77064187246267</v>
      </c>
      <c r="BA242" s="0" t="n">
        <v>-1.1339463359678</v>
      </c>
      <c r="BB242" s="0" t="n">
        <v>0.080385038763655</v>
      </c>
      <c r="BC242" s="0" t="n">
        <v>2.20330981525776</v>
      </c>
      <c r="BD242" s="0" t="n">
        <v>0.632151629690773</v>
      </c>
      <c r="BE242" s="0" t="n">
        <v>0.125923820485455</v>
      </c>
      <c r="BF242" s="0" t="n">
        <v>0.506636454909003</v>
      </c>
      <c r="BG242" s="0" t="n">
        <v>-0.400865335009702</v>
      </c>
      <c r="BH242" s="0" t="n">
        <v>1.29963128530344</v>
      </c>
      <c r="BI242" s="0" t="n">
        <v>-0.399330022900212</v>
      </c>
      <c r="BJ242" s="0" t="n">
        <v>-1.95918160873598</v>
      </c>
      <c r="BK242" s="0" t="n">
        <v>-0.39130310394046</v>
      </c>
    </row>
    <row r="243" customFormat="false" ht="15" hidden="false" customHeight="false" outlineLevel="0" collapsed="false">
      <c r="A243" s="0" t="n">
        <v>-0.966734529876704</v>
      </c>
      <c r="B243" s="0" t="n">
        <v>-0.281194012197429</v>
      </c>
      <c r="C243" s="0" t="n">
        <v>-0.259084059080631</v>
      </c>
      <c r="D243" s="0" t="n">
        <v>1.19742319980491</v>
      </c>
      <c r="E243" s="0" t="n">
        <v>0.695292726664386</v>
      </c>
      <c r="F243" s="0" t="n">
        <v>0.263265487575397</v>
      </c>
      <c r="G243" s="0" t="n">
        <v>-0.00294541133259512</v>
      </c>
      <c r="H243" s="0" t="n">
        <v>-1.05885800885799</v>
      </c>
      <c r="I243" s="0" t="n">
        <v>-2.18117523766568</v>
      </c>
      <c r="J243" s="0" t="n">
        <v>0.113160011392783</v>
      </c>
      <c r="K243" s="0" t="n">
        <v>0.794641203573659</v>
      </c>
      <c r="L243" s="0" t="n">
        <v>-0.108333883244589</v>
      </c>
      <c r="M243" s="0" t="n">
        <v>-0.5348543227867</v>
      </c>
      <c r="N243" s="0" t="n">
        <v>0.464502165214213</v>
      </c>
      <c r="O243" s="0" t="n">
        <v>-0.083332200624347</v>
      </c>
      <c r="P243" s="0" t="n">
        <v>1.68574419197396</v>
      </c>
      <c r="Q243" s="0" t="n">
        <v>1.23272834206828</v>
      </c>
      <c r="R243" s="0" t="n">
        <v>0.95950805702333</v>
      </c>
      <c r="S243" s="0" t="n">
        <v>0.757734114209904</v>
      </c>
      <c r="T243" s="0" t="n">
        <v>-1.29016741445146</v>
      </c>
      <c r="U243" s="0" t="n">
        <v>0.6629937020526</v>
      </c>
      <c r="V243" s="0" t="n">
        <v>0.376325957646575</v>
      </c>
      <c r="W243" s="0" t="n">
        <v>0.606424728391163</v>
      </c>
      <c r="X243" s="0" t="n">
        <v>0.492609486813053</v>
      </c>
      <c r="Y243" s="0" t="n">
        <v>0.452762587848066</v>
      </c>
      <c r="Z243" s="0" t="n">
        <v>2.7008664695496</v>
      </c>
      <c r="AA243" s="0" t="n">
        <v>-0.076185669951919</v>
      </c>
      <c r="AB243" s="0" t="n">
        <v>0.93633738082933</v>
      </c>
      <c r="AC243" s="0" t="n">
        <v>-0.470989810264003</v>
      </c>
      <c r="AD243" s="0" t="n">
        <v>0.790641583887672</v>
      </c>
      <c r="AE243" s="0" t="n">
        <v>0.939319890232455</v>
      </c>
      <c r="AF243" s="0" t="n">
        <v>0.364426077135348</v>
      </c>
      <c r="AG243" s="0" t="n">
        <v>1.6692469423765</v>
      </c>
      <c r="AH243" s="0" t="n">
        <v>-0.884276036360418</v>
      </c>
      <c r="AI243" s="0" t="n">
        <v>-0.487220941668222</v>
      </c>
      <c r="AJ243" s="0" t="n">
        <v>0.21238008602349</v>
      </c>
      <c r="AK243" s="0" t="n">
        <v>0.880806853484222</v>
      </c>
      <c r="AL243" s="0" t="n">
        <v>0.179429521294933</v>
      </c>
      <c r="AM243" s="0" t="n">
        <v>1.28575903651057</v>
      </c>
      <c r="AN243" s="0" t="n">
        <v>-0.661689870966319</v>
      </c>
      <c r="AO243" s="0" t="n">
        <v>-1.14057848948855</v>
      </c>
      <c r="AP243" s="0" t="n">
        <v>0.308128336536505</v>
      </c>
      <c r="AQ243" s="0" t="n">
        <v>-0.0771802761136963</v>
      </c>
      <c r="AR243" s="0" t="n">
        <v>0.54286372035822</v>
      </c>
      <c r="AS243" s="0" t="n">
        <v>-0.0274022908665039</v>
      </c>
      <c r="AT243" s="0" t="n">
        <v>-0.340019790623457</v>
      </c>
      <c r="AU243" s="0" t="n">
        <v>-0.0749375717237235</v>
      </c>
      <c r="AV243" s="0" t="n">
        <v>0.0288488947931849</v>
      </c>
      <c r="AW243" s="0" t="n">
        <v>-0.30498129984833</v>
      </c>
      <c r="AX243" s="0" t="n">
        <v>-0.203132046323428</v>
      </c>
      <c r="AY243" s="0" t="n">
        <v>-0.40359333698691</v>
      </c>
      <c r="AZ243" s="0" t="n">
        <v>0.856665119869407</v>
      </c>
      <c r="BA243" s="0" t="n">
        <v>0.194021004505799</v>
      </c>
      <c r="BB243" s="0" t="n">
        <v>2.25675247216877</v>
      </c>
      <c r="BC243" s="0" t="n">
        <v>0.160704551278462</v>
      </c>
      <c r="BD243" s="0" t="n">
        <v>-0.550857470328662</v>
      </c>
      <c r="BE243" s="0" t="n">
        <v>2.67067537486307</v>
      </c>
      <c r="BF243" s="0" t="n">
        <v>0.413626377714335</v>
      </c>
      <c r="BG243" s="0" t="n">
        <v>0.990124786892817</v>
      </c>
      <c r="BH243" s="0" t="n">
        <v>0.592102983202492</v>
      </c>
      <c r="BI243" s="0" t="n">
        <v>0.623011029297749</v>
      </c>
      <c r="BJ243" s="0" t="n">
        <v>0.535654051352474</v>
      </c>
      <c r="BK243" s="0" t="n">
        <v>-1.10208456477607</v>
      </c>
    </row>
    <row r="244" customFormat="false" ht="15" hidden="false" customHeight="false" outlineLevel="0" collapsed="false">
      <c r="A244" s="0" t="n">
        <v>0.367529047561412</v>
      </c>
      <c r="B244" s="0" t="n">
        <v>-1.32486130385024</v>
      </c>
      <c r="C244" s="0" t="n">
        <v>-0.174362836412534</v>
      </c>
      <c r="D244" s="0" t="n">
        <v>-0.725617456563287</v>
      </c>
      <c r="E244" s="0" t="n">
        <v>0.357470185848724</v>
      </c>
      <c r="F244" s="0" t="n">
        <v>0.334126247338235</v>
      </c>
      <c r="G244" s="0" t="n">
        <v>0.481145890765187</v>
      </c>
      <c r="H244" s="0" t="n">
        <v>0.287296572749087</v>
      </c>
      <c r="I244" s="0" t="n">
        <v>-0.606825341786399</v>
      </c>
      <c r="J244" s="0" t="n">
        <v>-0.26100348935168</v>
      </c>
      <c r="K244" s="0" t="n">
        <v>0.920396161254485</v>
      </c>
      <c r="L244" s="0" t="n">
        <v>1.0678566772944</v>
      </c>
      <c r="M244" s="0" t="n">
        <v>-1.14678309862655</v>
      </c>
      <c r="N244" s="0" t="n">
        <v>-1.53092763251265</v>
      </c>
      <c r="O244" s="0" t="n">
        <v>-0.726889383204712</v>
      </c>
      <c r="P244" s="0" t="n">
        <v>1.04520758203225</v>
      </c>
      <c r="Q244" s="0" t="n">
        <v>1.21488403018303</v>
      </c>
      <c r="R244" s="0" t="n">
        <v>-0.924711880401172</v>
      </c>
      <c r="S244" s="0" t="n">
        <v>0.307309353736338</v>
      </c>
      <c r="T244" s="0" t="n">
        <v>1.83443133314009</v>
      </c>
      <c r="U244" s="0" t="n">
        <v>0.415311477240334</v>
      </c>
      <c r="V244" s="0" t="n">
        <v>1.42150328523309</v>
      </c>
      <c r="W244" s="0" t="n">
        <v>0.998726570083098</v>
      </c>
      <c r="X244" s="0" t="n">
        <v>-0.910198706227911</v>
      </c>
      <c r="Y244" s="0" t="n">
        <v>-0.189981423497078</v>
      </c>
      <c r="Z244" s="0" t="n">
        <v>0.0347544782918479</v>
      </c>
      <c r="AA244" s="0" t="n">
        <v>0.10413338802134</v>
      </c>
      <c r="AB244" s="0" t="n">
        <v>0.916328953438571</v>
      </c>
      <c r="AC244" s="0" t="n">
        <v>0.408684762275409</v>
      </c>
      <c r="AD244" s="0" t="n">
        <v>-2.93620094377812</v>
      </c>
      <c r="AE244" s="0" t="n">
        <v>-1.31284027309273</v>
      </c>
      <c r="AF244" s="0" t="n">
        <v>-2.18738091497604</v>
      </c>
      <c r="AG244" s="0" t="n">
        <v>0.175365240655334</v>
      </c>
      <c r="AH244" s="0" t="n">
        <v>0.240487649467761</v>
      </c>
      <c r="AI244" s="0" t="n">
        <v>0.283224958610718</v>
      </c>
      <c r="AJ244" s="0" t="n">
        <v>-0.958928267714616</v>
      </c>
      <c r="AK244" s="0" t="n">
        <v>0.674144005119989</v>
      </c>
      <c r="AL244" s="0" t="n">
        <v>0.716262496468529</v>
      </c>
      <c r="AM244" s="0" t="n">
        <v>-1.25514906720516</v>
      </c>
      <c r="AN244" s="0" t="n">
        <v>-1.46603820144887</v>
      </c>
      <c r="AO244" s="0" t="n">
        <v>-0.000131686226937859</v>
      </c>
      <c r="AP244" s="0" t="n">
        <v>1.79178227361336</v>
      </c>
      <c r="AQ244" s="0" t="n">
        <v>1.69974274219864</v>
      </c>
      <c r="AR244" s="0" t="n">
        <v>0.563404360448052</v>
      </c>
      <c r="AS244" s="0" t="n">
        <v>-0.729996671580076</v>
      </c>
      <c r="AT244" s="0" t="n">
        <v>0.886842659488585</v>
      </c>
      <c r="AU244" s="0" t="n">
        <v>-0.452424264809042</v>
      </c>
      <c r="AV244" s="0" t="n">
        <v>-0.767507036673811</v>
      </c>
      <c r="AW244" s="0" t="n">
        <v>-2.14396683162199</v>
      </c>
      <c r="AX244" s="0" t="n">
        <v>0.102382198347653</v>
      </c>
      <c r="AY244" s="0" t="n">
        <v>-0.629867349137375</v>
      </c>
      <c r="AZ244" s="0" t="n">
        <v>0.0964303795285044</v>
      </c>
      <c r="BA244" s="0" t="n">
        <v>-2.29935769623706</v>
      </c>
      <c r="BB244" s="0" t="n">
        <v>0.169826672583687</v>
      </c>
      <c r="BC244" s="0" t="n">
        <v>-2.43112116397163</v>
      </c>
      <c r="BD244" s="0" t="n">
        <v>1.08794025326855</v>
      </c>
      <c r="BE244" s="0" t="n">
        <v>0.521891234135084</v>
      </c>
      <c r="BF244" s="0" t="n">
        <v>-0.278664771424588</v>
      </c>
      <c r="BG244" s="0" t="n">
        <v>0.562719860082079</v>
      </c>
      <c r="BH244" s="0" t="n">
        <v>-0.978074262663552</v>
      </c>
      <c r="BI244" s="0" t="n">
        <v>0.0723755156148924</v>
      </c>
      <c r="BJ244" s="0" t="n">
        <v>0.794774038460336</v>
      </c>
      <c r="BK244" s="0" t="n">
        <v>-3.09428924909139</v>
      </c>
    </row>
    <row r="245" customFormat="false" ht="15" hidden="false" customHeight="false" outlineLevel="0" collapsed="false">
      <c r="A245" s="0" t="n">
        <v>-0.447224359677524</v>
      </c>
      <c r="B245" s="0" t="n">
        <v>-0.0226441301363743</v>
      </c>
      <c r="C245" s="0" t="n">
        <v>-0.196293617745767</v>
      </c>
      <c r="D245" s="0" t="n">
        <v>1.45710182622741</v>
      </c>
      <c r="E245" s="0" t="n">
        <v>-1.12390112492289</v>
      </c>
      <c r="F245" s="0" t="n">
        <v>-0.621159243445229</v>
      </c>
      <c r="G245" s="0" t="n">
        <v>-1.91586902630845</v>
      </c>
      <c r="H245" s="0" t="n">
        <v>1.51028665127315</v>
      </c>
      <c r="I245" s="0" t="n">
        <v>-0.2462901426088</v>
      </c>
      <c r="J245" s="0" t="n">
        <v>-0.438408888036707</v>
      </c>
      <c r="K245" s="0" t="n">
        <v>-0.0524826823107141</v>
      </c>
      <c r="L245" s="0" t="n">
        <v>0.636235828430324</v>
      </c>
      <c r="M245" s="0" t="n">
        <v>0.347363403516125</v>
      </c>
      <c r="N245" s="0" t="n">
        <v>2.64788421355709</v>
      </c>
      <c r="O245" s="0" t="n">
        <v>0.453935888403775</v>
      </c>
      <c r="P245" s="0" t="n">
        <v>-0.465245429169081</v>
      </c>
      <c r="Q245" s="0" t="n">
        <v>-0.561356737523947</v>
      </c>
      <c r="R245" s="0" t="n">
        <v>-0.392758952416809</v>
      </c>
      <c r="S245" s="0" t="n">
        <v>-1.50183692462984</v>
      </c>
      <c r="T245" s="0" t="n">
        <v>0.0398642074915861</v>
      </c>
      <c r="U245" s="0" t="n">
        <v>0.783468106208917</v>
      </c>
      <c r="V245" s="0" t="n">
        <v>-0.613363600623236</v>
      </c>
      <c r="W245" s="0" t="n">
        <v>-0.807380056284112</v>
      </c>
      <c r="X245" s="0" t="n">
        <v>1.51594514629423</v>
      </c>
      <c r="Y245" s="0" t="n">
        <v>-1.42648315662117</v>
      </c>
      <c r="Z245" s="0" t="n">
        <v>-2.0678183764773</v>
      </c>
      <c r="AA245" s="0" t="n">
        <v>-1.15290194364738</v>
      </c>
      <c r="AB245" s="0" t="n">
        <v>-1.5404327171243</v>
      </c>
      <c r="AC245" s="0" t="n">
        <v>0.386226064104582</v>
      </c>
      <c r="AD245" s="0" t="n">
        <v>-0.360704500449574</v>
      </c>
      <c r="AE245" s="0" t="n">
        <v>-0.21968704502384</v>
      </c>
      <c r="AF245" s="0" t="n">
        <v>1.15293417697477</v>
      </c>
      <c r="AG245" s="0" t="n">
        <v>-0.691334861162776</v>
      </c>
      <c r="AH245" s="0" t="n">
        <v>0.775089411745641</v>
      </c>
      <c r="AI245" s="0" t="n">
        <v>1.5113227992032</v>
      </c>
      <c r="AJ245" s="0" t="n">
        <v>-0.455662498013661</v>
      </c>
      <c r="AK245" s="0" t="n">
        <v>0.737022855556314</v>
      </c>
      <c r="AL245" s="0" t="n">
        <v>-0.24181791252898</v>
      </c>
      <c r="AM245" s="0" t="n">
        <v>0.924098128840789</v>
      </c>
      <c r="AN245" s="0" t="n">
        <v>-1.57148918757627</v>
      </c>
      <c r="AO245" s="0" t="n">
        <v>-1.64551224512535</v>
      </c>
      <c r="AP245" s="0" t="n">
        <v>-0.391267714907541</v>
      </c>
      <c r="AQ245" s="0" t="n">
        <v>-0.888924809059771</v>
      </c>
      <c r="AR245" s="0" t="n">
        <v>-0.516709109429885</v>
      </c>
      <c r="AS245" s="0" t="n">
        <v>-0.21952658244714</v>
      </c>
      <c r="AT245" s="0" t="n">
        <v>0.720013531836252</v>
      </c>
      <c r="AU245" s="0" t="n">
        <v>-0.407660578565935</v>
      </c>
      <c r="AV245" s="0" t="n">
        <v>-0.823861310623087</v>
      </c>
      <c r="AW245" s="0" t="n">
        <v>-0.351513376758899</v>
      </c>
      <c r="AX245" s="0" t="n">
        <v>-0.769145279806618</v>
      </c>
      <c r="AY245" s="0" t="n">
        <v>-0.934005502062714</v>
      </c>
      <c r="AZ245" s="0" t="n">
        <v>-1.61301681357697</v>
      </c>
      <c r="BA245" s="0" t="n">
        <v>0.0694781162210786</v>
      </c>
      <c r="BB245" s="0" t="n">
        <v>-0.568705706597053</v>
      </c>
      <c r="BC245" s="0" t="n">
        <v>0.966278739234672</v>
      </c>
      <c r="BD245" s="0" t="n">
        <v>-1.44739609205894</v>
      </c>
      <c r="BE245" s="0" t="n">
        <v>-0.542083555047879</v>
      </c>
      <c r="BF245" s="0" t="n">
        <v>1.81290722065875</v>
      </c>
      <c r="BG245" s="0" t="n">
        <v>-0.93960951709785</v>
      </c>
      <c r="BH245" s="0" t="n">
        <v>-0.236533252096124</v>
      </c>
      <c r="BI245" s="0" t="n">
        <v>-1.21584398282537</v>
      </c>
      <c r="BJ245" s="0" t="n">
        <v>-1.34842751278098</v>
      </c>
      <c r="BK245" s="0" t="n">
        <v>1.54731098308768</v>
      </c>
    </row>
    <row r="246" customFormat="false" ht="15" hidden="false" customHeight="false" outlineLevel="0" collapsed="false">
      <c r="A246" s="0" t="n">
        <v>0.171039492637147</v>
      </c>
      <c r="B246" s="0" t="n">
        <v>0.133678838237623</v>
      </c>
      <c r="C246" s="0" t="n">
        <v>-1.69631623511622</v>
      </c>
      <c r="D246" s="0" t="n">
        <v>0.358741388108303</v>
      </c>
      <c r="E246" s="0" t="n">
        <v>1.15742194599383</v>
      </c>
      <c r="F246" s="0" t="n">
        <v>1.14947706082853</v>
      </c>
      <c r="G246" s="0" t="n">
        <v>0.668333229606161</v>
      </c>
      <c r="H246" s="0" t="n">
        <v>-1.1294855775954</v>
      </c>
      <c r="I246" s="0" t="n">
        <v>0.313123417192992</v>
      </c>
      <c r="J246" s="0" t="n">
        <v>0.667584960476608</v>
      </c>
      <c r="K246" s="0" t="n">
        <v>-1.7944435850889</v>
      </c>
      <c r="L246" s="0" t="n">
        <v>-1.12127959148179</v>
      </c>
      <c r="M246" s="0" t="n">
        <v>0.888157321743442</v>
      </c>
      <c r="N246" s="0" t="n">
        <v>0.876045776671929</v>
      </c>
      <c r="O246" s="0" t="n">
        <v>-1.54858303362139</v>
      </c>
      <c r="P246" s="0" t="n">
        <v>0.795021459269173</v>
      </c>
      <c r="Q246" s="0" t="n">
        <v>0.0953033991536178</v>
      </c>
      <c r="R246" s="0" t="n">
        <v>0.781008954607152</v>
      </c>
      <c r="S246" s="0" t="n">
        <v>-0.634521323433941</v>
      </c>
      <c r="T246" s="0" t="n">
        <v>0.645183496480902</v>
      </c>
      <c r="U246" s="0" t="n">
        <v>0.843828774485625</v>
      </c>
      <c r="V246" s="0" t="n">
        <v>-0.351334935455712</v>
      </c>
      <c r="W246" s="0" t="n">
        <v>0.017752546173286</v>
      </c>
      <c r="X246" s="0" t="n">
        <v>-0.648521629504654</v>
      </c>
      <c r="Y246" s="0" t="n">
        <v>1.65163894868588</v>
      </c>
      <c r="Z246" s="0" t="n">
        <v>-0.120271939325766</v>
      </c>
      <c r="AA246" s="0" t="n">
        <v>-0.922024325177182</v>
      </c>
      <c r="AB246" s="0" t="n">
        <v>-0.71582591387475</v>
      </c>
      <c r="AC246" s="0" t="n">
        <v>0.126770601142113</v>
      </c>
      <c r="AD246" s="0" t="n">
        <v>0.753331171778212</v>
      </c>
      <c r="AE246" s="0" t="n">
        <v>-1.33582684515052</v>
      </c>
      <c r="AF246" s="0" t="n">
        <v>1.84766000294245</v>
      </c>
      <c r="AG246" s="0" t="n">
        <v>0.308675294055616</v>
      </c>
      <c r="AH246" s="0" t="n">
        <v>0.466455972969413</v>
      </c>
      <c r="AI246" s="0" t="n">
        <v>-0.0971895438234364</v>
      </c>
      <c r="AJ246" s="0" t="n">
        <v>0.0192589673511256</v>
      </c>
      <c r="AK246" s="0" t="n">
        <v>-0.148283137927403</v>
      </c>
      <c r="AL246" s="0" t="n">
        <v>1.01779596903596</v>
      </c>
      <c r="AM246" s="0" t="n">
        <v>-0.00792858745337041</v>
      </c>
      <c r="AN246" s="0" t="n">
        <v>0.76705021849271</v>
      </c>
      <c r="AO246" s="0" t="n">
        <v>-0.433847523352572</v>
      </c>
      <c r="AP246" s="0" t="n">
        <v>0.195640528312316</v>
      </c>
      <c r="AQ246" s="0" t="n">
        <v>-0.803920344239421</v>
      </c>
      <c r="AR246" s="0" t="n">
        <v>1.21652823254954</v>
      </c>
      <c r="AS246" s="0" t="n">
        <v>-0.833747240719116</v>
      </c>
      <c r="AT246" s="0" t="n">
        <v>-0.324979444261326</v>
      </c>
      <c r="AU246" s="0" t="n">
        <v>-0.314960412454745</v>
      </c>
      <c r="AV246" s="0" t="n">
        <v>-0.353951387673768</v>
      </c>
      <c r="AW246" s="0" t="n">
        <v>0.722495769442937</v>
      </c>
      <c r="AX246" s="0" t="n">
        <v>-0.316657764736644</v>
      </c>
      <c r="AY246" s="0" t="n">
        <v>1.39392453054107</v>
      </c>
      <c r="AZ246" s="0" t="n">
        <v>-0.818475086130168</v>
      </c>
      <c r="BA246" s="0" t="n">
        <v>0.169377469942707</v>
      </c>
      <c r="BB246" s="0" t="n">
        <v>-0.7757859893126</v>
      </c>
      <c r="BC246" s="0" t="n">
        <v>0.420972782531467</v>
      </c>
      <c r="BD246" s="0" t="n">
        <v>-0.01594972697677</v>
      </c>
      <c r="BE246" s="0" t="n">
        <v>-0.155062044698479</v>
      </c>
      <c r="BF246" s="0" t="n">
        <v>1.18847496650352</v>
      </c>
      <c r="BG246" s="0" t="n">
        <v>-0.654341871055103</v>
      </c>
      <c r="BH246" s="0" t="n">
        <v>0.586515157618</v>
      </c>
      <c r="BI246" s="0" t="n">
        <v>-0.768959912674792</v>
      </c>
      <c r="BJ246" s="0" t="n">
        <v>0.112685200160374</v>
      </c>
      <c r="BK246" s="0" t="n">
        <v>-1.19557532822345</v>
      </c>
    </row>
    <row r="247" customFormat="false" ht="15" hidden="false" customHeight="false" outlineLevel="0" collapsed="false">
      <c r="A247" s="0" t="n">
        <v>-0.66251714630674</v>
      </c>
      <c r="B247" s="0" t="n">
        <v>-0.082143045572865</v>
      </c>
      <c r="C247" s="0" t="n">
        <v>1.81464916732308</v>
      </c>
      <c r="D247" s="0" t="n">
        <v>0.100803870459774</v>
      </c>
      <c r="E247" s="0" t="n">
        <v>1.65466831586671</v>
      </c>
      <c r="F247" s="0" t="n">
        <v>0.220323291690918</v>
      </c>
      <c r="G247" s="0" t="n">
        <v>-0.387084244474939</v>
      </c>
      <c r="H247" s="0" t="n">
        <v>1.53935652260069</v>
      </c>
      <c r="I247" s="0" t="n">
        <v>0.437017622073419</v>
      </c>
      <c r="J247" s="0" t="n">
        <v>-0.642721593882714</v>
      </c>
      <c r="K247" s="0" t="n">
        <v>0.470571459400297</v>
      </c>
      <c r="L247" s="0" t="n">
        <v>-0.29259474990761</v>
      </c>
      <c r="M247" s="0" t="n">
        <v>-1.9890341961713</v>
      </c>
      <c r="N247" s="0" t="n">
        <v>0.935973159265618</v>
      </c>
      <c r="O247" s="0" t="n">
        <v>1.09493405564193</v>
      </c>
      <c r="P247" s="0" t="n">
        <v>1.83794202999228</v>
      </c>
      <c r="Q247" s="0" t="n">
        <v>0.422143692195263</v>
      </c>
      <c r="R247" s="0" t="n">
        <v>-0.248723424082533</v>
      </c>
      <c r="S247" s="0" t="n">
        <v>0.834989427378586</v>
      </c>
      <c r="T247" s="0" t="n">
        <v>0.849820365318906</v>
      </c>
      <c r="U247" s="0" t="n">
        <v>1.63828118313642</v>
      </c>
      <c r="V247" s="0" t="n">
        <v>-0.0446276230664422</v>
      </c>
      <c r="W247" s="0" t="n">
        <v>-0.165578972567595</v>
      </c>
      <c r="X247" s="0" t="n">
        <v>-0.715544419758528</v>
      </c>
      <c r="Y247" s="0" t="n">
        <v>0.537462086725202</v>
      </c>
      <c r="Z247" s="0" t="n">
        <v>-1.54826166823084</v>
      </c>
      <c r="AA247" s="0" t="n">
        <v>0.776087372862565</v>
      </c>
      <c r="AB247" s="0" t="n">
        <v>0.58783512186579</v>
      </c>
      <c r="AC247" s="0" t="n">
        <v>0.585070202458372</v>
      </c>
      <c r="AD247" s="0" t="n">
        <v>0.13822523650184</v>
      </c>
      <c r="AE247" s="0" t="n">
        <v>1.53297824753109</v>
      </c>
      <c r="AF247" s="0" t="n">
        <v>0.871993465426863</v>
      </c>
      <c r="AG247" s="0" t="n">
        <v>-0.6070771913757</v>
      </c>
      <c r="AH247" s="0" t="n">
        <v>-0.589179049697647</v>
      </c>
      <c r="AI247" s="0" t="n">
        <v>-0.879673813414637</v>
      </c>
      <c r="AJ247" s="0" t="n">
        <v>0.551283332775588</v>
      </c>
      <c r="AK247" s="0" t="n">
        <v>-1.00013892123996</v>
      </c>
      <c r="AL247" s="0" t="n">
        <v>1.08339214358335</v>
      </c>
      <c r="AM247" s="0" t="n">
        <v>1.32297330834554</v>
      </c>
      <c r="AN247" s="0" t="n">
        <v>-0.879016268950451</v>
      </c>
      <c r="AO247" s="0" t="n">
        <v>-0.185548534592854</v>
      </c>
      <c r="AP247" s="0" t="n">
        <v>0.0166209813624137</v>
      </c>
      <c r="AQ247" s="0" t="n">
        <v>0.883983160469668</v>
      </c>
      <c r="AR247" s="0" t="n">
        <v>1.60934337560988</v>
      </c>
      <c r="AS247" s="0" t="n">
        <v>-1.68549239286858</v>
      </c>
      <c r="AT247" s="0" t="n">
        <v>-0.318180717526683</v>
      </c>
      <c r="AU247" s="0" t="n">
        <v>-0.266016695560347</v>
      </c>
      <c r="AV247" s="0" t="n">
        <v>-1.40066985488655</v>
      </c>
      <c r="AW247" s="0" t="n">
        <v>-0.485110019304062</v>
      </c>
      <c r="AX247" s="0" t="n">
        <v>0.427768944350611</v>
      </c>
      <c r="AY247" s="0" t="n">
        <v>-0.278678902839557</v>
      </c>
      <c r="AZ247" s="0" t="n">
        <v>-1.54462116860741</v>
      </c>
      <c r="BA247" s="0" t="n">
        <v>2.87408269800991</v>
      </c>
      <c r="BB247" s="0" t="n">
        <v>0.26617786520418</v>
      </c>
      <c r="BC247" s="0" t="n">
        <v>0.111694130106675</v>
      </c>
      <c r="BD247" s="0" t="n">
        <v>-1.09792636306705</v>
      </c>
      <c r="BE247" s="0" t="n">
        <v>0.260706161971275</v>
      </c>
      <c r="BF247" s="0" t="n">
        <v>-0.164213784041494</v>
      </c>
      <c r="BG247" s="0" t="n">
        <v>-1.88852341271541</v>
      </c>
      <c r="BH247" s="0" t="n">
        <v>-1.07025544001442</v>
      </c>
      <c r="BI247" s="0" t="n">
        <v>0.794926017673945</v>
      </c>
      <c r="BJ247" s="0" t="n">
        <v>1.94401765000044</v>
      </c>
      <c r="BK247" s="0" t="n">
        <v>0.367165405043045</v>
      </c>
    </row>
    <row r="248" customFormat="false" ht="15" hidden="false" customHeight="false" outlineLevel="0" collapsed="false">
      <c r="A248" s="0" t="n">
        <v>1.10308327829337</v>
      </c>
      <c r="B248" s="0" t="n">
        <v>-0.15575530858321</v>
      </c>
      <c r="C248" s="0" t="n">
        <v>-0.0865461606806029</v>
      </c>
      <c r="D248" s="0" t="n">
        <v>1.09097902761947</v>
      </c>
      <c r="E248" s="0" t="n">
        <v>1.66277728917947</v>
      </c>
      <c r="F248" s="0" t="n">
        <v>1.30109669346562</v>
      </c>
      <c r="G248" s="0" t="n">
        <v>-1.06636307538482</v>
      </c>
      <c r="H248" s="0" t="n">
        <v>-0.0669588903152458</v>
      </c>
      <c r="I248" s="0" t="n">
        <v>0.277524684476295</v>
      </c>
      <c r="J248" s="0" t="n">
        <v>-0.259677963507529</v>
      </c>
      <c r="K248" s="0" t="n">
        <v>0.387857543415596</v>
      </c>
      <c r="L248" s="0" t="n">
        <v>0.820576811668947</v>
      </c>
      <c r="M248" s="0" t="n">
        <v>1.00280975195514</v>
      </c>
      <c r="N248" s="0" t="n">
        <v>1.68587015222152</v>
      </c>
      <c r="O248" s="0" t="n">
        <v>-0.329441104724835</v>
      </c>
      <c r="P248" s="0" t="n">
        <v>-1.36403316483931</v>
      </c>
      <c r="Q248" s="0" t="n">
        <v>0.358234594014453</v>
      </c>
      <c r="R248" s="0" t="n">
        <v>1.8838110311848</v>
      </c>
      <c r="S248" s="0" t="n">
        <v>-0.476975859954059</v>
      </c>
      <c r="T248" s="0" t="n">
        <v>0.686846977063719</v>
      </c>
      <c r="U248" s="0" t="n">
        <v>0.695745792472643</v>
      </c>
      <c r="V248" s="0" t="n">
        <v>0.191442047344609</v>
      </c>
      <c r="W248" s="0" t="n">
        <v>0.00692472104371437</v>
      </c>
      <c r="X248" s="0" t="n">
        <v>-0.923429205721393</v>
      </c>
      <c r="Y248" s="0" t="n">
        <v>-2.28166207242058</v>
      </c>
      <c r="Z248" s="0" t="n">
        <v>-1.11185070666403</v>
      </c>
      <c r="AA248" s="0" t="n">
        <v>-0.390304149111699</v>
      </c>
      <c r="AB248" s="0" t="n">
        <v>1.09742268742271</v>
      </c>
      <c r="AC248" s="0" t="n">
        <v>-0.103128062351376</v>
      </c>
      <c r="AD248" s="0" t="n">
        <v>-0.519025718918149</v>
      </c>
      <c r="AE248" s="0" t="n">
        <v>-0.89098544195343</v>
      </c>
      <c r="AF248" s="0" t="n">
        <v>0.65680582850948</v>
      </c>
      <c r="AG248" s="0" t="n">
        <v>1.35835716643061</v>
      </c>
      <c r="AH248" s="0" t="n">
        <v>1.06343572186746</v>
      </c>
      <c r="AI248" s="0" t="n">
        <v>0.606149699758469</v>
      </c>
      <c r="AJ248" s="0" t="n">
        <v>-1.47561274638294</v>
      </c>
      <c r="AK248" s="0" t="n">
        <v>-0.351674242843771</v>
      </c>
      <c r="AL248" s="0" t="n">
        <v>1.94730422888968</v>
      </c>
      <c r="AM248" s="0" t="n">
        <v>1.12195049191523</v>
      </c>
      <c r="AN248" s="0" t="n">
        <v>-1.53750321823473</v>
      </c>
      <c r="AO248" s="0" t="n">
        <v>-0.0555905231992714</v>
      </c>
      <c r="AP248" s="0" t="n">
        <v>0.363098432661039</v>
      </c>
      <c r="AQ248" s="0" t="n">
        <v>-0.76215846302622</v>
      </c>
      <c r="AR248" s="0" t="n">
        <v>-2.30920402140885</v>
      </c>
      <c r="AS248" s="0" t="n">
        <v>0.0988240450164317</v>
      </c>
      <c r="AT248" s="0" t="n">
        <v>-0.787758257620439</v>
      </c>
      <c r="AU248" s="0" t="n">
        <v>-0.783841739084684</v>
      </c>
      <c r="AV248" s="0" t="n">
        <v>-0.354680359930758</v>
      </c>
      <c r="AW248" s="0" t="n">
        <v>-0.133675914654812</v>
      </c>
      <c r="AX248" s="0" t="n">
        <v>-0.00908279409568644</v>
      </c>
      <c r="AY248" s="0" t="n">
        <v>-0.883989898922001</v>
      </c>
      <c r="AZ248" s="0" t="n">
        <v>-0.220209529634077</v>
      </c>
      <c r="BA248" s="0" t="n">
        <v>-1.75742337040276</v>
      </c>
      <c r="BB248" s="0" t="n">
        <v>0.311039065368078</v>
      </c>
      <c r="BC248" s="0" t="n">
        <v>-2.85627541334116</v>
      </c>
      <c r="BD248" s="0" t="n">
        <v>-0.28949008043362</v>
      </c>
      <c r="BE248" s="0" t="n">
        <v>0.919186153676953</v>
      </c>
      <c r="BF248" s="0" t="n">
        <v>-1.05934068727483</v>
      </c>
      <c r="BG248" s="0" t="n">
        <v>0.7164302036574</v>
      </c>
      <c r="BH248" s="0" t="n">
        <v>1.15573271212089</v>
      </c>
      <c r="BI248" s="0" t="n">
        <v>-3.30789995249739</v>
      </c>
      <c r="BJ248" s="0" t="n">
        <v>-0.151362903575742</v>
      </c>
      <c r="BK248" s="0" t="n">
        <v>-2.87577342762828</v>
      </c>
    </row>
    <row r="249" customFormat="false" ht="15" hidden="false" customHeight="false" outlineLevel="0" collapsed="false">
      <c r="A249" s="0" t="n">
        <v>-0.118208445570946</v>
      </c>
      <c r="B249" s="0" t="n">
        <v>-0.00717121098132681</v>
      </c>
      <c r="C249" s="0" t="n">
        <v>-2.48254398591084</v>
      </c>
      <c r="D249" s="0" t="n">
        <v>1.92483836207987</v>
      </c>
      <c r="E249" s="0" t="n">
        <v>0.286015807634625</v>
      </c>
      <c r="F249" s="0" t="n">
        <v>-0.849023432082035</v>
      </c>
      <c r="G249" s="0" t="n">
        <v>1.46537942749852</v>
      </c>
      <c r="H249" s="0" t="n">
        <v>-1.79561322064232</v>
      </c>
      <c r="I249" s="0" t="n">
        <v>-1.22917103351832</v>
      </c>
      <c r="J249" s="0" t="n">
        <v>-2.2994555236699</v>
      </c>
      <c r="K249" s="0" t="n">
        <v>1.80104519653933</v>
      </c>
      <c r="L249" s="0" t="n">
        <v>0.332346371472004</v>
      </c>
      <c r="M249" s="0" t="n">
        <v>0.659401789848495</v>
      </c>
      <c r="N249" s="0" t="n">
        <v>0.301001233918476</v>
      </c>
      <c r="O249" s="0" t="n">
        <v>0.573767761144585</v>
      </c>
      <c r="P249" s="0" t="n">
        <v>0.0780777138959894</v>
      </c>
      <c r="Q249" s="0" t="n">
        <v>0.270921342707441</v>
      </c>
      <c r="R249" s="0" t="n">
        <v>0.107603436222951</v>
      </c>
      <c r="S249" s="0" t="n">
        <v>-0.608591805569279</v>
      </c>
      <c r="T249" s="0" t="n">
        <v>-0.0466247652146692</v>
      </c>
      <c r="U249" s="0" t="n">
        <v>0.273594573261678</v>
      </c>
      <c r="V249" s="0" t="n">
        <v>0.110549119552131</v>
      </c>
      <c r="W249" s="0" t="n">
        <v>-1.47777210775332</v>
      </c>
      <c r="X249" s="0" t="n">
        <v>-1.34498666860841</v>
      </c>
      <c r="Y249" s="0" t="n">
        <v>1.08284143391639</v>
      </c>
      <c r="Z249" s="0" t="n">
        <v>-0.306994045883402</v>
      </c>
      <c r="AA249" s="0" t="n">
        <v>0.584725347035941</v>
      </c>
      <c r="AB249" s="0" t="n">
        <v>-1.0921199097224</v>
      </c>
      <c r="AC249" s="0" t="n">
        <v>-1.47314587664653</v>
      </c>
      <c r="AD249" s="0" t="n">
        <v>-0.843596612531713</v>
      </c>
      <c r="AE249" s="0" t="n">
        <v>-0.222565070771413</v>
      </c>
      <c r="AF249" s="0" t="n">
        <v>-0.665140299284412</v>
      </c>
      <c r="AG249" s="0" t="n">
        <v>1.29393352310571</v>
      </c>
      <c r="AH249" s="0" t="n">
        <v>0.179523301537462</v>
      </c>
      <c r="AI249" s="0" t="n">
        <v>1.84893861856186</v>
      </c>
      <c r="AJ249" s="0" t="n">
        <v>0.404408154071417</v>
      </c>
      <c r="AK249" s="0" t="n">
        <v>-2.41255081791981</v>
      </c>
      <c r="AL249" s="0" t="n">
        <v>1.05604160645855</v>
      </c>
      <c r="AM249" s="0" t="n">
        <v>-1.50955162246996</v>
      </c>
      <c r="AN249" s="0" t="n">
        <v>0.230533667211339</v>
      </c>
      <c r="AO249" s="0" t="n">
        <v>-0.774684057663845</v>
      </c>
      <c r="AP249" s="0" t="n">
        <v>2.14271103446419</v>
      </c>
      <c r="AQ249" s="0" t="n">
        <v>1.43959792743014</v>
      </c>
      <c r="AR249" s="0" t="n">
        <v>-0.741820641701758</v>
      </c>
      <c r="AS249" s="0" t="n">
        <v>-0.127357668121112</v>
      </c>
      <c r="AT249" s="0" t="n">
        <v>0.244598069649217</v>
      </c>
      <c r="AU249" s="0" t="n">
        <v>0.86341407156161</v>
      </c>
      <c r="AV249" s="0" t="n">
        <v>0.0291519123250127</v>
      </c>
      <c r="AW249" s="0" t="n">
        <v>-1.02489489938087</v>
      </c>
      <c r="AX249" s="0" t="n">
        <v>-0.717558639200053</v>
      </c>
      <c r="AY249" s="0" t="n">
        <v>-0.00448179637679133</v>
      </c>
      <c r="AZ249" s="0" t="n">
        <v>1.23445697876469</v>
      </c>
      <c r="BA249" s="0" t="n">
        <v>0.427837860536044</v>
      </c>
      <c r="BB249" s="0" t="n">
        <v>-0.773414926615016</v>
      </c>
      <c r="BC249" s="0" t="n">
        <v>0.64837277770979</v>
      </c>
      <c r="BD249" s="0" t="n">
        <v>-0.38698483887816</v>
      </c>
      <c r="BE249" s="0" t="n">
        <v>0.890408005186841</v>
      </c>
      <c r="BF249" s="0" t="n">
        <v>2.52701041832861</v>
      </c>
      <c r="BG249" s="0" t="n">
        <v>-0.35882637094355</v>
      </c>
      <c r="BH249" s="0" t="n">
        <v>0.801605159726371</v>
      </c>
      <c r="BI249" s="0" t="n">
        <v>-0.74539333203773</v>
      </c>
      <c r="BJ249" s="0" t="n">
        <v>-0.112263767191298</v>
      </c>
      <c r="BK249" s="0" t="n">
        <v>0.0295622868721013</v>
      </c>
    </row>
    <row r="250" customFormat="false" ht="15" hidden="false" customHeight="false" outlineLevel="0" collapsed="false">
      <c r="A250" s="0" t="n">
        <v>-0.193683660044381</v>
      </c>
      <c r="B250" s="0" t="n">
        <v>2.46301368877502</v>
      </c>
      <c r="C250" s="0" t="n">
        <v>-0.306593074678382</v>
      </c>
      <c r="D250" s="0" t="n">
        <v>0.586851538784868</v>
      </c>
      <c r="E250" s="0" t="n">
        <v>-1.93008686932343</v>
      </c>
      <c r="F250" s="0" t="n">
        <v>0.43199656336961</v>
      </c>
      <c r="G250" s="0" t="n">
        <v>1.14205459235225</v>
      </c>
      <c r="H250" s="0" t="n">
        <v>-0.527597342579051</v>
      </c>
      <c r="I250" s="0" t="n">
        <v>-2.51022214104041</v>
      </c>
      <c r="J250" s="0" t="n">
        <v>-0.0386517688273251</v>
      </c>
      <c r="K250" s="0" t="n">
        <v>0.0171838503855281</v>
      </c>
      <c r="L250" s="0" t="n">
        <v>0.724075050744304</v>
      </c>
      <c r="M250" s="0" t="n">
        <v>2.01090303541343</v>
      </c>
      <c r="N250" s="0" t="n">
        <v>-0.380053650600307</v>
      </c>
      <c r="O250" s="0" t="n">
        <v>-0.85628812366028</v>
      </c>
      <c r="P250" s="0" t="n">
        <v>-1.16691780137144</v>
      </c>
      <c r="Q250" s="0" t="n">
        <v>0.198078617031599</v>
      </c>
      <c r="R250" s="0" t="n">
        <v>0.479354258818502</v>
      </c>
      <c r="S250" s="0" t="n">
        <v>-0.545655394362585</v>
      </c>
      <c r="T250" s="0" t="n">
        <v>0.77868274572579</v>
      </c>
      <c r="U250" s="0" t="n">
        <v>0.465384076819176</v>
      </c>
      <c r="V250" s="0" t="n">
        <v>0.0432316896448904</v>
      </c>
      <c r="W250" s="0" t="n">
        <v>-0.902414720744125</v>
      </c>
      <c r="X250" s="0" t="n">
        <v>-0.481864315484723</v>
      </c>
      <c r="Y250" s="0" t="n">
        <v>-2.42975529768255</v>
      </c>
      <c r="Z250" s="0" t="n">
        <v>0.235787064198034</v>
      </c>
      <c r="AA250" s="0" t="n">
        <v>0.0263412887474352</v>
      </c>
      <c r="AB250" s="0" t="n">
        <v>0.188478991089486</v>
      </c>
      <c r="AC250" s="0" t="n">
        <v>0.50431901556456</v>
      </c>
      <c r="AD250" s="0" t="n">
        <v>0.385821486432223</v>
      </c>
      <c r="AE250" s="0" t="n">
        <v>-0.110383180646035</v>
      </c>
      <c r="AF250" s="0" t="n">
        <v>0.0486680431627524</v>
      </c>
      <c r="AG250" s="0" t="n">
        <v>-1.40431641669617</v>
      </c>
      <c r="AH250" s="0" t="n">
        <v>-0.583720645689426</v>
      </c>
      <c r="AI250" s="0" t="n">
        <v>0.0504710536834614</v>
      </c>
      <c r="AJ250" s="0" t="n">
        <v>-0.735853575912361</v>
      </c>
      <c r="AK250" s="0" t="n">
        <v>0.860150795872546</v>
      </c>
      <c r="AL250" s="0" t="n">
        <v>-0.658632080955031</v>
      </c>
      <c r="AM250" s="0" t="n">
        <v>0.216305411248316</v>
      </c>
      <c r="AN250" s="0" t="n">
        <v>0.116565656815336</v>
      </c>
      <c r="AO250" s="0" t="n">
        <v>0.74627759361041</v>
      </c>
      <c r="AP250" s="0" t="n">
        <v>0.900791174028302</v>
      </c>
      <c r="AQ250" s="0" t="n">
        <v>0.694032610967939</v>
      </c>
      <c r="AR250" s="0" t="n">
        <v>-2.10600620138313</v>
      </c>
      <c r="AS250" s="0" t="n">
        <v>1.19414814801313</v>
      </c>
      <c r="AT250" s="0" t="n">
        <v>1.5273082241946</v>
      </c>
      <c r="AU250" s="0" t="n">
        <v>-0.482124284321469</v>
      </c>
      <c r="AV250" s="0" t="n">
        <v>0.23664691267285</v>
      </c>
      <c r="AW250" s="0" t="n">
        <v>-0.890831680130782</v>
      </c>
      <c r="AX250" s="0" t="n">
        <v>-1.94837850673215</v>
      </c>
      <c r="AY250" s="0" t="n">
        <v>-0.738715265542386</v>
      </c>
      <c r="AZ250" s="0" t="n">
        <v>-0.54013903946361</v>
      </c>
      <c r="BA250" s="0" t="n">
        <v>-0.354850731351816</v>
      </c>
      <c r="BB250" s="0" t="n">
        <v>-0.958914090005988</v>
      </c>
      <c r="BC250" s="0" t="n">
        <v>-0.733425166817239</v>
      </c>
      <c r="BD250" s="0" t="n">
        <v>-0.0110063216284077</v>
      </c>
      <c r="BE250" s="0" t="n">
        <v>-0.770226983110142</v>
      </c>
      <c r="BF250" s="0" t="n">
        <v>0.543524332550028</v>
      </c>
      <c r="BG250" s="0" t="n">
        <v>0.68166065139744</v>
      </c>
      <c r="BH250" s="0" t="n">
        <v>2.38038774616449</v>
      </c>
      <c r="BI250" s="0" t="n">
        <v>1.12567993212346</v>
      </c>
      <c r="BJ250" s="0" t="n">
        <v>0.243103058328414</v>
      </c>
      <c r="BK250" s="0" t="n">
        <v>-0.620264296667679</v>
      </c>
    </row>
    <row r="251" customFormat="false" ht="15" hidden="false" customHeight="false" outlineLevel="0" collapsed="false">
      <c r="A251" s="0" t="n">
        <v>0.293747351673999</v>
      </c>
      <c r="B251" s="0" t="n">
        <v>0.326595959916356</v>
      </c>
      <c r="C251" s="0" t="n">
        <v>-0.513313089005661</v>
      </c>
      <c r="D251" s="0" t="n">
        <v>0.783731396752878</v>
      </c>
      <c r="E251" s="0" t="n">
        <v>-1.39809801468188</v>
      </c>
      <c r="F251" s="0" t="n">
        <v>-0.244399835537511</v>
      </c>
      <c r="G251" s="0" t="n">
        <v>0.555858459317407</v>
      </c>
      <c r="H251" s="0" t="n">
        <v>-0.287584147592097</v>
      </c>
      <c r="I251" s="0" t="n">
        <v>-0.206754403429271</v>
      </c>
      <c r="J251" s="0" t="n">
        <v>-0.137785861192281</v>
      </c>
      <c r="K251" s="0" t="n">
        <v>-0.835601240687746</v>
      </c>
      <c r="L251" s="0" t="n">
        <v>1.17390093157421</v>
      </c>
      <c r="M251" s="0" t="n">
        <v>-1.01803767192282</v>
      </c>
      <c r="N251" s="0" t="n">
        <v>0.318159327409885</v>
      </c>
      <c r="O251" s="0" t="n">
        <v>0.413647898282374</v>
      </c>
      <c r="P251" s="0" t="n">
        <v>-0.948621901208967</v>
      </c>
      <c r="Q251" s="0" t="n">
        <v>0.0731042543807433</v>
      </c>
      <c r="R251" s="0" t="n">
        <v>-0.909632172744702</v>
      </c>
      <c r="S251" s="0" t="n">
        <v>1.39104247505595</v>
      </c>
      <c r="T251" s="0" t="n">
        <v>-1.13878293697621</v>
      </c>
      <c r="U251" s="0" t="n">
        <v>-0.653897094231964</v>
      </c>
      <c r="V251" s="0" t="n">
        <v>-1.22422500835558</v>
      </c>
      <c r="W251" s="0" t="n">
        <v>-1.35769872686755</v>
      </c>
      <c r="X251" s="0" t="n">
        <v>1.59121529088229</v>
      </c>
      <c r="Y251" s="0" t="n">
        <v>0.542774673912562</v>
      </c>
      <c r="Z251" s="0" t="n">
        <v>0.140293425700544</v>
      </c>
      <c r="AA251" s="0" t="n">
        <v>-0.656576963346922</v>
      </c>
      <c r="AB251" s="0" t="n">
        <v>0.907611811046768</v>
      </c>
      <c r="AC251" s="0" t="n">
        <v>-0.824222439367453</v>
      </c>
      <c r="AD251" s="0" t="n">
        <v>0.793639294330103</v>
      </c>
      <c r="AE251" s="0" t="n">
        <v>-0.872511276605636</v>
      </c>
      <c r="AF251" s="0" t="n">
        <v>-0.644507701875672</v>
      </c>
      <c r="AG251" s="0" t="n">
        <v>0.758282386117921</v>
      </c>
      <c r="AH251" s="0" t="n">
        <v>0.863827344155767</v>
      </c>
      <c r="AI251" s="0" t="n">
        <v>0.597472933896761</v>
      </c>
      <c r="AJ251" s="0" t="n">
        <v>-1.0496741157568</v>
      </c>
      <c r="AK251" s="0" t="n">
        <v>-0.446726865722829</v>
      </c>
      <c r="AL251" s="0" t="n">
        <v>0.156898741198513</v>
      </c>
      <c r="AM251" s="0" t="n">
        <v>-0.849280961910092</v>
      </c>
      <c r="AN251" s="0" t="n">
        <v>1.37096276012929</v>
      </c>
      <c r="AO251" s="0" t="n">
        <v>-2.40194694395055</v>
      </c>
      <c r="AP251" s="0" t="n">
        <v>-0.778739515369153</v>
      </c>
      <c r="AQ251" s="0" t="n">
        <v>-0.509566502869832</v>
      </c>
      <c r="AR251" s="0" t="n">
        <v>-2.84394366477177</v>
      </c>
      <c r="AS251" s="0" t="n">
        <v>-1.39622913023619</v>
      </c>
      <c r="AT251" s="0" t="n">
        <v>0.625289512542068</v>
      </c>
      <c r="AU251" s="0" t="n">
        <v>0.0302836365529638</v>
      </c>
      <c r="AV251" s="0" t="n">
        <v>1.5731360220429</v>
      </c>
      <c r="AW251" s="0" t="n">
        <v>1.54522644588482</v>
      </c>
      <c r="AX251" s="0" t="n">
        <v>0.433046378603947</v>
      </c>
      <c r="AY251" s="0" t="n">
        <v>0.313238249000712</v>
      </c>
      <c r="AZ251" s="0" t="n">
        <v>0.0659311085789005</v>
      </c>
      <c r="BA251" s="0" t="n">
        <v>-2.65508201787949</v>
      </c>
      <c r="BB251" s="0" t="n">
        <v>-1.39455951332608</v>
      </c>
      <c r="BC251" s="0" t="n">
        <v>0.100675503098934</v>
      </c>
      <c r="BD251" s="0" t="n">
        <v>0.616025708747672</v>
      </c>
      <c r="BE251" s="0" t="n">
        <v>0.289669812138141</v>
      </c>
      <c r="BF251" s="0" t="n">
        <v>-0.892464967715658</v>
      </c>
      <c r="BG251" s="0" t="n">
        <v>0.937406282469496</v>
      </c>
      <c r="BH251" s="0" t="n">
        <v>1.48244402875464</v>
      </c>
      <c r="BI251" s="0" t="n">
        <v>0.93798960029134</v>
      </c>
      <c r="BJ251" s="0" t="n">
        <v>0.989599329590471</v>
      </c>
      <c r="BK251" s="0" t="n">
        <v>-0.559225797955211</v>
      </c>
    </row>
    <row r="252" customFormat="false" ht="15" hidden="false" customHeight="false" outlineLevel="0" collapsed="false">
      <c r="A252" s="0" t="n">
        <v>-0.496714153011233</v>
      </c>
      <c r="B252" s="0" t="n">
        <v>0.138264301171185</v>
      </c>
      <c r="C252" s="0" t="n">
        <v>-0.647688538100693</v>
      </c>
      <c r="D252" s="0" t="n">
        <v>-1.52302985640803</v>
      </c>
      <c r="E252" s="0" t="n">
        <v>0.234153374723336</v>
      </c>
      <c r="F252" s="0" t="n">
        <v>0.234136956949181</v>
      </c>
      <c r="G252" s="0" t="n">
        <v>-1.57921281550739</v>
      </c>
      <c r="H252" s="0" t="n">
        <v>-0.767434729152909</v>
      </c>
      <c r="I252" s="0" t="n">
        <v>0.469474385934952</v>
      </c>
      <c r="J252" s="0" t="n">
        <v>-0.542560043585965</v>
      </c>
      <c r="K252" s="0" t="n">
        <v>0.463417692812462</v>
      </c>
      <c r="L252" s="0" t="n">
        <v>0.465729753570257</v>
      </c>
      <c r="M252" s="0" t="n">
        <v>-0.241962271566034</v>
      </c>
      <c r="N252" s="0" t="n">
        <v>1.9132802446578</v>
      </c>
      <c r="O252" s="0" t="n">
        <v>1.72491783251303</v>
      </c>
      <c r="P252" s="0" t="n">
        <v>0.562287529240973</v>
      </c>
      <c r="Q252" s="0" t="n">
        <v>1.01283112033442</v>
      </c>
      <c r="R252" s="0" t="n">
        <v>-0.314247332595274</v>
      </c>
      <c r="S252" s="0" t="n">
        <v>0.908024075521211</v>
      </c>
      <c r="T252" s="0" t="n">
        <v>1.41230370133529</v>
      </c>
      <c r="U252" s="0" t="n">
        <v>-1.46564876892155</v>
      </c>
      <c r="V252" s="0" t="n">
        <v>0.225776300486536</v>
      </c>
      <c r="W252" s="0" t="n">
        <v>-0.0675282046879238</v>
      </c>
      <c r="X252" s="0" t="n">
        <v>1.42474818621346</v>
      </c>
      <c r="Y252" s="0" t="n">
        <v>0.544382724525183</v>
      </c>
      <c r="Z252" s="0" t="n">
        <v>-0.110922589709866</v>
      </c>
      <c r="AA252" s="0" t="n">
        <v>1.1509935774223</v>
      </c>
      <c r="AB252" s="0" t="n">
        <v>-0.375698018345672</v>
      </c>
      <c r="AC252" s="0" t="n">
        <v>0.600638689918805</v>
      </c>
      <c r="AD252" s="0" t="n">
        <v>0.291693749793277</v>
      </c>
      <c r="AE252" s="0" t="n">
        <v>0.601706612229397</v>
      </c>
      <c r="AF252" s="0" t="n">
        <v>-1.85227818450894</v>
      </c>
      <c r="AG252" s="0" t="n">
        <v>0.0134972247379339</v>
      </c>
      <c r="AH252" s="0" t="n">
        <v>1.0577109289559</v>
      </c>
      <c r="AI252" s="0" t="n">
        <v>-0.822544912103189</v>
      </c>
      <c r="AJ252" s="0" t="n">
        <v>1.22084364997102</v>
      </c>
      <c r="AK252" s="0" t="n">
        <v>-0.208863595004755</v>
      </c>
      <c r="AL252" s="0" t="n">
        <v>1.95967012387978</v>
      </c>
      <c r="AM252" s="0" t="n">
        <v>1.32818604889843</v>
      </c>
      <c r="AN252" s="0" t="n">
        <v>-0.196861235869124</v>
      </c>
      <c r="AO252" s="0" t="n">
        <v>-0.73846657999541</v>
      </c>
      <c r="AP252" s="0" t="n">
        <v>-0.171368281189971</v>
      </c>
      <c r="AQ252" s="0" t="n">
        <v>0.115648282388241</v>
      </c>
      <c r="AR252" s="0" t="n">
        <v>0.301103695589289</v>
      </c>
      <c r="AS252" s="0" t="n">
        <v>1.47852199036743</v>
      </c>
      <c r="AT252" s="0" t="n">
        <v>0.719844208394709</v>
      </c>
      <c r="AU252" s="0" t="n">
        <v>0.460638770959788</v>
      </c>
      <c r="AV252" s="0" t="n">
        <v>-1.05712222621892</v>
      </c>
      <c r="AW252" s="0" t="n">
        <v>-0.343618289568461</v>
      </c>
      <c r="AX252" s="0" t="n">
        <v>1.76304015536273</v>
      </c>
      <c r="AY252" s="0" t="n">
        <v>-0.324083969394795</v>
      </c>
      <c r="AZ252" s="0" t="n">
        <v>0.385082280416317</v>
      </c>
      <c r="BA252" s="0" t="n">
        <v>0.676922000305959</v>
      </c>
      <c r="BB252" s="0" t="n">
        <v>-0.611676288840868</v>
      </c>
      <c r="BC252" s="0" t="n">
        <v>-1.03099952249595</v>
      </c>
      <c r="BD252" s="0" t="n">
        <v>-0.931280119116199</v>
      </c>
      <c r="BE252" s="0" t="n">
        <v>0.839217523222639</v>
      </c>
      <c r="BF252" s="0" t="n">
        <v>0.309212375851215</v>
      </c>
      <c r="BG252" s="0" t="n">
        <v>-0.331263431403564</v>
      </c>
      <c r="BH252" s="0" t="n">
        <v>-0.975545127122359</v>
      </c>
      <c r="BI252" s="0" t="n">
        <v>0.47917423784529</v>
      </c>
      <c r="BJ252" s="0" t="n">
        <v>0.185658976663817</v>
      </c>
      <c r="BK252" s="0" t="n">
        <v>1.10633497400603</v>
      </c>
    </row>
    <row r="253" customFormat="false" ht="15" hidden="false" customHeight="false" outlineLevel="0" collapsed="false">
      <c r="A253" s="0" t="n">
        <v>1.19620662408067</v>
      </c>
      <c r="B253" s="0" t="n">
        <v>-0.812525822394198</v>
      </c>
      <c r="C253" s="0" t="n">
        <v>-1.35624002857082</v>
      </c>
      <c r="D253" s="0" t="n">
        <v>0.0720101215803339</v>
      </c>
      <c r="E253" s="0" t="n">
        <v>-1.00353289789202</v>
      </c>
      <c r="F253" s="0" t="n">
        <v>-0.361636025047634</v>
      </c>
      <c r="G253" s="0" t="n">
        <v>0.645119754605124</v>
      </c>
      <c r="H253" s="0" t="n">
        <v>-0.361395605508414</v>
      </c>
      <c r="I253" s="0" t="n">
        <v>-1.53803656646597</v>
      </c>
      <c r="J253" s="0" t="n">
        <v>0.0358260391099515</v>
      </c>
      <c r="K253" s="0" t="n">
        <v>-1.56464365581401</v>
      </c>
      <c r="L253" s="0" t="n">
        <v>2.61974510408974</v>
      </c>
      <c r="M253" s="0" t="n">
        <v>-0.821902504375224</v>
      </c>
      <c r="N253" s="0" t="n">
        <v>-0.0870470682381712</v>
      </c>
      <c r="O253" s="0" t="n">
        <v>0.299007350465868</v>
      </c>
      <c r="P253" s="0" t="n">
        <v>-0.0917607765355023</v>
      </c>
      <c r="Q253" s="0" t="n">
        <v>1.98756891460089</v>
      </c>
      <c r="R253" s="0" t="n">
        <v>0.219671887837512</v>
      </c>
      <c r="S253" s="0" t="n">
        <v>-0.357112571511746</v>
      </c>
      <c r="T253" s="0" t="n">
        <v>-1.47789404474152</v>
      </c>
      <c r="U253" s="0" t="n">
        <v>0.518270218273647</v>
      </c>
      <c r="V253" s="0" t="n">
        <v>0.808493602893188</v>
      </c>
      <c r="W253" s="0" t="n">
        <v>0.501757043584537</v>
      </c>
      <c r="X253" s="0" t="n">
        <v>-0.915402117702074</v>
      </c>
      <c r="Y253" s="0" t="n">
        <v>-0.328751109659685</v>
      </c>
      <c r="Z253" s="0" t="n">
        <v>0.529760203767039</v>
      </c>
      <c r="AA253" s="0" t="n">
        <v>-0.513267433113356</v>
      </c>
      <c r="AB253" s="0" t="n">
        <v>-0.0970775493480404</v>
      </c>
      <c r="AC253" s="0" t="n">
        <v>-0.968644990532889</v>
      </c>
      <c r="AD253" s="0" t="n">
        <v>0.702053093877352</v>
      </c>
      <c r="AE253" s="0" t="n">
        <v>0.327662146597768</v>
      </c>
      <c r="AF253" s="0" t="n">
        <v>0.392108153132158</v>
      </c>
      <c r="AG253" s="0" t="n">
        <v>1.46351494813212</v>
      </c>
      <c r="AH253" s="0" t="n">
        <v>-0.296120277064576</v>
      </c>
      <c r="AI253" s="0" t="n">
        <v>-0.261055272179889</v>
      </c>
      <c r="AJ253" s="0" t="n">
        <v>-0.00511345664246089</v>
      </c>
      <c r="AK253" s="0" t="n">
        <v>0.234587133375147</v>
      </c>
      <c r="AL253" s="0" t="n">
        <v>1.41537074205041</v>
      </c>
      <c r="AM253" s="0" t="n">
        <v>0.420645322765359</v>
      </c>
      <c r="AN253" s="0" t="n">
        <v>0.34271451652677</v>
      </c>
      <c r="AO253" s="0" t="n">
        <v>0.802277269221619</v>
      </c>
      <c r="AP253" s="0" t="n">
        <v>0.161285711666009</v>
      </c>
      <c r="AQ253" s="0" t="n">
        <v>-0.404050856814538</v>
      </c>
      <c r="AR253" s="0" t="n">
        <v>-1.88618590121053</v>
      </c>
      <c r="AS253" s="0" t="n">
        <v>-0.174577812831839</v>
      </c>
      <c r="AT253" s="0" t="n">
        <v>-0.257550390722764</v>
      </c>
      <c r="AU253" s="0" t="n">
        <v>0.0744459157661672</v>
      </c>
      <c r="AV253" s="0" t="n">
        <v>1.91877121529904</v>
      </c>
      <c r="AW253" s="0" t="n">
        <v>0.0265138754492169</v>
      </c>
      <c r="AX253" s="0" t="n">
        <v>-0.0602302099410264</v>
      </c>
      <c r="AY253" s="0" t="n">
        <v>-2.46324211248529</v>
      </c>
      <c r="AZ253" s="0" t="n">
        <v>0.192360964781123</v>
      </c>
      <c r="BA253" s="0" t="n">
        <v>-0.301547342333613</v>
      </c>
      <c r="BB253" s="0" t="n">
        <v>0.0347117697052433</v>
      </c>
      <c r="BC253" s="0" t="n">
        <v>1.16867803761953</v>
      </c>
      <c r="BD253" s="0" t="n">
        <v>-1.14282281451502</v>
      </c>
      <c r="BE253" s="0" t="n">
        <v>-0.751933032686774</v>
      </c>
      <c r="BF253" s="0" t="n">
        <v>-0.791031947043047</v>
      </c>
      <c r="BG253" s="0" t="n">
        <v>0.909387454794739</v>
      </c>
      <c r="BH253" s="0" t="n">
        <v>-1.4027943109361</v>
      </c>
      <c r="BI253" s="0" t="n">
        <v>1.40185106279228</v>
      </c>
      <c r="BJ253" s="0" t="n">
        <v>-0.58685709380027</v>
      </c>
      <c r="BK253" s="0" t="n">
        <v>-2.19045562580998</v>
      </c>
    </row>
    <row r="254" customFormat="false" ht="15" hidden="false" customHeight="false" outlineLevel="0" collapsed="false">
      <c r="A254" s="0" t="n">
        <v>0.990536325130688</v>
      </c>
      <c r="B254" s="0" t="n">
        <v>0.566297729602772</v>
      </c>
      <c r="C254" s="0" t="n">
        <v>-0.0996513650876412</v>
      </c>
      <c r="D254" s="0" t="n">
        <v>0.503475654116199</v>
      </c>
      <c r="E254" s="0" t="n">
        <v>1.55066343106613</v>
      </c>
      <c r="F254" s="0" t="n">
        <v>-0.0685629748060273</v>
      </c>
      <c r="G254" s="0" t="n">
        <v>1.06230371372611</v>
      </c>
      <c r="H254" s="0" t="n">
        <v>-0.473592430635182</v>
      </c>
      <c r="I254" s="0" t="n">
        <v>0.919424234233803</v>
      </c>
      <c r="J254" s="0" t="n">
        <v>-1.54993440501754</v>
      </c>
      <c r="K254" s="0" t="n">
        <v>0.783253292336237</v>
      </c>
      <c r="L254" s="0" t="n">
        <v>0.322061516205676</v>
      </c>
      <c r="M254" s="0" t="n">
        <v>-0.81351721736967</v>
      </c>
      <c r="N254" s="0" t="n">
        <v>1.23086431643396</v>
      </c>
      <c r="O254" s="0" t="n">
        <v>-0.227459934604129</v>
      </c>
      <c r="P254" s="0" t="n">
        <v>-1.30714275428243</v>
      </c>
      <c r="Q254" s="0" t="n">
        <v>1.60748323456123</v>
      </c>
      <c r="R254" s="0" t="n">
        <v>-0.184633858532304</v>
      </c>
      <c r="S254" s="0" t="n">
        <v>-0.259882794248424</v>
      </c>
      <c r="T254" s="0" t="n">
        <v>-0.78182287177731</v>
      </c>
      <c r="U254" s="0" t="n">
        <v>1.23695071087808</v>
      </c>
      <c r="V254" s="0" t="n">
        <v>1.32045661308428</v>
      </c>
      <c r="W254" s="0" t="n">
        <v>-0.521941565616898</v>
      </c>
      <c r="X254" s="0" t="n">
        <v>-0.296984673233186</v>
      </c>
      <c r="Y254" s="0" t="n">
        <v>-0.250492850345877</v>
      </c>
      <c r="Z254" s="0" t="n">
        <v>-0.346448209496976</v>
      </c>
      <c r="AA254" s="0" t="n">
        <v>0.680024721578491</v>
      </c>
      <c r="AB254" s="0" t="n">
        <v>-0.232253697161004</v>
      </c>
      <c r="AC254" s="0" t="n">
        <v>-0.293072473298681</v>
      </c>
      <c r="AD254" s="0" t="n">
        <v>0.714351418026368</v>
      </c>
      <c r="AE254" s="0" t="n">
        <v>-1.86577451114476</v>
      </c>
      <c r="AF254" s="0" t="n">
        <v>-0.473832920911788</v>
      </c>
      <c r="AG254" s="0" t="n">
        <v>1.19130349720265</v>
      </c>
      <c r="AH254" s="0" t="n">
        <v>-0.65655360863383</v>
      </c>
      <c r="AI254" s="0" t="n">
        <v>0.974681670227321</v>
      </c>
      <c r="AJ254" s="0" t="n">
        <v>-0.787084603742452</v>
      </c>
      <c r="AK254" s="0" t="n">
        <v>-1.1585955790074</v>
      </c>
      <c r="AL254" s="0" t="n">
        <v>0.820682318351711</v>
      </c>
      <c r="AM254" s="0" t="n">
        <v>-0.963376129244322</v>
      </c>
      <c r="AN254" s="0" t="n">
        <v>-0.412780926936498</v>
      </c>
      <c r="AO254" s="0" t="n">
        <v>-0.82206015999449</v>
      </c>
      <c r="AP254" s="0" t="n">
        <v>-1.89679298265395</v>
      </c>
      <c r="AQ254" s="0" t="n">
        <v>0.245388116002871</v>
      </c>
      <c r="AR254" s="0" t="n">
        <v>0.75373616435749</v>
      </c>
      <c r="AS254" s="0" t="n">
        <v>0.889514429625523</v>
      </c>
      <c r="AT254" s="0" t="n">
        <v>0.815810284965438</v>
      </c>
      <c r="AU254" s="0" t="n">
        <v>0.0771017094141042</v>
      </c>
      <c r="AV254" s="0" t="n">
        <v>-0.341151974816644</v>
      </c>
      <c r="AW254" s="0" t="n">
        <v>-0.276690799330019</v>
      </c>
      <c r="AX254" s="0" t="n">
        <v>-0.827183249036024</v>
      </c>
      <c r="AY254" s="0" t="n">
        <v>-0.013001891877907</v>
      </c>
      <c r="AZ254" s="0" t="n">
        <v>-1.45353407715732</v>
      </c>
      <c r="BA254" s="0" t="n">
        <v>0.264656833237956</v>
      </c>
      <c r="BB254" s="0" t="n">
        <v>-2.72016916658962</v>
      </c>
      <c r="BC254" s="0" t="n">
        <v>-0.625667347765006</v>
      </c>
      <c r="BD254" s="0" t="n">
        <v>0.857157556416283</v>
      </c>
      <c r="BE254" s="0" t="n">
        <v>1.07089249806111</v>
      </c>
      <c r="BF254" s="0" t="n">
        <v>-0.482472415243185</v>
      </c>
      <c r="BG254" s="0" t="n">
        <v>0.223462785325851</v>
      </c>
      <c r="BH254" s="0" t="n">
        <v>-0.714000494092092</v>
      </c>
      <c r="BI254" s="0" t="n">
        <v>-0.473237624573545</v>
      </c>
      <c r="BJ254" s="0" t="n">
        <v>0.0728289126568728</v>
      </c>
      <c r="BK254" s="0" t="n">
        <v>0.846793718068405</v>
      </c>
    </row>
    <row r="255" customFormat="false" ht="15" hidden="false" customHeight="false" outlineLevel="0" collapsed="false">
      <c r="A255" s="0" t="n">
        <v>1.51484722468587</v>
      </c>
      <c r="B255" s="0" t="n">
        <v>0.446514952067021</v>
      </c>
      <c r="C255" s="0" t="n">
        <v>-0.856398794323472</v>
      </c>
      <c r="D255" s="0" t="n">
        <v>-0.214093744130204</v>
      </c>
      <c r="E255" s="0" t="n">
        <v>1.24573877871199</v>
      </c>
      <c r="F255" s="0" t="n">
        <v>-0.173180925851182</v>
      </c>
      <c r="G255" s="0" t="n">
        <v>-0.385317379728837</v>
      </c>
      <c r="H255" s="0" t="n">
        <v>0.883857436201133</v>
      </c>
      <c r="I255" s="0" t="n">
        <v>-0.153725105945528</v>
      </c>
      <c r="J255" s="0" t="n">
        <v>-0.0582087184459999</v>
      </c>
      <c r="K255" s="0" t="n">
        <v>1.14297029783062</v>
      </c>
      <c r="L255" s="0" t="n">
        <v>-0.357787360348283</v>
      </c>
      <c r="M255" s="0" t="n">
        <v>-0.560784526368234</v>
      </c>
      <c r="N255" s="0" t="n">
        <v>-1.08305124317528</v>
      </c>
      <c r="O255" s="0" t="n">
        <v>-1.0538020520349</v>
      </c>
      <c r="P255" s="0" t="n">
        <v>1.37766936795709</v>
      </c>
      <c r="Q255" s="0" t="n">
        <v>0.937825039915123</v>
      </c>
      <c r="R255" s="0" t="n">
        <v>-0.51503526720866</v>
      </c>
      <c r="S255" s="0" t="n">
        <v>-0.513785950912209</v>
      </c>
      <c r="T255" s="0" t="n">
        <v>-0.515047686306048</v>
      </c>
      <c r="U255" s="0" t="n">
        <v>-3.85273149065472</v>
      </c>
      <c r="V255" s="0" t="n">
        <v>-0.570890510693167</v>
      </c>
      <c r="W255" s="0" t="n">
        <v>-1.1355656401806</v>
      </c>
      <c r="X255" s="0" t="n">
        <v>-0.954001763493202</v>
      </c>
      <c r="Y255" s="0" t="n">
        <v>-0.651391251305798</v>
      </c>
      <c r="Z255" s="0" t="n">
        <v>0.315269244640346</v>
      </c>
      <c r="AA255" s="0" t="n">
        <v>-0.758969220493267</v>
      </c>
      <c r="AB255" s="0" t="n">
        <v>0.772825214537572</v>
      </c>
      <c r="AC255" s="0" t="n">
        <v>0.236818606740009</v>
      </c>
      <c r="AD255" s="0" t="n">
        <v>0.485363547829104</v>
      </c>
      <c r="AE255" s="0" t="n">
        <v>-0.0818741393863226</v>
      </c>
      <c r="AF255" s="0" t="n">
        <v>-2.31465856667351</v>
      </c>
      <c r="AG255" s="0" t="n">
        <v>1.86726519259175</v>
      </c>
      <c r="AH255" s="0" t="n">
        <v>-0.686260190374514</v>
      </c>
      <c r="AI255" s="0" t="n">
        <v>1.61271587118965</v>
      </c>
      <c r="AJ255" s="0" t="n">
        <v>0.471931865789434</v>
      </c>
      <c r="AK255" s="0" t="n">
        <v>-1.08895059696737</v>
      </c>
      <c r="AL255" s="0" t="n">
        <v>-0.0642800190954628</v>
      </c>
      <c r="AM255" s="0" t="n">
        <v>1.07774477792931</v>
      </c>
      <c r="AN255" s="0" t="n">
        <v>0.715303709259968</v>
      </c>
      <c r="AO255" s="0" t="n">
        <v>-0.679597748934676</v>
      </c>
      <c r="AP255" s="0" t="n">
        <v>0.730366631717137</v>
      </c>
      <c r="AQ255" s="0" t="n">
        <v>-0.216458589581975</v>
      </c>
      <c r="AR255" s="0" t="n">
        <v>-0.0455718399038138</v>
      </c>
      <c r="AS255" s="0" t="n">
        <v>0.651600347605817</v>
      </c>
      <c r="AT255" s="0" t="n">
        <v>-2.14394408932533</v>
      </c>
      <c r="AU255" s="0" t="n">
        <v>-0.633919022318011</v>
      </c>
      <c r="AV255" s="0" t="n">
        <v>2.02514258665761</v>
      </c>
      <c r="AW255" s="0" t="n">
        <v>-0.186454314769428</v>
      </c>
      <c r="AX255" s="0" t="n">
        <v>0.661786464768388</v>
      </c>
      <c r="AY255" s="0" t="n">
        <v>-0.852433334796224</v>
      </c>
      <c r="AZ255" s="0" t="n">
        <v>0.792520738432701</v>
      </c>
      <c r="BA255" s="0" t="n">
        <v>0.114736441466899</v>
      </c>
      <c r="BB255" s="0" t="n">
        <v>-0.504987278980457</v>
      </c>
      <c r="BC255" s="0" t="n">
        <v>-0.865755194170122</v>
      </c>
      <c r="BD255" s="0" t="n">
        <v>1.20029640705578</v>
      </c>
      <c r="BE255" s="0" t="n">
        <v>0.334501235840948</v>
      </c>
      <c r="BF255" s="0" t="n">
        <v>0.474945311160956</v>
      </c>
      <c r="BG255" s="0" t="n">
        <v>0.653329232573712</v>
      </c>
      <c r="BH255" s="0" t="n">
        <v>-1.7654542402811</v>
      </c>
      <c r="BI255" s="0" t="n">
        <v>-0.404981710960956</v>
      </c>
      <c r="BJ255" s="0" t="n">
        <v>1.26088395433505</v>
      </c>
      <c r="BK255" s="0" t="n">
        <v>-0.917861947054776</v>
      </c>
    </row>
    <row r="256" customFormat="false" ht="15" hidden="false" customHeight="false" outlineLevel="0" collapsed="false">
      <c r="A256" s="0" t="n">
        <v>-2.12215619701263</v>
      </c>
      <c r="B256" s="0" t="n">
        <v>-1.03246526055115</v>
      </c>
      <c r="C256" s="0" t="n">
        <v>1.51936996595401</v>
      </c>
      <c r="D256" s="0" t="n">
        <v>0.484234072866251</v>
      </c>
      <c r="E256" s="0" t="n">
        <v>-1.26691114918662</v>
      </c>
      <c r="F256" s="0" t="n">
        <v>0.707669465618781</v>
      </c>
      <c r="G256" s="0" t="n">
        <v>-0.443819428146228</v>
      </c>
      <c r="H256" s="0" t="n">
        <v>-0.774634053429337</v>
      </c>
      <c r="I256" s="0" t="n">
        <v>0.926930471578083</v>
      </c>
      <c r="J256" s="0" t="n">
        <v>0.0595253560618001</v>
      </c>
      <c r="K256" s="0" t="n">
        <v>3.24126734006907</v>
      </c>
      <c r="L256" s="0" t="n">
        <v>1.02438764133429</v>
      </c>
      <c r="M256" s="0" t="n">
        <v>0.25256815139316</v>
      </c>
      <c r="N256" s="0" t="n">
        <v>1.24778318196485</v>
      </c>
      <c r="O256" s="0" t="n">
        <v>-1.63241130393164</v>
      </c>
      <c r="P256" s="0" t="n">
        <v>1.43014137796063</v>
      </c>
      <c r="Q256" s="0" t="n">
        <v>0.440044486696984</v>
      </c>
      <c r="R256" s="0" t="n">
        <v>-0.130740577286091</v>
      </c>
      <c r="S256" s="0" t="n">
        <v>-1.44127328906612</v>
      </c>
      <c r="T256" s="0" t="n">
        <v>1.43586215117944</v>
      </c>
      <c r="U256" s="0" t="n">
        <v>-1.16316375215496</v>
      </c>
      <c r="V256" s="0" t="n">
        <v>-0.0102330610195871</v>
      </c>
      <c r="W256" s="0" t="n">
        <v>0.981508651047951</v>
      </c>
      <c r="X256" s="0" t="n">
        <v>-0.462103474263271</v>
      </c>
      <c r="Y256" s="0" t="n">
        <v>-0.19905969557347</v>
      </c>
      <c r="Z256" s="0" t="n">
        <v>0.600216877158795</v>
      </c>
      <c r="AA256" s="0" t="n">
        <v>-0.0698020849900189</v>
      </c>
      <c r="AB256" s="0" t="n">
        <v>0.38531359686176</v>
      </c>
      <c r="AC256" s="0" t="n">
        <v>-0.113517345251248</v>
      </c>
      <c r="AD256" s="0" t="n">
        <v>-0.662130674521047</v>
      </c>
      <c r="AE256" s="0" t="n">
        <v>-1.58601681614535</v>
      </c>
      <c r="AF256" s="0" t="n">
        <v>1.23781549882685</v>
      </c>
      <c r="AG256" s="0" t="n">
        <v>-2.13303337465627</v>
      </c>
      <c r="AH256" s="0" t="n">
        <v>1.9520877995225</v>
      </c>
      <c r="AI256" s="0" t="n">
        <v>0.151785095035583</v>
      </c>
      <c r="AJ256" s="0" t="n">
        <v>-0.588317206484577</v>
      </c>
      <c r="AK256" s="0" t="n">
        <v>-0.280991867735033</v>
      </c>
      <c r="AL256" s="0" t="n">
        <v>0.622699519820594</v>
      </c>
      <c r="AM256" s="0" t="n">
        <v>0.208122250357275</v>
      </c>
      <c r="AN256" s="0" t="n">
        <v>0.493000934658833</v>
      </c>
      <c r="AO256" s="0" t="n">
        <v>0.589364756944212</v>
      </c>
      <c r="AP256" s="0" t="n">
        <v>-0.849602097021025</v>
      </c>
      <c r="AQ256" s="0" t="n">
        <v>-0.357015485965047</v>
      </c>
      <c r="AR256" s="0" t="n">
        <v>0.692909595260654</v>
      </c>
      <c r="AS256" s="0" t="n">
        <v>-0.899599875433251</v>
      </c>
      <c r="AT256" s="0" t="n">
        <v>-0.307299520876609</v>
      </c>
      <c r="AU256" s="0" t="n">
        <v>-0.81286211883896</v>
      </c>
      <c r="AV256" s="0" t="n">
        <v>-0.629628841923612</v>
      </c>
      <c r="AW256" s="0" t="n">
        <v>0.828995010922072</v>
      </c>
      <c r="AX256" s="0" t="n">
        <v>0.56018104019697</v>
      </c>
      <c r="AY256" s="0" t="n">
        <v>-0.747293605123262</v>
      </c>
      <c r="AZ256" s="0" t="n">
        <v>-0.610370265433465</v>
      </c>
      <c r="BA256" s="0" t="n">
        <v>0.0209015939641481</v>
      </c>
      <c r="BB256" s="0" t="n">
        <v>-0.117327383308782</v>
      </c>
      <c r="BC256" s="0" t="n">
        <v>-1.27766489578843</v>
      </c>
      <c r="BD256" s="0" t="n">
        <v>0.59157138883583</v>
      </c>
      <c r="BE256" s="0" t="n">
        <v>-0.547097381170038</v>
      </c>
      <c r="BF256" s="0" t="n">
        <v>0.202192652433894</v>
      </c>
      <c r="BG256" s="0" t="n">
        <v>0.21768120322722</v>
      </c>
      <c r="BH256" s="0" t="n">
        <v>-1.09877685198719</v>
      </c>
      <c r="BI256" s="0" t="n">
        <v>-0.82541634898803</v>
      </c>
      <c r="BJ256" s="0" t="n">
        <v>-0.813509636000639</v>
      </c>
      <c r="BK256" s="0" t="n">
        <v>-1.30547880715433</v>
      </c>
    </row>
    <row r="257" customFormat="false" ht="15" hidden="false" customHeight="false" outlineLevel="0" collapsed="false">
      <c r="A257" s="0" t="n">
        <v>-0.0210038416327591</v>
      </c>
      <c r="B257" s="0" t="n">
        <v>-0.681952971294964</v>
      </c>
      <c r="C257" s="0" t="n">
        <v>0.310266756593456</v>
      </c>
      <c r="D257" s="0" t="n">
        <v>-0.324166352488442</v>
      </c>
      <c r="E257" s="0" t="n">
        <v>0.130143054367685</v>
      </c>
      <c r="F257" s="0" t="n">
        <v>-0.0969959649927182</v>
      </c>
      <c r="G257" s="0" t="n">
        <v>-0.595157025436914</v>
      </c>
      <c r="H257" s="0" t="n">
        <v>0.818220683233473</v>
      </c>
      <c r="I257" s="0" t="n">
        <v>-2.09238727568546</v>
      </c>
      <c r="J257" s="0" t="n">
        <v>1.0060173814997</v>
      </c>
      <c r="K257" s="0" t="n">
        <v>1.21418861278773</v>
      </c>
      <c r="L257" s="0" t="n">
        <v>-1.15811087350007</v>
      </c>
      <c r="M257" s="0" t="n">
        <v>-0.791662693962936</v>
      </c>
      <c r="N257" s="0" t="n">
        <v>-0.624119817052155</v>
      </c>
      <c r="O257" s="0" t="n">
        <v>-0.62834550926428</v>
      </c>
      <c r="P257" s="0" t="n">
        <v>0.0122467728469146</v>
      </c>
      <c r="Q257" s="0" t="n">
        <v>0.897254371485832</v>
      </c>
      <c r="R257" s="0" t="n">
        <v>-0.0758045581937263</v>
      </c>
      <c r="S257" s="0" t="n">
        <v>0.677161711512112</v>
      </c>
      <c r="T257" s="0" t="n">
        <v>-0.975119733417751</v>
      </c>
      <c r="U257" s="0" t="n">
        <v>0.147057381502139</v>
      </c>
      <c r="V257" s="0" t="n">
        <v>0.825497196792512</v>
      </c>
      <c r="W257" s="0" t="n">
        <v>0.321385841652993</v>
      </c>
      <c r="X257" s="0" t="n">
        <v>-0.412931454275624</v>
      </c>
      <c r="Y257" s="0" t="n">
        <v>0.563724552803975</v>
      </c>
      <c r="Z257" s="0" t="n">
        <v>0.822220395566432</v>
      </c>
      <c r="AA257" s="0" t="n">
        <v>-0.243687211491912</v>
      </c>
      <c r="AB257" s="0" t="n">
        <v>-0.244966571108723</v>
      </c>
      <c r="AC257" s="0" t="n">
        <v>0.50694317537113</v>
      </c>
      <c r="AD257" s="0" t="n">
        <v>0.471038305618323</v>
      </c>
      <c r="AE257" s="0" t="n">
        <v>-0.232049937357636</v>
      </c>
      <c r="AF257" s="0" t="n">
        <v>1.44808434149732</v>
      </c>
      <c r="AG257" s="0" t="n">
        <v>1.40746377437656</v>
      </c>
      <c r="AH257" s="0" t="n">
        <v>0.718444221252436</v>
      </c>
      <c r="AI257" s="0" t="n">
        <v>0.213447151711847</v>
      </c>
      <c r="AJ257" s="0" t="n">
        <v>-0.310907565598005</v>
      </c>
      <c r="AK257" s="0" t="n">
        <v>-1.47535621694955</v>
      </c>
      <c r="AL257" s="0" t="n">
        <v>-0.857659623202019</v>
      </c>
      <c r="AM257" s="0" t="n">
        <v>0.159938529963427</v>
      </c>
      <c r="AN257" s="0" t="n">
        <v>0.0190162079026888</v>
      </c>
      <c r="AO257" s="0" t="n">
        <v>1.00252936463781</v>
      </c>
      <c r="AP257" s="0" t="n">
        <v>0.0185131359923899</v>
      </c>
      <c r="AQ257" s="0" t="n">
        <v>0.288658638920138</v>
      </c>
      <c r="AR257" s="0" t="n">
        <v>-0.32271856033809</v>
      </c>
      <c r="AS257" s="0" t="n">
        <v>0.827230943552323</v>
      </c>
      <c r="AT257" s="0" t="n">
        <v>-0.519346514241172</v>
      </c>
      <c r="AU257" s="0" t="n">
        <v>-1.53273891300258</v>
      </c>
      <c r="AV257" s="0" t="n">
        <v>0.108760148456858</v>
      </c>
      <c r="AW257" s="0" t="n">
        <v>-0.401711722098942</v>
      </c>
      <c r="AX257" s="0" t="n">
        <v>-0.690143991711113</v>
      </c>
      <c r="AY257" s="0" t="n">
        <v>0.401220471885836</v>
      </c>
      <c r="AZ257" s="0" t="n">
        <v>-0.224092481810417</v>
      </c>
      <c r="BA257" s="0" t="n">
        <v>-0.0125924007817949</v>
      </c>
      <c r="BB257" s="0" t="n">
        <v>-0.0976760985488317</v>
      </c>
      <c r="BC257" s="0" t="n">
        <v>0.773009783855467</v>
      </c>
      <c r="BD257" s="0" t="n">
        <v>-0.0245101742589427</v>
      </c>
      <c r="BE257" s="0" t="n">
        <v>-0.49799829124545</v>
      </c>
      <c r="BF257" s="0" t="n">
        <v>-1.45114360779504</v>
      </c>
      <c r="BG257" s="0" t="n">
        <v>-0.959270826085207</v>
      </c>
      <c r="BH257" s="0" t="n">
        <v>-2.15318245751156</v>
      </c>
      <c r="BI257" s="0" t="n">
        <v>0.76734756288805</v>
      </c>
      <c r="BJ257" s="0" t="n">
        <v>-0.872320636720678</v>
      </c>
      <c r="BK257" s="0" t="n">
        <v>-0.183342005738352</v>
      </c>
    </row>
    <row r="258" customFormat="false" ht="15" hidden="false" customHeight="false" outlineLevel="0" collapsed="false">
      <c r="A258" s="0" t="n">
        <v>-2.18980293321767</v>
      </c>
      <c r="B258" s="0" t="n">
        <v>0.808298285355152</v>
      </c>
      <c r="C258" s="0" t="n">
        <v>0.839721842180776</v>
      </c>
      <c r="D258" s="0" t="n">
        <v>0.599392645444022</v>
      </c>
      <c r="E258" s="0" t="n">
        <v>2.12389572430981</v>
      </c>
      <c r="F258" s="0" t="n">
        <v>0.525755021680761</v>
      </c>
      <c r="G258" s="0" t="n">
        <v>0.759132661553698</v>
      </c>
      <c r="H258" s="0" t="n">
        <v>-0.150393786476208</v>
      </c>
      <c r="I258" s="0" t="n">
        <v>-0.341755975777159</v>
      </c>
      <c r="J258" s="0" t="n">
        <v>-1.87617083921589</v>
      </c>
      <c r="K258" s="0" t="n">
        <v>-0.95042383818605</v>
      </c>
      <c r="L258" s="0" t="n">
        <v>0.576903655662403</v>
      </c>
      <c r="M258" s="0" t="n">
        <v>0.898414671348358</v>
      </c>
      <c r="N258" s="0" t="n">
        <v>-0.491919171506506</v>
      </c>
      <c r="O258" s="0" t="n">
        <v>1.32023320702064</v>
      </c>
      <c r="P258" s="0" t="n">
        <v>-1.83145876585435</v>
      </c>
      <c r="Q258" s="0" t="n">
        <v>-1.17944012072129</v>
      </c>
      <c r="R258" s="0" t="n">
        <v>0.469175652104705</v>
      </c>
      <c r="S258" s="0" t="n">
        <v>1.71313452909088</v>
      </c>
      <c r="T258" s="0" t="n">
        <v>-1.35387237416541</v>
      </c>
      <c r="U258" s="0" t="n">
        <v>0.114539845252618</v>
      </c>
      <c r="V258" s="0" t="n">
        <v>-1.23781631197346</v>
      </c>
      <c r="W258" s="0" t="n">
        <v>1.59442765879437</v>
      </c>
      <c r="X258" s="0" t="n">
        <v>0.599375022953773</v>
      </c>
      <c r="Y258" s="0" t="n">
        <v>-0.00524369971818317</v>
      </c>
      <c r="Z258" s="0" t="n">
        <v>-0.0469805937647421</v>
      </c>
      <c r="AA258" s="0" t="n">
        <v>0.450065471479244</v>
      </c>
      <c r="AB258" s="0" t="n">
        <v>-0.622849932347499</v>
      </c>
      <c r="AC258" s="0" t="n">
        <v>1.06762042938259</v>
      </c>
      <c r="AD258" s="0" t="n">
        <v>0.142379485021294</v>
      </c>
      <c r="AE258" s="0" t="n">
        <v>-0.120295631711899</v>
      </c>
      <c r="AF258" s="0" t="n">
        <v>-0.514438834058749</v>
      </c>
      <c r="AG258" s="0" t="n">
        <v>-0.71161487808889</v>
      </c>
      <c r="AH258" s="0" t="n">
        <v>1.12464209183787</v>
      </c>
      <c r="AI258" s="0" t="n">
        <v>1.53411417073562</v>
      </c>
      <c r="AJ258" s="0" t="n">
        <v>-1.27767682189851</v>
      </c>
      <c r="AK258" s="0" t="n">
        <v>-0.332314011979592</v>
      </c>
      <c r="AL258" s="0" t="n">
        <v>0.748486536556554</v>
      </c>
      <c r="AM258" s="0" t="n">
        <v>-1.55115197552252</v>
      </c>
      <c r="AN258" s="0" t="n">
        <v>-0.115674634292859</v>
      </c>
      <c r="AO258" s="0" t="n">
        <v>-1.17929718406383</v>
      </c>
      <c r="AP258" s="0" t="n">
        <v>-0.067518481410109</v>
      </c>
      <c r="AQ258" s="0" t="n">
        <v>-2.06074792488199</v>
      </c>
      <c r="AR258" s="0" t="n">
        <v>-1.7553408424432</v>
      </c>
      <c r="AS258" s="0" t="n">
        <v>0.248964148479074</v>
      </c>
      <c r="AT258" s="0" t="n">
        <v>-0.971570950954355</v>
      </c>
      <c r="AU258" s="0" t="n">
        <v>-0.645375949585148</v>
      </c>
      <c r="AV258" s="0" t="n">
        <v>-1.36863155753235</v>
      </c>
      <c r="AW258" s="0" t="n">
        <v>0.964923460580105</v>
      </c>
      <c r="AX258" s="0" t="n">
        <v>-0.686051459998439</v>
      </c>
      <c r="AY258" s="0" t="n">
        <v>-1.05842448684959</v>
      </c>
      <c r="AZ258" s="0" t="n">
        <v>1.75873948642311</v>
      </c>
      <c r="BA258" s="0" t="n">
        <v>1.18325851266578</v>
      </c>
      <c r="BB258" s="0" t="n">
        <v>2.0392321777601</v>
      </c>
      <c r="BC258" s="0" t="n">
        <v>0.269406834444558</v>
      </c>
      <c r="BD258" s="0" t="n">
        <v>-0.717542255795962</v>
      </c>
      <c r="BE258" s="0" t="n">
        <v>-1.50235705209603</v>
      </c>
      <c r="BF258" s="0" t="n">
        <v>-0.0740947804197752</v>
      </c>
      <c r="BG258" s="0" t="n">
        <v>-1.62861554557129</v>
      </c>
      <c r="BH258" s="0" t="n">
        <v>1.38010145821489</v>
      </c>
      <c r="BI258" s="0" t="n">
        <v>1.70338243935516</v>
      </c>
      <c r="BJ258" s="0" t="n">
        <v>0.0555476988966188</v>
      </c>
      <c r="BK258" s="0" t="n">
        <v>-0.384065448939307</v>
      </c>
    </row>
    <row r="259" customFormat="false" ht="15" hidden="false" customHeight="false" outlineLevel="0" collapsed="false">
      <c r="A259" s="0" t="n">
        <v>0.0326947480940931</v>
      </c>
      <c r="B259" s="0" t="n">
        <v>2.06744210003988</v>
      </c>
      <c r="C259" s="0" t="n">
        <v>0.0891200395127884</v>
      </c>
      <c r="D259" s="0" t="n">
        <v>1.30446950050485</v>
      </c>
      <c r="E259" s="0" t="n">
        <v>-0.669672548830039</v>
      </c>
      <c r="F259" s="0" t="n">
        <v>-0.366598246096848</v>
      </c>
      <c r="G259" s="0" t="n">
        <v>0.939879786327355</v>
      </c>
      <c r="H259" s="0" t="n">
        <v>0.513866917336694</v>
      </c>
      <c r="I259" s="0" t="n">
        <v>1.05921352188895</v>
      </c>
      <c r="J259" s="0" t="n">
        <v>0.0626790972731719</v>
      </c>
      <c r="K259" s="0" t="n">
        <v>-0.955142320501238</v>
      </c>
      <c r="L259" s="0" t="n">
        <v>0.985726046335544</v>
      </c>
      <c r="M259" s="0" t="n">
        <v>-0.504046515517844</v>
      </c>
      <c r="N259" s="0" t="n">
        <v>0.530257618372441</v>
      </c>
      <c r="O259" s="0" t="n">
        <v>0.792872832262344</v>
      </c>
      <c r="P259" s="0" t="n">
        <v>0.107030359954558</v>
      </c>
      <c r="Q259" s="0" t="n">
        <v>1.03524232241937</v>
      </c>
      <c r="R259" s="0" t="n">
        <v>0.553649305347182</v>
      </c>
      <c r="S259" s="0" t="n">
        <v>1.19787789258885</v>
      </c>
      <c r="T259" s="0" t="n">
        <v>-1.96472513291639</v>
      </c>
      <c r="U259" s="0" t="n">
        <v>-0.0352635519717286</v>
      </c>
      <c r="V259" s="0" t="n">
        <v>0.699725507992586</v>
      </c>
      <c r="W259" s="0" t="n">
        <v>-0.213979910734222</v>
      </c>
      <c r="X259" s="0" t="n">
        <v>0.11232804969083</v>
      </c>
      <c r="Y259" s="0" t="n">
        <v>0.220969599533223</v>
      </c>
      <c r="Z259" s="0" t="n">
        <v>-0.614166700043425</v>
      </c>
      <c r="AA259" s="0" t="n">
        <v>-0.757507710047305</v>
      </c>
      <c r="AB259" s="0" t="n">
        <v>0.530501147610528</v>
      </c>
      <c r="AC259" s="0" t="n">
        <v>0.57581824064468</v>
      </c>
      <c r="AD259" s="0" t="n">
        <v>0.275051697151644</v>
      </c>
      <c r="AE259" s="0" t="n">
        <v>2.30192116473559</v>
      </c>
      <c r="AF259" s="0" t="n">
        <v>1.51519106219855</v>
      </c>
      <c r="AG259" s="0" t="n">
        <v>-1.36687426744453</v>
      </c>
      <c r="AH259" s="0" t="n">
        <v>-1.64496771350128</v>
      </c>
      <c r="AI259" s="0" t="n">
        <v>0.249036039556378</v>
      </c>
      <c r="AJ259" s="0" t="n">
        <v>-0.576556963055766</v>
      </c>
      <c r="AK259" s="0" t="n">
        <v>-0.311250154543536</v>
      </c>
      <c r="AL259" s="0" t="n">
        <v>-3.07888080845524</v>
      </c>
      <c r="AM259" s="0" t="n">
        <v>-1.11957491143458</v>
      </c>
      <c r="AN259" s="0" t="n">
        <v>0.127917591480767</v>
      </c>
      <c r="AO259" s="0" t="n">
        <v>0.955540440600426</v>
      </c>
      <c r="AP259" s="0" t="n">
        <v>1.60644632025757</v>
      </c>
      <c r="AQ259" s="0" t="n">
        <v>-0.203463635867223</v>
      </c>
      <c r="AR259" s="0" t="n">
        <v>0.756350745284303</v>
      </c>
      <c r="AS259" s="0" t="n">
        <v>1.42225370959767</v>
      </c>
      <c r="AT259" s="0" t="n">
        <v>0.646572884242527</v>
      </c>
      <c r="AU259" s="0" t="n">
        <v>1.0815480036144</v>
      </c>
      <c r="AV259" s="0" t="n">
        <v>-1.68714163507257</v>
      </c>
      <c r="AW259" s="0" t="n">
        <v>-0.881639756949451</v>
      </c>
      <c r="AX259" s="0" t="n">
        <v>0.00797264131661737</v>
      </c>
      <c r="AY259" s="0" t="n">
        <v>-1.47994413889003</v>
      </c>
      <c r="AZ259" s="0" t="n">
        <v>-0.0773683076476183</v>
      </c>
      <c r="BA259" s="0" t="n">
        <v>0.861284201328264</v>
      </c>
      <c r="BB259" s="0" t="n">
        <v>-1.52312407726966</v>
      </c>
      <c r="BC259" s="0" t="n">
        <v>-0.538910043684659</v>
      </c>
      <c r="BD259" s="0" t="n">
        <v>1.03724615432646</v>
      </c>
      <c r="BE259" s="0" t="n">
        <v>0.190338678083608</v>
      </c>
      <c r="BF259" s="0" t="n">
        <v>0.875618253384757</v>
      </c>
      <c r="BG259" s="0" t="n">
        <v>1.38279973096434</v>
      </c>
      <c r="BH259" s="0" t="n">
        <v>-0.926177547531641</v>
      </c>
      <c r="BI259" s="0" t="n">
        <v>-1.90941664047013</v>
      </c>
      <c r="BJ259" s="0" t="n">
        <v>1.39856757381914</v>
      </c>
      <c r="BK259" s="0" t="n">
        <v>-0.562969236690571</v>
      </c>
    </row>
    <row r="260" customFormat="false" ht="15" hidden="false" customHeight="false" outlineLevel="0" collapsed="false">
      <c r="A260" s="0" t="n">
        <v>0.650642569121827</v>
      </c>
      <c r="B260" s="0" t="n">
        <v>0.487125383764696</v>
      </c>
      <c r="C260" s="0" t="n">
        <v>0.592393924238869</v>
      </c>
      <c r="D260" s="0" t="n">
        <v>0.863990769679816</v>
      </c>
      <c r="E260" s="0" t="n">
        <v>-0.048521627944827</v>
      </c>
      <c r="F260" s="0" t="n">
        <v>0.830950116411038</v>
      </c>
      <c r="G260" s="0" t="n">
        <v>-0.270456825779839</v>
      </c>
      <c r="H260" s="0" t="n">
        <v>0.050238109449137</v>
      </c>
      <c r="I260" s="0" t="n">
        <v>0.23894804686641</v>
      </c>
      <c r="J260" s="0" t="n">
        <v>0.907563662041598</v>
      </c>
      <c r="K260" s="0" t="n">
        <v>0.576771330568333</v>
      </c>
      <c r="L260" s="0" t="n">
        <v>-0.755391225825756</v>
      </c>
      <c r="M260" s="0" t="n">
        <v>-0.500917187624381</v>
      </c>
      <c r="N260" s="0" t="n">
        <v>0.977555244798551</v>
      </c>
      <c r="O260" s="0" t="n">
        <v>-0.0993323054292259</v>
      </c>
      <c r="P260" s="0" t="n">
        <v>-0.751387123371789</v>
      </c>
      <c r="Q260" s="0" t="n">
        <v>1.66940528112137</v>
      </c>
      <c r="R260" s="0" t="n">
        <v>-0.543360192379935</v>
      </c>
      <c r="S260" s="0" t="n">
        <v>0.662623758945847</v>
      </c>
      <c r="T260" s="0" t="n">
        <v>-0.570598668593159</v>
      </c>
      <c r="U260" s="0" t="n">
        <v>0.763259156542517</v>
      </c>
      <c r="V260" s="0" t="n">
        <v>1.80488210066452</v>
      </c>
      <c r="W260" s="0" t="n">
        <v>1.62754243788316</v>
      </c>
      <c r="X260" s="0" t="n">
        <v>-0.048084946661382</v>
      </c>
      <c r="Y260" s="0" t="n">
        <v>-0.259722501721482</v>
      </c>
      <c r="Z260" s="0" t="n">
        <v>0.904316625104409</v>
      </c>
      <c r="AA260" s="0" t="n">
        <v>-0.638592458777374</v>
      </c>
      <c r="AB260" s="0" t="n">
        <v>1.66152006226896</v>
      </c>
      <c r="AC260" s="0" t="n">
        <v>0.0660797986473166</v>
      </c>
      <c r="AD260" s="0" t="n">
        <v>1.21101619976246</v>
      </c>
      <c r="AE260" s="0" t="n">
        <v>0.651836107802159</v>
      </c>
      <c r="AF260" s="0" t="n">
        <v>-0.047398671316414</v>
      </c>
      <c r="AG260" s="0" t="n">
        <v>0.860413365283952</v>
      </c>
      <c r="AH260" s="0" t="n">
        <v>0.384555544229825</v>
      </c>
      <c r="AI260" s="0" t="n">
        <v>-1.00629280921444</v>
      </c>
      <c r="AJ260" s="0" t="n">
        <v>0.576891869523149</v>
      </c>
      <c r="AK260" s="0" t="n">
        <v>-0.835692112065142</v>
      </c>
      <c r="AL260" s="0" t="n">
        <v>1.12970685465762</v>
      </c>
      <c r="AM260" s="0" t="n">
        <v>-0.529804177915283</v>
      </c>
      <c r="AN260" s="0" t="n">
        <v>-1.4415686206579</v>
      </c>
      <c r="AO260" s="0" t="n">
        <v>2.47164450012729</v>
      </c>
      <c r="AP260" s="0" t="n">
        <v>0.796895255470477</v>
      </c>
      <c r="AQ260" s="0" t="n">
        <v>-0.57707212718054</v>
      </c>
      <c r="AR260" s="0" t="n">
        <v>0.203045386042993</v>
      </c>
      <c r="AS260" s="0" t="n">
        <v>-0.371145873371309</v>
      </c>
      <c r="AT260" s="0" t="n">
        <v>0.603985186715821</v>
      </c>
      <c r="AU260" s="0" t="n">
        <v>-0.0865897874728999</v>
      </c>
      <c r="AV260" s="0" t="n">
        <v>0.15567723539208</v>
      </c>
      <c r="AW260" s="0" t="n">
        <v>-1.16778206165981</v>
      </c>
      <c r="AX260" s="0" t="n">
        <v>-0.254420843301213</v>
      </c>
      <c r="AY260" s="0" t="n">
        <v>-0.337602662075202</v>
      </c>
      <c r="AZ260" s="0" t="n">
        <v>0.411876966122467</v>
      </c>
      <c r="BA260" s="0" t="n">
        <v>0.487606224072494</v>
      </c>
      <c r="BB260" s="0" t="n">
        <v>0.432558187819621</v>
      </c>
      <c r="BC260" s="0" t="n">
        <v>-0.394452142378297</v>
      </c>
      <c r="BD260" s="0" t="n">
        <v>0.420984480820263</v>
      </c>
      <c r="BE260" s="0" t="n">
        <v>-0.289774856896413</v>
      </c>
      <c r="BF260" s="0" t="n">
        <v>-2.07540079864544</v>
      </c>
      <c r="BG260" s="0" t="n">
        <v>-0.871124703431692</v>
      </c>
      <c r="BH260" s="0" t="n">
        <v>0.326023532167841</v>
      </c>
      <c r="BI260" s="0" t="n">
        <v>-1.20121392216395</v>
      </c>
      <c r="BJ260" s="0" t="n">
        <v>0.408075373021551</v>
      </c>
      <c r="BK260" s="0" t="n">
        <v>2.03812453517785</v>
      </c>
    </row>
    <row r="261" customFormat="false" ht="15" hidden="false" customHeight="false" outlineLevel="0" collapsed="false">
      <c r="A261" s="0" t="n">
        <v>1.0080863109174</v>
      </c>
      <c r="B261" s="0" t="n">
        <v>1.87079192102586</v>
      </c>
      <c r="C261" s="0" t="n">
        <v>0.351513484041309</v>
      </c>
      <c r="D261" s="0" t="n">
        <v>-0.0184183791895517</v>
      </c>
      <c r="E261" s="0" t="n">
        <v>-1.67643731227528</v>
      </c>
      <c r="F261" s="0" t="n">
        <v>-0.326927373764163</v>
      </c>
      <c r="G261" s="0" t="n">
        <v>0.219100528808864</v>
      </c>
      <c r="H261" s="0" t="n">
        <v>-0.829405581183489</v>
      </c>
      <c r="I261" s="0" t="n">
        <v>2.21113530900789</v>
      </c>
      <c r="J261" s="0" t="n">
        <v>-0.235614558108566</v>
      </c>
      <c r="K261" s="0" t="n">
        <v>-0.770865193886967</v>
      </c>
      <c r="L261" s="0" t="n">
        <v>1.47858624577984</v>
      </c>
      <c r="M261" s="0" t="n">
        <v>-1.14375404320693</v>
      </c>
      <c r="N261" s="0" t="n">
        <v>-0.338496407494414</v>
      </c>
      <c r="O261" s="0" t="n">
        <v>0.415287913900801</v>
      </c>
      <c r="P261" s="0" t="n">
        <v>-0.632781866106285</v>
      </c>
      <c r="Q261" s="0" t="n">
        <v>-2.2706928578044</v>
      </c>
      <c r="R261" s="0" t="n">
        <v>-0.181866255058495</v>
      </c>
      <c r="S261" s="0" t="n">
        <v>-0.248220586300336</v>
      </c>
      <c r="T261" s="0" t="n">
        <v>0.459360899540244</v>
      </c>
      <c r="U261" s="0" t="n">
        <v>0.849844369464792</v>
      </c>
      <c r="V261" s="0" t="n">
        <v>-0.830335816544246</v>
      </c>
      <c r="W261" s="0" t="n">
        <v>0.856083825908867</v>
      </c>
      <c r="X261" s="0" t="n">
        <v>-0.0715662372193925</v>
      </c>
      <c r="Y261" s="0" t="n">
        <v>0.477657446765117</v>
      </c>
      <c r="Z261" s="0" t="n">
        <v>-0.478979825746392</v>
      </c>
      <c r="AA261" s="0" t="n">
        <v>-0.333662105286948</v>
      </c>
      <c r="AB261" s="0" t="n">
        <v>-1.0375399442579</v>
      </c>
      <c r="AC261" s="0" t="n">
        <v>0.510016398854747</v>
      </c>
      <c r="AD261" s="0" t="n">
        <v>0.269874935293371</v>
      </c>
      <c r="AE261" s="0" t="n">
        <v>0.978763715782307</v>
      </c>
      <c r="AF261" s="0" t="n">
        <v>0.444293260076112</v>
      </c>
      <c r="AG261" s="0" t="n">
        <v>-0.377300493044852</v>
      </c>
      <c r="AH261" s="0" t="n">
        <v>-0.756988616645352</v>
      </c>
      <c r="AI261" s="0" t="n">
        <v>0.922165324177625</v>
      </c>
      <c r="AJ261" s="0" t="n">
        <v>-0.86960592010566</v>
      </c>
      <c r="AK261" s="0" t="n">
        <v>-1.35563785880495</v>
      </c>
      <c r="AL261" s="0" t="n">
        <v>-0.413434903223701</v>
      </c>
      <c r="AM261" s="0" t="n">
        <v>-1.87679581255807</v>
      </c>
      <c r="AN261" s="0" t="n">
        <v>0.773789199103573</v>
      </c>
      <c r="AO261" s="0" t="n">
        <v>1.24465470331142</v>
      </c>
      <c r="AP261" s="0" t="n">
        <v>1.77872024890428</v>
      </c>
      <c r="AQ261" s="0" t="n">
        <v>-1.49604431148918</v>
      </c>
      <c r="AR261" s="0" t="n">
        <v>-0.654365656354058</v>
      </c>
      <c r="AS261" s="0" t="n">
        <v>0.0555846709104551</v>
      </c>
      <c r="AT261" s="0" t="n">
        <v>-0.27996862631982</v>
      </c>
      <c r="AU261" s="0" t="n">
        <v>1.12548904729838</v>
      </c>
      <c r="AV261" s="0" t="n">
        <v>-2.44575197961683</v>
      </c>
      <c r="AW261" s="0" t="n">
        <v>-0.129221181975228</v>
      </c>
      <c r="AX261" s="0" t="n">
        <v>-0.109394794604893</v>
      </c>
      <c r="AY261" s="0" t="n">
        <v>-0.725766623898692</v>
      </c>
      <c r="AZ261" s="0" t="n">
        <v>-0.481009231736713</v>
      </c>
      <c r="BA261" s="0" t="n">
        <v>-0.223884024279131</v>
      </c>
      <c r="BB261" s="0" t="n">
        <v>0.790474455445312</v>
      </c>
      <c r="BC261" s="0" t="n">
        <v>-0.471468357135996</v>
      </c>
      <c r="BD261" s="0" t="n">
        <v>-1.88202449647503</v>
      </c>
      <c r="BE261" s="0" t="n">
        <v>-1.34542004615498</v>
      </c>
      <c r="BF261" s="0" t="n">
        <v>-1.5931866266394</v>
      </c>
      <c r="BG261" s="0" t="n">
        <v>0.511215676431185</v>
      </c>
      <c r="BH261" s="0" t="n">
        <v>0.989604820258581</v>
      </c>
      <c r="BI261" s="0" t="n">
        <v>0.125786920099648</v>
      </c>
      <c r="BJ261" s="0" t="n">
        <v>-0.0557249122886946</v>
      </c>
      <c r="BK261" s="0" t="n">
        <v>-1.09419151847095</v>
      </c>
    </row>
    <row r="262" customFormat="false" ht="15" hidden="false" customHeight="false" outlineLevel="0" collapsed="false">
      <c r="A262" s="0" t="n">
        <v>1.69246462971482</v>
      </c>
      <c r="B262" s="0" t="n">
        <v>-1.52955031946061</v>
      </c>
      <c r="C262" s="0" t="n">
        <v>0.158007898578989</v>
      </c>
      <c r="D262" s="0" t="n">
        <v>0.42688106994742</v>
      </c>
      <c r="E262" s="0" t="n">
        <v>1.01210437526017</v>
      </c>
      <c r="F262" s="0" t="n">
        <v>1.65485667186577</v>
      </c>
      <c r="G262" s="0" t="n">
        <v>-0.823170583961915</v>
      </c>
      <c r="H262" s="0" t="n">
        <v>-0.0733179671884039</v>
      </c>
      <c r="I262" s="0" t="n">
        <v>1.28996089974105</v>
      </c>
      <c r="J262" s="0" t="n">
        <v>1.29507877206362</v>
      </c>
      <c r="K262" s="0" t="n">
        <v>0.335784699290128</v>
      </c>
      <c r="L262" s="0" t="n">
        <v>-1.66902152528939</v>
      </c>
      <c r="M262" s="0" t="n">
        <v>0.259591351363605</v>
      </c>
      <c r="N262" s="0" t="n">
        <v>1.50314295311811</v>
      </c>
      <c r="O262" s="0" t="n">
        <v>0.245743064085944</v>
      </c>
      <c r="P262" s="0" t="n">
        <v>0.272723569747671</v>
      </c>
      <c r="Q262" s="0" t="n">
        <v>2.69688664294157</v>
      </c>
      <c r="R262" s="0" t="n">
        <v>0.0542948665178122</v>
      </c>
      <c r="S262" s="0" t="n">
        <v>0.230934530208678</v>
      </c>
      <c r="T262" s="0" t="n">
        <v>-0.696206364813418</v>
      </c>
      <c r="U262" s="0" t="n">
        <v>-1.84895609494535</v>
      </c>
      <c r="V262" s="0" t="n">
        <v>-1.12656502954776</v>
      </c>
      <c r="W262" s="0" t="n">
        <v>0.268888690554831</v>
      </c>
      <c r="X262" s="0" t="n">
        <v>1.10652590874167</v>
      </c>
      <c r="Y262" s="0" t="n">
        <v>-2.57335980324986</v>
      </c>
      <c r="Z262" s="0" t="n">
        <v>-0.0592184340144883</v>
      </c>
      <c r="AA262" s="0" t="n">
        <v>-0.0139292919129462</v>
      </c>
      <c r="AB262" s="0" t="n">
        <v>0.0241250871100033</v>
      </c>
      <c r="AC262" s="0" t="n">
        <v>-0.198084760767855</v>
      </c>
      <c r="AD262" s="0" t="n">
        <v>0.144360411923943</v>
      </c>
      <c r="AE262" s="0" t="n">
        <v>0.573662006880236</v>
      </c>
      <c r="AF262" s="0" t="n">
        <v>0.546858941240392</v>
      </c>
      <c r="AG262" s="0" t="n">
        <v>0.0327532702159984</v>
      </c>
      <c r="AH262" s="0" t="n">
        <v>0.543424771133765</v>
      </c>
      <c r="AI262" s="0" t="n">
        <v>0.712845782677164</v>
      </c>
      <c r="AJ262" s="0" t="n">
        <v>-0.106430227691897</v>
      </c>
      <c r="AK262" s="0" t="n">
        <v>0.254977217420855</v>
      </c>
      <c r="AL262" s="0" t="n">
        <v>-1.50399298858269</v>
      </c>
      <c r="AM262" s="0" t="n">
        <v>2.65096980839301</v>
      </c>
      <c r="AN262" s="0" t="n">
        <v>-1.09150685192246</v>
      </c>
      <c r="AO262" s="0" t="n">
        <v>-1.24608519249763</v>
      </c>
      <c r="AP262" s="0" t="n">
        <v>2.07339023240815</v>
      </c>
      <c r="AQ262" s="0" t="n">
        <v>0.342687594080349</v>
      </c>
      <c r="AR262" s="0" t="n">
        <v>0.371440865995792</v>
      </c>
      <c r="AS262" s="0" t="n">
        <v>1.40751169471782</v>
      </c>
      <c r="AT262" s="0" t="n">
        <v>0.777816687590875</v>
      </c>
      <c r="AU262" s="0" t="n">
        <v>1.11057584546583</v>
      </c>
      <c r="AV262" s="0" t="n">
        <v>-1.75227044342362</v>
      </c>
      <c r="AW262" s="0" t="n">
        <v>-0.935678393147461</v>
      </c>
      <c r="AX262" s="0" t="n">
        <v>-1.27155509499416</v>
      </c>
      <c r="AY262" s="0" t="n">
        <v>-0.721672064043235</v>
      </c>
      <c r="AZ262" s="0" t="n">
        <v>1.12905177121723</v>
      </c>
      <c r="BA262" s="0" t="n">
        <v>0.524520266279774</v>
      </c>
      <c r="BB262" s="0" t="n">
        <v>-0.489374561227918</v>
      </c>
      <c r="BC262" s="0" t="n">
        <v>1.22212780889195</v>
      </c>
      <c r="BD262" s="0" t="n">
        <v>-0.712998430172388</v>
      </c>
      <c r="BE262" s="0" t="n">
        <v>0.240325398158135</v>
      </c>
      <c r="BF262" s="0" t="n">
        <v>0.374820807549598</v>
      </c>
      <c r="BG262" s="0" t="n">
        <v>-0.710959968203492</v>
      </c>
      <c r="BH262" s="0" t="n">
        <v>-0.44426331148604</v>
      </c>
      <c r="BI262" s="0" t="n">
        <v>0.36096616581908</v>
      </c>
      <c r="BJ262" s="0" t="n">
        <v>-1.15932980336425</v>
      </c>
      <c r="BK262" s="0" t="n">
        <v>1.0810633275999</v>
      </c>
    </row>
    <row r="263" customFormat="false" ht="15" hidden="false" customHeight="false" outlineLevel="0" collapsed="false">
      <c r="A263" s="0" t="n">
        <v>-0.615935606944264</v>
      </c>
      <c r="B263" s="0" t="n">
        <v>-0.593101257968384</v>
      </c>
      <c r="C263" s="0" t="n">
        <v>0.30954643931399</v>
      </c>
      <c r="D263" s="0" t="n">
        <v>-0.326133022242118</v>
      </c>
      <c r="E263" s="0" t="n">
        <v>1.2511135763853</v>
      </c>
      <c r="F263" s="0" t="n">
        <v>-0.924027019206901</v>
      </c>
      <c r="G263" s="0" t="n">
        <v>0.184902136442989</v>
      </c>
      <c r="H263" s="0" t="n">
        <v>0.52272302051904</v>
      </c>
      <c r="I263" s="0" t="n">
        <v>-1.04900922583689</v>
      </c>
      <c r="J263" s="0" t="n">
        <v>0.704343690542759</v>
      </c>
      <c r="K263" s="0" t="n">
        <v>1.40846129636356</v>
      </c>
      <c r="L263" s="0" t="n">
        <v>1.5566291735239</v>
      </c>
      <c r="M263" s="0" t="n">
        <v>-0.60600995134564</v>
      </c>
      <c r="N263" s="0" t="n">
        <v>1.28042935249628</v>
      </c>
      <c r="O263" s="0" t="n">
        <v>-1.75479418198437</v>
      </c>
      <c r="P263" s="0" t="n">
        <v>2.08192940788372</v>
      </c>
      <c r="Q263" s="0" t="n">
        <v>-1.69645636829004</v>
      </c>
      <c r="R263" s="0" t="n">
        <v>-0.211017467202618</v>
      </c>
      <c r="S263" s="0" t="n">
        <v>0.0967131118703924</v>
      </c>
      <c r="T263" s="0" t="n">
        <v>0.54491908680895</v>
      </c>
      <c r="U263" s="0" t="n">
        <v>-0.399136114352071</v>
      </c>
      <c r="V263" s="0" t="n">
        <v>0.0376347024248484</v>
      </c>
      <c r="W263" s="0" t="n">
        <v>-1.10330188201652</v>
      </c>
      <c r="X263" s="0" t="n">
        <v>-0.11422764866204</v>
      </c>
      <c r="Y263" s="0" t="n">
        <v>-0.150301761461878</v>
      </c>
      <c r="Z263" s="0" t="n">
        <v>0.363612212213856</v>
      </c>
      <c r="AA263" s="0" t="n">
        <v>0.0569456237210675</v>
      </c>
      <c r="AB263" s="0" t="n">
        <v>-0.307801768892059</v>
      </c>
      <c r="AC263" s="0" t="n">
        <v>1.71016839265663</v>
      </c>
      <c r="AD263" s="0" t="n">
        <v>1.34818542210571</v>
      </c>
      <c r="AE263" s="0" t="n">
        <v>-0.743264094022715</v>
      </c>
      <c r="AF263" s="0" t="n">
        <v>-0.170865438127942</v>
      </c>
      <c r="AG263" s="0" t="n">
        <v>0.183983336352679</v>
      </c>
      <c r="AH263" s="0" t="n">
        <v>-0.0184339330653932</v>
      </c>
      <c r="AI263" s="0" t="n">
        <v>-0.347581705361671</v>
      </c>
      <c r="AJ263" s="0" t="n">
        <v>0.539759680309362</v>
      </c>
      <c r="AK263" s="0" t="n">
        <v>0.778304725402313</v>
      </c>
      <c r="AL263" s="0" t="n">
        <v>-0.195845255097682</v>
      </c>
      <c r="AM263" s="0" t="n">
        <v>0.978372777615032</v>
      </c>
      <c r="AN263" s="0" t="n">
        <v>-0.408252755714472</v>
      </c>
      <c r="AO263" s="0" t="n">
        <v>1.70258360423784</v>
      </c>
      <c r="AP263" s="0" t="n">
        <v>-1.02915563732564</v>
      </c>
      <c r="AQ263" s="0" t="n">
        <v>-0.472597482413043</v>
      </c>
      <c r="AR263" s="0" t="n">
        <v>-0.256029734313876</v>
      </c>
      <c r="AS263" s="0" t="n">
        <v>-0.982690983945514</v>
      </c>
      <c r="AT263" s="0" t="n">
        <v>-1.66547444446258</v>
      </c>
      <c r="AU263" s="0" t="n">
        <v>-1.01437006501813</v>
      </c>
      <c r="AV263" s="0" t="n">
        <v>1.84087423133165</v>
      </c>
      <c r="AW263" s="0" t="n">
        <v>1.2795769667357</v>
      </c>
      <c r="AX263" s="0" t="n">
        <v>0.624818577695679</v>
      </c>
      <c r="AY263" s="0" t="n">
        <v>-0.0260910502108338</v>
      </c>
      <c r="AZ263" s="0" t="n">
        <v>-0.517659020469123</v>
      </c>
      <c r="BA263" s="0" t="n">
        <v>0.725743813153466</v>
      </c>
      <c r="BB263" s="0" t="n">
        <v>-0.186766764477078</v>
      </c>
      <c r="BC263" s="0" t="n">
        <v>0.755382932353323</v>
      </c>
      <c r="BD263" s="0" t="n">
        <v>0.611517802991948</v>
      </c>
      <c r="BE263" s="0" t="n">
        <v>1.40666109684822</v>
      </c>
      <c r="BF263" s="0" t="n">
        <v>0.923233246110904</v>
      </c>
      <c r="BG263" s="0" t="n">
        <v>1.35168460561633</v>
      </c>
      <c r="BH263" s="0" t="n">
        <v>0.975873252977333</v>
      </c>
      <c r="BI263" s="0" t="n">
        <v>-1.05364179660784</v>
      </c>
      <c r="BJ263" s="0" t="n">
        <v>0.949398888831943</v>
      </c>
      <c r="BK263" s="0" t="n">
        <v>-2.63238206483739</v>
      </c>
    </row>
    <row r="264" customFormat="false" ht="15" hidden="false" customHeight="false" outlineLevel="0" collapsed="false">
      <c r="A264" s="0" t="n">
        <v>-0.493317900880889</v>
      </c>
      <c r="B264" s="0" t="n">
        <v>-0.184836123694874</v>
      </c>
      <c r="C264" s="0" t="n">
        <v>0.858357780181214</v>
      </c>
      <c r="D264" s="0" t="n">
        <v>-0.700309879408991</v>
      </c>
      <c r="E264" s="0" t="n">
        <v>0.575637826237774</v>
      </c>
      <c r="F264" s="0" t="n">
        <v>-0.122009814645361</v>
      </c>
      <c r="G264" s="0" t="n">
        <v>-2.5600845382688</v>
      </c>
      <c r="H264" s="0" t="n">
        <v>0.0960598997246499</v>
      </c>
      <c r="I264" s="0" t="n">
        <v>-1.14927332628568</v>
      </c>
      <c r="J264" s="0" t="n">
        <v>0.703176425125887</v>
      </c>
      <c r="K264" s="0" t="n">
        <v>0.0349884904969617</v>
      </c>
      <c r="L264" s="0" t="n">
        <v>-1.77080063563551</v>
      </c>
      <c r="M264" s="0" t="n">
        <v>0.626967057787767</v>
      </c>
      <c r="N264" s="0" t="n">
        <v>-1.81244855799693</v>
      </c>
      <c r="O264" s="0" t="n">
        <v>-0.707751935455475</v>
      </c>
      <c r="P264" s="0" t="n">
        <v>0.562466775894268</v>
      </c>
      <c r="Q264" s="0" t="n">
        <v>-0.632407739055521</v>
      </c>
      <c r="R264" s="0" t="n">
        <v>-0.97255444962673</v>
      </c>
      <c r="S264" s="0" t="n">
        <v>-0.621809962217196</v>
      </c>
      <c r="T264" s="0" t="n">
        <v>1.57022471989046</v>
      </c>
      <c r="U264" s="0" t="n">
        <v>0.727137175824869</v>
      </c>
      <c r="V264" s="0" t="n">
        <v>0.247518635551505</v>
      </c>
      <c r="W264" s="0" t="n">
        <v>0.0744334291000463</v>
      </c>
      <c r="X264" s="0" t="n">
        <v>-0.620672097550678</v>
      </c>
      <c r="Y264" s="0" t="n">
        <v>-0.177701000933254</v>
      </c>
      <c r="Z264" s="0" t="n">
        <v>1.3353443587101</v>
      </c>
      <c r="AA264" s="0" t="n">
        <v>-0.380197851005963</v>
      </c>
      <c r="AB264" s="0" t="n">
        <v>-0.610585745283823</v>
      </c>
      <c r="AC264" s="0" t="n">
        <v>-0.55979044793104</v>
      </c>
      <c r="AD264" s="0" t="n">
        <v>-1.08078072555462</v>
      </c>
      <c r="AE264" s="0" t="n">
        <v>-0.833922154548904</v>
      </c>
      <c r="AF264" s="0" t="n">
        <v>-0.459180079228437</v>
      </c>
      <c r="AG264" s="0" t="n">
        <v>0.070165711458647</v>
      </c>
      <c r="AH264" s="0" t="n">
        <v>1.66096093351599</v>
      </c>
      <c r="AI264" s="0" t="n">
        <v>-0.429618219132586</v>
      </c>
      <c r="AJ264" s="0" t="n">
        <v>-0.207687687163111</v>
      </c>
      <c r="AK264" s="0" t="n">
        <v>-0.271578837195374</v>
      </c>
      <c r="AL264" s="0" t="n">
        <v>1.27674857582031</v>
      </c>
      <c r="AM264" s="0" t="n">
        <v>1.08105654040826</v>
      </c>
      <c r="AN264" s="0" t="n">
        <v>-1.0531528533329</v>
      </c>
      <c r="AO264" s="0" t="n">
        <v>0.039555153856655</v>
      </c>
      <c r="AP264" s="0" t="n">
        <v>-0.681500697372624</v>
      </c>
      <c r="AQ264" s="0" t="n">
        <v>-0.0283183761304612</v>
      </c>
      <c r="AR264" s="0" t="n">
        <v>-0.0297561394957452</v>
      </c>
      <c r="AS264" s="0" t="n">
        <v>-0.938283805975998</v>
      </c>
      <c r="AT264" s="0" t="n">
        <v>0.516044728217374</v>
      </c>
      <c r="AU264" s="0" t="n">
        <v>-0.0961207769409834</v>
      </c>
      <c r="AV264" s="0" t="n">
        <v>0.462275288705043</v>
      </c>
      <c r="AW264" s="0" t="n">
        <v>0.434496227432316</v>
      </c>
      <c r="AX264" s="0" t="n">
        <v>0.309172123468639</v>
      </c>
      <c r="AY264" s="0" t="n">
        <v>-0.222133771633713</v>
      </c>
      <c r="AZ264" s="0" t="n">
        <v>0.478748621663477</v>
      </c>
      <c r="BA264" s="0" t="n">
        <v>-1.25575612557352</v>
      </c>
      <c r="BB264" s="0" t="n">
        <v>0.894607302219504</v>
      </c>
      <c r="BC264" s="0" t="n">
        <v>0.186871644161359</v>
      </c>
      <c r="BD264" s="0" t="n">
        <v>0.439731058274175</v>
      </c>
      <c r="BE264" s="0" t="n">
        <v>-1.44697788435373</v>
      </c>
      <c r="BF264" s="0" t="n">
        <v>-0.196554776511575</v>
      </c>
      <c r="BG264" s="0" t="n">
        <v>-1.03184453946864</v>
      </c>
      <c r="BH264" s="0" t="n">
        <v>1.48556037303697</v>
      </c>
      <c r="BI264" s="0" t="n">
        <v>-0.267050265869259</v>
      </c>
      <c r="BJ264" s="0" t="n">
        <v>-0.889630795623437</v>
      </c>
      <c r="BK264" s="0" t="n">
        <v>-0.0822839892754242</v>
      </c>
    </row>
    <row r="265" customFormat="false" ht="15" hidden="false" customHeight="false" outlineLevel="0" collapsed="false">
      <c r="A265" s="0" t="n">
        <v>-1.06548037506535</v>
      </c>
      <c r="B265" s="0" t="n">
        <v>0.517288450100372</v>
      </c>
      <c r="C265" s="0" t="n">
        <v>-1.40934744018558</v>
      </c>
      <c r="D265" s="0" t="n">
        <v>-2.29889812361925</v>
      </c>
      <c r="E265" s="0" t="n">
        <v>0.362838560439659</v>
      </c>
      <c r="F265" s="0" t="n">
        <v>0.445502521400772</v>
      </c>
      <c r="G265" s="0" t="n">
        <v>-1.4533844771177</v>
      </c>
      <c r="H265" s="0" t="n">
        <v>-1.57957214573071</v>
      </c>
      <c r="I265" s="0" t="n">
        <v>0.522860027153268</v>
      </c>
      <c r="J265" s="0" t="n">
        <v>0.420186817095857</v>
      </c>
      <c r="K265" s="0" t="n">
        <v>0.281784608860507</v>
      </c>
      <c r="L265" s="0" t="n">
        <v>1.34445051103428</v>
      </c>
      <c r="M265" s="0" t="n">
        <v>0.918651946484198</v>
      </c>
      <c r="N265" s="0" t="n">
        <v>1.00414076675207</v>
      </c>
      <c r="O265" s="0" t="n">
        <v>0.767797565104128</v>
      </c>
      <c r="P265" s="0" t="n">
        <v>0.0346848873867812</v>
      </c>
      <c r="Q265" s="0" t="n">
        <v>-0.234214732536521</v>
      </c>
      <c r="R265" s="0" t="n">
        <v>-1.55050049281408</v>
      </c>
      <c r="S265" s="0" t="n">
        <v>0.998354040738791</v>
      </c>
      <c r="T265" s="0" t="n">
        <v>-0.984322398476584</v>
      </c>
      <c r="U265" s="0" t="n">
        <v>0.213988844225509</v>
      </c>
      <c r="V265" s="0" t="n">
        <v>0.049463709652433</v>
      </c>
      <c r="W265" s="0" t="n">
        <v>-0.674819492166604</v>
      </c>
      <c r="X265" s="0" t="n">
        <v>1.1227220215623</v>
      </c>
      <c r="Y265" s="0" t="n">
        <v>-0.382409746184051</v>
      </c>
      <c r="Z265" s="0" t="n">
        <v>-0.166452208213056</v>
      </c>
      <c r="AA265" s="0" t="n">
        <v>-0.492451264008149</v>
      </c>
      <c r="AB265" s="0" t="n">
        <v>-0.289168643907818</v>
      </c>
      <c r="AC265" s="0" t="n">
        <v>-2.45530013991089</v>
      </c>
      <c r="AD265" s="0" t="n">
        <v>0.637739984251316</v>
      </c>
      <c r="AE265" s="0" t="n">
        <v>0.530996955001818</v>
      </c>
      <c r="AF265" s="0" t="n">
        <v>0.623140526424764</v>
      </c>
      <c r="AG265" s="0" t="n">
        <v>0.555477119160255</v>
      </c>
      <c r="AH265" s="0" t="n">
        <v>0.637387127306518</v>
      </c>
      <c r="AI265" s="0" t="n">
        <v>-1.18901653110755</v>
      </c>
      <c r="AJ265" s="0" t="n">
        <v>-1.42050424798986</v>
      </c>
      <c r="AK265" s="0" t="n">
        <v>0.570746293749476</v>
      </c>
      <c r="AL265" s="0" t="n">
        <v>0.832355573104229</v>
      </c>
      <c r="AM265" s="0" t="n">
        <v>-0.471415556386404</v>
      </c>
      <c r="AN265" s="0" t="n">
        <v>0.552223044280971</v>
      </c>
      <c r="AO265" s="0" t="n">
        <v>-0.632931817755511</v>
      </c>
      <c r="AP265" s="0" t="n">
        <v>-0.2029230208513</v>
      </c>
      <c r="AQ265" s="0" t="n">
        <v>1.51574411499723</v>
      </c>
      <c r="AR265" s="0" t="n">
        <v>-1.54750520133006</v>
      </c>
      <c r="AS265" s="0" t="n">
        <v>-1.79587767309552</v>
      </c>
      <c r="AT265" s="0" t="n">
        <v>0.612788690484386</v>
      </c>
      <c r="AU265" s="0" t="n">
        <v>0.387701559935984</v>
      </c>
      <c r="AV265" s="0" t="n">
        <v>-0.285865390724905</v>
      </c>
      <c r="AW265" s="0" t="n">
        <v>-0.334456789987025</v>
      </c>
      <c r="AX265" s="0" t="n">
        <v>-0.65854427267283</v>
      </c>
      <c r="AY265" s="0" t="n">
        <v>-2.01020453876635</v>
      </c>
      <c r="AZ265" s="0" t="n">
        <v>0.176947227494049</v>
      </c>
      <c r="BA265" s="0" t="n">
        <v>0.798297244538454</v>
      </c>
      <c r="BB265" s="0" t="n">
        <v>1.37931922801453</v>
      </c>
      <c r="BC265" s="0" t="n">
        <v>0.730930039941919</v>
      </c>
      <c r="BD265" s="0" t="n">
        <v>0.0331269728737971</v>
      </c>
      <c r="BE265" s="0" t="n">
        <v>-1.79455786351779</v>
      </c>
      <c r="BF265" s="0" t="n">
        <v>0.517611299036171</v>
      </c>
      <c r="BG265" s="0" t="n">
        <v>-0.223787951638899</v>
      </c>
      <c r="BH265" s="0" t="n">
        <v>0.0164228960727521</v>
      </c>
      <c r="BI265" s="0" t="n">
        <v>-1.18839327344808</v>
      </c>
      <c r="BJ265" s="0" t="n">
        <v>-2.52693242587362</v>
      </c>
      <c r="BK265" s="0" t="n">
        <v>0.530868772920321</v>
      </c>
    </row>
    <row r="266" customFormat="false" ht="15" hidden="false" customHeight="false" outlineLevel="0" collapsed="false">
      <c r="A266" s="0" t="n">
        <v>0.489439442518222</v>
      </c>
      <c r="B266" s="0" t="n">
        <v>-1.04416087706907</v>
      </c>
      <c r="C266" s="0" t="n">
        <v>-0.681891489626311</v>
      </c>
      <c r="D266" s="0" t="n">
        <v>-1.84670732573603</v>
      </c>
      <c r="E266" s="0" t="n">
        <v>-0.583928185325964</v>
      </c>
      <c r="F266" s="0" t="n">
        <v>0.35929209078706</v>
      </c>
      <c r="G266" s="0" t="n">
        <v>-0.590654830692309</v>
      </c>
      <c r="H266" s="0" t="n">
        <v>-1.10870358058291</v>
      </c>
      <c r="I266" s="0" t="n">
        <v>-0.820482181197364</v>
      </c>
      <c r="J266" s="0" t="n">
        <v>-0.507274031107298</v>
      </c>
      <c r="K266" s="0" t="n">
        <v>-1.06667468958915</v>
      </c>
      <c r="L266" s="0" t="n">
        <v>-1.16929559044567</v>
      </c>
      <c r="M266" s="0" t="n">
        <v>-1.38215899103753</v>
      </c>
      <c r="N266" s="0" t="n">
        <v>-0.648709887589643</v>
      </c>
      <c r="O266" s="0" t="n">
        <v>0.167118080316854</v>
      </c>
      <c r="P266" s="0" t="n">
        <v>-0.146713686433323</v>
      </c>
      <c r="Q266" s="0" t="n">
        <v>-1.20650896650836</v>
      </c>
      <c r="R266" s="0" t="n">
        <v>0.816935670987236</v>
      </c>
      <c r="S266" s="0" t="n">
        <v>-0.368673308872901</v>
      </c>
      <c r="T266" s="0" t="n">
        <v>0.393338812327361</v>
      </c>
      <c r="U266" s="0" t="n">
        <v>-0.0287448229348175</v>
      </c>
      <c r="V266" s="0" t="n">
        <v>-1.2784518626073</v>
      </c>
      <c r="W266" s="0" t="n">
        <v>-0.191099068019903</v>
      </c>
      <c r="X266" s="0" t="n">
        <v>-0.0464365481561488</v>
      </c>
      <c r="Y266" s="0" t="n">
        <v>1.35985614097992</v>
      </c>
      <c r="Z266" s="0" t="n">
        <v>-0.746253566027221</v>
      </c>
      <c r="AA266" s="0" t="n">
        <v>-0.645484181141075</v>
      </c>
      <c r="AB266" s="0" t="n">
        <v>-2.16325472330546</v>
      </c>
      <c r="AC266" s="0" t="n">
        <v>0.307778234953001</v>
      </c>
      <c r="AD266" s="0" t="n">
        <v>-0.219150327663939</v>
      </c>
      <c r="AE266" s="0" t="n">
        <v>-0.249383683710755</v>
      </c>
      <c r="AF266" s="0" t="n">
        <v>-1.57745327976347</v>
      </c>
      <c r="AG266" s="0" t="n">
        <v>0.0952955323869521</v>
      </c>
      <c r="AH266" s="0" t="n">
        <v>-0.279021525770339</v>
      </c>
      <c r="AI266" s="0" t="n">
        <v>-0.607896509716539</v>
      </c>
      <c r="AJ266" s="0" t="n">
        <v>-0.186609123156358</v>
      </c>
      <c r="AK266" s="0" t="n">
        <v>0.446433614550528</v>
      </c>
      <c r="AL266" s="0" t="n">
        <v>-0.194089992898308</v>
      </c>
      <c r="AM266" s="0" t="n">
        <v>-1.07363174985977</v>
      </c>
      <c r="AN266" s="0" t="n">
        <v>1.02651529941106</v>
      </c>
      <c r="AO266" s="0" t="n">
        <v>-0.132969674146876</v>
      </c>
      <c r="AP266" s="0" t="n">
        <v>0.700120814939173</v>
      </c>
      <c r="AQ266" s="0" t="n">
        <v>-1.19504662892484</v>
      </c>
      <c r="AR266" s="0" t="n">
        <v>1.52318690478378</v>
      </c>
      <c r="AS266" s="0" t="n">
        <v>0.558921847271588</v>
      </c>
      <c r="AT266" s="0" t="n">
        <v>-0.377211875064521</v>
      </c>
      <c r="AU266" s="0" t="n">
        <v>-1.56552402923434</v>
      </c>
      <c r="AV266" s="0" t="n">
        <v>0.0657502610729878</v>
      </c>
      <c r="AW266" s="0" t="n">
        <v>0.555199526693198</v>
      </c>
      <c r="AX266" s="0" t="n">
        <v>-1.88115706944059</v>
      </c>
      <c r="AY266" s="0" t="n">
        <v>1.44801390041624</v>
      </c>
      <c r="AZ266" s="0" t="n">
        <v>2.19880595662008</v>
      </c>
      <c r="BA266" s="0" t="n">
        <v>-0.440014450053332</v>
      </c>
      <c r="BB266" s="0" t="n">
        <v>0.502054224352611</v>
      </c>
      <c r="BC266" s="0" t="n">
        <v>1.02123281713071</v>
      </c>
      <c r="BD266" s="0" t="n">
        <v>-0.708356447299353</v>
      </c>
      <c r="BE266" s="0" t="n">
        <v>-0.243800713771199</v>
      </c>
      <c r="BF266" s="0" t="n">
        <v>0.564078630736728</v>
      </c>
      <c r="BG266" s="0" t="n">
        <v>1.28030439867089</v>
      </c>
      <c r="BH266" s="0" t="n">
        <v>-0.872457328280145</v>
      </c>
      <c r="BI266" s="0" t="n">
        <v>-0.650201177958661</v>
      </c>
      <c r="BJ266" s="0" t="n">
        <v>0.0991758637793829</v>
      </c>
      <c r="BK266" s="0" t="n">
        <v>-1.84663699604767</v>
      </c>
    </row>
    <row r="267" customFormat="false" ht="15" hidden="false" customHeight="false" outlineLevel="0" collapsed="false">
      <c r="A267" s="0" t="n">
        <v>1.07008476632615</v>
      </c>
      <c r="B267" s="0" t="n">
        <v>1.52552517092474</v>
      </c>
      <c r="C267" s="0" t="n">
        <v>0.691908069881244</v>
      </c>
      <c r="D267" s="0" t="n">
        <v>0.0455860163554978</v>
      </c>
      <c r="E267" s="0" t="n">
        <v>-0.243339449322692</v>
      </c>
      <c r="F267" s="0" t="n">
        <v>0.24123605785633</v>
      </c>
      <c r="G267" s="0" t="n">
        <v>-0.352055396514297</v>
      </c>
      <c r="H267" s="0" t="n">
        <v>1.25153942419044</v>
      </c>
      <c r="I267" s="0" t="n">
        <v>-1.44376460407326</v>
      </c>
      <c r="J267" s="0" t="n">
        <v>0.0821511783925688</v>
      </c>
      <c r="K267" s="0" t="n">
        <v>-1.11729583158813</v>
      </c>
      <c r="L267" s="0" t="n">
        <v>-0.342725346377704</v>
      </c>
      <c r="M267" s="0" t="n">
        <v>-0.456753219153784</v>
      </c>
      <c r="N267" s="0" t="n">
        <v>-0.569767280232204</v>
      </c>
      <c r="O267" s="0" t="n">
        <v>-0.447708560017315</v>
      </c>
      <c r="P267" s="0" t="n">
        <v>-0.642722759867544</v>
      </c>
      <c r="Q267" s="0" t="n">
        <v>-1.32915253013243</v>
      </c>
      <c r="R267" s="0" t="n">
        <v>-0.19652116970147</v>
      </c>
      <c r="S267" s="0" t="n">
        <v>-0.709003757588512</v>
      </c>
      <c r="T267" s="0" t="n">
        <v>0.0897356942872267</v>
      </c>
      <c r="U267" s="0" t="n">
        <v>-1.44011721544947</v>
      </c>
      <c r="V267" s="0" t="n">
        <v>0.67639230205927</v>
      </c>
      <c r="W267" s="0" t="n">
        <v>-1.80094043291082</v>
      </c>
      <c r="X267" s="0" t="n">
        <v>0.0401579506443434</v>
      </c>
      <c r="Y267" s="0" t="n">
        <v>1.43077510211805</v>
      </c>
      <c r="Z267" s="0" t="n">
        <v>-0.128104414910789</v>
      </c>
      <c r="AA267" s="0" t="n">
        <v>0.681051657474881</v>
      </c>
      <c r="AB267" s="0" t="n">
        <v>-0.840643548988724</v>
      </c>
      <c r="AC267" s="0" t="n">
        <v>0.652623979302391</v>
      </c>
      <c r="AD267" s="0" t="n">
        <v>0.44618343321478</v>
      </c>
      <c r="AE267" s="0" t="n">
        <v>1.88954073094553</v>
      </c>
      <c r="AF267" s="0" t="n">
        <v>0.452306319249077</v>
      </c>
      <c r="AG267" s="0" t="n">
        <v>2.42387932662896</v>
      </c>
      <c r="AH267" s="0" t="n">
        <v>1.58390282348572</v>
      </c>
      <c r="AI267" s="0" t="n">
        <v>-0.760414656144297</v>
      </c>
      <c r="AJ267" s="0" t="n">
        <v>-0.785800158650832</v>
      </c>
      <c r="AK267" s="0" t="n">
        <v>-0.425457561784965</v>
      </c>
      <c r="AL267" s="0" t="n">
        <v>0.966976143129213</v>
      </c>
      <c r="AM267" s="0" t="n">
        <v>0.0477113561419799</v>
      </c>
      <c r="AN267" s="0" t="n">
        <v>0.0036025390905684</v>
      </c>
      <c r="AO267" s="0" t="n">
        <v>1.15836468919254</v>
      </c>
      <c r="AP267" s="0" t="n">
        <v>-1.50339830176715</v>
      </c>
      <c r="AQ267" s="0" t="n">
        <v>-0.877362290575671</v>
      </c>
      <c r="AR267" s="0" t="n">
        <v>0.220964173829664</v>
      </c>
      <c r="AS267" s="0" t="n">
        <v>-0.0268858389945308</v>
      </c>
      <c r="AT267" s="0" t="n">
        <v>-0.208382807947553</v>
      </c>
      <c r="AU267" s="0" t="n">
        <v>2.04173486842429</v>
      </c>
      <c r="AV267" s="0" t="n">
        <v>0.247177382520597</v>
      </c>
      <c r="AW267" s="0" t="n">
        <v>0.681984247997799</v>
      </c>
      <c r="AX267" s="0" t="n">
        <v>1.00162000989492</v>
      </c>
      <c r="AY267" s="0" t="n">
        <v>0.281100292885955</v>
      </c>
      <c r="AZ267" s="0" t="n">
        <v>-1.79768652684952</v>
      </c>
      <c r="BA267" s="0" t="n">
        <v>-0.64084286126701</v>
      </c>
      <c r="BB267" s="0" t="n">
        <v>0.571178989782797</v>
      </c>
      <c r="BC267" s="0" t="n">
        <v>-0.572582781356159</v>
      </c>
      <c r="BD267" s="0" t="n">
        <v>-1.399355436586</v>
      </c>
      <c r="BE267" s="0" t="n">
        <v>-0.924633682912769</v>
      </c>
      <c r="BF267" s="0" t="n">
        <v>-0.0596303699201741</v>
      </c>
      <c r="BG267" s="0" t="n">
        <v>0.646936777705574</v>
      </c>
      <c r="BH267" s="0" t="n">
        <v>-0.69822331361359</v>
      </c>
      <c r="BI267" s="0" t="n">
        <v>-0.39348538542175</v>
      </c>
      <c r="BJ267" s="0" t="n">
        <v>-0.895193220027732</v>
      </c>
      <c r="BK267" s="0" t="n">
        <v>-0.63517180168197</v>
      </c>
    </row>
    <row r="268" customFormat="false" ht="15" hidden="false" customHeight="false" outlineLevel="0" collapsed="false">
      <c r="A268" s="0" t="n">
        <v>-1.04955271531934</v>
      </c>
      <c r="B268" s="0" t="n">
        <v>0.535235211560568</v>
      </c>
      <c r="C268" s="0" t="n">
        <v>-1.31739406563433</v>
      </c>
      <c r="D268" s="0" t="n">
        <v>-0.1975996046924</v>
      </c>
      <c r="E268" s="0" t="n">
        <v>-2.07526087262527</v>
      </c>
      <c r="F268" s="0" t="n">
        <v>0.689187818089568</v>
      </c>
      <c r="G268" s="0" t="n">
        <v>-1.73596380316525</v>
      </c>
      <c r="H268" s="0" t="n">
        <v>-0.197910783462648</v>
      </c>
      <c r="I268" s="0" t="n">
        <v>0.651418003614448</v>
      </c>
      <c r="J268" s="0" t="n">
        <v>0.483885834054322</v>
      </c>
      <c r="K268" s="0" t="n">
        <v>0.32034730819432</v>
      </c>
      <c r="L268" s="0" t="n">
        <v>-0.424165946401916</v>
      </c>
      <c r="M268" s="0" t="n">
        <v>-0.5228354880355</v>
      </c>
      <c r="N268" s="0" t="n">
        <v>0.573700003938579</v>
      </c>
      <c r="O268" s="0" t="n">
        <v>0.0243545922609828</v>
      </c>
      <c r="P268" s="0" t="n">
        <v>-2.14227035861186</v>
      </c>
      <c r="Q268" s="0" t="n">
        <v>-1.72754317010071</v>
      </c>
      <c r="R268" s="0" t="n">
        <v>-0.436323669674032</v>
      </c>
      <c r="S268" s="0" t="n">
        <v>-0.0380034781682003</v>
      </c>
      <c r="T268" s="0" t="n">
        <v>-0.120031326718261</v>
      </c>
      <c r="U268" s="0" t="n">
        <v>-0.613517972730417</v>
      </c>
      <c r="V268" s="0" t="n">
        <v>1.02279256519841</v>
      </c>
      <c r="W268" s="0" t="n">
        <v>0.257376537423345</v>
      </c>
      <c r="X268" s="0" t="n">
        <v>1.66858407387759</v>
      </c>
      <c r="Y268" s="0" t="n">
        <v>-0.399223122605279</v>
      </c>
      <c r="Z268" s="0" t="n">
        <v>-0.647195939702741</v>
      </c>
      <c r="AA268" s="0" t="n">
        <v>0.483186462299374</v>
      </c>
      <c r="AB268" s="0" t="n">
        <v>-1.57398676329003</v>
      </c>
      <c r="AC268" s="0" t="n">
        <v>1.22576566300234</v>
      </c>
      <c r="AD268" s="0" t="n">
        <v>1.46437488020982</v>
      </c>
      <c r="AE268" s="0" t="n">
        <v>-0.224451818559972</v>
      </c>
      <c r="AF268" s="0" t="n">
        <v>-1.04709830261216</v>
      </c>
      <c r="AG268" s="0" t="n">
        <v>-1.68392769145787</v>
      </c>
      <c r="AH268" s="0" t="n">
        <v>0.45888426286894</v>
      </c>
      <c r="AI268" s="0" t="n">
        <v>-1.0786808334313</v>
      </c>
      <c r="AJ268" s="0" t="n">
        <v>0.0385084695007072</v>
      </c>
      <c r="AK268" s="0" t="n">
        <v>0.17262729994082</v>
      </c>
      <c r="AL268" s="0" t="n">
        <v>-0.883659937486672</v>
      </c>
      <c r="AM268" s="0" t="n">
        <v>-0.65232287841342</v>
      </c>
      <c r="AN268" s="0" t="n">
        <v>1.57639215698425</v>
      </c>
      <c r="AO268" s="0" t="n">
        <v>-1.4765403497259</v>
      </c>
      <c r="AP268" s="0" t="n">
        <v>-1.38009135414745</v>
      </c>
      <c r="AQ268" s="0" t="n">
        <v>0.625562701509529</v>
      </c>
      <c r="AR268" s="0" t="n">
        <v>-0.395803533437409</v>
      </c>
      <c r="AS268" s="0" t="n">
        <v>-0.494030186282739</v>
      </c>
      <c r="AT268" s="0" t="n">
        <v>-0.260673765823907</v>
      </c>
      <c r="AU268" s="0" t="n">
        <v>0.55030515384542</v>
      </c>
      <c r="AV268" s="0" t="n">
        <v>0.671623367938052</v>
      </c>
      <c r="AW268" s="0" t="n">
        <v>0.0255540709914453</v>
      </c>
      <c r="AX268" s="0" t="n">
        <v>-1.17272901925937</v>
      </c>
      <c r="AY268" s="0" t="n">
        <v>-0.543600154594432</v>
      </c>
      <c r="AZ268" s="0" t="n">
        <v>0.370614332086106</v>
      </c>
      <c r="BA268" s="0" t="n">
        <v>-0.771698710648345</v>
      </c>
      <c r="BB268" s="0" t="n">
        <v>2.84854262063008</v>
      </c>
      <c r="BC268" s="0" t="n">
        <v>-1.1487657003721</v>
      </c>
      <c r="BD268" s="0" t="n">
        <v>1.7397137787781</v>
      </c>
      <c r="BE268" s="0" t="n">
        <v>0.362440941403132</v>
      </c>
      <c r="BF268" s="0" t="n">
        <v>1.11966989462614</v>
      </c>
      <c r="BG268" s="0" t="n">
        <v>1.29468147572091</v>
      </c>
      <c r="BH268" s="0" t="n">
        <v>-1.16082678737852</v>
      </c>
      <c r="BI268" s="0" t="n">
        <v>0.467701201311891</v>
      </c>
      <c r="BJ268" s="0" t="n">
        <v>-0.346503881730716</v>
      </c>
      <c r="BK268" s="0" t="n">
        <v>0.0469205788791841</v>
      </c>
    </row>
    <row r="269" customFormat="false" ht="15" hidden="false" customHeight="false" outlineLevel="0" collapsed="false">
      <c r="A269" s="0" t="n">
        <v>-0.477040827223122</v>
      </c>
      <c r="B269" s="0" t="n">
        <v>-0.0768218910602554</v>
      </c>
      <c r="C269" s="0" t="n">
        <v>1.28299222418857</v>
      </c>
      <c r="D269" s="0" t="n">
        <v>-0.99626681944714</v>
      </c>
      <c r="E269" s="0" t="n">
        <v>0.493756583161313</v>
      </c>
      <c r="F269" s="0" t="n">
        <v>1.55658189865975</v>
      </c>
      <c r="G269" s="0" t="n">
        <v>0.428115160965913</v>
      </c>
      <c r="H269" s="0" t="n">
        <v>-1.50075979063431</v>
      </c>
      <c r="I269" s="0" t="n">
        <v>-0.850221742113493</v>
      </c>
      <c r="J269" s="0" t="n">
        <v>0.348652134407859</v>
      </c>
      <c r="K269" s="0" t="n">
        <v>0.349257704318429</v>
      </c>
      <c r="L269" s="0" t="n">
        <v>0.321635051217383</v>
      </c>
      <c r="M269" s="0" t="n">
        <v>-2.07674798356084</v>
      </c>
      <c r="N269" s="0" t="n">
        <v>-0.381935452231553</v>
      </c>
      <c r="O269" s="0" t="n">
        <v>-0.43004164719107</v>
      </c>
      <c r="P269" s="0" t="n">
        <v>-1.03028345403184</v>
      </c>
      <c r="Q269" s="0" t="n">
        <v>-0.238789159026514</v>
      </c>
      <c r="R269" s="0" t="n">
        <v>0.259042145820703</v>
      </c>
      <c r="S269" s="0" t="n">
        <v>0.196349849084978</v>
      </c>
      <c r="T269" s="0" t="n">
        <v>0.071601259414064</v>
      </c>
      <c r="U269" s="0" t="n">
        <v>0.0372222365098416</v>
      </c>
      <c r="V269" s="0" t="n">
        <v>-0.72762954363698</v>
      </c>
      <c r="W269" s="0" t="n">
        <v>-0.0519458858072994</v>
      </c>
      <c r="X269" s="0" t="n">
        <v>-0.732640077215579</v>
      </c>
      <c r="Y269" s="0" t="n">
        <v>0.0807165801085823</v>
      </c>
      <c r="Z269" s="0" t="n">
        <v>-0.0786351903160906</v>
      </c>
      <c r="AA269" s="0" t="n">
        <v>1.99820068453211</v>
      </c>
      <c r="AB269" s="0" t="n">
        <v>-0.916327674702481</v>
      </c>
      <c r="AC269" s="0" t="n">
        <v>-0.346488475897993</v>
      </c>
      <c r="AD269" s="0" t="n">
        <v>-0.998010109859652</v>
      </c>
      <c r="AE269" s="0" t="n">
        <v>2.89625537819369</v>
      </c>
      <c r="AF269" s="0" t="n">
        <v>-2.08837470478073</v>
      </c>
      <c r="AG269" s="0" t="n">
        <v>0.139589628155174</v>
      </c>
      <c r="AH269" s="0" t="n">
        <v>-1.10818281673752</v>
      </c>
      <c r="AI269" s="0" t="n">
        <v>1.03990592712553</v>
      </c>
      <c r="AJ269" s="0" t="n">
        <v>-0.61277390506257</v>
      </c>
      <c r="AK269" s="0" t="n">
        <v>1.05341556317366</v>
      </c>
      <c r="AL269" s="0" t="n">
        <v>0.623768960695805</v>
      </c>
      <c r="AM269" s="0" t="n">
        <v>-1.91403135386679</v>
      </c>
      <c r="AN269" s="0" t="n">
        <v>0.190682400763347</v>
      </c>
      <c r="AO269" s="0" t="n">
        <v>-0.217432873179723</v>
      </c>
      <c r="AP269" s="0" t="n">
        <v>-0.870067730688754</v>
      </c>
      <c r="AQ269" s="0" t="n">
        <v>-0.495681887972605</v>
      </c>
      <c r="AR269" s="0" t="n">
        <v>-0.150418905143576</v>
      </c>
      <c r="AS269" s="0" t="n">
        <v>-0.364961002466225</v>
      </c>
      <c r="AT269" s="0" t="n">
        <v>-2.40341558523828</v>
      </c>
      <c r="AU269" s="0" t="n">
        <v>0.0576187970335854</v>
      </c>
      <c r="AV269" s="0" t="n">
        <v>-0.201099046714968</v>
      </c>
      <c r="AW269" s="0" t="n">
        <v>-1.05065439600761</v>
      </c>
      <c r="AX269" s="0" t="n">
        <v>-1.10552593295798</v>
      </c>
      <c r="AY269" s="0" t="n">
        <v>-1.18703030556038</v>
      </c>
      <c r="AZ269" s="0" t="n">
        <v>-0.638730222029185</v>
      </c>
      <c r="BA269" s="0" t="n">
        <v>1.14300491273048</v>
      </c>
      <c r="BB269" s="0" t="n">
        <v>-1.6334315323011</v>
      </c>
      <c r="BC269" s="0" t="n">
        <v>1.14634539301869</v>
      </c>
      <c r="BD269" s="0" t="n">
        <v>-0.302635465239033</v>
      </c>
      <c r="BE269" s="0" t="n">
        <v>0.754275850019358</v>
      </c>
      <c r="BF269" s="0" t="n">
        <v>0.0641383465929925</v>
      </c>
      <c r="BG269" s="0" t="n">
        <v>-0.32876241030348</v>
      </c>
      <c r="BH269" s="0" t="n">
        <v>-0.321357215450273</v>
      </c>
      <c r="BI269" s="0" t="n">
        <v>-0.421920754235285</v>
      </c>
      <c r="BJ269" s="0" t="n">
        <v>-1.61371126905865</v>
      </c>
      <c r="BK269" s="0" t="n">
        <v>-0.45353430151398</v>
      </c>
    </row>
    <row r="270" customFormat="false" ht="15" hidden="false" customHeight="false" outlineLevel="0" collapsed="false">
      <c r="A270" s="0" t="n">
        <v>0.244156635290649</v>
      </c>
      <c r="B270" s="0" t="n">
        <v>-0.964087168288357</v>
      </c>
      <c r="C270" s="0" t="n">
        <v>-1.18947048892464</v>
      </c>
      <c r="D270" s="0" t="n">
        <v>1.22760781513699</v>
      </c>
      <c r="E270" s="0" t="n">
        <v>-0.597400069849858</v>
      </c>
      <c r="F270" s="0" t="n">
        <v>-0.701172742310898</v>
      </c>
      <c r="G270" s="0" t="n">
        <v>0.297563503359992</v>
      </c>
      <c r="H270" s="0" t="n">
        <v>-1.37570681331162</v>
      </c>
      <c r="I270" s="0" t="n">
        <v>0.150055587032527</v>
      </c>
      <c r="J270" s="0" t="n">
        <v>-0.125576453471542</v>
      </c>
      <c r="K270" s="0" t="n">
        <v>0.17307182428387</v>
      </c>
      <c r="L270" s="0" t="n">
        <v>-0.0155790475814675</v>
      </c>
      <c r="M270" s="0" t="n">
        <v>1.0962750868952</v>
      </c>
      <c r="N270" s="0" t="n">
        <v>1.44005088259429</v>
      </c>
      <c r="O270" s="0" t="n">
        <v>-1.59450506322497</v>
      </c>
      <c r="P270" s="0" t="n">
        <v>0.846961348318328</v>
      </c>
      <c r="Q270" s="0" t="n">
        <v>0.991392349456307</v>
      </c>
      <c r="R270" s="0" t="n">
        <v>2.15339011360372</v>
      </c>
      <c r="S270" s="0" t="n">
        <v>0.638961747689502</v>
      </c>
      <c r="T270" s="0" t="n">
        <v>1.3230897934075</v>
      </c>
      <c r="U270" s="0" t="n">
        <v>-1.64201516013637</v>
      </c>
      <c r="V270" s="0" t="n">
        <v>-1.00981708934263</v>
      </c>
      <c r="W270" s="0" t="n">
        <v>0.688150345177724</v>
      </c>
      <c r="X270" s="0" t="n">
        <v>-2.25243580534431</v>
      </c>
      <c r="Y270" s="0" t="n">
        <v>-0.981765486991594</v>
      </c>
      <c r="Z270" s="0" t="n">
        <v>0.324831383508623</v>
      </c>
      <c r="AA270" s="0" t="n">
        <v>2.49940571487357</v>
      </c>
      <c r="AB270" s="0" t="n">
        <v>-2.29094257259074</v>
      </c>
      <c r="AC270" s="0" t="n">
        <v>1.3895724667636</v>
      </c>
      <c r="AD270" s="0" t="n">
        <v>1.64539874695689</v>
      </c>
      <c r="AE270" s="0" t="n">
        <v>-1.02257043200964</v>
      </c>
      <c r="AF270" s="0" t="n">
        <v>-2.43975240633927</v>
      </c>
      <c r="AG270" s="0" t="n">
        <v>-1.38427281851052</v>
      </c>
      <c r="AH270" s="0" t="n">
        <v>-0.56390912005236</v>
      </c>
      <c r="AI270" s="0" t="n">
        <v>-0.594754341665286</v>
      </c>
      <c r="AJ270" s="0" t="n">
        <v>-0.853415558780308</v>
      </c>
      <c r="AK270" s="0" t="n">
        <v>-0.758928589786765</v>
      </c>
      <c r="AL270" s="0" t="n">
        <v>-0.281191423969376</v>
      </c>
      <c r="AM270" s="0" t="n">
        <v>-0.104201103951876</v>
      </c>
      <c r="AN270" s="0" t="n">
        <v>0.0625931278995224</v>
      </c>
      <c r="AO270" s="0" t="n">
        <v>0.753964588866676</v>
      </c>
      <c r="AP270" s="0" t="n">
        <v>0.280675076866774</v>
      </c>
      <c r="AQ270" s="0" t="n">
        <v>1.69295681419539</v>
      </c>
      <c r="AR270" s="0" t="n">
        <v>0.0983396267947499</v>
      </c>
      <c r="AS270" s="0" t="n">
        <v>0.988591107150918</v>
      </c>
      <c r="AT270" s="0" t="n">
        <v>1.10358931721577</v>
      </c>
      <c r="AU270" s="0" t="n">
        <v>-0.179894151153479</v>
      </c>
      <c r="AV270" s="0" t="n">
        <v>-1.3920022863446</v>
      </c>
      <c r="AW270" s="0" t="n">
        <v>-0.918316606002313</v>
      </c>
      <c r="AX270" s="0" t="n">
        <v>1.57050060362318</v>
      </c>
      <c r="AY270" s="0" t="n">
        <v>0.989628136570338</v>
      </c>
      <c r="AZ270" s="0" t="n">
        <v>-0.940771187988216</v>
      </c>
      <c r="BA270" s="0" t="n">
        <v>0.98248739353831</v>
      </c>
      <c r="BB270" s="0" t="n">
        <v>0.224633149997025</v>
      </c>
      <c r="BC270" s="0" t="n">
        <v>-0.550052099024552</v>
      </c>
      <c r="BD270" s="0" t="n">
        <v>0.968344454863635</v>
      </c>
      <c r="BE270" s="0" t="n">
        <v>-0.10537550614596</v>
      </c>
      <c r="BF270" s="0" t="n">
        <v>1.3340254949182</v>
      </c>
      <c r="BG270" s="0" t="n">
        <v>0.601367643951214</v>
      </c>
      <c r="BH270" s="0" t="n">
        <v>-0.319781934142537</v>
      </c>
      <c r="BI270" s="0" t="n">
        <v>1.59299373353167</v>
      </c>
      <c r="BJ270" s="0" t="n">
        <v>-0.440474737960399</v>
      </c>
      <c r="BK270" s="0" t="n">
        <v>0.0196377989266812</v>
      </c>
    </row>
    <row r="271" customFormat="false" ht="15" hidden="false" customHeight="false" outlineLevel="0" collapsed="false">
      <c r="A271" s="0" t="n">
        <v>-0.552489954417148</v>
      </c>
      <c r="B271" s="0" t="n">
        <v>-0.223914134064661</v>
      </c>
      <c r="C271" s="0" t="n">
        <v>-1.36414042997384</v>
      </c>
      <c r="D271" s="0" t="n">
        <v>-0.125224502647907</v>
      </c>
      <c r="E271" s="0" t="n">
        <v>0.429405541125253</v>
      </c>
      <c r="F271" s="0" t="n">
        <v>-0.122297503032284</v>
      </c>
      <c r="G271" s="0" t="n">
        <v>-0.543298029036388</v>
      </c>
      <c r="H271" s="0" t="n">
        <v>-0.0488600703257043</v>
      </c>
      <c r="I271" s="0" t="n">
        <v>-0.0405916912038824</v>
      </c>
      <c r="J271" s="0" t="n">
        <v>0.701991687806755</v>
      </c>
      <c r="K271" s="0" t="n">
        <v>0.662900917550948</v>
      </c>
      <c r="L271" s="0" t="n">
        <v>1.40260527179969</v>
      </c>
      <c r="M271" s="0" t="n">
        <v>-1.74957674318694</v>
      </c>
      <c r="N271" s="0" t="n">
        <v>1.24386323539129</v>
      </c>
      <c r="O271" s="0" t="n">
        <v>0.692905197795907</v>
      </c>
      <c r="P271" s="0" t="n">
        <v>0.718407265569197</v>
      </c>
      <c r="Q271" s="0" t="n">
        <v>-0.894924376944441</v>
      </c>
      <c r="R271" s="0" t="n">
        <v>0.294949678292028</v>
      </c>
      <c r="S271" s="0" t="n">
        <v>-1.24774207267373</v>
      </c>
      <c r="T271" s="0" t="n">
        <v>0.673490624243869</v>
      </c>
      <c r="U271" s="0" t="n">
        <v>-0.278994162223802</v>
      </c>
      <c r="V271" s="0" t="n">
        <v>0.835347053259757</v>
      </c>
      <c r="W271" s="0" t="n">
        <v>-2.14514912777339</v>
      </c>
      <c r="X271" s="0" t="n">
        <v>1.18759841902951</v>
      </c>
      <c r="Y271" s="0" t="n">
        <v>-0.309820710227028</v>
      </c>
      <c r="Z271" s="0" t="n">
        <v>-0.633776880932099</v>
      </c>
      <c r="AA271" s="0" t="n">
        <v>-0.413799097451498</v>
      </c>
      <c r="AB271" s="0" t="n">
        <v>0.185287658877708</v>
      </c>
      <c r="AC271" s="0" t="n">
        <v>0.129820699733426</v>
      </c>
      <c r="AD271" s="0" t="n">
        <v>-0.0438114719791096</v>
      </c>
      <c r="AE271" s="0" t="n">
        <v>0.147002001628489</v>
      </c>
      <c r="AF271" s="0" t="n">
        <v>-0.96387911679491</v>
      </c>
      <c r="AG271" s="0" t="n">
        <v>-2.21052300159135</v>
      </c>
      <c r="AH271" s="0" t="n">
        <v>0.557491785007834</v>
      </c>
      <c r="AI271" s="0" t="n">
        <v>1.36980297957908</v>
      </c>
      <c r="AJ271" s="0" t="n">
        <v>0.0882820483512548</v>
      </c>
      <c r="AK271" s="0" t="n">
        <v>-2.57970933765432</v>
      </c>
      <c r="AL271" s="0" t="n">
        <v>0.803674567969731</v>
      </c>
      <c r="AM271" s="0" t="n">
        <v>-1.63911680544407</v>
      </c>
      <c r="AN271" s="0" t="n">
        <v>-1.67770081407644</v>
      </c>
      <c r="AO271" s="0" t="n">
        <v>0.553588241707995</v>
      </c>
      <c r="AP271" s="0" t="n">
        <v>-0.568983079185275</v>
      </c>
      <c r="AQ271" s="0" t="n">
        <v>-1.62839662312854</v>
      </c>
      <c r="AR271" s="0" t="n">
        <v>0.379127740987487</v>
      </c>
      <c r="AS271" s="0" t="n">
        <v>0.203580360102362</v>
      </c>
      <c r="AT271" s="0" t="n">
        <v>0.581680913948644</v>
      </c>
      <c r="AU271" s="0" t="n">
        <v>1.01475673069287</v>
      </c>
      <c r="AV271" s="0" t="n">
        <v>0.649277545066007</v>
      </c>
      <c r="AW271" s="0" t="n">
        <v>1.22394026676226</v>
      </c>
      <c r="AX271" s="0" t="n">
        <v>-0.0340834682592261</v>
      </c>
      <c r="AY271" s="0" t="n">
        <v>0.769973231058642</v>
      </c>
      <c r="AZ271" s="0" t="n">
        <v>-0.233785911790748</v>
      </c>
      <c r="BA271" s="0" t="n">
        <v>1.55589564620363</v>
      </c>
      <c r="BB271" s="0" t="n">
        <v>-0.330880232214457</v>
      </c>
      <c r="BC271" s="0" t="n">
        <v>-0.833528961608925</v>
      </c>
      <c r="BD271" s="0" t="n">
        <v>1.99373564257146</v>
      </c>
      <c r="BE271" s="0" t="n">
        <v>-0.374056569847572</v>
      </c>
      <c r="BF271" s="0" t="n">
        <v>-1.22766899247329</v>
      </c>
      <c r="BG271" s="0" t="n">
        <v>1.20964101869121</v>
      </c>
      <c r="BH271" s="0" t="n">
        <v>-1.6725723868377</v>
      </c>
      <c r="BI271" s="0" t="n">
        <v>-0.419019009366045</v>
      </c>
      <c r="BJ271" s="0" t="n">
        <v>0.705011855758409</v>
      </c>
      <c r="BK271" s="0" t="n">
        <v>0.055769077657706</v>
      </c>
    </row>
    <row r="272" customFormat="false" ht="15" hidden="false" customHeight="false" outlineLevel="0" collapsed="false">
      <c r="A272" s="0" t="n">
        <v>-0.558326912521722</v>
      </c>
      <c r="B272" s="0" t="n">
        <v>-0.0760053914124115</v>
      </c>
      <c r="C272" s="0" t="n">
        <v>-0.538755992446369</v>
      </c>
      <c r="D272" s="0" t="n">
        <v>0.920673593079366</v>
      </c>
      <c r="E272" s="0" t="n">
        <v>-0.169360824036078</v>
      </c>
      <c r="F272" s="0" t="n">
        <v>1.41371449690498</v>
      </c>
      <c r="G272" s="0" t="n">
        <v>0.1112260613487</v>
      </c>
      <c r="H272" s="0" t="n">
        <v>0.90390764146479</v>
      </c>
      <c r="I272" s="0" t="n">
        <v>0.735529942589767</v>
      </c>
      <c r="J272" s="0" t="n">
        <v>-1.23609317521044</v>
      </c>
      <c r="K272" s="0" t="n">
        <v>-1.09131012059427</v>
      </c>
      <c r="L272" s="0" t="n">
        <v>-0.609138120907177</v>
      </c>
      <c r="M272" s="0" t="n">
        <v>1.09231276467258</v>
      </c>
      <c r="N272" s="0" t="n">
        <v>0.316408449694802</v>
      </c>
      <c r="O272" s="0" t="n">
        <v>-1.21309769997918</v>
      </c>
      <c r="P272" s="0" t="n">
        <v>-0.141716913639905</v>
      </c>
      <c r="Q272" s="0" t="n">
        <v>-2.31932953998169</v>
      </c>
      <c r="R272" s="0" t="n">
        <v>-0.393317839394372</v>
      </c>
      <c r="S272" s="0" t="n">
        <v>-0.192049116490032</v>
      </c>
      <c r="T272" s="0" t="n">
        <v>0.309116464202501</v>
      </c>
      <c r="U272" s="0" t="n">
        <v>-0.133540904782282</v>
      </c>
      <c r="V272" s="0" t="n">
        <v>0.152469836380544</v>
      </c>
      <c r="W272" s="0" t="n">
        <v>-0.708108676688591</v>
      </c>
      <c r="X272" s="0" t="n">
        <v>-0.956702316794584</v>
      </c>
      <c r="Y272" s="0" t="n">
        <v>0.78598946050795</v>
      </c>
      <c r="Z272" s="0" t="n">
        <v>1.33123295355778</v>
      </c>
      <c r="AA272" s="0" t="n">
        <v>1.8362053731033</v>
      </c>
      <c r="AB272" s="0" t="n">
        <v>-0.507991326912544</v>
      </c>
      <c r="AC272" s="0" t="n">
        <v>1.10336660617387</v>
      </c>
      <c r="AD272" s="0" t="n">
        <v>2.15289059295248</v>
      </c>
      <c r="AE272" s="0" t="n">
        <v>-0.388578604530964</v>
      </c>
      <c r="AF272" s="0" t="n">
        <v>-2.49299951743279</v>
      </c>
      <c r="AG272" s="0" t="n">
        <v>0.00607091153989332</v>
      </c>
      <c r="AH272" s="0" t="n">
        <v>-0.838490774451642</v>
      </c>
      <c r="AI272" s="0" t="n">
        <v>-0.081829358547565</v>
      </c>
      <c r="AJ272" s="0" t="n">
        <v>0.0988896531911427</v>
      </c>
      <c r="AK272" s="0" t="n">
        <v>-0.919076482987769</v>
      </c>
      <c r="AL272" s="0" t="n">
        <v>0.290274544188651</v>
      </c>
      <c r="AM272" s="0" t="n">
        <v>-0.267392314071903</v>
      </c>
      <c r="AN272" s="0" t="n">
        <v>-0.321697806196014</v>
      </c>
      <c r="AO272" s="0" t="n">
        <v>0.668090453643049</v>
      </c>
      <c r="AP272" s="0" t="n">
        <v>-0.992042349536523</v>
      </c>
      <c r="AQ272" s="0" t="n">
        <v>0.174959756695409</v>
      </c>
      <c r="AR272" s="0" t="n">
        <v>0.755745159492845</v>
      </c>
      <c r="AS272" s="0" t="n">
        <v>-0.536509843570404</v>
      </c>
      <c r="AT272" s="0" t="n">
        <v>0.898467981791037</v>
      </c>
      <c r="AU272" s="0" t="n">
        <v>-0.0281811573691283</v>
      </c>
      <c r="AV272" s="0" t="n">
        <v>0.00911899664420354</v>
      </c>
      <c r="AW272" s="0" t="n">
        <v>-1.08589556583158</v>
      </c>
      <c r="AX272" s="0" t="n">
        <v>-0.474698232879953</v>
      </c>
      <c r="AY272" s="0" t="n">
        <v>0.0250269587451439</v>
      </c>
      <c r="AZ272" s="0" t="n">
        <v>-0.817766299200287</v>
      </c>
      <c r="BA272" s="0" t="n">
        <v>-1.39020754901731</v>
      </c>
      <c r="BB272" s="0" t="n">
        <v>-0.557810306351862</v>
      </c>
      <c r="BC272" s="0" t="n">
        <v>-0.0103526198433806</v>
      </c>
      <c r="BD272" s="0" t="n">
        <v>1.31183623235016</v>
      </c>
      <c r="BE272" s="0" t="n">
        <v>1.06511366307537</v>
      </c>
      <c r="BF272" s="0" t="n">
        <v>0.305224704354668</v>
      </c>
      <c r="BG272" s="0" t="n">
        <v>0.609512202159283</v>
      </c>
      <c r="BH272" s="0" t="n">
        <v>0.186971302985446</v>
      </c>
      <c r="BI272" s="0" t="n">
        <v>-0.0566499248971072</v>
      </c>
      <c r="BJ272" s="0" t="n">
        <v>-0.529692754356731</v>
      </c>
      <c r="BK272" s="0" t="n">
        <v>0.0704987780590912</v>
      </c>
    </row>
    <row r="273" customFormat="false" ht="15" hidden="false" customHeight="false" outlineLevel="0" collapsed="false">
      <c r="A273" s="0" t="n">
        <v>-0.486501643826202</v>
      </c>
      <c r="B273" s="0" t="n">
        <v>-0.0644744148101202</v>
      </c>
      <c r="C273" s="0" t="n">
        <v>1.97546656635387</v>
      </c>
      <c r="D273" s="0" t="n">
        <v>0.939335393818754</v>
      </c>
      <c r="E273" s="0" t="n">
        <v>0.144087555721616</v>
      </c>
      <c r="F273" s="0" t="n">
        <v>1.20969474284111</v>
      </c>
      <c r="G273" s="0" t="n">
        <v>-0.599928729996205</v>
      </c>
      <c r="H273" s="0" t="n">
        <v>-1.5307508323437</v>
      </c>
      <c r="I273" s="0" t="n">
        <v>-1.21876185169732</v>
      </c>
      <c r="J273" s="0" t="n">
        <v>0.213442870930208</v>
      </c>
      <c r="K273" s="0" t="n">
        <v>-1.49072613684995</v>
      </c>
      <c r="L273" s="0" t="n">
        <v>-0.148667457202112</v>
      </c>
      <c r="M273" s="0" t="n">
        <v>0.337085971118039</v>
      </c>
      <c r="N273" s="0" t="n">
        <v>0.61340266354094</v>
      </c>
      <c r="O273" s="0" t="n">
        <v>0.302469686488128</v>
      </c>
      <c r="P273" s="0" t="n">
        <v>0.388176818541229</v>
      </c>
      <c r="Q273" s="0" t="n">
        <v>-0.170416222375488</v>
      </c>
      <c r="R273" s="0" t="n">
        <v>-0.160573981049865</v>
      </c>
      <c r="S273" s="0" t="n">
        <v>-0.00304602015341447</v>
      </c>
      <c r="T273" s="0" t="n">
        <v>-0.43693816974635</v>
      </c>
      <c r="U273" s="0" t="n">
        <v>-1.19064627478634</v>
      </c>
      <c r="V273" s="0" t="n">
        <v>-0.949554135441324</v>
      </c>
      <c r="W273" s="0" t="n">
        <v>1.4848979684499</v>
      </c>
      <c r="X273" s="0" t="n">
        <v>2.55392113490196</v>
      </c>
      <c r="Y273" s="0" t="n">
        <v>-0.934319911239274</v>
      </c>
      <c r="Z273" s="0" t="n">
        <v>1.36687869841542</v>
      </c>
      <c r="AA273" s="0" t="n">
        <v>0.224765401892684</v>
      </c>
      <c r="AB273" s="0" t="n">
        <v>1.17011302605936</v>
      </c>
      <c r="AC273" s="0" t="n">
        <v>1.80198043758002</v>
      </c>
      <c r="AD273" s="0" t="n">
        <v>-0.541462728204788</v>
      </c>
      <c r="AE273" s="0" t="n">
        <v>-0.759155160302647</v>
      </c>
      <c r="AF273" s="0" t="n">
        <v>0.576510400726719</v>
      </c>
      <c r="AG273" s="0" t="n">
        <v>2.59104229214491</v>
      </c>
      <c r="AH273" s="0" t="n">
        <v>0.546244448252483</v>
      </c>
      <c r="AI273" s="0" t="n">
        <v>-0.391804005402547</v>
      </c>
      <c r="AJ273" s="0" t="n">
        <v>1.47891156877413</v>
      </c>
      <c r="AK273" s="0" t="n">
        <v>-0.183359919779156</v>
      </c>
      <c r="AL273" s="0" t="n">
        <v>0.0153098491729956</v>
      </c>
      <c r="AM273" s="0" t="n">
        <v>-0.579291499601088</v>
      </c>
      <c r="AN273" s="0" t="n">
        <v>-0.119580368414153</v>
      </c>
      <c r="AO273" s="0" t="n">
        <v>0.973068940881556</v>
      </c>
      <c r="AP273" s="0" t="n">
        <v>-1.19657150166449</v>
      </c>
      <c r="AQ273" s="0" t="n">
        <v>0.15852957302697</v>
      </c>
      <c r="AR273" s="0" t="n">
        <v>0.0273045395099319</v>
      </c>
      <c r="AS273" s="0" t="n">
        <v>0.933267959073196</v>
      </c>
      <c r="AT273" s="0" t="n">
        <v>0.44328225119151</v>
      </c>
      <c r="AU273" s="0" t="n">
        <v>0.884802714026901</v>
      </c>
      <c r="AV273" s="0" t="n">
        <v>0.172946059923423</v>
      </c>
      <c r="AW273" s="0" t="n">
        <v>-1.71170848014234</v>
      </c>
      <c r="AX273" s="0" t="n">
        <v>1.37190114293136</v>
      </c>
      <c r="AY273" s="0" t="n">
        <v>1.61356139787674</v>
      </c>
      <c r="AZ273" s="0" t="n">
        <v>-1.47117032749361</v>
      </c>
      <c r="BA273" s="0" t="n">
        <v>0.209323677151866</v>
      </c>
      <c r="BB273" s="0" t="n">
        <v>0.669072738659917</v>
      </c>
      <c r="BC273" s="0" t="n">
        <v>-1.03990468739608</v>
      </c>
      <c r="BD273" s="0" t="n">
        <v>0.605615539736864</v>
      </c>
      <c r="BE273" s="0" t="n">
        <v>-1.82600971354694</v>
      </c>
      <c r="BF273" s="0" t="n">
        <v>-0.677925871339269</v>
      </c>
      <c r="BG273" s="0" t="n">
        <v>0.487911408145703</v>
      </c>
      <c r="BH273" s="0" t="n">
        <v>-2.1573082132655</v>
      </c>
      <c r="BI273" s="0" t="n">
        <v>0.605714923003338</v>
      </c>
      <c r="BJ273" s="0" t="n">
        <v>-0.742095372009307</v>
      </c>
      <c r="BK273" s="0" t="n">
        <v>-0.299292580406492</v>
      </c>
    </row>
    <row r="274" customFormat="false" ht="15" hidden="false" customHeight="false" outlineLevel="0" collapsed="false">
      <c r="A274" s="0" t="n">
        <v>-1.3017412893988</v>
      </c>
      <c r="B274" s="0" t="n">
        <v>-1.56151119672685</v>
      </c>
      <c r="C274" s="0" t="n">
        <v>-0.0320041490657666</v>
      </c>
      <c r="D274" s="0" t="n">
        <v>0.753417870346184</v>
      </c>
      <c r="E274" s="0" t="n">
        <v>-0.459972142939116</v>
      </c>
      <c r="F274" s="0" t="n">
        <v>0.677715369752106</v>
      </c>
      <c r="G274" s="0" t="n">
        <v>-2.01338724752662</v>
      </c>
      <c r="H274" s="0" t="n">
        <v>-0.136535331082737</v>
      </c>
      <c r="I274" s="0" t="n">
        <v>0.365321551312109</v>
      </c>
      <c r="J274" s="0" t="n">
        <v>-0.184680305864908</v>
      </c>
      <c r="K274" s="0" t="n">
        <v>1.3471262895297</v>
      </c>
      <c r="L274" s="0" t="n">
        <v>0.971614038510652</v>
      </c>
      <c r="M274" s="0" t="n">
        <v>-1.20041390794443</v>
      </c>
      <c r="N274" s="0" t="n">
        <v>0.656894278971396</v>
      </c>
      <c r="O274" s="0" t="n">
        <v>1.04691098268194</v>
      </c>
      <c r="P274" s="0" t="n">
        <v>-0.536652752527286</v>
      </c>
      <c r="Q274" s="0" t="n">
        <v>-1.185704154663</v>
      </c>
      <c r="R274" s="0" t="n">
        <v>-0.718953310665067</v>
      </c>
      <c r="S274" s="0" t="n">
        <v>-0.996047685805816</v>
      </c>
      <c r="T274" s="0" t="n">
        <v>0.756795088569461</v>
      </c>
      <c r="U274" s="0" t="n">
        <v>1.42181066674184</v>
      </c>
      <c r="V274" s="0" t="n">
        <v>-1.50133365195549</v>
      </c>
      <c r="W274" s="0" t="n">
        <v>0.322679838842136</v>
      </c>
      <c r="X274" s="0" t="n">
        <v>0.250833016455047</v>
      </c>
      <c r="Y274" s="0" t="n">
        <v>-1.32819414184906</v>
      </c>
      <c r="Z274" s="0" t="n">
        <v>-0.55623000940066</v>
      </c>
      <c r="AA274" s="0" t="n">
        <v>-0.455887772081608</v>
      </c>
      <c r="AB274" s="0" t="n">
        <v>-2.16500234490108</v>
      </c>
      <c r="AC274" s="0" t="n">
        <v>0.643518230380143</v>
      </c>
      <c r="AD274" s="0" t="n">
        <v>-0.927840128081237</v>
      </c>
      <c r="AE274" s="0" t="n">
        <v>-0.0570131248970845</v>
      </c>
      <c r="AF274" s="0" t="n">
        <v>-0.268592278863257</v>
      </c>
      <c r="AG274" s="0" t="n">
        <v>-1.52846842641253</v>
      </c>
      <c r="AH274" s="0" t="n">
        <v>-0.507835756289624</v>
      </c>
      <c r="AI274" s="0" t="n">
        <v>-0.538296079049633</v>
      </c>
      <c r="AJ274" s="0" t="n">
        <v>-1.0725073373098</v>
      </c>
      <c r="AK274" s="0" t="n">
        <v>0.364952729542885</v>
      </c>
      <c r="AL274" s="0" t="n">
        <v>0.839209667339006</v>
      </c>
      <c r="AM274" s="0" t="n">
        <v>1.04480919402103</v>
      </c>
      <c r="AN274" s="0" t="n">
        <v>1.966356589376</v>
      </c>
      <c r="AO274" s="0" t="n">
        <v>-2.05620712994032</v>
      </c>
      <c r="AP274" s="0" t="n">
        <v>1.10320836572168</v>
      </c>
      <c r="AQ274" s="0" t="n">
        <v>0.221253623585772</v>
      </c>
      <c r="AR274" s="0" t="n">
        <v>0.276813299888921</v>
      </c>
      <c r="AS274" s="0" t="n">
        <v>-0.307406697809101</v>
      </c>
      <c r="AT274" s="0" t="n">
        <v>-0.815737212539297</v>
      </c>
      <c r="AU274" s="0" t="n">
        <v>-0.860473488359745</v>
      </c>
      <c r="AV274" s="0" t="n">
        <v>0.583077438568939</v>
      </c>
      <c r="AW274" s="0" t="n">
        <v>0.167121713786412</v>
      </c>
      <c r="AX274" s="0" t="n">
        <v>-0.2825799504883</v>
      </c>
      <c r="AY274" s="0" t="n">
        <v>0.248691126183547</v>
      </c>
      <c r="AZ274" s="0" t="n">
        <v>-1.60734557601999</v>
      </c>
      <c r="BA274" s="0" t="n">
        <v>-0.490974951638251</v>
      </c>
      <c r="BB274" s="0" t="n">
        <v>-0.734877786049818</v>
      </c>
      <c r="BC274" s="0" t="n">
        <v>-0.662881268667413</v>
      </c>
      <c r="BD274" s="0" t="n">
        <v>-1.17347385748533</v>
      </c>
      <c r="BE274" s="0" t="n">
        <v>-0.181021558703707</v>
      </c>
      <c r="BF274" s="0" t="n">
        <v>1.29683194795585</v>
      </c>
      <c r="BG274" s="0" t="n">
        <v>-0.399687951752642</v>
      </c>
      <c r="BH274" s="0" t="n">
        <v>0.651356893791829</v>
      </c>
      <c r="BI274" s="0" t="n">
        <v>0.528616681749757</v>
      </c>
      <c r="BJ274" s="0" t="n">
        <v>-0.586364018755093</v>
      </c>
      <c r="BK274" s="0" t="n">
        <v>-1.23828307143364</v>
      </c>
    </row>
    <row r="275" customFormat="false" ht="15" hidden="false" customHeight="false" outlineLevel="0" collapsed="false">
      <c r="A275" s="0" t="n">
        <v>-0.0212715767360617</v>
      </c>
      <c r="B275" s="0" t="n">
        <v>-0.308833012598964</v>
      </c>
      <c r="C275" s="0" t="n">
        <v>-1.70221494463524</v>
      </c>
      <c r="D275" s="0" t="n">
        <v>-0.240753179488568</v>
      </c>
      <c r="E275" s="0" t="n">
        <v>-2.6016831141804</v>
      </c>
      <c r="F275" s="0" t="n">
        <v>-0.565509645631544</v>
      </c>
      <c r="G275" s="0" t="n">
        <v>1.76076275915582</v>
      </c>
      <c r="H275" s="0" t="n">
        <v>-0.753341621104533</v>
      </c>
      <c r="I275" s="0" t="n">
        <v>-0.381158384882778</v>
      </c>
      <c r="J275" s="0" t="n">
        <v>-1.28975275408275</v>
      </c>
      <c r="K275" s="0" t="n">
        <v>-0.673181351269958</v>
      </c>
      <c r="L275" s="0" t="n">
        <v>0.138455983983774</v>
      </c>
      <c r="M275" s="0" t="n">
        <v>1.22429823628937</v>
      </c>
      <c r="N275" s="0" t="n">
        <v>0.209023257286025</v>
      </c>
      <c r="O275" s="0" t="n">
        <v>0.8505204542093</v>
      </c>
      <c r="P275" s="0" t="n">
        <v>0.580523449804723</v>
      </c>
      <c r="Q275" s="0" t="n">
        <v>-0.58857840442061</v>
      </c>
      <c r="R275" s="0" t="n">
        <v>-1.66990450435141</v>
      </c>
      <c r="S275" s="0" t="n">
        <v>-0.394671529822981</v>
      </c>
      <c r="T275" s="0" t="n">
        <v>1.19588306203518</v>
      </c>
      <c r="U275" s="0" t="n">
        <v>-0.444602668220141</v>
      </c>
      <c r="V275" s="0" t="n">
        <v>-1.19663148664565</v>
      </c>
      <c r="W275" s="0" t="n">
        <v>0.609782904319382</v>
      </c>
      <c r="X275" s="0" t="n">
        <v>0.134017166672918</v>
      </c>
      <c r="Y275" s="0" t="n">
        <v>-0.0146881947291971</v>
      </c>
      <c r="Z275" s="0" t="n">
        <v>0.78489831308224</v>
      </c>
      <c r="AA275" s="0" t="n">
        <v>-0.648280433843859</v>
      </c>
      <c r="AB275" s="0" t="n">
        <v>0.120948148607782</v>
      </c>
      <c r="AC275" s="0" t="n">
        <v>-0.419532443907028</v>
      </c>
      <c r="AD275" s="0" t="n">
        <v>0.8874921778021</v>
      </c>
      <c r="AE275" s="0" t="n">
        <v>0.43745830032341</v>
      </c>
      <c r="AF275" s="0" t="n">
        <v>-0.722381357827771</v>
      </c>
      <c r="AG275" s="0" t="n">
        <v>0.372833152091767</v>
      </c>
      <c r="AH275" s="0" t="n">
        <v>-1.72696385123341</v>
      </c>
      <c r="AI275" s="0" t="n">
        <v>0.399636185614602</v>
      </c>
      <c r="AJ275" s="0" t="n">
        <v>-0.224684725751886</v>
      </c>
      <c r="AK275" s="0" t="n">
        <v>-0.93259083187309</v>
      </c>
      <c r="AL275" s="0" t="n">
        <v>1.41836573293303</v>
      </c>
      <c r="AM275" s="0" t="n">
        <v>1.76080881198078</v>
      </c>
      <c r="AN275" s="0" t="n">
        <v>1.5256563145701</v>
      </c>
      <c r="AO275" s="0" t="n">
        <v>-1.26258410342718</v>
      </c>
      <c r="AP275" s="0" t="n">
        <v>0.551858145892447</v>
      </c>
      <c r="AQ275" s="0" t="n">
        <v>-2.55819928566825</v>
      </c>
      <c r="AR275" s="0" t="n">
        <v>0.564247598657389</v>
      </c>
      <c r="AS275" s="0" t="n">
        <v>-0.184551303197037</v>
      </c>
      <c r="AT275" s="0" t="n">
        <v>-1.54210995256788</v>
      </c>
      <c r="AU275" s="0" t="n">
        <v>-2.00609288815912</v>
      </c>
      <c r="AV275" s="0" t="n">
        <v>-2.0615035766364</v>
      </c>
      <c r="AW275" s="0" t="n">
        <v>-1.20836623059314</v>
      </c>
      <c r="AX275" s="0" t="n">
        <v>-1.02406252581146</v>
      </c>
      <c r="AY275" s="0" t="n">
        <v>-0.592526949201183</v>
      </c>
      <c r="AZ275" s="0" t="n">
        <v>-0.778361076166638</v>
      </c>
      <c r="BA275" s="0" t="n">
        <v>0.551185716328533</v>
      </c>
      <c r="BB275" s="0" t="n">
        <v>0.818198883422307</v>
      </c>
      <c r="BC275" s="0" t="n">
        <v>0.00337445741095205</v>
      </c>
      <c r="BD275" s="0" t="n">
        <v>0.170184622524928</v>
      </c>
      <c r="BE275" s="0" t="n">
        <v>0.453228049327275</v>
      </c>
      <c r="BF275" s="0" t="n">
        <v>-0.696387447456715</v>
      </c>
      <c r="BG275" s="0" t="n">
        <v>-0.955305208570511</v>
      </c>
      <c r="BH275" s="0" t="n">
        <v>-0.0884068862918474</v>
      </c>
      <c r="BI275" s="0" t="n">
        <v>-1.47753008105526</v>
      </c>
      <c r="BJ275" s="0" t="n">
        <v>1.14168911413351</v>
      </c>
      <c r="BK275" s="0" t="n">
        <v>0.193659459279718</v>
      </c>
    </row>
    <row r="276" customFormat="false" ht="15" hidden="false" customHeight="false" outlineLevel="0" collapsed="false">
      <c r="A276" s="0" t="n">
        <v>0.716822320602805</v>
      </c>
      <c r="B276" s="0" t="n">
        <v>1.86653661707306</v>
      </c>
      <c r="C276" s="0" t="n">
        <v>0.0826806858426993</v>
      </c>
      <c r="D276" s="0" t="n">
        <v>0.121747508383284</v>
      </c>
      <c r="E276" s="0" t="n">
        <v>-1.51344974324213</v>
      </c>
      <c r="F276" s="0" t="n">
        <v>-0.630811684554778</v>
      </c>
      <c r="G276" s="0" t="n">
        <v>1.02418682432921</v>
      </c>
      <c r="H276" s="0" t="n">
        <v>-1.85409256633419</v>
      </c>
      <c r="I276" s="0" t="n">
        <v>-1.22103369552535</v>
      </c>
      <c r="J276" s="0" t="n">
        <v>-0.582097703468616</v>
      </c>
      <c r="K276" s="0" t="n">
        <v>0.226484098849832</v>
      </c>
      <c r="L276" s="0" t="n">
        <v>0.95943923672348</v>
      </c>
      <c r="M276" s="0" t="n">
        <v>0.372206776071053</v>
      </c>
      <c r="N276" s="0" t="n">
        <v>-1.08874861970419</v>
      </c>
      <c r="O276" s="0" t="n">
        <v>-1.88458630593461</v>
      </c>
      <c r="P276" s="0" t="n">
        <v>-1.54324352827219</v>
      </c>
      <c r="Q276" s="0" t="n">
        <v>0.488849421786274</v>
      </c>
      <c r="R276" s="0" t="n">
        <v>1.11961743328901</v>
      </c>
      <c r="S276" s="0" t="n">
        <v>-0.140886246911204</v>
      </c>
      <c r="T276" s="0" t="n">
        <v>1.76843936556285</v>
      </c>
      <c r="U276" s="0" t="n">
        <v>-0.323167714184782</v>
      </c>
      <c r="V276" s="0" t="n">
        <v>0.147602586298669</v>
      </c>
      <c r="W276" s="0" t="n">
        <v>0.466036501868242</v>
      </c>
      <c r="X276" s="0" t="n">
        <v>1.5947030672668</v>
      </c>
      <c r="Y276" s="0" t="n">
        <v>-0.513600106569717</v>
      </c>
      <c r="Z276" s="0" t="n">
        <v>0.532700839661911</v>
      </c>
      <c r="AA276" s="0" t="n">
        <v>1.16991683571029</v>
      </c>
      <c r="AB276" s="0" t="n">
        <v>2.87226221328165</v>
      </c>
      <c r="AC276" s="0" t="n">
        <v>0.0275149050506363</v>
      </c>
      <c r="AD276" s="0" t="n">
        <v>-1.77225159666974</v>
      </c>
      <c r="AE276" s="0" t="n">
        <v>-1.66125921454787</v>
      </c>
      <c r="AF276" s="0" t="n">
        <v>0.457096256586272</v>
      </c>
      <c r="AG276" s="0" t="n">
        <v>0.602212060361781</v>
      </c>
      <c r="AH276" s="0" t="n">
        <v>-0.468774256075024</v>
      </c>
      <c r="AI276" s="0" t="n">
        <v>0.998385439188292</v>
      </c>
      <c r="AJ276" s="0" t="n">
        <v>-0.301791899819466</v>
      </c>
      <c r="AK276" s="0" t="n">
        <v>-0.76608027838469</v>
      </c>
      <c r="AL276" s="0" t="n">
        <v>-1.22693322388431</v>
      </c>
      <c r="AM276" s="0" t="n">
        <v>0.100154076479953</v>
      </c>
      <c r="AN276" s="0" t="n">
        <v>0.203673750176966</v>
      </c>
      <c r="AO276" s="0" t="n">
        <v>0.877982586756561</v>
      </c>
      <c r="AP276" s="0" t="n">
        <v>0.82688035403986</v>
      </c>
      <c r="AQ276" s="0" t="n">
        <v>0.226478891901527</v>
      </c>
      <c r="AR276" s="0" t="n">
        <v>-0.367365506816178</v>
      </c>
      <c r="AS276" s="0" t="n">
        <v>-0.913584626233249</v>
      </c>
      <c r="AT276" s="0" t="n">
        <v>0.803178950680345</v>
      </c>
      <c r="AU276" s="0" t="n">
        <v>-1.49268856895952</v>
      </c>
      <c r="AV276" s="0" t="n">
        <v>0.271123601042569</v>
      </c>
      <c r="AW276" s="0" t="n">
        <v>0.0213672943484362</v>
      </c>
      <c r="AX276" s="0" t="n">
        <v>0.747211679147823</v>
      </c>
      <c r="AY276" s="0" t="n">
        <v>2.42424026027294</v>
      </c>
      <c r="AZ276" s="0" t="n">
        <v>-0.88404539636105</v>
      </c>
      <c r="BA276" s="0" t="n">
        <v>-0.736843897092433</v>
      </c>
      <c r="BB276" s="0" t="n">
        <v>0.281327557118213</v>
      </c>
      <c r="BC276" s="0" t="n">
        <v>-0.0669907172248719</v>
      </c>
      <c r="BD276" s="0" t="n">
        <v>-0.5159392177041</v>
      </c>
      <c r="BE276" s="0" t="n">
        <v>1.56254585688654</v>
      </c>
      <c r="BF276" s="0" t="n">
        <v>0.529052677346295</v>
      </c>
      <c r="BG276" s="0" t="n">
        <v>-0.794264679621827</v>
      </c>
      <c r="BH276" s="0" t="n">
        <v>1.25428942316925</v>
      </c>
      <c r="BI276" s="0" t="n">
        <v>-0.293557932166629</v>
      </c>
      <c r="BJ276" s="0" t="n">
        <v>1.35658180462341</v>
      </c>
      <c r="BK276" s="0" t="n">
        <v>-0.466429982433526</v>
      </c>
    </row>
    <row r="277" customFormat="false" ht="15" hidden="false" customHeight="false" outlineLevel="0" collapsed="false">
      <c r="A277" s="0" t="n">
        <v>0.0356414822974836</v>
      </c>
      <c r="B277" s="0" t="n">
        <v>1.61513181590551</v>
      </c>
      <c r="C277" s="0" t="n">
        <v>-1.16473935445717</v>
      </c>
      <c r="D277" s="0" t="n">
        <v>0.734591576798049</v>
      </c>
      <c r="E277" s="0" t="n">
        <v>0.810252437014381</v>
      </c>
      <c r="F277" s="0" t="n">
        <v>-0.200569197230943</v>
      </c>
      <c r="G277" s="0" t="n">
        <v>-1.14863734942872</v>
      </c>
      <c r="H277" s="0" t="n">
        <v>1.0158218189784</v>
      </c>
      <c r="I277" s="0" t="n">
        <v>-0.0616798498479717</v>
      </c>
      <c r="J277" s="0" t="n">
        <v>-0.428816500330573</v>
      </c>
      <c r="K277" s="0" t="n">
        <v>-0.693105607263144</v>
      </c>
      <c r="L277" s="0" t="n">
        <v>-0.176441555277225</v>
      </c>
      <c r="M277" s="0" t="n">
        <v>0.367027839083322</v>
      </c>
      <c r="N277" s="0" t="n">
        <v>0.82759022064872</v>
      </c>
      <c r="O277" s="0" t="n">
        <v>-0.0861438830463748</v>
      </c>
      <c r="P277" s="0" t="n">
        <v>1.07213901198561</v>
      </c>
      <c r="Q277" s="0" t="n">
        <v>2.92135048349461</v>
      </c>
      <c r="R277" s="0" t="n">
        <v>-0.436559804157668</v>
      </c>
      <c r="S277" s="0" t="n">
        <v>-0.903934841086195</v>
      </c>
      <c r="T277" s="0" t="n">
        <v>2.36293243554184</v>
      </c>
      <c r="U277" s="0" t="n">
        <v>1.00973070470994</v>
      </c>
      <c r="V277" s="0" t="n">
        <v>-0.619154261005198</v>
      </c>
      <c r="W277" s="0" t="n">
        <v>-2.0574954697117</v>
      </c>
      <c r="X277" s="0" t="n">
        <v>-0.0207937076754079</v>
      </c>
      <c r="Y277" s="0" t="n">
        <v>0.728002941229134</v>
      </c>
      <c r="Z277" s="0" t="n">
        <v>0.18289644110484</v>
      </c>
      <c r="AA277" s="0" t="n">
        <v>-1.37487641914819</v>
      </c>
      <c r="AB277" s="0" t="n">
        <v>0.645964179124535</v>
      </c>
      <c r="AC277" s="0" t="n">
        <v>0.799192006650254</v>
      </c>
      <c r="AD277" s="0" t="n">
        <v>0.482743522182032</v>
      </c>
      <c r="AE277" s="0" t="n">
        <v>0.953328608258712</v>
      </c>
      <c r="AF277" s="0" t="n">
        <v>-0.122670315994796</v>
      </c>
      <c r="AG277" s="0" t="n">
        <v>-1.62467845846956</v>
      </c>
      <c r="AH277" s="0" t="n">
        <v>-0.323079273116029</v>
      </c>
      <c r="AI277" s="0" t="n">
        <v>0.252353502126288</v>
      </c>
      <c r="AJ277" s="0" t="n">
        <v>0.291811268915544</v>
      </c>
      <c r="AK277" s="0" t="n">
        <v>1.56319080869666</v>
      </c>
      <c r="AL277" s="0" t="n">
        <v>-0.883109777147159</v>
      </c>
      <c r="AM277" s="0" t="n">
        <v>0.077837197012802</v>
      </c>
      <c r="AN277" s="0" t="n">
        <v>0.180479913590626</v>
      </c>
      <c r="AO277" s="0" t="n">
        <v>-3.19310756784486</v>
      </c>
      <c r="AP277" s="0" t="n">
        <v>-0.298752908365686</v>
      </c>
      <c r="AQ277" s="0" t="n">
        <v>0.751791050095184</v>
      </c>
      <c r="AR277" s="0" t="n">
        <v>0.426357596205543</v>
      </c>
      <c r="AS277" s="0" t="n">
        <v>-1.14844570919676</v>
      </c>
      <c r="AT277" s="0" t="n">
        <v>-0.113270410537765</v>
      </c>
      <c r="AU277" s="0" t="n">
        <v>1.43827797831737</v>
      </c>
      <c r="AV277" s="0" t="n">
        <v>-0.919228934575204</v>
      </c>
      <c r="AW277" s="0" t="n">
        <v>0.668144085538994</v>
      </c>
      <c r="AX277" s="0" t="n">
        <v>-1.87329777621755</v>
      </c>
      <c r="AY277" s="0" t="n">
        <v>-1.08004806571465</v>
      </c>
      <c r="AZ277" s="0" t="n">
        <v>0.447321895658751</v>
      </c>
      <c r="BA277" s="0" t="n">
        <v>-1.28101636173511</v>
      </c>
      <c r="BB277" s="0" t="n">
        <v>-0.0678555105274033</v>
      </c>
      <c r="BC277" s="0" t="n">
        <v>-0.85277367512222</v>
      </c>
      <c r="BD277" s="0" t="n">
        <v>-0.484732817294475</v>
      </c>
      <c r="BE277" s="0" t="n">
        <v>0.846356654990874</v>
      </c>
      <c r="BF277" s="0" t="n">
        <v>0.643549832317462</v>
      </c>
      <c r="BG277" s="0" t="n">
        <v>-1.02996081758116</v>
      </c>
      <c r="BH277" s="0" t="n">
        <v>0.334775332106541</v>
      </c>
      <c r="BI277" s="0" t="n">
        <v>0.403648463241997</v>
      </c>
      <c r="BJ277" s="0" t="n">
        <v>0.955122579349353</v>
      </c>
      <c r="BK277" s="0" t="n">
        <v>-0.423599065593461</v>
      </c>
    </row>
    <row r="278" customFormat="false" ht="15" hidden="false" customHeight="false" outlineLevel="0" collapsed="false">
      <c r="A278" s="0" t="n">
        <v>-2.06252491924315</v>
      </c>
      <c r="B278" s="0" t="n">
        <v>1.06753291425427</v>
      </c>
      <c r="C278" s="0" t="n">
        <v>-0.0242194566727581</v>
      </c>
      <c r="D278" s="0" t="n">
        <v>-1.41222055541543</v>
      </c>
      <c r="E278" s="0" t="n">
        <v>0.0796413912457152</v>
      </c>
      <c r="F278" s="0" t="n">
        <v>-0.452371796249734</v>
      </c>
      <c r="G278" s="0" t="n">
        <v>1.06239352814688</v>
      </c>
      <c r="H278" s="0" t="n">
        <v>-0.428307097207649</v>
      </c>
      <c r="I278" s="0" t="n">
        <v>0.187144265004549</v>
      </c>
      <c r="J278" s="0" t="n">
        <v>-0.985729995679863</v>
      </c>
      <c r="K278" s="0" t="n">
        <v>-1.18738605156475</v>
      </c>
      <c r="L278" s="0" t="n">
        <v>-2.58956364201861</v>
      </c>
      <c r="M278" s="0" t="n">
        <v>-0.579633173213576</v>
      </c>
      <c r="N278" s="0" t="n">
        <v>-0.325796316582167</v>
      </c>
      <c r="O278" s="0" t="n">
        <v>-0.194384301577336</v>
      </c>
      <c r="P278" s="0" t="n">
        <v>0.353166292810688</v>
      </c>
      <c r="Q278" s="0" t="n">
        <v>-0.338483843461691</v>
      </c>
      <c r="R278" s="0" t="n">
        <v>0.295401410139029</v>
      </c>
      <c r="S278" s="0" t="n">
        <v>-0.168460976269614</v>
      </c>
      <c r="T278" s="0" t="n">
        <v>-1.31759753560796</v>
      </c>
      <c r="U278" s="0" t="n">
        <v>1.00654256527964</v>
      </c>
      <c r="V278" s="0" t="n">
        <v>-1.13987856112905</v>
      </c>
      <c r="W278" s="0" t="n">
        <v>-1.31711506733987</v>
      </c>
      <c r="X278" s="0" t="n">
        <v>0.118068526991079</v>
      </c>
      <c r="Y278" s="0" t="n">
        <v>2.1218548990086</v>
      </c>
      <c r="Z278" s="0" t="n">
        <v>0.607821987094433</v>
      </c>
      <c r="AA278" s="0" t="n">
        <v>-1.29699454656111</v>
      </c>
      <c r="AB278" s="0" t="n">
        <v>0.0228680622988821</v>
      </c>
      <c r="AC278" s="0" t="n">
        <v>0.999302232294911</v>
      </c>
      <c r="AD278" s="0" t="n">
        <v>0.504774921228217</v>
      </c>
      <c r="AE278" s="0" t="n">
        <v>-0.840620026504553</v>
      </c>
      <c r="AF278" s="0" t="n">
        <v>-0.546733568201379</v>
      </c>
      <c r="AG278" s="0" t="n">
        <v>0.238932099169694</v>
      </c>
      <c r="AH278" s="0" t="n">
        <v>0.366824411814688</v>
      </c>
      <c r="AI278" s="0" t="n">
        <v>0.391758149043822</v>
      </c>
      <c r="AJ278" s="0" t="n">
        <v>0.922410184498503</v>
      </c>
      <c r="AK278" s="0" t="n">
        <v>-1.61537568946944</v>
      </c>
      <c r="AL278" s="0" t="n">
        <v>0.32232046921134</v>
      </c>
      <c r="AM278" s="0" t="n">
        <v>-1.2171585208255</v>
      </c>
      <c r="AN278" s="0" t="n">
        <v>-1.52131605192245</v>
      </c>
      <c r="AO278" s="0" t="n">
        <v>-0.99831089814796</v>
      </c>
      <c r="AP278" s="0" t="n">
        <v>0.431620312718048</v>
      </c>
      <c r="AQ278" s="0" t="n">
        <v>-0.403730090336609</v>
      </c>
      <c r="AR278" s="0" t="n">
        <v>0.0241956063909162</v>
      </c>
      <c r="AS278" s="0" t="n">
        <v>0.903701860730128</v>
      </c>
      <c r="AT278" s="0" t="n">
        <v>-0.324359281721603</v>
      </c>
      <c r="AU278" s="0" t="n">
        <v>1.1790397911598</v>
      </c>
      <c r="AV278" s="0" t="n">
        <v>-1.18767938846156</v>
      </c>
      <c r="AW278" s="0" t="n">
        <v>0.464617297298393</v>
      </c>
      <c r="AX278" s="0" t="n">
        <v>-0.201159655872839</v>
      </c>
      <c r="AY278" s="0" t="n">
        <v>-0.283287871546142</v>
      </c>
      <c r="AZ278" s="0" t="n">
        <v>0.258904973704077</v>
      </c>
      <c r="BA278" s="0" t="n">
        <v>-0.586693801475275</v>
      </c>
      <c r="BB278" s="0" t="n">
        <v>0.474903656622524</v>
      </c>
      <c r="BC278" s="0" t="n">
        <v>-0.871297297457244</v>
      </c>
      <c r="BD278" s="0" t="n">
        <v>1.34597968024675</v>
      </c>
      <c r="BE278" s="0" t="n">
        <v>-0.126379579546412</v>
      </c>
      <c r="BF278" s="0" t="n">
        <v>-1.93892899905829</v>
      </c>
      <c r="BG278" s="0" t="n">
        <v>1.00033132460558</v>
      </c>
      <c r="BH278" s="0" t="n">
        <v>0.677744970524852</v>
      </c>
      <c r="BI278" s="0" t="n">
        <v>-0.513907849658915</v>
      </c>
      <c r="BJ278" s="0" t="n">
        <v>-0.179581781939598</v>
      </c>
      <c r="BK278" s="0" t="n">
        <v>-0.350630099273559</v>
      </c>
    </row>
    <row r="279" customFormat="false" ht="15" hidden="false" customHeight="false" outlineLevel="0" collapsed="false">
      <c r="A279" s="0" t="n">
        <v>-0.489187130147664</v>
      </c>
      <c r="B279" s="0" t="n">
        <v>-0.63472146856177</v>
      </c>
      <c r="C279" s="0" t="n">
        <v>-1.10969984195622</v>
      </c>
      <c r="D279" s="0" t="n">
        <v>-0.409818656928513</v>
      </c>
      <c r="E279" s="0" t="n">
        <v>0.241257654618543</v>
      </c>
      <c r="F279" s="0" t="n">
        <v>-0.672573701202731</v>
      </c>
      <c r="G279" s="0" t="n">
        <v>-1.89988193489522</v>
      </c>
      <c r="H279" s="0" t="n">
        <v>0.132633746382574</v>
      </c>
      <c r="I279" s="0" t="n">
        <v>0.974529304670642</v>
      </c>
      <c r="J279" s="0" t="n">
        <v>-1.10708066928697</v>
      </c>
      <c r="K279" s="0" t="n">
        <v>0.120381163953598</v>
      </c>
      <c r="L279" s="0" t="n">
        <v>2.17266954601404</v>
      </c>
      <c r="M279" s="0" t="n">
        <v>-0.847421677150422</v>
      </c>
      <c r="N279" s="0" t="n">
        <v>0.535328185953923</v>
      </c>
      <c r="O279" s="0" t="n">
        <v>0.0905332823041608</v>
      </c>
      <c r="P279" s="0" t="n">
        <v>-0.331980330569015</v>
      </c>
      <c r="Q279" s="0" t="n">
        <v>-0.190499679779066</v>
      </c>
      <c r="R279" s="0" t="n">
        <v>-0.70945181713904</v>
      </c>
      <c r="S279" s="0" t="n">
        <v>0.435486370569843</v>
      </c>
      <c r="T279" s="0" t="n">
        <v>-0.513105798176083</v>
      </c>
      <c r="U279" s="0" t="n">
        <v>0.259546677583917</v>
      </c>
      <c r="V279" s="0" t="n">
        <v>-0.738810480887503</v>
      </c>
      <c r="W279" s="0" t="n">
        <v>-0.615367484013053</v>
      </c>
      <c r="X279" s="0" t="n">
        <v>0.935438702044595</v>
      </c>
      <c r="Y279" s="0" t="n">
        <v>-1.08598211617503</v>
      </c>
      <c r="Z279" s="0" t="n">
        <v>0.535963445114048</v>
      </c>
      <c r="AA279" s="0" t="n">
        <v>-0.808057798281145</v>
      </c>
      <c r="AB279" s="0" t="n">
        <v>-0.367287313401341</v>
      </c>
      <c r="AC279" s="0" t="n">
        <v>-1.83818367679512</v>
      </c>
      <c r="AD279" s="0" t="n">
        <v>0.223465982371852</v>
      </c>
      <c r="AE279" s="0" t="n">
        <v>0.349316796118198</v>
      </c>
      <c r="AF279" s="0" t="n">
        <v>0.0194196058877326</v>
      </c>
      <c r="AG279" s="0" t="n">
        <v>0.303179782834275</v>
      </c>
      <c r="AH279" s="0" t="n">
        <v>-0.79994190194205</v>
      </c>
      <c r="AI279" s="0" t="n">
        <v>1.61631060843659</v>
      </c>
      <c r="AJ279" s="0" t="n">
        <v>1.05368241914635</v>
      </c>
      <c r="AK279" s="0" t="n">
        <v>1.06780292157919</v>
      </c>
      <c r="AL279" s="0" t="n">
        <v>-0.950307591973576</v>
      </c>
      <c r="AM279" s="0" t="n">
        <v>-1.71061337258193</v>
      </c>
      <c r="AN279" s="0" t="n">
        <v>0.104449218537472</v>
      </c>
      <c r="AO279" s="0" t="n">
        <v>0.168821723190011</v>
      </c>
      <c r="AP279" s="0" t="n">
        <v>-0.0700521631131814</v>
      </c>
      <c r="AQ279" s="0" t="n">
        <v>-1.16187830260819</v>
      </c>
      <c r="AR279" s="0" t="n">
        <v>0.927353134190574</v>
      </c>
      <c r="AS279" s="0" t="n">
        <v>-0.238368982734785</v>
      </c>
      <c r="AT279" s="0" t="n">
        <v>-0.97519762978243</v>
      </c>
      <c r="AU279" s="0" t="n">
        <v>-0.501094169939845</v>
      </c>
      <c r="AV279" s="0" t="n">
        <v>-0.189581616598743</v>
      </c>
      <c r="AW279" s="0" t="n">
        <v>-1.00104609256714</v>
      </c>
      <c r="AX279" s="0" t="n">
        <v>2.70323229299924</v>
      </c>
      <c r="AY279" s="0" t="n">
        <v>-0.677875319530908</v>
      </c>
      <c r="AZ279" s="0" t="n">
        <v>0.654075683127424</v>
      </c>
      <c r="BA279" s="0" t="n">
        <v>1.83063289685646</v>
      </c>
      <c r="BB279" s="0" t="n">
        <v>-0.511202599524981</v>
      </c>
      <c r="BC279" s="0" t="n">
        <v>-1.37365854516296</v>
      </c>
      <c r="BD279" s="0" t="n">
        <v>0.137448514627692</v>
      </c>
      <c r="BE279" s="0" t="n">
        <v>-0.952874547202939</v>
      </c>
      <c r="BF279" s="0" t="n">
        <v>-1.61227825798865</v>
      </c>
      <c r="BG279" s="0" t="n">
        <v>-1.31491445358405</v>
      </c>
      <c r="BH279" s="0" t="n">
        <v>-1.63996452937139</v>
      </c>
      <c r="BI279" s="0" t="n">
        <v>-0.742127491071892</v>
      </c>
      <c r="BJ279" s="0" t="n">
        <v>-0.0754336389015928</v>
      </c>
      <c r="BK279" s="0" t="n">
        <v>1.60196581189717</v>
      </c>
    </row>
    <row r="280" customFormat="false" ht="15" hidden="false" customHeight="false" outlineLevel="0" collapsed="false">
      <c r="A280" s="0" t="n">
        <v>0.246062488129949</v>
      </c>
      <c r="B280" s="0" t="n">
        <v>0.843246595316192</v>
      </c>
      <c r="C280" s="0" t="n">
        <v>-2.17094271749781</v>
      </c>
      <c r="D280" s="0" t="n">
        <v>0.175885812432337</v>
      </c>
      <c r="E280" s="0" t="n">
        <v>-0.123204806784486</v>
      </c>
      <c r="F280" s="0" t="n">
        <v>-0.551485376040468</v>
      </c>
      <c r="G280" s="0" t="n">
        <v>-0.0436024463724537</v>
      </c>
      <c r="H280" s="0" t="n">
        <v>-1.69505104043075</v>
      </c>
      <c r="I280" s="0" t="n">
        <v>0.622649361734452</v>
      </c>
      <c r="J280" s="0" t="n">
        <v>-0.194607455237243</v>
      </c>
      <c r="K280" s="0" t="n">
        <v>0.742470585698048</v>
      </c>
      <c r="L280" s="0" t="n">
        <v>1.32002251122071</v>
      </c>
      <c r="M280" s="0" t="n">
        <v>0.611769090905285</v>
      </c>
      <c r="N280" s="0" t="n">
        <v>0.037036797048412</v>
      </c>
      <c r="O280" s="0" t="n">
        <v>0.42930222451726</v>
      </c>
      <c r="P280" s="0" t="n">
        <v>0.692420979873856</v>
      </c>
      <c r="Q280" s="0" t="n">
        <v>1.40631746367183</v>
      </c>
      <c r="R280" s="0" t="n">
        <v>0.0831055726286948</v>
      </c>
      <c r="S280" s="0" t="n">
        <v>1.504720374031</v>
      </c>
      <c r="T280" s="0" t="n">
        <v>-0.760055963689603</v>
      </c>
      <c r="U280" s="0" t="n">
        <v>-0.0824397529345033</v>
      </c>
      <c r="V280" s="0" t="n">
        <v>1.45755149946493</v>
      </c>
      <c r="W280" s="0" t="n">
        <v>0.309209077049863</v>
      </c>
      <c r="X280" s="0" t="n">
        <v>0.752156405590583</v>
      </c>
      <c r="Y280" s="0" t="n">
        <v>-0.31917451041918</v>
      </c>
      <c r="Z280" s="0" t="n">
        <v>-1.34045044602315</v>
      </c>
      <c r="AA280" s="0" t="n">
        <v>1.87517246964575</v>
      </c>
      <c r="AB280" s="0" t="n">
        <v>-0.115026079147417</v>
      </c>
      <c r="AC280" s="0" t="n">
        <v>0.16013279556664</v>
      </c>
      <c r="AD280" s="0" t="n">
        <v>-0.671340076450466</v>
      </c>
      <c r="AE280" s="0" t="n">
        <v>-0.213196628237689</v>
      </c>
      <c r="AF280" s="0" t="n">
        <v>0.751969331738819</v>
      </c>
      <c r="AG280" s="0" t="n">
        <v>0.319053935666618</v>
      </c>
      <c r="AH280" s="0" t="n">
        <v>0.796025856803489</v>
      </c>
      <c r="AI280" s="0" t="n">
        <v>-1.0760071385986</v>
      </c>
      <c r="AJ280" s="0" t="n">
        <v>-0.0213116486719422</v>
      </c>
      <c r="AK280" s="0" t="n">
        <v>-1.90119068575301</v>
      </c>
      <c r="AL280" s="0" t="n">
        <v>0.0606608138146208</v>
      </c>
      <c r="AM280" s="0" t="n">
        <v>0.708406766910463</v>
      </c>
      <c r="AN280" s="0" t="n">
        <v>1.51371439261283</v>
      </c>
      <c r="AO280" s="0" t="n">
        <v>1.80313967625595</v>
      </c>
      <c r="AP280" s="0" t="n">
        <v>1.58413594300549</v>
      </c>
      <c r="AQ280" s="0" t="n">
        <v>-0.267126651011483</v>
      </c>
      <c r="AR280" s="0" t="n">
        <v>-0.508725023229934</v>
      </c>
      <c r="AS280" s="0" t="n">
        <v>1.58119070203213</v>
      </c>
      <c r="AT280" s="0" t="n">
        <v>-0.895038314076115</v>
      </c>
      <c r="AU280" s="0" t="n">
        <v>0.48306105168344</v>
      </c>
      <c r="AV280" s="0" t="n">
        <v>-0.146793011985549</v>
      </c>
      <c r="AW280" s="0" t="n">
        <v>-1.61222062825542</v>
      </c>
      <c r="AX280" s="0" t="n">
        <v>-0.896839315865532</v>
      </c>
      <c r="AY280" s="0" t="n">
        <v>0.268530647905832</v>
      </c>
      <c r="AZ280" s="0" t="n">
        <v>0.891192225415287</v>
      </c>
      <c r="BA280" s="0" t="n">
        <v>2.15181540132931</v>
      </c>
      <c r="BB280" s="0" t="n">
        <v>0.71915331924242</v>
      </c>
      <c r="BC280" s="0" t="n">
        <v>0.211130238827694</v>
      </c>
      <c r="BD280" s="0" t="n">
        <v>0.987179527151184</v>
      </c>
      <c r="BE280" s="0" t="n">
        <v>0.131256967092305</v>
      </c>
      <c r="BF280" s="0" t="n">
        <v>-0.0768518829587682</v>
      </c>
      <c r="BG280" s="0" t="n">
        <v>0.224855981808079</v>
      </c>
      <c r="BH280" s="0" t="n">
        <v>0.65000258082346</v>
      </c>
      <c r="BI280" s="0" t="n">
        <v>-0.168654671966728</v>
      </c>
      <c r="BJ280" s="0" t="n">
        <v>-0.441940649569409</v>
      </c>
      <c r="BK280" s="0" t="n">
        <v>1.09039907744285</v>
      </c>
    </row>
    <row r="281" customFormat="false" ht="15" hidden="false" customHeight="false" outlineLevel="0" collapsed="false">
      <c r="A281" s="0" t="n">
        <v>-1.41093237974627</v>
      </c>
      <c r="B281" s="0" t="n">
        <v>0.0985881322842617</v>
      </c>
      <c r="C281" s="0" t="n">
        <v>-0.0188496229448477</v>
      </c>
      <c r="D281" s="0" t="n">
        <v>-0.708214423256557</v>
      </c>
      <c r="E281" s="0" t="n">
        <v>-0.233216131263502</v>
      </c>
      <c r="F281" s="0" t="n">
        <v>-0.953136633913245</v>
      </c>
      <c r="G281" s="0" t="n">
        <v>-0.287124165201824</v>
      </c>
      <c r="H281" s="0" t="n">
        <v>0.612437374640438</v>
      </c>
      <c r="I281" s="0" t="n">
        <v>-0.361503525206102</v>
      </c>
      <c r="J281" s="0" t="n">
        <v>1.14372620732066</v>
      </c>
      <c r="K281" s="0" t="n">
        <v>-0.108559705776523</v>
      </c>
      <c r="L281" s="0" t="n">
        <v>0.0332299906444608</v>
      </c>
      <c r="M281" s="0" t="n">
        <v>0.20811685727254</v>
      </c>
      <c r="N281" s="0" t="n">
        <v>0.128537511438931</v>
      </c>
      <c r="O281" s="0" t="n">
        <v>1.88184904549764</v>
      </c>
      <c r="P281" s="0" t="n">
        <v>0.548724907740962</v>
      </c>
      <c r="Q281" s="0" t="n">
        <v>-0.0928449011411147</v>
      </c>
      <c r="R281" s="0" t="n">
        <v>-0.1598563919974</v>
      </c>
      <c r="S281" s="0" t="n">
        <v>1.02767514092596</v>
      </c>
      <c r="T281" s="0" t="n">
        <v>-1.2657078408647</v>
      </c>
      <c r="U281" s="0" t="n">
        <v>0.866174848214501</v>
      </c>
      <c r="V281" s="0" t="n">
        <v>-0.969457200526737</v>
      </c>
      <c r="W281" s="0" t="n">
        <v>-0.427194361871685</v>
      </c>
      <c r="X281" s="0" t="n">
        <v>0.646227309843803</v>
      </c>
      <c r="Y281" s="0" t="n">
        <v>-1.77531089260951</v>
      </c>
      <c r="Z281" s="0" t="n">
        <v>1.19363683175648</v>
      </c>
      <c r="AA281" s="0" t="n">
        <v>-0.919154173610002</v>
      </c>
      <c r="AB281" s="0" t="n">
        <v>-1.00058231804298</v>
      </c>
      <c r="AC281" s="0" t="n">
        <v>0.670620209076645</v>
      </c>
      <c r="AD281" s="0" t="n">
        <v>-1.39246530006433</v>
      </c>
      <c r="AE281" s="0" t="n">
        <v>0.250046514598953</v>
      </c>
      <c r="AF281" s="0" t="n">
        <v>-0.288693629279857</v>
      </c>
      <c r="AG281" s="0" t="n">
        <v>-0.260321838771221</v>
      </c>
      <c r="AH281" s="0" t="n">
        <v>0.134308741470548</v>
      </c>
      <c r="AI281" s="0" t="n">
        <v>-0.810808273159782</v>
      </c>
      <c r="AJ281" s="0" t="n">
        <v>-0.793488720552213</v>
      </c>
      <c r="AK281" s="0" t="n">
        <v>1.74853197323818</v>
      </c>
      <c r="AL281" s="0" t="n">
        <v>-1.30434024287815</v>
      </c>
      <c r="AM281" s="0" t="n">
        <v>1.66249198803567</v>
      </c>
      <c r="AN281" s="0" t="n">
        <v>-1.03254620434166</v>
      </c>
      <c r="AO281" s="0" t="n">
        <v>-1.12670513682758</v>
      </c>
      <c r="AP281" s="0" t="n">
        <v>1.0909664302152</v>
      </c>
      <c r="AQ281" s="0" t="n">
        <v>0.410814287954585</v>
      </c>
      <c r="AR281" s="0" t="n">
        <v>1.10570466848594</v>
      </c>
      <c r="AS281" s="0" t="n">
        <v>0.214921030288735</v>
      </c>
      <c r="AT281" s="0" t="n">
        <v>0.308034284185741</v>
      </c>
      <c r="AU281" s="0" t="n">
        <v>-0.77966053226934</v>
      </c>
      <c r="AV281" s="0" t="n">
        <v>-1.31030874611961</v>
      </c>
      <c r="AW281" s="0" t="n">
        <v>-1.39568381078996</v>
      </c>
      <c r="AX281" s="0" t="n">
        <v>0.562168026578302</v>
      </c>
      <c r="AY281" s="0" t="n">
        <v>0.209221873744528</v>
      </c>
      <c r="AZ281" s="0" t="n">
        <v>1.68343819222095</v>
      </c>
      <c r="BA281" s="0" t="n">
        <v>0.805870066496189</v>
      </c>
      <c r="BB281" s="0" t="n">
        <v>-0.964851633097458</v>
      </c>
      <c r="BC281" s="0" t="n">
        <v>-1.61558282354823</v>
      </c>
      <c r="BD281" s="0" t="n">
        <v>1.23434887187992</v>
      </c>
      <c r="BE281" s="0" t="n">
        <v>0.592464259152894</v>
      </c>
      <c r="BF281" s="0" t="n">
        <v>0.026405756958927</v>
      </c>
      <c r="BG281" s="0" t="n">
        <v>-0.280161158819607</v>
      </c>
      <c r="BH281" s="0" t="n">
        <v>0.809603519921646</v>
      </c>
      <c r="BI281" s="0" t="n">
        <v>-0.42406104446409</v>
      </c>
      <c r="BJ281" s="0" t="n">
        <v>0.473839347070916</v>
      </c>
      <c r="BK281" s="0" t="n">
        <v>0.0144522708782791</v>
      </c>
    </row>
    <row r="282" customFormat="false" ht="15" hidden="false" customHeight="false" outlineLevel="0" collapsed="false">
      <c r="A282" s="0" t="n">
        <v>-0.5462842480037</v>
      </c>
      <c r="B282" s="0" t="n">
        <v>-0.00642226981093782</v>
      </c>
      <c r="C282" s="0" t="n">
        <v>0.436385890526569</v>
      </c>
      <c r="D282" s="0" t="n">
        <v>0.109609803925831</v>
      </c>
      <c r="E282" s="0" t="n">
        <v>0.0883629592053353</v>
      </c>
      <c r="F282" s="0" t="n">
        <v>0.370011029882128</v>
      </c>
      <c r="G282" s="0" t="n">
        <v>0.258796062667102</v>
      </c>
      <c r="H282" s="0" t="n">
        <v>-1.59864717050472</v>
      </c>
      <c r="I282" s="0" t="n">
        <v>-0.560919447941239</v>
      </c>
      <c r="J282" s="0" t="n">
        <v>0.29548031802916</v>
      </c>
      <c r="K282" s="0" t="n">
        <v>-0.696954404510736</v>
      </c>
      <c r="L282" s="0" t="n">
        <v>0.33381948975601</v>
      </c>
      <c r="M282" s="0" t="n">
        <v>-1.17312463758664</v>
      </c>
      <c r="N282" s="0" t="n">
        <v>-0.369642192198094</v>
      </c>
      <c r="O282" s="0" t="n">
        <v>0.107302144004229</v>
      </c>
      <c r="P282" s="0" t="n">
        <v>-0.447716925810278</v>
      </c>
      <c r="Q282" s="0" t="n">
        <v>1.5708761520685</v>
      </c>
      <c r="R282" s="0" t="n">
        <v>1.12676746890981</v>
      </c>
      <c r="S282" s="0" t="n">
        <v>1.19392500639906</v>
      </c>
      <c r="T282" s="0" t="n">
        <v>-0.142943094763707</v>
      </c>
      <c r="U282" s="0" t="n">
        <v>-1.73251499948509</v>
      </c>
      <c r="V282" s="0" t="n">
        <v>-2.23130014619263</v>
      </c>
      <c r="W282" s="0" t="n">
        <v>-0.638051101440757</v>
      </c>
      <c r="X282" s="0" t="n">
        <v>-0.500844474944457</v>
      </c>
      <c r="Y282" s="0" t="n">
        <v>1.80105773415274</v>
      </c>
      <c r="Z282" s="0" t="n">
        <v>0.542673799734022</v>
      </c>
      <c r="AA282" s="0" t="n">
        <v>0.787783751908239</v>
      </c>
      <c r="AB282" s="0" t="n">
        <v>0.620847598251116</v>
      </c>
      <c r="AC282" s="0" t="n">
        <v>0.16814381858479</v>
      </c>
      <c r="AD282" s="0" t="n">
        <v>0.472090577697127</v>
      </c>
      <c r="AE282" s="0" t="n">
        <v>1.97929981037579</v>
      </c>
      <c r="AF282" s="0" t="n">
        <v>-0.747910256117534</v>
      </c>
      <c r="AG282" s="0" t="n">
        <v>1.07274302573981</v>
      </c>
      <c r="AH282" s="0" t="n">
        <v>-0.23924686411115</v>
      </c>
      <c r="AI282" s="0" t="n">
        <v>-2.07408266974997</v>
      </c>
      <c r="AJ282" s="0" t="n">
        <v>0.919384591586423</v>
      </c>
      <c r="AK282" s="0" t="n">
        <v>2.53028752274633</v>
      </c>
      <c r="AL282" s="0" t="n">
        <v>0.286004221880111</v>
      </c>
      <c r="AM282" s="0" t="n">
        <v>-1.10095963499857</v>
      </c>
      <c r="AN282" s="0" t="n">
        <v>-1.95834745422059</v>
      </c>
      <c r="AO282" s="0" t="n">
        <v>1.22954959445242</v>
      </c>
      <c r="AP282" s="0" t="n">
        <v>-0.496699223236522</v>
      </c>
      <c r="AQ282" s="0" t="n">
        <v>0.465310456780053</v>
      </c>
      <c r="AR282" s="0" t="n">
        <v>0.105948354304136</v>
      </c>
      <c r="AS282" s="0" t="n">
        <v>-2.64434334701704</v>
      </c>
      <c r="AT282" s="0" t="n">
        <v>1.50297032839515</v>
      </c>
      <c r="AU282" s="0" t="n">
        <v>-0.253739661494573</v>
      </c>
      <c r="AV282" s="0" t="n">
        <v>-0.467693171765433</v>
      </c>
      <c r="AW282" s="0" t="n">
        <v>-1.08578632493935</v>
      </c>
      <c r="AX282" s="0" t="n">
        <v>-0.0979831534708954</v>
      </c>
      <c r="AY282" s="0" t="n">
        <v>-0.308050539504102</v>
      </c>
      <c r="AZ282" s="0" t="n">
        <v>0.391648567421791</v>
      </c>
      <c r="BA282" s="0" t="n">
        <v>-0.269126941245107</v>
      </c>
      <c r="BB282" s="0" t="n">
        <v>0.343192275497411</v>
      </c>
      <c r="BC282" s="0" t="n">
        <v>-0.621571889856051</v>
      </c>
      <c r="BD282" s="0" t="n">
        <v>0.369610336043634</v>
      </c>
      <c r="BE282" s="0" t="n">
        <v>-0.377100393902187</v>
      </c>
      <c r="BF282" s="0" t="n">
        <v>0.0292628136849784</v>
      </c>
      <c r="BG282" s="0" t="n">
        <v>-1.12605025077217</v>
      </c>
      <c r="BH282" s="0" t="n">
        <v>0.0513937235884862</v>
      </c>
      <c r="BI282" s="0" t="n">
        <v>1.77303246820688</v>
      </c>
      <c r="BJ282" s="0" t="n">
        <v>-1.26192150071399</v>
      </c>
      <c r="BK282" s="0" t="n">
        <v>0.905732300862619</v>
      </c>
    </row>
    <row r="283" customFormat="false" ht="15" hidden="false" customHeight="false" outlineLevel="0" collapsed="false">
      <c r="A283" s="0" t="n">
        <v>0.65376633864882</v>
      </c>
      <c r="B283" s="0" t="n">
        <v>0.595661294043492</v>
      </c>
      <c r="C283" s="0" t="n">
        <v>-1.37443809317082</v>
      </c>
      <c r="D283" s="0" t="n">
        <v>2.1356742139787</v>
      </c>
      <c r="E283" s="0" t="n">
        <v>-3.13774853365999</v>
      </c>
      <c r="F283" s="0" t="n">
        <v>-1.05605680906605</v>
      </c>
      <c r="G283" s="0" t="n">
        <v>-0.22323891412916</v>
      </c>
      <c r="H283" s="0" t="n">
        <v>0.0548940006162864</v>
      </c>
      <c r="I283" s="0" t="n">
        <v>-0.285554074857657</v>
      </c>
      <c r="J283" s="0" t="n">
        <v>-0.521122428379338</v>
      </c>
      <c r="K283" s="0" t="n">
        <v>-0.645215585950057</v>
      </c>
      <c r="L283" s="0" t="n">
        <v>-0.555604466003449</v>
      </c>
      <c r="M283" s="0" t="n">
        <v>-0.0895806812552488</v>
      </c>
      <c r="N283" s="0" t="n">
        <v>0.197338420307326</v>
      </c>
      <c r="O283" s="0" t="n">
        <v>0.151273283653512</v>
      </c>
      <c r="P283" s="0" t="n">
        <v>0.194908280352681</v>
      </c>
      <c r="Q283" s="0" t="n">
        <v>-1.13377009686707</v>
      </c>
      <c r="R283" s="0" t="n">
        <v>-0.593556722280862</v>
      </c>
      <c r="S283" s="0" t="n">
        <v>2.94038863466428</v>
      </c>
      <c r="T283" s="0" t="n">
        <v>-0.655900776529761</v>
      </c>
      <c r="U283" s="0" t="n">
        <v>-0.194736194718775</v>
      </c>
      <c r="V283" s="0" t="n">
        <v>0.0187087564458974</v>
      </c>
      <c r="W283" s="0" t="n">
        <v>0.388518453088886</v>
      </c>
      <c r="X283" s="0" t="n">
        <v>-1.12411271998601</v>
      </c>
      <c r="Y283" s="0" t="n">
        <v>-0.947526462122858</v>
      </c>
      <c r="Z283" s="0" t="n">
        <v>0.772877667823609</v>
      </c>
      <c r="AA283" s="0" t="n">
        <v>-0.407052287124535</v>
      </c>
      <c r="AB283" s="0" t="n">
        <v>0.971656734541286</v>
      </c>
      <c r="AC283" s="0" t="n">
        <v>1.37961816478893</v>
      </c>
      <c r="AD283" s="0" t="n">
        <v>0.626717224589965</v>
      </c>
      <c r="AE283" s="0" t="n">
        <v>-0.862393472382759</v>
      </c>
      <c r="AF283" s="0" t="n">
        <v>-0.953125045376087</v>
      </c>
      <c r="AG283" s="0" t="n">
        <v>-0.513085420097293</v>
      </c>
      <c r="AH283" s="0" t="n">
        <v>-0.725095786847997</v>
      </c>
      <c r="AI283" s="0" t="n">
        <v>-0.516178287114958</v>
      </c>
      <c r="AJ283" s="0" t="n">
        <v>0.641481595222952</v>
      </c>
      <c r="AK283" s="0" t="n">
        <v>-0.431922544673941</v>
      </c>
      <c r="AL283" s="0" t="n">
        <v>-0.800409525227682</v>
      </c>
      <c r="AM283" s="0" t="n">
        <v>-0.754291329813574</v>
      </c>
      <c r="AN283" s="0" t="n">
        <v>-1.18891337147464</v>
      </c>
      <c r="AO283" s="0" t="n">
        <v>-0.708303847201064</v>
      </c>
      <c r="AP283" s="0" t="n">
        <v>-0.351448207541583</v>
      </c>
      <c r="AQ283" s="0" t="n">
        <v>-1.07015023831643</v>
      </c>
      <c r="AR283" s="0" t="n">
        <v>0.0265212592490601</v>
      </c>
      <c r="AS283" s="0" t="n">
        <v>0.881874651227718</v>
      </c>
      <c r="AT283" s="0" t="n">
        <v>0.163066963943764</v>
      </c>
      <c r="AU283" s="0" t="n">
        <v>0.744902644806449</v>
      </c>
      <c r="AV283" s="0" t="n">
        <v>0.675178274974382</v>
      </c>
      <c r="AW283" s="0" t="n">
        <v>0.144518670715518</v>
      </c>
      <c r="AX283" s="0" t="n">
        <v>0.792419920999961</v>
      </c>
      <c r="AY283" s="0" t="n">
        <v>0.30796152963904</v>
      </c>
      <c r="AZ283" s="0" t="n">
        <v>1.89361466695379</v>
      </c>
      <c r="BA283" s="0" t="n">
        <v>-0.213293707372939</v>
      </c>
      <c r="BB283" s="0" t="n">
        <v>-0.00120547536222424</v>
      </c>
      <c r="BC283" s="0" t="n">
        <v>0.817088631068191</v>
      </c>
      <c r="BD283" s="0" t="n">
        <v>-0.659245668432405</v>
      </c>
      <c r="BE283" s="0" t="n">
        <v>-0.937570137626558</v>
      </c>
      <c r="BF283" s="0" t="n">
        <v>1.60755986436897</v>
      </c>
      <c r="BG283" s="0" t="n">
        <v>0.762724778566214</v>
      </c>
      <c r="BH283" s="0" t="n">
        <v>0.769142349787298</v>
      </c>
      <c r="BI283" s="0" t="n">
        <v>0.939903101108865</v>
      </c>
      <c r="BJ283" s="0" t="n">
        <v>-0.829474841931749</v>
      </c>
      <c r="BK283" s="0" t="n">
        <v>0.193826138772804</v>
      </c>
    </row>
    <row r="284" customFormat="false" ht="15" hidden="false" customHeight="false" outlineLevel="0" collapsed="false">
      <c r="A284" s="0" t="n">
        <v>0.264514841310611</v>
      </c>
      <c r="B284" s="0" t="n">
        <v>2.00386236440675</v>
      </c>
      <c r="C284" s="0" t="n">
        <v>-0.635418030209226</v>
      </c>
      <c r="D284" s="0" t="n">
        <v>1.23925839485347</v>
      </c>
      <c r="E284" s="0" t="n">
        <v>-0.0599326302663283</v>
      </c>
      <c r="F284" s="0" t="n">
        <v>-0.277376937958192</v>
      </c>
      <c r="G284" s="0" t="n">
        <v>-1.36065859583865</v>
      </c>
      <c r="H284" s="0" t="n">
        <v>1.30882039911911</v>
      </c>
      <c r="I284" s="0" t="n">
        <v>3.01951215582083</v>
      </c>
      <c r="J284" s="0" t="n">
        <v>-0.183849544753695</v>
      </c>
      <c r="K284" s="0" t="n">
        <v>-1.80051118151085</v>
      </c>
      <c r="L284" s="0" t="n">
        <v>-1.23894635293944</v>
      </c>
      <c r="M284" s="0" t="n">
        <v>-0.209659415274626</v>
      </c>
      <c r="N284" s="0" t="n">
        <v>0.491636185632047</v>
      </c>
      <c r="O284" s="0" t="n">
        <v>-0.80712259663731</v>
      </c>
      <c r="P284" s="0" t="n">
        <v>0.973546199704469</v>
      </c>
      <c r="Q284" s="0" t="n">
        <v>-0.476357769356219</v>
      </c>
      <c r="R284" s="0" t="n">
        <v>-0.505470159166627</v>
      </c>
      <c r="S284" s="0" t="n">
        <v>-1.06020990749888</v>
      </c>
      <c r="T284" s="0" t="n">
        <v>-2.75966003891108</v>
      </c>
      <c r="U284" s="0" t="n">
        <v>-0.392415967178767</v>
      </c>
      <c r="V284" s="0" t="n">
        <v>0.508963625707499</v>
      </c>
      <c r="W284" s="0" t="n">
        <v>0.0255743121919944</v>
      </c>
      <c r="X284" s="0" t="n">
        <v>1.76907590488912</v>
      </c>
      <c r="Y284" s="0" t="n">
        <v>0.694713131089058</v>
      </c>
      <c r="Z284" s="0" t="n">
        <v>0.409282438113104</v>
      </c>
      <c r="AA284" s="0" t="n">
        <v>0.524088397934593</v>
      </c>
      <c r="AB284" s="0" t="n">
        <v>-0.152354872033722</v>
      </c>
      <c r="AC284" s="0" t="n">
        <v>0.822419932382201</v>
      </c>
      <c r="AD284" s="0" t="n">
        <v>-1.12103066732447</v>
      </c>
      <c r="AE284" s="0" t="n">
        <v>-0.000207064918197094</v>
      </c>
      <c r="AF284" s="0" t="n">
        <v>0.00930032113861442</v>
      </c>
      <c r="AG284" s="0" t="n">
        <v>0.327894716512918</v>
      </c>
      <c r="AH284" s="0" t="n">
        <v>-0.155190683858979</v>
      </c>
      <c r="AI284" s="0" t="n">
        <v>-0.825098264667635</v>
      </c>
      <c r="AJ284" s="0" t="n">
        <v>0.8671302157109</v>
      </c>
      <c r="AK284" s="0" t="n">
        <v>0.658116489075257</v>
      </c>
      <c r="AL284" s="0" t="n">
        <v>0.303726028776665</v>
      </c>
      <c r="AM284" s="0" t="n">
        <v>1.34587092347322</v>
      </c>
      <c r="AN284" s="0" t="n">
        <v>0.819257859721498</v>
      </c>
      <c r="AO284" s="0" t="n">
        <v>0.476220873544659</v>
      </c>
      <c r="AP284" s="0" t="n">
        <v>-0.874389180712728</v>
      </c>
      <c r="AQ284" s="0" t="n">
        <v>-0.262561329001925</v>
      </c>
      <c r="AR284" s="0" t="n">
        <v>-0.193589911367544</v>
      </c>
      <c r="AS284" s="0" t="n">
        <v>-0.850897962167972</v>
      </c>
      <c r="AT284" s="0" t="n">
        <v>0.137371788399397</v>
      </c>
      <c r="AU284" s="0" t="n">
        <v>-0.39046484992889</v>
      </c>
      <c r="AV284" s="0" t="n">
        <v>0.103221752932496</v>
      </c>
      <c r="AW284" s="0" t="n">
        <v>-0.265362349399628</v>
      </c>
      <c r="AX284" s="0" t="n">
        <v>0.582758657611582</v>
      </c>
      <c r="AY284" s="0" t="n">
        <v>2.43881715827643</v>
      </c>
      <c r="AZ284" s="0" t="n">
        <v>0.134279162186304</v>
      </c>
      <c r="BA284" s="0" t="n">
        <v>-1.42274813609994</v>
      </c>
      <c r="BB284" s="0" t="n">
        <v>-0.926215402241592</v>
      </c>
      <c r="BC284" s="0" t="n">
        <v>-0.965397484591171</v>
      </c>
      <c r="BD284" s="0" t="n">
        <v>-1.23613072180622</v>
      </c>
      <c r="BE284" s="0" t="n">
        <v>-0.0886575909614374</v>
      </c>
      <c r="BF284" s="0" t="n">
        <v>-0.197315707405596</v>
      </c>
      <c r="BG284" s="0" t="n">
        <v>0.61765189543435</v>
      </c>
      <c r="BH284" s="0" t="n">
        <v>0.31607285602705</v>
      </c>
      <c r="BI284" s="0" t="n">
        <v>-0.615771149771142</v>
      </c>
      <c r="BJ284" s="0" t="n">
        <v>-1.20388443716882</v>
      </c>
      <c r="BK284" s="0" t="n">
        <v>0.139446275681</v>
      </c>
    </row>
    <row r="285" customFormat="false" ht="15" hidden="false" customHeight="false" outlineLevel="0" collapsed="false">
      <c r="A285" s="0" t="n">
        <v>0.450189264851412</v>
      </c>
      <c r="B285" s="0" t="n">
        <v>-0.000527958856597293</v>
      </c>
      <c r="C285" s="0" t="n">
        <v>-0.601206748929115</v>
      </c>
      <c r="D285" s="0" t="n">
        <v>1.44385481613354</v>
      </c>
      <c r="E285" s="0" t="n">
        <v>2.29618095313724</v>
      </c>
      <c r="F285" s="0" t="n">
        <v>0.550536849491584</v>
      </c>
      <c r="G285" s="0" t="n">
        <v>1.22071242591416</v>
      </c>
      <c r="H285" s="0" t="n">
        <v>0.508140197647311</v>
      </c>
      <c r="I285" s="0" t="n">
        <v>0.147780318817472</v>
      </c>
      <c r="J285" s="0" t="n">
        <v>0.453248409023013</v>
      </c>
      <c r="K285" s="0" t="n">
        <v>-1.45246753447075</v>
      </c>
      <c r="L285" s="0" t="n">
        <v>-0.32674476460232</v>
      </c>
      <c r="M285" s="0" t="n">
        <v>-0.300474359610828</v>
      </c>
      <c r="N285" s="0" t="n">
        <v>-0.622207144043402</v>
      </c>
      <c r="O285" s="0" t="n">
        <v>1.13883311778077</v>
      </c>
      <c r="P285" s="0" t="n">
        <v>-1.03911178742027</v>
      </c>
      <c r="Q285" s="0" t="n">
        <v>0.0757642865354599</v>
      </c>
      <c r="R285" s="0" t="n">
        <v>-0.670480617241213</v>
      </c>
      <c r="S285" s="0" t="n">
        <v>1.07185723304016</v>
      </c>
      <c r="T285" s="0" t="n">
        <v>1.55375876601606</v>
      </c>
      <c r="U285" s="0" t="n">
        <v>-0.817889658025029</v>
      </c>
      <c r="V285" s="0" t="n">
        <v>-0.376409526097517</v>
      </c>
      <c r="W285" s="0" t="n">
        <v>0.90205155435751</v>
      </c>
      <c r="X285" s="0" t="n">
        <v>0.869663081274694</v>
      </c>
      <c r="Y285" s="0" t="n">
        <v>-1.12543478441477</v>
      </c>
      <c r="Z285" s="0" t="n">
        <v>1.18941189286733</v>
      </c>
      <c r="AA285" s="0" t="n">
        <v>-1.64267295325596</v>
      </c>
      <c r="AB285" s="0" t="n">
        <v>0.900620734647869</v>
      </c>
      <c r="AC285" s="0" t="n">
        <v>-0.638391925608383</v>
      </c>
      <c r="AD285" s="0" t="n">
        <v>0.328618475748985</v>
      </c>
      <c r="AE285" s="0" t="n">
        <v>-0.603187431082343</v>
      </c>
      <c r="AF285" s="0" t="n">
        <v>0.544114002114193</v>
      </c>
      <c r="AG285" s="0" t="n">
        <v>0.162792906072294</v>
      </c>
      <c r="AH285" s="0" t="n">
        <v>-0.0409191753957211</v>
      </c>
      <c r="AI285" s="0" t="n">
        <v>1.00218745578147</v>
      </c>
      <c r="AJ285" s="0" t="n">
        <v>-0.740824345420126</v>
      </c>
      <c r="AK285" s="0" t="n">
        <v>0.513213566471585</v>
      </c>
      <c r="AL285" s="0" t="n">
        <v>0.228599915340019</v>
      </c>
      <c r="AM285" s="0" t="n">
        <v>0.994349374608512</v>
      </c>
      <c r="AN285" s="0" t="n">
        <v>2.56233365879531</v>
      </c>
      <c r="AO285" s="0" t="n">
        <v>0.191027762600169</v>
      </c>
      <c r="AP285" s="0" t="n">
        <v>-2.41261542161292</v>
      </c>
      <c r="AQ285" s="0" t="n">
        <v>-0.784604287898024</v>
      </c>
      <c r="AR285" s="0" t="n">
        <v>0.0192603797343946</v>
      </c>
      <c r="AS285" s="0" t="n">
        <v>0.262890829208268</v>
      </c>
      <c r="AT285" s="0" t="n">
        <v>-0.0224658928120464</v>
      </c>
      <c r="AU285" s="0" t="n">
        <v>-0.54711911517521</v>
      </c>
      <c r="AV285" s="0" t="n">
        <v>1.18081281530885</v>
      </c>
      <c r="AW285" s="0" t="n">
        <v>-1.11432169466887</v>
      </c>
      <c r="AX285" s="0" t="n">
        <v>-0.715381315441244</v>
      </c>
      <c r="AY285" s="0" t="n">
        <v>-0.718185725707935</v>
      </c>
      <c r="AZ285" s="0" t="n">
        <v>-0.438475738809727</v>
      </c>
      <c r="BA285" s="0" t="n">
        <v>-0.0196166576939899</v>
      </c>
      <c r="BB285" s="0" t="n">
        <v>-0.67286123596682</v>
      </c>
      <c r="BC285" s="0" t="n">
        <v>-0.591814133741378</v>
      </c>
      <c r="BD285" s="0" t="n">
        <v>0.354040710941024</v>
      </c>
      <c r="BE285" s="0" t="n">
        <v>0.573601772896901</v>
      </c>
      <c r="BF285" s="0" t="n">
        <v>-0.101856295261987</v>
      </c>
      <c r="BG285" s="0" t="n">
        <v>-1.54902015149519</v>
      </c>
      <c r="BH285" s="0" t="n">
        <v>1.2391070756539</v>
      </c>
      <c r="BI285" s="0" t="n">
        <v>1.46752526575244</v>
      </c>
      <c r="BJ285" s="0" t="n">
        <v>-0.164760841236517</v>
      </c>
      <c r="BK285" s="0" t="n">
        <v>-0.0508877018560181</v>
      </c>
    </row>
    <row r="286" customFormat="false" ht="15" hidden="false" customHeight="false" outlineLevel="0" collapsed="false">
      <c r="A286" s="0" t="n">
        <v>-0.173341664370408</v>
      </c>
      <c r="B286" s="0" t="n">
        <v>-0.2439531979085</v>
      </c>
      <c r="C286" s="0" t="n">
        <v>0.223202254634805</v>
      </c>
      <c r="D286" s="0" t="n">
        <v>-1.48986343860208</v>
      </c>
      <c r="E286" s="0" t="n">
        <v>1.60090397847652</v>
      </c>
      <c r="F286" s="0" t="n">
        <v>0.828497024780246</v>
      </c>
      <c r="G286" s="0" t="n">
        <v>0.103254760149047</v>
      </c>
      <c r="H286" s="0" t="n">
        <v>1.64318881115417</v>
      </c>
      <c r="I286" s="0" t="n">
        <v>0.175854404432071</v>
      </c>
      <c r="J286" s="0" t="n">
        <v>-1.66147016572802</v>
      </c>
      <c r="K286" s="0" t="n">
        <v>-0.0208864882959618</v>
      </c>
      <c r="L286" s="0" t="n">
        <v>-0.230700905718684</v>
      </c>
      <c r="M286" s="0" t="n">
        <v>1.26016476517258</v>
      </c>
      <c r="N286" s="0" t="n">
        <v>0.616361408039478</v>
      </c>
      <c r="O286" s="0" t="n">
        <v>0.375196380323937</v>
      </c>
      <c r="P286" s="0" t="n">
        <v>0.317715096756234</v>
      </c>
      <c r="Q286" s="0" t="n">
        <v>-1.28164379500377</v>
      </c>
      <c r="R286" s="0" t="n">
        <v>-0.557691060725125</v>
      </c>
      <c r="S286" s="0" t="n">
        <v>1.11145795693703</v>
      </c>
      <c r="T286" s="0" t="n">
        <v>-0.246504778432005</v>
      </c>
      <c r="U286" s="0" t="n">
        <v>-0.498221748496785</v>
      </c>
      <c r="V286" s="0" t="n">
        <v>-1.14014903852127</v>
      </c>
      <c r="W286" s="0" t="n">
        <v>-1.58054068656837</v>
      </c>
      <c r="X286" s="0" t="n">
        <v>1.01509419182787</v>
      </c>
      <c r="Y286" s="0" t="n">
        <v>0.810857511210338</v>
      </c>
      <c r="Z286" s="0" t="n">
        <v>1.25757785891462</v>
      </c>
      <c r="AA286" s="0" t="n">
        <v>0.234019859106981</v>
      </c>
      <c r="AB286" s="0" t="n">
        <v>-0.466358374446335</v>
      </c>
      <c r="AC286" s="0" t="n">
        <v>-0.987334516589102</v>
      </c>
      <c r="AD286" s="0" t="n">
        <v>0.0759510236425228</v>
      </c>
      <c r="AE286" s="0" t="n">
        <v>0.319847523254844</v>
      </c>
      <c r="AF286" s="0" t="n">
        <v>-0.15175799224874</v>
      </c>
      <c r="AG286" s="0" t="n">
        <v>0.835142901630023</v>
      </c>
      <c r="AH286" s="0" t="n">
        <v>-2.08953872169477</v>
      </c>
      <c r="AI286" s="0" t="n">
        <v>1.60766102711806</v>
      </c>
      <c r="AJ286" s="0" t="n">
        <v>-0.184740578895725</v>
      </c>
      <c r="AK286" s="0" t="n">
        <v>-2.02360621922964</v>
      </c>
      <c r="AL286" s="0" t="n">
        <v>-0.00679984455999777</v>
      </c>
      <c r="AM286" s="0" t="n">
        <v>0.190039035001495</v>
      </c>
      <c r="AN286" s="0" t="n">
        <v>0.357445422810427</v>
      </c>
      <c r="AO286" s="0" t="n">
        <v>0.180391681762408</v>
      </c>
      <c r="AP286" s="0" t="n">
        <v>-1.37284847467653</v>
      </c>
      <c r="AQ286" s="0" t="n">
        <v>2.21186191132951</v>
      </c>
      <c r="AR286" s="0" t="n">
        <v>-1.53343370129633</v>
      </c>
      <c r="AS286" s="0" t="n">
        <v>1.42395715245015</v>
      </c>
      <c r="AT286" s="0" t="n">
        <v>0.266652329234415</v>
      </c>
      <c r="AU286" s="0" t="n">
        <v>0.429244420298662</v>
      </c>
      <c r="AV286" s="0" t="n">
        <v>-0.58855326977072</v>
      </c>
      <c r="AW286" s="0" t="n">
        <v>1.59812435188375</v>
      </c>
      <c r="AX286" s="0" t="n">
        <v>-0.462172666081943</v>
      </c>
      <c r="AY286" s="0" t="n">
        <v>-2.02430962328685</v>
      </c>
      <c r="AZ286" s="0" t="n">
        <v>1.36317400459281</v>
      </c>
      <c r="BA286" s="0" t="n">
        <v>-0.189706167610396</v>
      </c>
      <c r="BB286" s="0" t="n">
        <v>0.661982177796609</v>
      </c>
      <c r="BC286" s="0" t="n">
        <v>-0.425887206193036</v>
      </c>
      <c r="BD286" s="0" t="n">
        <v>-0.0191477774157521</v>
      </c>
      <c r="BE286" s="0" t="n">
        <v>0.64148690904431</v>
      </c>
      <c r="BF286" s="0" t="n">
        <v>-0.487872284871074</v>
      </c>
      <c r="BG286" s="0" t="n">
        <v>-1.80434810978674</v>
      </c>
      <c r="BH286" s="0" t="n">
        <v>0.190903791727299</v>
      </c>
      <c r="BI286" s="0" t="n">
        <v>-0.719757942148182</v>
      </c>
      <c r="BJ286" s="0" t="n">
        <v>1.29327295787116</v>
      </c>
      <c r="BK286" s="0" t="n">
        <v>0.956436376818009</v>
      </c>
    </row>
    <row r="287" customFormat="false" ht="15" hidden="false" customHeight="false" outlineLevel="0" collapsed="false">
      <c r="A287" s="0" t="n">
        <v>-0.472406277880377</v>
      </c>
      <c r="B287" s="0" t="n">
        <v>-1.48411602853597</v>
      </c>
      <c r="C287" s="0" t="n">
        <v>-0.35561334878566</v>
      </c>
      <c r="D287" s="0" t="n">
        <v>0.313058030523154</v>
      </c>
      <c r="E287" s="0" t="n">
        <v>0.000708594576645917</v>
      </c>
      <c r="F287" s="0" t="n">
        <v>1.25040773396972</v>
      </c>
      <c r="G287" s="0" t="n">
        <v>-0.604515326355367</v>
      </c>
      <c r="H287" s="0" t="n">
        <v>-0.882333062323409</v>
      </c>
      <c r="I287" s="0" t="n">
        <v>0.45209033283308</v>
      </c>
      <c r="J287" s="0" t="n">
        <v>0.470042147759502</v>
      </c>
      <c r="K287" s="0" t="n">
        <v>-0.265878229652049</v>
      </c>
      <c r="L287" s="0" t="n">
        <v>0.436719736040596</v>
      </c>
      <c r="M287" s="0" t="n">
        <v>0.0661326146258225</v>
      </c>
      <c r="N287" s="0" t="n">
        <v>-2.09972178916652</v>
      </c>
      <c r="O287" s="0" t="n">
        <v>0.247025700745997</v>
      </c>
      <c r="P287" s="0" t="n">
        <v>0.358340152021222</v>
      </c>
      <c r="Q287" s="0" t="n">
        <v>0.647541805635159</v>
      </c>
      <c r="R287" s="0" t="n">
        <v>-0.744191971499937</v>
      </c>
      <c r="S287" s="0" t="n">
        <v>0.181224173218103</v>
      </c>
      <c r="T287" s="0" t="n">
        <v>0.649373038321426</v>
      </c>
      <c r="U287" s="0" t="n">
        <v>-1.32130403227301</v>
      </c>
      <c r="V287" s="0" t="n">
        <v>-1.41960300451364</v>
      </c>
      <c r="W287" s="0" t="n">
        <v>0.600423565738705</v>
      </c>
      <c r="X287" s="0" t="n">
        <v>1.86653995136062</v>
      </c>
      <c r="Y287" s="0" t="n">
        <v>-1.00751368983692</v>
      </c>
      <c r="Z287" s="0" t="n">
        <v>0.684629825760004</v>
      </c>
      <c r="AA287" s="0" t="n">
        <v>-0.790625599162769</v>
      </c>
      <c r="AB287" s="0" t="n">
        <v>1.97010381771184</v>
      </c>
      <c r="AC287" s="0" t="n">
        <v>-0.892597338299309</v>
      </c>
      <c r="AD287" s="0" t="n">
        <v>1.21117192928078</v>
      </c>
      <c r="AE287" s="0" t="n">
        <v>-0.730764119066525</v>
      </c>
      <c r="AF287" s="0" t="n">
        <v>-0.0142730678364341</v>
      </c>
      <c r="AG287" s="0" t="n">
        <v>0.953939419396645</v>
      </c>
      <c r="AH287" s="0" t="n">
        <v>0.407036312926781</v>
      </c>
      <c r="AI287" s="0" t="n">
        <v>-0.686318456956701</v>
      </c>
      <c r="AJ287" s="0" t="n">
        <v>-0.105894453115234</v>
      </c>
      <c r="AK287" s="0" t="n">
        <v>-0.584412980472484</v>
      </c>
      <c r="AL287" s="0" t="n">
        <v>-1.97644058451549</v>
      </c>
      <c r="AM287" s="0" t="n">
        <v>1.56424161171105</v>
      </c>
      <c r="AN287" s="0" t="n">
        <v>-1.61721257496862</v>
      </c>
      <c r="AO287" s="0" t="n">
        <v>-0.104355937523213</v>
      </c>
      <c r="AP287" s="0" t="n">
        <v>0.898784048323128</v>
      </c>
      <c r="AQ287" s="0" t="n">
        <v>1.33031362573899</v>
      </c>
      <c r="AR287" s="0" t="n">
        <v>0.189120390777034</v>
      </c>
      <c r="AS287" s="0" t="n">
        <v>-0.921650111924459</v>
      </c>
      <c r="AT287" s="0" t="n">
        <v>0.127549120377534</v>
      </c>
      <c r="AU287" s="0" t="n">
        <v>-1.51115493024735</v>
      </c>
      <c r="AV287" s="0" t="n">
        <v>1.45117569005156</v>
      </c>
      <c r="AW287" s="0" t="n">
        <v>0.0120889478460546</v>
      </c>
      <c r="AX287" s="0" t="n">
        <v>1.25239344441312</v>
      </c>
      <c r="AY287" s="0" t="n">
        <v>-0.363631882624968</v>
      </c>
      <c r="AZ287" s="0" t="n">
        <v>-0.8868873900973</v>
      </c>
      <c r="BA287" s="0" t="n">
        <v>0.420761793681053</v>
      </c>
      <c r="BB287" s="0" t="n">
        <v>2.60421385662713</v>
      </c>
      <c r="BC287" s="0" t="n">
        <v>-0.198948146796495</v>
      </c>
      <c r="BD287" s="0" t="n">
        <v>-0.43673855173351</v>
      </c>
      <c r="BE287" s="0" t="n">
        <v>-0.404294754961698</v>
      </c>
      <c r="BF287" s="0" t="n">
        <v>-1.23578219182215</v>
      </c>
      <c r="BG287" s="0" t="n">
        <v>1.07105367964905</v>
      </c>
      <c r="BH287" s="0" t="n">
        <v>-0.680216105450449</v>
      </c>
      <c r="BI287" s="0" t="n">
        <v>-1.19250751247798</v>
      </c>
      <c r="BJ287" s="0" t="n">
        <v>1.77858758400652</v>
      </c>
      <c r="BK287" s="0" t="n">
        <v>-0.319651825918977</v>
      </c>
    </row>
    <row r="288" customFormat="false" ht="15" hidden="false" customHeight="false" outlineLevel="0" collapsed="false">
      <c r="A288" s="0" t="n">
        <v>0.504179831007672</v>
      </c>
      <c r="B288" s="0" t="n">
        <v>0.0815226731016459</v>
      </c>
      <c r="C288" s="0" t="n">
        <v>-0.347676483538336</v>
      </c>
      <c r="D288" s="0" t="n">
        <v>0.487228564113552</v>
      </c>
      <c r="E288" s="0" t="n">
        <v>0.675708079161612</v>
      </c>
      <c r="F288" s="0" t="n">
        <v>-0.0341524174880246</v>
      </c>
      <c r="G288" s="0" t="n">
        <v>1.0872459388628</v>
      </c>
      <c r="H288" s="0" t="n">
        <v>1.08582512888519</v>
      </c>
      <c r="I288" s="0" t="n">
        <v>-0.679373282956503</v>
      </c>
      <c r="J288" s="0" t="n">
        <v>1.14879403515866</v>
      </c>
      <c r="K288" s="0" t="n">
        <v>-0.666312500909212</v>
      </c>
      <c r="L288" s="0" t="n">
        <v>-0.462591292853951</v>
      </c>
      <c r="M288" s="0" t="n">
        <v>1.7258067287906</v>
      </c>
      <c r="N288" s="0" t="n">
        <v>0.677564652335655</v>
      </c>
      <c r="O288" s="0" t="n">
        <v>-1.19410940304737</v>
      </c>
      <c r="P288" s="0" t="n">
        <v>0.981165531139682</v>
      </c>
      <c r="Q288" s="0" t="n">
        <v>0.464404262309388</v>
      </c>
      <c r="R288" s="0" t="n">
        <v>-0.462060893251897</v>
      </c>
      <c r="S288" s="0" t="n">
        <v>-0.783390509282596</v>
      </c>
      <c r="T288" s="0" t="n">
        <v>0.251538886044496</v>
      </c>
      <c r="U288" s="0" t="n">
        <v>0.597510194691642</v>
      </c>
      <c r="V288" s="0" t="n">
        <v>-1.42236986169851</v>
      </c>
      <c r="W288" s="0" t="n">
        <v>-1.73889966379758</v>
      </c>
      <c r="X288" s="0" t="n">
        <v>-0.978858050781795</v>
      </c>
      <c r="Y288" s="0" t="n">
        <v>-0.0853181425650241</v>
      </c>
      <c r="Z288" s="0" t="n">
        <v>0.808265721640926</v>
      </c>
      <c r="AA288" s="0" t="n">
        <v>0.830444406556565</v>
      </c>
      <c r="AB288" s="0" t="n">
        <v>-0.522514105265758</v>
      </c>
      <c r="AC288" s="0" t="n">
        <v>-0.418398220888684</v>
      </c>
      <c r="AD288" s="0" t="n">
        <v>-1.40159859294643</v>
      </c>
      <c r="AE288" s="0" t="n">
        <v>-0.650450092536139</v>
      </c>
      <c r="AF288" s="0" t="n">
        <v>1.50308030175982</v>
      </c>
      <c r="AG288" s="0" t="n">
        <v>-1.05194761772292</v>
      </c>
      <c r="AH288" s="0" t="n">
        <v>0.998060627314413</v>
      </c>
      <c r="AI288" s="0" t="n">
        <v>0.383971271952352</v>
      </c>
      <c r="AJ288" s="0" t="n">
        <v>-0.250200206251695</v>
      </c>
      <c r="AK288" s="0" t="n">
        <v>-1.99566748978396</v>
      </c>
      <c r="AL288" s="0" t="n">
        <v>-3.10991855600536</v>
      </c>
      <c r="AM288" s="0" t="n">
        <v>-0.606723059136183</v>
      </c>
      <c r="AN288" s="0" t="n">
        <v>0.183196618720388</v>
      </c>
      <c r="AO288" s="0" t="n">
        <v>-0.53450564848055</v>
      </c>
      <c r="AP288" s="0" t="n">
        <v>-0.887655425873836</v>
      </c>
      <c r="AQ288" s="0" t="n">
        <v>0.320667625557192</v>
      </c>
      <c r="AR288" s="0" t="n">
        <v>-1.79521135591232</v>
      </c>
      <c r="AS288" s="0" t="n">
        <v>-0.230070759191402</v>
      </c>
      <c r="AT288" s="0" t="n">
        <v>-0.497743089091394</v>
      </c>
      <c r="AU288" s="0" t="n">
        <v>-0.665924252054461</v>
      </c>
      <c r="AV288" s="0" t="n">
        <v>-0.421586610614456</v>
      </c>
      <c r="AW288" s="0" t="n">
        <v>-0.838940500469612</v>
      </c>
      <c r="AX288" s="0" t="n">
        <v>0.617253186546923</v>
      </c>
      <c r="AY288" s="0" t="n">
        <v>0.558301753946031</v>
      </c>
      <c r="AZ288" s="0" t="n">
        <v>1.1001542329717</v>
      </c>
      <c r="BA288" s="0" t="n">
        <v>-0.439501230620226</v>
      </c>
      <c r="BB288" s="0" t="n">
        <v>-0.778936503512114</v>
      </c>
      <c r="BC288" s="0" t="n">
        <v>-0.457772866151886</v>
      </c>
      <c r="BD288" s="0" t="n">
        <v>-1.67449243334754</v>
      </c>
      <c r="BE288" s="0" t="n">
        <v>0.00559601882904656</v>
      </c>
      <c r="BF288" s="0" t="n">
        <v>-0.668741655592513</v>
      </c>
      <c r="BG288" s="0" t="n">
        <v>1.09170087613931</v>
      </c>
      <c r="BH288" s="0" t="n">
        <v>0.387099702474401</v>
      </c>
      <c r="BI288" s="0" t="n">
        <v>-0.695537757565778</v>
      </c>
      <c r="BJ288" s="0" t="n">
        <v>-0.849102110743144</v>
      </c>
      <c r="BK288" s="0" t="n">
        <v>0.293966947664182</v>
      </c>
    </row>
    <row r="289" customFormat="false" ht="15" hidden="false" customHeight="false" outlineLevel="0" collapsed="false">
      <c r="A289" s="0" t="n">
        <v>0.0715992518580668</v>
      </c>
      <c r="B289" s="0" t="n">
        <v>1.51787374668081</v>
      </c>
      <c r="C289" s="0" t="n">
        <v>0.357029200806609</v>
      </c>
      <c r="D289" s="0" t="n">
        <v>-0.890383163519786</v>
      </c>
      <c r="E289" s="0" t="n">
        <v>-0.575205016106566</v>
      </c>
      <c r="F289" s="0" t="n">
        <v>-0.50066572138121</v>
      </c>
      <c r="G289" s="0" t="n">
        <v>-0.0497736871809601</v>
      </c>
      <c r="H289" s="0" t="n">
        <v>-0.00706315862817645</v>
      </c>
      <c r="I289" s="0" t="n">
        <v>0.660321139473447</v>
      </c>
      <c r="J289" s="0" t="n">
        <v>-0.698828420202535</v>
      </c>
      <c r="K289" s="0" t="n">
        <v>-0.42097294438939</v>
      </c>
      <c r="L289" s="0" t="n">
        <v>-0.492018847992799</v>
      </c>
      <c r="M289" s="0" t="n">
        <v>0.52603484266758</v>
      </c>
      <c r="N289" s="0" t="n">
        <v>2.15334291987124</v>
      </c>
      <c r="O289" s="0" t="n">
        <v>-1.0971527117537</v>
      </c>
      <c r="P289" s="0" t="n">
        <v>0.478837456008404</v>
      </c>
      <c r="Q289" s="0" t="n">
        <v>0.862775764043121</v>
      </c>
      <c r="R289" s="0" t="n">
        <v>-0.693478911913994</v>
      </c>
      <c r="S289" s="0" t="n">
        <v>0.39201263991913</v>
      </c>
      <c r="T289" s="0" t="n">
        <v>-1.05993638404662</v>
      </c>
      <c r="U289" s="0" t="n">
        <v>-0.617005949576698</v>
      </c>
      <c r="V289" s="0" t="n">
        <v>-0.683569323200478</v>
      </c>
      <c r="W289" s="0" t="n">
        <v>1.36595571120053</v>
      </c>
      <c r="X289" s="0" t="n">
        <v>-1.2119439853864</v>
      </c>
      <c r="Y289" s="0" t="n">
        <v>-0.261250531233856</v>
      </c>
      <c r="Z289" s="0" t="n">
        <v>0.369277139246203</v>
      </c>
      <c r="AA289" s="0" t="n">
        <v>-0.143388467342251</v>
      </c>
      <c r="AB289" s="0" t="n">
        <v>1.77623523289832</v>
      </c>
      <c r="AC289" s="0" t="n">
        <v>-0.408652811480671</v>
      </c>
      <c r="AD289" s="0" t="n">
        <v>1.02937150818207</v>
      </c>
      <c r="AE289" s="0" t="n">
        <v>1.35267028584353</v>
      </c>
      <c r="AF289" s="0" t="n">
        <v>1.52235918621789</v>
      </c>
      <c r="AG289" s="0" t="n">
        <v>-1.11268837498993</v>
      </c>
      <c r="AH289" s="0" t="n">
        <v>0.629263393692789</v>
      </c>
      <c r="AI289" s="0" t="n">
        <v>-1.5337277099165</v>
      </c>
      <c r="AJ289" s="0" t="n">
        <v>0.535801463052298</v>
      </c>
      <c r="AK289" s="0" t="n">
        <v>1.70735795759295</v>
      </c>
      <c r="AL289" s="0" t="n">
        <v>1.11652443994866</v>
      </c>
      <c r="AM289" s="0" t="n">
        <v>-1.23581162000694</v>
      </c>
      <c r="AN289" s="0" t="n">
        <v>0.155898177936668</v>
      </c>
      <c r="AO289" s="0" t="n">
        <v>0.548287296490601</v>
      </c>
      <c r="AP289" s="0" t="n">
        <v>-0.160018225852788</v>
      </c>
      <c r="AQ289" s="0" t="n">
        <v>-0.501782736167545</v>
      </c>
      <c r="AR289" s="0" t="n">
        <v>-1.11739881590246</v>
      </c>
      <c r="AS289" s="0" t="n">
        <v>-1.44849922989293</v>
      </c>
      <c r="AT289" s="0" t="n">
        <v>0.359768645789086</v>
      </c>
      <c r="AU289" s="0" t="n">
        <v>1.32604768608204</v>
      </c>
      <c r="AV289" s="0" t="n">
        <v>0.413465161123276</v>
      </c>
      <c r="AW289" s="0" t="n">
        <v>-0.260280506582886</v>
      </c>
      <c r="AX289" s="0" t="n">
        <v>0.963758926210611</v>
      </c>
      <c r="AY289" s="0" t="n">
        <v>0.957150914895043</v>
      </c>
      <c r="AZ289" s="0" t="n">
        <v>-0.343787881549885</v>
      </c>
      <c r="BA289" s="0" t="n">
        <v>0.0486523515704512</v>
      </c>
      <c r="BB289" s="0" t="n">
        <v>-0.0327969954115865</v>
      </c>
      <c r="BC289" s="0" t="n">
        <v>0.75849533470007</v>
      </c>
      <c r="BD289" s="0" t="n">
        <v>0.230400714205767</v>
      </c>
      <c r="BE289" s="0" t="n">
        <v>0.924233144268304</v>
      </c>
      <c r="BF289" s="0" t="n">
        <v>-0.890198411124787</v>
      </c>
      <c r="BG289" s="0" t="n">
        <v>-1.03524933472375</v>
      </c>
      <c r="BH289" s="0" t="n">
        <v>1.84618786223809</v>
      </c>
      <c r="BI289" s="0" t="n">
        <v>0.92951086019241</v>
      </c>
      <c r="BJ289" s="0" t="n">
        <v>1.49652925509008</v>
      </c>
      <c r="BK289" s="0" t="n">
        <v>0.650023934406898</v>
      </c>
    </row>
    <row r="290" customFormat="false" ht="15" hidden="false" customHeight="false" outlineLevel="0" collapsed="false">
      <c r="A290" s="0" t="n">
        <v>0.0834379697903609</v>
      </c>
      <c r="B290" s="0" t="n">
        <v>1.44964521969853</v>
      </c>
      <c r="C290" s="0" t="n">
        <v>0.921859813125313</v>
      </c>
      <c r="D290" s="0" t="n">
        <v>1.0039573720815</v>
      </c>
      <c r="E290" s="0" t="n">
        <v>-0.207267329398944</v>
      </c>
      <c r="F290" s="0" t="n">
        <v>-0.0693443370362504</v>
      </c>
      <c r="G290" s="0" t="n">
        <v>0.721737553337253</v>
      </c>
      <c r="H290" s="0" t="n">
        <v>-0.176820872139398</v>
      </c>
      <c r="I290" s="0" t="n">
        <v>0.546680084587265</v>
      </c>
      <c r="J290" s="0" t="n">
        <v>0.271655110326053</v>
      </c>
      <c r="K290" s="0" t="n">
        <v>-1.67345209029854</v>
      </c>
      <c r="L290" s="0" t="n">
        <v>-1.34046105179035</v>
      </c>
      <c r="M290" s="0" t="n">
        <v>1.2995812369276</v>
      </c>
      <c r="N290" s="0" t="n">
        <v>-0.829732417879175</v>
      </c>
      <c r="O290" s="0" t="n">
        <v>-0.811396554491592</v>
      </c>
      <c r="P290" s="0" t="n">
        <v>1.14826328875262</v>
      </c>
      <c r="Q290" s="0" t="n">
        <v>-0.818777643754861</v>
      </c>
      <c r="R290" s="0" t="n">
        <v>-1.53793191841255</v>
      </c>
      <c r="S290" s="0" t="n">
        <v>1.12254480624441</v>
      </c>
      <c r="T290" s="0" t="n">
        <v>0.917502821014264</v>
      </c>
      <c r="U290" s="0" t="n">
        <v>-1.0176614668435</v>
      </c>
      <c r="V290" s="0" t="n">
        <v>-0.271495310825648</v>
      </c>
      <c r="W290" s="0" t="n">
        <v>-0.551476275239523</v>
      </c>
      <c r="X290" s="0" t="n">
        <v>-0.340589216400497</v>
      </c>
      <c r="Y290" s="0" t="n">
        <v>-0.390695920928144</v>
      </c>
      <c r="Z290" s="0" t="n">
        <v>1.32647212831108</v>
      </c>
      <c r="AA290" s="0" t="n">
        <v>-1.04731770662145</v>
      </c>
      <c r="AB290" s="0" t="n">
        <v>-1.16958999242777</v>
      </c>
      <c r="AC290" s="0" t="n">
        <v>0.229390744068028</v>
      </c>
      <c r="AD290" s="0" t="n">
        <v>0.0434769498138624</v>
      </c>
      <c r="AE290" s="0" t="n">
        <v>1.53110750255572</v>
      </c>
      <c r="AF290" s="0" t="n">
        <v>-0.514254756017835</v>
      </c>
      <c r="AG290" s="0" t="n">
        <v>-0.572057441714144</v>
      </c>
      <c r="AH290" s="0" t="n">
        <v>0.062191016999311</v>
      </c>
      <c r="AI290" s="0" t="n">
        <v>-1.1243533598705</v>
      </c>
      <c r="AJ290" s="0" t="n">
        <v>0.334077230979941</v>
      </c>
      <c r="AK290" s="0" t="n">
        <v>-0.5646059258936</v>
      </c>
      <c r="AL290" s="0" t="n">
        <v>1.01966433869212</v>
      </c>
      <c r="AM290" s="0" t="n">
        <v>0.0235521508742381</v>
      </c>
      <c r="AN290" s="0" t="n">
        <v>0.174354257902836</v>
      </c>
      <c r="AO290" s="0" t="n">
        <v>-0.225307922040942</v>
      </c>
      <c r="AP290" s="0" t="n">
        <v>0.369526928833359</v>
      </c>
      <c r="AQ290" s="0" t="n">
        <v>0.131472595671668</v>
      </c>
      <c r="AR290" s="0" t="n">
        <v>-0.826047171441506</v>
      </c>
      <c r="AS290" s="0" t="n">
        <v>0.436764237238217</v>
      </c>
      <c r="AT290" s="0" t="n">
        <v>1.60657710073868</v>
      </c>
      <c r="AU290" s="0" t="n">
        <v>-1.74958390420542</v>
      </c>
      <c r="AV290" s="0" t="n">
        <v>-1.38145407869049</v>
      </c>
      <c r="AW290" s="0" t="n">
        <v>1.29226269510562</v>
      </c>
      <c r="AX290" s="0" t="n">
        <v>-0.689707805245194</v>
      </c>
      <c r="AY290" s="0" t="n">
        <v>0.502974770551343</v>
      </c>
      <c r="AZ290" s="0" t="n">
        <v>-0.26348721533106</v>
      </c>
      <c r="BA290" s="0" t="n">
        <v>-0.294224129013494</v>
      </c>
      <c r="BB290" s="0" t="n">
        <v>0.234407800316322</v>
      </c>
      <c r="BC290" s="0" t="n">
        <v>0.783765665586397</v>
      </c>
      <c r="BD290" s="0" t="n">
        <v>0.690541052316259</v>
      </c>
      <c r="BE290" s="0" t="n">
        <v>0.916191915481243</v>
      </c>
      <c r="BF290" s="0" t="n">
        <v>0.831822208230445</v>
      </c>
      <c r="BG290" s="0" t="n">
        <v>0.0671782900493553</v>
      </c>
      <c r="BH290" s="0" t="n">
        <v>0.715759989110752</v>
      </c>
      <c r="BI290" s="0" t="n">
        <v>-0.68205206571262</v>
      </c>
      <c r="BJ290" s="0" t="n">
        <v>-1.48724615533593</v>
      </c>
      <c r="BK290" s="0" t="n">
        <v>0.580053241370043</v>
      </c>
    </row>
    <row r="291" customFormat="false" ht="15" hidden="false" customHeight="false" outlineLevel="0" collapsed="false">
      <c r="A291" s="0" t="n">
        <v>-0.239404500535377</v>
      </c>
      <c r="B291" s="0" t="n">
        <v>-0.499685110302934</v>
      </c>
      <c r="C291" s="0" t="n">
        <v>-0.472002270919274</v>
      </c>
      <c r="D291" s="0" t="n">
        <v>-0.0759552679160874</v>
      </c>
      <c r="E291" s="0" t="n">
        <v>-0.742682418359722</v>
      </c>
      <c r="F291" s="0" t="n">
        <v>-0.482248952680657</v>
      </c>
      <c r="G291" s="0" t="n">
        <v>1.2376624223273</v>
      </c>
      <c r="H291" s="0" t="n">
        <v>-0.869156064389273</v>
      </c>
      <c r="I291" s="0" t="n">
        <v>-0.887290837266742</v>
      </c>
      <c r="J291" s="0" t="n">
        <v>0.763286104178582</v>
      </c>
      <c r="K291" s="0" t="n">
        <v>-0.037937835447602</v>
      </c>
      <c r="L291" s="0" t="n">
        <v>-0.683328992811069</v>
      </c>
      <c r="M291" s="0" t="n">
        <v>0.209313819579362</v>
      </c>
      <c r="N291" s="0" t="n">
        <v>-1.07297804776601</v>
      </c>
      <c r="O291" s="0" t="n">
        <v>-2.36387249461936</v>
      </c>
      <c r="P291" s="0" t="n">
        <v>0.785986032634982</v>
      </c>
      <c r="Q291" s="0" t="n">
        <v>1.38104460315378</v>
      </c>
      <c r="R291" s="0" t="n">
        <v>-0.303818595604876</v>
      </c>
      <c r="S291" s="0" t="n">
        <v>-0.721562505126144</v>
      </c>
      <c r="T291" s="0" t="n">
        <v>0.230866373844769</v>
      </c>
      <c r="U291" s="0" t="n">
        <v>-1.45326066332103</v>
      </c>
      <c r="V291" s="0" t="n">
        <v>1.33860579972325</v>
      </c>
      <c r="W291" s="0" t="n">
        <v>-0.692918623031611</v>
      </c>
      <c r="X291" s="0" t="n">
        <v>0.605860820758893</v>
      </c>
      <c r="Y291" s="0" t="n">
        <v>-1.7193779062073</v>
      </c>
      <c r="Z291" s="0" t="n">
        <v>-1.99251535316812</v>
      </c>
      <c r="AA291" s="0" t="n">
        <v>0.766656587783348</v>
      </c>
      <c r="AB291" s="0" t="n">
        <v>0.54955713590858</v>
      </c>
      <c r="AC291" s="0" t="n">
        <v>-0.859587886979802</v>
      </c>
      <c r="AD291" s="0" t="n">
        <v>0.387130649789515</v>
      </c>
      <c r="AE291" s="0" t="n">
        <v>0.0454112179322382</v>
      </c>
      <c r="AF291" s="0" t="n">
        <v>-0.0253884205424102</v>
      </c>
      <c r="AG291" s="0" t="n">
        <v>1.91967315619766</v>
      </c>
      <c r="AH291" s="0" t="n">
        <v>0.0138377460942373</v>
      </c>
      <c r="AI291" s="0" t="n">
        <v>0.689727774064174</v>
      </c>
      <c r="AJ291" s="0" t="n">
        <v>0.493122822399772</v>
      </c>
      <c r="AK291" s="0" t="n">
        <v>-1.44363200346881</v>
      </c>
      <c r="AL291" s="0" t="n">
        <v>1.25650689427926</v>
      </c>
      <c r="AM291" s="0" t="n">
        <v>-0.813205186747977</v>
      </c>
      <c r="AN291" s="0" t="n">
        <v>0.278962930331809</v>
      </c>
      <c r="AO291" s="0" t="n">
        <v>0.279760168495834</v>
      </c>
      <c r="AP291" s="0" t="n">
        <v>-0.790371896051711</v>
      </c>
      <c r="AQ291" s="0" t="n">
        <v>-0.34005129456889</v>
      </c>
      <c r="AR291" s="0" t="n">
        <v>-0.570612997219531</v>
      </c>
      <c r="AS291" s="0" t="n">
        <v>-0.968184660532861</v>
      </c>
      <c r="AT291" s="0" t="n">
        <v>0.331308383183323</v>
      </c>
      <c r="AU291" s="0" t="n">
        <v>0.61223673450775</v>
      </c>
      <c r="AV291" s="0" t="n">
        <v>1.0851505265578</v>
      </c>
      <c r="AW291" s="0" t="n">
        <v>0.825410529978955</v>
      </c>
      <c r="AX291" s="0" t="n">
        <v>-2.94909442530873</v>
      </c>
      <c r="AY291" s="0" t="n">
        <v>-1.24467958073679</v>
      </c>
      <c r="AZ291" s="0" t="n">
        <v>1.35107436620802</v>
      </c>
      <c r="BA291" s="0" t="n">
        <v>1.32245795674357</v>
      </c>
      <c r="BB291" s="0" t="n">
        <v>-0.481866061718492</v>
      </c>
      <c r="BC291" s="0" t="n">
        <v>-0.547264797377967</v>
      </c>
      <c r="BD291" s="0" t="n">
        <v>-0.548883835317364</v>
      </c>
      <c r="BE291" s="0" t="n">
        <v>0.254955793553698</v>
      </c>
      <c r="BF291" s="0" t="n">
        <v>0.1254542600029</v>
      </c>
      <c r="BG291" s="0" t="n">
        <v>-0.327879524159357</v>
      </c>
      <c r="BH291" s="0" t="n">
        <v>-0.0858930062933304</v>
      </c>
      <c r="BI291" s="0" t="n">
        <v>2.21930037274754</v>
      </c>
      <c r="BJ291" s="0" t="n">
        <v>0.229799630575194</v>
      </c>
      <c r="BK291" s="0" t="n">
        <v>0.851406434260314</v>
      </c>
    </row>
    <row r="292" customFormat="false" ht="15" hidden="false" customHeight="false" outlineLevel="0" collapsed="false">
      <c r="A292" s="0" t="n">
        <v>-0.175211418908512</v>
      </c>
      <c r="B292" s="0" t="n">
        <v>-2.98525900260341</v>
      </c>
      <c r="C292" s="0" t="n">
        <v>-0.367481665474304</v>
      </c>
      <c r="D292" s="0" t="n">
        <v>0.313529686172398</v>
      </c>
      <c r="E292" s="0" t="n">
        <v>-0.921801501977252</v>
      </c>
      <c r="F292" s="0" t="n">
        <v>-0.482687887209213</v>
      </c>
      <c r="G292" s="0" t="n">
        <v>-0.420094490451841</v>
      </c>
      <c r="H292" s="0" t="n">
        <v>-0.606850593215671</v>
      </c>
      <c r="I292" s="0" t="n">
        <v>-2.05654356482954</v>
      </c>
      <c r="J292" s="0" t="n">
        <v>1.13088843532592</v>
      </c>
      <c r="K292" s="0" t="n">
        <v>-0.473632076811455</v>
      </c>
      <c r="L292" s="0" t="n">
        <v>0.926381129981538</v>
      </c>
      <c r="M292" s="0" t="n">
        <v>-0.555512646342248</v>
      </c>
      <c r="N292" s="0" t="n">
        <v>0.918686511486094</v>
      </c>
      <c r="O292" s="0" t="n">
        <v>0.417366813605084</v>
      </c>
      <c r="P292" s="0" t="n">
        <v>0.295089914237906</v>
      </c>
      <c r="Q292" s="0" t="n">
        <v>-0.975816719344709</v>
      </c>
      <c r="R292" s="0" t="n">
        <v>-0.918454443942414</v>
      </c>
      <c r="S292" s="0" t="n">
        <v>1.24571737644638</v>
      </c>
      <c r="T292" s="0" t="n">
        <v>-0.0549341109998487</v>
      </c>
      <c r="U292" s="0" t="n">
        <v>0.709579854749173</v>
      </c>
      <c r="V292" s="0" t="n">
        <v>1.25850491067534</v>
      </c>
      <c r="W292" s="0" t="n">
        <v>0.21701705042437</v>
      </c>
      <c r="X292" s="0" t="n">
        <v>0.30848278845582</v>
      </c>
      <c r="Y292" s="0" t="n">
        <v>-2.42671648634552</v>
      </c>
      <c r="Z292" s="0" t="n">
        <v>-0.432959825360696</v>
      </c>
      <c r="AA292" s="0" t="n">
        <v>1.37761750075424</v>
      </c>
      <c r="AB292" s="0" t="n">
        <v>0.564774004170942</v>
      </c>
      <c r="AC292" s="0" t="n">
        <v>-1.0213832954294</v>
      </c>
      <c r="AD292" s="0" t="n">
        <v>-2.08844277286993</v>
      </c>
      <c r="AE292" s="0" t="n">
        <v>1.58598331223796</v>
      </c>
      <c r="AF292" s="0" t="n">
        <v>1.87992438513905</v>
      </c>
      <c r="AG292" s="0" t="n">
        <v>-1.87096517537178</v>
      </c>
      <c r="AH292" s="0" t="n">
        <v>-0.389614177370904</v>
      </c>
      <c r="AI292" s="0" t="n">
        <v>0.868292731876367</v>
      </c>
      <c r="AJ292" s="0" t="n">
        <v>-0.534629086122435</v>
      </c>
      <c r="AK292" s="0" t="n">
        <v>2.63574773901688</v>
      </c>
      <c r="AL292" s="0" t="n">
        <v>-0.003375506597161</v>
      </c>
      <c r="AM292" s="0" t="n">
        <v>-0.327821172843085</v>
      </c>
      <c r="AN292" s="0" t="n">
        <v>-0.92427013953783</v>
      </c>
      <c r="AO292" s="0" t="n">
        <v>1.01389595229254</v>
      </c>
      <c r="AP292" s="0" t="n">
        <v>-0.085687161403359</v>
      </c>
      <c r="AQ292" s="0" t="n">
        <v>0.925424626059587</v>
      </c>
      <c r="AR292" s="0" t="n">
        <v>-0.255383755674317</v>
      </c>
      <c r="AS292" s="0" t="n">
        <v>0.895346322363024</v>
      </c>
      <c r="AT292" s="0" t="n">
        <v>0.408100839160221</v>
      </c>
      <c r="AU292" s="0" t="n">
        <v>0.995815394790229</v>
      </c>
      <c r="AV292" s="0" t="n">
        <v>-0.651136241823657</v>
      </c>
      <c r="AW292" s="0" t="n">
        <v>-0.858451116656665</v>
      </c>
      <c r="AX292" s="0" t="n">
        <v>0.234620569957414</v>
      </c>
      <c r="AY292" s="0" t="n">
        <v>-0.0382379949600283</v>
      </c>
      <c r="AZ292" s="0" t="n">
        <v>1.44859141463354</v>
      </c>
      <c r="BA292" s="0" t="n">
        <v>0.299676648006787</v>
      </c>
      <c r="BB292" s="0" t="n">
        <v>0.0502046170417448</v>
      </c>
      <c r="BC292" s="0" t="n">
        <v>-2.62079309102998</v>
      </c>
      <c r="BD292" s="0" t="n">
        <v>1.11196702577416</v>
      </c>
      <c r="BE292" s="0" t="n">
        <v>-1.46417723875244</v>
      </c>
      <c r="BF292" s="0" t="n">
        <v>-0.996858773465808</v>
      </c>
      <c r="BG292" s="0" t="n">
        <v>-0.280636404490136</v>
      </c>
      <c r="BH292" s="0" t="n">
        <v>-1.75862048419513</v>
      </c>
      <c r="BI292" s="0" t="n">
        <v>-0.372105472606863</v>
      </c>
      <c r="BJ292" s="0" t="n">
        <v>-0.389159195667929</v>
      </c>
      <c r="BK292" s="0" t="n">
        <v>0.0531206530175453</v>
      </c>
    </row>
    <row r="293" customFormat="false" ht="15" hidden="false" customHeight="false" outlineLevel="0" collapsed="false">
      <c r="A293" s="0" t="n">
        <v>-1.22356888241863</v>
      </c>
      <c r="B293" s="0" t="n">
        <v>-1.09646923381088</v>
      </c>
      <c r="C293" s="0" t="n">
        <v>0.625677287496212</v>
      </c>
      <c r="D293" s="0" t="n">
        <v>1.31924719459877</v>
      </c>
      <c r="E293" s="0" t="n">
        <v>0.202980637395657</v>
      </c>
      <c r="F293" s="0" t="n">
        <v>0.800038564397646</v>
      </c>
      <c r="G293" s="0" t="n">
        <v>0.0635245746153551</v>
      </c>
      <c r="H293" s="0" t="n">
        <v>-1.23743813468414</v>
      </c>
      <c r="I293" s="0" t="n">
        <v>0.45730165508679</v>
      </c>
      <c r="J293" s="0" t="n">
        <v>0.0428233813115749</v>
      </c>
      <c r="K293" s="0" t="n">
        <v>-0.0580227348083952</v>
      </c>
      <c r="L293" s="0" t="n">
        <v>-0.848430882205285</v>
      </c>
      <c r="M293" s="0" t="n">
        <v>2.24688933398461</v>
      </c>
      <c r="N293" s="0" t="n">
        <v>0.606700294765297</v>
      </c>
      <c r="O293" s="0" t="n">
        <v>-0.211283692279473</v>
      </c>
      <c r="P293" s="0" t="n">
        <v>-1.20007895642686</v>
      </c>
      <c r="Q293" s="0" t="n">
        <v>0.491902447506205</v>
      </c>
      <c r="R293" s="0" t="n">
        <v>1.87655270604187</v>
      </c>
      <c r="S293" s="0" t="n">
        <v>-0.619711445966136</v>
      </c>
      <c r="T293" s="0" t="n">
        <v>0.635362388825629</v>
      </c>
      <c r="U293" s="0" t="n">
        <v>1.18966665909036</v>
      </c>
      <c r="V293" s="0" t="n">
        <v>0.624345389713224</v>
      </c>
      <c r="W293" s="0" t="n">
        <v>0.18452535765585</v>
      </c>
      <c r="X293" s="0" t="n">
        <v>0.604744664538213</v>
      </c>
      <c r="Y293" s="0" t="n">
        <v>2.20556605709907</v>
      </c>
      <c r="Z293" s="0" t="n">
        <v>-0.897066196887132</v>
      </c>
      <c r="AA293" s="0" t="n">
        <v>-1.27487504127872</v>
      </c>
      <c r="AB293" s="0" t="n">
        <v>-0.651521991339506</v>
      </c>
      <c r="AC293" s="0" t="n">
        <v>1.13768567042482</v>
      </c>
      <c r="AD293" s="0" t="n">
        <v>0.201491533947518</v>
      </c>
      <c r="AE293" s="0" t="n">
        <v>0.00652131522945806</v>
      </c>
      <c r="AF293" s="0" t="n">
        <v>-0.59879438956191</v>
      </c>
      <c r="AG293" s="0" t="n">
        <v>-0.668340488718081</v>
      </c>
      <c r="AH293" s="0" t="n">
        <v>0.734173798778496</v>
      </c>
      <c r="AI293" s="0" t="n">
        <v>-0.0819955564135604</v>
      </c>
      <c r="AJ293" s="0" t="n">
        <v>-0.457280404615241</v>
      </c>
      <c r="AK293" s="0" t="n">
        <v>-1.45582232214677</v>
      </c>
      <c r="AL293" s="0" t="n">
        <v>-0.704506539824723</v>
      </c>
      <c r="AM293" s="0" t="n">
        <v>-0.789056687375519</v>
      </c>
      <c r="AN293" s="0" t="n">
        <v>-0.0838266279293609</v>
      </c>
      <c r="AO293" s="0" t="n">
        <v>-1.4104591452035</v>
      </c>
      <c r="AP293" s="0" t="n">
        <v>-0.409762795959497</v>
      </c>
      <c r="AQ293" s="0" t="n">
        <v>0.86108791017357</v>
      </c>
      <c r="AR293" s="0" t="n">
        <v>-1.40336997012519</v>
      </c>
      <c r="AS293" s="0" t="n">
        <v>-0.697903272539028</v>
      </c>
      <c r="AT293" s="0" t="n">
        <v>0.443044021128482</v>
      </c>
      <c r="AU293" s="0" t="n">
        <v>0.479492967399243</v>
      </c>
      <c r="AV293" s="0" t="n">
        <v>-0.296575545140762</v>
      </c>
      <c r="AW293" s="0" t="n">
        <v>-0.463184795267585</v>
      </c>
      <c r="AX293" s="0" t="n">
        <v>-0.197292265631206</v>
      </c>
      <c r="AY293" s="0" t="n">
        <v>-0.311308673442885</v>
      </c>
      <c r="AZ293" s="0" t="n">
        <v>-1.69995737457638</v>
      </c>
      <c r="BA293" s="0" t="n">
        <v>-1.07154315223489</v>
      </c>
      <c r="BB293" s="0" t="n">
        <v>-0.190635591265024</v>
      </c>
      <c r="BC293" s="0" t="n">
        <v>-0.941310580767483</v>
      </c>
      <c r="BD293" s="0" t="n">
        <v>1.03252390352754</v>
      </c>
      <c r="BE293" s="0" t="n">
        <v>-0.397927049946809</v>
      </c>
      <c r="BF293" s="0" t="n">
        <v>-1.80930634973311</v>
      </c>
      <c r="BG293" s="0" t="n">
        <v>0.218045895392374</v>
      </c>
      <c r="BH293" s="0" t="n">
        <v>0.847633928619085</v>
      </c>
      <c r="BI293" s="0" t="n">
        <v>0.652088888593061</v>
      </c>
      <c r="BJ293" s="0" t="n">
        <v>1.08963303734239</v>
      </c>
      <c r="BK293" s="0" t="n">
        <v>0.784761908127703</v>
      </c>
    </row>
    <row r="294" customFormat="false" ht="15" hidden="false" customHeight="false" outlineLevel="0" collapsed="false">
      <c r="A294" s="0" t="n">
        <v>0.370508098590029</v>
      </c>
      <c r="B294" s="0" t="n">
        <v>1.40556701917864</v>
      </c>
      <c r="C294" s="0" t="n">
        <v>-0.0156183339496031</v>
      </c>
      <c r="D294" s="0" t="n">
        <v>-0.902277173786647</v>
      </c>
      <c r="E294" s="0" t="n">
        <v>0.90775618014692</v>
      </c>
      <c r="F294" s="0" t="n">
        <v>-1.51928392364177</v>
      </c>
      <c r="G294" s="0" t="n">
        <v>-0.510792088527595</v>
      </c>
      <c r="H294" s="0" t="n">
        <v>-1.03058058562406</v>
      </c>
      <c r="I294" s="0" t="n">
        <v>0.657834553852137</v>
      </c>
      <c r="J294" s="0" t="n">
        <v>-0.854525227066616</v>
      </c>
      <c r="K294" s="0" t="n">
        <v>1.09193390039531</v>
      </c>
      <c r="L294" s="0" t="n">
        <v>-0.890247500836509</v>
      </c>
      <c r="M294" s="0" t="n">
        <v>-0.171839339793531</v>
      </c>
      <c r="N294" s="0" t="n">
        <v>-0.553251219984784</v>
      </c>
      <c r="O294" s="0" t="n">
        <v>1.17559460562485</v>
      </c>
      <c r="P294" s="0" t="n">
        <v>0.895069842276605</v>
      </c>
      <c r="Q294" s="0" t="n">
        <v>-0.597228218253385</v>
      </c>
      <c r="R294" s="0" t="n">
        <v>0.948348004224201</v>
      </c>
      <c r="S294" s="0" t="n">
        <v>-0.463206292099123</v>
      </c>
      <c r="T294" s="0" t="n">
        <v>1.36713780646025</v>
      </c>
      <c r="U294" s="0" t="n">
        <v>-0.848174212666668</v>
      </c>
      <c r="V294" s="0" t="n">
        <v>1.23252331476851</v>
      </c>
      <c r="W294" s="0" t="n">
        <v>-0.552299937679523</v>
      </c>
      <c r="X294" s="0" t="n">
        <v>-0.625630933646001</v>
      </c>
      <c r="Y294" s="0" t="n">
        <v>0.696771818429575</v>
      </c>
      <c r="Z294" s="0" t="n">
        <v>-0.582026567084727</v>
      </c>
      <c r="AA294" s="0" t="n">
        <v>-0.260442263333556</v>
      </c>
      <c r="AB294" s="0" t="n">
        <v>0.538841856192738</v>
      </c>
      <c r="AC294" s="0" t="n">
        <v>1.00855468407621</v>
      </c>
      <c r="AD294" s="0" t="n">
        <v>1.96262569167258</v>
      </c>
      <c r="AE294" s="0" t="n">
        <v>-0.349650047299694</v>
      </c>
      <c r="AF294" s="0" t="n">
        <v>1.56480277136206</v>
      </c>
      <c r="AG294" s="0" t="n">
        <v>-0.0953441994413082</v>
      </c>
      <c r="AH294" s="0" t="n">
        <v>0.263448216082249</v>
      </c>
      <c r="AI294" s="0" t="n">
        <v>-0.679142775438196</v>
      </c>
      <c r="AJ294" s="0" t="n">
        <v>0.302045499489864</v>
      </c>
      <c r="AK294" s="0" t="n">
        <v>0.329447786347091</v>
      </c>
      <c r="AL294" s="0" t="n">
        <v>-0.731870704288296</v>
      </c>
      <c r="AM294" s="0" t="n">
        <v>-0.335058029084118</v>
      </c>
      <c r="AN294" s="0" t="n">
        <v>-0.316155957182778</v>
      </c>
      <c r="AO294" s="0" t="n">
        <v>-0.469267589808526</v>
      </c>
      <c r="AP294" s="0" t="n">
        <v>1.53557212320711</v>
      </c>
      <c r="AQ294" s="0" t="n">
        <v>-0.756788679986982</v>
      </c>
      <c r="AR294" s="0" t="n">
        <v>-0.612468794013602</v>
      </c>
      <c r="AS294" s="0" t="n">
        <v>1.0166831285765</v>
      </c>
      <c r="AT294" s="0" t="n">
        <v>0.244080473674201</v>
      </c>
      <c r="AU294" s="0" t="n">
        <v>0.0393072876276312</v>
      </c>
      <c r="AV294" s="0" t="n">
        <v>0.134496784401733</v>
      </c>
      <c r="AW294" s="0" t="n">
        <v>-0.333859966568535</v>
      </c>
      <c r="AX294" s="0" t="n">
        <v>-1.43136678183118</v>
      </c>
      <c r="AY294" s="0" t="n">
        <v>-1.08176672767283</v>
      </c>
      <c r="AZ294" s="0" t="n">
        <v>1.31221919343141</v>
      </c>
      <c r="BA294" s="0" t="n">
        <v>-0.622069990306049</v>
      </c>
      <c r="BB294" s="0" t="n">
        <v>-1.32893331953541</v>
      </c>
      <c r="BC294" s="0" t="n">
        <v>-0.386808520689203</v>
      </c>
      <c r="BD294" s="0" t="n">
        <v>-1.09098042518597</v>
      </c>
      <c r="BE294" s="0" t="n">
        <v>-2.01227044570077</v>
      </c>
      <c r="BF294" s="0" t="n">
        <v>-1.02370954610698</v>
      </c>
      <c r="BG294" s="0" t="n">
        <v>-0.249308595641729</v>
      </c>
      <c r="BH294" s="0" t="n">
        <v>-1.04508847408475</v>
      </c>
      <c r="BI294" s="0" t="n">
        <v>-0.144887833096891</v>
      </c>
      <c r="BJ294" s="0" t="n">
        <v>-0.0239030432849555</v>
      </c>
      <c r="BK294" s="0" t="n">
        <v>0.351414235713733</v>
      </c>
    </row>
    <row r="295" customFormat="false" ht="15" hidden="false" customHeight="false" outlineLevel="0" collapsed="false">
      <c r="A295" s="0" t="n">
        <v>-1.56341335883211</v>
      </c>
      <c r="B295" s="0" t="n">
        <v>0.818428665942001</v>
      </c>
      <c r="C295" s="0" t="n">
        <v>-1.53236772467812</v>
      </c>
      <c r="D295" s="0" t="n">
        <v>-0.499864123740371</v>
      </c>
      <c r="E295" s="0" t="n">
        <v>1.39930617480194</v>
      </c>
      <c r="F295" s="0" t="n">
        <v>-0.367649292991422</v>
      </c>
      <c r="G295" s="0" t="n">
        <v>2.10002650765162</v>
      </c>
      <c r="H295" s="0" t="n">
        <v>-0.625508016831036</v>
      </c>
      <c r="I295" s="0" t="n">
        <v>-0.885231482988991</v>
      </c>
      <c r="J295" s="0" t="n">
        <v>0.592355955652054</v>
      </c>
      <c r="K295" s="0" t="n">
        <v>-0.123547695955582</v>
      </c>
      <c r="L295" s="0" t="n">
        <v>-1.95415743375029</v>
      </c>
      <c r="M295" s="0" t="n">
        <v>0.505746704261937</v>
      </c>
      <c r="N295" s="0" t="n">
        <v>1.0589075870566</v>
      </c>
      <c r="O295" s="0" t="n">
        <v>-1.4816634024626</v>
      </c>
      <c r="P295" s="0" t="n">
        <v>-1.9625871905308</v>
      </c>
      <c r="Q295" s="0" t="n">
        <v>-0.00369567184784733</v>
      </c>
      <c r="R295" s="0" t="n">
        <v>-1.01146303540836</v>
      </c>
      <c r="S295" s="0" t="n">
        <v>-1.34147591553088</v>
      </c>
      <c r="T295" s="0" t="n">
        <v>0.742484232538384</v>
      </c>
      <c r="U295" s="0" t="n">
        <v>0.485305835367868</v>
      </c>
      <c r="V295" s="0" t="n">
        <v>-1.23087451315474</v>
      </c>
      <c r="W295" s="0" t="n">
        <v>-1.68501427870851</v>
      </c>
      <c r="X295" s="0" t="n">
        <v>-0.562880860174355</v>
      </c>
      <c r="Y295" s="0" t="n">
        <v>0.879814353502054</v>
      </c>
      <c r="Z295" s="0" t="n">
        <v>-1.98706111169944</v>
      </c>
      <c r="AA295" s="0" t="n">
        <v>0.530970897811965</v>
      </c>
      <c r="AB295" s="0" t="n">
        <v>0.335137781171452</v>
      </c>
      <c r="AC295" s="0" t="n">
        <v>-0.342337834489622</v>
      </c>
      <c r="AD295" s="0" t="n">
        <v>-1.55416042071477</v>
      </c>
      <c r="AE295" s="0" t="n">
        <v>-0.853975976552224</v>
      </c>
      <c r="AF295" s="0" t="n">
        <v>-0.41486550036191</v>
      </c>
      <c r="AG295" s="0" t="n">
        <v>-0.463288530118106</v>
      </c>
      <c r="AH295" s="0" t="n">
        <v>-0.0435146686434661</v>
      </c>
      <c r="AI295" s="0" t="n">
        <v>-0.558139514518506</v>
      </c>
      <c r="AJ295" s="0" t="n">
        <v>2.5295600776943</v>
      </c>
      <c r="AK295" s="0" t="n">
        <v>0.296607459069798</v>
      </c>
      <c r="AL295" s="0" t="n">
        <v>-0.241321934916781</v>
      </c>
      <c r="AM295" s="0" t="n">
        <v>1.15101408361951</v>
      </c>
      <c r="AN295" s="0" t="n">
        <v>-0.38632331781156</v>
      </c>
      <c r="AO295" s="0" t="n">
        <v>0.204471220986122</v>
      </c>
      <c r="AP295" s="0" t="n">
        <v>-1.75547569831549</v>
      </c>
      <c r="AQ295" s="0" t="n">
        <v>-1.57301972521486</v>
      </c>
      <c r="AR295" s="0" t="n">
        <v>0.465805569118163</v>
      </c>
      <c r="AS295" s="0" t="n">
        <v>0.150837711566695</v>
      </c>
      <c r="AT295" s="0" t="n">
        <v>0.0739475656083926</v>
      </c>
      <c r="AU295" s="0" t="n">
        <v>0.451659476159623</v>
      </c>
      <c r="AV295" s="0" t="n">
        <v>-0.195024984028127</v>
      </c>
      <c r="AW295" s="0" t="n">
        <v>0.75828206888759</v>
      </c>
      <c r="AX295" s="0" t="n">
        <v>1.13061533493753</v>
      </c>
      <c r="AY295" s="0" t="n">
        <v>-0.622711223900269</v>
      </c>
      <c r="AZ295" s="0" t="n">
        <v>-0.629529584221811</v>
      </c>
      <c r="BA295" s="0" t="n">
        <v>0.804315759659992</v>
      </c>
      <c r="BB295" s="0" t="n">
        <v>-0.8953554307626</v>
      </c>
      <c r="BC295" s="0" t="n">
        <v>0.631577729165331</v>
      </c>
      <c r="BD295" s="0" t="n">
        <v>-0.253165238037981</v>
      </c>
      <c r="BE295" s="0" t="n">
        <v>-0.820344012612456</v>
      </c>
      <c r="BF295" s="0" t="n">
        <v>0.033612564703713</v>
      </c>
      <c r="BG295" s="0" t="n">
        <v>-0.454740912141134</v>
      </c>
      <c r="BH295" s="0" t="n">
        <v>0.516429643887572</v>
      </c>
      <c r="BI295" s="0" t="n">
        <v>0.196466583428097</v>
      </c>
      <c r="BJ295" s="0" t="n">
        <v>0.20585943088034</v>
      </c>
      <c r="BK295" s="0" t="n">
        <v>0.746578346540239</v>
      </c>
    </row>
    <row r="296" customFormat="false" ht="15" hidden="false" customHeight="false" outlineLevel="0" collapsed="false">
      <c r="A296" s="0" t="n">
        <v>0.176774163115782</v>
      </c>
      <c r="B296" s="0" t="n">
        <v>1.54861829886375</v>
      </c>
      <c r="C296" s="0" t="n">
        <v>0.491153747142105</v>
      </c>
      <c r="D296" s="0" t="n">
        <v>0.284875493369671</v>
      </c>
      <c r="E296" s="0" t="n">
        <v>0.25617975249538</v>
      </c>
      <c r="F296" s="0" t="n">
        <v>0.241497445870779</v>
      </c>
      <c r="G296" s="0" t="n">
        <v>0.0617641998601289</v>
      </c>
      <c r="H296" s="0" t="n">
        <v>-0.479441518086064</v>
      </c>
      <c r="I296" s="0" t="n">
        <v>-0.874517074132523</v>
      </c>
      <c r="J296" s="0" t="n">
        <v>0.649765226848267</v>
      </c>
      <c r="K296" s="0" t="n">
        <v>1.20320085538914</v>
      </c>
      <c r="L296" s="0" t="n">
        <v>1.0420444122431</v>
      </c>
      <c r="M296" s="0" t="n">
        <v>0.487202921194927</v>
      </c>
      <c r="N296" s="0" t="n">
        <v>0.351921317816509</v>
      </c>
      <c r="O296" s="0" t="n">
        <v>0.769996066197457</v>
      </c>
      <c r="P296" s="0" t="n">
        <v>1.29611666424989</v>
      </c>
      <c r="Q296" s="0" t="n">
        <v>0.456120827474188</v>
      </c>
      <c r="R296" s="0" t="n">
        <v>-0.181426620113971</v>
      </c>
      <c r="S296" s="0" t="n">
        <v>-0.595029465835565</v>
      </c>
      <c r="T296" s="0" t="n">
        <v>0.557423053108321</v>
      </c>
      <c r="U296" s="0" t="n">
        <v>0.412997822143434</v>
      </c>
      <c r="V296" s="0" t="n">
        <v>0.926698308847311</v>
      </c>
      <c r="W296" s="0" t="n">
        <v>0.0314391703747764</v>
      </c>
      <c r="X296" s="0" t="n">
        <v>0.848428634190815</v>
      </c>
      <c r="Y296" s="0" t="n">
        <v>-0.5731278132412</v>
      </c>
      <c r="Z296" s="0" t="n">
        <v>1.78586649193411</v>
      </c>
      <c r="AA296" s="0" t="n">
        <v>0.359629672452462</v>
      </c>
      <c r="AB296" s="0" t="n">
        <v>-0.301107339191742</v>
      </c>
      <c r="AC296" s="0" t="n">
        <v>-0.183834516322504</v>
      </c>
      <c r="AD296" s="0" t="n">
        <v>-2.6930336639805</v>
      </c>
      <c r="AE296" s="0" t="n">
        <v>-0.349800024567908</v>
      </c>
      <c r="AF296" s="0" t="n">
        <v>1.00405459684201</v>
      </c>
      <c r="AG296" s="0" t="n">
        <v>0.095464247089073</v>
      </c>
      <c r="AH296" s="0" t="n">
        <v>1.77624633346645</v>
      </c>
      <c r="AI296" s="0" t="n">
        <v>0.0805997492967609</v>
      </c>
      <c r="AJ296" s="0" t="n">
        <v>0.833056057000759</v>
      </c>
      <c r="AK296" s="0" t="n">
        <v>-0.915390275560162</v>
      </c>
      <c r="AL296" s="0" t="n">
        <v>0.549540274595535</v>
      </c>
      <c r="AM296" s="0" t="n">
        <v>0.116765915795247</v>
      </c>
      <c r="AN296" s="0" t="n">
        <v>0.635557841404403</v>
      </c>
      <c r="AO296" s="0" t="n">
        <v>-1.73885135185333</v>
      </c>
      <c r="AP296" s="0" t="n">
        <v>0.321242766117912</v>
      </c>
      <c r="AQ296" s="0" t="n">
        <v>-1.8325570434792</v>
      </c>
      <c r="AR296" s="0" t="n">
        <v>-0.814151762118267</v>
      </c>
      <c r="AS296" s="0" t="n">
        <v>-0.482066727335386</v>
      </c>
      <c r="AT296" s="0" t="n">
        <v>-0.36873314731752</v>
      </c>
      <c r="AU296" s="0" t="n">
        <v>-0.393797298216252</v>
      </c>
      <c r="AV296" s="0" t="n">
        <v>1.92767257934561</v>
      </c>
      <c r="AW296" s="0" t="n">
        <v>0.278883394150757</v>
      </c>
      <c r="AX296" s="0" t="n">
        <v>-0.845157971184322</v>
      </c>
      <c r="AY296" s="0" t="n">
        <v>0.0488971834741055</v>
      </c>
      <c r="AZ296" s="0" t="n">
        <v>1.40518984680358</v>
      </c>
      <c r="BA296" s="0" t="n">
        <v>0.0524044505774695</v>
      </c>
      <c r="BB296" s="0" t="n">
        <v>-1.70410551625549</v>
      </c>
      <c r="BC296" s="0" t="n">
        <v>-1.24689171553472</v>
      </c>
      <c r="BD296" s="0" t="n">
        <v>0.0620040093660318</v>
      </c>
      <c r="BE296" s="0" t="n">
        <v>-0.951449277058087</v>
      </c>
      <c r="BF296" s="0" t="n">
        <v>0.366507020368052</v>
      </c>
      <c r="BG296" s="0" t="n">
        <v>1.70387158682672</v>
      </c>
      <c r="BH296" s="0" t="n">
        <v>0.924465988129554</v>
      </c>
      <c r="BI296" s="0" t="n">
        <v>-1.5628887685082</v>
      </c>
      <c r="BJ296" s="0" t="n">
        <v>0.273993081829304</v>
      </c>
      <c r="BK296" s="0" t="n">
        <v>0.243383979375018</v>
      </c>
    </row>
    <row r="297" customFormat="false" ht="15" hidden="false" customHeight="false" outlineLevel="0" collapsed="false">
      <c r="A297" s="0" t="n">
        <v>0.299838196274881</v>
      </c>
      <c r="B297" s="0" t="n">
        <v>-1.90413658957301</v>
      </c>
      <c r="C297" s="0" t="n">
        <v>-1.62595891536206</v>
      </c>
      <c r="D297" s="0" t="n">
        <v>-2.21878023344813</v>
      </c>
      <c r="E297" s="0" t="n">
        <v>0.159045210400051</v>
      </c>
      <c r="F297" s="0" t="n">
        <v>-0.295624488747095</v>
      </c>
      <c r="G297" s="0" t="n">
        <v>1.51664254942079</v>
      </c>
      <c r="H297" s="0" t="n">
        <v>-1.47693442611827</v>
      </c>
      <c r="I297" s="0" t="n">
        <v>1.16777955126794</v>
      </c>
      <c r="J297" s="0" t="n">
        <v>-0.216775563762629</v>
      </c>
      <c r="K297" s="0" t="n">
        <v>1.09730252763284</v>
      </c>
      <c r="L297" s="0" t="n">
        <v>0.588866826738696</v>
      </c>
      <c r="M297" s="0" t="n">
        <v>0.8372624310497</v>
      </c>
      <c r="N297" s="0" t="n">
        <v>0.607875260675818</v>
      </c>
      <c r="O297" s="0" t="n">
        <v>0.539122703148979</v>
      </c>
      <c r="P297" s="0" t="n">
        <v>0.548268794925077</v>
      </c>
      <c r="Q297" s="0" t="n">
        <v>-0.833333911780307</v>
      </c>
      <c r="R297" s="0" t="n">
        <v>1.10486279306252</v>
      </c>
      <c r="S297" s="0" t="n">
        <v>-0.220541427013867</v>
      </c>
      <c r="T297" s="0" t="n">
        <v>-1.21795915230556</v>
      </c>
      <c r="U297" s="0" t="n">
        <v>0.513196364513396</v>
      </c>
      <c r="V297" s="0" t="n">
        <v>0.717918890747602</v>
      </c>
      <c r="W297" s="0" t="n">
        <v>0.230524625180251</v>
      </c>
      <c r="X297" s="0" t="n">
        <v>-1.17972520836071</v>
      </c>
      <c r="Y297" s="0" t="n">
        <v>-0.194107630953358</v>
      </c>
      <c r="Z297" s="0" t="n">
        <v>0.531214294607599</v>
      </c>
      <c r="AA297" s="0" t="n">
        <v>-0.48387665118804</v>
      </c>
      <c r="AB297" s="0" t="n">
        <v>1.10229214983642</v>
      </c>
      <c r="AC297" s="0" t="n">
        <v>-0.681359510442948</v>
      </c>
      <c r="AD297" s="0" t="n">
        <v>-0.408607307701768</v>
      </c>
      <c r="AE297" s="0" t="n">
        <v>0.307808471138884</v>
      </c>
      <c r="AF297" s="0" t="n">
        <v>0.838585798447231</v>
      </c>
      <c r="AG297" s="0" t="n">
        <v>0.886680922283457</v>
      </c>
      <c r="AH297" s="0" t="n">
        <v>-0.53481733634591</v>
      </c>
      <c r="AI297" s="0" t="n">
        <v>-1.22898050248906</v>
      </c>
      <c r="AJ297" s="0" t="n">
        <v>0.637307747028795</v>
      </c>
      <c r="AK297" s="0" t="n">
        <v>-0.458386703551484</v>
      </c>
      <c r="AL297" s="0" t="n">
        <v>2.08702701860207</v>
      </c>
      <c r="AM297" s="0" t="n">
        <v>0.5846177306572</v>
      </c>
      <c r="AN297" s="0" t="n">
        <v>0.031058932870902</v>
      </c>
      <c r="AO297" s="0" t="n">
        <v>0.909683416981834</v>
      </c>
      <c r="AP297" s="0" t="n">
        <v>0.936506374789596</v>
      </c>
      <c r="AQ297" s="0" t="n">
        <v>0.667779556468886</v>
      </c>
      <c r="AR297" s="0" t="n">
        <v>-0.292192728326373</v>
      </c>
      <c r="AS297" s="0" t="n">
        <v>0.187329018406375</v>
      </c>
      <c r="AT297" s="0" t="n">
        <v>2.23823123332497</v>
      </c>
      <c r="AU297" s="0" t="n">
        <v>2.12070015263507</v>
      </c>
      <c r="AV297" s="0" t="n">
        <v>0.606865177857175</v>
      </c>
      <c r="AW297" s="0" t="n">
        <v>-0.457686586053552</v>
      </c>
      <c r="AX297" s="0" t="n">
        <v>2.74750484272524</v>
      </c>
      <c r="AY297" s="0" t="n">
        <v>0.499730176151631</v>
      </c>
      <c r="AZ297" s="0" t="n">
        <v>0.526247856517421</v>
      </c>
      <c r="BA297" s="0" t="n">
        <v>-1.38833777820845</v>
      </c>
      <c r="BB297" s="0" t="n">
        <v>0.385021811712864</v>
      </c>
      <c r="BC297" s="0" t="n">
        <v>-0.382988984740929</v>
      </c>
      <c r="BD297" s="0" t="n">
        <v>-0.141257140087463</v>
      </c>
      <c r="BE297" s="0" t="n">
        <v>2.1305664798072</v>
      </c>
      <c r="BF297" s="0" t="n">
        <v>-0.768207216631737</v>
      </c>
      <c r="BG297" s="0" t="n">
        <v>-0.215396505456288</v>
      </c>
      <c r="BH297" s="0" t="n">
        <v>-0.50826863967459</v>
      </c>
      <c r="BI297" s="0" t="n">
        <v>-3.92623770643633</v>
      </c>
      <c r="BJ297" s="0" t="n">
        <v>2.08411293949859</v>
      </c>
      <c r="BK297" s="0" t="n">
        <v>-1.72469664976111</v>
      </c>
    </row>
    <row r="298" customFormat="false" ht="15" hidden="false" customHeight="false" outlineLevel="0" collapsed="false">
      <c r="A298" s="0" t="n">
        <v>0.287447519400356</v>
      </c>
      <c r="B298" s="0" t="n">
        <v>-0.287328904403009</v>
      </c>
      <c r="C298" s="0" t="n">
        <v>0.0455122453012422</v>
      </c>
      <c r="D298" s="0" t="n">
        <v>0.424236333398044</v>
      </c>
      <c r="E298" s="0" t="n">
        <v>0.569832928238759</v>
      </c>
      <c r="F298" s="0" t="n">
        <v>-0.329508735573009</v>
      </c>
      <c r="G298" s="0" t="n">
        <v>1.51717369667168</v>
      </c>
      <c r="H298" s="0" t="n">
        <v>-0.750579167521766</v>
      </c>
      <c r="I298" s="0" t="n">
        <v>0.416194404885254</v>
      </c>
      <c r="J298" s="0" t="n">
        <v>1.13006933904036</v>
      </c>
      <c r="K298" s="0" t="n">
        <v>0.450012857995814</v>
      </c>
      <c r="L298" s="0" t="n">
        <v>-1.25714921686257</v>
      </c>
      <c r="M298" s="0" t="n">
        <v>0.535335087016223</v>
      </c>
      <c r="N298" s="0" t="n">
        <v>-0.35845361820962</v>
      </c>
      <c r="O298" s="0" t="n">
        <v>0.730956275715473</v>
      </c>
      <c r="P298" s="0" t="n">
        <v>-0.75792184992362</v>
      </c>
      <c r="Q298" s="0" t="n">
        <v>-0.685507738790204</v>
      </c>
      <c r="R298" s="0" t="n">
        <v>-1.84860883329641</v>
      </c>
      <c r="S298" s="0" t="n">
        <v>0.175563945499216</v>
      </c>
      <c r="T298" s="0" t="n">
        <v>-0.668654804757907</v>
      </c>
      <c r="U298" s="0" t="n">
        <v>-0.0980675395389446</v>
      </c>
      <c r="V298" s="0" t="n">
        <v>-1.29587178186301</v>
      </c>
      <c r="W298" s="0" t="n">
        <v>0.71883238760873</v>
      </c>
      <c r="X298" s="0" t="n">
        <v>-0.745005312877281</v>
      </c>
      <c r="Y298" s="0" t="n">
        <v>0.194697296116682</v>
      </c>
      <c r="Z298" s="0" t="n">
        <v>0.0641881771084978</v>
      </c>
      <c r="AA298" s="0" t="n">
        <v>-0.0917524844483729</v>
      </c>
      <c r="AB298" s="0" t="n">
        <v>-0.252240396426677</v>
      </c>
      <c r="AC298" s="0" t="n">
        <v>0.116229043121958</v>
      </c>
      <c r="AD298" s="0" t="n">
        <v>-0.214713183170526</v>
      </c>
      <c r="AE298" s="0" t="n">
        <v>-1.57811805756218</v>
      </c>
      <c r="AF298" s="0" t="n">
        <v>-0.985449685615218</v>
      </c>
      <c r="AG298" s="0" t="n">
        <v>-0.869154592496897</v>
      </c>
      <c r="AH298" s="0" t="n">
        <v>0.455539526023871</v>
      </c>
      <c r="AI298" s="0" t="n">
        <v>0.889240828228324</v>
      </c>
      <c r="AJ298" s="0" t="n">
        <v>-0.955300558237753</v>
      </c>
      <c r="AK298" s="0" t="n">
        <v>-0.876046792529794</v>
      </c>
      <c r="AL298" s="0" t="n">
        <v>-1.47267067575098</v>
      </c>
      <c r="AM298" s="0" t="n">
        <v>0.60398062596923</v>
      </c>
      <c r="AN298" s="0" t="n">
        <v>0.229548655360347</v>
      </c>
      <c r="AO298" s="0" t="n">
        <v>1.63948416252543</v>
      </c>
      <c r="AP298" s="0" t="n">
        <v>0.392471106060873</v>
      </c>
      <c r="AQ298" s="0" t="n">
        <v>-0.996570510579447</v>
      </c>
      <c r="AR298" s="0" t="n">
        <v>0.466495379228198</v>
      </c>
      <c r="AS298" s="0" t="n">
        <v>-0.640479795200824</v>
      </c>
      <c r="AT298" s="0" t="n">
        <v>0.190503105997811</v>
      </c>
      <c r="AU298" s="0" t="n">
        <v>-0.324057028221561</v>
      </c>
      <c r="AV298" s="0" t="n">
        <v>1.14769138981567</v>
      </c>
      <c r="AW298" s="0" t="n">
        <v>-0.0852094496339011</v>
      </c>
      <c r="AX298" s="0" t="n">
        <v>2.99113597090072</v>
      </c>
      <c r="AY298" s="0" t="n">
        <v>0.186896158161985</v>
      </c>
      <c r="AZ298" s="0" t="n">
        <v>1.63047324371514</v>
      </c>
      <c r="BA298" s="0" t="n">
        <v>-1.20599451654682</v>
      </c>
      <c r="BB298" s="0" t="n">
        <v>-0.777407352764511</v>
      </c>
      <c r="BC298" s="0" t="n">
        <v>-0.466670981966081</v>
      </c>
      <c r="BD298" s="0" t="n">
        <v>-1.52100622715938</v>
      </c>
      <c r="BE298" s="0" t="n">
        <v>0.948916520824837</v>
      </c>
      <c r="BF298" s="0" t="n">
        <v>-1.74736319791556</v>
      </c>
      <c r="BG298" s="0" t="n">
        <v>-0.932191564260385</v>
      </c>
      <c r="BH298" s="0" t="n">
        <v>0.236555287218946</v>
      </c>
      <c r="BI298" s="0" t="n">
        <v>-1.13562014718294</v>
      </c>
      <c r="BJ298" s="0" t="n">
        <v>1.10629351241163</v>
      </c>
      <c r="BK298" s="0" t="n">
        <v>0.824514161527674</v>
      </c>
    </row>
    <row r="299" customFormat="false" ht="15" hidden="false" customHeight="false" outlineLevel="0" collapsed="false">
      <c r="A299" s="0" t="n">
        <v>0.6085897232397</v>
      </c>
      <c r="B299" s="0" t="n">
        <v>0.528977708064015</v>
      </c>
      <c r="C299" s="0" t="n">
        <v>1.05655764276025</v>
      </c>
      <c r="D299" s="0" t="n">
        <v>-1.22308306709533</v>
      </c>
      <c r="E299" s="0" t="n">
        <v>0.258854400369832</v>
      </c>
      <c r="F299" s="0" t="n">
        <v>-0.35250496835688</v>
      </c>
      <c r="G299" s="0" t="n">
        <v>0.570351366413681</v>
      </c>
      <c r="H299" s="0" t="n">
        <v>1.82060330054852</v>
      </c>
      <c r="I299" s="0" t="n">
        <v>-0.270057358391422</v>
      </c>
      <c r="J299" s="0" t="n">
        <v>1.91225497541978</v>
      </c>
      <c r="K299" s="0" t="n">
        <v>0.0686340460854686</v>
      </c>
      <c r="L299" s="0" t="n">
        <v>1.36831503883281</v>
      </c>
      <c r="M299" s="0" t="n">
        <v>-1.98727599923081</v>
      </c>
      <c r="N299" s="0" t="n">
        <v>-0.911362722174722</v>
      </c>
      <c r="O299" s="0" t="n">
        <v>-0.10575379127148</v>
      </c>
      <c r="P299" s="0" t="n">
        <v>-1.26370667765467</v>
      </c>
      <c r="Q299" s="0" t="n">
        <v>0.846315977465736</v>
      </c>
      <c r="R299" s="0" t="n">
        <v>-0.543479378670093</v>
      </c>
      <c r="S299" s="0" t="n">
        <v>-0.199810433718714</v>
      </c>
      <c r="T299" s="0" t="n">
        <v>-0.26402008133367</v>
      </c>
      <c r="U299" s="0" t="n">
        <v>-1.27235350010677</v>
      </c>
      <c r="V299" s="0" t="n">
        <v>-0.732492102779802</v>
      </c>
      <c r="W299" s="0" t="n">
        <v>-0.288723662825023</v>
      </c>
      <c r="X299" s="0" t="n">
        <v>1.6548874362283</v>
      </c>
      <c r="Y299" s="0" t="n">
        <v>0.960046295279464</v>
      </c>
      <c r="Z299" s="0" t="n">
        <v>0.122708933595724</v>
      </c>
      <c r="AA299" s="0" t="n">
        <v>-0.0933723742766512</v>
      </c>
      <c r="AB299" s="0" t="n">
        <v>1.13020372467392</v>
      </c>
      <c r="AC299" s="0" t="n">
        <v>-2.41167667557842</v>
      </c>
      <c r="AD299" s="0" t="n">
        <v>-1.51639405525357</v>
      </c>
      <c r="AE299" s="0" t="n">
        <v>-0.602118320392484</v>
      </c>
      <c r="AF299" s="0" t="n">
        <v>-0.0720368612837448</v>
      </c>
      <c r="AG299" s="0" t="n">
        <v>0.212208969901152</v>
      </c>
      <c r="AH299" s="0" t="n">
        <v>0.951918460022236</v>
      </c>
      <c r="AI299" s="0" t="n">
        <v>-0.0774805185188625</v>
      </c>
      <c r="AJ299" s="0" t="n">
        <v>-0.257752540142751</v>
      </c>
      <c r="AK299" s="0" t="n">
        <v>1.24176057548162</v>
      </c>
      <c r="AL299" s="0" t="n">
        <v>-0.334176417244897</v>
      </c>
      <c r="AM299" s="0" t="n">
        <v>0.155259048824749</v>
      </c>
      <c r="AN299" s="0" t="n">
        <v>1.90780755787739</v>
      </c>
      <c r="AO299" s="0" t="n">
        <v>0.860385010779502</v>
      </c>
      <c r="AP299" s="0" t="n">
        <v>0.413605533421644</v>
      </c>
      <c r="AQ299" s="0" t="n">
        <v>-1.88768765734019</v>
      </c>
      <c r="AR299" s="0" t="n">
        <v>-0.556553124533758</v>
      </c>
      <c r="AS299" s="0" t="n">
        <v>1.33548156909989</v>
      </c>
      <c r="AT299" s="0" t="n">
        <v>-0.486036289417637</v>
      </c>
      <c r="AU299" s="0" t="n">
        <v>1.54730398893837</v>
      </c>
      <c r="AV299" s="0" t="n">
        <v>-1.08269105388707</v>
      </c>
      <c r="AW299" s="0" t="n">
        <v>0.471124651817879</v>
      </c>
      <c r="AX299" s="0" t="n">
        <v>0.0936361887391708</v>
      </c>
      <c r="AY299" s="0" t="n">
        <v>-1.32579664754219</v>
      </c>
      <c r="AZ299" s="0" t="n">
        <v>1.28716356858425</v>
      </c>
      <c r="BA299" s="0" t="n">
        <v>1.39711818511299</v>
      </c>
      <c r="BB299" s="0" t="n">
        <v>0.583599326346005</v>
      </c>
      <c r="BC299" s="0" t="n">
        <v>-1.03837885101932</v>
      </c>
      <c r="BD299" s="0" t="n">
        <v>1.51934607547684</v>
      </c>
      <c r="BE299" s="0" t="n">
        <v>2.83215559811057</v>
      </c>
      <c r="BF299" s="0" t="n">
        <v>0.451158858408999</v>
      </c>
      <c r="BG299" s="0" t="n">
        <v>-0.55174079991092</v>
      </c>
      <c r="BH299" s="0" t="n">
        <v>-1.20026174973883</v>
      </c>
      <c r="BI299" s="0" t="n">
        <v>0.463161362085399</v>
      </c>
      <c r="BJ299" s="0" t="n">
        <v>0.411426607116002</v>
      </c>
      <c r="BK299" s="0" t="n">
        <v>-1.15390073425575</v>
      </c>
    </row>
    <row r="300" customFormat="false" ht="15" hidden="false" customHeight="false" outlineLevel="0" collapsed="false">
      <c r="A300" s="0" t="n">
        <v>1.86974169969542</v>
      </c>
      <c r="B300" s="0" t="n">
        <v>0.388520775183009</v>
      </c>
      <c r="C300" s="0" t="n">
        <v>-0.190423889925058</v>
      </c>
      <c r="D300" s="0" t="n">
        <v>-0.449218721285034</v>
      </c>
      <c r="E300" s="0" t="n">
        <v>0.509806693190883</v>
      </c>
      <c r="F300" s="0" t="n">
        <v>-0.0344410117058414</v>
      </c>
      <c r="G300" s="0" t="n">
        <v>2.48832735341299</v>
      </c>
      <c r="H300" s="0" t="n">
        <v>0.658248412333848</v>
      </c>
      <c r="I300" s="0" t="n">
        <v>-0.453508712554467</v>
      </c>
      <c r="J300" s="0" t="n">
        <v>0.98229403425468</v>
      </c>
      <c r="K300" s="0" t="n">
        <v>-0.0589842215895974</v>
      </c>
      <c r="L300" s="0" t="n">
        <v>-0.446872500802698</v>
      </c>
      <c r="M300" s="0" t="n">
        <v>0.342549200857765</v>
      </c>
      <c r="N300" s="0" t="n">
        <v>-0.170463770996571</v>
      </c>
      <c r="O300" s="0" t="n">
        <v>0.962732565284612</v>
      </c>
      <c r="P300" s="0" t="n">
        <v>0.206611279696047</v>
      </c>
      <c r="Q300" s="0" t="n">
        <v>-0.610216169589223</v>
      </c>
      <c r="R300" s="0" t="n">
        <v>-0.156972960968434</v>
      </c>
      <c r="S300" s="0" t="n">
        <v>0.586531269563936</v>
      </c>
      <c r="T300" s="0" t="n">
        <v>-0.224216404290793</v>
      </c>
      <c r="U300" s="0" t="n">
        <v>-0.714609790636618</v>
      </c>
      <c r="V300" s="0" t="n">
        <v>2.04994127857748</v>
      </c>
      <c r="W300" s="0" t="n">
        <v>-1.1590740649559</v>
      </c>
      <c r="X300" s="0" t="n">
        <v>0.336254738681072</v>
      </c>
      <c r="Y300" s="0" t="n">
        <v>-0.42548993324023</v>
      </c>
      <c r="Z300" s="0" t="n">
        <v>-1.19724692364523</v>
      </c>
      <c r="AA300" s="0" t="n">
        <v>1.37167369723047</v>
      </c>
      <c r="AB300" s="0" t="n">
        <v>0.709441002427547</v>
      </c>
      <c r="AC300" s="0" t="n">
        <v>0.288548695875705</v>
      </c>
      <c r="AD300" s="0" t="n">
        <v>0.783753521124428</v>
      </c>
      <c r="AE300" s="0" t="n">
        <v>-1.73493657583681</v>
      </c>
      <c r="AF300" s="0" t="n">
        <v>0.856772093826793</v>
      </c>
      <c r="AG300" s="0" t="n">
        <v>0.555546779486867</v>
      </c>
      <c r="AH300" s="0" t="n">
        <v>-0.204389031602977</v>
      </c>
      <c r="AI300" s="0" t="n">
        <v>1.20214952607609</v>
      </c>
      <c r="AJ300" s="0" t="n">
        <v>0.395680711756264</v>
      </c>
      <c r="AK300" s="0" t="n">
        <v>-0.317453261250175</v>
      </c>
      <c r="AL300" s="0" t="n">
        <v>0.332860404382511</v>
      </c>
      <c r="AM300" s="0" t="n">
        <v>0.0933868588999483</v>
      </c>
      <c r="AN300" s="0" t="n">
        <v>0.529332112448371</v>
      </c>
      <c r="AO300" s="0" t="n">
        <v>1.51447030918077</v>
      </c>
      <c r="AP300" s="0" t="n">
        <v>-0.321593211339239</v>
      </c>
      <c r="AQ300" s="0" t="n">
        <v>-1.75493307164724</v>
      </c>
      <c r="AR300" s="0" t="n">
        <v>-0.0184016307834381</v>
      </c>
      <c r="AS300" s="0" t="n">
        <v>-0.22526411724755</v>
      </c>
      <c r="AT300" s="0" t="n">
        <v>-0.692722755116859</v>
      </c>
      <c r="AU300" s="0" t="n">
        <v>1.2693304965467</v>
      </c>
      <c r="AV300" s="0" t="n">
        <v>-1.70251465812961</v>
      </c>
      <c r="AW300" s="0" t="n">
        <v>-0.202328796422802</v>
      </c>
      <c r="AX300" s="0" t="n">
        <v>-1.63185689908911</v>
      </c>
      <c r="AY300" s="0" t="n">
        <v>0.733032995523989</v>
      </c>
      <c r="AZ300" s="0" t="n">
        <v>-1.81806192255783</v>
      </c>
      <c r="BA300" s="0" t="n">
        <v>-0.775155494034783</v>
      </c>
      <c r="BB300" s="0" t="n">
        <v>-0.553040085852358</v>
      </c>
      <c r="BC300" s="0" t="n">
        <v>-0.234024454353148</v>
      </c>
      <c r="BD300" s="0" t="n">
        <v>0.248528618074449</v>
      </c>
      <c r="BE300" s="0" t="n">
        <v>-1.20053165847387</v>
      </c>
      <c r="BF300" s="0" t="n">
        <v>-0.140359869848047</v>
      </c>
      <c r="BG300" s="0" t="n">
        <v>1.96706970358715</v>
      </c>
      <c r="BH300" s="0" t="n">
        <v>1.117186461707</v>
      </c>
      <c r="BI300" s="0" t="n">
        <v>0.185845752192747</v>
      </c>
      <c r="BJ300" s="0" t="n">
        <v>-0.309998983165555</v>
      </c>
      <c r="BK300" s="0" t="n">
        <v>0.0565884888998958</v>
      </c>
    </row>
    <row r="301" customFormat="false" ht="15" hidden="false" customHeight="false" outlineLevel="0" collapsed="false">
      <c r="A301" s="0" t="n">
        <v>-1.21897078979366</v>
      </c>
      <c r="B301" s="0" t="n">
        <v>1.95110186403863</v>
      </c>
      <c r="C301" s="0" t="n">
        <v>-0.14358793650516</v>
      </c>
      <c r="D301" s="0" t="n">
        <v>1.81797922538716</v>
      </c>
      <c r="E301" s="0" t="n">
        <v>-0.759712295484168</v>
      </c>
      <c r="F301" s="0" t="n">
        <v>0.0944587144420028</v>
      </c>
      <c r="G301" s="0" t="n">
        <v>-0.419609972024118</v>
      </c>
      <c r="H301" s="0" t="n">
        <v>0.863882960589766</v>
      </c>
      <c r="I301" s="0" t="n">
        <v>-1.27946493165775</v>
      </c>
      <c r="J301" s="0" t="n">
        <v>-1.04172466405885</v>
      </c>
      <c r="K301" s="0" t="n">
        <v>-0.583544303011888</v>
      </c>
      <c r="L301" s="0" t="n">
        <v>0.129517246863441</v>
      </c>
      <c r="M301" s="0" t="n">
        <v>-0.579857285295132</v>
      </c>
      <c r="N301" s="0" t="n">
        <v>0.706892567987349</v>
      </c>
      <c r="O301" s="0" t="n">
        <v>-0.855555659020712</v>
      </c>
      <c r="P301" s="0" t="n">
        <v>-1.64948089432392</v>
      </c>
      <c r="Q301" s="0" t="n">
        <v>-1.07061055997919</v>
      </c>
      <c r="R301" s="0" t="n">
        <v>0.72960246980741</v>
      </c>
      <c r="S301" s="0" t="n">
        <v>-0.361417317273103</v>
      </c>
      <c r="T301" s="0" t="n">
        <v>1.29314154375865</v>
      </c>
      <c r="U301" s="0" t="n">
        <v>-0.572390311175676</v>
      </c>
      <c r="V301" s="0" t="n">
        <v>-0.450603412862539</v>
      </c>
      <c r="W301" s="0" t="n">
        <v>1.86981633953216</v>
      </c>
      <c r="X301" s="0" t="n">
        <v>1.16178384391236</v>
      </c>
      <c r="Y301" s="0" t="n">
        <v>0.283138896743767</v>
      </c>
      <c r="Z301" s="0" t="n">
        <v>0.300859747140826</v>
      </c>
      <c r="AA301" s="0" t="n">
        <v>1.20947693541881</v>
      </c>
      <c r="AB301" s="0" t="n">
        <v>-0.388978729352184</v>
      </c>
      <c r="AC301" s="0" t="n">
        <v>-0.251473608940512</v>
      </c>
      <c r="AD301" s="0" t="n">
        <v>0.194269131978519</v>
      </c>
      <c r="AE301" s="0" t="n">
        <v>0.755791500158363</v>
      </c>
      <c r="AF301" s="0" t="n">
        <v>-1.04870712641656</v>
      </c>
      <c r="AG301" s="0" t="n">
        <v>-1.6554071130883</v>
      </c>
      <c r="AH301" s="0" t="n">
        <v>0.483561483846537</v>
      </c>
      <c r="AI301" s="0" t="n">
        <v>0.612166917154821</v>
      </c>
      <c r="AJ301" s="0" t="n">
        <v>-0.491207665411996</v>
      </c>
      <c r="AK301" s="0" t="n">
        <v>0.358029379746986</v>
      </c>
      <c r="AL301" s="0" t="n">
        <v>0.139397200663234</v>
      </c>
      <c r="AM301" s="0" t="n">
        <v>-0.739653151724671</v>
      </c>
      <c r="AN301" s="0" t="n">
        <v>1.90935608750729</v>
      </c>
      <c r="AO301" s="0" t="n">
        <v>-1.31830232485267</v>
      </c>
      <c r="AP301" s="0" t="n">
        <v>-0.0726805243293413</v>
      </c>
      <c r="AQ301" s="0" t="n">
        <v>0.41149314456218</v>
      </c>
      <c r="AR301" s="0" t="n">
        <v>0.0892341542214489</v>
      </c>
      <c r="AS301" s="0" t="n">
        <v>0.0375706449794813</v>
      </c>
      <c r="AT301" s="0" t="n">
        <v>1.73120130344493</v>
      </c>
      <c r="AU301" s="0" t="n">
        <v>-1.49493822745324</v>
      </c>
      <c r="AV301" s="0" t="n">
        <v>-0.0413256322706185</v>
      </c>
      <c r="AW301" s="0" t="n">
        <v>-0.443002130447375</v>
      </c>
      <c r="AX301" s="0" t="n">
        <v>-0.951549770574043</v>
      </c>
      <c r="AY301" s="0" t="n">
        <v>1.0211624575603</v>
      </c>
      <c r="AZ301" s="0" t="n">
        <v>-0.473471899035229</v>
      </c>
      <c r="BA301" s="0" t="n">
        <v>0.267641090898794</v>
      </c>
      <c r="BB301" s="0" t="n">
        <v>-0.846770775216494</v>
      </c>
      <c r="BC301" s="0" t="n">
        <v>2.1272274203515</v>
      </c>
      <c r="BD301" s="0" t="n">
        <v>0.099094300241269</v>
      </c>
      <c r="BE301" s="0" t="n">
        <v>0.602820655783962</v>
      </c>
      <c r="BF301" s="0" t="n">
        <v>-0.432262950634156</v>
      </c>
      <c r="BG301" s="0" t="n">
        <v>-0.470044187368202</v>
      </c>
      <c r="BH301" s="0" t="n">
        <v>0.707625894822026</v>
      </c>
      <c r="BI301" s="0" t="n">
        <v>0.712173864176044</v>
      </c>
      <c r="BJ301" s="0" t="n">
        <v>0.110665368557329</v>
      </c>
      <c r="BK301" s="0" t="n">
        <v>0.896642227315208</v>
      </c>
    </row>
    <row r="302" customFormat="false" ht="15" hidden="false" customHeight="false" outlineLevel="0" collapsed="false">
      <c r="A302" s="0" t="n">
        <v>-0.841983695452127</v>
      </c>
      <c r="B302" s="0" t="n">
        <v>0.369207200447446</v>
      </c>
      <c r="C302" s="0" t="n">
        <v>2.90698821932164</v>
      </c>
      <c r="D302" s="0" t="n">
        <v>0.374822056621806</v>
      </c>
      <c r="E302" s="0" t="n">
        <v>1.03854382084397</v>
      </c>
      <c r="F302" s="0" t="n">
        <v>1.63127581546095</v>
      </c>
      <c r="G302" s="0" t="n">
        <v>1.23742663822257</v>
      </c>
      <c r="H302" s="0" t="n">
        <v>-0.10940847183297</v>
      </c>
      <c r="I302" s="0" t="n">
        <v>-1.32864082824823</v>
      </c>
      <c r="J302" s="0" t="n">
        <v>-0.31318447386498</v>
      </c>
      <c r="K302" s="0" t="n">
        <v>0.60650338821574</v>
      </c>
      <c r="L302" s="0" t="n">
        <v>-0.455904195170703</v>
      </c>
      <c r="M302" s="0" t="n">
        <v>0.459090310218992</v>
      </c>
      <c r="N302" s="0" t="n">
        <v>0.694600369163145</v>
      </c>
      <c r="O302" s="0" t="n">
        <v>1.15436266823298</v>
      </c>
      <c r="P302" s="0" t="n">
        <v>1.75182880675172</v>
      </c>
      <c r="Q302" s="0" t="n">
        <v>0.389923706559445</v>
      </c>
      <c r="R302" s="0" t="n">
        <v>-0.158053489920132</v>
      </c>
      <c r="S302" s="0" t="n">
        <v>0.0966236700148897</v>
      </c>
      <c r="T302" s="0" t="n">
        <v>0.415966927947359</v>
      </c>
      <c r="U302" s="0" t="n">
        <v>0.945746060696781</v>
      </c>
      <c r="V302" s="0" t="n">
        <v>-0.608246191684969</v>
      </c>
      <c r="W302" s="0" t="n">
        <v>1.31713191994659</v>
      </c>
      <c r="X302" s="0" t="n">
        <v>-0.776027913843475</v>
      </c>
      <c r="Y302" s="0" t="n">
        <v>1.00221701892673</v>
      </c>
      <c r="Z302" s="0" t="n">
        <v>0.752435237353035</v>
      </c>
      <c r="AA302" s="0" t="n">
        <v>1.46678519061568</v>
      </c>
      <c r="AB302" s="0" t="n">
        <v>0.501402146885637</v>
      </c>
      <c r="AC302" s="0" t="n">
        <v>-0.975312458477979</v>
      </c>
      <c r="AD302" s="0" t="n">
        <v>-0.515628088443957</v>
      </c>
      <c r="AE302" s="0" t="n">
        <v>-0.978422112028035</v>
      </c>
      <c r="AF302" s="0" t="n">
        <v>-0.522142545933936</v>
      </c>
      <c r="AG302" s="0" t="n">
        <v>1.10366982853037</v>
      </c>
      <c r="AH302" s="0" t="n">
        <v>0.330789224327557</v>
      </c>
      <c r="AI302" s="0" t="n">
        <v>0.780199129117463</v>
      </c>
      <c r="AJ302" s="0" t="n">
        <v>-1.33057490403904</v>
      </c>
      <c r="AK302" s="0" t="n">
        <v>1.19678864642631</v>
      </c>
      <c r="AL302" s="0" t="n">
        <v>-0.893697689389111</v>
      </c>
      <c r="AM302" s="0" t="n">
        <v>-0.892953870108769</v>
      </c>
      <c r="AN302" s="0" t="n">
        <v>-1.82962020171609</v>
      </c>
      <c r="AO302" s="0" t="n">
        <v>0.409686592629497</v>
      </c>
      <c r="AP302" s="0" t="n">
        <v>-0.712322159580162</v>
      </c>
      <c r="AQ302" s="0" t="n">
        <v>-2.28165183653884</v>
      </c>
      <c r="AR302" s="0" t="n">
        <v>0.617641676933697</v>
      </c>
      <c r="AS302" s="0" t="n">
        <v>1.53504024753236</v>
      </c>
      <c r="AT302" s="0" t="n">
        <v>1.88001003390776</v>
      </c>
      <c r="AU302" s="0" t="n">
        <v>-0.712712028861331</v>
      </c>
      <c r="AV302" s="0" t="n">
        <v>1.88315020805858</v>
      </c>
      <c r="AW302" s="0" t="n">
        <v>0.372319052937923</v>
      </c>
      <c r="AX302" s="0" t="n">
        <v>-0.437313187038961</v>
      </c>
      <c r="AY302" s="0" t="n">
        <v>-0.185175536829914</v>
      </c>
      <c r="AZ302" s="0" t="n">
        <v>-0.425444864184172</v>
      </c>
      <c r="BA302" s="0" t="n">
        <v>-0.222289855800854</v>
      </c>
      <c r="BB302" s="0" t="n">
        <v>-1.27886581331339</v>
      </c>
      <c r="BC302" s="0" t="n">
        <v>0.952316380738797</v>
      </c>
      <c r="BD302" s="0" t="n">
        <v>0.676995138458531</v>
      </c>
      <c r="BE302" s="0" t="n">
        <v>0.772659445270824</v>
      </c>
      <c r="BF302" s="0" t="n">
        <v>-0.83019181186261</v>
      </c>
      <c r="BG302" s="0" t="n">
        <v>-0.900398588395064</v>
      </c>
      <c r="BH302" s="0" t="n">
        <v>-0.451225319318508</v>
      </c>
      <c r="BI302" s="0" t="n">
        <v>-1.18349366688993</v>
      </c>
      <c r="BJ302" s="0" t="n">
        <v>1.17804086737638</v>
      </c>
      <c r="BK302" s="0" t="n">
        <v>-1.66722411155114</v>
      </c>
    </row>
    <row r="303" customFormat="false" ht="15" hidden="false" customHeight="false" outlineLevel="0" collapsed="false">
      <c r="A303" s="0" t="n">
        <v>-1.52323862171226</v>
      </c>
      <c r="B303" s="0" t="n">
        <v>-0.735621997245747</v>
      </c>
      <c r="C303" s="0" t="n">
        <v>-1.78179890877106</v>
      </c>
      <c r="D303" s="0" t="n">
        <v>1.65662320767777</v>
      </c>
      <c r="E303" s="0" t="n">
        <v>0.524448136262652</v>
      </c>
      <c r="F303" s="0" t="n">
        <v>0.735303460681952</v>
      </c>
      <c r="G303" s="0" t="n">
        <v>-0.721479323757343</v>
      </c>
      <c r="H303" s="0" t="n">
        <v>1.05014073960215</v>
      </c>
      <c r="I303" s="0" t="n">
        <v>-0.757495149337486</v>
      </c>
      <c r="J303" s="0" t="n">
        <v>-1.37053614399671</v>
      </c>
      <c r="K303" s="0" t="n">
        <v>-0.695202900083999</v>
      </c>
      <c r="L303" s="0" t="n">
        <v>-0.283751023661501</v>
      </c>
      <c r="M303" s="0" t="n">
        <v>0.987873340900749</v>
      </c>
      <c r="N303" s="0" t="n">
        <v>0.846850966125365</v>
      </c>
      <c r="O303" s="0" t="n">
        <v>-1.24961890529667</v>
      </c>
      <c r="P303" s="0" t="n">
        <v>-0.779349003905332</v>
      </c>
      <c r="Q303" s="0" t="n">
        <v>0.0390195193775441</v>
      </c>
      <c r="R303" s="0" t="n">
        <v>0.417909545765891</v>
      </c>
      <c r="S303" s="0" t="n">
        <v>2.02580787311138</v>
      </c>
      <c r="T303" s="0" t="n">
        <v>1.07085241868444</v>
      </c>
      <c r="U303" s="0" t="n">
        <v>-1.91141908713972</v>
      </c>
      <c r="V303" s="0" t="n">
        <v>1.28045557100247</v>
      </c>
      <c r="W303" s="0" t="n">
        <v>-0.189479821221081</v>
      </c>
      <c r="X303" s="0" t="n">
        <v>-1.0074439731952</v>
      </c>
      <c r="Y303" s="0" t="n">
        <v>1.25492266800229</v>
      </c>
      <c r="Z303" s="0" t="n">
        <v>-0.184710474781083</v>
      </c>
      <c r="AA303" s="0" t="n">
        <v>-0.937915537510655</v>
      </c>
      <c r="AB303" s="0" t="n">
        <v>-0.0124993219072503</v>
      </c>
      <c r="AC303" s="0" t="n">
        <v>-2.86840305566677</v>
      </c>
      <c r="AD303" s="0" t="n">
        <v>1.6685992588782</v>
      </c>
      <c r="AE303" s="0" t="n">
        <v>-1.05872852988388</v>
      </c>
      <c r="AF303" s="0" t="n">
        <v>0.172801737396464</v>
      </c>
      <c r="AG303" s="0" t="n">
        <v>-0.771920154836675</v>
      </c>
      <c r="AH303" s="0" t="n">
        <v>-0.441307151699246</v>
      </c>
      <c r="AI303" s="0" t="n">
        <v>0.733156197109997</v>
      </c>
      <c r="AJ303" s="0" t="n">
        <v>-0.22899639245934</v>
      </c>
      <c r="AK303" s="0" t="n">
        <v>1.85790145139829</v>
      </c>
      <c r="AL303" s="0" t="n">
        <v>-0.603247500571394</v>
      </c>
      <c r="AM303" s="0" t="n">
        <v>-0.298158465990526</v>
      </c>
      <c r="AN303" s="0" t="n">
        <v>-0.638660168643102</v>
      </c>
      <c r="AO303" s="0" t="n">
        <v>-1.05811832508715</v>
      </c>
      <c r="AP303" s="0" t="n">
        <v>-0.367619840209711</v>
      </c>
      <c r="AQ303" s="0" t="n">
        <v>-0.148089419798276</v>
      </c>
      <c r="AR303" s="0" t="n">
        <v>0.881068336661292</v>
      </c>
      <c r="AS303" s="0" t="n">
        <v>0.712220763649051</v>
      </c>
      <c r="AT303" s="0" t="n">
        <v>-1.18673462017733</v>
      </c>
      <c r="AU303" s="0" t="n">
        <v>-1.43633540570598</v>
      </c>
      <c r="AV303" s="0" t="n">
        <v>0.238110436312054</v>
      </c>
      <c r="AW303" s="0" t="n">
        <v>-0.0460027472532741</v>
      </c>
      <c r="AX303" s="0" t="n">
        <v>0.904614374993766</v>
      </c>
      <c r="AY303" s="0" t="n">
        <v>-1.17275684526745</v>
      </c>
      <c r="AZ303" s="0" t="n">
        <v>-0.665416823691779</v>
      </c>
      <c r="BA303" s="0" t="n">
        <v>-1.94121743646375</v>
      </c>
      <c r="BB303" s="0" t="n">
        <v>0.878323077179739</v>
      </c>
      <c r="BC303" s="0" t="n">
        <v>0.378007899018217</v>
      </c>
      <c r="BD303" s="0" t="n">
        <v>-0.231445922525572</v>
      </c>
      <c r="BE303" s="0" t="n">
        <v>-0.646489537725771</v>
      </c>
      <c r="BF303" s="0" t="n">
        <v>0.215667637547632</v>
      </c>
      <c r="BG303" s="0" t="n">
        <v>0.8729610904537</v>
      </c>
      <c r="BH303" s="0" t="n">
        <v>-0.881407528923571</v>
      </c>
      <c r="BI303" s="0" t="n">
        <v>-0.721135362545582</v>
      </c>
      <c r="BJ303" s="0" t="n">
        <v>0.916274100563725</v>
      </c>
      <c r="BK303" s="0" t="n">
        <v>-1.3554428011055</v>
      </c>
    </row>
    <row r="304" customFormat="false" ht="15" hidden="false" customHeight="false" outlineLevel="0" collapsed="false">
      <c r="A304" s="0" t="n">
        <v>-1.1701987091966</v>
      </c>
      <c r="B304" s="0" t="n">
        <v>-0.134296497247793</v>
      </c>
      <c r="C304" s="0" t="n">
        <v>-0.0795978623760364</v>
      </c>
      <c r="D304" s="0" t="n">
        <v>-0.554057771115907</v>
      </c>
      <c r="E304" s="0" t="n">
        <v>0.861703070256258</v>
      </c>
      <c r="F304" s="0" t="n">
        <v>-0.0300314791640822</v>
      </c>
      <c r="G304" s="0" t="n">
        <v>2.15238354460918</v>
      </c>
      <c r="H304" s="0" t="n">
        <v>-0.876455645502936</v>
      </c>
      <c r="I304" s="0" t="n">
        <v>1.56149322244186</v>
      </c>
      <c r="J304" s="0" t="n">
        <v>-1.503419828429</v>
      </c>
      <c r="K304" s="0" t="n">
        <v>0.33012009396645</v>
      </c>
      <c r="L304" s="0" t="n">
        <v>0.211666981931177</v>
      </c>
      <c r="M304" s="0" t="n">
        <v>0.627733906084506</v>
      </c>
      <c r="N304" s="0" t="n">
        <v>0.288038873922076</v>
      </c>
      <c r="O304" s="0" t="n">
        <v>-1.41853134514804</v>
      </c>
      <c r="P304" s="0" t="n">
        <v>2.48780865653508</v>
      </c>
      <c r="Q304" s="0" t="n">
        <v>-1.27696538608819</v>
      </c>
      <c r="R304" s="0" t="n">
        <v>-0.338023481101708</v>
      </c>
      <c r="S304" s="0" t="n">
        <v>1.20702164785722</v>
      </c>
      <c r="T304" s="0" t="n">
        <v>1.07531239304924</v>
      </c>
      <c r="U304" s="0" t="n">
        <v>-1.6763930272082</v>
      </c>
      <c r="V304" s="0" t="n">
        <v>0.945506879942731</v>
      </c>
      <c r="W304" s="0" t="n">
        <v>1.15335051059596</v>
      </c>
      <c r="X304" s="0" t="n">
        <v>-1.13731454236473</v>
      </c>
      <c r="Y304" s="0" t="n">
        <v>-0.338552876285914</v>
      </c>
      <c r="Z304" s="0" t="n">
        <v>0.937925576536399</v>
      </c>
      <c r="AA304" s="0" t="n">
        <v>-0.216624975404619</v>
      </c>
      <c r="AB304" s="0" t="n">
        <v>1.02575268364028</v>
      </c>
      <c r="AC304" s="0" t="n">
        <v>-1.10082139842261</v>
      </c>
      <c r="AD304" s="0" t="n">
        <v>-1.06137096487313</v>
      </c>
      <c r="AE304" s="0" t="n">
        <v>-0.532006198821943</v>
      </c>
      <c r="AF304" s="0" t="n">
        <v>-0.361661061247017</v>
      </c>
      <c r="AG304" s="0" t="n">
        <v>-1.76118812486737</v>
      </c>
      <c r="AH304" s="0" t="n">
        <v>0.000313672611774712</v>
      </c>
      <c r="AI304" s="0" t="n">
        <v>1.1818741254208</v>
      </c>
      <c r="AJ304" s="0" t="n">
        <v>-0.449473912832307</v>
      </c>
      <c r="AK304" s="0" t="n">
        <v>-2.08604704953711</v>
      </c>
      <c r="AL304" s="0" t="n">
        <v>1.01475949318585</v>
      </c>
      <c r="AM304" s="0" t="n">
        <v>0.361462766693986</v>
      </c>
      <c r="AN304" s="0" t="n">
        <v>-0.416446038101453</v>
      </c>
      <c r="AO304" s="0" t="n">
        <v>0.0539048490057392</v>
      </c>
      <c r="AP304" s="0" t="n">
        <v>0.982303580377315</v>
      </c>
      <c r="AQ304" s="0" t="n">
        <v>-1.12185785623047</v>
      </c>
      <c r="AR304" s="0" t="n">
        <v>-2.32004072201726</v>
      </c>
      <c r="AS304" s="0" t="n">
        <v>-0.196131459023907</v>
      </c>
      <c r="AT304" s="0" t="n">
        <v>0.904068289736</v>
      </c>
      <c r="AU304" s="0" t="n">
        <v>1.54896052505348</v>
      </c>
      <c r="AV304" s="0" t="n">
        <v>-0.257975981221181</v>
      </c>
      <c r="AW304" s="0" t="n">
        <v>-1.10387734331626</v>
      </c>
      <c r="AX304" s="0" t="n">
        <v>-0.475167746495382</v>
      </c>
      <c r="AY304" s="0" t="n">
        <v>0.00240384091885384</v>
      </c>
      <c r="AZ304" s="0" t="n">
        <v>0.589271651789306</v>
      </c>
      <c r="BA304" s="0" t="n">
        <v>1.09216363271809</v>
      </c>
      <c r="BB304" s="0" t="n">
        <v>-0.834751326324882</v>
      </c>
      <c r="BC304" s="0" t="n">
        <v>-0.913771621385586</v>
      </c>
      <c r="BD304" s="0" t="n">
        <v>1.54572978669073</v>
      </c>
      <c r="BE304" s="0" t="n">
        <v>-1.58983897818068</v>
      </c>
      <c r="BF304" s="0" t="n">
        <v>-0.574071220894001</v>
      </c>
      <c r="BG304" s="0" t="n">
        <v>-1.39959464514579</v>
      </c>
      <c r="BH304" s="0" t="n">
        <v>1.34212774848512</v>
      </c>
      <c r="BI304" s="0" t="n">
        <v>1.36582415541544</v>
      </c>
      <c r="BJ304" s="0" t="n">
        <v>0.148969309767297</v>
      </c>
      <c r="BK304" s="0" t="n">
        <v>-0.502784426895194</v>
      </c>
    </row>
    <row r="305" customFormat="false" ht="15" hidden="false" customHeight="false" outlineLevel="0" collapsed="false">
      <c r="A305" s="0" t="n">
        <v>-1.79636082292696</v>
      </c>
      <c r="B305" s="0" t="n">
        <v>-0.706078913815132</v>
      </c>
      <c r="C305" s="0" t="n">
        <v>0.242681276812033</v>
      </c>
      <c r="D305" s="0" t="n">
        <v>1.02636920766589</v>
      </c>
      <c r="E305" s="0" t="n">
        <v>-1.23000057271915</v>
      </c>
      <c r="F305" s="0" t="n">
        <v>0.964705425750715</v>
      </c>
      <c r="G305" s="0" t="n">
        <v>-1.62846855477232</v>
      </c>
      <c r="H305" s="0" t="n">
        <v>0.284384649606509</v>
      </c>
      <c r="I305" s="0" t="n">
        <v>-1.59058207261785</v>
      </c>
      <c r="J305" s="0" t="n">
        <v>-0.678931290059278</v>
      </c>
      <c r="K305" s="0" t="n">
        <v>0.136995489442458</v>
      </c>
      <c r="L305" s="0" t="n">
        <v>0.519396371826127</v>
      </c>
      <c r="M305" s="0" t="n">
        <v>0.34090787734608</v>
      </c>
      <c r="N305" s="0" t="n">
        <v>-0.428316692375238</v>
      </c>
      <c r="O305" s="0" t="n">
        <v>-0.0771564962177167</v>
      </c>
      <c r="P305" s="0" t="n">
        <v>0.593811408068705</v>
      </c>
      <c r="Q305" s="0" t="n">
        <v>0.165631410317632</v>
      </c>
      <c r="R305" s="0" t="n">
        <v>-0.0785770297191498</v>
      </c>
      <c r="S305" s="0" t="n">
        <v>2.12873409441481</v>
      </c>
      <c r="T305" s="0" t="n">
        <v>-0.458168114788699</v>
      </c>
      <c r="U305" s="0" t="n">
        <v>0.979721224716807</v>
      </c>
      <c r="V305" s="0" t="n">
        <v>1.15333240320575</v>
      </c>
      <c r="W305" s="0" t="n">
        <v>1.68734434711071</v>
      </c>
      <c r="X305" s="0" t="n">
        <v>1.79389249786789</v>
      </c>
      <c r="Y305" s="0" t="n">
        <v>1.35544750311229</v>
      </c>
      <c r="Z305" s="0" t="n">
        <v>0.70902095763049</v>
      </c>
      <c r="AA305" s="0" t="n">
        <v>-1.95325913752657</v>
      </c>
      <c r="AB305" s="0" t="n">
        <v>0.525879675895204</v>
      </c>
      <c r="AC305" s="0" t="n">
        <v>-0.177750106268031</v>
      </c>
      <c r="AD305" s="0" t="n">
        <v>-0.400481386506329</v>
      </c>
      <c r="AE305" s="0" t="n">
        <v>-0.131065186215849</v>
      </c>
      <c r="AF305" s="0" t="n">
        <v>0.0774434607259937</v>
      </c>
      <c r="AG305" s="0" t="n">
        <v>1.19529376359925</v>
      </c>
      <c r="AH305" s="0" t="n">
        <v>-1.45092754827921</v>
      </c>
      <c r="AI305" s="0" t="n">
        <v>-1.80719664363789</v>
      </c>
      <c r="AJ305" s="0" t="n">
        <v>1.68265869412269</v>
      </c>
      <c r="AK305" s="0" t="n">
        <v>1.02402859088638</v>
      </c>
      <c r="AL305" s="0" t="n">
        <v>0.279810342377006</v>
      </c>
      <c r="AM305" s="0" t="n">
        <v>0.964537794910191</v>
      </c>
      <c r="AN305" s="0" t="n">
        <v>-0.505965553455865</v>
      </c>
      <c r="AO305" s="0" t="n">
        <v>0.728272202406613</v>
      </c>
      <c r="AP305" s="0" t="n">
        <v>-2.1650560678066</v>
      </c>
      <c r="AQ305" s="0" t="n">
        <v>-1.1905485943436</v>
      </c>
      <c r="AR305" s="0" t="n">
        <v>-0.212574030632215</v>
      </c>
      <c r="AS305" s="0" t="n">
        <v>-1.02698626331973</v>
      </c>
      <c r="AT305" s="0" t="n">
        <v>-1.10590042435731</v>
      </c>
      <c r="AU305" s="0" t="n">
        <v>0.563947488058243</v>
      </c>
      <c r="AV305" s="0" t="n">
        <v>0.816217244541965</v>
      </c>
      <c r="AW305" s="0" t="n">
        <v>-0.0781430629696474</v>
      </c>
      <c r="AX305" s="0" t="n">
        <v>-0.861636124497944</v>
      </c>
      <c r="AY305" s="0" t="n">
        <v>-0.139060398653418</v>
      </c>
      <c r="AZ305" s="0" t="n">
        <v>1.576996482191</v>
      </c>
      <c r="BA305" s="0" t="n">
        <v>0.802824443950842</v>
      </c>
      <c r="BB305" s="0" t="n">
        <v>0.073972863594378</v>
      </c>
      <c r="BC305" s="0" t="n">
        <v>0.0756656043258303</v>
      </c>
      <c r="BD305" s="0" t="n">
        <v>-1.97254217678981</v>
      </c>
      <c r="BE305" s="0" t="n">
        <v>1.385987942399</v>
      </c>
      <c r="BF305" s="0" t="n">
        <v>-0.505589241835875</v>
      </c>
      <c r="BG305" s="0" t="n">
        <v>-1.48911310832829</v>
      </c>
      <c r="BH305" s="0" t="n">
        <v>-2.2714497454228</v>
      </c>
      <c r="BI305" s="0" t="n">
        <v>0.404397423183961</v>
      </c>
      <c r="BJ305" s="0" t="n">
        <v>-0.4914294527202</v>
      </c>
      <c r="BK305" s="0" t="n">
        <v>-0.569760357198647</v>
      </c>
    </row>
    <row r="306" customFormat="false" ht="15" hidden="false" customHeight="false" outlineLevel="0" collapsed="false">
      <c r="A306" s="0" t="n">
        <v>-0.195481731553291</v>
      </c>
      <c r="B306" s="0" t="n">
        <v>0.0988452012393061</v>
      </c>
      <c r="C306" s="0" t="n">
        <v>-0.435975389500046</v>
      </c>
      <c r="D306" s="0" t="n">
        <v>2.53224608521969</v>
      </c>
      <c r="E306" s="0" t="n">
        <v>-0.682069490062631</v>
      </c>
      <c r="F306" s="0" t="n">
        <v>-0.126177903661967</v>
      </c>
      <c r="G306" s="0" t="n">
        <v>0.222474896778265</v>
      </c>
      <c r="H306" s="0" t="n">
        <v>-2.04686219571956</v>
      </c>
      <c r="I306" s="0" t="n">
        <v>0.674934018790552</v>
      </c>
      <c r="J306" s="0" t="n">
        <v>0.403075989065031</v>
      </c>
      <c r="K306" s="0" t="n">
        <v>-1.99155330220473</v>
      </c>
      <c r="L306" s="0" t="n">
        <v>0.832061304849857</v>
      </c>
      <c r="M306" s="0" t="n">
        <v>0.550115282936539</v>
      </c>
      <c r="N306" s="0" t="n">
        <v>0.14702542343085</v>
      </c>
      <c r="O306" s="0" t="n">
        <v>-0.840734482129549</v>
      </c>
      <c r="P306" s="0" t="n">
        <v>-0.207802507353313</v>
      </c>
      <c r="Q306" s="0" t="n">
        <v>1.29262534715226</v>
      </c>
      <c r="R306" s="0" t="n">
        <v>0.53216856312719</v>
      </c>
      <c r="S306" s="0" t="n">
        <v>0.607354433212211</v>
      </c>
      <c r="T306" s="0" t="n">
        <v>0.0772210452230456</v>
      </c>
      <c r="U306" s="0" t="n">
        <v>-0.425843658629829</v>
      </c>
      <c r="V306" s="0" t="n">
        <v>-0.418205755887972</v>
      </c>
      <c r="W306" s="0" t="n">
        <v>1.7760117540484</v>
      </c>
      <c r="X306" s="0" t="n">
        <v>-1.06394098756086</v>
      </c>
      <c r="Y306" s="0" t="n">
        <v>-0.252568845996624</v>
      </c>
      <c r="Z306" s="0" t="n">
        <v>-1.38453204759391</v>
      </c>
      <c r="AA306" s="0" t="n">
        <v>-0.444198327290672</v>
      </c>
      <c r="AB306" s="0" t="n">
        <v>-1.10132295773576</v>
      </c>
      <c r="AC306" s="0" t="n">
        <v>-0.466545311450127</v>
      </c>
      <c r="AD306" s="0" t="n">
        <v>-1.34622575620275</v>
      </c>
      <c r="AE306" s="0" t="n">
        <v>-0.522250636017779</v>
      </c>
      <c r="AF306" s="0" t="n">
        <v>0.0979152464429041</v>
      </c>
      <c r="AG306" s="0" t="n">
        <v>-2.27243472044688</v>
      </c>
      <c r="AH306" s="0" t="n">
        <v>-0.889037122279892</v>
      </c>
      <c r="AI306" s="0" t="n">
        <v>-0.573744421004413</v>
      </c>
      <c r="AJ306" s="0" t="n">
        <v>1.27630441653834</v>
      </c>
      <c r="AK306" s="0" t="n">
        <v>1.28830761746354</v>
      </c>
      <c r="AL306" s="0" t="n">
        <v>-0.292715482141853</v>
      </c>
      <c r="AM306" s="0" t="n">
        <v>-0.145521197768241</v>
      </c>
      <c r="AN306" s="0" t="n">
        <v>0.614122565008316</v>
      </c>
      <c r="AO306" s="0" t="n">
        <v>-0.14098269961206</v>
      </c>
      <c r="AP306" s="0" t="n">
        <v>-1.5886269280436</v>
      </c>
      <c r="AQ306" s="0" t="n">
        <v>-0.695402474550299</v>
      </c>
      <c r="AR306" s="0" t="n">
        <v>1.14100850975274</v>
      </c>
      <c r="AS306" s="0" t="n">
        <v>0.111508827142944</v>
      </c>
      <c r="AT306" s="0" t="n">
        <v>0.804966480852561</v>
      </c>
      <c r="AU306" s="0" t="n">
        <v>0.387699916408561</v>
      </c>
      <c r="AV306" s="0" t="n">
        <v>0.413615665629643</v>
      </c>
      <c r="AW306" s="0" t="n">
        <v>0.477645582604005</v>
      </c>
      <c r="AX306" s="0" t="n">
        <v>1.2551353719734</v>
      </c>
      <c r="AY306" s="0" t="n">
        <v>0.12765468151819</v>
      </c>
      <c r="AZ306" s="0" t="n">
        <v>0.56060763684731</v>
      </c>
      <c r="BA306" s="0" t="n">
        <v>2.92944869000227</v>
      </c>
      <c r="BB306" s="0" t="n">
        <v>-2.05297202450166</v>
      </c>
      <c r="BC306" s="0" t="n">
        <v>-1.08876965421667</v>
      </c>
      <c r="BD306" s="0" t="n">
        <v>0.376300724924996</v>
      </c>
      <c r="BE306" s="0" t="n">
        <v>-0.0188190497405984</v>
      </c>
      <c r="BF306" s="0" t="n">
        <v>1.17165434731756</v>
      </c>
      <c r="BG306" s="0" t="n">
        <v>-1.69572287781087</v>
      </c>
      <c r="BH306" s="0" t="n">
        <v>-1.89728869477311</v>
      </c>
      <c r="BI306" s="0" t="n">
        <v>-0.156693728246525</v>
      </c>
      <c r="BJ306" s="0" t="n">
        <v>-1.02353064418535</v>
      </c>
      <c r="BK306" s="0" t="n">
        <v>-0.175286778933924</v>
      </c>
    </row>
    <row r="307" customFormat="false" ht="15" hidden="false" customHeight="false" outlineLevel="0" collapsed="false">
      <c r="A307" s="0" t="n">
        <v>1.33672543887593</v>
      </c>
      <c r="B307" s="0" t="n">
        <v>0.411823368963657</v>
      </c>
      <c r="C307" s="0" t="n">
        <v>-0.131927966771957</v>
      </c>
      <c r="D307" s="0" t="n">
        <v>0.454547718743444</v>
      </c>
      <c r="E307" s="0" t="n">
        <v>0.218653277435036</v>
      </c>
      <c r="F307" s="0" t="n">
        <v>0.0913995575091145</v>
      </c>
      <c r="G307" s="0" t="n">
        <v>0.0808784978654613</v>
      </c>
      <c r="H307" s="0" t="n">
        <v>-0.0522584904974832</v>
      </c>
      <c r="I307" s="0" t="n">
        <v>1.0606050663966</v>
      </c>
      <c r="J307" s="0" t="n">
        <v>0.717016149127936</v>
      </c>
      <c r="K307" s="0" t="n">
        <v>1.28458426569997</v>
      </c>
      <c r="L307" s="0" t="n">
        <v>-0.9778155496862</v>
      </c>
      <c r="M307" s="0" t="n">
        <v>2.10564694184033</v>
      </c>
      <c r="N307" s="0" t="n">
        <v>-1.15359034331693</v>
      </c>
      <c r="O307" s="0" t="n">
        <v>-1.38634939726284</v>
      </c>
      <c r="P307" s="0" t="n">
        <v>0.302180586982621</v>
      </c>
      <c r="Q307" s="0" t="n">
        <v>2.6031370878273</v>
      </c>
      <c r="R307" s="0" t="n">
        <v>0.361310561967291</v>
      </c>
      <c r="S307" s="0" t="n">
        <v>0.0641841612888193</v>
      </c>
      <c r="T307" s="0" t="n">
        <v>1.01059821992891</v>
      </c>
      <c r="U307" s="0" t="n">
        <v>0.515218393808243</v>
      </c>
      <c r="V307" s="0" t="n">
        <v>-1.53019519886335</v>
      </c>
      <c r="W307" s="0" t="n">
        <v>-0.664927162301741</v>
      </c>
      <c r="X307" s="0" t="n">
        <v>0.9245641143781</v>
      </c>
      <c r="Y307" s="0" t="n">
        <v>1.59759916959543</v>
      </c>
      <c r="Z307" s="0" t="n">
        <v>0.327017317609771</v>
      </c>
      <c r="AA307" s="0" t="n">
        <v>0.213456779350438</v>
      </c>
      <c r="AB307" s="0" t="n">
        <v>-0.496199187363316</v>
      </c>
      <c r="AC307" s="0" t="n">
        <v>0.535316712567659</v>
      </c>
      <c r="AD307" s="0" t="n">
        <v>-0.511499575361861</v>
      </c>
      <c r="AE307" s="0" t="n">
        <v>-1.93515404006023</v>
      </c>
      <c r="AF307" s="0" t="n">
        <v>-0.815501022444263</v>
      </c>
      <c r="AG307" s="0" t="n">
        <v>0.0480885073307726</v>
      </c>
      <c r="AH307" s="0" t="n">
        <v>0.183150471053295</v>
      </c>
      <c r="AI307" s="0" t="n">
        <v>0.356673134179871</v>
      </c>
      <c r="AJ307" s="0" t="n">
        <v>-1.18064091245215</v>
      </c>
      <c r="AK307" s="0" t="n">
        <v>0.627313445951303</v>
      </c>
      <c r="AL307" s="0" t="n">
        <v>-0.0452227089999826</v>
      </c>
      <c r="AM307" s="0" t="n">
        <v>-0.0511979018810853</v>
      </c>
      <c r="AN307" s="0" t="n">
        <v>0.501784192811532</v>
      </c>
      <c r="AO307" s="0" t="n">
        <v>1.3724655478841</v>
      </c>
      <c r="AP307" s="0" t="n">
        <v>-0.322974503617668</v>
      </c>
      <c r="AQ307" s="0" t="n">
        <v>0.0610039718553836</v>
      </c>
      <c r="AR307" s="0" t="n">
        <v>-0.50024046943657</v>
      </c>
      <c r="AS307" s="0" t="n">
        <v>0.533600306439167</v>
      </c>
      <c r="AT307" s="0" t="n">
        <v>-1.22082129881305</v>
      </c>
      <c r="AU307" s="0" t="n">
        <v>0.876773781211845</v>
      </c>
      <c r="AV307" s="0" t="n">
        <v>-1.71204028401789</v>
      </c>
      <c r="AW307" s="0" t="n">
        <v>1.74763650982826</v>
      </c>
      <c r="AX307" s="0" t="n">
        <v>-0.434770064556891</v>
      </c>
      <c r="AY307" s="0" t="n">
        <v>-0.475430682526624</v>
      </c>
      <c r="AZ307" s="0" t="n">
        <v>0.795557067940882</v>
      </c>
      <c r="BA307" s="0" t="n">
        <v>-0.424393937861013</v>
      </c>
      <c r="BB307" s="0" t="n">
        <v>-1.27951866976016</v>
      </c>
      <c r="BC307" s="0" t="n">
        <v>2.21681883935406</v>
      </c>
      <c r="BD307" s="0" t="n">
        <v>-0.502744807490815</v>
      </c>
      <c r="BE307" s="0" t="n">
        <v>2.49327082033008</v>
      </c>
      <c r="BF307" s="0" t="n">
        <v>0.965664803523208</v>
      </c>
      <c r="BG307" s="0" t="n">
        <v>-1.62916636490095</v>
      </c>
      <c r="BH307" s="0" t="n">
        <v>0.581782033392054</v>
      </c>
      <c r="BI307" s="0" t="n">
        <v>1.17387996440897</v>
      </c>
      <c r="BJ307" s="0" t="n">
        <v>0.197937728984682</v>
      </c>
      <c r="BK307" s="0" t="n">
        <v>-2.06790633816355</v>
      </c>
    </row>
    <row r="308" customFormat="false" ht="15" hidden="false" customHeight="false" outlineLevel="0" collapsed="false">
      <c r="A308" s="0" t="n">
        <v>1.83168224720603</v>
      </c>
      <c r="B308" s="0" t="n">
        <v>1.05130991163935</v>
      </c>
      <c r="C308" s="0" t="n">
        <v>-1.49743168317963</v>
      </c>
      <c r="D308" s="0" t="n">
        <v>-1.85770234353773</v>
      </c>
      <c r="E308" s="0" t="n">
        <v>0.103431224290284</v>
      </c>
      <c r="F308" s="0" t="n">
        <v>1.23905270252664</v>
      </c>
      <c r="G308" s="0" t="n">
        <v>-2.09584350180916</v>
      </c>
      <c r="H308" s="0" t="n">
        <v>-1.5944423917492</v>
      </c>
      <c r="I308" s="0" t="n">
        <v>-0.678946987762233</v>
      </c>
      <c r="J308" s="0" t="n">
        <v>0.81240234893742</v>
      </c>
      <c r="K308" s="0" t="n">
        <v>0.0490293408380367</v>
      </c>
      <c r="L308" s="0" t="n">
        <v>0.160360081044831</v>
      </c>
      <c r="M308" s="0" t="n">
        <v>-0.330851304615578</v>
      </c>
      <c r="N308" s="0" t="n">
        <v>-1.45100143813134</v>
      </c>
      <c r="O308" s="0" t="n">
        <v>-0.879417041137403</v>
      </c>
      <c r="P308" s="0" t="n">
        <v>1.07737607698476</v>
      </c>
      <c r="Q308" s="0" t="n">
        <v>-1.37649645001954</v>
      </c>
      <c r="R308" s="0" t="n">
        <v>-0.313132140013155</v>
      </c>
      <c r="S308" s="0" t="n">
        <v>-0.687065795858916</v>
      </c>
      <c r="T308" s="0" t="n">
        <v>-1.4665408592786</v>
      </c>
      <c r="U308" s="0" t="n">
        <v>1.11158024951355</v>
      </c>
      <c r="V308" s="0" t="n">
        <v>0.0358255787064629</v>
      </c>
      <c r="W308" s="0" t="n">
        <v>0.531454551359215</v>
      </c>
      <c r="X308" s="0" t="n">
        <v>1.56785942536546</v>
      </c>
      <c r="Y308" s="0" t="n">
        <v>-0.34670997760492</v>
      </c>
      <c r="Z308" s="0" t="n">
        <v>-2.51155655158442</v>
      </c>
      <c r="AA308" s="0" t="n">
        <v>1.84007774450575</v>
      </c>
      <c r="AB308" s="0" t="n">
        <v>0.0322806110494703</v>
      </c>
      <c r="AC308" s="0" t="n">
        <v>-0.640542935074773</v>
      </c>
      <c r="AD308" s="0" t="n">
        <v>-0.123078201656181</v>
      </c>
      <c r="AE308" s="0" t="n">
        <v>0.11312805251574</v>
      </c>
      <c r="AF308" s="0" t="n">
        <v>1.29921636344582</v>
      </c>
      <c r="AG308" s="0" t="n">
        <v>-0.232786742940164</v>
      </c>
      <c r="AH308" s="0" t="n">
        <v>0.756763977015926</v>
      </c>
      <c r="AI308" s="0" t="n">
        <v>2.18992170497855</v>
      </c>
      <c r="AJ308" s="0" t="n">
        <v>-1.19459222051373</v>
      </c>
      <c r="AK308" s="0" t="n">
        <v>-0.958385819842042</v>
      </c>
      <c r="AL308" s="0" t="n">
        <v>-0.0516609768510798</v>
      </c>
      <c r="AM308" s="0" t="n">
        <v>-0.229074688205703</v>
      </c>
      <c r="AN308" s="0" t="n">
        <v>-1.07431801271556</v>
      </c>
      <c r="AO308" s="0" t="n">
        <v>-0.224339656778083</v>
      </c>
      <c r="AP308" s="0" t="n">
        <v>-0.904017554761314</v>
      </c>
      <c r="AQ308" s="0" t="n">
        <v>0.29748220087385</v>
      </c>
      <c r="AR308" s="0" t="n">
        <v>-1.31198373857395</v>
      </c>
      <c r="AS308" s="0" t="n">
        <v>-0.320785725932684</v>
      </c>
      <c r="AT308" s="0" t="n">
        <v>-0.194051943605874</v>
      </c>
      <c r="AU308" s="0" t="n">
        <v>1.27006108871203</v>
      </c>
      <c r="AV308" s="0" t="n">
        <v>-0.286955854301709</v>
      </c>
      <c r="AW308" s="0" t="n">
        <v>0.831954917494451</v>
      </c>
      <c r="AX308" s="0" t="n">
        <v>0.638282726528494</v>
      </c>
      <c r="AY308" s="0" t="n">
        <v>0.815375628316121</v>
      </c>
      <c r="AZ308" s="0" t="n">
        <v>1.06623493189923</v>
      </c>
      <c r="BA308" s="0" t="n">
        <v>-2.12477140301696</v>
      </c>
      <c r="BB308" s="0" t="n">
        <v>-1.3313390619884</v>
      </c>
      <c r="BC308" s="0" t="n">
        <v>-1.92036750214426</v>
      </c>
      <c r="BD308" s="0" t="n">
        <v>1.22289501955556</v>
      </c>
      <c r="BE308" s="0" t="n">
        <v>-0.0712537499108925</v>
      </c>
      <c r="BF308" s="0" t="n">
        <v>1.2935076252041</v>
      </c>
      <c r="BG308" s="0" t="n">
        <v>0.695694877197064</v>
      </c>
      <c r="BH308" s="0" t="n">
        <v>0.918126983416575</v>
      </c>
      <c r="BI308" s="0" t="n">
        <v>-1.23958400644156</v>
      </c>
      <c r="BJ308" s="0" t="n">
        <v>0.39622967810176</v>
      </c>
      <c r="BK308" s="0" t="n">
        <v>-1.06837933369402</v>
      </c>
    </row>
    <row r="309" customFormat="false" ht="15" hidden="false" customHeight="false" outlineLevel="0" collapsed="false">
      <c r="A309" s="0" t="n">
        <v>-0.604120889588518</v>
      </c>
      <c r="B309" s="0" t="n">
        <v>-2.30363875210479</v>
      </c>
      <c r="C309" s="0" t="n">
        <v>1.47944422313972</v>
      </c>
      <c r="D309" s="0" t="n">
        <v>-1.2592332397868</v>
      </c>
      <c r="E309" s="0" t="n">
        <v>-1.14644087040073</v>
      </c>
      <c r="F309" s="0" t="n">
        <v>0.973378838027035</v>
      </c>
      <c r="G309" s="0" t="n">
        <v>-1.00713333647316</v>
      </c>
      <c r="H309" s="0" t="n">
        <v>-0.336144963026229</v>
      </c>
      <c r="I309" s="0" t="n">
        <v>0.227476259953408</v>
      </c>
      <c r="J309" s="0" t="n">
        <v>0.823935486972</v>
      </c>
      <c r="K309" s="0" t="n">
        <v>0.719109451449186</v>
      </c>
      <c r="L309" s="0" t="n">
        <v>-2.04981209578593</v>
      </c>
      <c r="M309" s="0" t="n">
        <v>-0.000682818957482628</v>
      </c>
      <c r="N309" s="0" t="n">
        <v>-0.782130001531459</v>
      </c>
      <c r="O309" s="0" t="n">
        <v>0.790899381667553</v>
      </c>
      <c r="P309" s="0" t="n">
        <v>0.779852946221639</v>
      </c>
      <c r="Q309" s="0" t="n">
        <v>-1.08198480924994</v>
      </c>
      <c r="R309" s="0" t="n">
        <v>1.34957621155153</v>
      </c>
      <c r="S309" s="0" t="n">
        <v>0.415213767905272</v>
      </c>
      <c r="T309" s="0" t="n">
        <v>-0.0340274110722321</v>
      </c>
      <c r="U309" s="0" t="n">
        <v>-0.111372601840052</v>
      </c>
      <c r="V309" s="0" t="n">
        <v>0.179093285016156</v>
      </c>
      <c r="W309" s="0" t="n">
        <v>-0.395819781095923</v>
      </c>
      <c r="X309" s="0" t="n">
        <v>-0.692855755817812</v>
      </c>
      <c r="Y309" s="0" t="n">
        <v>-0.73463754545933</v>
      </c>
      <c r="Z309" s="0" t="n">
        <v>0.985803808667827</v>
      </c>
      <c r="AA309" s="0" t="n">
        <v>0.284155097928797</v>
      </c>
      <c r="AB309" s="0" t="n">
        <v>-1.19476286187694</v>
      </c>
      <c r="AC309" s="0" t="n">
        <v>-0.894647187573872</v>
      </c>
      <c r="AD309" s="0" t="n">
        <v>1.37285945148106</v>
      </c>
      <c r="AE309" s="0" t="n">
        <v>-0.351479900352202</v>
      </c>
      <c r="AF309" s="0" t="n">
        <v>1.97822524937481</v>
      </c>
      <c r="AG309" s="0" t="n">
        <v>-0.0469349020603696</v>
      </c>
      <c r="AH309" s="0" t="n">
        <v>-1.89776701674598</v>
      </c>
      <c r="AI309" s="0" t="n">
        <v>0.947892717268986</v>
      </c>
      <c r="AJ309" s="0" t="n">
        <v>0.834323045491582</v>
      </c>
      <c r="AK309" s="0" t="n">
        <v>-0.76402978157286</v>
      </c>
      <c r="AL309" s="0" t="n">
        <v>1.54280151520965</v>
      </c>
      <c r="AM309" s="0" t="n">
        <v>0.632755029885039</v>
      </c>
      <c r="AN309" s="0" t="n">
        <v>-0.596441137581753</v>
      </c>
      <c r="AO309" s="0" t="n">
        <v>0.634285847689403</v>
      </c>
      <c r="AP309" s="0" t="n">
        <v>0.235969987210972</v>
      </c>
      <c r="AQ309" s="0" t="n">
        <v>-0.744185710315035</v>
      </c>
      <c r="AR309" s="0" t="n">
        <v>-0.421546083536561</v>
      </c>
      <c r="AS309" s="0" t="n">
        <v>-0.266818396295402</v>
      </c>
      <c r="AT309" s="0" t="n">
        <v>0.339122279270039</v>
      </c>
      <c r="AU309" s="0" t="n">
        <v>-0.370061115268955</v>
      </c>
      <c r="AV309" s="0" t="n">
        <v>0.123732680099757</v>
      </c>
      <c r="AW309" s="0" t="n">
        <v>-0.457805609925785</v>
      </c>
      <c r="AX309" s="0" t="n">
        <v>0.496932025117978</v>
      </c>
      <c r="AY309" s="0" t="n">
        <v>0.182568974379541</v>
      </c>
      <c r="AZ309" s="0" t="n">
        <v>0.989957792552014</v>
      </c>
      <c r="BA309" s="0" t="n">
        <v>0.0350076100062359</v>
      </c>
      <c r="BB309" s="0" t="n">
        <v>0.811000863628845</v>
      </c>
      <c r="BC309" s="0" t="n">
        <v>1.11404645016199</v>
      </c>
      <c r="BD309" s="0" t="n">
        <v>-0.258661147855388</v>
      </c>
      <c r="BE309" s="0" t="n">
        <v>-0.21273977585766</v>
      </c>
      <c r="BF309" s="0" t="n">
        <v>-0.782873734948573</v>
      </c>
      <c r="BG309" s="0" t="n">
        <v>0.431125569575099</v>
      </c>
      <c r="BH309" s="0" t="n">
        <v>-0.408052846836756</v>
      </c>
      <c r="BI309" s="0" t="n">
        <v>-0.550797572273663</v>
      </c>
      <c r="BJ309" s="0" t="n">
        <v>-0.444773807831595</v>
      </c>
      <c r="BK309" s="0" t="n">
        <v>0.825653682802142</v>
      </c>
    </row>
    <row r="310" customFormat="false" ht="15" hidden="false" customHeight="false" outlineLevel="0" collapsed="false">
      <c r="A310" s="0" t="n">
        <v>-0.149363482271189</v>
      </c>
      <c r="B310" s="0" t="n">
        <v>-0.364140296054661</v>
      </c>
      <c r="C310" s="0" t="n">
        <v>-0.00717846690794194</v>
      </c>
      <c r="D310" s="0" t="n">
        <v>2.08647765837109</v>
      </c>
      <c r="E310" s="0" t="n">
        <v>-0.16048962397348</v>
      </c>
      <c r="F310" s="0" t="n">
        <v>-2.21253103939724</v>
      </c>
      <c r="G310" s="0" t="n">
        <v>0.360039268756983</v>
      </c>
      <c r="H310" s="0" t="n">
        <v>0.728077097855321</v>
      </c>
      <c r="I310" s="0" t="n">
        <v>-0.373348559711398</v>
      </c>
      <c r="J310" s="0" t="n">
        <v>-0.312378210466572</v>
      </c>
      <c r="K310" s="0" t="n">
        <v>-1.19273516541641</v>
      </c>
      <c r="L310" s="0" t="n">
        <v>1.25786815590889</v>
      </c>
      <c r="M310" s="0" t="n">
        <v>-0.731380252574992</v>
      </c>
      <c r="N310" s="0" t="n">
        <v>-0.590422061251464</v>
      </c>
      <c r="O310" s="0" t="n">
        <v>0.142146536940546</v>
      </c>
      <c r="P310" s="0" t="n">
        <v>-0.33868731792169</v>
      </c>
      <c r="Q310" s="0" t="n">
        <v>-1.02945748159836</v>
      </c>
      <c r="R310" s="0" t="n">
        <v>-0.87231538002845</v>
      </c>
      <c r="S310" s="0" t="n">
        <v>1.14301931207373</v>
      </c>
      <c r="T310" s="0" t="n">
        <v>-0.820158186755485</v>
      </c>
      <c r="U310" s="0" t="n">
        <v>0.0646886050325185</v>
      </c>
      <c r="V310" s="0" t="n">
        <v>-0.0728740980155154</v>
      </c>
      <c r="W310" s="0" t="n">
        <v>-0.0731969910016945</v>
      </c>
      <c r="X310" s="0" t="n">
        <v>0.15024298879826</v>
      </c>
      <c r="Y310" s="0" t="n">
        <v>-1.19170749710707</v>
      </c>
      <c r="Z310" s="0" t="n">
        <v>0.083717959849212</v>
      </c>
      <c r="AA310" s="0" t="n">
        <v>1.11954612838317</v>
      </c>
      <c r="AB310" s="0" t="n">
        <v>0.393529855969729</v>
      </c>
      <c r="AC310" s="0" t="n">
        <v>-0.178694716810476</v>
      </c>
      <c r="AD310" s="0" t="n">
        <v>-1.22921478429705</v>
      </c>
      <c r="AE310" s="0" t="n">
        <v>-0.603094684948834</v>
      </c>
      <c r="AF310" s="0" t="n">
        <v>0.850535278747044</v>
      </c>
      <c r="AG310" s="0" t="n">
        <v>-2.48518991667889</v>
      </c>
      <c r="AH310" s="0" t="n">
        <v>-0.26477531097798</v>
      </c>
      <c r="AI310" s="0" t="n">
        <v>-1.27539073799902</v>
      </c>
      <c r="AJ310" s="0" t="n">
        <v>0.151714433577229</v>
      </c>
      <c r="AK310" s="0" t="n">
        <v>-0.533359244705449</v>
      </c>
      <c r="AL310" s="0" t="n">
        <v>-0.839468504518405</v>
      </c>
      <c r="AM310" s="0" t="n">
        <v>-1.21819471175426</v>
      </c>
      <c r="AN310" s="0" t="n">
        <v>-1.05736830537823</v>
      </c>
      <c r="AO310" s="0" t="n">
        <v>-0.872197000072978</v>
      </c>
      <c r="AP310" s="0" t="n">
        <v>0.315086731194109</v>
      </c>
      <c r="AQ310" s="0" t="n">
        <v>0.571746041956061</v>
      </c>
      <c r="AR310" s="0" t="n">
        <v>-0.332607510324198</v>
      </c>
      <c r="AS310" s="0" t="n">
        <v>-0.933128072341069</v>
      </c>
      <c r="AT310" s="0" t="n">
        <v>0.222720700776607</v>
      </c>
      <c r="AU310" s="0" t="n">
        <v>-1.06517196571439</v>
      </c>
      <c r="AV310" s="0" t="n">
        <v>-1.45261674548618</v>
      </c>
      <c r="AW310" s="0" t="n">
        <v>0.91632091907342</v>
      </c>
      <c r="AX310" s="0" t="n">
        <v>0.83692070379628</v>
      </c>
      <c r="AY310" s="0" t="n">
        <v>0.140375058905336</v>
      </c>
      <c r="AZ310" s="0" t="n">
        <v>-0.307612668189196</v>
      </c>
      <c r="BA310" s="0" t="n">
        <v>0.524567013767051</v>
      </c>
      <c r="BB310" s="0" t="n">
        <v>-1.35220267886714</v>
      </c>
      <c r="BC310" s="0" t="n">
        <v>-0.424066861518451</v>
      </c>
      <c r="BD310" s="0" t="n">
        <v>-0.0394470482407395</v>
      </c>
      <c r="BE310" s="0" t="n">
        <v>1.43590952386853</v>
      </c>
      <c r="BF310" s="0" t="n">
        <v>1.31581581642751</v>
      </c>
      <c r="BG310" s="0" t="n">
        <v>-0.281009250281806</v>
      </c>
      <c r="BH310" s="0" t="n">
        <v>2.13259562615484</v>
      </c>
      <c r="BI310" s="0" t="n">
        <v>-1.01263740964407</v>
      </c>
      <c r="BJ310" s="0" t="n">
        <v>0.15815384437232</v>
      </c>
      <c r="BK310" s="0" t="n">
        <v>-3.24309296959473</v>
      </c>
    </row>
    <row r="311" customFormat="false" ht="15" hidden="false" customHeight="false" outlineLevel="0" collapsed="false">
      <c r="A311" s="0" t="n">
        <v>-2.30791625061611</v>
      </c>
      <c r="B311" s="0" t="n">
        <v>0.181449069247517</v>
      </c>
      <c r="C311" s="0" t="n">
        <v>0.106337002531315</v>
      </c>
      <c r="D311" s="0" t="n">
        <v>-0.99558151400203</v>
      </c>
      <c r="E311" s="0" t="n">
        <v>-1.70317260991804</v>
      </c>
      <c r="F311" s="0" t="n">
        <v>1.63802905743602</v>
      </c>
      <c r="G311" s="0" t="n">
        <v>1.78637546535469</v>
      </c>
      <c r="H311" s="0" t="n">
        <v>0.622034805554381</v>
      </c>
      <c r="I311" s="0" t="n">
        <v>-0.582737583173864</v>
      </c>
      <c r="J311" s="0" t="n">
        <v>-0.496873590507597</v>
      </c>
      <c r="K311" s="0" t="n">
        <v>-1.06977145498385</v>
      </c>
      <c r="L311" s="0" t="n">
        <v>1.19969752836531</v>
      </c>
      <c r="M311" s="0" t="n">
        <v>2.31614386296888</v>
      </c>
      <c r="N311" s="0" t="n">
        <v>-0.858014195302145</v>
      </c>
      <c r="O311" s="0" t="n">
        <v>0.828196272965235</v>
      </c>
      <c r="P311" s="0" t="n">
        <v>2.01848786438864</v>
      </c>
      <c r="Q311" s="0" t="n">
        <v>-0.145063745959382</v>
      </c>
      <c r="R311" s="0" t="n">
        <v>-0.793175688218677</v>
      </c>
      <c r="S311" s="0" t="n">
        <v>0.122057132121277</v>
      </c>
      <c r="T311" s="0" t="n">
        <v>0.457848386182489</v>
      </c>
      <c r="U311" s="0" t="n">
        <v>0.159362232145907</v>
      </c>
      <c r="V311" s="0" t="n">
        <v>0.370582762400783</v>
      </c>
      <c r="W311" s="0" t="n">
        <v>1.34804711194017</v>
      </c>
      <c r="X311" s="0" t="n">
        <v>0.714680676990432</v>
      </c>
      <c r="Y311" s="0" t="n">
        <v>-0.521279905013815</v>
      </c>
      <c r="Z311" s="0" t="n">
        <v>-0.3216785413765</v>
      </c>
      <c r="AA311" s="0" t="n">
        <v>-0.16805980596682</v>
      </c>
      <c r="AB311" s="0" t="n">
        <v>0.99514848185338</v>
      </c>
      <c r="AC311" s="0" t="n">
        <v>0.181503162135667</v>
      </c>
      <c r="AD311" s="0" t="n">
        <v>2.17706504644286</v>
      </c>
      <c r="AE311" s="0" t="n">
        <v>-0.17847666388539</v>
      </c>
      <c r="AF311" s="0" t="n">
        <v>-1.42885770781357</v>
      </c>
      <c r="AG311" s="0" t="n">
        <v>1.47413213204211</v>
      </c>
      <c r="AH311" s="0" t="n">
        <v>0.585927673317755</v>
      </c>
      <c r="AI311" s="0" t="n">
        <v>-0.32910677871013</v>
      </c>
      <c r="AJ311" s="0" t="n">
        <v>-1.25284263442748</v>
      </c>
      <c r="AK311" s="0" t="n">
        <v>0.448224616300149</v>
      </c>
      <c r="AL311" s="0" t="n">
        <v>0.692250329265896</v>
      </c>
      <c r="AM311" s="0" t="n">
        <v>1.96892314241608</v>
      </c>
      <c r="AN311" s="0" t="n">
        <v>-0.103438129308106</v>
      </c>
      <c r="AO311" s="0" t="n">
        <v>-2.04207604014374</v>
      </c>
      <c r="AP311" s="0" t="n">
        <v>-0.277358461964676</v>
      </c>
      <c r="AQ311" s="0" t="n">
        <v>0.0222789791837133</v>
      </c>
      <c r="AR311" s="0" t="n">
        <v>-0.322082310766986</v>
      </c>
      <c r="AS311" s="0" t="n">
        <v>0.0110920039486021</v>
      </c>
      <c r="AT311" s="0" t="n">
        <v>0.81301437226013</v>
      </c>
      <c r="AU311" s="0" t="n">
        <v>-0.823279915677705</v>
      </c>
      <c r="AV311" s="0" t="n">
        <v>-0.225761523111754</v>
      </c>
      <c r="AW311" s="0" t="n">
        <v>-0.0176132519336573</v>
      </c>
      <c r="AX311" s="0" t="n">
        <v>0.97536602727825</v>
      </c>
      <c r="AY311" s="0" t="n">
        <v>-1.30350793193476</v>
      </c>
      <c r="AZ311" s="0" t="n">
        <v>-0.66470274533311</v>
      </c>
      <c r="BA311" s="0" t="n">
        <v>0.552920837367302</v>
      </c>
      <c r="BB311" s="0" t="n">
        <v>-1.00182485368194</v>
      </c>
      <c r="BC311" s="0" t="n">
        <v>0.497570838385207</v>
      </c>
      <c r="BD311" s="0" t="n">
        <v>0.782003492511037</v>
      </c>
      <c r="BE311" s="0" t="n">
        <v>0.759703117480287</v>
      </c>
      <c r="BF311" s="0" t="n">
        <v>1.77106855308809</v>
      </c>
      <c r="BG311" s="0" t="n">
        <v>-0.471542380418206</v>
      </c>
      <c r="BH311" s="0" t="n">
        <v>1.83114487833835</v>
      </c>
      <c r="BI311" s="0" t="n">
        <v>1.22844383126576</v>
      </c>
      <c r="BJ311" s="0" t="n">
        <v>2.07558800907853</v>
      </c>
      <c r="BK311" s="0" t="n">
        <v>0.0860696927908931</v>
      </c>
    </row>
    <row r="312" customFormat="false" ht="15" hidden="false" customHeight="false" outlineLevel="0" collapsed="false">
      <c r="A312" s="0" t="n">
        <v>0.150320460271872</v>
      </c>
      <c r="B312" s="0" t="n">
        <v>0.326696213186364</v>
      </c>
      <c r="C312" s="0" t="n">
        <v>1.04257769467058</v>
      </c>
      <c r="D312" s="0" t="n">
        <v>1.17223375343664</v>
      </c>
      <c r="E312" s="0" t="n">
        <v>-0.464369863546574</v>
      </c>
      <c r="F312" s="0" t="n">
        <v>0.550551931708488</v>
      </c>
      <c r="G312" s="0" t="n">
        <v>-0.316358321536145</v>
      </c>
      <c r="H312" s="0" t="n">
        <v>0.885248686124223</v>
      </c>
      <c r="I312" s="0" t="n">
        <v>-0.181062742771082</v>
      </c>
      <c r="J312" s="0" t="n">
        <v>-1.30327803731606</v>
      </c>
      <c r="K312" s="0" t="n">
        <v>-0.586165800392783</v>
      </c>
      <c r="L312" s="0" t="n">
        <v>0.41241381821648</v>
      </c>
      <c r="M312" s="0" t="n">
        <v>-0.257198970355927</v>
      </c>
      <c r="N312" s="0" t="n">
        <v>0.240665174530213</v>
      </c>
      <c r="O312" s="0" t="n">
        <v>-0.00788018469472815</v>
      </c>
      <c r="P312" s="0" t="n">
        <v>0.325611052148504</v>
      </c>
      <c r="Q312" s="0" t="n">
        <v>0.164335205885391</v>
      </c>
      <c r="R312" s="0" t="n">
        <v>-0.212093353074175</v>
      </c>
      <c r="S312" s="0" t="n">
        <v>0.993358699581951</v>
      </c>
      <c r="T312" s="0" t="n">
        <v>1.01587882698998</v>
      </c>
      <c r="U312" s="0" t="n">
        <v>1.38854255383121</v>
      </c>
      <c r="V312" s="0" t="n">
        <v>1.60027110450371</v>
      </c>
      <c r="W312" s="0" t="n">
        <v>1.21728269222048</v>
      </c>
      <c r="X312" s="0" t="n">
        <v>-0.159462506804129</v>
      </c>
      <c r="Y312" s="0" t="n">
        <v>0.892787515491884</v>
      </c>
      <c r="Z312" s="0" t="n">
        <v>-0.513614464231096</v>
      </c>
      <c r="AA312" s="0" t="n">
        <v>-0.0347137487525619</v>
      </c>
      <c r="AB312" s="0" t="n">
        <v>1.96850421343805</v>
      </c>
      <c r="AC312" s="0" t="n">
        <v>-0.65497558422169</v>
      </c>
      <c r="AD312" s="0" t="n">
        <v>-0.81079864559171</v>
      </c>
      <c r="AE312" s="0" t="n">
        <v>0.993862674834853</v>
      </c>
      <c r="AF312" s="0" t="n">
        <v>-0.420191542894992</v>
      </c>
      <c r="AG312" s="0" t="n">
        <v>0.856498237409199</v>
      </c>
      <c r="AH312" s="0" t="n">
        <v>-0.0976703767483354</v>
      </c>
      <c r="AI312" s="0" t="n">
        <v>1.26449840695497</v>
      </c>
      <c r="AJ312" s="0" t="n">
        <v>1.79310645253458</v>
      </c>
      <c r="AK312" s="0" t="n">
        <v>0.382817189612969</v>
      </c>
      <c r="AL312" s="0" t="n">
        <v>0.123728946274836</v>
      </c>
      <c r="AM312" s="0" t="n">
        <v>0.397679693614604</v>
      </c>
      <c r="AN312" s="0" t="n">
        <v>1.18403055822256</v>
      </c>
      <c r="AO312" s="0" t="n">
        <v>0.399899062131137</v>
      </c>
      <c r="AP312" s="0" t="n">
        <v>-0.269294752580734</v>
      </c>
      <c r="AQ312" s="0" t="n">
        <v>0.044893030122537</v>
      </c>
      <c r="AR312" s="0" t="n">
        <v>-0.182501030599213</v>
      </c>
      <c r="AS312" s="0" t="n">
        <v>0.670115200454233</v>
      </c>
      <c r="AT312" s="0" t="n">
        <v>-1.17171791471616</v>
      </c>
      <c r="AU312" s="0" t="n">
        <v>1.17617333655478</v>
      </c>
      <c r="AV312" s="0" t="n">
        <v>-0.487560297086719</v>
      </c>
      <c r="AW312" s="0" t="n">
        <v>-1.18189109295996</v>
      </c>
      <c r="AX312" s="0" t="n">
        <v>-0.480908092748895</v>
      </c>
      <c r="AY312" s="0" t="n">
        <v>0.20252422706483</v>
      </c>
      <c r="AZ312" s="0" t="n">
        <v>0.528297046662979</v>
      </c>
      <c r="BA312" s="0" t="n">
        <v>-1.03608765104626</v>
      </c>
      <c r="BB312" s="0" t="n">
        <v>1.42297492526167</v>
      </c>
      <c r="BC312" s="0" t="n">
        <v>0.970124260379644</v>
      </c>
      <c r="BD312" s="0" t="n">
        <v>0.397557765491721</v>
      </c>
      <c r="BE312" s="0" t="n">
        <v>-1.237653757512</v>
      </c>
      <c r="BF312" s="0" t="n">
        <v>-0.379767636040896</v>
      </c>
      <c r="BG312" s="0" t="n">
        <v>0.968045758510245</v>
      </c>
      <c r="BH312" s="0" t="n">
        <v>0.310307705384904</v>
      </c>
      <c r="BI312" s="0" t="n">
        <v>0.614323144096294</v>
      </c>
      <c r="BJ312" s="0" t="n">
        <v>0.709788992233535</v>
      </c>
      <c r="BK312" s="0" t="n">
        <v>-0.978889558556779</v>
      </c>
    </row>
    <row r="313" customFormat="false" ht="15" hidden="false" customHeight="false" outlineLevel="0" collapsed="false">
      <c r="A313" s="0" t="n">
        <v>1.37174312926351</v>
      </c>
      <c r="B313" s="0" t="n">
        <v>-1.60878085573437</v>
      </c>
      <c r="C313" s="0" t="n">
        <v>-0.828229690184623</v>
      </c>
      <c r="D313" s="0" t="n">
        <v>-1.0908616706037</v>
      </c>
      <c r="E313" s="0" t="n">
        <v>0.462939512025258</v>
      </c>
      <c r="F313" s="0" t="n">
        <v>0.149940719079109</v>
      </c>
      <c r="G313" s="0" t="n">
        <v>1.43315181452471</v>
      </c>
      <c r="H313" s="0" t="n">
        <v>0.524662407066803</v>
      </c>
      <c r="I313" s="0" t="n">
        <v>-0.493654847643151</v>
      </c>
      <c r="J313" s="0" t="n">
        <v>-1.2960630617814</v>
      </c>
      <c r="K313" s="0" t="n">
        <v>1.10715681680245</v>
      </c>
      <c r="L313" s="0" t="n">
        <v>0.365505936985266</v>
      </c>
      <c r="M313" s="0" t="n">
        <v>0.151299220232522</v>
      </c>
      <c r="N313" s="0" t="n">
        <v>1.39578920219249</v>
      </c>
      <c r="O313" s="0" t="n">
        <v>-0.5913492417584</v>
      </c>
      <c r="P313" s="0" t="n">
        <v>0.723990331742609</v>
      </c>
      <c r="Q313" s="0" t="n">
        <v>0.195390351177024</v>
      </c>
      <c r="R313" s="0" t="n">
        <v>0.451949371911878</v>
      </c>
      <c r="S313" s="0" t="n">
        <v>0.789338505719674</v>
      </c>
      <c r="T313" s="0" t="n">
        <v>0.0070449854805547</v>
      </c>
      <c r="U313" s="0" t="n">
        <v>0.215609578568022</v>
      </c>
      <c r="V313" s="0" t="n">
        <v>0.371857882278666</v>
      </c>
      <c r="W313" s="0" t="n">
        <v>0.728461621680343</v>
      </c>
      <c r="X313" s="0" t="n">
        <v>-0.319524670782955</v>
      </c>
      <c r="Y313" s="0" t="n">
        <v>-1.65361726849229</v>
      </c>
      <c r="Z313" s="0" t="n">
        <v>-0.139887232839127</v>
      </c>
      <c r="AA313" s="0" t="n">
        <v>-0.996118214911129</v>
      </c>
      <c r="AB313" s="0" t="n">
        <v>1.39022192515346</v>
      </c>
      <c r="AC313" s="0" t="n">
        <v>-0.15776143929377</v>
      </c>
      <c r="AD313" s="0" t="n">
        <v>1.09736831897107</v>
      </c>
      <c r="AE313" s="0" t="n">
        <v>1.4769249275319</v>
      </c>
      <c r="AF313" s="0" t="n">
        <v>0.739371407459036</v>
      </c>
      <c r="AG313" s="0" t="n">
        <v>-1.19189933441357</v>
      </c>
      <c r="AH313" s="0" t="n">
        <v>-0.950015828669646</v>
      </c>
      <c r="AI313" s="0" t="n">
        <v>-0.2430047220544</v>
      </c>
      <c r="AJ313" s="0" t="n">
        <v>1.53270055988993</v>
      </c>
      <c r="AK313" s="0" t="n">
        <v>0.196280651387937</v>
      </c>
      <c r="AL313" s="0" t="n">
        <v>-0.301700008901736</v>
      </c>
      <c r="AM313" s="0" t="n">
        <v>-0.175536229578598</v>
      </c>
      <c r="AN313" s="0" t="n">
        <v>1.84379358348075</v>
      </c>
      <c r="AO313" s="0" t="n">
        <v>0.890317848019872</v>
      </c>
      <c r="AP313" s="0" t="n">
        <v>0.0640777641487166</v>
      </c>
      <c r="AQ313" s="0" t="n">
        <v>-0.53629090951719</v>
      </c>
      <c r="AR313" s="0" t="n">
        <v>2.19612782109995</v>
      </c>
      <c r="AS313" s="0" t="n">
        <v>0.162123975479858</v>
      </c>
      <c r="AT313" s="0" t="n">
        <v>-0.143048769878952</v>
      </c>
      <c r="AU313" s="0" t="n">
        <v>-0.849611988516213</v>
      </c>
      <c r="AV313" s="0" t="n">
        <v>-0.692857584237437</v>
      </c>
      <c r="AW313" s="0" t="n">
        <v>-0.582571318808805</v>
      </c>
      <c r="AX313" s="0" t="n">
        <v>0.799940506701934</v>
      </c>
      <c r="AY313" s="0" t="n">
        <v>1.90800213712331</v>
      </c>
      <c r="AZ313" s="0" t="n">
        <v>0.393052757061401</v>
      </c>
      <c r="BA313" s="0" t="n">
        <v>-1.00163182520856</v>
      </c>
      <c r="BB313" s="0" t="n">
        <v>-1.39345452752443</v>
      </c>
      <c r="BC313" s="0" t="n">
        <v>-0.710549102297785</v>
      </c>
      <c r="BD313" s="0" t="n">
        <v>-0.429340822801734</v>
      </c>
      <c r="BE313" s="0" t="n">
        <v>-0.379639648385966</v>
      </c>
      <c r="BF313" s="0" t="n">
        <v>0.556118746760781</v>
      </c>
      <c r="BG313" s="0" t="n">
        <v>0.13006029355362</v>
      </c>
      <c r="BH313" s="0" t="n">
        <v>-1.66906952582633</v>
      </c>
      <c r="BI313" s="0" t="n">
        <v>0.942558005791876</v>
      </c>
      <c r="BJ313" s="0" t="n">
        <v>-1.61477879070985</v>
      </c>
      <c r="BK313" s="0" t="n">
        <v>0.322028154492058</v>
      </c>
    </row>
    <row r="314" customFormat="false" ht="15" hidden="false" customHeight="false" outlineLevel="0" collapsed="false">
      <c r="A314" s="0" t="n">
        <v>-1.32543210909508</v>
      </c>
      <c r="B314" s="0" t="n">
        <v>1.40681500949754</v>
      </c>
      <c r="C314" s="0" t="n">
        <v>-0.585904201164649</v>
      </c>
      <c r="D314" s="0" t="n">
        <v>0.736770135947622</v>
      </c>
      <c r="E314" s="0" t="n">
        <v>1.41526719192419</v>
      </c>
      <c r="F314" s="0" t="n">
        <v>-0.218534042410946</v>
      </c>
      <c r="G314" s="0" t="n">
        <v>-1.00947178859597</v>
      </c>
      <c r="H314" s="0" t="n">
        <v>0.844941438593496</v>
      </c>
      <c r="I314" s="0" t="n">
        <v>1.4990159604584</v>
      </c>
      <c r="J314" s="0" t="n">
        <v>0.0918447643349551</v>
      </c>
      <c r="K314" s="0" t="n">
        <v>0.0874353287771811</v>
      </c>
      <c r="L314" s="0" t="n">
        <v>-0.548319627554499</v>
      </c>
      <c r="M314" s="0" t="n">
        <v>-0.949594571364488</v>
      </c>
      <c r="N314" s="0" t="n">
        <v>0.0594151812724941</v>
      </c>
      <c r="O314" s="0" t="n">
        <v>-1.85550331479426</v>
      </c>
      <c r="P314" s="0" t="n">
        <v>-0.224234744535292</v>
      </c>
      <c r="Q314" s="0" t="n">
        <v>0.3464265060069</v>
      </c>
      <c r="R314" s="0" t="n">
        <v>1.61156735910283</v>
      </c>
      <c r="S314" s="0" t="n">
        <v>0.262659520316168</v>
      </c>
      <c r="T314" s="0" t="n">
        <v>0.336386945411136</v>
      </c>
      <c r="U314" s="0" t="n">
        <v>-0.96030479628147</v>
      </c>
      <c r="V314" s="0" t="n">
        <v>-0.462483624066854</v>
      </c>
      <c r="W314" s="0" t="n">
        <v>1.17936912163262</v>
      </c>
      <c r="X314" s="0" t="n">
        <v>-0.172254386411038</v>
      </c>
      <c r="Y314" s="0" t="n">
        <v>-0.671531171729053</v>
      </c>
      <c r="Z314" s="0" t="n">
        <v>-1.52803135938783</v>
      </c>
      <c r="AA314" s="0" t="n">
        <v>-0.887503967414059</v>
      </c>
      <c r="AB314" s="0" t="n">
        <v>-0.760846654311478</v>
      </c>
      <c r="AC314" s="0" t="n">
        <v>-0.0600859946151636</v>
      </c>
      <c r="AD314" s="0" t="n">
        <v>-0.38831200542345</v>
      </c>
      <c r="AE314" s="0" t="n">
        <v>-1.24950490070616</v>
      </c>
      <c r="AF314" s="0" t="n">
        <v>1.33277739747965</v>
      </c>
      <c r="AG314" s="0" t="n">
        <v>0.349439327216956</v>
      </c>
      <c r="AH314" s="0" t="n">
        <v>0.772568748756241</v>
      </c>
      <c r="AI314" s="0" t="n">
        <v>-0.379153118726124</v>
      </c>
      <c r="AJ314" s="0" t="n">
        <v>-1.23022217565079</v>
      </c>
      <c r="AK314" s="0" t="n">
        <v>0.596974286721074</v>
      </c>
      <c r="AL314" s="0" t="n">
        <v>2.39030436746944</v>
      </c>
      <c r="AM314" s="0" t="n">
        <v>0.41222074502447</v>
      </c>
      <c r="AN314" s="0" t="n">
        <v>-0.913473732017407</v>
      </c>
      <c r="AO314" s="0" t="n">
        <v>-0.53762990294988</v>
      </c>
      <c r="AP314" s="0" t="n">
        <v>-0.428186247810576</v>
      </c>
      <c r="AQ314" s="0" t="n">
        <v>0.27999330187448</v>
      </c>
      <c r="AR314" s="0" t="n">
        <v>1.27903073621979</v>
      </c>
      <c r="AS314" s="0" t="n">
        <v>-0.515294321624467</v>
      </c>
      <c r="AT314" s="0" t="n">
        <v>0.834281810034625</v>
      </c>
      <c r="AU314" s="0" t="n">
        <v>-2.18409673338046</v>
      </c>
      <c r="AV314" s="0" t="n">
        <v>-0.570507208354516</v>
      </c>
      <c r="AW314" s="0" t="n">
        <v>0.580648302553951</v>
      </c>
      <c r="AX314" s="0" t="n">
        <v>0.611385247388628</v>
      </c>
      <c r="AY314" s="0" t="n">
        <v>0.0929442066135883</v>
      </c>
      <c r="AZ314" s="0" t="n">
        <v>0.23950192202175</v>
      </c>
      <c r="BA314" s="0" t="n">
        <v>-1.11683377552995</v>
      </c>
      <c r="BB314" s="0" t="n">
        <v>-0.186416169744046</v>
      </c>
      <c r="BC314" s="0" t="n">
        <v>0.731631738908528</v>
      </c>
      <c r="BD314" s="0" t="n">
        <v>-1.89044068515578</v>
      </c>
      <c r="BE314" s="0" t="n">
        <v>-0.0493083315202226</v>
      </c>
      <c r="BF314" s="0" t="n">
        <v>-0.768839675968897</v>
      </c>
      <c r="BG314" s="0" t="n">
        <v>0.608226507444759</v>
      </c>
      <c r="BH314" s="0" t="n">
        <v>-0.363115627744523</v>
      </c>
      <c r="BI314" s="0" t="n">
        <v>-0.311109991143195</v>
      </c>
      <c r="BJ314" s="0" t="n">
        <v>1.88964929209615</v>
      </c>
      <c r="BK314" s="0" t="n">
        <v>-2.01527511046064</v>
      </c>
    </row>
    <row r="315" customFormat="false" ht="15" hidden="false" customHeight="false" outlineLevel="0" collapsed="false">
      <c r="A315" s="0" t="n">
        <v>-1.29064446092255</v>
      </c>
      <c r="B315" s="0" t="n">
        <v>0.397195316145988</v>
      </c>
      <c r="C315" s="0" t="n">
        <v>1.10226974045586</v>
      </c>
      <c r="D315" s="0" t="n">
        <v>-0.347561613803552</v>
      </c>
      <c r="E315" s="0" t="n">
        <v>-0.0866976994143966</v>
      </c>
      <c r="F315" s="0" t="n">
        <v>-0.355668948563229</v>
      </c>
      <c r="G315" s="0" t="n">
        <v>-0.19157739619409</v>
      </c>
      <c r="H315" s="0" t="n">
        <v>-0.506240989305926</v>
      </c>
      <c r="I315" s="0" t="n">
        <v>-1.44730569939181</v>
      </c>
      <c r="J315" s="0" t="n">
        <v>-0.568103205128646</v>
      </c>
      <c r="K315" s="0" t="n">
        <v>1.04965549890994</v>
      </c>
      <c r="L315" s="0" t="n">
        <v>-1.36256285271245</v>
      </c>
      <c r="M315" s="0" t="n">
        <v>-1.64061456348829</v>
      </c>
      <c r="N315" s="0" t="n">
        <v>-3.15205673451209</v>
      </c>
      <c r="O315" s="0" t="n">
        <v>1.1234940332396</v>
      </c>
      <c r="P315" s="0" t="n">
        <v>-0.242882013150275</v>
      </c>
      <c r="Q315" s="0" t="n">
        <v>2.08209870318899</v>
      </c>
      <c r="R315" s="0" t="n">
        <v>-0.553149156379209</v>
      </c>
      <c r="S315" s="0" t="n">
        <v>0.548200298166773</v>
      </c>
      <c r="T315" s="0" t="n">
        <v>-1.92344579482495</v>
      </c>
      <c r="U315" s="0" t="n">
        <v>0.774614970018582</v>
      </c>
      <c r="V315" s="0" t="n">
        <v>1.68918303796726</v>
      </c>
      <c r="W315" s="0" t="n">
        <v>0.47126374070252</v>
      </c>
      <c r="X315" s="0" t="n">
        <v>1.97548777121714</v>
      </c>
      <c r="Y315" s="0" t="n">
        <v>-0.75109945450731</v>
      </c>
      <c r="Z315" s="0" t="n">
        <v>2.06508304625632</v>
      </c>
      <c r="AA315" s="0" t="n">
        <v>-0.0284575811831589</v>
      </c>
      <c r="AB315" s="0" t="n">
        <v>2.0778118198562</v>
      </c>
      <c r="AC315" s="0" t="n">
        <v>0.320297804536642</v>
      </c>
      <c r="AD315" s="0" t="n">
        <v>-1.64337815580453</v>
      </c>
      <c r="AE315" s="0" t="n">
        <v>-0.360647891435795</v>
      </c>
      <c r="AF315" s="0" t="n">
        <v>0.863493604964934</v>
      </c>
      <c r="AG315" s="0" t="n">
        <v>0.031203488939084</v>
      </c>
      <c r="AH315" s="0" t="n">
        <v>-0.0180168720444466</v>
      </c>
      <c r="AI315" s="0" t="n">
        <v>-0.472630345843406</v>
      </c>
      <c r="AJ315" s="0" t="n">
        <v>1.36685836328083</v>
      </c>
      <c r="AK315" s="0" t="n">
        <v>-0.592567273847331</v>
      </c>
      <c r="AL315" s="0" t="n">
        <v>2.70439163160278</v>
      </c>
      <c r="AM315" s="0" t="n">
        <v>0.62988455236381</v>
      </c>
      <c r="AN315" s="0" t="n">
        <v>0.488273842451545</v>
      </c>
      <c r="AO315" s="0" t="n">
        <v>-0.633326826071239</v>
      </c>
      <c r="AP315" s="0" t="n">
        <v>-0.0226308526768691</v>
      </c>
      <c r="AQ315" s="0" t="n">
        <v>1.40556305385629</v>
      </c>
      <c r="AR315" s="0" t="n">
        <v>0.984993125817015</v>
      </c>
      <c r="AS315" s="0" t="n">
        <v>-0.198680009547407</v>
      </c>
      <c r="AT315" s="0" t="n">
        <v>0.0790673418645563</v>
      </c>
      <c r="AU315" s="0" t="n">
        <v>0.579124109635747</v>
      </c>
      <c r="AV315" s="0" t="n">
        <v>0.480833789511979</v>
      </c>
      <c r="AW315" s="0" t="n">
        <v>-0.696167997159289</v>
      </c>
      <c r="AX315" s="0" t="n">
        <v>0.517692572869215</v>
      </c>
      <c r="AY315" s="0" t="n">
        <v>0.0880912440290733</v>
      </c>
      <c r="AZ315" s="0" t="n">
        <v>-2.16993658808054</v>
      </c>
      <c r="BA315" s="0" t="n">
        <v>1.42368263688392</v>
      </c>
      <c r="BB315" s="0" t="n">
        <v>1.85184273157466</v>
      </c>
      <c r="BC315" s="0" t="n">
        <v>-0.783589664798607</v>
      </c>
      <c r="BD315" s="0" t="n">
        <v>0.678643061294103</v>
      </c>
      <c r="BE315" s="0" t="n">
        <v>0.31823752774262</v>
      </c>
      <c r="BF315" s="0" t="n">
        <v>0.781156378131114</v>
      </c>
      <c r="BG315" s="0" t="n">
        <v>0.259800140767513</v>
      </c>
      <c r="BH315" s="0" t="n">
        <v>-1.59853811209634</v>
      </c>
      <c r="BI315" s="0" t="n">
        <v>-0.802128458618119</v>
      </c>
      <c r="BJ315" s="0" t="n">
        <v>-0.862223511886977</v>
      </c>
      <c r="BK315" s="0" t="n">
        <v>1.41622705579265</v>
      </c>
    </row>
    <row r="316" customFormat="false" ht="15" hidden="false" customHeight="false" outlineLevel="0" collapsed="false">
      <c r="A316" s="0" t="n">
        <v>1.15115373655287</v>
      </c>
      <c r="B316" s="0" t="n">
        <v>2.83907865948543</v>
      </c>
      <c r="C316" s="0" t="n">
        <v>0.809380821082754</v>
      </c>
      <c r="D316" s="0" t="n">
        <v>-0.956703186385658</v>
      </c>
      <c r="E316" s="0" t="n">
        <v>-0.516946515748371</v>
      </c>
      <c r="F316" s="0" t="n">
        <v>0.221513262952124</v>
      </c>
      <c r="G316" s="0" t="n">
        <v>0.0223002837180531</v>
      </c>
      <c r="H316" s="0" t="n">
        <v>0.688885542575406</v>
      </c>
      <c r="I316" s="0" t="n">
        <v>-0.204758882401784</v>
      </c>
      <c r="J316" s="0" t="n">
        <v>-0.765878279480615</v>
      </c>
      <c r="K316" s="0" t="n">
        <v>1.61588678741047</v>
      </c>
      <c r="L316" s="0" t="n">
        <v>-0.299647687837348</v>
      </c>
      <c r="M316" s="0" t="n">
        <v>-0.932434870954667</v>
      </c>
      <c r="N316" s="0" t="n">
        <v>0.41510028896337</v>
      </c>
      <c r="O316" s="0" t="n">
        <v>-0.700700612120584</v>
      </c>
      <c r="P316" s="0" t="n">
        <v>-2.81465444447255</v>
      </c>
      <c r="Q316" s="0" t="n">
        <v>0.104342792986892</v>
      </c>
      <c r="R316" s="0" t="n">
        <v>-0.393307050005324</v>
      </c>
      <c r="S316" s="0" t="n">
        <v>0.738057083661392</v>
      </c>
      <c r="T316" s="0" t="n">
        <v>-0.18125116260205</v>
      </c>
      <c r="U316" s="0" t="n">
        <v>-0.460271624982304</v>
      </c>
      <c r="V316" s="0" t="n">
        <v>-0.194842340270138</v>
      </c>
      <c r="W316" s="0" t="n">
        <v>1.01969531970886</v>
      </c>
      <c r="X316" s="0" t="n">
        <v>-0.206361771325451</v>
      </c>
      <c r="Y316" s="0" t="n">
        <v>-1.46219593871764</v>
      </c>
      <c r="Z316" s="0" t="n">
        <v>-0.448635764514527</v>
      </c>
      <c r="AA316" s="0" t="n">
        <v>-0.961987189071841</v>
      </c>
      <c r="AB316" s="0" t="n">
        <v>0.237011970012628</v>
      </c>
      <c r="AC316" s="0" t="n">
        <v>-0.749900239423711</v>
      </c>
      <c r="AD316" s="0" t="n">
        <v>-0.279267838216526</v>
      </c>
      <c r="AE316" s="0" t="n">
        <v>0.950910729687232</v>
      </c>
      <c r="AF316" s="0" t="n">
        <v>-0.318521004798875</v>
      </c>
      <c r="AG316" s="0" t="n">
        <v>0.991696663440311</v>
      </c>
      <c r="AH316" s="0" t="n">
        <v>0.632880274884792</v>
      </c>
      <c r="AI316" s="0" t="n">
        <v>-0.189328307292374</v>
      </c>
      <c r="AJ316" s="0" t="n">
        <v>-0.297244273380124</v>
      </c>
      <c r="AK316" s="0" t="n">
        <v>1.18923246507713</v>
      </c>
      <c r="AL316" s="0" t="n">
        <v>-1.05398577118288</v>
      </c>
      <c r="AM316" s="0" t="n">
        <v>-0.572006278300473</v>
      </c>
      <c r="AN316" s="0" t="n">
        <v>0.704728435610884</v>
      </c>
      <c r="AO316" s="0" t="n">
        <v>1.53758479644918</v>
      </c>
      <c r="AP316" s="0" t="n">
        <v>0.144904579081431</v>
      </c>
      <c r="AQ316" s="0" t="n">
        <v>0.44594371386116</v>
      </c>
      <c r="AR316" s="0" t="n">
        <v>-0.113140457053023</v>
      </c>
      <c r="AS316" s="0" t="n">
        <v>0.363116661155567</v>
      </c>
      <c r="AT316" s="0" t="n">
        <v>2.00745686074501</v>
      </c>
      <c r="AU316" s="0" t="n">
        <v>0.388346938301158</v>
      </c>
      <c r="AV316" s="0" t="n">
        <v>0.305619111068313</v>
      </c>
      <c r="AW316" s="0" t="n">
        <v>-0.633661024774059</v>
      </c>
      <c r="AX316" s="0" t="n">
        <v>0.69819967461105</v>
      </c>
      <c r="AY316" s="0" t="n">
        <v>-1.67867467337257</v>
      </c>
      <c r="AZ316" s="0" t="n">
        <v>1.91164055065176</v>
      </c>
      <c r="BA316" s="0" t="n">
        <v>-1.31116749780262</v>
      </c>
      <c r="BB316" s="0" t="n">
        <v>0.224318970878105</v>
      </c>
      <c r="BC316" s="0" t="n">
        <v>-0.859584872343556</v>
      </c>
      <c r="BD316" s="0" t="n">
        <v>-0.0798014840587331</v>
      </c>
      <c r="BE316" s="0" t="n">
        <v>-1.13955553602547</v>
      </c>
      <c r="BF316" s="0" t="n">
        <v>0.387361964552811</v>
      </c>
      <c r="BG316" s="0" t="n">
        <v>1.09862042517781</v>
      </c>
      <c r="BH316" s="0" t="n">
        <v>-1.42050428727106</v>
      </c>
      <c r="BI316" s="0" t="n">
        <v>0.113480645882141</v>
      </c>
      <c r="BJ316" s="0" t="n">
        <v>-0.221558473624211</v>
      </c>
      <c r="BK316" s="0" t="n">
        <v>-1.2347519140448</v>
      </c>
    </row>
    <row r="317" customFormat="false" ht="15" hidden="false" customHeight="false" outlineLevel="0" collapsed="false">
      <c r="A317" s="0" t="n">
        <v>1.03195524209444</v>
      </c>
      <c r="B317" s="0" t="n">
        <v>-0.595490897639257</v>
      </c>
      <c r="C317" s="0" t="n">
        <v>0.589894756462891</v>
      </c>
      <c r="D317" s="0" t="n">
        <v>0.132169355644372</v>
      </c>
      <c r="E317" s="0" t="n">
        <v>-0.0722789653842889</v>
      </c>
      <c r="F317" s="0" t="n">
        <v>1.50022186144694</v>
      </c>
      <c r="G317" s="0" t="n">
        <v>0.778837042820435</v>
      </c>
      <c r="H317" s="0" t="n">
        <v>-1.35107289241314</v>
      </c>
      <c r="I317" s="0" t="n">
        <v>-0.886191188584796</v>
      </c>
      <c r="J317" s="0" t="n">
        <v>0.0626395773272349</v>
      </c>
      <c r="K317" s="0" t="n">
        <v>-0.243123458512893</v>
      </c>
      <c r="L317" s="0" t="n">
        <v>0.294242505636458</v>
      </c>
      <c r="M317" s="0" t="n">
        <v>-1.35658338582798</v>
      </c>
      <c r="N317" s="0" t="n">
        <v>0.200352577794164</v>
      </c>
      <c r="O317" s="0" t="n">
        <v>-0.231842092134848</v>
      </c>
      <c r="P317" s="0" t="n">
        <v>-1.14603014414207</v>
      </c>
      <c r="Q317" s="0" t="n">
        <v>0.777371484845907</v>
      </c>
      <c r="R317" s="0" t="n">
        <v>-1.55878918449689</v>
      </c>
      <c r="S317" s="0" t="n">
        <v>1.53046140974338</v>
      </c>
      <c r="T317" s="0" t="n">
        <v>-1.6296421311128</v>
      </c>
      <c r="U317" s="0" t="n">
        <v>0.372675583951975</v>
      </c>
      <c r="V317" s="0" t="n">
        <v>0.242698747825282</v>
      </c>
      <c r="W317" s="0" t="n">
        <v>1.89001017118294</v>
      </c>
      <c r="X317" s="0" t="n">
        <v>0.454794717377693</v>
      </c>
      <c r="Y317" s="0" t="n">
        <v>1.03980653102688</v>
      </c>
      <c r="Z317" s="0" t="n">
        <v>0.607646345373473</v>
      </c>
      <c r="AA317" s="0" t="n">
        <v>0.13731096578888</v>
      </c>
      <c r="AB317" s="0" t="n">
        <v>-0.957791614472906</v>
      </c>
      <c r="AC317" s="0" t="n">
        <v>-0.207603351400626</v>
      </c>
      <c r="AD317" s="0" t="n">
        <v>-0.307676653401114</v>
      </c>
      <c r="AE317" s="0" t="n">
        <v>1.09551938884556</v>
      </c>
      <c r="AF317" s="0" t="n">
        <v>0.88075408960273</v>
      </c>
      <c r="AG317" s="0" t="n">
        <v>-1.79872501835131</v>
      </c>
      <c r="AH317" s="0" t="n">
        <v>0.735201034763247</v>
      </c>
      <c r="AI317" s="0" t="n">
        <v>-1.6562082520573</v>
      </c>
      <c r="AJ317" s="0" t="n">
        <v>0.243061198880867</v>
      </c>
      <c r="AK317" s="0" t="n">
        <v>-0.00228793614350405</v>
      </c>
      <c r="AL317" s="0" t="n">
        <v>-1.07036516022993</v>
      </c>
      <c r="AM317" s="0" t="n">
        <v>-1.27189242193866</v>
      </c>
      <c r="AN317" s="0" t="n">
        <v>0.110812560279088</v>
      </c>
      <c r="AO317" s="0" t="n">
        <v>0.388243053521539</v>
      </c>
      <c r="AP317" s="0" t="n">
        <v>0.0559204485222131</v>
      </c>
      <c r="AQ317" s="0" t="n">
        <v>-0.337957528232118</v>
      </c>
      <c r="AR317" s="0" t="n">
        <v>-0.891303686869756</v>
      </c>
      <c r="AS317" s="0" t="n">
        <v>-0.00422985899415158</v>
      </c>
      <c r="AT317" s="0" t="n">
        <v>-0.618886298023154</v>
      </c>
      <c r="AU317" s="0" t="n">
        <v>-1.63835973227094</v>
      </c>
      <c r="AV317" s="0" t="n">
        <v>-0.381309612264785</v>
      </c>
      <c r="AW317" s="0" t="n">
        <v>-0.311652856004778</v>
      </c>
      <c r="AX317" s="0" t="n">
        <v>1.51891082509007</v>
      </c>
      <c r="AY317" s="0" t="n">
        <v>2.63073013682906</v>
      </c>
      <c r="AZ317" s="0" t="n">
        <v>-0.388375729230168</v>
      </c>
      <c r="BA317" s="0" t="n">
        <v>0.0948242312808722</v>
      </c>
      <c r="BB317" s="0" t="n">
        <v>0.514782674914742</v>
      </c>
      <c r="BC317" s="0" t="n">
        <v>-0.243530204186345</v>
      </c>
      <c r="BD317" s="0" t="n">
        <v>0.0604037291969083</v>
      </c>
      <c r="BE317" s="0" t="n">
        <v>-1.1277802506339</v>
      </c>
      <c r="BF317" s="0" t="n">
        <v>-0.0861108682589779</v>
      </c>
      <c r="BG317" s="0" t="n">
        <v>0.746923285070168</v>
      </c>
      <c r="BH317" s="0" t="n">
        <v>-0.990166238959289</v>
      </c>
      <c r="BI317" s="0" t="n">
        <v>0.217131074946203</v>
      </c>
      <c r="BJ317" s="0" t="n">
        <v>-0.526536683672307</v>
      </c>
      <c r="BK317" s="0" t="n">
        <v>0.477410706192801</v>
      </c>
    </row>
    <row r="318" customFormat="false" ht="15" hidden="false" customHeight="false" outlineLevel="0" collapsed="false">
      <c r="A318" s="0" t="n">
        <v>0.649826885497436</v>
      </c>
      <c r="B318" s="0" t="n">
        <v>-0.0841682301856962</v>
      </c>
      <c r="C318" s="0" t="n">
        <v>-0.0128286435436851</v>
      </c>
      <c r="D318" s="0" t="n">
        <v>-0.479827035366833</v>
      </c>
      <c r="E318" s="0" t="n">
        <v>0.268645753309743</v>
      </c>
      <c r="F318" s="0" t="n">
        <v>1.8363597837704</v>
      </c>
      <c r="G318" s="0" t="n">
        <v>0.432773883588389</v>
      </c>
      <c r="H318" s="0" t="n">
        <v>-0.793818467143816</v>
      </c>
      <c r="I318" s="0" t="n">
        <v>0.297376079243106</v>
      </c>
      <c r="J318" s="0" t="n">
        <v>0.246383402514548</v>
      </c>
      <c r="K318" s="0" t="n">
        <v>-0.986376505905937</v>
      </c>
      <c r="L318" s="0" t="n">
        <v>0.711973227258923</v>
      </c>
      <c r="M318" s="0" t="n">
        <v>1.5428032182429</v>
      </c>
      <c r="N318" s="0" t="n">
        <v>0.160631119525494</v>
      </c>
      <c r="O318" s="0" t="n">
        <v>0.484173951248737</v>
      </c>
      <c r="P318" s="0" t="n">
        <v>0.966246319753254</v>
      </c>
      <c r="Q318" s="0" t="n">
        <v>0.175378455898691</v>
      </c>
      <c r="R318" s="0" t="n">
        <v>-0.491505647246784</v>
      </c>
      <c r="S318" s="0" t="n">
        <v>0.00928856156781575</v>
      </c>
      <c r="T318" s="0" t="n">
        <v>-0.306981072686238</v>
      </c>
      <c r="U318" s="0" t="n">
        <v>-1.81340769851542</v>
      </c>
      <c r="V318" s="0" t="n">
        <v>0.342878861557564</v>
      </c>
      <c r="W318" s="0" t="n">
        <v>-0.27834863464467</v>
      </c>
      <c r="X318" s="0" t="n">
        <v>0.509213362599135</v>
      </c>
      <c r="Y318" s="0" t="n">
        <v>0.846359719886973</v>
      </c>
      <c r="Z318" s="0" t="n">
        <v>0.58490765341777</v>
      </c>
      <c r="AA318" s="0" t="n">
        <v>0.478758571521689</v>
      </c>
      <c r="AB318" s="0" t="n">
        <v>-0.359475797547126</v>
      </c>
      <c r="AC318" s="0" t="n">
        <v>-2.34907578670076</v>
      </c>
      <c r="AD318" s="0" t="n">
        <v>0.71604343627584</v>
      </c>
      <c r="AE318" s="0" t="n">
        <v>0.416625305615463</v>
      </c>
      <c r="AF318" s="0" t="n">
        <v>0.0631230131112483</v>
      </c>
      <c r="AG318" s="0" t="n">
        <v>-0.395798848709747</v>
      </c>
      <c r="AH318" s="0" t="n">
        <v>-0.263550811954785</v>
      </c>
      <c r="AI318" s="0" t="n">
        <v>-1.28409579394812</v>
      </c>
      <c r="AJ318" s="0" t="n">
        <v>2.42639207053521</v>
      </c>
      <c r="AK318" s="0" t="n">
        <v>2.38692987019567</v>
      </c>
      <c r="AL318" s="0" t="n">
        <v>0.495878172010149</v>
      </c>
      <c r="AM318" s="0" t="n">
        <v>-1.09730018754371</v>
      </c>
      <c r="AN318" s="0" t="n">
        <v>1.5656480316056</v>
      </c>
      <c r="AO318" s="0" t="n">
        <v>3.00763233969376</v>
      </c>
      <c r="AP318" s="0" t="n">
        <v>-0.571179406219209</v>
      </c>
      <c r="AQ318" s="0" t="n">
        <v>-0.243657223702714</v>
      </c>
      <c r="AR318" s="0" t="n">
        <v>1.09020840679943</v>
      </c>
      <c r="AS318" s="0" t="n">
        <v>0.98553960072093</v>
      </c>
      <c r="AT318" s="0" t="n">
        <v>0.969743719634674</v>
      </c>
      <c r="AU318" s="0" t="n">
        <v>-0.11053531747394</v>
      </c>
      <c r="AV318" s="0" t="n">
        <v>0.626315276183007</v>
      </c>
      <c r="AW318" s="0" t="n">
        <v>-0.49406391897552</v>
      </c>
      <c r="AX318" s="0" t="n">
        <v>2.85462666290439</v>
      </c>
      <c r="AY318" s="0" t="n">
        <v>0.856851865127799</v>
      </c>
      <c r="AZ318" s="0" t="n">
        <v>1.12605396091105</v>
      </c>
      <c r="BA318" s="0" t="n">
        <v>0.256340678372492</v>
      </c>
      <c r="BB318" s="0" t="n">
        <v>0.538047758490139</v>
      </c>
      <c r="BC318" s="0" t="n">
        <v>-0.797843779895767</v>
      </c>
      <c r="BD318" s="0" t="n">
        <v>1.85933677166006</v>
      </c>
      <c r="BE318" s="0" t="n">
        <v>-0.045491476330752</v>
      </c>
      <c r="BF318" s="0" t="n">
        <v>-0.558336423211706</v>
      </c>
      <c r="BG318" s="0" t="n">
        <v>-1.85664743656196</v>
      </c>
      <c r="BH318" s="0" t="n">
        <v>0.481765971093475</v>
      </c>
      <c r="BI318" s="0" t="n">
        <v>-0.324458604352517</v>
      </c>
      <c r="BJ318" s="0" t="n">
        <v>1.80386279256237</v>
      </c>
      <c r="BK318" s="0" t="n">
        <v>2.39195620431302</v>
      </c>
    </row>
    <row r="319" customFormat="false" ht="15" hidden="false" customHeight="false" outlineLevel="0" collapsed="false">
      <c r="A319" s="0" t="n">
        <v>-0.8447743757817</v>
      </c>
      <c r="B319" s="0" t="n">
        <v>0.00556029364807057</v>
      </c>
      <c r="C319" s="0" t="n">
        <v>-1.17851268979842</v>
      </c>
      <c r="D319" s="0" t="n">
        <v>1.37340288896975</v>
      </c>
      <c r="E319" s="0" t="n">
        <v>-0.519902139528753</v>
      </c>
      <c r="F319" s="0" t="n">
        <v>-1.86881784054385</v>
      </c>
      <c r="G319" s="0" t="n">
        <v>-0.419705608357266</v>
      </c>
      <c r="H319" s="0" t="n">
        <v>-0.276581505591049</v>
      </c>
      <c r="I319" s="0" t="n">
        <v>-0.00855608082434983</v>
      </c>
      <c r="J319" s="0" t="n">
        <v>1.57088145712591</v>
      </c>
      <c r="K319" s="0" t="n">
        <v>-1.35557293571035</v>
      </c>
      <c r="L319" s="0" t="n">
        <v>0.610857639805066</v>
      </c>
      <c r="M319" s="0" t="n">
        <v>-0.504483256383017</v>
      </c>
      <c r="N319" s="0" t="n">
        <v>1.56303430657125</v>
      </c>
      <c r="O319" s="0" t="n">
        <v>1.17945966450778</v>
      </c>
      <c r="P319" s="0" t="n">
        <v>-1.43508739922224</v>
      </c>
      <c r="Q319" s="0" t="n">
        <v>0.347302288957843</v>
      </c>
      <c r="R319" s="0" t="n">
        <v>-1.45327547604255</v>
      </c>
      <c r="S319" s="0" t="n">
        <v>0.0782306590585178</v>
      </c>
      <c r="T319" s="0" t="n">
        <v>1.84189777295786</v>
      </c>
      <c r="U319" s="0" t="n">
        <v>-0.892067599731721</v>
      </c>
      <c r="V319" s="0" t="n">
        <v>0.589892317755608</v>
      </c>
      <c r="W319" s="0" t="n">
        <v>-0.698688813517044</v>
      </c>
      <c r="X319" s="0" t="n">
        <v>-0.0252108675400821</v>
      </c>
      <c r="Y319" s="0" t="n">
        <v>1.54311822794287</v>
      </c>
      <c r="Z319" s="0" t="n">
        <v>-0.164294765370569</v>
      </c>
      <c r="AA319" s="0" t="n">
        <v>-2.1962231421528</v>
      </c>
      <c r="AB319" s="0" t="n">
        <v>-0.492986458514459</v>
      </c>
      <c r="AC319" s="0" t="n">
        <v>0.0575177530054631</v>
      </c>
      <c r="AD319" s="0" t="n">
        <v>-1.0753434019569</v>
      </c>
      <c r="AE319" s="0" t="n">
        <v>-0.210668465203111</v>
      </c>
      <c r="AF319" s="0" t="n">
        <v>-0.209534230262794</v>
      </c>
      <c r="AG319" s="0" t="n">
        <v>1.0916251721591</v>
      </c>
      <c r="AH319" s="0" t="n">
        <v>-0.233848025789598</v>
      </c>
      <c r="AI319" s="0" t="n">
        <v>-1.03544341641695</v>
      </c>
      <c r="AJ319" s="0" t="n">
        <v>0.836062152100025</v>
      </c>
      <c r="AK319" s="0" t="n">
        <v>-1.42449582124695</v>
      </c>
      <c r="AL319" s="0" t="n">
        <v>0.091706024145126</v>
      </c>
      <c r="AM319" s="0" t="n">
        <v>0.887769511538541</v>
      </c>
      <c r="AN319" s="0" t="n">
        <v>-0.997632076920245</v>
      </c>
      <c r="AO319" s="0" t="n">
        <v>0.286794235738269</v>
      </c>
      <c r="AP319" s="0" t="n">
        <v>-0.759514887486108</v>
      </c>
      <c r="AQ319" s="0" t="n">
        <v>0.291758632258537</v>
      </c>
      <c r="AR319" s="0" t="n">
        <v>0.0598261435299037</v>
      </c>
      <c r="AS319" s="0" t="n">
        <v>-0.493560204334292</v>
      </c>
      <c r="AT319" s="0" t="n">
        <v>-0.290897057590006</v>
      </c>
      <c r="AU319" s="0" t="n">
        <v>1.99553178045174</v>
      </c>
      <c r="AV319" s="0" t="n">
        <v>1.12124374009439</v>
      </c>
      <c r="AW319" s="0" t="n">
        <v>-0.929409984790816</v>
      </c>
      <c r="AX319" s="0" t="n">
        <v>0.132136588901547</v>
      </c>
      <c r="AY319" s="0" t="n">
        <v>0.523731302771422</v>
      </c>
      <c r="AZ319" s="0" t="n">
        <v>1.35857401525747</v>
      </c>
      <c r="BA319" s="0" t="n">
        <v>1.07973632127585</v>
      </c>
      <c r="BB319" s="0" t="n">
        <v>2.02179863996195</v>
      </c>
      <c r="BC319" s="0" t="n">
        <v>0.101280718701533</v>
      </c>
      <c r="BD319" s="0" t="n">
        <v>0.598437580581047</v>
      </c>
      <c r="BE319" s="0" t="n">
        <v>0.966587890985315</v>
      </c>
      <c r="BF319" s="0" t="n">
        <v>0.0681234251679531</v>
      </c>
      <c r="BG319" s="0" t="n">
        <v>-0.363970630852738</v>
      </c>
      <c r="BH319" s="0" t="n">
        <v>-2.09319793220995</v>
      </c>
      <c r="BI319" s="0" t="n">
        <v>1.51188341956321</v>
      </c>
      <c r="BJ319" s="0" t="n">
        <v>-1.15938104330052</v>
      </c>
      <c r="BK319" s="0" t="n">
        <v>-0.973101561015072</v>
      </c>
    </row>
    <row r="320" customFormat="false" ht="15" hidden="false" customHeight="false" outlineLevel="0" collapsed="false">
      <c r="A320" s="0" t="n">
        <v>0.779092739376701</v>
      </c>
      <c r="B320" s="0" t="n">
        <v>-0.203235954586031</v>
      </c>
      <c r="C320" s="0" t="n">
        <v>0.457633249337615</v>
      </c>
      <c r="D320" s="0" t="n">
        <v>-0.185688580418739</v>
      </c>
      <c r="E320" s="0" t="n">
        <v>-1.50913101340455</v>
      </c>
      <c r="F320" s="0" t="n">
        <v>-0.605606232631313</v>
      </c>
      <c r="G320" s="0" t="n">
        <v>-0.508608373233442</v>
      </c>
      <c r="H320" s="0" t="n">
        <v>0.430309319954642</v>
      </c>
      <c r="I320" s="0" t="n">
        <v>1.48405666492434</v>
      </c>
      <c r="J320" s="0" t="n">
        <v>0.208468210540408</v>
      </c>
      <c r="K320" s="0" t="n">
        <v>-1.20660815486392</v>
      </c>
      <c r="L320" s="0" t="n">
        <v>1.52716785658965</v>
      </c>
      <c r="M320" s="0" t="n">
        <v>1.0550893681767</v>
      </c>
      <c r="N320" s="0" t="n">
        <v>-0.126267736234068</v>
      </c>
      <c r="O320" s="0" t="n">
        <v>0.984654784847262</v>
      </c>
      <c r="P320" s="0" t="n">
        <v>0.792523447115213</v>
      </c>
      <c r="Q320" s="0" t="n">
        <v>0.423598581728177</v>
      </c>
      <c r="R320" s="0" t="n">
        <v>1.36561740419015</v>
      </c>
      <c r="S320" s="0" t="n">
        <v>0.974121846216368</v>
      </c>
      <c r="T320" s="0" t="n">
        <v>-0.703427916787309</v>
      </c>
      <c r="U320" s="0" t="n">
        <v>1.30736978223096</v>
      </c>
      <c r="V320" s="0" t="n">
        <v>1.59787213449484</v>
      </c>
      <c r="W320" s="0" t="n">
        <v>0.630024979533894</v>
      </c>
      <c r="X320" s="0" t="n">
        <v>-0.731955502509846</v>
      </c>
      <c r="Y320" s="0" t="n">
        <v>0.19692180799689</v>
      </c>
      <c r="Z320" s="0" t="n">
        <v>0.464581078115618</v>
      </c>
      <c r="AA320" s="0" t="n">
        <v>-0.0443587975156071</v>
      </c>
      <c r="AB320" s="0" t="n">
        <v>1.74570743285965</v>
      </c>
      <c r="AC320" s="0" t="n">
        <v>-0.494705653775033</v>
      </c>
      <c r="AD320" s="0" t="n">
        <v>-0.383435031403644</v>
      </c>
      <c r="AE320" s="0" t="n">
        <v>0.409308474095721</v>
      </c>
      <c r="AF320" s="0" t="n">
        <v>-1.00592451179642</v>
      </c>
      <c r="AG320" s="0" t="n">
        <v>1.12749609895304</v>
      </c>
      <c r="AH320" s="0" t="n">
        <v>-1.12790899325357</v>
      </c>
      <c r="AI320" s="0" t="n">
        <v>-0.154493665595251</v>
      </c>
      <c r="AJ320" s="0" t="n">
        <v>0.336552589878173</v>
      </c>
      <c r="AK320" s="0" t="n">
        <v>0.0198736353683116</v>
      </c>
      <c r="AL320" s="0" t="n">
        <v>0.107264765810942</v>
      </c>
      <c r="AM320" s="0" t="n">
        <v>-1.22028289641772</v>
      </c>
      <c r="AN320" s="0" t="n">
        <v>1.07667912747101</v>
      </c>
      <c r="AO320" s="0" t="n">
        <v>0.762519239146598</v>
      </c>
      <c r="AP320" s="0" t="n">
        <v>-1.03630289207248</v>
      </c>
      <c r="AQ320" s="0" t="n">
        <v>0.595534935183859</v>
      </c>
      <c r="AR320" s="0" t="n">
        <v>-0.900533077331592</v>
      </c>
      <c r="AS320" s="0" t="n">
        <v>-1.69943598300871</v>
      </c>
      <c r="AT320" s="0" t="n">
        <v>0.401795026941634</v>
      </c>
      <c r="AU320" s="0" t="n">
        <v>-0.681362326575305</v>
      </c>
      <c r="AV320" s="0" t="n">
        <v>1.15369228133986</v>
      </c>
      <c r="AW320" s="0" t="n">
        <v>-0.754733298067809</v>
      </c>
      <c r="AX320" s="0" t="n">
        <v>-0.199423985986767</v>
      </c>
      <c r="AY320" s="0" t="n">
        <v>-0.473038282160215</v>
      </c>
      <c r="AZ320" s="0" t="n">
        <v>0.645572072035395</v>
      </c>
      <c r="BA320" s="0" t="n">
        <v>1.66108341556717</v>
      </c>
      <c r="BB320" s="0" t="n">
        <v>-0.503252064749505</v>
      </c>
      <c r="BC320" s="0" t="n">
        <v>2.06340315247945</v>
      </c>
      <c r="BD320" s="0" t="n">
        <v>0.317350492242535</v>
      </c>
      <c r="BE320" s="0" t="n">
        <v>-0.94118186641997</v>
      </c>
      <c r="BF320" s="0" t="n">
        <v>-0.191897735873036</v>
      </c>
      <c r="BG320" s="0" t="n">
        <v>-1.94834264478981</v>
      </c>
      <c r="BH320" s="0" t="n">
        <v>-1.02510915258177</v>
      </c>
      <c r="BI320" s="0" t="n">
        <v>0.653898388325577</v>
      </c>
      <c r="BJ320" s="0" t="n">
        <v>-0.0273133798514387</v>
      </c>
      <c r="BK320" s="0" t="n">
        <v>0.047370702544436</v>
      </c>
    </row>
    <row r="321" customFormat="false" ht="15" hidden="false" customHeight="false" outlineLevel="0" collapsed="false">
      <c r="A321" s="0" t="n">
        <v>1.58217676334613</v>
      </c>
      <c r="B321" s="0" t="n">
        <v>0.940398916484353</v>
      </c>
      <c r="C321" s="0" t="n">
        <v>0.56076090697986</v>
      </c>
      <c r="D321" s="0" t="n">
        <v>2.03622050285594</v>
      </c>
      <c r="E321" s="0" t="n">
        <v>-0.047493468251643</v>
      </c>
      <c r="F321" s="0" t="n">
        <v>0.249071844653041</v>
      </c>
      <c r="G321" s="0" t="n">
        <v>1.67289390131157</v>
      </c>
      <c r="H321" s="0" t="n">
        <v>-0.404212865277332</v>
      </c>
      <c r="I321" s="0" t="n">
        <v>-0.71587274469096</v>
      </c>
      <c r="J321" s="0" t="n">
        <v>-0.227034478864889</v>
      </c>
      <c r="K321" s="0" t="n">
        <v>0.32406817520897</v>
      </c>
      <c r="L321" s="0" t="n">
        <v>-0.591442151751855</v>
      </c>
      <c r="M321" s="0" t="n">
        <v>-0.680220360476691</v>
      </c>
      <c r="N321" s="0" t="n">
        <v>-0.307403569719688</v>
      </c>
      <c r="O321" s="0" t="n">
        <v>0.824612250434761</v>
      </c>
      <c r="P321" s="0" t="n">
        <v>-0.276600765511181</v>
      </c>
      <c r="Q321" s="0" t="n">
        <v>-1.19548065082548</v>
      </c>
      <c r="R321" s="0" t="n">
        <v>0.59662905861173</v>
      </c>
      <c r="S321" s="0" t="n">
        <v>-2.09793933913243</v>
      </c>
      <c r="T321" s="0" t="n">
        <v>0.525630933985384</v>
      </c>
      <c r="U321" s="0" t="n">
        <v>-0.0324070133401362</v>
      </c>
      <c r="V321" s="0" t="n">
        <v>0.672485596006336</v>
      </c>
      <c r="W321" s="0" t="n">
        <v>-0.223270835920261</v>
      </c>
      <c r="X321" s="0" t="n">
        <v>1.74222169263528</v>
      </c>
      <c r="Y321" s="0" t="n">
        <v>0.546041798816721</v>
      </c>
      <c r="Z321" s="0" t="n">
        <v>1.09212120034857</v>
      </c>
      <c r="AA321" s="0" t="n">
        <v>-0.135338347892291</v>
      </c>
      <c r="AB321" s="0" t="n">
        <v>-0.994447375508907</v>
      </c>
      <c r="AC321" s="0" t="n">
        <v>-0.646006187114552</v>
      </c>
      <c r="AD321" s="0" t="n">
        <v>2.37165936085889</v>
      </c>
      <c r="AE321" s="0" t="n">
        <v>-2.04206965292788</v>
      </c>
      <c r="AF321" s="0" t="n">
        <v>-0.295279940620868</v>
      </c>
      <c r="AG321" s="0" t="n">
        <v>0.776499140493</v>
      </c>
      <c r="AH321" s="0" t="n">
        <v>-0.157127918990941</v>
      </c>
      <c r="AI321" s="0" t="n">
        <v>-0.176189822502692</v>
      </c>
      <c r="AJ321" s="0" t="n">
        <v>0.666848716951564</v>
      </c>
      <c r="AK321" s="0" t="n">
        <v>-0.197916667342076</v>
      </c>
      <c r="AL321" s="0" t="n">
        <v>0.607472287620307</v>
      </c>
      <c r="AM321" s="0" t="n">
        <v>0.404361992690023</v>
      </c>
      <c r="AN321" s="0" t="n">
        <v>0.686279135755085</v>
      </c>
      <c r="AO321" s="0" t="n">
        <v>1.43267128973965</v>
      </c>
      <c r="AP321" s="0" t="n">
        <v>-0.145836470215384</v>
      </c>
      <c r="AQ321" s="0" t="n">
        <v>-0.585299436516338</v>
      </c>
      <c r="AR321" s="0" t="n">
        <v>-0.514883596076372</v>
      </c>
      <c r="AS321" s="0" t="n">
        <v>-0.819925252635234</v>
      </c>
      <c r="AT321" s="0" t="n">
        <v>-0.324340210014868</v>
      </c>
      <c r="AU321" s="0" t="n">
        <v>0.532725498216904</v>
      </c>
      <c r="AV321" s="0" t="n">
        <v>-0.839663864431189</v>
      </c>
      <c r="AW321" s="0" t="n">
        <v>1.35751753984194</v>
      </c>
      <c r="AX321" s="0" t="n">
        <v>0.90067138251248</v>
      </c>
      <c r="AY321" s="0" t="n">
        <v>0.964200071423245</v>
      </c>
      <c r="AZ321" s="0" t="n">
        <v>-1.08005605913931</v>
      </c>
      <c r="BA321" s="0" t="n">
        <v>-0.942788514140076</v>
      </c>
      <c r="BB321" s="0" t="n">
        <v>-0.487305237044995</v>
      </c>
      <c r="BC321" s="0" t="n">
        <v>-1.0719298652118</v>
      </c>
      <c r="BD321" s="0" t="n">
        <v>0.879282782411988</v>
      </c>
      <c r="BE321" s="0" t="n">
        <v>-0.34859511986098</v>
      </c>
      <c r="BF321" s="0" t="n">
        <v>0.125174428383164</v>
      </c>
      <c r="BG321" s="0" t="n">
        <v>-0.846882103884914</v>
      </c>
      <c r="BH321" s="0" t="n">
        <v>0.115224232552198</v>
      </c>
      <c r="BI321" s="0" t="n">
        <v>0.384942888410081</v>
      </c>
      <c r="BJ321" s="0" t="n">
        <v>-0.54090851856099</v>
      </c>
      <c r="BK321" s="0" t="n">
        <v>-0.876169167191233</v>
      </c>
    </row>
    <row r="322" customFormat="false" ht="15" hidden="false" customHeight="false" outlineLevel="0" collapsed="false">
      <c r="A322" s="0" t="n">
        <v>0.668345194846802</v>
      </c>
      <c r="B322" s="0" t="n">
        <v>0.0610756713523761</v>
      </c>
      <c r="C322" s="0" t="n">
        <v>1.05844063364165</v>
      </c>
      <c r="D322" s="0" t="n">
        <v>2.49806101749294</v>
      </c>
      <c r="E322" s="0" t="n">
        <v>-0.200459631413729</v>
      </c>
      <c r="F322" s="0" t="n">
        <v>-0.608905356254632</v>
      </c>
      <c r="G322" s="0" t="n">
        <v>-0.262066809086726</v>
      </c>
      <c r="H322" s="0" t="n">
        <v>1.94956171775437</v>
      </c>
      <c r="I322" s="0" t="n">
        <v>0.350849430076475</v>
      </c>
      <c r="J322" s="0" t="n">
        <v>2.21834776005108</v>
      </c>
      <c r="K322" s="0" t="n">
        <v>-1.36970110765419</v>
      </c>
      <c r="L322" s="0" t="n">
        <v>1.08605458211809</v>
      </c>
      <c r="M322" s="0" t="n">
        <v>-1.2554036094599</v>
      </c>
      <c r="N322" s="0" t="n">
        <v>-0.945869643684146</v>
      </c>
      <c r="O322" s="0" t="n">
        <v>0.900590352536062</v>
      </c>
      <c r="P322" s="0" t="n">
        <v>1.13278495126775</v>
      </c>
      <c r="Q322" s="0" t="n">
        <v>-0.350370216386338</v>
      </c>
      <c r="R322" s="0" t="n">
        <v>0.844324037183071</v>
      </c>
      <c r="S322" s="0" t="n">
        <v>-0.102484642158208</v>
      </c>
      <c r="T322" s="0" t="n">
        <v>0.482827590806918</v>
      </c>
      <c r="U322" s="0" t="n">
        <v>1.78115841446563</v>
      </c>
      <c r="V322" s="0" t="n">
        <v>2.23046801912446</v>
      </c>
      <c r="W322" s="0" t="n">
        <v>-0.226684248494597</v>
      </c>
      <c r="X322" s="0" t="n">
        <v>0.561557746330625</v>
      </c>
      <c r="Y322" s="0" t="n">
        <v>0.553089816914132</v>
      </c>
      <c r="Z322" s="0" t="n">
        <v>-0.695863839093785</v>
      </c>
      <c r="AA322" s="0" t="n">
        <v>-1.17344227663245</v>
      </c>
      <c r="AB322" s="0" t="n">
        <v>0.272544721361809</v>
      </c>
      <c r="AC322" s="0" t="n">
        <v>0.340598706909862</v>
      </c>
      <c r="AD322" s="0" t="n">
        <v>-0.500143033113884</v>
      </c>
      <c r="AE322" s="0" t="n">
        <v>1.35693556969958</v>
      </c>
      <c r="AF322" s="0" t="n">
        <v>-0.223153054747697</v>
      </c>
      <c r="AG322" s="0" t="n">
        <v>-0.551885971822154</v>
      </c>
      <c r="AH322" s="0" t="n">
        <v>-0.680230208417629</v>
      </c>
      <c r="AI322" s="0" t="n">
        <v>1.93675270250247</v>
      </c>
      <c r="AJ322" s="0" t="n">
        <v>0.761355269808941</v>
      </c>
      <c r="AK322" s="0" t="n">
        <v>0.878263252823467</v>
      </c>
      <c r="AL322" s="0" t="n">
        <v>-0.099886954409213</v>
      </c>
      <c r="AM322" s="0" t="n">
        <v>-0.480744579767984</v>
      </c>
      <c r="AN322" s="0" t="n">
        <v>-1.49671040744598</v>
      </c>
      <c r="AO322" s="0" t="n">
        <v>0.494965480368073</v>
      </c>
      <c r="AP322" s="0" t="n">
        <v>0.497572498309214</v>
      </c>
      <c r="AQ322" s="0" t="n">
        <v>-1.14967201887875</v>
      </c>
      <c r="AR322" s="0" t="n">
        <v>-0.296576938530305</v>
      </c>
      <c r="AS322" s="0" t="n">
        <v>-1.26765151118797</v>
      </c>
      <c r="AT322" s="0" t="n">
        <v>-0.288728003009836</v>
      </c>
      <c r="AU322" s="0" t="n">
        <v>1.15711661871327</v>
      </c>
      <c r="AV322" s="0" t="n">
        <v>1.33312835477781</v>
      </c>
      <c r="AW322" s="0" t="n">
        <v>1.55151224905893</v>
      </c>
      <c r="AX322" s="0" t="n">
        <v>-0.662051834758473</v>
      </c>
      <c r="AY322" s="0" t="n">
        <v>-1.18859682308701</v>
      </c>
      <c r="AZ322" s="0" t="n">
        <v>-1.84936214138638</v>
      </c>
      <c r="BA322" s="0" t="n">
        <v>-0.84310533232324</v>
      </c>
      <c r="BB322" s="0" t="n">
        <v>-1.16283857753499</v>
      </c>
      <c r="BC322" s="0" t="n">
        <v>0.580016332653685</v>
      </c>
      <c r="BD322" s="0" t="n">
        <v>1.15641581674386</v>
      </c>
      <c r="BE322" s="0" t="n">
        <v>-0.850079332417553</v>
      </c>
      <c r="BF322" s="0" t="n">
        <v>-0.417680752239401</v>
      </c>
      <c r="BG322" s="0" t="n">
        <v>-0.107444374340893</v>
      </c>
      <c r="BH322" s="0" t="n">
        <v>-0.38737148063299</v>
      </c>
      <c r="BI322" s="0" t="n">
        <v>-0.323185482458206</v>
      </c>
      <c r="BJ322" s="0" t="n">
        <v>-1.28381685985356</v>
      </c>
      <c r="BK322" s="0" t="n">
        <v>-1.29498558481696</v>
      </c>
    </row>
    <row r="323" customFormat="false" ht="15" hidden="false" customHeight="false" outlineLevel="0" collapsed="false">
      <c r="A323" s="0" t="n">
        <v>-0.544220352340347</v>
      </c>
      <c r="B323" s="0" t="n">
        <v>-0.845802872562928</v>
      </c>
      <c r="C323" s="0" t="n">
        <v>-0.514062552424776</v>
      </c>
      <c r="D323" s="0" t="n">
        <v>0.461169732034619</v>
      </c>
      <c r="E323" s="0" t="n">
        <v>-0.75656467491314</v>
      </c>
      <c r="F323" s="0" t="n">
        <v>1.39449506885926</v>
      </c>
      <c r="G323" s="0" t="n">
        <v>-1.05389155229588</v>
      </c>
      <c r="H323" s="0" t="n">
        <v>1.19452293976604</v>
      </c>
      <c r="I323" s="0" t="n">
        <v>-0.285803286794733</v>
      </c>
      <c r="J323" s="0" t="n">
        <v>0.845153958426159</v>
      </c>
      <c r="K323" s="0" t="n">
        <v>-0.553388983074427</v>
      </c>
      <c r="L323" s="0" t="n">
        <v>0.0339252259279089</v>
      </c>
      <c r="M323" s="0" t="n">
        <v>1.59475595816333</v>
      </c>
      <c r="N323" s="0" t="n">
        <v>-0.420699631018479</v>
      </c>
      <c r="O323" s="0" t="n">
        <v>0.577920776832711</v>
      </c>
      <c r="P323" s="0" t="n">
        <v>-0.881146720813369</v>
      </c>
      <c r="Q323" s="0" t="n">
        <v>-0.00132568873440723</v>
      </c>
      <c r="R323" s="0" t="n">
        <v>-0.395420985388038</v>
      </c>
      <c r="S323" s="0" t="n">
        <v>0.957568955015212</v>
      </c>
      <c r="T323" s="0" t="n">
        <v>0.589332231427362</v>
      </c>
      <c r="U323" s="0" t="n">
        <v>0.458638636101085</v>
      </c>
      <c r="V323" s="0" t="n">
        <v>-0.856702480242556</v>
      </c>
      <c r="W323" s="0" t="n">
        <v>-1.67737708780549</v>
      </c>
      <c r="X323" s="0" t="n">
        <v>0.805171751742876</v>
      </c>
      <c r="Y323" s="0" t="n">
        <v>-1.07684814465768</v>
      </c>
      <c r="Z323" s="0" t="n">
        <v>2.1696774177257</v>
      </c>
      <c r="AA323" s="0" t="n">
        <v>1.19418940109229</v>
      </c>
      <c r="AB323" s="0" t="n">
        <v>0.958778456186775</v>
      </c>
      <c r="AC323" s="0" t="n">
        <v>1.35250868944072</v>
      </c>
      <c r="AD323" s="0" t="n">
        <v>1.58358838978758</v>
      </c>
      <c r="AE323" s="0" t="n">
        <v>-0.412998912137798</v>
      </c>
      <c r="AF323" s="0" t="n">
        <v>0.214067697727861</v>
      </c>
      <c r="AG323" s="0" t="n">
        <v>-0.37940539760511</v>
      </c>
      <c r="AH323" s="0" t="n">
        <v>-0.690472686121513</v>
      </c>
      <c r="AI323" s="0" t="n">
        <v>-0.265616993172534</v>
      </c>
      <c r="AJ323" s="0" t="n">
        <v>-0.657763176150374</v>
      </c>
      <c r="AK323" s="0" t="n">
        <v>0.0695322862422694</v>
      </c>
      <c r="AL323" s="0" t="n">
        <v>1.18699338830575</v>
      </c>
      <c r="AM323" s="0" t="n">
        <v>-1.0578141808208</v>
      </c>
      <c r="AN323" s="0" t="n">
        <v>0.589112132781127</v>
      </c>
      <c r="AO323" s="0" t="n">
        <v>0.935596298762426</v>
      </c>
      <c r="AP323" s="0" t="n">
        <v>0.177917875804398</v>
      </c>
      <c r="AQ323" s="0" t="n">
        <v>0.912810919296513</v>
      </c>
      <c r="AR323" s="0" t="n">
        <v>0.417430381989432</v>
      </c>
      <c r="AS323" s="0" t="n">
        <v>-0.344053921563467</v>
      </c>
      <c r="AT323" s="0" t="n">
        <v>-0.348341739246127</v>
      </c>
      <c r="AU323" s="0" t="n">
        <v>0.897830066425629</v>
      </c>
      <c r="AV323" s="0" t="n">
        <v>0.487705372948745</v>
      </c>
      <c r="AW323" s="0" t="n">
        <v>-1.07433300477024</v>
      </c>
      <c r="AX323" s="0" t="n">
        <v>-0.496400117733941</v>
      </c>
      <c r="AY323" s="0" t="n">
        <v>-2.07506503934854</v>
      </c>
      <c r="AZ323" s="0" t="n">
        <v>-1.18012817374153</v>
      </c>
      <c r="BA323" s="0" t="n">
        <v>-1.14429306855994</v>
      </c>
      <c r="BB323" s="0" t="n">
        <v>1.3878685504558</v>
      </c>
      <c r="BC323" s="0" t="n">
        <v>-0.763860351633423</v>
      </c>
      <c r="BD323" s="0" t="n">
        <v>0.0531068016969107</v>
      </c>
      <c r="BE323" s="0" t="n">
        <v>0.55098180353825</v>
      </c>
      <c r="BF323" s="0" t="n">
        <v>-0.168015340532529</v>
      </c>
      <c r="BG323" s="0" t="n">
        <v>-0.945211534611484</v>
      </c>
      <c r="BH323" s="0" t="n">
        <v>-0.500831591004212</v>
      </c>
      <c r="BI323" s="0" t="n">
        <v>0.87847380134206</v>
      </c>
      <c r="BJ323" s="0" t="n">
        <v>-0.74245891359262</v>
      </c>
      <c r="BK323" s="0" t="n">
        <v>0.637587542075964</v>
      </c>
    </row>
    <row r="324" customFormat="false" ht="15" hidden="false" customHeight="false" outlineLevel="0" collapsed="false">
      <c r="A324" s="0" t="n">
        <v>-0.216683118964286</v>
      </c>
      <c r="B324" s="0" t="n">
        <v>0.303350067477134</v>
      </c>
      <c r="C324" s="0" t="n">
        <v>0.218866251735626</v>
      </c>
      <c r="D324" s="0" t="n">
        <v>-0.76624297504051</v>
      </c>
      <c r="E324" s="0" t="n">
        <v>1.0401937198159</v>
      </c>
      <c r="F324" s="0" t="n">
        <v>-1.94519507427693</v>
      </c>
      <c r="G324" s="0" t="n">
        <v>1.8210860692945</v>
      </c>
      <c r="H324" s="0" t="n">
        <v>0.597667683254857</v>
      </c>
      <c r="I324" s="0" t="n">
        <v>-0.370211889941741</v>
      </c>
      <c r="J324" s="0" t="n">
        <v>-0.58431416643531</v>
      </c>
      <c r="K324" s="0" t="n">
        <v>0.100475720571705</v>
      </c>
      <c r="L324" s="0" t="n">
        <v>0.0573907030015424</v>
      </c>
      <c r="M324" s="0" t="n">
        <v>-0.410550085327617</v>
      </c>
      <c r="N324" s="0" t="n">
        <v>0.23106947745768</v>
      </c>
      <c r="O324" s="0" t="n">
        <v>-1.39318125793491</v>
      </c>
      <c r="P324" s="0" t="n">
        <v>-0.839349114231602</v>
      </c>
      <c r="Q324" s="0" t="n">
        <v>-0.872824351005635</v>
      </c>
      <c r="R324" s="0" t="n">
        <v>0.966156723370417</v>
      </c>
      <c r="S324" s="0" t="n">
        <v>0.0793884244057029</v>
      </c>
      <c r="T324" s="0" t="n">
        <v>0.300465948720704</v>
      </c>
      <c r="U324" s="0" t="n">
        <v>1.00560137568947</v>
      </c>
      <c r="V324" s="0" t="n">
        <v>-0.360164183945767</v>
      </c>
      <c r="W324" s="0" t="n">
        <v>0.537645757779817</v>
      </c>
      <c r="X324" s="0" t="n">
        <v>-0.655403829850237</v>
      </c>
      <c r="Y324" s="0" t="n">
        <v>1.07019156289433</v>
      </c>
      <c r="Z324" s="0" t="n">
        <v>-1.71904061284182</v>
      </c>
      <c r="AA324" s="0" t="n">
        <v>0.896332658592062</v>
      </c>
      <c r="AB324" s="0" t="n">
        <v>-0.219302337200436</v>
      </c>
      <c r="AC324" s="0" t="n">
        <v>-0.791859310388068</v>
      </c>
      <c r="AD324" s="0" t="n">
        <v>0.570640430200113</v>
      </c>
      <c r="AE324" s="0" t="n">
        <v>-0.852468643432951</v>
      </c>
      <c r="AF324" s="0" t="n">
        <v>1.22918359780042</v>
      </c>
      <c r="AG324" s="0" t="n">
        <v>-1.45211769918256</v>
      </c>
      <c r="AH324" s="0" t="n">
        <v>-0.0141492649657583</v>
      </c>
      <c r="AI324" s="0" t="n">
        <v>0.59641140796888</v>
      </c>
      <c r="AJ324" s="0" t="n">
        <v>0.299181772427435</v>
      </c>
      <c r="AK324" s="0" t="n">
        <v>-0.808919269392719</v>
      </c>
      <c r="AL324" s="0" t="n">
        <v>0.584455291850438</v>
      </c>
      <c r="AM324" s="0" t="n">
        <v>0.749357689422778</v>
      </c>
      <c r="AN324" s="0" t="n">
        <v>0.221536597583738</v>
      </c>
      <c r="AO324" s="0" t="n">
        <v>1.17696211276997</v>
      </c>
      <c r="AP324" s="0" t="n">
        <v>-1.82054390794182</v>
      </c>
      <c r="AQ324" s="0" t="n">
        <v>0.566394591214723</v>
      </c>
      <c r="AR324" s="0" t="n">
        <v>-0.831616786180404</v>
      </c>
      <c r="AS324" s="0" t="n">
        <v>-0.209470083647773</v>
      </c>
      <c r="AT324" s="0" t="n">
        <v>0.984534050481968</v>
      </c>
      <c r="AU324" s="0" t="n">
        <v>0.00595470921272938</v>
      </c>
      <c r="AV324" s="0" t="n">
        <v>-0.784002779310748</v>
      </c>
      <c r="AW324" s="0" t="n">
        <v>0.188261335086307</v>
      </c>
      <c r="AX324" s="0" t="n">
        <v>-1.19311294585103</v>
      </c>
      <c r="AY324" s="0" t="n">
        <v>-1.02151539278186</v>
      </c>
      <c r="AZ324" s="0" t="n">
        <v>-0.918914854658329</v>
      </c>
      <c r="BA324" s="0" t="n">
        <v>0.459656772272997</v>
      </c>
      <c r="BB324" s="0" t="n">
        <v>1.07984244778149</v>
      </c>
      <c r="BC324" s="0" t="n">
        <v>0.613587605362794</v>
      </c>
      <c r="BD324" s="0" t="n">
        <v>-0.196240940666721</v>
      </c>
      <c r="BE324" s="0" t="n">
        <v>-0.545786713532356</v>
      </c>
      <c r="BF324" s="0" t="n">
        <v>2.17157140476045</v>
      </c>
      <c r="BG324" s="0" t="n">
        <v>0.00811320161175029</v>
      </c>
      <c r="BH324" s="0" t="n">
        <v>-0.158089225323184</v>
      </c>
      <c r="BI324" s="0" t="n">
        <v>0.277544256315552</v>
      </c>
      <c r="BJ324" s="0" t="n">
        <v>-1.29127383901588</v>
      </c>
      <c r="BK324" s="0" t="n">
        <v>-0.421780074250871</v>
      </c>
    </row>
    <row r="325" customFormat="false" ht="15" hidden="false" customHeight="false" outlineLevel="0" collapsed="false">
      <c r="A325" s="0" t="n">
        <v>-1.3101919080809</v>
      </c>
      <c r="B325" s="0" t="n">
        <v>0.215960520350232</v>
      </c>
      <c r="C325" s="0" t="n">
        <v>-0.937477492506925</v>
      </c>
      <c r="D325" s="0" t="n">
        <v>-1.63506639452752</v>
      </c>
      <c r="E325" s="0" t="n">
        <v>-1.31169344927266</v>
      </c>
      <c r="F325" s="0" t="n">
        <v>1.09214159342873</v>
      </c>
      <c r="G325" s="0" t="n">
        <v>0.253676077542381</v>
      </c>
      <c r="H325" s="0" t="n">
        <v>0.345164705449796</v>
      </c>
      <c r="I325" s="0" t="n">
        <v>-0.489254535076328</v>
      </c>
      <c r="J325" s="0" t="n">
        <v>-0.686353555014533</v>
      </c>
      <c r="K325" s="0" t="n">
        <v>0.838892674025736</v>
      </c>
      <c r="L325" s="0" t="n">
        <v>-0.0678385139169377</v>
      </c>
      <c r="M325" s="0" t="n">
        <v>2.01992733215614</v>
      </c>
      <c r="N325" s="0" t="n">
        <v>-1.44194500580189</v>
      </c>
      <c r="O325" s="0" t="n">
        <v>0.512374240676694</v>
      </c>
      <c r="P325" s="0" t="n">
        <v>-0.055863939844497</v>
      </c>
      <c r="Q325" s="0" t="n">
        <v>0.309649713988061</v>
      </c>
      <c r="R325" s="0" t="n">
        <v>-1.14602757501342</v>
      </c>
      <c r="S325" s="0" t="n">
        <v>2.83750644139738</v>
      </c>
      <c r="T325" s="0" t="n">
        <v>0.016610342325909</v>
      </c>
      <c r="U325" s="0" t="n">
        <v>0.105818757497698</v>
      </c>
      <c r="V325" s="0" t="n">
        <v>0.453636387591683</v>
      </c>
      <c r="W325" s="0" t="n">
        <v>-1.72622654563563</v>
      </c>
      <c r="X325" s="0" t="n">
        <v>0.887329458855771</v>
      </c>
      <c r="Y325" s="0" t="n">
        <v>-0.771796177235661</v>
      </c>
      <c r="Z325" s="0" t="n">
        <v>-0.356252788706084</v>
      </c>
      <c r="AA325" s="0" t="n">
        <v>-1.26151925253552</v>
      </c>
      <c r="AB325" s="0" t="n">
        <v>0.667189084777505</v>
      </c>
      <c r="AC325" s="0" t="n">
        <v>0.732968899123759</v>
      </c>
      <c r="AD325" s="0" t="n">
        <v>-1.0960699074774</v>
      </c>
      <c r="AE325" s="0" t="n">
        <v>-0.42532130833011</v>
      </c>
      <c r="AF325" s="0" t="n">
        <v>1.54493734667676</v>
      </c>
      <c r="AG325" s="0" t="n">
        <v>0.53930501446327</v>
      </c>
      <c r="AH325" s="0" t="n">
        <v>-0.386382653848061</v>
      </c>
      <c r="AI325" s="0" t="n">
        <v>-0.837764221546589</v>
      </c>
      <c r="AJ325" s="0" t="n">
        <v>0.679230653192955</v>
      </c>
      <c r="AK325" s="0" t="n">
        <v>2.91425598981694</v>
      </c>
      <c r="AL325" s="0" t="n">
        <v>-0.523223185737033</v>
      </c>
      <c r="AM325" s="0" t="n">
        <v>1.22032068994398</v>
      </c>
      <c r="AN325" s="0" t="n">
        <v>2.01733879812241</v>
      </c>
      <c r="AO325" s="0" t="n">
        <v>2.83232592498414</v>
      </c>
      <c r="AP325" s="0" t="n">
        <v>-0.813980860197741</v>
      </c>
      <c r="AQ325" s="0" t="n">
        <v>-0.128617450404967</v>
      </c>
      <c r="AR325" s="0" t="n">
        <v>0.225656380712252</v>
      </c>
      <c r="AS325" s="0" t="n">
        <v>-1.38902436296276</v>
      </c>
      <c r="AT325" s="0" t="n">
        <v>-0.637324683023073</v>
      </c>
      <c r="AU325" s="0" t="n">
        <v>-1.61630004272192</v>
      </c>
      <c r="AV325" s="0" t="n">
        <v>1.392735472167</v>
      </c>
      <c r="AW325" s="0" t="n">
        <v>0.0345506239539635</v>
      </c>
      <c r="AX325" s="0" t="n">
        <v>1.61671337494801</v>
      </c>
      <c r="AY325" s="0" t="n">
        <v>0.229382331855467</v>
      </c>
      <c r="AZ325" s="0" t="n">
        <v>0.248615853766677</v>
      </c>
      <c r="BA325" s="0" t="n">
        <v>-0.626613637263071</v>
      </c>
      <c r="BB325" s="0" t="n">
        <v>-0.0455638811418983</v>
      </c>
      <c r="BC325" s="0" t="n">
        <v>-0.623407138279916</v>
      </c>
      <c r="BD325" s="0" t="n">
        <v>-0.703440133138894</v>
      </c>
      <c r="BE325" s="0" t="n">
        <v>-2.15492867738314</v>
      </c>
      <c r="BF325" s="0" t="n">
        <v>0.315296655286124</v>
      </c>
      <c r="BG325" s="0" t="n">
        <v>0.941022700666379</v>
      </c>
      <c r="BH325" s="0" t="n">
        <v>-0.246083615316409</v>
      </c>
      <c r="BI325" s="0" t="n">
        <v>0.802280027139544</v>
      </c>
      <c r="BJ325" s="0" t="n">
        <v>-1.48196076843654</v>
      </c>
      <c r="BK325" s="0" t="n">
        <v>0.283218038945233</v>
      </c>
    </row>
    <row r="326" customFormat="false" ht="15" hidden="false" customHeight="false" outlineLevel="0" collapsed="false">
      <c r="A326" s="0" t="n">
        <v>0.56557636787399</v>
      </c>
      <c r="B326" s="0" t="n">
        <v>0.471315721151118</v>
      </c>
      <c r="C326" s="0" t="n">
        <v>-0.718417423471641</v>
      </c>
      <c r="D326" s="0" t="n">
        <v>0.157746983231485</v>
      </c>
      <c r="E326" s="0" t="n">
        <v>0.641666820130382</v>
      </c>
      <c r="F326" s="0" t="n">
        <v>-1.66535191762353</v>
      </c>
      <c r="G326" s="0" t="n">
        <v>0.85616984066175</v>
      </c>
      <c r="H326" s="0" t="n">
        <v>-0.0355660740329935</v>
      </c>
      <c r="I326" s="0" t="n">
        <v>-0.65230615161023</v>
      </c>
      <c r="J326" s="0" t="n">
        <v>1.63133511041707</v>
      </c>
      <c r="K326" s="0" t="n">
        <v>-0.480260501405925</v>
      </c>
      <c r="L326" s="0" t="n">
        <v>1.05510767548045</v>
      </c>
      <c r="M326" s="0" t="n">
        <v>-0.822782780834003</v>
      </c>
      <c r="N326" s="0" t="n">
        <v>0.962651011918976</v>
      </c>
      <c r="O326" s="0" t="n">
        <v>-0.692769031848861</v>
      </c>
      <c r="P326" s="0" t="n">
        <v>-1.10583306629471</v>
      </c>
      <c r="Q326" s="0" t="n">
        <v>-0.861436525632805</v>
      </c>
      <c r="R326" s="0" t="n">
        <v>-0.251316648238102</v>
      </c>
      <c r="S326" s="0" t="n">
        <v>0.231300942929699</v>
      </c>
      <c r="T326" s="0" t="n">
        <v>0.576419576334844</v>
      </c>
      <c r="U326" s="0" t="n">
        <v>-1.4710346908171</v>
      </c>
      <c r="V326" s="0" t="n">
        <v>0.699495220167643</v>
      </c>
      <c r="W326" s="0" t="n">
        <v>1.03706607357</v>
      </c>
      <c r="X326" s="0" t="n">
        <v>-0.66536893503283</v>
      </c>
      <c r="Y326" s="0" t="n">
        <v>0.796136803186495</v>
      </c>
      <c r="Z326" s="0" t="n">
        <v>0.950063497466127</v>
      </c>
      <c r="AA326" s="0" t="n">
        <v>1.44360426216977</v>
      </c>
      <c r="AB326" s="0" t="n">
        <v>0.482909839460518</v>
      </c>
      <c r="AC326" s="0" t="n">
        <v>0.0827150238964932</v>
      </c>
      <c r="AD326" s="0" t="n">
        <v>-0.243091727660699</v>
      </c>
      <c r="AE326" s="0" t="n">
        <v>-0.951306244299483</v>
      </c>
      <c r="AF326" s="0" t="n">
        <v>-0.526897923665794</v>
      </c>
      <c r="AG326" s="0" t="n">
        <v>0.19087221955318</v>
      </c>
      <c r="AH326" s="0" t="n">
        <v>0.19819567637972</v>
      </c>
      <c r="AI326" s="0" t="n">
        <v>-0.510157468915183</v>
      </c>
      <c r="AJ326" s="0" t="n">
        <v>-1.27257016292857</v>
      </c>
      <c r="AK326" s="0" t="n">
        <v>-0.1263141994832</v>
      </c>
      <c r="AL326" s="0" t="n">
        <v>0.469130854210409</v>
      </c>
      <c r="AM326" s="0" t="n">
        <v>0.992866001085546</v>
      </c>
      <c r="AN326" s="0" t="n">
        <v>1.44520526441223</v>
      </c>
      <c r="AO326" s="0" t="n">
        <v>-0.666269672043523</v>
      </c>
      <c r="AP326" s="0" t="n">
        <v>-0.577978523639557</v>
      </c>
      <c r="AQ326" s="0" t="n">
        <v>-0.577363525106662</v>
      </c>
      <c r="AR326" s="0" t="n">
        <v>0.128659446352056</v>
      </c>
      <c r="AS326" s="0" t="n">
        <v>-1.40693474589175</v>
      </c>
      <c r="AT326" s="0" t="n">
        <v>0.484118494584818</v>
      </c>
      <c r="AU326" s="0" t="n">
        <v>-0.955269237207206</v>
      </c>
      <c r="AV326" s="0" t="n">
        <v>0.038742894989543</v>
      </c>
      <c r="AW326" s="0" t="n">
        <v>0.608350764679338</v>
      </c>
      <c r="AX326" s="0" t="n">
        <v>-0.592530307317761</v>
      </c>
      <c r="AY326" s="0" t="n">
        <v>-0.409636118683994</v>
      </c>
      <c r="AZ326" s="0" t="n">
        <v>-0.356972759266926</v>
      </c>
      <c r="BA326" s="0" t="n">
        <v>-0.0812784220561988</v>
      </c>
      <c r="BB326" s="0" t="n">
        <v>0.0378930817168309</v>
      </c>
      <c r="BC326" s="0" t="n">
        <v>-2.38837199287044</v>
      </c>
      <c r="BD326" s="0" t="n">
        <v>-1.18425664519617</v>
      </c>
      <c r="BE326" s="0" t="n">
        <v>-0.722826894985512</v>
      </c>
      <c r="BF326" s="0" t="n">
        <v>-0.111799158203388</v>
      </c>
      <c r="BG326" s="0" t="n">
        <v>-1.00715720059667</v>
      </c>
      <c r="BH326" s="0" t="n">
        <v>-0.517994776391452</v>
      </c>
      <c r="BI326" s="0" t="n">
        <v>-0.0262047527740357</v>
      </c>
      <c r="BJ326" s="0" t="n">
        <v>0.303564325265915</v>
      </c>
      <c r="BK326" s="0" t="n">
        <v>0.0809173376626882</v>
      </c>
    </row>
    <row r="327" customFormat="false" ht="15" hidden="false" customHeight="false" outlineLevel="0" collapsed="false">
      <c r="A327" s="0" t="n">
        <v>3.17042573587806</v>
      </c>
      <c r="B327" s="0" t="n">
        <v>-0.210600839297642</v>
      </c>
      <c r="C327" s="0" t="n">
        <v>0.48847608011036</v>
      </c>
      <c r="D327" s="0" t="n">
        <v>-1.59266999828288</v>
      </c>
      <c r="E327" s="0" t="n">
        <v>-0.0193440708117543</v>
      </c>
      <c r="F327" s="0" t="n">
        <v>1.18896341953496</v>
      </c>
      <c r="G327" s="0" t="n">
        <v>0.0498801541281177</v>
      </c>
      <c r="H327" s="0" t="n">
        <v>1.0461210850625</v>
      </c>
      <c r="I327" s="0" t="n">
        <v>-0.473407415712466</v>
      </c>
      <c r="J327" s="0" t="n">
        <v>-0.290947364339485</v>
      </c>
      <c r="K327" s="0" t="n">
        <v>-0.957839631108268</v>
      </c>
      <c r="L327" s="0" t="n">
        <v>0.790881791694565</v>
      </c>
      <c r="M327" s="0" t="n">
        <v>-0.0340080962281468</v>
      </c>
      <c r="N327" s="0" t="n">
        <v>1.36502179542664</v>
      </c>
      <c r="O327" s="0" t="n">
        <v>-0.701494781924715</v>
      </c>
      <c r="P327" s="0" t="n">
        <v>-0.518871180440122</v>
      </c>
      <c r="Q327" s="0" t="n">
        <v>-0.495805021027571</v>
      </c>
      <c r="R327" s="0" t="n">
        <v>-0.00161903135694112</v>
      </c>
      <c r="S327" s="0" t="n">
        <v>-0.414772890788791</v>
      </c>
      <c r="T327" s="0" t="n">
        <v>-1.6043391083086</v>
      </c>
      <c r="U327" s="0" t="n">
        <v>0.285094257042014</v>
      </c>
      <c r="V327" s="0" t="n">
        <v>-0.138645183710085</v>
      </c>
      <c r="W327" s="0" t="n">
        <v>1.08612629918141</v>
      </c>
      <c r="X327" s="0" t="n">
        <v>0.868260961598332</v>
      </c>
      <c r="Y327" s="0" t="n">
        <v>-0.0978132930933074</v>
      </c>
      <c r="Z327" s="0" t="n">
        <v>-1.10393354670191</v>
      </c>
      <c r="AA327" s="0" t="n">
        <v>0.256280824251572</v>
      </c>
      <c r="AB327" s="0" t="n">
        <v>0.235916529312124</v>
      </c>
      <c r="AC327" s="0" t="n">
        <v>0.406885244504375</v>
      </c>
      <c r="AD327" s="0" t="n">
        <v>0.534756670844323</v>
      </c>
      <c r="AE327" s="0" t="n">
        <v>-0.294971455708822</v>
      </c>
      <c r="AF327" s="0" t="n">
        <v>1.49725764517865</v>
      </c>
      <c r="AG327" s="0" t="n">
        <v>-1.28093957666673</v>
      </c>
      <c r="AH327" s="0" t="n">
        <v>0.665422298129461</v>
      </c>
      <c r="AI327" s="0" t="n">
        <v>-0.721903485438141</v>
      </c>
      <c r="AJ327" s="0" t="n">
        <v>1.26999859739388</v>
      </c>
      <c r="AK327" s="0" t="n">
        <v>-0.668840130546218</v>
      </c>
      <c r="AL327" s="0" t="n">
        <v>-0.671944607814498</v>
      </c>
      <c r="AM327" s="0" t="n">
        <v>-0.384202072005897</v>
      </c>
      <c r="AN327" s="0" t="n">
        <v>0.994428521799792</v>
      </c>
      <c r="AO327" s="0" t="n">
        <v>-0.249548189598077</v>
      </c>
      <c r="AP327" s="0" t="n">
        <v>1.18305618473439</v>
      </c>
      <c r="AQ327" s="0" t="n">
        <v>0.252763255096185</v>
      </c>
      <c r="AR327" s="0" t="n">
        <v>-1.02941310095533</v>
      </c>
      <c r="AS327" s="0" t="n">
        <v>-0.796701927070742</v>
      </c>
      <c r="AT327" s="0" t="n">
        <v>-0.0151829425404331</v>
      </c>
      <c r="AU327" s="0" t="n">
        <v>0.974806575922842</v>
      </c>
      <c r="AV327" s="0" t="n">
        <v>-0.645587712174193</v>
      </c>
      <c r="AW327" s="0" t="n">
        <v>-0.0193812376980252</v>
      </c>
      <c r="AX327" s="0" t="n">
        <v>2.32031559823042</v>
      </c>
      <c r="AY327" s="0" t="n">
        <v>-0.782629826316518</v>
      </c>
      <c r="AZ327" s="0" t="n">
        <v>0.0242328338696922</v>
      </c>
      <c r="BA327" s="0" t="n">
        <v>-1.20245124798307</v>
      </c>
      <c r="BB327" s="0" t="n">
        <v>1.09527051884281</v>
      </c>
      <c r="BC327" s="0" t="n">
        <v>3.176703813196</v>
      </c>
      <c r="BD327" s="0" t="n">
        <v>-0.279083858345185</v>
      </c>
      <c r="BE327" s="0" t="n">
        <v>-0.291563676681973</v>
      </c>
      <c r="BF327" s="0" t="n">
        <v>1.69067162760645</v>
      </c>
      <c r="BG327" s="0" t="n">
        <v>0.978499545866606</v>
      </c>
      <c r="BH327" s="0" t="n">
        <v>-2.7552177437199</v>
      </c>
      <c r="BI327" s="0" t="n">
        <v>0.305610614153803</v>
      </c>
      <c r="BJ327" s="0" t="n">
        <v>-0.730958976376216</v>
      </c>
      <c r="BK327" s="0" t="n">
        <v>0.650659827368384</v>
      </c>
    </row>
    <row r="328" customFormat="false" ht="15" hidden="false" customHeight="false" outlineLevel="0" collapsed="false">
      <c r="A328" s="0" t="n">
        <v>2.09030289885316</v>
      </c>
      <c r="B328" s="0" t="n">
        <v>0.170258246795906</v>
      </c>
      <c r="C328" s="0" t="n">
        <v>0.265604560286105</v>
      </c>
      <c r="D328" s="0" t="n">
        <v>0.399878238668372</v>
      </c>
      <c r="E328" s="0" t="n">
        <v>0.114640835506393</v>
      </c>
      <c r="F328" s="0" t="n">
        <v>-0.264268271645637</v>
      </c>
      <c r="G328" s="0" t="n">
        <v>0.150116951253807</v>
      </c>
      <c r="H328" s="0" t="n">
        <v>1.26400616794736</v>
      </c>
      <c r="I328" s="0" t="n">
        <v>-0.486184791561939</v>
      </c>
      <c r="J328" s="0" t="n">
        <v>1.94937175532242</v>
      </c>
      <c r="K328" s="0" t="n">
        <v>2.0503574572842</v>
      </c>
      <c r="L328" s="0" t="n">
        <v>-0.739180494701568</v>
      </c>
      <c r="M328" s="0" t="n">
        <v>-0.507020272135357</v>
      </c>
      <c r="N328" s="0" t="n">
        <v>0.057395365074036</v>
      </c>
      <c r="O328" s="0" t="n">
        <v>1.39544850475507</v>
      </c>
      <c r="P328" s="0" t="n">
        <v>0.707910940674075</v>
      </c>
      <c r="Q328" s="0" t="n">
        <v>0.262746747686504</v>
      </c>
      <c r="R328" s="0" t="n">
        <v>1.59589396857411</v>
      </c>
      <c r="S328" s="0" t="n">
        <v>0.739028658023233</v>
      </c>
      <c r="T328" s="0" t="n">
        <v>-0.65233033817668</v>
      </c>
      <c r="U328" s="0" t="n">
        <v>-1.42730536428922</v>
      </c>
      <c r="V328" s="0" t="n">
        <v>0.419434752658551</v>
      </c>
      <c r="W328" s="0" t="n">
        <v>-0.756488354316098</v>
      </c>
      <c r="X328" s="0" t="n">
        <v>1.91406007058747</v>
      </c>
      <c r="Y328" s="0" t="n">
        <v>-0.659451241113612</v>
      </c>
      <c r="Z328" s="0" t="n">
        <v>0.803948414727481</v>
      </c>
      <c r="AA328" s="0" t="n">
        <v>-0.30734561670797</v>
      </c>
      <c r="AB328" s="0" t="n">
        <v>0.247752418239709</v>
      </c>
      <c r="AC328" s="0" t="n">
        <v>-1.32041400978383</v>
      </c>
      <c r="AD328" s="0" t="n">
        <v>0.874435648339918</v>
      </c>
      <c r="AE328" s="0" t="n">
        <v>-0.627606297561831</v>
      </c>
      <c r="AF328" s="0" t="n">
        <v>0.279507463296534</v>
      </c>
      <c r="AG328" s="0" t="n">
        <v>0.158305478009664</v>
      </c>
      <c r="AH328" s="0" t="n">
        <v>0.18385389315921</v>
      </c>
      <c r="AI328" s="0" t="n">
        <v>0.845673104494113</v>
      </c>
      <c r="AJ328" s="0" t="n">
        <v>0.0140989659066716</v>
      </c>
      <c r="AK328" s="0" t="n">
        <v>0.0626482221218215</v>
      </c>
      <c r="AL328" s="0" t="n">
        <v>-0.241240248406729</v>
      </c>
      <c r="AM328" s="0" t="n">
        <v>-0.0845051456928626</v>
      </c>
      <c r="AN328" s="0" t="n">
        <v>-0.797994549612236</v>
      </c>
      <c r="AO328" s="0" t="n">
        <v>-0.923508616047369</v>
      </c>
      <c r="AP328" s="0" t="n">
        <v>1.0506233218278</v>
      </c>
      <c r="AQ328" s="0" t="n">
        <v>-0.868772500590771</v>
      </c>
      <c r="AR328" s="0" t="n">
        <v>1.18633642710985</v>
      </c>
      <c r="AS328" s="0" t="n">
        <v>-0.587855888137735</v>
      </c>
      <c r="AT328" s="0" t="n">
        <v>-0.619738784702869</v>
      </c>
      <c r="AU328" s="0" t="n">
        <v>1.9113168916625</v>
      </c>
      <c r="AV328" s="0" t="n">
        <v>-0.0929792465294097</v>
      </c>
      <c r="AW328" s="0" t="n">
        <v>0.468496113360316</v>
      </c>
      <c r="AX328" s="0" t="n">
        <v>0.758765257935375</v>
      </c>
      <c r="AY328" s="0" t="n">
        <v>-1.35085233069901</v>
      </c>
      <c r="AZ328" s="0" t="n">
        <v>0.653679140637419</v>
      </c>
      <c r="BA328" s="0" t="n">
        <v>0.80637692911805</v>
      </c>
      <c r="BB328" s="0" t="n">
        <v>-0.0756949400050934</v>
      </c>
      <c r="BC328" s="0" t="n">
        <v>-0.685589746298416</v>
      </c>
      <c r="BD328" s="0" t="n">
        <v>0.141648586010127</v>
      </c>
      <c r="BE328" s="0" t="n">
        <v>-1.16637054566925</v>
      </c>
      <c r="BF328" s="0" t="n">
        <v>-0.530975661964091</v>
      </c>
      <c r="BG328" s="0" t="n">
        <v>2.17821131973143</v>
      </c>
      <c r="BH328" s="0" t="n">
        <v>0.529466963507008</v>
      </c>
      <c r="BI328" s="0" t="n">
        <v>0.561842099351699</v>
      </c>
      <c r="BJ328" s="0" t="n">
        <v>-0.479360953429422</v>
      </c>
      <c r="BK328" s="0" t="n">
        <v>2.62481705637411</v>
      </c>
    </row>
    <row r="329" customFormat="false" ht="15" hidden="false" customHeight="false" outlineLevel="0" collapsed="false">
      <c r="A329" s="0" t="n">
        <v>-2.54900970871772</v>
      </c>
      <c r="B329" s="0" t="n">
        <v>-0.53102609489421</v>
      </c>
      <c r="C329" s="0" t="n">
        <v>-0.148876803917691</v>
      </c>
      <c r="D329" s="0" t="n">
        <v>-1.18156771641915</v>
      </c>
      <c r="E329" s="0" t="n">
        <v>-2.34365405281263</v>
      </c>
      <c r="F329" s="0" t="n">
        <v>-0.870746644588403</v>
      </c>
      <c r="G329" s="0" t="n">
        <v>-0.94881309647162</v>
      </c>
      <c r="H329" s="0" t="n">
        <v>-0.130690024464382</v>
      </c>
      <c r="I329" s="0" t="n">
        <v>0.141525753366948</v>
      </c>
      <c r="J329" s="0" t="n">
        <v>0.475795444004901</v>
      </c>
      <c r="K329" s="0" t="n">
        <v>0.826111991714542</v>
      </c>
      <c r="L329" s="0" t="n">
        <v>0.687014099699497</v>
      </c>
      <c r="M329" s="0" t="n">
        <v>1.35055596434298</v>
      </c>
      <c r="N329" s="0" t="n">
        <v>0.0758714506850233</v>
      </c>
      <c r="O329" s="0" t="n">
        <v>1.68466757722639</v>
      </c>
      <c r="P329" s="0" t="n">
        <v>-0.190916524143711</v>
      </c>
      <c r="Q329" s="0" t="n">
        <v>0.0363306080423417</v>
      </c>
      <c r="R329" s="0" t="n">
        <v>-0.146935298386688</v>
      </c>
      <c r="S329" s="0" t="n">
        <v>0.522131570019992</v>
      </c>
      <c r="T329" s="0" t="n">
        <v>-3.0768603701805</v>
      </c>
      <c r="U329" s="0" t="n">
        <v>-1.36011590018031</v>
      </c>
      <c r="V329" s="0" t="n">
        <v>1.24454250008472</v>
      </c>
      <c r="W329" s="0" t="n">
        <v>-0.232868087426898</v>
      </c>
      <c r="X329" s="0" t="n">
        <v>0.608006142937324</v>
      </c>
      <c r="Y329" s="0" t="n">
        <v>1.01447972670741</v>
      </c>
      <c r="Z329" s="0" t="n">
        <v>1.34007207112394</v>
      </c>
      <c r="AA329" s="0" t="n">
        <v>-0.432216690759254</v>
      </c>
      <c r="AB329" s="0" t="n">
        <v>0.681380235069574</v>
      </c>
      <c r="AC329" s="0" t="n">
        <v>-0.967826024025204</v>
      </c>
      <c r="AD329" s="0" t="n">
        <v>-0.993782214530439</v>
      </c>
      <c r="AE329" s="0" t="n">
        <v>-1.37391438521145</v>
      </c>
      <c r="AF329" s="0" t="n">
        <v>0.852386766074104</v>
      </c>
      <c r="AG329" s="0" t="n">
        <v>-0.47536561069201</v>
      </c>
      <c r="AH329" s="0" t="n">
        <v>-0.632454216642301</v>
      </c>
      <c r="AI329" s="0" t="n">
        <v>0.474178175103965</v>
      </c>
      <c r="AJ329" s="0" t="n">
        <v>0.771771957392875</v>
      </c>
      <c r="AK329" s="0" t="n">
        <v>-1.60952066577597</v>
      </c>
      <c r="AL329" s="0" t="n">
        <v>-0.227495875732054</v>
      </c>
      <c r="AM329" s="0" t="n">
        <v>-0.635967750711738</v>
      </c>
      <c r="AN329" s="0" t="n">
        <v>0.822076011827927</v>
      </c>
      <c r="AO329" s="0" t="n">
        <v>1.21928446652219</v>
      </c>
      <c r="AP329" s="0" t="n">
        <v>0.56944977449211</v>
      </c>
      <c r="AQ329" s="0" t="n">
        <v>0.124021387389997</v>
      </c>
      <c r="AR329" s="0" t="n">
        <v>1.06422000681735</v>
      </c>
      <c r="AS329" s="0" t="n">
        <v>0.009844808650383</v>
      </c>
      <c r="AT329" s="0" t="n">
        <v>1.6885051880685</v>
      </c>
      <c r="AU329" s="0" t="n">
        <v>1.12004742246987</v>
      </c>
      <c r="AV329" s="0" t="n">
        <v>-0.670911248276875</v>
      </c>
      <c r="AW329" s="0" t="n">
        <v>-0.603790520277894</v>
      </c>
      <c r="AX329" s="0" t="n">
        <v>0.391876765386866</v>
      </c>
      <c r="AY329" s="0" t="n">
        <v>1.01776430907695</v>
      </c>
      <c r="AZ329" s="0" t="n">
        <v>1.02740355152601</v>
      </c>
      <c r="BA329" s="0" t="n">
        <v>0.373268245941314</v>
      </c>
      <c r="BB329" s="0" t="n">
        <v>-0.644518491645291</v>
      </c>
      <c r="BC329" s="0" t="n">
        <v>-0.928245691344325</v>
      </c>
      <c r="BD329" s="0" t="n">
        <v>0.496531735481969</v>
      </c>
      <c r="BE329" s="0" t="n">
        <v>1.15349242598478</v>
      </c>
      <c r="BF329" s="0" t="n">
        <v>-0.267843637866333</v>
      </c>
      <c r="BG329" s="0" t="n">
        <v>0.82353497062585</v>
      </c>
      <c r="BH329" s="0" t="n">
        <v>0.518252638861202</v>
      </c>
      <c r="BI329" s="0" t="n">
        <v>-1.32527609043704</v>
      </c>
      <c r="BJ329" s="0" t="n">
        <v>-0.827115428565768</v>
      </c>
      <c r="BK329" s="0" t="n">
        <v>-0.157974312251452</v>
      </c>
    </row>
    <row r="330" customFormat="false" ht="15" hidden="false" customHeight="false" outlineLevel="0" collapsed="false">
      <c r="A330" s="0" t="n">
        <v>1.27191900111272</v>
      </c>
      <c r="B330" s="0" t="n">
        <v>-0.211396567470659</v>
      </c>
      <c r="C330" s="0" t="n">
        <v>-1.06265729078753</v>
      </c>
      <c r="D330" s="0" t="n">
        <v>0.375633665765536</v>
      </c>
      <c r="E330" s="0" t="n">
        <v>-1.35111408998672</v>
      </c>
      <c r="F330" s="0" t="n">
        <v>-1.29274528951821</v>
      </c>
      <c r="G330" s="0" t="n">
        <v>-1.66373283214347</v>
      </c>
      <c r="H330" s="0" t="n">
        <v>-0.305243126531353</v>
      </c>
      <c r="I330" s="0" t="n">
        <v>-0.587391699806012</v>
      </c>
      <c r="J330" s="0" t="n">
        <v>-1.41418728833109</v>
      </c>
      <c r="K330" s="0" t="n">
        <v>-0.447393937068976</v>
      </c>
      <c r="L330" s="0" t="n">
        <v>0.501234107790213</v>
      </c>
      <c r="M330" s="0" t="n">
        <v>0.448542836527861</v>
      </c>
      <c r="N330" s="0" t="n">
        <v>-0.238554953773739</v>
      </c>
      <c r="O330" s="0" t="n">
        <v>1.29056142194622</v>
      </c>
      <c r="P330" s="0" t="n">
        <v>0.143258915364193</v>
      </c>
      <c r="Q330" s="0" t="n">
        <v>-1.09654711823025</v>
      </c>
      <c r="R330" s="0" t="n">
        <v>2.19125385116528</v>
      </c>
      <c r="S330" s="0" t="n">
        <v>-1.53448210179452</v>
      </c>
      <c r="T330" s="0" t="n">
        <v>-1.12237421870316</v>
      </c>
      <c r="U330" s="0" t="n">
        <v>0.459764615830476</v>
      </c>
      <c r="V330" s="0" t="n">
        <v>-0.54339082787181</v>
      </c>
      <c r="W330" s="0" t="n">
        <v>-0.00314772690632663</v>
      </c>
      <c r="X330" s="0" t="n">
        <v>-1.22999036843868</v>
      </c>
      <c r="Y330" s="0" t="n">
        <v>-0.982683142769941</v>
      </c>
      <c r="Z330" s="0" t="n">
        <v>1.40007072318301</v>
      </c>
      <c r="AA330" s="0" t="n">
        <v>-0.587262413464177</v>
      </c>
      <c r="AB330" s="0" t="n">
        <v>0.205627853643248</v>
      </c>
      <c r="AC330" s="0" t="n">
        <v>-0.0828325705180999</v>
      </c>
      <c r="AD330" s="0" t="n">
        <v>0.728171900969816</v>
      </c>
      <c r="AE330" s="0" t="n">
        <v>-1.74813706912084</v>
      </c>
      <c r="AF330" s="0" t="n">
        <v>-1.04006181990258</v>
      </c>
      <c r="AG330" s="0" t="n">
        <v>0.739771163972967</v>
      </c>
      <c r="AH330" s="0" t="n">
        <v>1.33461060691023</v>
      </c>
      <c r="AI330" s="0" t="n">
        <v>0.385672630977848</v>
      </c>
      <c r="AJ330" s="0" t="n">
        <v>-0.434502646091306</v>
      </c>
      <c r="AK330" s="0" t="n">
        <v>-0.240205843946223</v>
      </c>
      <c r="AL330" s="0" t="n">
        <v>-1.25313282476824</v>
      </c>
      <c r="AM330" s="0" t="n">
        <v>-0.789919722180852</v>
      </c>
      <c r="AN330" s="0" t="n">
        <v>-0.969569025752907</v>
      </c>
      <c r="AO330" s="0" t="n">
        <v>-0.326855400610437</v>
      </c>
      <c r="AP330" s="0" t="n">
        <v>1.38929873021099</v>
      </c>
      <c r="AQ330" s="0" t="n">
        <v>0.195698531146901</v>
      </c>
      <c r="AR330" s="0" t="n">
        <v>-1.06008973990867</v>
      </c>
      <c r="AS330" s="0" t="n">
        <v>0.0515229285246461</v>
      </c>
      <c r="AT330" s="0" t="n">
        <v>-0.503090368623747</v>
      </c>
      <c r="AU330" s="0" t="n">
        <v>0.318748315246133</v>
      </c>
      <c r="AV330" s="0" t="n">
        <v>1.02981184854185</v>
      </c>
      <c r="AW330" s="0" t="n">
        <v>0.123344064046111</v>
      </c>
      <c r="AX330" s="0" t="n">
        <v>-0.309047443032654</v>
      </c>
      <c r="AY330" s="0" t="n">
        <v>0.655687719461444</v>
      </c>
      <c r="AZ330" s="0" t="n">
        <v>0.235711244856669</v>
      </c>
      <c r="BA330" s="0" t="n">
        <v>0.939463241985983</v>
      </c>
      <c r="BB330" s="0" t="n">
        <v>-1.1192449175641</v>
      </c>
      <c r="BC330" s="0" t="n">
        <v>0.294455757588034</v>
      </c>
      <c r="BD330" s="0" t="n">
        <v>-1.45275554512618</v>
      </c>
      <c r="BE330" s="0" t="n">
        <v>-1.52874785054091</v>
      </c>
      <c r="BF330" s="0" t="n">
        <v>0.0810459647217438</v>
      </c>
      <c r="BG330" s="0" t="n">
        <v>1.00844873254735</v>
      </c>
      <c r="BH330" s="0" t="n">
        <v>2.08589787773334</v>
      </c>
      <c r="BI330" s="0" t="n">
        <v>1.47203707302679</v>
      </c>
      <c r="BJ330" s="0" t="n">
        <v>1.37383482489866</v>
      </c>
      <c r="BK330" s="0" t="n">
        <v>-1.37846962746151</v>
      </c>
    </row>
    <row r="331" customFormat="false" ht="15" hidden="false" customHeight="false" outlineLevel="0" collapsed="false">
      <c r="A331" s="0" t="n">
        <v>-0.115824587226946</v>
      </c>
      <c r="B331" s="0" t="n">
        <v>-0.389604524091988</v>
      </c>
      <c r="C331" s="0" t="n">
        <v>2.22042100893513</v>
      </c>
      <c r="D331" s="0" t="n">
        <v>1.19796642921726</v>
      </c>
      <c r="E331" s="0" t="n">
        <v>-0.887079776446287</v>
      </c>
      <c r="F331" s="0" t="n">
        <v>-0.286774112382586</v>
      </c>
      <c r="G331" s="0" t="n">
        <v>0.147205278685597</v>
      </c>
      <c r="H331" s="0" t="n">
        <v>-0.564842358600123</v>
      </c>
      <c r="I331" s="0" t="n">
        <v>-1.63579780613582</v>
      </c>
      <c r="J331" s="0" t="n">
        <v>0.221042463537051</v>
      </c>
      <c r="K331" s="0" t="n">
        <v>-0.0693698026580694</v>
      </c>
      <c r="L331" s="0" t="n">
        <v>-0.192596918731305</v>
      </c>
      <c r="M331" s="0" t="n">
        <v>-2.39210963527399</v>
      </c>
      <c r="N331" s="0" t="n">
        <v>2.09935626441903</v>
      </c>
      <c r="O331" s="0" t="n">
        <v>-0.683223014788808</v>
      </c>
      <c r="P331" s="0" t="n">
        <v>0.114802248759064</v>
      </c>
      <c r="Q331" s="0" t="n">
        <v>-0.56677172618418</v>
      </c>
      <c r="R331" s="0" t="n">
        <v>0.657372553994724</v>
      </c>
      <c r="S331" s="0" t="n">
        <v>0.0489650308584503</v>
      </c>
      <c r="T331" s="0" t="n">
        <v>-0.711410579465495</v>
      </c>
      <c r="U331" s="0" t="n">
        <v>-3.11291020104384</v>
      </c>
      <c r="V331" s="0" t="n">
        <v>-0.808036189402071</v>
      </c>
      <c r="W331" s="0" t="n">
        <v>0.848065598030509</v>
      </c>
      <c r="X331" s="0" t="n">
        <v>0.423759682022703</v>
      </c>
      <c r="Y331" s="0" t="n">
        <v>0.453414108383854</v>
      </c>
      <c r="Z331" s="0" t="n">
        <v>1.79564317263002</v>
      </c>
      <c r="AA331" s="0" t="n">
        <v>0.330090191701437</v>
      </c>
      <c r="AB331" s="0" t="n">
        <v>-0.732829081821745</v>
      </c>
      <c r="AC331" s="0" t="n">
        <v>1.2742321190768</v>
      </c>
      <c r="AD331" s="0" t="n">
        <v>-1.04848265105059</v>
      </c>
      <c r="AE331" s="0" t="n">
        <v>-0.487774821084338</v>
      </c>
      <c r="AF331" s="0" t="n">
        <v>0.734233321971038</v>
      </c>
      <c r="AG331" s="0" t="n">
        <v>0.141529637337847</v>
      </c>
      <c r="AH331" s="0" t="n">
        <v>-1.59832180764103</v>
      </c>
      <c r="AI331" s="0" t="n">
        <v>-0.733547813505866</v>
      </c>
      <c r="AJ331" s="0" t="n">
        <v>-0.00878365489814782</v>
      </c>
      <c r="AK331" s="0" t="n">
        <v>0.237683316960984</v>
      </c>
      <c r="AL331" s="0" t="n">
        <v>-0.0766090704516596</v>
      </c>
      <c r="AM331" s="0" t="n">
        <v>0.511763557942303</v>
      </c>
      <c r="AN331" s="0" t="n">
        <v>2.10474950571902</v>
      </c>
      <c r="AO331" s="0" t="n">
        <v>-2.04217791053473</v>
      </c>
      <c r="AP331" s="0" t="n">
        <v>-0.155324999199402</v>
      </c>
      <c r="AQ331" s="0" t="n">
        <v>-0.398147265122537</v>
      </c>
      <c r="AR331" s="0" t="n">
        <v>0.0579077498769087</v>
      </c>
      <c r="AS331" s="0" t="n">
        <v>0.735116800724588</v>
      </c>
      <c r="AT331" s="0" t="n">
        <v>0.185924480948771</v>
      </c>
      <c r="AU331" s="0" t="n">
        <v>1.59939476219431</v>
      </c>
      <c r="AV331" s="0" t="n">
        <v>-2.27708649805331</v>
      </c>
      <c r="AW331" s="0" t="n">
        <v>1.2345119984224</v>
      </c>
      <c r="AX331" s="0" t="n">
        <v>1.03196628384718</v>
      </c>
      <c r="AY331" s="0" t="n">
        <v>0.4402592043864</v>
      </c>
      <c r="AZ331" s="0" t="n">
        <v>-1.28807572485238</v>
      </c>
      <c r="BA331" s="0" t="n">
        <v>-0.0145089992626541</v>
      </c>
      <c r="BB331" s="0" t="n">
        <v>1.23613579603046</v>
      </c>
      <c r="BC331" s="0" t="n">
        <v>-1.25433836075734</v>
      </c>
      <c r="BD331" s="0" t="n">
        <v>-0.731000626785481</v>
      </c>
      <c r="BE331" s="0" t="n">
        <v>-0.538434957216452</v>
      </c>
      <c r="BF331" s="0" t="n">
        <v>-0.71573424117084</v>
      </c>
      <c r="BG331" s="0" t="n">
        <v>-2.39436190058245</v>
      </c>
      <c r="BH331" s="0" t="n">
        <v>-2.18509489503611</v>
      </c>
      <c r="BI331" s="0" t="n">
        <v>0.686715343003295</v>
      </c>
      <c r="BJ331" s="0" t="n">
        <v>-1.62388499281115</v>
      </c>
      <c r="BK331" s="0" t="n">
        <v>-0.3831681897589</v>
      </c>
    </row>
    <row r="332" customFormat="false" ht="15" hidden="false" customHeight="false" outlineLevel="0" collapsed="false">
      <c r="A332" s="0" t="n">
        <v>-0.499095816137749</v>
      </c>
      <c r="B332" s="0" t="n">
        <v>1.69227083164333</v>
      </c>
      <c r="C332" s="0" t="n">
        <v>0.170385765388196</v>
      </c>
      <c r="D332" s="0" t="n">
        <v>0.812823590336565</v>
      </c>
      <c r="E332" s="0" t="n">
        <v>-0.828058814893309</v>
      </c>
      <c r="F332" s="0" t="n">
        <v>-1.07108050040281</v>
      </c>
      <c r="G332" s="0" t="n">
        <v>2.07448635101631</v>
      </c>
      <c r="H332" s="0" t="n">
        <v>0.0220348640042705</v>
      </c>
      <c r="I332" s="0" t="n">
        <v>-1.12186150479425</v>
      </c>
      <c r="J332" s="0" t="n">
        <v>0.186678962313445</v>
      </c>
      <c r="K332" s="0" t="n">
        <v>-0.729063645002364</v>
      </c>
      <c r="L332" s="0" t="n">
        <v>-0.351165467627084</v>
      </c>
      <c r="M332" s="0" t="n">
        <v>-0.341660231952626</v>
      </c>
      <c r="N332" s="0" t="n">
        <v>0.271314978068298</v>
      </c>
      <c r="O332" s="0" t="n">
        <v>1.21658080413571</v>
      </c>
      <c r="P332" s="0" t="n">
        <v>1.12153014742503</v>
      </c>
      <c r="Q332" s="0" t="n">
        <v>-0.709352514455317</v>
      </c>
      <c r="R332" s="0" t="n">
        <v>-0.0194582555188831</v>
      </c>
      <c r="S332" s="0" t="n">
        <v>0.138512244607225</v>
      </c>
      <c r="T332" s="0" t="n">
        <v>0.423890042322353</v>
      </c>
      <c r="U332" s="0" t="n">
        <v>0.305188845480752</v>
      </c>
      <c r="V332" s="0" t="n">
        <v>-1.04691179448814</v>
      </c>
      <c r="W332" s="0" t="n">
        <v>0.335244081868027</v>
      </c>
      <c r="X332" s="0" t="n">
        <v>1.34106471330157</v>
      </c>
      <c r="Y332" s="0" t="n">
        <v>-0.743651775540173</v>
      </c>
      <c r="Z332" s="0" t="n">
        <v>0.204876663864717</v>
      </c>
      <c r="AA332" s="0" t="n">
        <v>-0.0313958655327764</v>
      </c>
      <c r="AB332" s="0" t="n">
        <v>-1.60757830639951</v>
      </c>
      <c r="AC332" s="0" t="n">
        <v>0.0205605573505072</v>
      </c>
      <c r="AD332" s="0" t="n">
        <v>-0.289183673118725</v>
      </c>
      <c r="AE332" s="0" t="n">
        <v>1.17892349129833</v>
      </c>
      <c r="AF332" s="0" t="n">
        <v>0.21966945235096</v>
      </c>
      <c r="AG332" s="0" t="n">
        <v>-0.609526045208601</v>
      </c>
      <c r="AH332" s="0" t="n">
        <v>1.55537373384124</v>
      </c>
      <c r="AI332" s="0" t="n">
        <v>-0.20084509311571</v>
      </c>
      <c r="AJ332" s="0" t="n">
        <v>-0.100791072644806</v>
      </c>
      <c r="AK332" s="0" t="n">
        <v>-0.0412874555874394</v>
      </c>
      <c r="AL332" s="0" t="n">
        <v>-1.03715889865824</v>
      </c>
      <c r="AM332" s="0" t="n">
        <v>-0.334438514848522</v>
      </c>
      <c r="AN332" s="0" t="n">
        <v>-1.47807189835644</v>
      </c>
      <c r="AO332" s="0" t="n">
        <v>0.993589515594036</v>
      </c>
      <c r="AP332" s="0" t="n">
        <v>-0.135924567218348</v>
      </c>
      <c r="AQ332" s="0" t="n">
        <v>-0.0844667863899474</v>
      </c>
      <c r="AR332" s="0" t="n">
        <v>1.06925449375508</v>
      </c>
      <c r="AS332" s="0" t="n">
        <v>-0.956295002091346</v>
      </c>
      <c r="AT332" s="0" t="n">
        <v>-2.32467330585282</v>
      </c>
      <c r="AU332" s="0" t="n">
        <v>0.017006074483831</v>
      </c>
      <c r="AV332" s="0" t="n">
        <v>-0.505021088273767</v>
      </c>
      <c r="AW332" s="0" t="n">
        <v>-0.0845184758153273</v>
      </c>
      <c r="AX332" s="0" t="n">
        <v>0.713584669907176</v>
      </c>
      <c r="AY332" s="0" t="n">
        <v>1.82076027780202</v>
      </c>
      <c r="AZ332" s="0" t="n">
        <v>0.705773483095365</v>
      </c>
      <c r="BA332" s="0" t="n">
        <v>1.39195838095173</v>
      </c>
      <c r="BB332" s="0" t="n">
        <v>-1.70410207805912</v>
      </c>
      <c r="BC332" s="0" t="n">
        <v>0.115109693923239</v>
      </c>
      <c r="BD332" s="0" t="n">
        <v>0.345919329047171</v>
      </c>
      <c r="BE332" s="0" t="n">
        <v>-0.889153824787806</v>
      </c>
      <c r="BF332" s="0" t="n">
        <v>1.12175110285589</v>
      </c>
      <c r="BG332" s="0" t="n">
        <v>0.766864038004552</v>
      </c>
      <c r="BH332" s="0" t="n">
        <v>-0.068072269248621</v>
      </c>
      <c r="BI332" s="0" t="n">
        <v>-1.02876899142348</v>
      </c>
      <c r="BJ332" s="0" t="n">
        <v>-0.501685045168788</v>
      </c>
      <c r="BK332" s="0" t="n">
        <v>-0.248325142515882</v>
      </c>
    </row>
    <row r="333" customFormat="false" ht="15" hidden="false" customHeight="false" outlineLevel="0" collapsed="false">
      <c r="A333" s="0" t="n">
        <v>-0.0781177352360164</v>
      </c>
      <c r="B333" s="0" t="n">
        <v>-0.400235855526775</v>
      </c>
      <c r="C333" s="0" t="n">
        <v>-0.201652905129255</v>
      </c>
      <c r="D333" s="0" t="n">
        <v>1.02997227477694</v>
      </c>
      <c r="E333" s="0" t="n">
        <v>-0.0460792216331513</v>
      </c>
      <c r="F333" s="0" t="n">
        <v>1.07368865891775</v>
      </c>
      <c r="G333" s="0" t="n">
        <v>-0.0810825429008237</v>
      </c>
      <c r="H333" s="0" t="n">
        <v>0.480647941488241</v>
      </c>
      <c r="I333" s="0" t="n">
        <v>-2.53938162278286</v>
      </c>
      <c r="J333" s="0" t="n">
        <v>0.0398943837517119</v>
      </c>
      <c r="K333" s="0" t="n">
        <v>1.40423956626159</v>
      </c>
      <c r="L333" s="0" t="n">
        <v>0.134180210676925</v>
      </c>
      <c r="M333" s="0" t="n">
        <v>-0.519358745637888</v>
      </c>
      <c r="N333" s="0" t="n">
        <v>-1.67336394615252</v>
      </c>
      <c r="O333" s="0" t="n">
        <v>0.589452399938719</v>
      </c>
      <c r="P333" s="0" t="n">
        <v>1.58242797402364</v>
      </c>
      <c r="Q333" s="0" t="n">
        <v>-0.816837011430981</v>
      </c>
      <c r="R333" s="0" t="n">
        <v>1.38059870589965</v>
      </c>
      <c r="S333" s="0" t="n">
        <v>0.436155441507485</v>
      </c>
      <c r="T333" s="0" t="n">
        <v>0.257620485510994</v>
      </c>
      <c r="U333" s="0" t="n">
        <v>0.0696334533001082</v>
      </c>
      <c r="V333" s="0" t="n">
        <v>-0.689164457074336</v>
      </c>
      <c r="W333" s="0" t="n">
        <v>0.683634282286388</v>
      </c>
      <c r="X333" s="0" t="n">
        <v>0.273729252166761</v>
      </c>
      <c r="Y333" s="0" t="n">
        <v>0.0142703529493885</v>
      </c>
      <c r="Z333" s="0" t="n">
        <v>-0.149597957518788</v>
      </c>
      <c r="AA333" s="0" t="n">
        <v>-0.0978271747079227</v>
      </c>
      <c r="AB333" s="0" t="n">
        <v>-0.43600577522258</v>
      </c>
      <c r="AC333" s="0" t="n">
        <v>-0.843839509641737</v>
      </c>
      <c r="AD333" s="0" t="n">
        <v>-0.392634115650968</v>
      </c>
      <c r="AE333" s="0" t="n">
        <v>-0.453585523509218</v>
      </c>
      <c r="AF333" s="0" t="n">
        <v>1.58222316674648</v>
      </c>
      <c r="AG333" s="0" t="n">
        <v>-0.0502276991656804</v>
      </c>
      <c r="AH333" s="0" t="n">
        <v>-0.479507548001609</v>
      </c>
      <c r="AI333" s="0" t="n">
        <v>-0.72894119457045</v>
      </c>
      <c r="AJ333" s="0" t="n">
        <v>0.692350774233794</v>
      </c>
      <c r="AK333" s="0" t="n">
        <v>0.659039274888645</v>
      </c>
      <c r="AL333" s="0" t="n">
        <v>0.574100675283598</v>
      </c>
      <c r="AM333" s="0" t="n">
        <v>-0.536413899891343</v>
      </c>
      <c r="AN333" s="0" t="n">
        <v>-1.03388105492421</v>
      </c>
      <c r="AO333" s="0" t="n">
        <v>0.407460107291602</v>
      </c>
      <c r="AP333" s="0" t="n">
        <v>-0.907962313627049</v>
      </c>
      <c r="AQ333" s="0" t="n">
        <v>-0.123479809164594</v>
      </c>
      <c r="AR333" s="0" t="n">
        <v>0.124285777162436</v>
      </c>
      <c r="AS333" s="0" t="n">
        <v>0.211384229817969</v>
      </c>
      <c r="AT333" s="0" t="n">
        <v>-0.746611364602157</v>
      </c>
      <c r="AU333" s="0" t="n">
        <v>-0.32557781678707</v>
      </c>
      <c r="AV333" s="0" t="n">
        <v>-2.27582542764764</v>
      </c>
      <c r="AW333" s="0" t="n">
        <v>0.852224642997324</v>
      </c>
      <c r="AX333" s="0" t="n">
        <v>-0.518101702029976</v>
      </c>
      <c r="AY333" s="0" t="n">
        <v>0.529201009811513</v>
      </c>
      <c r="AZ333" s="0" t="n">
        <v>0.869286986988644</v>
      </c>
      <c r="BA333" s="0" t="n">
        <v>0.0108671370349721</v>
      </c>
      <c r="BB333" s="0" t="n">
        <v>-0.137352479407036</v>
      </c>
      <c r="BC333" s="0" t="n">
        <v>-2.91817355506009</v>
      </c>
      <c r="BD333" s="0" t="n">
        <v>0.184145815683202</v>
      </c>
      <c r="BE333" s="0" t="n">
        <v>1.13017872948468</v>
      </c>
      <c r="BF333" s="0" t="n">
        <v>-0.273010717494386</v>
      </c>
      <c r="BG333" s="0" t="n">
        <v>2.07464003754637</v>
      </c>
      <c r="BH333" s="0" t="n">
        <v>0.0919567826042659</v>
      </c>
      <c r="BI333" s="0" t="n">
        <v>-0.0160252822951604</v>
      </c>
      <c r="BJ333" s="0" t="n">
        <v>-0.794600382945211</v>
      </c>
      <c r="BK333" s="0" t="n">
        <v>-0.973622249427847</v>
      </c>
    </row>
    <row r="334" customFormat="false" ht="15" hidden="false" customHeight="false" outlineLevel="0" collapsed="false">
      <c r="A334" s="0" t="n">
        <v>0.503569618907718</v>
      </c>
      <c r="B334" s="0" t="n">
        <v>0.150614014629933</v>
      </c>
      <c r="C334" s="0" t="n">
        <v>0.766120830610671</v>
      </c>
      <c r="D334" s="0" t="n">
        <v>1.12806255480769</v>
      </c>
      <c r="E334" s="0" t="n">
        <v>-0.309894779380635</v>
      </c>
      <c r="F334" s="0" t="n">
        <v>1.2735855485966</v>
      </c>
      <c r="G334" s="0" t="n">
        <v>0.414626900571863</v>
      </c>
      <c r="H334" s="0" t="n">
        <v>0.995173959899237</v>
      </c>
      <c r="I334" s="0" t="n">
        <v>-0.54968318629026</v>
      </c>
      <c r="J334" s="0" t="n">
        <v>-1.80143009926649</v>
      </c>
      <c r="K334" s="0" t="n">
        <v>1.30158798280333</v>
      </c>
      <c r="L334" s="0" t="n">
        <v>1.85301848289757</v>
      </c>
      <c r="M334" s="0" t="n">
        <v>0.124886885350067</v>
      </c>
      <c r="N334" s="0" t="n">
        <v>-0.0156977959577584</v>
      </c>
      <c r="O334" s="0" t="n">
        <v>-0.218659306757298</v>
      </c>
      <c r="P334" s="0" t="n">
        <v>0.446320515234345</v>
      </c>
      <c r="Q334" s="0" t="n">
        <v>0.200639298825432</v>
      </c>
      <c r="R334" s="0" t="n">
        <v>-0.367510410540602</v>
      </c>
      <c r="S334" s="0" t="n">
        <v>-1.04043089264484</v>
      </c>
      <c r="T334" s="0" t="n">
        <v>1.95504877031828</v>
      </c>
      <c r="U334" s="0" t="n">
        <v>0.368939439031462</v>
      </c>
      <c r="V334" s="0" t="n">
        <v>-0.213808793941063</v>
      </c>
      <c r="W334" s="0" t="n">
        <v>0.917976104610736</v>
      </c>
      <c r="X334" s="0" t="n">
        <v>-1.7311696317673</v>
      </c>
      <c r="Y334" s="0" t="n">
        <v>0.635409880228737</v>
      </c>
      <c r="Z334" s="0" t="n">
        <v>0.0412926870072828</v>
      </c>
      <c r="AA334" s="0" t="n">
        <v>-0.556022096842291</v>
      </c>
      <c r="AB334" s="0" t="n">
        <v>0.591284788801895</v>
      </c>
      <c r="AC334" s="0" t="n">
        <v>1.84657304780442</v>
      </c>
      <c r="AD334" s="0" t="n">
        <v>0.428654526916533</v>
      </c>
      <c r="AE334" s="0" t="n">
        <v>-1.02944055592704</v>
      </c>
      <c r="AF334" s="0" t="n">
        <v>0.336895126785139</v>
      </c>
      <c r="AG334" s="0" t="n">
        <v>0.846434301458979</v>
      </c>
      <c r="AH334" s="0" t="n">
        <v>-0.925672209502722</v>
      </c>
      <c r="AI334" s="0" t="n">
        <v>0.330774896023053</v>
      </c>
      <c r="AJ334" s="0" t="n">
        <v>0.510160813650217</v>
      </c>
      <c r="AK334" s="0" t="n">
        <v>-0.14945608966331</v>
      </c>
      <c r="AL334" s="0" t="n">
        <v>-0.770750209618787</v>
      </c>
      <c r="AM334" s="0" t="n">
        <v>-2.38171353173255</v>
      </c>
      <c r="AN334" s="0" t="n">
        <v>-0.827236107657423</v>
      </c>
      <c r="AO334" s="0" t="n">
        <v>-1.15983996638834</v>
      </c>
      <c r="AP334" s="0" t="n">
        <v>0.505966198987855</v>
      </c>
      <c r="AQ334" s="0" t="n">
        <v>1.02586810596948</v>
      </c>
      <c r="AR334" s="0" t="n">
        <v>-0.062331349619123</v>
      </c>
      <c r="AS334" s="0" t="n">
        <v>-0.107169915259596</v>
      </c>
      <c r="AT334" s="0" t="n">
        <v>1.0785127413646</v>
      </c>
      <c r="AU334" s="0" t="n">
        <v>0.175294529904013</v>
      </c>
      <c r="AV334" s="0" t="n">
        <v>-0.399317601719131</v>
      </c>
      <c r="AW334" s="0" t="n">
        <v>-0.36039339501808</v>
      </c>
      <c r="AX334" s="0" t="n">
        <v>-0.504287853384272</v>
      </c>
      <c r="AY334" s="0" t="n">
        <v>-0.290964730137443</v>
      </c>
      <c r="AZ334" s="0" t="n">
        <v>0.507008659270056</v>
      </c>
      <c r="BA334" s="0" t="n">
        <v>0.513900626648843</v>
      </c>
      <c r="BB334" s="0" t="n">
        <v>1.19895139799388</v>
      </c>
      <c r="BC334" s="0" t="n">
        <v>-1.7847750391851</v>
      </c>
      <c r="BD334" s="0" t="n">
        <v>-0.013450364619293</v>
      </c>
      <c r="BE334" s="0" t="n">
        <v>0.224853055794852</v>
      </c>
      <c r="BF334" s="0" t="n">
        <v>0.928792081452459</v>
      </c>
      <c r="BG334" s="0" t="n">
        <v>-2.93565790232778</v>
      </c>
      <c r="BH334" s="0" t="n">
        <v>1.0733280322229</v>
      </c>
      <c r="BI334" s="0" t="n">
        <v>0.428847925606073</v>
      </c>
      <c r="BJ334" s="0" t="n">
        <v>-0.415836836286061</v>
      </c>
      <c r="BK334" s="0" t="n">
        <v>-0.600212965744278</v>
      </c>
    </row>
    <row r="335" customFormat="false" ht="15" hidden="false" customHeight="false" outlineLevel="0" collapsed="false">
      <c r="A335" s="0" t="n">
        <v>-0.957932055215684</v>
      </c>
      <c r="B335" s="0" t="n">
        <v>-1.80760850776926</v>
      </c>
      <c r="C335" s="0" t="n">
        <v>-0.506157655460712</v>
      </c>
      <c r="D335" s="0" t="n">
        <v>1.05603079996667</v>
      </c>
      <c r="E335" s="0" t="n">
        <v>0.256945125121782</v>
      </c>
      <c r="F335" s="0" t="n">
        <v>-0.307832372513885</v>
      </c>
      <c r="G335" s="0" t="n">
        <v>-2.06822604150582</v>
      </c>
      <c r="H335" s="0" t="n">
        <v>1.3978054784243</v>
      </c>
      <c r="I335" s="0" t="n">
        <v>-1.20257650522523</v>
      </c>
      <c r="J335" s="0" t="n">
        <v>-0.179914369546417</v>
      </c>
      <c r="K335" s="0" t="n">
        <v>-0.837830535229481</v>
      </c>
      <c r="L335" s="0" t="n">
        <v>0.101994716635932</v>
      </c>
      <c r="M335" s="0" t="n">
        <v>0.842432630126326</v>
      </c>
      <c r="N335" s="0" t="n">
        <v>-0.750872779401332</v>
      </c>
      <c r="O335" s="0" t="n">
        <v>-0.654431027105621</v>
      </c>
      <c r="P335" s="0" t="n">
        <v>-0.972056965739722</v>
      </c>
      <c r="Q335" s="0" t="n">
        <v>0.0133046353786353</v>
      </c>
      <c r="R335" s="0" t="n">
        <v>0.599822023319849</v>
      </c>
      <c r="S335" s="0" t="n">
        <v>1.55878699502384</v>
      </c>
      <c r="T335" s="0" t="n">
        <v>-0.819373268139406</v>
      </c>
      <c r="U335" s="0" t="n">
        <v>-0.423889482443986</v>
      </c>
      <c r="V335" s="0" t="n">
        <v>0.965782632863959</v>
      </c>
      <c r="W335" s="0" t="n">
        <v>0.538573673296624</v>
      </c>
      <c r="X335" s="0" t="n">
        <v>0.466758811951441</v>
      </c>
      <c r="Y335" s="0" t="n">
        <v>1.48298443198242</v>
      </c>
      <c r="Z335" s="0" t="n">
        <v>0.817682396605134</v>
      </c>
      <c r="AA335" s="0" t="n">
        <v>1.13383035680635</v>
      </c>
      <c r="AB335" s="0" t="n">
        <v>0.412479011887937</v>
      </c>
      <c r="AC335" s="0" t="n">
        <v>0.738697498329563</v>
      </c>
      <c r="AD335" s="0" t="n">
        <v>1.62700492086675</v>
      </c>
      <c r="AE335" s="0" t="n">
        <v>-2.02259023056948</v>
      </c>
      <c r="AF335" s="0" t="n">
        <v>-1.25254073102923</v>
      </c>
      <c r="AG335" s="0" t="n">
        <v>0.779019421519986</v>
      </c>
      <c r="AH335" s="0" t="n">
        <v>-0.27242139665361</v>
      </c>
      <c r="AI335" s="0" t="n">
        <v>-0.417465089821295</v>
      </c>
      <c r="AJ335" s="0" t="n">
        <v>-1.19108585477348</v>
      </c>
      <c r="AK335" s="0" t="n">
        <v>0.818605026660079</v>
      </c>
      <c r="AL335" s="0" t="n">
        <v>-1.09210678398243</v>
      </c>
      <c r="AM335" s="0" t="n">
        <v>0.547905304206935</v>
      </c>
      <c r="AN335" s="0" t="n">
        <v>1.33586240416861</v>
      </c>
      <c r="AO335" s="0" t="n">
        <v>-0.724136559314497</v>
      </c>
      <c r="AP335" s="0" t="n">
        <v>-1.29075842412243</v>
      </c>
      <c r="AQ335" s="0" t="n">
        <v>-2.58790897353069</v>
      </c>
      <c r="AR335" s="0" t="n">
        <v>1.19972526509021</v>
      </c>
      <c r="AS335" s="0" t="n">
        <v>-0.698919685080789</v>
      </c>
      <c r="AT335" s="0" t="n">
        <v>0.409801243793533</v>
      </c>
      <c r="AU335" s="0" t="n">
        <v>-0.783358710524031</v>
      </c>
      <c r="AV335" s="0" t="n">
        <v>1.47048955123125</v>
      </c>
      <c r="AW335" s="0" t="n">
        <v>1.26276977569856</v>
      </c>
      <c r="AX335" s="0" t="n">
        <v>0.775874823166484</v>
      </c>
      <c r="AY335" s="0" t="n">
        <v>-0.0789640456680845</v>
      </c>
      <c r="AZ335" s="0" t="n">
        <v>0.641081266538355</v>
      </c>
      <c r="BA335" s="0" t="n">
        <v>-0.65905434391342</v>
      </c>
      <c r="BB335" s="0" t="n">
        <v>-1.02689461825791</v>
      </c>
      <c r="BC335" s="0" t="n">
        <v>-0.599577541245356</v>
      </c>
      <c r="BD335" s="0" t="n">
        <v>-1.61878763966087</v>
      </c>
      <c r="BE335" s="0" t="n">
        <v>-0.415826629455343</v>
      </c>
      <c r="BF335" s="0" t="n">
        <v>1.21689671034017</v>
      </c>
      <c r="BG335" s="0" t="n">
        <v>-1.36337651353834</v>
      </c>
      <c r="BH335" s="0" t="n">
        <v>0.605156235605997</v>
      </c>
      <c r="BI335" s="0" t="n">
        <v>-0.91041849968557</v>
      </c>
      <c r="BJ335" s="0" t="n">
        <v>-1.57373421655511</v>
      </c>
      <c r="BK335" s="0" t="n">
        <v>-0.456688010730399</v>
      </c>
    </row>
    <row r="336" customFormat="false" ht="15" hidden="false" customHeight="false" outlineLevel="0" collapsed="false">
      <c r="A336" s="0" t="n">
        <v>1.49615881316465</v>
      </c>
      <c r="B336" s="0" t="n">
        <v>0.918212166509792</v>
      </c>
      <c r="C336" s="0" t="n">
        <v>-1.32274446688514</v>
      </c>
      <c r="D336" s="0" t="n">
        <v>0.169122685642816</v>
      </c>
      <c r="E336" s="0" t="n">
        <v>-0.0795735349421658</v>
      </c>
      <c r="F336" s="0" t="n">
        <v>-0.758824416163609</v>
      </c>
      <c r="G336" s="0" t="n">
        <v>-0.696322862080324</v>
      </c>
      <c r="H336" s="0" t="n">
        <v>-0.278799812385461</v>
      </c>
      <c r="I336" s="0" t="n">
        <v>0.208668371220466</v>
      </c>
      <c r="J336" s="0" t="n">
        <v>0.312668445732357</v>
      </c>
      <c r="K336" s="0" t="n">
        <v>-0.857898825291343</v>
      </c>
      <c r="L336" s="0" t="n">
        <v>-0.553569531067793</v>
      </c>
      <c r="M336" s="0" t="n">
        <v>0.25730000061779</v>
      </c>
      <c r="N336" s="0" t="n">
        <v>-1.08211231299314</v>
      </c>
      <c r="O336" s="0" t="n">
        <v>0.129034115129784</v>
      </c>
      <c r="P336" s="0" t="n">
        <v>0.851662174334393</v>
      </c>
      <c r="Q336" s="0" t="n">
        <v>0.758970698903345</v>
      </c>
      <c r="R336" s="0" t="n">
        <v>0.978740836309766</v>
      </c>
      <c r="S336" s="0" t="n">
        <v>0.272410016603687</v>
      </c>
      <c r="T336" s="0" t="n">
        <v>-1.23372427833619</v>
      </c>
      <c r="U336" s="0" t="n">
        <v>0.805095181030509</v>
      </c>
      <c r="V336" s="0" t="n">
        <v>-0.188475761018103</v>
      </c>
      <c r="W336" s="0" t="n">
        <v>0.656689345627413</v>
      </c>
      <c r="X336" s="0" t="n">
        <v>0.260309041271438</v>
      </c>
      <c r="Y336" s="0" t="n">
        <v>1.51004121198525</v>
      </c>
      <c r="Z336" s="0" t="n">
        <v>0.220538229156537</v>
      </c>
      <c r="AA336" s="0" t="n">
        <v>0.193705379804962</v>
      </c>
      <c r="AB336" s="0" t="n">
        <v>-0.540287944035695</v>
      </c>
      <c r="AC336" s="0" t="n">
        <v>-0.223280913255371</v>
      </c>
      <c r="AD336" s="0" t="n">
        <v>1.19839212495205</v>
      </c>
      <c r="AE336" s="0" t="n">
        <v>-1.08419824404354</v>
      </c>
      <c r="AF336" s="0" t="n">
        <v>-0.210303040221995</v>
      </c>
      <c r="AG336" s="0" t="n">
        <v>-0.198393517177487</v>
      </c>
      <c r="AH336" s="0" t="n">
        <v>0.00918235338513894</v>
      </c>
      <c r="AI336" s="0" t="n">
        <v>0.51775744722222</v>
      </c>
      <c r="AJ336" s="0" t="n">
        <v>-0.217802339748726</v>
      </c>
      <c r="AK336" s="0" t="n">
        <v>-0.475588435928582</v>
      </c>
      <c r="AL336" s="0" t="n">
        <v>1.74689569134556</v>
      </c>
      <c r="AM336" s="0" t="n">
        <v>0.538760837346096</v>
      </c>
      <c r="AN336" s="0" t="n">
        <v>0.254946970403589</v>
      </c>
      <c r="AO336" s="0" t="n">
        <v>-0.256170605694278</v>
      </c>
      <c r="AP336" s="0" t="n">
        <v>-1.19331100592713</v>
      </c>
      <c r="AQ336" s="0" t="n">
        <v>0.771740814596782</v>
      </c>
      <c r="AR336" s="0" t="n">
        <v>0.497961846817842</v>
      </c>
      <c r="AS336" s="0" t="n">
        <v>0.51253411064655</v>
      </c>
      <c r="AT336" s="0" t="n">
        <v>0.801527590104542</v>
      </c>
      <c r="AU336" s="0" t="n">
        <v>0.347186495112263</v>
      </c>
      <c r="AV336" s="0" t="n">
        <v>-0.770802219987971</v>
      </c>
      <c r="AW336" s="0" t="n">
        <v>1.05383549536435</v>
      </c>
      <c r="AX336" s="0" t="n">
        <v>-0.427814395152903</v>
      </c>
      <c r="AY336" s="0" t="n">
        <v>1.70190223001834</v>
      </c>
      <c r="AZ336" s="0" t="n">
        <v>0.561337996442206</v>
      </c>
      <c r="BA336" s="0" t="n">
        <v>0.329489300217986</v>
      </c>
      <c r="BB336" s="0" t="n">
        <v>-1.67485967291407</v>
      </c>
      <c r="BC336" s="0" t="n">
        <v>0.274802304752688</v>
      </c>
      <c r="BD336" s="0" t="n">
        <v>2.20124347345092</v>
      </c>
      <c r="BE336" s="0" t="n">
        <v>1.99888890686125</v>
      </c>
      <c r="BF336" s="0" t="n">
        <v>-0.034029586346681</v>
      </c>
      <c r="BG336" s="0" t="n">
        <v>-0.613770855789909</v>
      </c>
      <c r="BH336" s="0" t="n">
        <v>-0.375455857627253</v>
      </c>
      <c r="BI336" s="0" t="n">
        <v>-0.16757010580099</v>
      </c>
      <c r="BJ336" s="0" t="n">
        <v>-1.16225959750567</v>
      </c>
      <c r="BK336" s="0" t="n">
        <v>0.539591220737132</v>
      </c>
    </row>
    <row r="337" customFormat="false" ht="15" hidden="false" customHeight="false" outlineLevel="0" collapsed="false">
      <c r="A337" s="0" t="n">
        <v>-0.894910556026825</v>
      </c>
      <c r="B337" s="0" t="n">
        <v>1.63201488502642</v>
      </c>
      <c r="C337" s="0" t="n">
        <v>0.904947832938066</v>
      </c>
      <c r="D337" s="0" t="n">
        <v>1.80704139493182</v>
      </c>
      <c r="E337" s="0" t="n">
        <v>0.274845300669792</v>
      </c>
      <c r="F337" s="0" t="n">
        <v>0.0462612172663425</v>
      </c>
      <c r="G337" s="0" t="n">
        <v>-0.11410149222652</v>
      </c>
      <c r="H337" s="0" t="n">
        <v>-0.0618833528871352</v>
      </c>
      <c r="I337" s="0" t="n">
        <v>0.927553330811728</v>
      </c>
      <c r="J337" s="0" t="n">
        <v>0.190240844413216</v>
      </c>
      <c r="K337" s="0" t="n">
        <v>1.49744666860575</v>
      </c>
      <c r="L337" s="0" t="n">
        <v>-1.36322897513225</v>
      </c>
      <c r="M337" s="0" t="n">
        <v>0.303626072898001</v>
      </c>
      <c r="N337" s="0" t="n">
        <v>0.488886119043691</v>
      </c>
      <c r="O337" s="0" t="n">
        <v>-1.58894032844408</v>
      </c>
      <c r="P337" s="0" t="n">
        <v>1.24224653354923</v>
      </c>
      <c r="Q337" s="0" t="n">
        <v>1.12558711403197</v>
      </c>
      <c r="R337" s="0" t="n">
        <v>1.09622032486857</v>
      </c>
      <c r="S337" s="0" t="n">
        <v>0.0678713816994819</v>
      </c>
      <c r="T337" s="0" t="n">
        <v>-0.431631629637597</v>
      </c>
      <c r="U337" s="0" t="n">
        <v>-0.739675468117834</v>
      </c>
      <c r="V337" s="0" t="n">
        <v>-2.57199531749497</v>
      </c>
      <c r="W337" s="0" t="n">
        <v>2.24943245420076</v>
      </c>
      <c r="X337" s="0" t="n">
        <v>-0.608735589124417</v>
      </c>
      <c r="Y337" s="0" t="n">
        <v>0.557130572572231</v>
      </c>
      <c r="Z337" s="0" t="n">
        <v>0.586415148888773</v>
      </c>
      <c r="AA337" s="0" t="n">
        <v>0.619772128253878</v>
      </c>
      <c r="AB337" s="0" t="n">
        <v>0.908769670807973</v>
      </c>
      <c r="AC337" s="0" t="n">
        <v>-1.68452483460345</v>
      </c>
      <c r="AD337" s="0" t="n">
        <v>-0.842297327013903</v>
      </c>
      <c r="AE337" s="0" t="n">
        <v>-0.0231959785573748</v>
      </c>
      <c r="AF337" s="0" t="n">
        <v>-1.351015752487</v>
      </c>
      <c r="AG337" s="0" t="n">
        <v>1.51252896529888</v>
      </c>
      <c r="AH337" s="0" t="n">
        <v>1.33070513133093</v>
      </c>
      <c r="AI337" s="0" t="n">
        <v>2.17796773219469</v>
      </c>
      <c r="AJ337" s="0" t="n">
        <v>0.699414540123288</v>
      </c>
      <c r="AK337" s="0" t="n">
        <v>-0.161698526704753</v>
      </c>
      <c r="AL337" s="0" t="n">
        <v>-0.102858577932334</v>
      </c>
      <c r="AM337" s="0" t="n">
        <v>-0.149341911059881</v>
      </c>
      <c r="AN337" s="0" t="n">
        <v>1.41105683106608</v>
      </c>
      <c r="AO337" s="0" t="n">
        <v>-0.803154742614022</v>
      </c>
      <c r="AP337" s="0" t="n">
        <v>-0.239627518238998</v>
      </c>
      <c r="AQ337" s="0" t="n">
        <v>-0.733054281465999</v>
      </c>
      <c r="AR337" s="0" t="n">
        <v>1.89276217759005</v>
      </c>
      <c r="AS337" s="0" t="n">
        <v>-0.31149085879779</v>
      </c>
      <c r="AT337" s="0" t="n">
        <v>1.18776523991753</v>
      </c>
      <c r="AU337" s="0" t="n">
        <v>0.397323252551362</v>
      </c>
      <c r="AV337" s="0" t="n">
        <v>-0.534364898636383</v>
      </c>
      <c r="AW337" s="0" t="n">
        <v>-0.0910936062559132</v>
      </c>
      <c r="AX337" s="0" t="n">
        <v>0.851539979779319</v>
      </c>
      <c r="AY337" s="0" t="n">
        <v>-0.00627315618441829</v>
      </c>
      <c r="AZ337" s="0" t="n">
        <v>1.53153531524364</v>
      </c>
      <c r="BA337" s="0" t="n">
        <v>-1.1502673958983</v>
      </c>
      <c r="BB337" s="0" t="n">
        <v>0.205284019496251</v>
      </c>
      <c r="BC337" s="0" t="n">
        <v>-1.11854994425533</v>
      </c>
      <c r="BD337" s="0" t="n">
        <v>0.526531687096043</v>
      </c>
      <c r="BE337" s="0" t="n">
        <v>0.523575988406583</v>
      </c>
      <c r="BF337" s="0" t="n">
        <v>0.764186786637846</v>
      </c>
      <c r="BG337" s="0" t="n">
        <v>-0.876173931693075</v>
      </c>
      <c r="BH337" s="0" t="n">
        <v>0.709431157328476</v>
      </c>
      <c r="BI337" s="0" t="n">
        <v>-0.644595432415177</v>
      </c>
      <c r="BJ337" s="0" t="n">
        <v>0.38245239766929</v>
      </c>
      <c r="BK337" s="0" t="n">
        <v>1.97596329989162</v>
      </c>
    </row>
    <row r="338" customFormat="false" ht="15" hidden="false" customHeight="false" outlineLevel="0" collapsed="false">
      <c r="A338" s="0" t="n">
        <v>0.570314067786466</v>
      </c>
      <c r="B338" s="0" t="n">
        <v>1.17910821436285</v>
      </c>
      <c r="C338" s="0" t="n">
        <v>-0.0339027236823375</v>
      </c>
      <c r="D338" s="0" t="n">
        <v>1.19040773567449</v>
      </c>
      <c r="E338" s="0" t="n">
        <v>-0.925975100714617</v>
      </c>
      <c r="F338" s="0" t="n">
        <v>0.0910758603530272</v>
      </c>
      <c r="G338" s="0" t="n">
        <v>0.177595994758739</v>
      </c>
      <c r="H338" s="0" t="n">
        <v>-0.655892137787583</v>
      </c>
      <c r="I338" s="0" t="n">
        <v>-0.963906934075863</v>
      </c>
      <c r="J338" s="0" t="n">
        <v>0.0200987517696517</v>
      </c>
      <c r="K338" s="0" t="n">
        <v>0.771200299549291</v>
      </c>
      <c r="L338" s="0" t="n">
        <v>1.77396961611213</v>
      </c>
      <c r="M338" s="0" t="n">
        <v>0.68604975703518</v>
      </c>
      <c r="N338" s="0" t="n">
        <v>0.617212246647962</v>
      </c>
      <c r="O338" s="0" t="n">
        <v>-0.107057452992297</v>
      </c>
      <c r="P338" s="0" t="n">
        <v>0.345146881138027</v>
      </c>
      <c r="Q338" s="0" t="n">
        <v>-0.687932972051428</v>
      </c>
      <c r="R338" s="0" t="n">
        <v>0.61298327127069</v>
      </c>
      <c r="S338" s="0" t="n">
        <v>0.0570411668529418</v>
      </c>
      <c r="T338" s="0" t="n">
        <v>-1.18398744319689</v>
      </c>
      <c r="U338" s="0" t="n">
        <v>-0.341825213954967</v>
      </c>
      <c r="V338" s="0" t="n">
        <v>0.0600375416885645</v>
      </c>
      <c r="W338" s="0" t="n">
        <v>0.601944441935177</v>
      </c>
      <c r="X338" s="0" t="n">
        <v>0.633231396714977</v>
      </c>
      <c r="Y338" s="0" t="n">
        <v>0.850613252951948</v>
      </c>
      <c r="Z338" s="0" t="n">
        <v>0.541006865782899</v>
      </c>
      <c r="AA338" s="0" t="n">
        <v>-0.755665838744315</v>
      </c>
      <c r="AB338" s="0" t="n">
        <v>0.221888271292269</v>
      </c>
      <c r="AC338" s="0" t="n">
        <v>1.34977306938123</v>
      </c>
      <c r="AD338" s="0" t="n">
        <v>-1.76816929305978</v>
      </c>
      <c r="AE338" s="0" t="n">
        <v>-0.319965191145163</v>
      </c>
      <c r="AF338" s="0" t="n">
        <v>1.40694340051317</v>
      </c>
      <c r="AG338" s="0" t="n">
        <v>0.441848927240824</v>
      </c>
      <c r="AH338" s="0" t="n">
        <v>-0.110886382828418</v>
      </c>
      <c r="AI338" s="0" t="n">
        <v>-1.70459209329738</v>
      </c>
      <c r="AJ338" s="0" t="n">
        <v>1.10811245825887</v>
      </c>
      <c r="AK338" s="0" t="n">
        <v>-0.976040719355947</v>
      </c>
      <c r="AL338" s="0" t="n">
        <v>-1.39948642697234</v>
      </c>
      <c r="AM338" s="0" t="n">
        <v>0.62865430507457</v>
      </c>
      <c r="AN338" s="0" t="n">
        <v>0.277513618860234</v>
      </c>
      <c r="AO338" s="0" t="n">
        <v>1.03630924737377</v>
      </c>
      <c r="AP338" s="0" t="n">
        <v>0.203461141080305</v>
      </c>
      <c r="AQ338" s="0" t="n">
        <v>0.0365899743429312</v>
      </c>
      <c r="AR338" s="0" t="n">
        <v>-0.659649998082371</v>
      </c>
      <c r="AS338" s="0" t="n">
        <v>-1.09018347102045</v>
      </c>
      <c r="AT338" s="0" t="n">
        <v>0.748096064621647</v>
      </c>
      <c r="AU338" s="0" t="n">
        <v>1.967325064226</v>
      </c>
      <c r="AV338" s="0" t="n">
        <v>0.0212447792762421</v>
      </c>
      <c r="AW338" s="0" t="n">
        <v>-0.293537529968641</v>
      </c>
      <c r="AX338" s="0" t="n">
        <v>-0.249417687685042</v>
      </c>
      <c r="AY338" s="0" t="n">
        <v>0.326673247509044</v>
      </c>
      <c r="AZ338" s="0" t="n">
        <v>-0.124752099663935</v>
      </c>
      <c r="BA338" s="0" t="n">
        <v>-1.51544480835225</v>
      </c>
      <c r="BB338" s="0" t="n">
        <v>-0.381734168962509</v>
      </c>
      <c r="BC338" s="0" t="n">
        <v>0.373368425003084</v>
      </c>
      <c r="BD338" s="0" t="n">
        <v>0.500197817095996</v>
      </c>
      <c r="BE338" s="0" t="n">
        <v>0.169852357677731</v>
      </c>
      <c r="BF338" s="0" t="n">
        <v>-1.63673996183064</v>
      </c>
      <c r="BG338" s="0" t="n">
        <v>0.183300709526197</v>
      </c>
      <c r="BH338" s="0" t="n">
        <v>0.019794344520708</v>
      </c>
      <c r="BI338" s="0" t="n">
        <v>0.482313570936303</v>
      </c>
      <c r="BJ338" s="0" t="n">
        <v>-1.09898335744197</v>
      </c>
      <c r="BK338" s="0" t="n">
        <v>-1.95983725474468</v>
      </c>
    </row>
    <row r="339" customFormat="false" ht="15" hidden="false" customHeight="false" outlineLevel="0" collapsed="false">
      <c r="A339" s="0" t="n">
        <v>-0.450613049431388</v>
      </c>
      <c r="B339" s="0" t="n">
        <v>-0.0827729037854258</v>
      </c>
      <c r="C339" s="0" t="n">
        <v>-0.0367828331742348</v>
      </c>
      <c r="D339" s="0" t="n">
        <v>2.38430678878575</v>
      </c>
      <c r="E339" s="0" t="n">
        <v>-0.745150864284817</v>
      </c>
      <c r="F339" s="0" t="n">
        <v>-0.134166415995844</v>
      </c>
      <c r="G339" s="0" t="n">
        <v>-0.428342050660725</v>
      </c>
      <c r="H339" s="0" t="n">
        <v>0.711462194083705</v>
      </c>
      <c r="I339" s="0" t="n">
        <v>0.384456878977092</v>
      </c>
      <c r="J339" s="0" t="n">
        <v>0.411024936503173</v>
      </c>
      <c r="K339" s="0" t="n">
        <v>-1.02162298407304</v>
      </c>
      <c r="L339" s="0" t="n">
        <v>0.378759836603093</v>
      </c>
      <c r="M339" s="0" t="n">
        <v>-2.0826603221098</v>
      </c>
      <c r="N339" s="0" t="n">
        <v>-0.430862419015037</v>
      </c>
      <c r="O339" s="0" t="n">
        <v>1.27568265999573</v>
      </c>
      <c r="P339" s="0" t="n">
        <v>0.128546293251957</v>
      </c>
      <c r="Q339" s="0" t="n">
        <v>0.651675122156416</v>
      </c>
      <c r="R339" s="0" t="n">
        <v>2.19438246982002</v>
      </c>
      <c r="S339" s="0" t="n">
        <v>-1.59947094011379</v>
      </c>
      <c r="T339" s="0" t="n">
        <v>-0.703142542220004</v>
      </c>
      <c r="U339" s="0" t="n">
        <v>-0.533207317899313</v>
      </c>
      <c r="V339" s="0" t="n">
        <v>-0.165403660299704</v>
      </c>
      <c r="W339" s="0" t="n">
        <v>1.38201756869244</v>
      </c>
      <c r="X339" s="0" t="n">
        <v>0.483617139555437</v>
      </c>
      <c r="Y339" s="0" t="n">
        <v>-0.841780774784013</v>
      </c>
      <c r="Z339" s="0" t="n">
        <v>1.0512200297825</v>
      </c>
      <c r="AA339" s="0" t="n">
        <v>2.53176931625081</v>
      </c>
      <c r="AB339" s="0" t="n">
        <v>0.227106007780926</v>
      </c>
      <c r="AC339" s="0" t="n">
        <v>0.141757554027539</v>
      </c>
      <c r="AD339" s="0" t="n">
        <v>-0.135563416414709</v>
      </c>
      <c r="AE339" s="0" t="n">
        <v>-0.728518643514536</v>
      </c>
      <c r="AF339" s="0" t="n">
        <v>-0.637605812231209</v>
      </c>
      <c r="AG339" s="0" t="n">
        <v>-0.258769805243922</v>
      </c>
      <c r="AH339" s="0" t="n">
        <v>-1.19553138808671</v>
      </c>
      <c r="AI339" s="0" t="n">
        <v>1.51896978081332</v>
      </c>
      <c r="AJ339" s="0" t="n">
        <v>-0.50458181447739</v>
      </c>
      <c r="AK339" s="0" t="n">
        <v>-0.626538363336943</v>
      </c>
      <c r="AL339" s="0" t="n">
        <v>1.23956228608024</v>
      </c>
      <c r="AM339" s="0" t="n">
        <v>1.50287060868239</v>
      </c>
      <c r="AN339" s="0" t="n">
        <v>0.745942126475601</v>
      </c>
      <c r="AO339" s="0" t="n">
        <v>0.661541442515292</v>
      </c>
      <c r="AP339" s="0" t="n">
        <v>-0.753419463502431</v>
      </c>
      <c r="AQ339" s="0" t="n">
        <v>0.614538783691095</v>
      </c>
      <c r="AR339" s="0" t="n">
        <v>0.856348518281204</v>
      </c>
      <c r="AS339" s="0" t="n">
        <v>0.611633736694559</v>
      </c>
      <c r="AT339" s="0" t="n">
        <v>-1.11863233415421</v>
      </c>
      <c r="AU339" s="0" t="n">
        <v>-0.0130433743769521</v>
      </c>
      <c r="AV339" s="0" t="n">
        <v>0.179251025356912</v>
      </c>
      <c r="AW339" s="0" t="n">
        <v>0.110005498701052</v>
      </c>
      <c r="AX339" s="0" t="n">
        <v>-1.29206033432652</v>
      </c>
      <c r="AY339" s="0" t="n">
        <v>0.749171726603242</v>
      </c>
      <c r="AZ339" s="0" t="n">
        <v>-1.3155082909401</v>
      </c>
      <c r="BA339" s="0" t="n">
        <v>-0.210496298921504</v>
      </c>
      <c r="BB339" s="0" t="n">
        <v>0.160419381975348</v>
      </c>
      <c r="BC339" s="0" t="n">
        <v>-2.50090049793428</v>
      </c>
      <c r="BD339" s="0" t="n">
        <v>1.0556394897986</v>
      </c>
      <c r="BE339" s="0" t="n">
        <v>0.353685759567006</v>
      </c>
      <c r="BF339" s="0" t="n">
        <v>1.232431239164</v>
      </c>
      <c r="BG339" s="0" t="n">
        <v>-0.952461970536169</v>
      </c>
      <c r="BH339" s="0" t="n">
        <v>-1.68918893365168</v>
      </c>
      <c r="BI339" s="0" t="n">
        <v>-1.66992278140464</v>
      </c>
      <c r="BJ339" s="0" t="n">
        <v>-1.22394875314601</v>
      </c>
      <c r="BK339" s="0" t="n">
        <v>0.197620467795966</v>
      </c>
    </row>
    <row r="340" customFormat="false" ht="15" hidden="false" customHeight="false" outlineLevel="0" collapsed="false">
      <c r="A340" s="0" t="n">
        <v>0.365240977489847</v>
      </c>
      <c r="B340" s="0" t="n">
        <v>1.67116977249407</v>
      </c>
      <c r="C340" s="0" t="n">
        <v>-2.03587353518179</v>
      </c>
      <c r="D340" s="0" t="n">
        <v>-0.468978078148468</v>
      </c>
      <c r="E340" s="0" t="n">
        <v>0.491956904869483</v>
      </c>
      <c r="F340" s="0" t="n">
        <v>-1.32805688898697</v>
      </c>
      <c r="G340" s="0" t="n">
        <v>0.972764516760001</v>
      </c>
      <c r="H340" s="0" t="n">
        <v>-0.406622034222674</v>
      </c>
      <c r="I340" s="0" t="n">
        <v>0.172629134290835</v>
      </c>
      <c r="J340" s="0" t="n">
        <v>-0.638677139880301</v>
      </c>
      <c r="K340" s="0" t="n">
        <v>0.0635735391861215</v>
      </c>
      <c r="L340" s="0" t="n">
        <v>1.45092789111122</v>
      </c>
      <c r="M340" s="0" t="n">
        <v>-0.0755763726700378</v>
      </c>
      <c r="N340" s="0" t="n">
        <v>-1.04886414187536</v>
      </c>
      <c r="O340" s="0" t="n">
        <v>0.0292164058539852</v>
      </c>
      <c r="P340" s="0" t="n">
        <v>-0.775115121589086</v>
      </c>
      <c r="Q340" s="0" t="n">
        <v>1.04552948567405</v>
      </c>
      <c r="R340" s="0" t="n">
        <v>0.0262607932698521</v>
      </c>
      <c r="S340" s="0" t="n">
        <v>0.624510455088577</v>
      </c>
      <c r="T340" s="0" t="n">
        <v>-0.74698084010471</v>
      </c>
      <c r="U340" s="0" t="n">
        <v>-0.0314915622619958</v>
      </c>
      <c r="V340" s="0" t="n">
        <v>-0.690073676336613</v>
      </c>
      <c r="W340" s="0" t="n">
        <v>-1.08771042615787</v>
      </c>
      <c r="X340" s="0" t="n">
        <v>-0.691618575121388</v>
      </c>
      <c r="Y340" s="0" t="n">
        <v>-0.273118434293644</v>
      </c>
      <c r="Z340" s="0" t="n">
        <v>0.998212258511405</v>
      </c>
      <c r="AA340" s="0" t="n">
        <v>0.00278611066690124</v>
      </c>
      <c r="AB340" s="0" t="n">
        <v>0.533090402015833</v>
      </c>
      <c r="AC340" s="0" t="n">
        <v>0.344063956704227</v>
      </c>
      <c r="AD340" s="0" t="n">
        <v>0.374534150750251</v>
      </c>
      <c r="AE340" s="0" t="n">
        <v>0.979925574782245</v>
      </c>
      <c r="AF340" s="0" t="n">
        <v>1.95733858913399</v>
      </c>
      <c r="AG340" s="0" t="n">
        <v>0.668143048327767</v>
      </c>
      <c r="AH340" s="0" t="n">
        <v>-0.193379451924159</v>
      </c>
      <c r="AI340" s="0" t="n">
        <v>1.34817704542749</v>
      </c>
      <c r="AJ340" s="0" t="n">
        <v>-0.0156822364716243</v>
      </c>
      <c r="AK340" s="0" t="n">
        <v>-1.90026842431097</v>
      </c>
      <c r="AL340" s="0" t="n">
        <v>-1.02305655525224</v>
      </c>
      <c r="AM340" s="0" t="n">
        <v>-1.64354150912053</v>
      </c>
      <c r="AN340" s="0" t="n">
        <v>-0.391127876932726</v>
      </c>
      <c r="AO340" s="0" t="n">
        <v>-1.16750982298645</v>
      </c>
      <c r="AP340" s="0" t="n">
        <v>0.723964730467787</v>
      </c>
      <c r="AQ340" s="0" t="n">
        <v>0.644340267021984</v>
      </c>
      <c r="AR340" s="0" t="n">
        <v>2.73914020613747</v>
      </c>
      <c r="AS340" s="0" t="n">
        <v>-1.1861454740423</v>
      </c>
      <c r="AT340" s="0" t="n">
        <v>-1.54032397981989</v>
      </c>
      <c r="AU340" s="0" t="n">
        <v>0.55317724534727</v>
      </c>
      <c r="AV340" s="0" t="n">
        <v>0.253951706397235</v>
      </c>
      <c r="AW340" s="0" t="n">
        <v>0.753862113690962</v>
      </c>
      <c r="AX340" s="0" t="n">
        <v>-0.382653551477492</v>
      </c>
      <c r="AY340" s="0" t="n">
        <v>-1.12493254530324</v>
      </c>
      <c r="AZ340" s="0" t="n">
        <v>1.74277197388104</v>
      </c>
      <c r="BA340" s="0" t="n">
        <v>-0.409438530642252</v>
      </c>
      <c r="BB340" s="0" t="n">
        <v>0.276671771719145</v>
      </c>
      <c r="BC340" s="0" t="n">
        <v>-0.113394391966689</v>
      </c>
      <c r="BD340" s="0" t="n">
        <v>-0.458994001674291</v>
      </c>
      <c r="BE340" s="0" t="n">
        <v>0.188202438772821</v>
      </c>
      <c r="BF340" s="0" t="n">
        <v>0.103586853405781</v>
      </c>
      <c r="BG340" s="0" t="n">
        <v>0.213875167554639</v>
      </c>
      <c r="BH340" s="0" t="n">
        <v>-0.970316201788281</v>
      </c>
      <c r="BI340" s="0" t="n">
        <v>-0.418759960127497</v>
      </c>
      <c r="BJ340" s="0" t="n">
        <v>-0.220583537737361</v>
      </c>
      <c r="BK340" s="0" t="n">
        <v>1.27095172109228</v>
      </c>
    </row>
    <row r="341" customFormat="false" ht="15" hidden="false" customHeight="false" outlineLevel="0" collapsed="false">
      <c r="A341" s="0" t="n">
        <v>0.378579743213154</v>
      </c>
      <c r="B341" s="0" t="n">
        <v>-0.898669160339174</v>
      </c>
      <c r="C341" s="0" t="n">
        <v>-0.0376965731239229</v>
      </c>
      <c r="D341" s="0" t="n">
        <v>-0.659531469589138</v>
      </c>
      <c r="E341" s="0" t="n">
        <v>-1.76651180032763</v>
      </c>
      <c r="F341" s="0" t="n">
        <v>-1.03860606920882</v>
      </c>
      <c r="G341" s="0" t="n">
        <v>-0.0931583376997423</v>
      </c>
      <c r="H341" s="0" t="n">
        <v>0.510989170195727</v>
      </c>
      <c r="I341" s="0" t="n">
        <v>2.5535495960559</v>
      </c>
      <c r="J341" s="0" t="n">
        <v>0.168384922472853</v>
      </c>
      <c r="K341" s="0" t="n">
        <v>0.326012495816849</v>
      </c>
      <c r="L341" s="0" t="n">
        <v>-0.390366194395376</v>
      </c>
      <c r="M341" s="0" t="n">
        <v>0.153905226974688</v>
      </c>
      <c r="N341" s="0" t="n">
        <v>0.320385059436794</v>
      </c>
      <c r="O341" s="0" t="n">
        <v>1.77939893050722</v>
      </c>
      <c r="P341" s="0" t="n">
        <v>0.939967829150067</v>
      </c>
      <c r="Q341" s="0" t="n">
        <v>-0.476651040800558</v>
      </c>
      <c r="R341" s="0" t="n">
        <v>-1.71590763113269</v>
      </c>
      <c r="S341" s="0" t="n">
        <v>0.0975253837456234</v>
      </c>
      <c r="T341" s="0" t="n">
        <v>-0.327811073574123</v>
      </c>
      <c r="U341" s="0" t="n">
        <v>-0.952478156952805</v>
      </c>
      <c r="V341" s="0" t="n">
        <v>0.81089393620025</v>
      </c>
      <c r="W341" s="0" t="n">
        <v>-0.366814043285442</v>
      </c>
      <c r="X341" s="0" t="n">
        <v>0.740490106332159</v>
      </c>
      <c r="Y341" s="0" t="n">
        <v>-0.864824438491011</v>
      </c>
      <c r="Z341" s="0" t="n">
        <v>-0.151403047951733</v>
      </c>
      <c r="AA341" s="0" t="n">
        <v>-0.29845181398144</v>
      </c>
      <c r="AB341" s="0" t="n">
        <v>0.782598597418589</v>
      </c>
      <c r="AC341" s="0" t="n">
        <v>-0.707032359610785</v>
      </c>
      <c r="AD341" s="0" t="n">
        <v>-2.08471292123102</v>
      </c>
      <c r="AE341" s="0" t="n">
        <v>1.00791169542821</v>
      </c>
      <c r="AF341" s="0" t="n">
        <v>0.339759007647524</v>
      </c>
      <c r="AG341" s="0" t="n">
        <v>-0.231607474168092</v>
      </c>
      <c r="AH341" s="0" t="n">
        <v>-0.786406211995817</v>
      </c>
      <c r="AI341" s="0" t="n">
        <v>0.559546285289469</v>
      </c>
      <c r="AJ341" s="0" t="n">
        <v>2.83303029014274</v>
      </c>
      <c r="AK341" s="0" t="n">
        <v>-1.35918949416403</v>
      </c>
      <c r="AL341" s="0" t="n">
        <v>-0.760506119584143</v>
      </c>
      <c r="AM341" s="0" t="n">
        <v>1.74294753048667</v>
      </c>
      <c r="AN341" s="0" t="n">
        <v>0.607568791779556</v>
      </c>
      <c r="AO341" s="0" t="n">
        <v>-1.56818242952733</v>
      </c>
      <c r="AP341" s="0" t="n">
        <v>-1.44779641845787</v>
      </c>
      <c r="AQ341" s="0" t="n">
        <v>-0.938640022678945</v>
      </c>
      <c r="AR341" s="0" t="n">
        <v>0.176112433959863</v>
      </c>
      <c r="AS341" s="0" t="n">
        <v>-0.08298741881251</v>
      </c>
      <c r="AT341" s="0" t="n">
        <v>0.130925805126127</v>
      </c>
      <c r="AU341" s="0" t="n">
        <v>-1.12823978326884</v>
      </c>
      <c r="AV341" s="0" t="n">
        <v>0.87584240649511</v>
      </c>
      <c r="AW341" s="0" t="n">
        <v>0.805799654884205</v>
      </c>
      <c r="AX341" s="0" t="n">
        <v>-1.01027458683602</v>
      </c>
      <c r="AY341" s="0" t="n">
        <v>0.0443614555115616</v>
      </c>
      <c r="AZ341" s="0" t="n">
        <v>-1.37846735545381</v>
      </c>
      <c r="BA341" s="0" t="n">
        <v>0.671512206980546</v>
      </c>
      <c r="BB341" s="0" t="n">
        <v>0.0547783603388251</v>
      </c>
      <c r="BC341" s="0" t="n">
        <v>0.922412984843953</v>
      </c>
      <c r="BD341" s="0" t="n">
        <v>-0.00736268142356714</v>
      </c>
      <c r="BE341" s="0" t="n">
        <v>1.4785469369988</v>
      </c>
      <c r="BF341" s="0" t="n">
        <v>0.487633420954963</v>
      </c>
      <c r="BG341" s="0" t="n">
        <v>1.43625386492812</v>
      </c>
      <c r="BH341" s="0" t="n">
        <v>-0.693923233191258</v>
      </c>
      <c r="BI341" s="0" t="n">
        <v>-0.716589339759652</v>
      </c>
      <c r="BJ341" s="0" t="n">
        <v>1.73026273048435</v>
      </c>
      <c r="BK341" s="0" t="n">
        <v>-1.33388574550057</v>
      </c>
    </row>
    <row r="342" customFormat="false" ht="15" hidden="false" customHeight="false" outlineLevel="0" collapsed="false">
      <c r="A342" s="0" t="n">
        <v>-2.49741512641985</v>
      </c>
      <c r="B342" s="0" t="n">
        <v>-0.046006386736341</v>
      </c>
      <c r="C342" s="0" t="n">
        <v>0.641114260224645</v>
      </c>
      <c r="D342" s="0" t="n">
        <v>-2.82433059100305</v>
      </c>
      <c r="E342" s="0" t="n">
        <v>1.31896849830251</v>
      </c>
      <c r="F342" s="0" t="n">
        <v>-0.0201064668690984</v>
      </c>
      <c r="G342" s="0" t="n">
        <v>-0.179622272631923</v>
      </c>
      <c r="H342" s="0" t="n">
        <v>-1.34514762045242</v>
      </c>
      <c r="I342" s="0" t="n">
        <v>-0.359738975126788</v>
      </c>
      <c r="J342" s="0" t="n">
        <v>0.498633895788451</v>
      </c>
      <c r="K342" s="0" t="n">
        <v>0.951184370387956</v>
      </c>
      <c r="L342" s="0" t="n">
        <v>0.341821820246136</v>
      </c>
      <c r="M342" s="0" t="n">
        <v>1.00692736094514</v>
      </c>
      <c r="N342" s="0" t="n">
        <v>-0.0478253197846829</v>
      </c>
      <c r="O342" s="0" t="n">
        <v>0.564196179860487</v>
      </c>
      <c r="P342" s="0" t="n">
        <v>1.49403779328975</v>
      </c>
      <c r="Q342" s="0" t="n">
        <v>-1.2551457883749</v>
      </c>
      <c r="R342" s="0" t="n">
        <v>0.497672523429039</v>
      </c>
      <c r="S342" s="0" t="n">
        <v>1.26813680497531</v>
      </c>
      <c r="T342" s="0" t="n">
        <v>0.168259134487542</v>
      </c>
      <c r="U342" s="0" t="n">
        <v>-0.0683715659676588</v>
      </c>
      <c r="V342" s="0" t="n">
        <v>1.74646672557903</v>
      </c>
      <c r="W342" s="0" t="n">
        <v>-0.331647667125763</v>
      </c>
      <c r="X342" s="0" t="n">
        <v>1.04715756869027</v>
      </c>
      <c r="Y342" s="0" t="n">
        <v>-1.71102880919079</v>
      </c>
      <c r="Z342" s="0" t="n">
        <v>-0.523960512076735</v>
      </c>
      <c r="AA342" s="0" t="n">
        <v>0.399899990109317</v>
      </c>
      <c r="AB342" s="0" t="n">
        <v>0.745167770317351</v>
      </c>
      <c r="AC342" s="0" t="n">
        <v>0.104967707563624</v>
      </c>
      <c r="AD342" s="0" t="n">
        <v>-0.61279074158329</v>
      </c>
      <c r="AE342" s="0" t="n">
        <v>0.0254941285851997</v>
      </c>
      <c r="AF342" s="0" t="n">
        <v>0.217158807136857</v>
      </c>
      <c r="AG342" s="0" t="n">
        <v>-0.0583702908178957</v>
      </c>
      <c r="AH342" s="0" t="n">
        <v>0.603858931236955</v>
      </c>
      <c r="AI342" s="0" t="n">
        <v>0.343205926843038</v>
      </c>
      <c r="AJ342" s="0" t="n">
        <v>2.085792438905</v>
      </c>
      <c r="AK342" s="0" t="n">
        <v>-0.973726230852368</v>
      </c>
      <c r="AL342" s="0" t="n">
        <v>-0.298797780321762</v>
      </c>
      <c r="AM342" s="0" t="n">
        <v>0.77345584403343</v>
      </c>
      <c r="AN342" s="0" t="n">
        <v>-1.89873498135524</v>
      </c>
      <c r="AO342" s="0" t="n">
        <v>-0.0870164803923866</v>
      </c>
      <c r="AP342" s="0" t="n">
        <v>1.0361435719752</v>
      </c>
      <c r="AQ342" s="0" t="n">
        <v>-0.856737421470458</v>
      </c>
      <c r="AR342" s="0" t="n">
        <v>-0.398048216509263</v>
      </c>
      <c r="AS342" s="0" t="n">
        <v>-0.394579985484219</v>
      </c>
      <c r="AT342" s="0" t="n">
        <v>0.425755604651591</v>
      </c>
      <c r="AU342" s="0" t="n">
        <v>-0.450495723778035</v>
      </c>
      <c r="AV342" s="0" t="n">
        <v>0.261758290221095</v>
      </c>
      <c r="AW342" s="0" t="n">
        <v>-0.555941451645842</v>
      </c>
      <c r="AX342" s="0" t="n">
        <v>1.90494445401064</v>
      </c>
      <c r="AY342" s="0" t="n">
        <v>0.433873462979189</v>
      </c>
      <c r="AZ342" s="0" t="n">
        <v>-1.7221550978082</v>
      </c>
      <c r="BA342" s="0" t="n">
        <v>0.767067455400301</v>
      </c>
      <c r="BB342" s="0" t="n">
        <v>0.603838297493187</v>
      </c>
      <c r="BC342" s="0" t="n">
        <v>0.447961338449975</v>
      </c>
      <c r="BD342" s="0" t="n">
        <v>1.21480613588864</v>
      </c>
      <c r="BE342" s="0" t="n">
        <v>2.20828077622825</v>
      </c>
      <c r="BF342" s="0" t="n">
        <v>0.230586398523613</v>
      </c>
      <c r="BG342" s="0" t="n">
        <v>-0.135859424081657</v>
      </c>
      <c r="BH342" s="0" t="n">
        <v>0.0525050685386522</v>
      </c>
      <c r="BI342" s="0" t="n">
        <v>0.144878561947887</v>
      </c>
      <c r="BJ342" s="0" t="n">
        <v>-0.0430408708503876</v>
      </c>
      <c r="BK342" s="0" t="n">
        <v>-1.02284147155076</v>
      </c>
    </row>
    <row r="343" customFormat="false" ht="15" hidden="false" customHeight="false" outlineLevel="0" collapsed="false">
      <c r="A343" s="0" t="n">
        <v>0.190446185929217</v>
      </c>
      <c r="B343" s="0" t="n">
        <v>0.57408257708727</v>
      </c>
      <c r="C343" s="0" t="n">
        <v>0.281125484888086</v>
      </c>
      <c r="D343" s="0" t="n">
        <v>-0.579346759756776</v>
      </c>
      <c r="E343" s="0" t="n">
        <v>-1.41202687854325</v>
      </c>
      <c r="F343" s="0" t="n">
        <v>0.628143739169178</v>
      </c>
      <c r="G343" s="0" t="n">
        <v>-0.0989337870288837</v>
      </c>
      <c r="H343" s="0" t="n">
        <v>-0.33835744193596</v>
      </c>
      <c r="I343" s="0" t="n">
        <v>0.992578006728823</v>
      </c>
      <c r="J343" s="0" t="n">
        <v>-0.0204171672129181</v>
      </c>
      <c r="K343" s="0" t="n">
        <v>1.4656738573421</v>
      </c>
      <c r="L343" s="0" t="n">
        <v>1.7690503037394</v>
      </c>
      <c r="M343" s="0" t="n">
        <v>-0.366746407892257</v>
      </c>
      <c r="N343" s="0" t="n">
        <v>0.383874741330783</v>
      </c>
      <c r="O343" s="0" t="n">
        <v>-0.202280407621219</v>
      </c>
      <c r="P343" s="0" t="n">
        <v>0.0178949770083501</v>
      </c>
      <c r="Q343" s="0" t="n">
        <v>0.976400048663797</v>
      </c>
      <c r="R343" s="0" t="n">
        <v>0.0452543019643365</v>
      </c>
      <c r="S343" s="0" t="n">
        <v>1.23310130501486</v>
      </c>
      <c r="T343" s="0" t="n">
        <v>-1.3909723580014</v>
      </c>
      <c r="U343" s="0" t="n">
        <v>1.35597034485996</v>
      </c>
      <c r="V343" s="0" t="n">
        <v>0.195785270968581</v>
      </c>
      <c r="W343" s="0" t="n">
        <v>1.04227158804725</v>
      </c>
      <c r="X343" s="0" t="n">
        <v>-0.570421173360796</v>
      </c>
      <c r="Y343" s="0" t="n">
        <v>0.331431371281503</v>
      </c>
      <c r="Z343" s="0" t="n">
        <v>0.51866671962121</v>
      </c>
      <c r="AA343" s="0" t="n">
        <v>-0.853201545051554</v>
      </c>
      <c r="AB343" s="0" t="n">
        <v>-0.0294305916775522</v>
      </c>
      <c r="AC343" s="0" t="n">
        <v>-0.516644445935967</v>
      </c>
      <c r="AD343" s="0" t="n">
        <v>0.981325936517465</v>
      </c>
      <c r="AE343" s="0" t="n">
        <v>1.40481694392751</v>
      </c>
      <c r="AF343" s="0" t="n">
        <v>-0.107207962040134</v>
      </c>
      <c r="AG343" s="0" t="n">
        <v>0.318846355494731</v>
      </c>
      <c r="AH343" s="0" t="n">
        <v>-0.626434672453944</v>
      </c>
      <c r="AI343" s="0" t="n">
        <v>0.0799084526625497</v>
      </c>
      <c r="AJ343" s="0" t="n">
        <v>-0.20507533923463</v>
      </c>
      <c r="AK343" s="0" t="n">
        <v>1.62338252994124</v>
      </c>
      <c r="AL343" s="0" t="n">
        <v>-1.88843693961426</v>
      </c>
      <c r="AM343" s="0" t="n">
        <v>0.164241985032032</v>
      </c>
      <c r="AN343" s="0" t="n">
        <v>-0.697586970339199</v>
      </c>
      <c r="AO343" s="0" t="n">
        <v>0.836091670219627</v>
      </c>
      <c r="AP343" s="0" t="n">
        <v>-0.308009902217341</v>
      </c>
      <c r="AQ343" s="0" t="n">
        <v>1.30284476352475</v>
      </c>
      <c r="AR343" s="0" t="n">
        <v>-0.452067838259671</v>
      </c>
      <c r="AS343" s="0" t="n">
        <v>0.355974084385833</v>
      </c>
      <c r="AT343" s="0" t="n">
        <v>-0.0291905039355675</v>
      </c>
      <c r="AU343" s="0" t="n">
        <v>-0.697974030130098</v>
      </c>
      <c r="AV343" s="0" t="n">
        <v>1.23254031122028</v>
      </c>
      <c r="AW343" s="0" t="n">
        <v>0.684491730612797</v>
      </c>
      <c r="AX343" s="0" t="n">
        <v>-0.457324281086766</v>
      </c>
      <c r="AY343" s="0" t="n">
        <v>-2.09822147454675</v>
      </c>
      <c r="AZ343" s="0" t="n">
        <v>0.138082334661482</v>
      </c>
      <c r="BA343" s="0" t="n">
        <v>-0.591136117923933</v>
      </c>
      <c r="BB343" s="0" t="n">
        <v>0.10697146985848</v>
      </c>
      <c r="BC343" s="0" t="n">
        <v>-1.9422455947563</v>
      </c>
      <c r="BD343" s="0" t="n">
        <v>1.74722166696526</v>
      </c>
      <c r="BE343" s="0" t="n">
        <v>-0.094621044669358</v>
      </c>
      <c r="BF343" s="0" t="n">
        <v>1.62554403356206</v>
      </c>
      <c r="BG343" s="0" t="n">
        <v>2.50657157053672</v>
      </c>
      <c r="BH343" s="0" t="n">
        <v>-0.297462053117817</v>
      </c>
      <c r="BI343" s="0" t="n">
        <v>-0.139497796147459</v>
      </c>
      <c r="BJ343" s="0" t="n">
        <v>0.284836937742201</v>
      </c>
      <c r="BK343" s="0" t="n">
        <v>0.106194090039753</v>
      </c>
    </row>
    <row r="344" customFormat="false" ht="15" hidden="false" customHeight="false" outlineLevel="0" collapsed="false">
      <c r="A344" s="0" t="n">
        <v>-3.09829943407126</v>
      </c>
      <c r="B344" s="0" t="n">
        <v>0.258175138031434</v>
      </c>
      <c r="C344" s="0" t="n">
        <v>-0.510124361250075</v>
      </c>
      <c r="D344" s="0" t="n">
        <v>0.649364819613881</v>
      </c>
      <c r="E344" s="0" t="n">
        <v>-0.295232575040603</v>
      </c>
      <c r="F344" s="0" t="n">
        <v>0.238233675055618</v>
      </c>
      <c r="G344" s="0" t="n">
        <v>0.41051848272973</v>
      </c>
      <c r="H344" s="0" t="n">
        <v>-1.81889853220033</v>
      </c>
      <c r="I344" s="0" t="n">
        <v>-1.17718496318434</v>
      </c>
      <c r="J344" s="0" t="n">
        <v>-0.136746647399231</v>
      </c>
      <c r="K344" s="0" t="n">
        <v>2.30421193594397</v>
      </c>
      <c r="L344" s="0" t="n">
        <v>0.36100922325257</v>
      </c>
      <c r="M344" s="0" t="n">
        <v>-2.70302756440508</v>
      </c>
      <c r="N344" s="0" t="n">
        <v>0.230661666639708</v>
      </c>
      <c r="O344" s="0" t="n">
        <v>-1.10321757205366</v>
      </c>
      <c r="P344" s="0" t="n">
        <v>-1.4419424019526</v>
      </c>
      <c r="Q344" s="0" t="n">
        <v>-0.218963915855975</v>
      </c>
      <c r="R344" s="0" t="n">
        <v>0.841821631868152</v>
      </c>
      <c r="S344" s="0" t="n">
        <v>2.43531233178289</v>
      </c>
      <c r="T344" s="0" t="n">
        <v>-0.684163208608955</v>
      </c>
      <c r="U344" s="0" t="n">
        <v>0.814756002823548</v>
      </c>
      <c r="V344" s="0" t="n">
        <v>-0.176150451887692</v>
      </c>
      <c r="W344" s="0" t="n">
        <v>1.24982033958936</v>
      </c>
      <c r="X344" s="0" t="n">
        <v>0.265237540470202</v>
      </c>
      <c r="Y344" s="0" t="n">
        <v>-0.0337190549010532</v>
      </c>
      <c r="Z344" s="0" t="n">
        <v>-0.268593581044298</v>
      </c>
      <c r="AA344" s="0" t="n">
        <v>1.11482218735241</v>
      </c>
      <c r="AB344" s="0" t="n">
        <v>-1.19691094876135</v>
      </c>
      <c r="AC344" s="0" t="n">
        <v>0.596894784731971</v>
      </c>
      <c r="AD344" s="0" t="n">
        <v>1.67446946045325</v>
      </c>
      <c r="AE344" s="0" t="n">
        <v>0.109023419963464</v>
      </c>
      <c r="AF344" s="0" t="n">
        <v>-0.0343753090264601</v>
      </c>
      <c r="AG344" s="0" t="n">
        <v>-0.16058943317176</v>
      </c>
      <c r="AH344" s="0" t="n">
        <v>-1.36213240368508</v>
      </c>
      <c r="AI344" s="0" t="n">
        <v>0.236448836735859</v>
      </c>
      <c r="AJ344" s="0" t="n">
        <v>0.119619624368771</v>
      </c>
      <c r="AK344" s="0" t="n">
        <v>1.10318438123309</v>
      </c>
      <c r="AL344" s="0" t="n">
        <v>-0.820553502887897</v>
      </c>
      <c r="AM344" s="0" t="n">
        <v>-0.184309064078104</v>
      </c>
      <c r="AN344" s="0" t="n">
        <v>0.420027727294163</v>
      </c>
      <c r="AO344" s="0" t="n">
        <v>1.90467469346546</v>
      </c>
      <c r="AP344" s="0" t="n">
        <v>-1.44441219505509</v>
      </c>
      <c r="AQ344" s="0" t="n">
        <v>1.22767996445606</v>
      </c>
      <c r="AR344" s="0" t="n">
        <v>0.591278009369706</v>
      </c>
      <c r="AS344" s="0" t="n">
        <v>-0.358344511076003</v>
      </c>
      <c r="AT344" s="0" t="n">
        <v>1.19655792861669</v>
      </c>
      <c r="AU344" s="0" t="n">
        <v>1.49350977825314</v>
      </c>
      <c r="AV344" s="0" t="n">
        <v>2.12394758270067</v>
      </c>
      <c r="AW344" s="0" t="n">
        <v>-0.720996952905636</v>
      </c>
      <c r="AX344" s="0" t="n">
        <v>0.545186244726322</v>
      </c>
      <c r="AY344" s="0" t="n">
        <v>-2.92727009247333</v>
      </c>
      <c r="AZ344" s="0" t="n">
        <v>0.994355065630873</v>
      </c>
      <c r="BA344" s="0" t="n">
        <v>0.921451023428921</v>
      </c>
      <c r="BB344" s="0" t="n">
        <v>0.565392970285402</v>
      </c>
      <c r="BC344" s="0" t="n">
        <v>-0.243134655138489</v>
      </c>
      <c r="BD344" s="0" t="n">
        <v>0.470203338785311</v>
      </c>
      <c r="BE344" s="0" t="n">
        <v>-0.612332214002512</v>
      </c>
      <c r="BF344" s="0" t="n">
        <v>0.978588389988654</v>
      </c>
      <c r="BG344" s="0" t="n">
        <v>1.38159171846358</v>
      </c>
      <c r="BH344" s="0" t="n">
        <v>1.79821473940911</v>
      </c>
      <c r="BI344" s="0" t="n">
        <v>2.2235741679372</v>
      </c>
      <c r="BJ344" s="0" t="n">
        <v>0.518069019475057</v>
      </c>
      <c r="BK344" s="0" t="n">
        <v>0.300980312393222</v>
      </c>
    </row>
    <row r="345" customFormat="false" ht="15" hidden="false" customHeight="false" outlineLevel="0" collapsed="false">
      <c r="A345" s="0" t="n">
        <v>0.631437027483183</v>
      </c>
      <c r="B345" s="0" t="n">
        <v>-1.24340579718716</v>
      </c>
      <c r="C345" s="0" t="n">
        <v>-1.22803020960814</v>
      </c>
      <c r="D345" s="0" t="n">
        <v>0.334802987444502</v>
      </c>
      <c r="E345" s="0" t="n">
        <v>1.79392111319196</v>
      </c>
      <c r="F345" s="0" t="n">
        <v>0.566705108055053</v>
      </c>
      <c r="G345" s="0" t="n">
        <v>0.599821393917062</v>
      </c>
      <c r="H345" s="0" t="n">
        <v>0.657134962278058</v>
      </c>
      <c r="I345" s="0" t="n">
        <v>0.697718903898245</v>
      </c>
      <c r="J345" s="0" t="n">
        <v>0.653462895724807</v>
      </c>
      <c r="K345" s="0" t="n">
        <v>0.38654161589776</v>
      </c>
      <c r="L345" s="0" t="n">
        <v>0.635541098815557</v>
      </c>
      <c r="M345" s="0" t="n">
        <v>-0.208322508625592</v>
      </c>
      <c r="N345" s="0" t="n">
        <v>-0.360368715904861</v>
      </c>
      <c r="O345" s="0" t="n">
        <v>0.91064508718249</v>
      </c>
      <c r="P345" s="0" t="n">
        <v>-1.27106532600703</v>
      </c>
      <c r="Q345" s="0" t="n">
        <v>0.980062301840614</v>
      </c>
      <c r="R345" s="0" t="n">
        <v>1.61780061381534</v>
      </c>
      <c r="S345" s="0" t="n">
        <v>-0.380778071365052</v>
      </c>
      <c r="T345" s="0" t="n">
        <v>0.81740813441434</v>
      </c>
      <c r="U345" s="0" t="n">
        <v>-0.321291470757388</v>
      </c>
      <c r="V345" s="0" t="n">
        <v>2.40366860110053</v>
      </c>
      <c r="W345" s="0" t="n">
        <v>-1.39245594148307</v>
      </c>
      <c r="X345" s="0" t="n">
        <v>-0.672293408040402</v>
      </c>
      <c r="Y345" s="0" t="n">
        <v>1.500476549163</v>
      </c>
      <c r="Z345" s="0" t="n">
        <v>1.47877712384629</v>
      </c>
      <c r="AA345" s="0" t="n">
        <v>-1.67226590409753</v>
      </c>
      <c r="AB345" s="0" t="n">
        <v>0.737379903497959</v>
      </c>
      <c r="AC345" s="0" t="n">
        <v>0.834184848732624</v>
      </c>
      <c r="AD345" s="0" t="n">
        <v>2.26605209414928</v>
      </c>
      <c r="AE345" s="0" t="n">
        <v>0.350778205601554</v>
      </c>
      <c r="AF345" s="0" t="n">
        <v>0.227719614835753</v>
      </c>
      <c r="AG345" s="0" t="n">
        <v>-0.715493096769485</v>
      </c>
      <c r="AH345" s="0" t="n">
        <v>1.39907842818448</v>
      </c>
      <c r="AI345" s="0" t="n">
        <v>1.52028679224061</v>
      </c>
      <c r="AJ345" s="0" t="n">
        <v>-0.450962634776477</v>
      </c>
      <c r="AK345" s="0" t="n">
        <v>-1.00673007122707</v>
      </c>
      <c r="AL345" s="0" t="n">
        <v>1.57115235111788</v>
      </c>
      <c r="AM345" s="0" t="n">
        <v>-1.08151408629974</v>
      </c>
      <c r="AN345" s="0" t="n">
        <v>-0.0375418414868215</v>
      </c>
      <c r="AO345" s="0" t="n">
        <v>-1.09180533907465</v>
      </c>
      <c r="AP345" s="0" t="n">
        <v>0.0702203615176166</v>
      </c>
      <c r="AQ345" s="0" t="n">
        <v>2.52227791748795</v>
      </c>
      <c r="AR345" s="0" t="n">
        <v>0.151967382316039</v>
      </c>
      <c r="AS345" s="0" t="n">
        <v>-1.06014381867127</v>
      </c>
      <c r="AT345" s="0" t="n">
        <v>0.893746019083714</v>
      </c>
      <c r="AU345" s="0" t="n">
        <v>0.387964968907452</v>
      </c>
      <c r="AV345" s="0" t="n">
        <v>0.176133503550978</v>
      </c>
      <c r="AW345" s="0" t="n">
        <v>2.89951387986848</v>
      </c>
      <c r="AX345" s="0" t="n">
        <v>-1.67134757543748</v>
      </c>
      <c r="AY345" s="0" t="n">
        <v>0.901375679897175</v>
      </c>
      <c r="AZ345" s="0" t="n">
        <v>-0.505735432472799</v>
      </c>
      <c r="BA345" s="0" t="n">
        <v>0.0867011361482087</v>
      </c>
      <c r="BB345" s="0" t="n">
        <v>-1.25761905635936</v>
      </c>
      <c r="BC345" s="0" t="n">
        <v>-0.406056122428081</v>
      </c>
      <c r="BD345" s="0" t="n">
        <v>0.234924271520975</v>
      </c>
      <c r="BE345" s="0" t="n">
        <v>0.89351509251928</v>
      </c>
      <c r="BF345" s="0" t="n">
        <v>-0.797850701382139</v>
      </c>
      <c r="BG345" s="0" t="n">
        <v>1.87344130395462</v>
      </c>
      <c r="BH345" s="0" t="n">
        <v>-0.645890420275893</v>
      </c>
      <c r="BI345" s="0" t="n">
        <v>1.09904475155487</v>
      </c>
      <c r="BJ345" s="0" t="n">
        <v>-1.25228366195664</v>
      </c>
      <c r="BK345" s="0" t="n">
        <v>-0.161299542662695</v>
      </c>
    </row>
    <row r="346" customFormat="false" ht="15" hidden="false" customHeight="false" outlineLevel="0" collapsed="false">
      <c r="A346" s="0" t="n">
        <v>-0.644123767850109</v>
      </c>
      <c r="B346" s="0" t="n">
        <v>-0.0819888138247194</v>
      </c>
      <c r="C346" s="0" t="n">
        <v>1.752377095141</v>
      </c>
      <c r="D346" s="0" t="n">
        <v>0.860729163395338</v>
      </c>
      <c r="E346" s="0" t="n">
        <v>-0.672389337611382</v>
      </c>
      <c r="F346" s="0" t="n">
        <v>-0.166655817359844</v>
      </c>
      <c r="G346" s="0" t="n">
        <v>-1.18098990530567</v>
      </c>
      <c r="H346" s="0" t="n">
        <v>-0.403274563037172</v>
      </c>
      <c r="I346" s="0" t="n">
        <v>0.96670189070266</v>
      </c>
      <c r="J346" s="0" t="n">
        <v>0.796064137720634</v>
      </c>
      <c r="K346" s="0" t="n">
        <v>-0.102917390523237</v>
      </c>
      <c r="L346" s="0" t="n">
        <v>2.31404406600011</v>
      </c>
      <c r="M346" s="0" t="n">
        <v>-1.67344188562299</v>
      </c>
      <c r="N346" s="0" t="n">
        <v>-0.441746736377557</v>
      </c>
      <c r="O346" s="0" t="n">
        <v>-1.22703459704887</v>
      </c>
      <c r="P346" s="0" t="n">
        <v>1.58060394080917</v>
      </c>
      <c r="Q346" s="0" t="n">
        <v>-1.24456516035526</v>
      </c>
      <c r="R346" s="0" t="n">
        <v>-2.23149891102775</v>
      </c>
      <c r="S346" s="0" t="n">
        <v>1.32087835537732</v>
      </c>
      <c r="T346" s="0" t="n">
        <v>-0.771401794903767</v>
      </c>
      <c r="U346" s="0" t="n">
        <v>-0.00110994468729315</v>
      </c>
      <c r="V346" s="0" t="n">
        <v>1.54443384824824</v>
      </c>
      <c r="W346" s="0" t="n">
        <v>-0.49288397185187</v>
      </c>
      <c r="X346" s="0" t="n">
        <v>-0.833603204837348</v>
      </c>
      <c r="Y346" s="0" t="n">
        <v>0.601126552668847</v>
      </c>
      <c r="Z346" s="0" t="n">
        <v>-1.16591652025522</v>
      </c>
      <c r="AA346" s="0" t="n">
        <v>1.6667634067892</v>
      </c>
      <c r="AB346" s="0" t="n">
        <v>1.49475614644964</v>
      </c>
      <c r="AC346" s="0" t="n">
        <v>-0.136597395588752</v>
      </c>
      <c r="AD346" s="0" t="n">
        <v>-0.0253852779722717</v>
      </c>
      <c r="AE346" s="0" t="n">
        <v>0.716573488424105</v>
      </c>
      <c r="AF346" s="0" t="n">
        <v>-0.809594435971886</v>
      </c>
      <c r="AG346" s="0" t="n">
        <v>-0.530894314215949</v>
      </c>
      <c r="AH346" s="0" t="n">
        <v>-0.858139070934016</v>
      </c>
      <c r="AI346" s="0" t="n">
        <v>0.123136435352268</v>
      </c>
      <c r="AJ346" s="0" t="n">
        <v>-0.602580267978341</v>
      </c>
      <c r="AK346" s="0" t="n">
        <v>0.445650303029995</v>
      </c>
      <c r="AL346" s="0" t="n">
        <v>-2.0538186900866</v>
      </c>
      <c r="AM346" s="0" t="n">
        <v>0.812545770121986</v>
      </c>
      <c r="AN346" s="0" t="n">
        <v>-2.10529742945831</v>
      </c>
      <c r="AO346" s="0" t="n">
        <v>-0.0348879470894086</v>
      </c>
      <c r="AP346" s="0" t="n">
        <v>1.37551088956874</v>
      </c>
      <c r="AQ346" s="0" t="n">
        <v>-1.3680793504886</v>
      </c>
      <c r="AR346" s="0" t="n">
        <v>-0.125901388394959</v>
      </c>
      <c r="AS346" s="0" t="n">
        <v>-0.851124098380238</v>
      </c>
      <c r="AT346" s="0" t="n">
        <v>-1.22385591854259</v>
      </c>
      <c r="AU346" s="0" t="n">
        <v>-0.337955554145025</v>
      </c>
      <c r="AV346" s="0" t="n">
        <v>0.592240844812815</v>
      </c>
      <c r="AW346" s="0" t="n">
        <v>-0.97571337766925</v>
      </c>
      <c r="AX346" s="0" t="n">
        <v>-0.000755507454595548</v>
      </c>
      <c r="AY346" s="0" t="n">
        <v>-0.685857818608419</v>
      </c>
      <c r="AZ346" s="0" t="n">
        <v>2.15373057379146</v>
      </c>
      <c r="BA346" s="0" t="n">
        <v>-0.446981717009852</v>
      </c>
      <c r="BB346" s="0" t="n">
        <v>0.63858582514503</v>
      </c>
      <c r="BC346" s="0" t="n">
        <v>-1.65330963717853</v>
      </c>
      <c r="BD346" s="0" t="n">
        <v>-0.623087347889095</v>
      </c>
      <c r="BE346" s="0" t="n">
        <v>-0.239857745849297</v>
      </c>
      <c r="BF346" s="0" t="n">
        <v>-0.486309993350222</v>
      </c>
      <c r="BG346" s="0" t="n">
        <v>0.998440852876718</v>
      </c>
      <c r="BH346" s="0" t="n">
        <v>-1.62325669052805</v>
      </c>
      <c r="BI346" s="0" t="n">
        <v>-1.99137041841691</v>
      </c>
      <c r="BJ346" s="0" t="n">
        <v>-0.392913510548216</v>
      </c>
      <c r="BK346" s="0" t="n">
        <v>-1.59040356857364</v>
      </c>
    </row>
    <row r="347" customFormat="false" ht="15" hidden="false" customHeight="false" outlineLevel="0" collapsed="false">
      <c r="A347" s="0" t="n">
        <v>0.569148198672534</v>
      </c>
      <c r="B347" s="0" t="n">
        <v>0.797113566224981</v>
      </c>
      <c r="C347" s="0" t="n">
        <v>-0.0409247487289229</v>
      </c>
      <c r="D347" s="0" t="n">
        <v>-0.434941038367899</v>
      </c>
      <c r="E347" s="0" t="n">
        <v>0.39398668124312</v>
      </c>
      <c r="F347" s="0" t="n">
        <v>-0.537768190368484</v>
      </c>
      <c r="G347" s="0" t="n">
        <v>-0.306389482073414</v>
      </c>
      <c r="H347" s="0" t="n">
        <v>0.998306775291055</v>
      </c>
      <c r="I347" s="0" t="n">
        <v>-0.518793017451721</v>
      </c>
      <c r="J347" s="0" t="n">
        <v>-0.863528242521521</v>
      </c>
      <c r="K347" s="0" t="n">
        <v>-0.171469317590391</v>
      </c>
      <c r="L347" s="0" t="n">
        <v>-1.15264810326169</v>
      </c>
      <c r="M347" s="0" t="n">
        <v>1.21740379349695</v>
      </c>
      <c r="N347" s="0" t="n">
        <v>-0.467950422131852</v>
      </c>
      <c r="O347" s="0" t="n">
        <v>1.17028070639678</v>
      </c>
      <c r="P347" s="0" t="n">
        <v>1.11408135823309</v>
      </c>
      <c r="Q347" s="0" t="n">
        <v>0.63093083373779</v>
      </c>
      <c r="R347" s="0" t="n">
        <v>0.942060183574245</v>
      </c>
      <c r="S347" s="0" t="n">
        <v>0.547995818741138</v>
      </c>
      <c r="T347" s="0" t="n">
        <v>0.214150310711189</v>
      </c>
      <c r="U347" s="0" t="n">
        <v>-0.837154486331385</v>
      </c>
      <c r="V347" s="0" t="n">
        <v>0.321159038705702</v>
      </c>
      <c r="W347" s="0" t="n">
        <v>1.58562570676959</v>
      </c>
      <c r="X347" s="0" t="n">
        <v>-1.14006784649516</v>
      </c>
      <c r="Y347" s="0" t="n">
        <v>0.83709013361504</v>
      </c>
      <c r="Z347" s="0" t="n">
        <v>0.0587204271046287</v>
      </c>
      <c r="AA347" s="0" t="n">
        <v>-0.446536506940712</v>
      </c>
      <c r="AB347" s="0" t="n">
        <v>-0.199610418402783</v>
      </c>
      <c r="AC347" s="0" t="n">
        <v>-1.09417954752148</v>
      </c>
      <c r="AD347" s="0" t="n">
        <v>-0.479003143392759</v>
      </c>
      <c r="AE347" s="0" t="n">
        <v>0.861309579697108</v>
      </c>
      <c r="AF347" s="0" t="n">
        <v>-2.17856217399166</v>
      </c>
      <c r="AG347" s="0" t="n">
        <v>-0.194333463338233</v>
      </c>
      <c r="AH347" s="0" t="n">
        <v>0.147340226621506</v>
      </c>
      <c r="AI347" s="0" t="n">
        <v>-0.963925423055571</v>
      </c>
      <c r="AJ347" s="0" t="n">
        <v>-0.249450945930072</v>
      </c>
      <c r="AK347" s="0" t="n">
        <v>-0.399228192939327</v>
      </c>
      <c r="AL347" s="0" t="n">
        <v>-2.49218399860069</v>
      </c>
      <c r="AM347" s="0" t="n">
        <v>0.275121428255047</v>
      </c>
      <c r="AN347" s="0" t="n">
        <v>0.317760894017396</v>
      </c>
      <c r="AO347" s="0" t="n">
        <v>-0.116578512012464</v>
      </c>
      <c r="AP347" s="0" t="n">
        <v>-1.07151593558104</v>
      </c>
      <c r="AQ347" s="0" t="n">
        <v>1.5065340301904</v>
      </c>
      <c r="AR347" s="0" t="n">
        <v>1.96555589147651</v>
      </c>
      <c r="AS347" s="0" t="n">
        <v>0.587115270620148</v>
      </c>
      <c r="AT347" s="0" t="n">
        <v>1.63392295905929</v>
      </c>
      <c r="AU347" s="0" t="n">
        <v>0.424831347525638</v>
      </c>
      <c r="AV347" s="0" t="n">
        <v>-0.50249969612929</v>
      </c>
      <c r="AW347" s="0" t="n">
        <v>0.890748863552264</v>
      </c>
      <c r="AX347" s="0" t="n">
        <v>1.42682657678134</v>
      </c>
      <c r="AY347" s="0" t="n">
        <v>-0.069337161715348</v>
      </c>
      <c r="AZ347" s="0" t="n">
        <v>-0.86254348461517</v>
      </c>
      <c r="BA347" s="0" t="n">
        <v>1.69497343851661</v>
      </c>
      <c r="BB347" s="0" t="n">
        <v>-0.820232398305984</v>
      </c>
      <c r="BC347" s="0" t="n">
        <v>-0.817306203738326</v>
      </c>
      <c r="BD347" s="0" t="n">
        <v>-0.954085102156628</v>
      </c>
      <c r="BE347" s="0" t="n">
        <v>-1.21848021487169</v>
      </c>
      <c r="BF347" s="0" t="n">
        <v>-2.20201392465962</v>
      </c>
      <c r="BG347" s="0" t="n">
        <v>0.356092048619055</v>
      </c>
      <c r="BH347" s="0" t="n">
        <v>-0.109571580077858</v>
      </c>
      <c r="BI347" s="0" t="n">
        <v>0.416438433248026</v>
      </c>
      <c r="BJ347" s="0" t="n">
        <v>-0.00197684475581078</v>
      </c>
      <c r="BK347" s="0" t="n">
        <v>-1.53287335563631</v>
      </c>
    </row>
    <row r="348" customFormat="false" ht="15" hidden="false" customHeight="false" outlineLevel="0" collapsed="false">
      <c r="A348" s="0" t="n">
        <v>1.34501448393067</v>
      </c>
      <c r="B348" s="0" t="n">
        <v>0.861049672165576</v>
      </c>
      <c r="C348" s="0" t="n">
        <v>-1.37718093650456</v>
      </c>
      <c r="D348" s="0" t="n">
        <v>-1.02003650690209</v>
      </c>
      <c r="E348" s="0" t="n">
        <v>0.363131646817078</v>
      </c>
      <c r="F348" s="0" t="n">
        <v>-0.85440200112072</v>
      </c>
      <c r="G348" s="0" t="n">
        <v>-0.341215842492033</v>
      </c>
      <c r="H348" s="0" t="n">
        <v>-1.50027460900099</v>
      </c>
      <c r="I348" s="0" t="n">
        <v>-0.0745095938267726</v>
      </c>
      <c r="J348" s="0" t="n">
        <v>-1.02563211387258</v>
      </c>
      <c r="K348" s="0" t="n">
        <v>-2.64201191049262</v>
      </c>
      <c r="L348" s="0" t="n">
        <v>-0.598099155047466</v>
      </c>
      <c r="M348" s="0" t="n">
        <v>-0.0493281657948436</v>
      </c>
      <c r="N348" s="0" t="n">
        <v>-0.722446985220979</v>
      </c>
      <c r="O348" s="0" t="n">
        <v>0.365280858203885</v>
      </c>
      <c r="P348" s="0" t="n">
        <v>-2.38796770552473</v>
      </c>
      <c r="Q348" s="0" t="n">
        <v>-0.180071037695982</v>
      </c>
      <c r="R348" s="0" t="n">
        <v>0.272933320225513</v>
      </c>
      <c r="S348" s="0" t="n">
        <v>0.835689005020036</v>
      </c>
      <c r="T348" s="0" t="n">
        <v>-1.09722019160644</v>
      </c>
      <c r="U348" s="0" t="n">
        <v>-0.867187412827739</v>
      </c>
      <c r="V348" s="0" t="n">
        <v>0.497354371414093</v>
      </c>
      <c r="W348" s="0" t="n">
        <v>-0.576451345122423</v>
      </c>
      <c r="X348" s="0" t="n">
        <v>1.50855596821286</v>
      </c>
      <c r="Y348" s="0" t="n">
        <v>-0.184970575073156</v>
      </c>
      <c r="Z348" s="0" t="n">
        <v>-0.452756352076695</v>
      </c>
      <c r="AA348" s="0" t="n">
        <v>-1.70732980955922</v>
      </c>
      <c r="AB348" s="0" t="n">
        <v>0.770818802728689</v>
      </c>
      <c r="AC348" s="0" t="n">
        <v>1.27835262880232</v>
      </c>
      <c r="AD348" s="0" t="n">
        <v>0.895427960925042</v>
      </c>
      <c r="AE348" s="0" t="n">
        <v>1.33656850031492</v>
      </c>
      <c r="AF348" s="0" t="n">
        <v>-1.33665735775898</v>
      </c>
      <c r="AG348" s="0" t="n">
        <v>-1.54863929502404</v>
      </c>
      <c r="AH348" s="0" t="n">
        <v>-0.320216577948829</v>
      </c>
      <c r="AI348" s="0" t="n">
        <v>-1.22129494568515</v>
      </c>
      <c r="AJ348" s="0" t="n">
        <v>-0.133958380580235</v>
      </c>
      <c r="AK348" s="0" t="n">
        <v>0.095111647700766</v>
      </c>
      <c r="AL348" s="0" t="n">
        <v>0.333037619053762</v>
      </c>
      <c r="AM348" s="0" t="n">
        <v>0.310390991377566</v>
      </c>
      <c r="AN348" s="0" t="n">
        <v>1.54780155630903</v>
      </c>
      <c r="AO348" s="0" t="n">
        <v>-0.264254763607339</v>
      </c>
      <c r="AP348" s="0" t="n">
        <v>0.0403339102140438</v>
      </c>
      <c r="AQ348" s="0" t="n">
        <v>-0.745360724077876</v>
      </c>
      <c r="AR348" s="0" t="n">
        <v>-0.0935234964386097</v>
      </c>
      <c r="AS348" s="0" t="n">
        <v>0.162703701569092</v>
      </c>
      <c r="AT348" s="0" t="n">
        <v>0.871193030007631</v>
      </c>
      <c r="AU348" s="0" t="n">
        <v>-0.0721532368217613</v>
      </c>
      <c r="AV348" s="0" t="n">
        <v>-0.738237230816162</v>
      </c>
      <c r="AW348" s="0" t="n">
        <v>1.14333899108386</v>
      </c>
      <c r="AX348" s="0" t="n">
        <v>-0.0874737536807392</v>
      </c>
      <c r="AY348" s="0" t="n">
        <v>-0.233042951529484</v>
      </c>
      <c r="AZ348" s="0" t="n">
        <v>0.718064783618264</v>
      </c>
      <c r="BA348" s="0" t="n">
        <v>0.587856304908</v>
      </c>
      <c r="BB348" s="0" t="n">
        <v>-0.230610848766214</v>
      </c>
      <c r="BC348" s="0" t="n">
        <v>1.13342101829262</v>
      </c>
      <c r="BD348" s="0" t="n">
        <v>-0.349923715249393</v>
      </c>
      <c r="BE348" s="0" t="n">
        <v>0.8953543736592</v>
      </c>
      <c r="BF348" s="0" t="n">
        <v>-1.06285369303322</v>
      </c>
      <c r="BG348" s="0" t="n">
        <v>-2.3378277453883</v>
      </c>
      <c r="BH348" s="0" t="n">
        <v>0.86075680170182</v>
      </c>
      <c r="BI348" s="0" t="n">
        <v>-0.534207862374675</v>
      </c>
      <c r="BJ348" s="0" t="n">
        <v>0.726741904882019</v>
      </c>
      <c r="BK348" s="0" t="n">
        <v>-1.04095417379779</v>
      </c>
    </row>
    <row r="349" customFormat="false" ht="15" hidden="false" customHeight="false" outlineLevel="0" collapsed="false">
      <c r="A349" s="0" t="n">
        <v>1.26525840908522</v>
      </c>
      <c r="B349" s="0" t="n">
        <v>-0.480586758427713</v>
      </c>
      <c r="C349" s="0" t="n">
        <v>0.872988966889353</v>
      </c>
      <c r="D349" s="0" t="n">
        <v>0.206984589098369</v>
      </c>
      <c r="E349" s="0" t="n">
        <v>1.03102527514731</v>
      </c>
      <c r="F349" s="0" t="n">
        <v>-0.822350470895754</v>
      </c>
      <c r="G349" s="0" t="n">
        <v>0.836980354439587</v>
      </c>
      <c r="H349" s="0" t="n">
        <v>-0.551964259331828</v>
      </c>
      <c r="I349" s="0" t="n">
        <v>0.344098028262333</v>
      </c>
      <c r="J349" s="0" t="n">
        <v>0.114472371798863</v>
      </c>
      <c r="K349" s="0" t="n">
        <v>-0.147755907400129</v>
      </c>
      <c r="L349" s="0" t="n">
        <v>0.761824671658849</v>
      </c>
      <c r="M349" s="0" t="n">
        <v>-0.210367113540887</v>
      </c>
      <c r="N349" s="0" t="n">
        <v>-1.53033456435441</v>
      </c>
      <c r="O349" s="0" t="n">
        <v>0.778094785832714</v>
      </c>
      <c r="P349" s="0" t="n">
        <v>-1.17181014327385</v>
      </c>
      <c r="Q349" s="0" t="n">
        <v>-1.49809763348778</v>
      </c>
      <c r="R349" s="0" t="n">
        <v>0.816154989028044</v>
      </c>
      <c r="S349" s="0" t="n">
        <v>1.45505460509055</v>
      </c>
      <c r="T349" s="0" t="n">
        <v>-0.301960900171765</v>
      </c>
      <c r="U349" s="0" t="n">
        <v>0.547407522766873</v>
      </c>
      <c r="V349" s="0" t="n">
        <v>-1.868603219163</v>
      </c>
      <c r="W349" s="0" t="n">
        <v>-0.0348075404998322</v>
      </c>
      <c r="X349" s="0" t="n">
        <v>0.802199408035179</v>
      </c>
      <c r="Y349" s="0" t="n">
        <v>1.14715951101171</v>
      </c>
      <c r="Z349" s="0" t="n">
        <v>-1.08990495909083</v>
      </c>
      <c r="AA349" s="0" t="n">
        <v>0.571183974084187</v>
      </c>
      <c r="AB349" s="0" t="n">
        <v>-0.0438287994604283</v>
      </c>
      <c r="AC349" s="0" t="n">
        <v>-0.955802745112481</v>
      </c>
      <c r="AD349" s="0" t="n">
        <v>0.48425835193083</v>
      </c>
      <c r="AE349" s="0" t="n">
        <v>0.0459288287401606</v>
      </c>
      <c r="AF349" s="0" t="n">
        <v>0.0165684098225201</v>
      </c>
      <c r="AG349" s="0" t="n">
        <v>-0.683324511516092</v>
      </c>
      <c r="AH349" s="0" t="n">
        <v>-0.590744335510326</v>
      </c>
      <c r="AI349" s="0" t="n">
        <v>0.220113731254829</v>
      </c>
      <c r="AJ349" s="0" t="n">
        <v>-0.0636490614965177</v>
      </c>
      <c r="AK349" s="0" t="n">
        <v>0.371779011523488</v>
      </c>
      <c r="AL349" s="0" t="n">
        <v>1.47761240691945</v>
      </c>
      <c r="AM349" s="0" t="n">
        <v>-0.257600857398129</v>
      </c>
      <c r="AN349" s="0" t="n">
        <v>-1.89219176083307</v>
      </c>
      <c r="AO349" s="0" t="n">
        <v>0.883719140691063</v>
      </c>
      <c r="AP349" s="0" t="n">
        <v>0.773029709602703</v>
      </c>
      <c r="AQ349" s="0" t="n">
        <v>0.870727771643741</v>
      </c>
      <c r="AR349" s="0" t="n">
        <v>-0.724591778723123</v>
      </c>
      <c r="AS349" s="0" t="n">
        <v>-0.44848545419644</v>
      </c>
      <c r="AT349" s="0" t="n">
        <v>0.158537692416457</v>
      </c>
      <c r="AU349" s="0" t="n">
        <v>0.918019061638965</v>
      </c>
      <c r="AV349" s="0" t="n">
        <v>-0.0923767916399243</v>
      </c>
      <c r="AW349" s="0" t="n">
        <v>1.5646221273358</v>
      </c>
      <c r="AX349" s="0" t="n">
        <v>-0.143426566857493</v>
      </c>
      <c r="AY349" s="0" t="n">
        <v>-0.871524386087934</v>
      </c>
      <c r="AZ349" s="0" t="n">
        <v>1.25119913663368</v>
      </c>
      <c r="BA349" s="0" t="n">
        <v>1.53251827682966</v>
      </c>
      <c r="BB349" s="0" t="n">
        <v>-1.57943789169486</v>
      </c>
      <c r="BC349" s="0" t="n">
        <v>0.611759639504585</v>
      </c>
      <c r="BD349" s="0" t="n">
        <v>-1.13594784594382</v>
      </c>
      <c r="BE349" s="0" t="n">
        <v>0.153997665197832</v>
      </c>
      <c r="BF349" s="0" t="n">
        <v>0.161954816941328</v>
      </c>
      <c r="BG349" s="0" t="n">
        <v>-0.438412699496645</v>
      </c>
      <c r="BH349" s="0" t="n">
        <v>0.883998856746441</v>
      </c>
      <c r="BI349" s="0" t="n">
        <v>-0.132497143495646</v>
      </c>
      <c r="BJ349" s="0" t="n">
        <v>0.381489414824093</v>
      </c>
      <c r="BK349" s="0" t="n">
        <v>1.32049344340503</v>
      </c>
    </row>
    <row r="350" customFormat="false" ht="15" hidden="false" customHeight="false" outlineLevel="0" collapsed="false">
      <c r="A350" s="0" t="n">
        <v>-0.337482074726399</v>
      </c>
      <c r="B350" s="0" t="n">
        <v>0.263307806877916</v>
      </c>
      <c r="C350" s="0" t="n">
        <v>0.157024828444708</v>
      </c>
      <c r="D350" s="0" t="n">
        <v>1.21016094341416</v>
      </c>
      <c r="E350" s="0" t="n">
        <v>-1.5914003677628</v>
      </c>
      <c r="F350" s="0" t="n">
        <v>-0.876714186386116</v>
      </c>
      <c r="G350" s="0" t="n">
        <v>-0.964155884171979</v>
      </c>
      <c r="H350" s="0" t="n">
        <v>0.305444702441682</v>
      </c>
      <c r="I350" s="0" t="n">
        <v>1.72918288950342</v>
      </c>
      <c r="J350" s="0" t="n">
        <v>-1.95291738248951</v>
      </c>
      <c r="K350" s="0" t="n">
        <v>0.0610975080058681</v>
      </c>
      <c r="L350" s="0" t="n">
        <v>0.748799796020054</v>
      </c>
      <c r="M350" s="0" t="n">
        <v>-0.416801574483114</v>
      </c>
      <c r="N350" s="0" t="n">
        <v>-1.1671207880033</v>
      </c>
      <c r="O350" s="0" t="n">
        <v>0.0230505560854662</v>
      </c>
      <c r="P350" s="0" t="n">
        <v>-1.27857516793937</v>
      </c>
      <c r="Q350" s="0" t="n">
        <v>-1.08299993851687</v>
      </c>
      <c r="R350" s="0" t="n">
        <v>1.07638118740206</v>
      </c>
      <c r="S350" s="0" t="n">
        <v>0.673790105659476</v>
      </c>
      <c r="T350" s="0" t="n">
        <v>-0.957537163279768</v>
      </c>
      <c r="U350" s="0" t="n">
        <v>2.71261256381044</v>
      </c>
      <c r="V350" s="0" t="n">
        <v>0.149455693164989</v>
      </c>
      <c r="W350" s="0" t="n">
        <v>1.43083120162467</v>
      </c>
      <c r="X350" s="0" t="n">
        <v>0.476553801433525</v>
      </c>
      <c r="Y350" s="0" t="n">
        <v>0.298820089029204</v>
      </c>
      <c r="Z350" s="0" t="n">
        <v>0.358244377907508</v>
      </c>
      <c r="AA350" s="0" t="n">
        <v>0.552261252112609</v>
      </c>
      <c r="AB350" s="0" t="n">
        <v>1.09714364962881</v>
      </c>
      <c r="AC350" s="0" t="n">
        <v>-2.29191126681869</v>
      </c>
      <c r="AD350" s="0" t="n">
        <v>-1.86746200416135</v>
      </c>
      <c r="AE350" s="0" t="n">
        <v>1.16206582025628</v>
      </c>
      <c r="AF350" s="0" t="n">
        <v>-1.58211675130357</v>
      </c>
      <c r="AG350" s="0" t="n">
        <v>0.399465490472853</v>
      </c>
      <c r="AH350" s="0" t="n">
        <v>-0.129187473331711</v>
      </c>
      <c r="AI350" s="0" t="n">
        <v>0.0632739598969159</v>
      </c>
      <c r="AJ350" s="0" t="n">
        <v>0.659748641253966</v>
      </c>
      <c r="AK350" s="0" t="n">
        <v>-0.983852343606147</v>
      </c>
      <c r="AL350" s="0" t="n">
        <v>-0.125886530576658</v>
      </c>
      <c r="AM350" s="0" t="n">
        <v>0.476551423219241</v>
      </c>
      <c r="AN350" s="0" t="n">
        <v>1.30458944380047</v>
      </c>
      <c r="AO350" s="0" t="n">
        <v>0.89359501371912</v>
      </c>
      <c r="AP350" s="0" t="n">
        <v>1.6413801156021</v>
      </c>
      <c r="AQ350" s="0" t="n">
        <v>-0.0122235484151695</v>
      </c>
      <c r="AR350" s="0" t="n">
        <v>1.1966655922844</v>
      </c>
      <c r="AS350" s="0" t="n">
        <v>0.265560512518541</v>
      </c>
      <c r="AT350" s="0" t="n">
        <v>-1.37010185361037</v>
      </c>
      <c r="AU350" s="0" t="n">
        <v>-1.19929957292159</v>
      </c>
      <c r="AV350" s="0" t="n">
        <v>0.0322768941026178</v>
      </c>
      <c r="AW350" s="0" t="n">
        <v>0.0870847261431499</v>
      </c>
      <c r="AX350" s="0" t="n">
        <v>-1.87987454942101</v>
      </c>
      <c r="AY350" s="0" t="n">
        <v>-0.520756120358711</v>
      </c>
      <c r="AZ350" s="0" t="n">
        <v>0.327806459876523</v>
      </c>
      <c r="BA350" s="0" t="n">
        <v>1.42601811712045</v>
      </c>
      <c r="BB350" s="0" t="n">
        <v>-0.393873218164743</v>
      </c>
      <c r="BC350" s="0" t="n">
        <v>-0.829323772582862</v>
      </c>
      <c r="BD350" s="0" t="n">
        <v>0.631651524513644</v>
      </c>
      <c r="BE350" s="0" t="n">
        <v>-0.291202755138033</v>
      </c>
      <c r="BF350" s="0" t="n">
        <v>0.363573294915029</v>
      </c>
      <c r="BG350" s="0" t="n">
        <v>0.184032399199003</v>
      </c>
      <c r="BH350" s="0" t="n">
        <v>2.48782205756233</v>
      </c>
      <c r="BI350" s="0" t="n">
        <v>0.221781403716136</v>
      </c>
      <c r="BJ350" s="0" t="n">
        <v>-0.969369302408054</v>
      </c>
      <c r="BK350" s="0" t="n">
        <v>0.631402555566558</v>
      </c>
    </row>
    <row r="351" customFormat="false" ht="15" hidden="false" customHeight="false" outlineLevel="0" collapsed="false">
      <c r="A351" s="0" t="n">
        <v>-0.0525263682153163</v>
      </c>
      <c r="B351" s="0" t="n">
        <v>0.75595070669192</v>
      </c>
      <c r="C351" s="0" t="n">
        <v>-0.360441676292773</v>
      </c>
      <c r="D351" s="0" t="n">
        <v>0.216523197536174</v>
      </c>
      <c r="E351" s="0" t="n">
        <v>0.939241540682007</v>
      </c>
      <c r="F351" s="0" t="n">
        <v>-1.33255146766513</v>
      </c>
      <c r="G351" s="0" t="n">
        <v>-0.928932013532215</v>
      </c>
      <c r="H351" s="0" t="n">
        <v>0.604906763928175</v>
      </c>
      <c r="I351" s="0" t="n">
        <v>-0.497788309417777</v>
      </c>
      <c r="J351" s="0" t="n">
        <v>-0.537412002820381</v>
      </c>
      <c r="K351" s="0" t="n">
        <v>-0.642301235011176</v>
      </c>
      <c r="L351" s="0" t="n">
        <v>1.69425589599508</v>
      </c>
      <c r="M351" s="0" t="n">
        <v>-1.00660654103263</v>
      </c>
      <c r="N351" s="0" t="n">
        <v>0.569698962925731</v>
      </c>
      <c r="O351" s="0" t="n">
        <v>0.357827933441267</v>
      </c>
      <c r="P351" s="0" t="n">
        <v>-2.6378817522602</v>
      </c>
      <c r="Q351" s="0" t="n">
        <v>-0.301873380721012</v>
      </c>
      <c r="R351" s="0" t="n">
        <v>0.386322475447176</v>
      </c>
      <c r="S351" s="0" t="n">
        <v>2.20529437275591</v>
      </c>
      <c r="T351" s="0" t="n">
        <v>-1.38976413394636</v>
      </c>
      <c r="U351" s="0" t="n">
        <v>1.3452096708086</v>
      </c>
      <c r="V351" s="0" t="n">
        <v>1.0034389034995</v>
      </c>
      <c r="W351" s="0" t="n">
        <v>0.331352299087849</v>
      </c>
      <c r="X351" s="0" t="n">
        <v>-1.41641179170029</v>
      </c>
      <c r="Y351" s="0" t="n">
        <v>-0.773239986665759</v>
      </c>
      <c r="Z351" s="0" t="n">
        <v>0.15783750984026</v>
      </c>
      <c r="AA351" s="0" t="n">
        <v>-0.308292063638821</v>
      </c>
      <c r="AB351" s="0" t="n">
        <v>0.600385692871106</v>
      </c>
      <c r="AC351" s="0" t="n">
        <v>-0.139653689565351</v>
      </c>
      <c r="AD351" s="0" t="n">
        <v>-0.0733367447781367</v>
      </c>
      <c r="AE351" s="0" t="n">
        <v>-0.968769895681353</v>
      </c>
      <c r="AF351" s="0" t="n">
        <v>-0.96717812243895</v>
      </c>
      <c r="AG351" s="0" t="n">
        <v>-0.493977382205645</v>
      </c>
      <c r="AH351" s="0" t="n">
        <v>0.362347557546102</v>
      </c>
      <c r="AI351" s="0" t="n">
        <v>-0.741822294390127</v>
      </c>
      <c r="AJ351" s="0" t="n">
        <v>0.0919684662030466</v>
      </c>
      <c r="AK351" s="0" t="n">
        <v>1.08191436871313</v>
      </c>
      <c r="AL351" s="0" t="n">
        <v>0.403287791910939</v>
      </c>
      <c r="AM351" s="0" t="n">
        <v>-0.0845269837843245</v>
      </c>
      <c r="AN351" s="0" t="n">
        <v>-0.910215783664745</v>
      </c>
      <c r="AO351" s="0" t="n">
        <v>0.183528172157153</v>
      </c>
      <c r="AP351" s="0" t="n">
        <v>1.20919871123961</v>
      </c>
      <c r="AQ351" s="0" t="n">
        <v>-0.0567416832968194</v>
      </c>
      <c r="AR351" s="0" t="n">
        <v>-0.113456040056552</v>
      </c>
      <c r="AS351" s="0" t="n">
        <v>-0.185837628902753</v>
      </c>
      <c r="AT351" s="0" t="n">
        <v>-0.91987151595443</v>
      </c>
      <c r="AU351" s="0" t="n">
        <v>-1.0189232400899</v>
      </c>
      <c r="AV351" s="0" t="n">
        <v>0.594210872381667</v>
      </c>
      <c r="AW351" s="0" t="n">
        <v>0.616143458048943</v>
      </c>
      <c r="AX351" s="0" t="n">
        <v>1.04019871095547</v>
      </c>
      <c r="AY351" s="0" t="n">
        <v>-0.698815670280476</v>
      </c>
      <c r="AZ351" s="0" t="n">
        <v>-1.44882010833772</v>
      </c>
      <c r="BA351" s="0" t="n">
        <v>0.315081927908923</v>
      </c>
      <c r="BB351" s="0" t="n">
        <v>0.241430564724993</v>
      </c>
      <c r="BC351" s="0" t="n">
        <v>-1.46678255689898</v>
      </c>
      <c r="BD351" s="0" t="n">
        <v>-0.505557853215008</v>
      </c>
      <c r="BE351" s="0" t="n">
        <v>-0.436235704801055</v>
      </c>
      <c r="BF351" s="0" t="n">
        <v>1.19091650597373</v>
      </c>
      <c r="BG351" s="0" t="n">
        <v>-0.678728069279419</v>
      </c>
      <c r="BH351" s="0" t="n">
        <v>0.929136340509758</v>
      </c>
      <c r="BI351" s="0" t="n">
        <v>1.13402018593496</v>
      </c>
      <c r="BJ351" s="0" t="n">
        <v>0.346771576766712</v>
      </c>
      <c r="BK351" s="0" t="n">
        <v>0.58579272344869</v>
      </c>
    </row>
    <row r="352" customFormat="false" ht="15" hidden="false" customHeight="false" outlineLevel="0" collapsed="false">
      <c r="A352" s="0" t="n">
        <v>0.221599694385039</v>
      </c>
      <c r="B352" s="0" t="n">
        <v>1.44098163452492</v>
      </c>
      <c r="C352" s="0" t="n">
        <v>-0.958816306467673</v>
      </c>
      <c r="D352" s="0" t="n">
        <v>-1.12768629451643</v>
      </c>
      <c r="E352" s="0" t="n">
        <v>1.94734247414081</v>
      </c>
      <c r="F352" s="0" t="n">
        <v>-0.97845780566655</v>
      </c>
      <c r="G352" s="0" t="n">
        <v>0.810528629821626</v>
      </c>
      <c r="H352" s="0" t="n">
        <v>-0.856975536982786</v>
      </c>
      <c r="I352" s="0" t="n">
        <v>0.0684464926664156</v>
      </c>
      <c r="J352" s="0" t="n">
        <v>-0.0287755640809986</v>
      </c>
      <c r="K352" s="0" t="n">
        <v>0.185097649421219</v>
      </c>
      <c r="L352" s="0" t="n">
        <v>-1.21212920423349</v>
      </c>
      <c r="M352" s="0" t="n">
        <v>1.23958801252503</v>
      </c>
      <c r="N352" s="0" t="n">
        <v>-0.607840338735009</v>
      </c>
      <c r="O352" s="0" t="n">
        <v>-1.10133016488955</v>
      </c>
      <c r="P352" s="0" t="n">
        <v>-0.716340080540411</v>
      </c>
      <c r="Q352" s="0" t="n">
        <v>-2.32469891432342</v>
      </c>
      <c r="R352" s="0" t="n">
        <v>0.528946762724699</v>
      </c>
      <c r="S352" s="0" t="n">
        <v>-0.957304822593531</v>
      </c>
      <c r="T352" s="0" t="n">
        <v>0.10609063534142</v>
      </c>
      <c r="U352" s="0" t="n">
        <v>-1.23340607635267</v>
      </c>
      <c r="V352" s="0" t="n">
        <v>0.00768899572136947</v>
      </c>
      <c r="W352" s="0" t="n">
        <v>0.38787578186247</v>
      </c>
      <c r="X352" s="0" t="n">
        <v>-1.30607220387163</v>
      </c>
      <c r="Y352" s="0" t="n">
        <v>0.49156193901893</v>
      </c>
      <c r="Z352" s="0" t="n">
        <v>1.41272575890056</v>
      </c>
      <c r="AA352" s="0" t="n">
        <v>0.516846883173829</v>
      </c>
      <c r="AB352" s="0" t="n">
        <v>-0.619032946588533</v>
      </c>
      <c r="AC352" s="0" t="n">
        <v>-1.39203875158709</v>
      </c>
      <c r="AD352" s="0" t="n">
        <v>-0.111129375296512</v>
      </c>
      <c r="AE352" s="0" t="n">
        <v>-1.31819706723403</v>
      </c>
      <c r="AF352" s="0" t="n">
        <v>1.35817492147759</v>
      </c>
      <c r="AG352" s="0" t="n">
        <v>0.443263464817903</v>
      </c>
      <c r="AH352" s="0" t="n">
        <v>0.288575117154101</v>
      </c>
      <c r="AI352" s="0" t="n">
        <v>0.11455942747252</v>
      </c>
      <c r="AJ352" s="0" t="n">
        <v>-0.0840943882501965</v>
      </c>
      <c r="AK352" s="0" t="n">
        <v>-0.690910957392193</v>
      </c>
      <c r="AL352" s="0" t="n">
        <v>0.44480683817049</v>
      </c>
      <c r="AM352" s="0" t="n">
        <v>-0.139028686953126</v>
      </c>
      <c r="AN352" s="0" t="n">
        <v>0.0451228903240517</v>
      </c>
      <c r="AO352" s="0" t="n">
        <v>0.92588990389115</v>
      </c>
      <c r="AP352" s="0" t="n">
        <v>0.113666689081435</v>
      </c>
      <c r="AQ352" s="0" t="n">
        <v>0.143659529897118</v>
      </c>
      <c r="AR352" s="0" t="n">
        <v>0.165080565003046</v>
      </c>
      <c r="AS352" s="0" t="n">
        <v>-0.0317594565814508</v>
      </c>
      <c r="AT352" s="0" t="n">
        <v>-0.0756735406133861</v>
      </c>
      <c r="AU352" s="0" t="n">
        <v>0.43229517910733</v>
      </c>
      <c r="AV352" s="0" t="n">
        <v>-1.27271473397127</v>
      </c>
      <c r="AW352" s="0" t="n">
        <v>1.16948062920302</v>
      </c>
      <c r="AX352" s="0" t="n">
        <v>0.720970108469896</v>
      </c>
      <c r="AY352" s="0" t="n">
        <v>-2.77996362422356</v>
      </c>
      <c r="AZ352" s="0" t="n">
        <v>1.03799135498923</v>
      </c>
      <c r="BA352" s="0" t="n">
        <v>1.35375467470976</v>
      </c>
      <c r="BB352" s="0" t="n">
        <v>-0.734476745001218</v>
      </c>
      <c r="BC352" s="0" t="n">
        <v>2.07711985377387</v>
      </c>
      <c r="BD352" s="0" t="n">
        <v>0.235273909972439</v>
      </c>
      <c r="BE352" s="0" t="n">
        <v>-2.14582492507649</v>
      </c>
      <c r="BF352" s="0" t="n">
        <v>1.5449359221534</v>
      </c>
      <c r="BG352" s="0" t="n">
        <v>1.98196448573871</v>
      </c>
      <c r="BH352" s="0" t="n">
        <v>1.4991812019577</v>
      </c>
      <c r="BI352" s="0" t="n">
        <v>-0.898359568346986</v>
      </c>
      <c r="BJ352" s="0" t="n">
        <v>-1.12477671998581</v>
      </c>
      <c r="BK352" s="0" t="n">
        <v>0.512588796978509</v>
      </c>
    </row>
    <row r="353" customFormat="false" ht="15" hidden="false" customHeight="false" outlineLevel="0" collapsed="false">
      <c r="A353" s="0" t="n">
        <v>-0.683212404001069</v>
      </c>
      <c r="B353" s="0" t="n">
        <v>-1.39025532751199</v>
      </c>
      <c r="C353" s="0" t="n">
        <v>-1.78734641442983</v>
      </c>
      <c r="D353" s="0" t="n">
        <v>0.246335281179848</v>
      </c>
      <c r="E353" s="0" t="n">
        <v>2.30147171766999</v>
      </c>
      <c r="F353" s="0" t="n">
        <v>0.820878922409687</v>
      </c>
      <c r="G353" s="0" t="n">
        <v>0.426804194935258</v>
      </c>
      <c r="H353" s="0" t="n">
        <v>0.258938796578391</v>
      </c>
      <c r="I353" s="0" t="n">
        <v>0.18785940100872</v>
      </c>
      <c r="J353" s="0" t="n">
        <v>-1.11889459793067</v>
      </c>
      <c r="K353" s="0" t="n">
        <v>-1.27442842668758</v>
      </c>
      <c r="L353" s="0" t="n">
        <v>0.171673653924783</v>
      </c>
      <c r="M353" s="0" t="n">
        <v>-1.09848487605182</v>
      </c>
      <c r="N353" s="0" t="n">
        <v>-0.357661366631089</v>
      </c>
      <c r="O353" s="0" t="n">
        <v>-0.0645059728625717</v>
      </c>
      <c r="P353" s="0" t="n">
        <v>-0.906544157109964</v>
      </c>
      <c r="Q353" s="0" t="n">
        <v>-0.0722520482379158</v>
      </c>
      <c r="R353" s="0" t="n">
        <v>-2.05781117709776</v>
      </c>
      <c r="S353" s="0" t="n">
        <v>1.43841116679456</v>
      </c>
      <c r="T353" s="0" t="n">
        <v>0.515170899092018</v>
      </c>
      <c r="U353" s="0" t="n">
        <v>0.12651889695395</v>
      </c>
      <c r="V353" s="0" t="n">
        <v>-0.439452690457991</v>
      </c>
      <c r="W353" s="0" t="n">
        <v>-1.26796048710309</v>
      </c>
      <c r="X353" s="0" t="n">
        <v>0.0243985672361567</v>
      </c>
      <c r="Y353" s="0" t="n">
        <v>1.42222964950621</v>
      </c>
      <c r="Z353" s="0" t="n">
        <v>-0.842513896455004</v>
      </c>
      <c r="AA353" s="0" t="n">
        <v>-0.754958766141964</v>
      </c>
      <c r="AB353" s="0" t="n">
        <v>1.94185865937941</v>
      </c>
      <c r="AC353" s="0" t="n">
        <v>0.00380413367079938</v>
      </c>
      <c r="AD353" s="0" t="n">
        <v>1.5901418306803</v>
      </c>
      <c r="AE353" s="0" t="n">
        <v>0.664651097502063</v>
      </c>
      <c r="AF353" s="0" t="n">
        <v>0.9028089269628</v>
      </c>
      <c r="AG353" s="0" t="n">
        <v>-0.809264698241986</v>
      </c>
      <c r="AH353" s="0" t="n">
        <v>-0.116830174172184</v>
      </c>
      <c r="AI353" s="0" t="n">
        <v>1.28559100075603</v>
      </c>
      <c r="AJ353" s="0" t="n">
        <v>-0.880065962957342</v>
      </c>
      <c r="AK353" s="0" t="n">
        <v>1.43380582392841</v>
      </c>
      <c r="AL353" s="0" t="n">
        <v>-0.330113790470944</v>
      </c>
      <c r="AM353" s="0" t="n">
        <v>0.814010669291556</v>
      </c>
      <c r="AN353" s="0" t="n">
        <v>0.36567708253052</v>
      </c>
      <c r="AO353" s="0" t="n">
        <v>-0.504270748038384</v>
      </c>
      <c r="AP353" s="0" t="n">
        <v>-0.521449399059529</v>
      </c>
      <c r="AQ353" s="0" t="n">
        <v>-1.33696907355596</v>
      </c>
      <c r="AR353" s="0" t="n">
        <v>0.0822536996714532</v>
      </c>
      <c r="AS353" s="0" t="n">
        <v>-0.306450862963341</v>
      </c>
      <c r="AT353" s="0" t="n">
        <v>0.437737322404325</v>
      </c>
      <c r="AU353" s="0" t="n">
        <v>-0.181989882622798</v>
      </c>
      <c r="AV353" s="0" t="n">
        <v>-0.439486048008512</v>
      </c>
      <c r="AW353" s="0" t="n">
        <v>0.098309847454376</v>
      </c>
      <c r="AX353" s="0" t="n">
        <v>1.8037504840925</v>
      </c>
      <c r="AY353" s="0" t="n">
        <v>-0.331470896330895</v>
      </c>
      <c r="AZ353" s="0" t="n">
        <v>-0.364561477355457</v>
      </c>
      <c r="BA353" s="0" t="n">
        <v>0.680173476347951</v>
      </c>
      <c r="BB353" s="0" t="n">
        <v>1.28438703607251</v>
      </c>
      <c r="BC353" s="0" t="n">
        <v>-1.47587915050397</v>
      </c>
      <c r="BD353" s="0" t="n">
        <v>-0.491445510894402</v>
      </c>
      <c r="BE353" s="0" t="n">
        <v>0.22908103092171</v>
      </c>
      <c r="BF353" s="0" t="n">
        <v>1.13703288314749</v>
      </c>
      <c r="BG353" s="0" t="n">
        <v>0.821814828421346</v>
      </c>
      <c r="BH353" s="0" t="n">
        <v>-1.30259039678623</v>
      </c>
      <c r="BI353" s="0" t="n">
        <v>-0.137661940868046</v>
      </c>
      <c r="BJ353" s="0" t="n">
        <v>0.550587067000707</v>
      </c>
      <c r="BK353" s="0" t="n">
        <v>-0.509689231224656</v>
      </c>
    </row>
    <row r="354" customFormat="false" ht="15" hidden="false" customHeight="false" outlineLevel="0" collapsed="false">
      <c r="A354" s="0" t="n">
        <v>0.814398187446324</v>
      </c>
      <c r="B354" s="0" t="n">
        <v>-1.50084303028038</v>
      </c>
      <c r="C354" s="0" t="n">
        <v>-1.35280053489673</v>
      </c>
      <c r="D354" s="0" t="n">
        <v>0.466574071202777</v>
      </c>
      <c r="E354" s="0" t="n">
        <v>0.62867024703086</v>
      </c>
      <c r="F354" s="0" t="n">
        <v>2.61813319869228</v>
      </c>
      <c r="G354" s="0" t="n">
        <v>1.48158077155137</v>
      </c>
      <c r="H354" s="0" t="n">
        <v>1.33946977495776</v>
      </c>
      <c r="I354" s="0" t="n">
        <v>-0.135190340987386</v>
      </c>
      <c r="J354" s="0" t="n">
        <v>0.32623370444136</v>
      </c>
      <c r="K354" s="0" t="n">
        <v>1.34533548741524</v>
      </c>
      <c r="L354" s="0" t="n">
        <v>0.281164042464557</v>
      </c>
      <c r="M354" s="0" t="n">
        <v>-0.505337147647349</v>
      </c>
      <c r="N354" s="0" t="n">
        <v>-0.527839349915587</v>
      </c>
      <c r="O354" s="0" t="n">
        <v>1.89967028085888</v>
      </c>
      <c r="P354" s="0" t="n">
        <v>0.128263480483831</v>
      </c>
      <c r="Q354" s="0" t="n">
        <v>1.38334077697161</v>
      </c>
      <c r="R354" s="0" t="n">
        <v>-0.901728697140274</v>
      </c>
      <c r="S354" s="0" t="n">
        <v>-0.784146416353499</v>
      </c>
      <c r="T354" s="0" t="n">
        <v>0.898027226324458</v>
      </c>
      <c r="U354" s="0" t="n">
        <v>0.7660452024004</v>
      </c>
      <c r="V354" s="0" t="n">
        <v>0.461267050498307</v>
      </c>
      <c r="W354" s="0" t="n">
        <v>2.25279339473134</v>
      </c>
      <c r="X354" s="0" t="n">
        <v>-0.335968173440577</v>
      </c>
      <c r="Y354" s="0" t="n">
        <v>0.272844546340131</v>
      </c>
      <c r="Z354" s="0" t="n">
        <v>-0.970175082567859</v>
      </c>
      <c r="AA354" s="0" t="n">
        <v>1.09840921796255</v>
      </c>
      <c r="AB354" s="0" t="n">
        <v>0.619122948249932</v>
      </c>
      <c r="AC354" s="0" t="n">
        <v>1.50652525803912</v>
      </c>
      <c r="AD354" s="0" t="n">
        <v>1.00429056349425</v>
      </c>
      <c r="AE354" s="0" t="n">
        <v>1.18198199606822</v>
      </c>
      <c r="AF354" s="0" t="n">
        <v>-0.995973678846446</v>
      </c>
      <c r="AG354" s="0" t="n">
        <v>0.698261848751392</v>
      </c>
      <c r="AH354" s="0" t="n">
        <v>-0.124175684744613</v>
      </c>
      <c r="AI354" s="0" t="n">
        <v>0.380763403861804</v>
      </c>
      <c r="AJ354" s="0" t="n">
        <v>1.26946526601281</v>
      </c>
      <c r="AK354" s="0" t="n">
        <v>0.168300423171643</v>
      </c>
      <c r="AL354" s="0" t="n">
        <v>-0.599103331863595</v>
      </c>
      <c r="AM354" s="0" t="n">
        <v>1.20775939254335</v>
      </c>
      <c r="AN354" s="0" t="n">
        <v>-0.809112790731379</v>
      </c>
      <c r="AO354" s="0" t="n">
        <v>0.849720921477696</v>
      </c>
      <c r="AP354" s="0" t="n">
        <v>0.482983926072841</v>
      </c>
      <c r="AQ354" s="0" t="n">
        <v>-0.530683123010048</v>
      </c>
      <c r="AR354" s="0" t="n">
        <v>0.663436157219488</v>
      </c>
      <c r="AS354" s="0" t="n">
        <v>-0.0375748593358656</v>
      </c>
      <c r="AT354" s="0" t="n">
        <v>0.314690828788093</v>
      </c>
      <c r="AU354" s="0" t="n">
        <v>-0.129368006703819</v>
      </c>
      <c r="AV354" s="0" t="n">
        <v>2.3807391055235</v>
      </c>
      <c r="AW354" s="0" t="n">
        <v>1.82968181520808</v>
      </c>
      <c r="AX354" s="0" t="n">
        <v>-0.615967006046838</v>
      </c>
      <c r="AY354" s="0" t="n">
        <v>-1.03718140564905</v>
      </c>
      <c r="AZ354" s="0" t="n">
        <v>0.910486703531521</v>
      </c>
      <c r="BA354" s="0" t="n">
        <v>0.244028352171134</v>
      </c>
      <c r="BB354" s="0" t="n">
        <v>-0.294719252902302</v>
      </c>
      <c r="BC354" s="0" t="n">
        <v>-0.693217601658704</v>
      </c>
      <c r="BD354" s="0" t="n">
        <v>2.02767727167085</v>
      </c>
      <c r="BE354" s="0" t="n">
        <v>0.886040246978377</v>
      </c>
      <c r="BF354" s="0" t="n">
        <v>0.332579379849875</v>
      </c>
      <c r="BG354" s="0" t="n">
        <v>-0.703140197236049</v>
      </c>
      <c r="BH354" s="0" t="n">
        <v>-2.4984304837215</v>
      </c>
      <c r="BI354" s="0" t="n">
        <v>0.228005726809718</v>
      </c>
      <c r="BJ354" s="0" t="n">
        <v>1.40697746210399</v>
      </c>
      <c r="BK354" s="0" t="n">
        <v>-0.402268077201298</v>
      </c>
    </row>
    <row r="355" customFormat="false" ht="15" hidden="false" customHeight="false" outlineLevel="0" collapsed="false">
      <c r="A355" s="0" t="n">
        <v>-1.32099578954071</v>
      </c>
      <c r="B355" s="0" t="n">
        <v>-0.108014120979501</v>
      </c>
      <c r="C355" s="0" t="n">
        <v>0.906648545154293</v>
      </c>
      <c r="D355" s="0" t="n">
        <v>-0.957993941480019</v>
      </c>
      <c r="E355" s="0" t="n">
        <v>-0.663545618498435</v>
      </c>
      <c r="F355" s="0" t="n">
        <v>1.02608084419562</v>
      </c>
      <c r="G355" s="0" t="n">
        <v>-0.381425617534342</v>
      </c>
      <c r="H355" s="0" t="n">
        <v>-0.997265567658873</v>
      </c>
      <c r="I355" s="0" t="n">
        <v>-1.18189004255889</v>
      </c>
      <c r="J355" s="0" t="n">
        <v>0.066448975309456</v>
      </c>
      <c r="K355" s="0" t="n">
        <v>0.358079446179319</v>
      </c>
      <c r="L355" s="0" t="n">
        <v>-1.22727382208126</v>
      </c>
      <c r="M355" s="0" t="n">
        <v>1.21016050298089</v>
      </c>
      <c r="N355" s="0" t="n">
        <v>-0.438579290921005</v>
      </c>
      <c r="O355" s="0" t="n">
        <v>1.37002662736443</v>
      </c>
      <c r="P355" s="0" t="n">
        <v>-1.0653762722596</v>
      </c>
      <c r="Q355" s="0" t="n">
        <v>0.258045515611162</v>
      </c>
      <c r="R355" s="0" t="n">
        <v>-1.26858323564747</v>
      </c>
      <c r="S355" s="0" t="n">
        <v>-0.491412756355527</v>
      </c>
      <c r="T355" s="0" t="n">
        <v>1.22322023006193</v>
      </c>
      <c r="U355" s="0" t="n">
        <v>-1.42462773207724</v>
      </c>
      <c r="V355" s="0" t="n">
        <v>-1.55124526642773</v>
      </c>
      <c r="W355" s="0" t="n">
        <v>-0.882286492599216</v>
      </c>
      <c r="X355" s="0" t="n">
        <v>0.76158786503622</v>
      </c>
      <c r="Y355" s="0" t="n">
        <v>0.306013954357409</v>
      </c>
      <c r="Z355" s="0" t="n">
        <v>-0.145427217405759</v>
      </c>
      <c r="AA355" s="0" t="n">
        <v>0.703710399331433</v>
      </c>
      <c r="AB355" s="0" t="n">
        <v>-1.69234657246321</v>
      </c>
      <c r="AC355" s="0" t="n">
        <v>-0.144326471726037</v>
      </c>
      <c r="AD355" s="0" t="n">
        <v>2.70334804710736</v>
      </c>
      <c r="AE355" s="0" t="n">
        <v>-0.33935581275622</v>
      </c>
      <c r="AF355" s="0" t="n">
        <v>0.348157396817313</v>
      </c>
      <c r="AG355" s="0" t="n">
        <v>0.0749265561184479</v>
      </c>
      <c r="AH355" s="0" t="n">
        <v>0.3686193657857</v>
      </c>
      <c r="AI355" s="0" t="n">
        <v>-0.807046416606687</v>
      </c>
      <c r="AJ355" s="0" t="n">
        <v>-1.11968777855338</v>
      </c>
      <c r="AK355" s="0" t="n">
        <v>-0.283053162258654</v>
      </c>
      <c r="AL355" s="0" t="n">
        <v>0.339311187138159</v>
      </c>
      <c r="AM355" s="0" t="n">
        <v>0.0413372048091703</v>
      </c>
      <c r="AN355" s="0" t="n">
        <v>-0.0195996165776283</v>
      </c>
      <c r="AO355" s="0" t="n">
        <v>0.802430039864837</v>
      </c>
      <c r="AP355" s="0" t="n">
        <v>-0.578928648571235</v>
      </c>
      <c r="AQ355" s="0" t="n">
        <v>-0.460042323860466</v>
      </c>
      <c r="AR355" s="0" t="n">
        <v>-1.54044123977667</v>
      </c>
      <c r="AS355" s="0" t="n">
        <v>-1.25534978028848</v>
      </c>
      <c r="AT355" s="0" t="n">
        <v>0.68567491759013</v>
      </c>
      <c r="AU355" s="0" t="n">
        <v>-0.820298374508965</v>
      </c>
      <c r="AV355" s="0" t="n">
        <v>0.950953383094472</v>
      </c>
      <c r="AW355" s="0" t="n">
        <v>-0.69593210094085</v>
      </c>
      <c r="AX355" s="0" t="n">
        <v>0.516614198760108</v>
      </c>
      <c r="AY355" s="0" t="n">
        <v>1.02325322337558</v>
      </c>
      <c r="AZ355" s="0" t="n">
        <v>-0.280045342697404</v>
      </c>
      <c r="BA355" s="0" t="n">
        <v>2.67456712815414</v>
      </c>
      <c r="BB355" s="0" t="n">
        <v>1.75097557440523</v>
      </c>
      <c r="BC355" s="0" t="n">
        <v>0.177491883774283</v>
      </c>
      <c r="BD355" s="0" t="n">
        <v>-0.0824417666348425</v>
      </c>
      <c r="BE355" s="0" t="n">
        <v>0.369318770158189</v>
      </c>
      <c r="BF355" s="0" t="n">
        <v>1.5794362987176</v>
      </c>
      <c r="BG355" s="0" t="n">
        <v>0.817891842138506</v>
      </c>
      <c r="BH355" s="0" t="n">
        <v>-0.391209327237394</v>
      </c>
      <c r="BI355" s="0" t="n">
        <v>-0.581781770628363</v>
      </c>
      <c r="BJ355" s="0" t="n">
        <v>0.0162231175959412</v>
      </c>
      <c r="BK355" s="0" t="n">
        <v>-1.15683378103699</v>
      </c>
    </row>
    <row r="356" customFormat="false" ht="15" hidden="false" customHeight="false" outlineLevel="0" collapsed="false">
      <c r="A356" s="0" t="n">
        <v>-0.397397023459234</v>
      </c>
      <c r="B356" s="0" t="n">
        <v>0.747455653958212</v>
      </c>
      <c r="C356" s="0" t="n">
        <v>0.280502053411617</v>
      </c>
      <c r="D356" s="0" t="n">
        <v>1.40286615720786</v>
      </c>
      <c r="E356" s="0" t="n">
        <v>0.108138990391417</v>
      </c>
      <c r="F356" s="0" t="n">
        <v>-1.11210061922134</v>
      </c>
      <c r="G356" s="0" t="n">
        <v>-0.685290084710968</v>
      </c>
      <c r="H356" s="0" t="n">
        <v>-1.40200932591912</v>
      </c>
      <c r="I356" s="0" t="n">
        <v>0.302885243798993</v>
      </c>
      <c r="J356" s="0" t="n">
        <v>-1.34609979451426</v>
      </c>
      <c r="K356" s="0" t="n">
        <v>0.19330422644797</v>
      </c>
      <c r="L356" s="0" t="n">
        <v>-1.47158508256989</v>
      </c>
      <c r="M356" s="0" t="n">
        <v>0.0218567474421237</v>
      </c>
      <c r="N356" s="0" t="n">
        <v>-0.707231373804277</v>
      </c>
      <c r="O356" s="0" t="n">
        <v>-1.47511236430986</v>
      </c>
      <c r="P356" s="0" t="n">
        <v>0.193427628581206</v>
      </c>
      <c r="Q356" s="0" t="n">
        <v>-0.218388987544174</v>
      </c>
      <c r="R356" s="0" t="n">
        <v>-1.2888634252063</v>
      </c>
      <c r="S356" s="0" t="n">
        <v>0.133003163930064</v>
      </c>
      <c r="T356" s="0" t="n">
        <v>1.32089228250616</v>
      </c>
      <c r="U356" s="0" t="n">
        <v>-2.14300705458491</v>
      </c>
      <c r="V356" s="0" t="n">
        <v>0.469764464337137</v>
      </c>
      <c r="W356" s="0" t="n">
        <v>-0.158756050937543</v>
      </c>
      <c r="X356" s="0" t="n">
        <v>-1.15600666945113</v>
      </c>
      <c r="Y356" s="0" t="n">
        <v>0.608493903731202</v>
      </c>
      <c r="Z356" s="0" t="n">
        <v>1.00786791322213</v>
      </c>
      <c r="AA356" s="0" t="n">
        <v>-0.253737296774833</v>
      </c>
      <c r="AB356" s="0" t="n">
        <v>1.79307639791239</v>
      </c>
      <c r="AC356" s="0" t="n">
        <v>0.28790607686792</v>
      </c>
      <c r="AD356" s="0" t="n">
        <v>-0.245038664315406</v>
      </c>
      <c r="AE356" s="0" t="n">
        <v>0.269951896825164</v>
      </c>
      <c r="AF356" s="0" t="n">
        <v>1.54345094318575</v>
      </c>
      <c r="AG356" s="0" t="n">
        <v>-1.59417795620401</v>
      </c>
      <c r="AH356" s="0" t="n">
        <v>-0.103538153949175</v>
      </c>
      <c r="AI356" s="0" t="n">
        <v>-1.43115211776174</v>
      </c>
      <c r="AJ356" s="0" t="n">
        <v>0.260036250180445</v>
      </c>
      <c r="AK356" s="0" t="n">
        <v>0.880011981690764</v>
      </c>
      <c r="AL356" s="0" t="n">
        <v>-0.26918092025516</v>
      </c>
      <c r="AM356" s="0" t="n">
        <v>0.21578712632822</v>
      </c>
      <c r="AN356" s="0" t="n">
        <v>1.17776145799136</v>
      </c>
      <c r="AO356" s="0" t="n">
        <v>-1.4697842587875</v>
      </c>
      <c r="AP356" s="0" t="n">
        <v>0.622270222893996</v>
      </c>
      <c r="AQ356" s="0" t="n">
        <v>1.84026638479557</v>
      </c>
      <c r="AR356" s="0" t="n">
        <v>-1.32816605395733</v>
      </c>
      <c r="AS356" s="0" t="n">
        <v>0.504298015812623</v>
      </c>
      <c r="AT356" s="0" t="n">
        <v>0.607823892615624</v>
      </c>
      <c r="AU356" s="0" t="n">
        <v>1.76538758702997</v>
      </c>
      <c r="AV356" s="0" t="n">
        <v>-1.74094148659699</v>
      </c>
      <c r="AW356" s="0" t="n">
        <v>1.28948058720969</v>
      </c>
      <c r="AX356" s="0" t="n">
        <v>-0.0584494807056499</v>
      </c>
      <c r="AY356" s="0" t="n">
        <v>-0.912620322540441</v>
      </c>
      <c r="AZ356" s="0" t="n">
        <v>-0.421716933003097</v>
      </c>
      <c r="BA356" s="0" t="n">
        <v>0.0596543119921916</v>
      </c>
      <c r="BB356" s="0" t="n">
        <v>1.70166585828742</v>
      </c>
      <c r="BC356" s="0" t="n">
        <v>0.809724835767284</v>
      </c>
      <c r="BD356" s="0" t="n">
        <v>-0.187800338042522</v>
      </c>
      <c r="BE356" s="0" t="n">
        <v>0.787174069986996</v>
      </c>
      <c r="BF356" s="0" t="n">
        <v>-0.203359459998768</v>
      </c>
      <c r="BG356" s="0" t="n">
        <v>-0.681743408815142</v>
      </c>
      <c r="BH356" s="0" t="n">
        <v>-0.962502885800102</v>
      </c>
      <c r="BI356" s="0" t="n">
        <v>1.22617935781268</v>
      </c>
      <c r="BJ356" s="0" t="n">
        <v>-2.19664605497895</v>
      </c>
      <c r="BK356" s="0" t="n">
        <v>-0.767479344554131</v>
      </c>
    </row>
    <row r="357" customFormat="false" ht="15" hidden="false" customHeight="false" outlineLevel="0" collapsed="false">
      <c r="A357" s="0" t="n">
        <v>0.00171415366906396</v>
      </c>
      <c r="B357" s="0" t="n">
        <v>-1.08953658307664</v>
      </c>
      <c r="C357" s="0" t="n">
        <v>-2.36540777199997</v>
      </c>
      <c r="D357" s="0" t="n">
        <v>1.43872010105687</v>
      </c>
      <c r="E357" s="0" t="n">
        <v>0.225262642491354</v>
      </c>
      <c r="F357" s="0" t="n">
        <v>2.37843165987333</v>
      </c>
      <c r="G357" s="0" t="n">
        <v>-0.192651532648025</v>
      </c>
      <c r="H357" s="0" t="n">
        <v>-0.365394241925141</v>
      </c>
      <c r="I357" s="0" t="n">
        <v>0.0391621154427594</v>
      </c>
      <c r="J357" s="0" t="n">
        <v>0.65453357099831</v>
      </c>
      <c r="K357" s="0" t="n">
        <v>2.04951451618833</v>
      </c>
      <c r="L357" s="0" t="n">
        <v>-0.373533683411769</v>
      </c>
      <c r="M357" s="0" t="n">
        <v>-1.45543448391533</v>
      </c>
      <c r="N357" s="0" t="n">
        <v>0.591018455733432</v>
      </c>
      <c r="O357" s="0" t="n">
        <v>-0.440059929023145</v>
      </c>
      <c r="P357" s="0" t="n">
        <v>1.56814431342005</v>
      </c>
      <c r="Q357" s="0" t="n">
        <v>-0.457213063692514</v>
      </c>
      <c r="R357" s="0" t="n">
        <v>0.393382297744657</v>
      </c>
      <c r="S357" s="0" t="n">
        <v>0.762417950602914</v>
      </c>
      <c r="T357" s="0" t="n">
        <v>0.760363641216131</v>
      </c>
      <c r="U357" s="0" t="n">
        <v>0.39361158203301</v>
      </c>
      <c r="V357" s="0" t="n">
        <v>-0.382433315692535</v>
      </c>
      <c r="W357" s="0" t="n">
        <v>1.31216320119552</v>
      </c>
      <c r="X357" s="0" t="n">
        <v>0.397115331567853</v>
      </c>
      <c r="Y357" s="0" t="n">
        <v>0.0414717779991477</v>
      </c>
      <c r="Z357" s="0" t="n">
        <v>1.09903922453186</v>
      </c>
      <c r="AA357" s="0" t="n">
        <v>-1.79666520167502</v>
      </c>
      <c r="AB357" s="0" t="n">
        <v>0.853495480061342</v>
      </c>
      <c r="AC357" s="0" t="n">
        <v>0.66943691363349</v>
      </c>
      <c r="AD357" s="0" t="n">
        <v>0.978307949822498</v>
      </c>
      <c r="AE357" s="0" t="n">
        <v>-1.79848008713812</v>
      </c>
      <c r="AF357" s="0" t="n">
        <v>-0.552905228599482</v>
      </c>
      <c r="AG357" s="0" t="n">
        <v>0.936592006243642</v>
      </c>
      <c r="AH357" s="0" t="n">
        <v>-1.10623155885997</v>
      </c>
      <c r="AI357" s="0" t="n">
        <v>-0.200698694288878</v>
      </c>
      <c r="AJ357" s="0" t="n">
        <v>-0.257253421111502</v>
      </c>
      <c r="AK357" s="0" t="n">
        <v>0.344477208752453</v>
      </c>
      <c r="AL357" s="0" t="n">
        <v>0.749415986956973</v>
      </c>
      <c r="AM357" s="0" t="n">
        <v>-0.337766099054601</v>
      </c>
      <c r="AN357" s="0" t="n">
        <v>0.54508722999559</v>
      </c>
      <c r="AO357" s="0" t="n">
        <v>-1.81675562957511</v>
      </c>
      <c r="AP357" s="0" t="n">
        <v>1.2692911052431</v>
      </c>
      <c r="AQ357" s="0" t="n">
        <v>-1.53615677285495</v>
      </c>
      <c r="AR357" s="0" t="n">
        <v>0.111318848797801</v>
      </c>
      <c r="AS357" s="0" t="n">
        <v>-0.299085734021106</v>
      </c>
      <c r="AT357" s="0" t="n">
        <v>-0.833157766629435</v>
      </c>
      <c r="AU357" s="0" t="n">
        <v>0.630249295004436</v>
      </c>
      <c r="AV357" s="0" t="n">
        <v>-0.864248384698637</v>
      </c>
      <c r="AW357" s="0" t="n">
        <v>2.70754385538118</v>
      </c>
      <c r="AX357" s="0" t="n">
        <v>0.719989533221939</v>
      </c>
      <c r="AY357" s="0" t="n">
        <v>0.924062807341065</v>
      </c>
      <c r="AZ357" s="0" t="n">
        <v>1.25350601237176</v>
      </c>
      <c r="BA357" s="0" t="n">
        <v>0.214954838078951</v>
      </c>
      <c r="BB357" s="0" t="n">
        <v>-0.385749968181695</v>
      </c>
      <c r="BC357" s="0" t="n">
        <v>-0.702659998499306</v>
      </c>
      <c r="BD357" s="0" t="n">
        <v>-0.240876757200408</v>
      </c>
      <c r="BE357" s="0" t="n">
        <v>0.665693464893547</v>
      </c>
      <c r="BF357" s="0" t="n">
        <v>-0.369016437825167</v>
      </c>
      <c r="BG357" s="0" t="n">
        <v>-0.124285694850851</v>
      </c>
      <c r="BH357" s="0" t="n">
        <v>-0.936056167936016</v>
      </c>
      <c r="BI357" s="0" t="n">
        <v>-0.776936702931517</v>
      </c>
      <c r="BJ357" s="0" t="n">
        <v>-0.0304764139206289</v>
      </c>
      <c r="BK357" s="0" t="n">
        <v>0.897253006161257</v>
      </c>
    </row>
    <row r="358" customFormat="false" ht="15" hidden="false" customHeight="false" outlineLevel="0" collapsed="false">
      <c r="A358" s="0" t="n">
        <v>0.652950155832081</v>
      </c>
      <c r="B358" s="0" t="n">
        <v>0.549789359638033</v>
      </c>
      <c r="C358" s="0" t="n">
        <v>0.315266333916256</v>
      </c>
      <c r="D358" s="0" t="n">
        <v>-0.268050427589753</v>
      </c>
      <c r="E358" s="0" t="n">
        <v>-0.715174390128058</v>
      </c>
      <c r="F358" s="0" t="n">
        <v>0.0511186930153777</v>
      </c>
      <c r="G358" s="0" t="n">
        <v>-0.0161247879004724</v>
      </c>
      <c r="H358" s="0" t="n">
        <v>-0.143306305000004</v>
      </c>
      <c r="I358" s="0" t="n">
        <v>0.51590531313234</v>
      </c>
      <c r="J358" s="0" t="n">
        <v>0.925392257642956</v>
      </c>
      <c r="K358" s="0" t="n">
        <v>1.75543789731071</v>
      </c>
      <c r="L358" s="0" t="n">
        <v>0.695149358076872</v>
      </c>
      <c r="M358" s="0" t="n">
        <v>-0.473145453267787</v>
      </c>
      <c r="N358" s="0" t="n">
        <v>0.702911438039568</v>
      </c>
      <c r="O358" s="0" t="n">
        <v>0.23780703742594</v>
      </c>
      <c r="P358" s="0" t="n">
        <v>-0.466431287412317</v>
      </c>
      <c r="Q358" s="0" t="n">
        <v>-0.520689496422669</v>
      </c>
      <c r="R358" s="0" t="n">
        <v>1.07953285216604</v>
      </c>
      <c r="S358" s="0" t="n">
        <v>-0.997059356453641</v>
      </c>
      <c r="T358" s="0" t="n">
        <v>-1.12735008935549</v>
      </c>
      <c r="U358" s="0" t="n">
        <v>1.12984985721856</v>
      </c>
      <c r="V358" s="0" t="n">
        <v>0.823836869641154</v>
      </c>
      <c r="W358" s="0" t="n">
        <v>-1.19109068314619</v>
      </c>
      <c r="X358" s="0" t="n">
        <v>0.146853521255301</v>
      </c>
      <c r="Y358" s="0" t="n">
        <v>2.21977794745185</v>
      </c>
      <c r="Z358" s="0" t="n">
        <v>1.39968150473269</v>
      </c>
      <c r="AA358" s="0" t="n">
        <v>0.249369625172481</v>
      </c>
      <c r="AB358" s="0" t="n">
        <v>1.1630426502846</v>
      </c>
      <c r="AC358" s="0" t="n">
        <v>0.413423770636441</v>
      </c>
      <c r="AD358" s="0" t="n">
        <v>-0.0323962136835787</v>
      </c>
      <c r="AE358" s="0" t="n">
        <v>-1.46225460403473</v>
      </c>
      <c r="AF358" s="0" t="n">
        <v>0.290453916227789</v>
      </c>
      <c r="AG358" s="0" t="n">
        <v>-1.07254179957276</v>
      </c>
      <c r="AH358" s="0" t="n">
        <v>-1.42876016203677</v>
      </c>
      <c r="AI358" s="0" t="n">
        <v>-1.43430966935208</v>
      </c>
      <c r="AJ358" s="0" t="n">
        <v>-0.284754593385568</v>
      </c>
      <c r="AK358" s="0" t="n">
        <v>1.96328914783897</v>
      </c>
      <c r="AL358" s="0" t="n">
        <v>-0.460824865403865</v>
      </c>
      <c r="AM358" s="0" t="n">
        <v>-1.04839988781354</v>
      </c>
      <c r="AN358" s="0" t="n">
        <v>0.0810671054354171</v>
      </c>
      <c r="AO358" s="0" t="n">
        <v>-1.74458387007525</v>
      </c>
      <c r="AP358" s="0" t="n">
        <v>-0.859833561467458</v>
      </c>
      <c r="AQ358" s="0" t="n">
        <v>-0.568273377152784</v>
      </c>
      <c r="AR358" s="0" t="n">
        <v>-1.08638071120584</v>
      </c>
      <c r="AS358" s="0" t="n">
        <v>-0.333369851260878</v>
      </c>
      <c r="AT358" s="0" t="n">
        <v>2.49281049939535</v>
      </c>
      <c r="AU358" s="0" t="n">
        <v>0.499138951470366</v>
      </c>
      <c r="AV358" s="0" t="n">
        <v>-1.19716802724785</v>
      </c>
      <c r="AW358" s="0" t="n">
        <v>0.807591340098296</v>
      </c>
      <c r="AX358" s="0" t="n">
        <v>0.223472505236939</v>
      </c>
      <c r="AY358" s="0" t="n">
        <v>1.04483631390307</v>
      </c>
      <c r="AZ358" s="0" t="n">
        <v>-1.78392259520177</v>
      </c>
      <c r="BA358" s="0" t="n">
        <v>-1.68149245741802</v>
      </c>
      <c r="BB358" s="0" t="n">
        <v>0.883868895140729</v>
      </c>
      <c r="BC358" s="0" t="n">
        <v>-0.147298000389084</v>
      </c>
      <c r="BD358" s="0" t="n">
        <v>0.680494047764048</v>
      </c>
      <c r="BE358" s="0" t="n">
        <v>-0.614944639031378</v>
      </c>
      <c r="BF358" s="0" t="n">
        <v>-0.509683077242329</v>
      </c>
      <c r="BG358" s="0" t="n">
        <v>-0.811705571613266</v>
      </c>
      <c r="BH358" s="0" t="n">
        <v>-0.331918447707887</v>
      </c>
      <c r="BI358" s="0" t="n">
        <v>-2.93540620638847</v>
      </c>
      <c r="BJ358" s="0" t="n">
        <v>1.02792376501074</v>
      </c>
      <c r="BK358" s="0" t="n">
        <v>1.71060335443651</v>
      </c>
    </row>
    <row r="359" customFormat="false" ht="15" hidden="false" customHeight="false" outlineLevel="0" collapsed="false">
      <c r="A359" s="0" t="n">
        <v>0.393090200701462</v>
      </c>
      <c r="B359" s="0" t="n">
        <v>1.56798826556027</v>
      </c>
      <c r="C359" s="0" t="n">
        <v>1.49246227000599</v>
      </c>
      <c r="D359" s="0" t="n">
        <v>1.00131465419797</v>
      </c>
      <c r="E359" s="0" t="n">
        <v>0.922188905431628</v>
      </c>
      <c r="F359" s="0" t="n">
        <v>0.95461810195006</v>
      </c>
      <c r="G359" s="0" t="n">
        <v>-0.518218950445412</v>
      </c>
      <c r="H359" s="0" t="n">
        <v>0.506189061085336</v>
      </c>
      <c r="I359" s="0" t="n">
        <v>0.17951457487248</v>
      </c>
      <c r="J359" s="0" t="n">
        <v>-0.894232774500935</v>
      </c>
      <c r="K359" s="0" t="n">
        <v>0.766322524781426</v>
      </c>
      <c r="L359" s="0" t="n">
        <v>0.264545898704722</v>
      </c>
      <c r="M359" s="0" t="n">
        <v>-0.365759986092916</v>
      </c>
      <c r="N359" s="0" t="n">
        <v>1.94156780062022</v>
      </c>
      <c r="O359" s="0" t="n">
        <v>2.38490550895058</v>
      </c>
      <c r="P359" s="0" t="n">
        <v>-0.346117328797723</v>
      </c>
      <c r="Q359" s="0" t="n">
        <v>-0.492014280566899</v>
      </c>
      <c r="R359" s="0" t="n">
        <v>-2.06422013485241</v>
      </c>
      <c r="S359" s="0" t="n">
        <v>-0.15809487586681</v>
      </c>
      <c r="T359" s="0" t="n">
        <v>-0.819739717258095</v>
      </c>
      <c r="U359" s="0" t="n">
        <v>0.195472643585974</v>
      </c>
      <c r="V359" s="0" t="n">
        <v>-0.297227221585086</v>
      </c>
      <c r="W359" s="0" t="n">
        <v>-1.66725684174953</v>
      </c>
      <c r="X359" s="0" t="n">
        <v>2.12399281812564</v>
      </c>
      <c r="Y359" s="0" t="n">
        <v>-0.413616257571681</v>
      </c>
      <c r="Z359" s="0" t="n">
        <v>-2.13558673007737</v>
      </c>
      <c r="AA359" s="0" t="n">
        <v>-0.282034219209343</v>
      </c>
      <c r="AB359" s="0" t="n">
        <v>-1.65057296323285</v>
      </c>
      <c r="AC359" s="0" t="n">
        <v>0.629212149529442</v>
      </c>
      <c r="AD359" s="0" t="n">
        <v>0.0320474941637135</v>
      </c>
      <c r="AE359" s="0" t="n">
        <v>-0.0335247023885875</v>
      </c>
      <c r="AF359" s="0" t="n">
        <v>2.21759107935877</v>
      </c>
      <c r="AG359" s="0" t="n">
        <v>1.1681778278502</v>
      </c>
      <c r="AH359" s="0" t="n">
        <v>1.09687507938399</v>
      </c>
      <c r="AI359" s="0" t="n">
        <v>-0.822066078032527</v>
      </c>
      <c r="AJ359" s="0" t="n">
        <v>-0.872153105684055</v>
      </c>
      <c r="AK359" s="0" t="n">
        <v>-0.324036442706533</v>
      </c>
      <c r="AL359" s="0" t="n">
        <v>-0.824102896855706</v>
      </c>
      <c r="AM359" s="0" t="n">
        <v>0.164149412721774</v>
      </c>
      <c r="AN359" s="0" t="n">
        <v>-1.20193166953954</v>
      </c>
      <c r="AO359" s="0" t="n">
        <v>-0.00878844263207182</v>
      </c>
      <c r="AP359" s="0" t="n">
        <v>-0.0578640474267565</v>
      </c>
      <c r="AQ359" s="0" t="n">
        <v>0.265592633262411</v>
      </c>
      <c r="AR359" s="0" t="n">
        <v>-0.684450477636428</v>
      </c>
      <c r="AS359" s="0" t="n">
        <v>0.421198816612913</v>
      </c>
      <c r="AT359" s="0" t="n">
        <v>-0.976431377198068</v>
      </c>
      <c r="AU359" s="0" t="n">
        <v>1.13214914071601</v>
      </c>
      <c r="AV359" s="0" t="n">
        <v>1.09891625472819</v>
      </c>
      <c r="AW359" s="0" t="n">
        <v>-0.687426755126504</v>
      </c>
      <c r="AX359" s="0" t="n">
        <v>0.0885442145830127</v>
      </c>
      <c r="AY359" s="0" t="n">
        <v>0.453891416153128</v>
      </c>
      <c r="AZ359" s="0" t="n">
        <v>-0.89005773247546</v>
      </c>
      <c r="BA359" s="0" t="n">
        <v>0.607261414086085</v>
      </c>
      <c r="BB359" s="0" t="n">
        <v>0.20020125430037</v>
      </c>
      <c r="BC359" s="0" t="n">
        <v>-1.39922795007116</v>
      </c>
      <c r="BD359" s="0" t="n">
        <v>-1.53914234581065</v>
      </c>
      <c r="BE359" s="0" t="n">
        <v>-1.57239821027033</v>
      </c>
      <c r="BF359" s="0" t="n">
        <v>0.282125776933911</v>
      </c>
      <c r="BG359" s="0" t="n">
        <v>-1.23070290498447</v>
      </c>
      <c r="BH359" s="0" t="n">
        <v>0.948952827768678</v>
      </c>
      <c r="BI359" s="0" t="n">
        <v>0.906902874722061</v>
      </c>
      <c r="BJ359" s="0" t="n">
        <v>2.35045585262436</v>
      </c>
      <c r="BK359" s="0" t="n">
        <v>-1.67286820189853</v>
      </c>
    </row>
    <row r="360" customFormat="false" ht="15" hidden="false" customHeight="false" outlineLevel="0" collapsed="false">
      <c r="A360" s="0" t="n">
        <v>0.863979849076078</v>
      </c>
      <c r="B360" s="0" t="n">
        <v>0.12653257974706</v>
      </c>
      <c r="C360" s="0" t="n">
        <v>0.910324341928284</v>
      </c>
      <c r="D360" s="0" t="n">
        <v>-0.695165248330141</v>
      </c>
      <c r="E360" s="0" t="n">
        <v>0.37563366071734</v>
      </c>
      <c r="F360" s="0" t="n">
        <v>1.30481689043295</v>
      </c>
      <c r="G360" s="0" t="n">
        <v>-0.441662564186061</v>
      </c>
      <c r="H360" s="0" t="n">
        <v>1.43373002481023</v>
      </c>
      <c r="I360" s="0" t="n">
        <v>0.837405725315491</v>
      </c>
      <c r="J360" s="0" t="n">
        <v>2.10688911462608</v>
      </c>
      <c r="K360" s="0" t="n">
        <v>1.42395811219761</v>
      </c>
      <c r="L360" s="0" t="n">
        <v>-0.178529169720478</v>
      </c>
      <c r="M360" s="0" t="n">
        <v>1.96453603810293</v>
      </c>
      <c r="N360" s="0" t="n">
        <v>1.48114572462172</v>
      </c>
      <c r="O360" s="0" t="n">
        <v>0.00236891613280806</v>
      </c>
      <c r="P360" s="0" t="n">
        <v>0.543606896093053</v>
      </c>
      <c r="Q360" s="0" t="n">
        <v>-1.99203663595931</v>
      </c>
      <c r="R360" s="0" t="n">
        <v>-1.83389654602438</v>
      </c>
      <c r="S360" s="0" t="n">
        <v>0.867922462751154</v>
      </c>
      <c r="T360" s="0" t="n">
        <v>-0.557137618403482</v>
      </c>
      <c r="U360" s="0" t="n">
        <v>-0.749282556879451</v>
      </c>
      <c r="V360" s="0" t="n">
        <v>0.597478858024403</v>
      </c>
      <c r="W360" s="0" t="n">
        <v>1.4955415364982</v>
      </c>
      <c r="X360" s="0" t="n">
        <v>0.0122984493080576</v>
      </c>
      <c r="Y360" s="0" t="n">
        <v>0.172845674814111</v>
      </c>
      <c r="Z360" s="0" t="n">
        <v>0.435764496970619</v>
      </c>
      <c r="AA360" s="0" t="n">
        <v>-0.442316868164485</v>
      </c>
      <c r="AB360" s="0" t="n">
        <v>0.750729607005599</v>
      </c>
      <c r="AC360" s="0" t="n">
        <v>1.15199754757914</v>
      </c>
      <c r="AD360" s="0" t="n">
        <v>-0.109082970349832</v>
      </c>
      <c r="AE360" s="0" t="n">
        <v>-0.385970092568876</v>
      </c>
      <c r="AF360" s="0" t="n">
        <v>1.17664494390005</v>
      </c>
      <c r="AG360" s="0" t="n">
        <v>-0.928090610991081</v>
      </c>
      <c r="AH360" s="0" t="n">
        <v>1.77048113777608</v>
      </c>
      <c r="AI360" s="0" t="n">
        <v>0.578113458715643</v>
      </c>
      <c r="AJ360" s="0" t="n">
        <v>0.258008536197609</v>
      </c>
      <c r="AK360" s="0" t="n">
        <v>0.63622371265193</v>
      </c>
      <c r="AL360" s="0" t="n">
        <v>0.565060473551193</v>
      </c>
      <c r="AM360" s="0" t="n">
        <v>-1.87107448230811</v>
      </c>
      <c r="AN360" s="0" t="n">
        <v>0.850884089038899</v>
      </c>
      <c r="AO360" s="0" t="n">
        <v>-2.44122172247191</v>
      </c>
      <c r="AP360" s="0" t="n">
        <v>-0.437126779731052</v>
      </c>
      <c r="AQ360" s="0" t="n">
        <v>-0.092055137311992</v>
      </c>
      <c r="AR360" s="0" t="n">
        <v>-0.476240353387666</v>
      </c>
      <c r="AS360" s="0" t="n">
        <v>-2.52992774925195</v>
      </c>
      <c r="AT360" s="0" t="n">
        <v>0.993593003931448</v>
      </c>
      <c r="AU360" s="0" t="n">
        <v>1.12041791893639</v>
      </c>
      <c r="AV360" s="0" t="n">
        <v>0.754866196571921</v>
      </c>
      <c r="AW360" s="0" t="n">
        <v>-0.0321431469645609</v>
      </c>
      <c r="AX360" s="0" t="n">
        <v>1.72577112481257</v>
      </c>
      <c r="AY360" s="0" t="n">
        <v>-0.022339239318608</v>
      </c>
      <c r="AZ360" s="0" t="n">
        <v>-1.69354713341367</v>
      </c>
      <c r="BA360" s="0" t="n">
        <v>-0.151407390624778</v>
      </c>
      <c r="BB360" s="0" t="n">
        <v>0.292685458975277</v>
      </c>
      <c r="BC360" s="0" t="n">
        <v>0.618160448683627</v>
      </c>
      <c r="BD360" s="0" t="n">
        <v>-0.898511704551565</v>
      </c>
      <c r="BE360" s="0" t="n">
        <v>0.825832773238048</v>
      </c>
      <c r="BF360" s="0" t="n">
        <v>-1.84639592059925</v>
      </c>
      <c r="BG360" s="0" t="n">
        <v>-1.93335974771436</v>
      </c>
      <c r="BH360" s="0" t="n">
        <v>-0.256750798661788</v>
      </c>
      <c r="BI360" s="0" t="n">
        <v>0.0115150880766451</v>
      </c>
      <c r="BJ360" s="0" t="n">
        <v>-1.03065980824156</v>
      </c>
      <c r="BK360" s="0" t="n">
        <v>-1.09479850222733</v>
      </c>
    </row>
    <row r="361" customFormat="false" ht="15" hidden="false" customHeight="false" outlineLevel="0" collapsed="false">
      <c r="A361" s="0" t="n">
        <v>0.805991731059416</v>
      </c>
      <c r="B361" s="0" t="n">
        <v>0.526555133136702</v>
      </c>
      <c r="C361" s="0" t="n">
        <v>1.3223474346833</v>
      </c>
      <c r="D361" s="0" t="n">
        <v>-0.409064938334057</v>
      </c>
      <c r="E361" s="0" t="n">
        <v>-0.666627883456891</v>
      </c>
      <c r="F361" s="0" t="n">
        <v>1.34992563786127</v>
      </c>
      <c r="G361" s="0" t="n">
        <v>0.455198904816159</v>
      </c>
      <c r="H361" s="0" t="n">
        <v>1.34725391758135</v>
      </c>
      <c r="I361" s="0" t="n">
        <v>0.898799810243838</v>
      </c>
      <c r="J361" s="0" t="n">
        <v>-0.5510170602263</v>
      </c>
      <c r="K361" s="0" t="n">
        <v>0.733482066678279</v>
      </c>
      <c r="L361" s="0" t="n">
        <v>0.300825956032299</v>
      </c>
      <c r="M361" s="0" t="n">
        <v>1.62731172794732</v>
      </c>
      <c r="N361" s="0" t="n">
        <v>-0.186990209724664</v>
      </c>
      <c r="O361" s="0" t="n">
        <v>0.0442733198446488</v>
      </c>
      <c r="P361" s="0" t="n">
        <v>0.728959250033162</v>
      </c>
      <c r="Q361" s="0" t="n">
        <v>0.189014297682474</v>
      </c>
      <c r="R361" s="0" t="n">
        <v>-0.180294880503444</v>
      </c>
      <c r="S361" s="0" t="n">
        <v>0.814868148909344</v>
      </c>
      <c r="T361" s="0" t="n">
        <v>1.47626254400178</v>
      </c>
      <c r="U361" s="0" t="n">
        <v>-1.80557443268682</v>
      </c>
      <c r="V361" s="0" t="n">
        <v>0.633272704710273</v>
      </c>
      <c r="W361" s="0" t="n">
        <v>0.0967601031868893</v>
      </c>
      <c r="X361" s="0" t="n">
        <v>-1.01083973502031</v>
      </c>
      <c r="Y361" s="0" t="n">
        <v>-3.52905518757048</v>
      </c>
      <c r="Z361" s="0" t="n">
        <v>1.24448644988887</v>
      </c>
      <c r="AA361" s="0" t="n">
        <v>-0.44982721372651</v>
      </c>
      <c r="AB361" s="0" t="n">
        <v>0.707552285294106</v>
      </c>
      <c r="AC361" s="0" t="n">
        <v>0.538790304576711</v>
      </c>
      <c r="AD361" s="0" t="n">
        <v>0.72021202100679</v>
      </c>
      <c r="AE361" s="0" t="n">
        <v>1.12565496780059</v>
      </c>
      <c r="AF361" s="0" t="n">
        <v>0.0412913617846614</v>
      </c>
      <c r="AG361" s="0" t="n">
        <v>1.47450268704824</v>
      </c>
      <c r="AH361" s="0" t="n">
        <v>-0.946807566511871</v>
      </c>
      <c r="AI361" s="0" t="n">
        <v>-0.0550029360333746</v>
      </c>
      <c r="AJ361" s="0" t="n">
        <v>-0.42243497290144</v>
      </c>
      <c r="AK361" s="0" t="n">
        <v>0.466188611946223</v>
      </c>
      <c r="AL361" s="0" t="n">
        <v>0.367203934211748</v>
      </c>
      <c r="AM361" s="0" t="n">
        <v>-0.287563905167328</v>
      </c>
      <c r="AN361" s="0" t="n">
        <v>1.16405063240583</v>
      </c>
      <c r="AO361" s="0" t="n">
        <v>0.357990434413336</v>
      </c>
      <c r="AP361" s="0" t="n">
        <v>0.859613513878454</v>
      </c>
      <c r="AQ361" s="0" t="n">
        <v>0.890568810591014</v>
      </c>
      <c r="AR361" s="0" t="n">
        <v>2.10983824062564</v>
      </c>
      <c r="AS361" s="0" t="n">
        <v>-1.33932658948</v>
      </c>
      <c r="AT361" s="0" t="n">
        <v>0.686538753153769</v>
      </c>
      <c r="AU361" s="0" t="n">
        <v>-1.16337605516355</v>
      </c>
      <c r="AV361" s="0" t="n">
        <v>-1.06879232139429</v>
      </c>
      <c r="AW361" s="0" t="n">
        <v>1.28599970651649</v>
      </c>
      <c r="AX361" s="0" t="n">
        <v>1.08841123567285</v>
      </c>
      <c r="AY361" s="0" t="n">
        <v>-2.56050295935568</v>
      </c>
      <c r="AZ361" s="0" t="n">
        <v>-1.75092594192714</v>
      </c>
      <c r="BA361" s="0" t="n">
        <v>0.0315185133281042</v>
      </c>
      <c r="BB361" s="0" t="n">
        <v>-0.257373106417349</v>
      </c>
      <c r="BC361" s="0" t="n">
        <v>0.630846402947189</v>
      </c>
      <c r="BD361" s="0" t="n">
        <v>-0.43235271420034</v>
      </c>
      <c r="BE361" s="0" t="n">
        <v>0.717181900722472</v>
      </c>
      <c r="BF361" s="0" t="n">
        <v>2.03235376429839</v>
      </c>
      <c r="BG361" s="0" t="n">
        <v>1.32155578651105</v>
      </c>
      <c r="BH361" s="0" t="n">
        <v>-0.0210927478505872</v>
      </c>
      <c r="BI361" s="0" t="n">
        <v>1.13106723550259</v>
      </c>
      <c r="BJ361" s="0" t="n">
        <v>0.0672774649135345</v>
      </c>
      <c r="BK361" s="0" t="n">
        <v>1.07466103943286</v>
      </c>
    </row>
    <row r="362" customFormat="false" ht="15" hidden="false" customHeight="false" outlineLevel="0" collapsed="false">
      <c r="A362" s="0" t="n">
        <v>0.782353922501994</v>
      </c>
      <c r="B362" s="0" t="n">
        <v>-0.853165306413192</v>
      </c>
      <c r="C362" s="0" t="n">
        <v>-0.247480547640105</v>
      </c>
      <c r="D362" s="0" t="n">
        <v>0.00966442131334719</v>
      </c>
      <c r="E362" s="0" t="n">
        <v>-0.878963973070651</v>
      </c>
      <c r="F362" s="0" t="n">
        <v>-0.480608593347347</v>
      </c>
      <c r="G362" s="0" t="n">
        <v>-1.44656329125137</v>
      </c>
      <c r="H362" s="0" t="n">
        <v>0.45985926231514</v>
      </c>
      <c r="I362" s="0" t="n">
        <v>0.429634978527509</v>
      </c>
      <c r="J362" s="0" t="n">
        <v>1.30110926639135</v>
      </c>
      <c r="K362" s="0" t="n">
        <v>0.42898071737242</v>
      </c>
      <c r="L362" s="0" t="n">
        <v>-0.964769894302446</v>
      </c>
      <c r="M362" s="0" t="n">
        <v>-1.29998737226213</v>
      </c>
      <c r="N362" s="0" t="n">
        <v>-0.960305168086668</v>
      </c>
      <c r="O362" s="0" t="n">
        <v>1.79419186654944</v>
      </c>
      <c r="P362" s="0" t="n">
        <v>-1.08314521266073</v>
      </c>
      <c r="Q362" s="0" t="n">
        <v>1.83851862327207</v>
      </c>
      <c r="R362" s="0" t="n">
        <v>-0.898117324122348</v>
      </c>
      <c r="S362" s="0" t="n">
        <v>0.367784526571055</v>
      </c>
      <c r="T362" s="0" t="n">
        <v>-0.702533313933856</v>
      </c>
      <c r="U362" s="0" t="n">
        <v>1.33244834789457</v>
      </c>
      <c r="V362" s="0" t="n">
        <v>-1.17116763270615</v>
      </c>
      <c r="W362" s="0" t="n">
        <v>1.46497474610489</v>
      </c>
      <c r="X362" s="0" t="n">
        <v>0.668454910853178</v>
      </c>
      <c r="Y362" s="0" t="n">
        <v>0.998094627769035</v>
      </c>
      <c r="Z362" s="0" t="n">
        <v>1.7542848528225</v>
      </c>
      <c r="AA362" s="0" t="n">
        <v>-0.0945275675884684</v>
      </c>
      <c r="AB362" s="0" t="n">
        <v>-1.80608911783696</v>
      </c>
      <c r="AC362" s="0" t="n">
        <v>-2.66690522232001</v>
      </c>
      <c r="AD362" s="0" t="n">
        <v>-0.0971557870862478</v>
      </c>
      <c r="AE362" s="0" t="n">
        <v>-1.11668127506752</v>
      </c>
      <c r="AF362" s="0" t="n">
        <v>-0.232094637928537</v>
      </c>
      <c r="AG362" s="0" t="n">
        <v>-0.498883194768213</v>
      </c>
      <c r="AH362" s="0" t="n">
        <v>0.342148651127239</v>
      </c>
      <c r="AI362" s="0" t="n">
        <v>-0.195076925422602</v>
      </c>
      <c r="AJ362" s="0" t="n">
        <v>-0.537478704606429</v>
      </c>
      <c r="AK362" s="0" t="n">
        <v>0.578459728876331</v>
      </c>
      <c r="AL362" s="0" t="n">
        <v>0.0774942998929879</v>
      </c>
      <c r="AM362" s="0" t="n">
        <v>0.0584301189974882</v>
      </c>
      <c r="AN362" s="0" t="n">
        <v>-0.826403317330525</v>
      </c>
      <c r="AO362" s="0" t="n">
        <v>1.06603217162768</v>
      </c>
      <c r="AP362" s="0" t="n">
        <v>0.0515422086076516</v>
      </c>
      <c r="AQ362" s="0" t="n">
        <v>-1.9120054690527</v>
      </c>
      <c r="AR362" s="0" t="n">
        <v>-1.16406015258594</v>
      </c>
      <c r="AS362" s="0" t="n">
        <v>-1.34917904888871</v>
      </c>
      <c r="AT362" s="0" t="n">
        <v>-0.0244318401780342</v>
      </c>
      <c r="AU362" s="0" t="n">
        <v>-0.320997563686023</v>
      </c>
      <c r="AV362" s="0" t="n">
        <v>-1.00223616670293</v>
      </c>
      <c r="AW362" s="0" t="n">
        <v>-1.56025552953093</v>
      </c>
      <c r="AX362" s="0" t="n">
        <v>1.95160291288289</v>
      </c>
      <c r="AY362" s="0" t="n">
        <v>1.31544130704985</v>
      </c>
      <c r="AZ362" s="0" t="n">
        <v>-1.30944410140265</v>
      </c>
      <c r="BA362" s="0" t="n">
        <v>0.276889355768804</v>
      </c>
      <c r="BB362" s="0" t="n">
        <v>0.671720789258077</v>
      </c>
      <c r="BC362" s="0" t="n">
        <v>1.2541609869956</v>
      </c>
      <c r="BD362" s="0" t="n">
        <v>0.555016701544109</v>
      </c>
      <c r="BE362" s="0" t="n">
        <v>1.40236928342383</v>
      </c>
      <c r="BF362" s="0" t="n">
        <v>-2.09109427273248</v>
      </c>
      <c r="BG362" s="0" t="n">
        <v>0.0224360519805735</v>
      </c>
      <c r="BH362" s="0" t="n">
        <v>0.0579505417627176</v>
      </c>
      <c r="BI362" s="0" t="n">
        <v>-0.588076675167832</v>
      </c>
      <c r="BJ362" s="0" t="n">
        <v>-0.96234516926657</v>
      </c>
      <c r="BK362" s="0" t="n">
        <v>-0.945888156554639</v>
      </c>
    </row>
    <row r="363" customFormat="false" ht="15" hidden="false" customHeight="false" outlineLevel="0" collapsed="false">
      <c r="A363" s="0" t="n">
        <v>-1.07362194390757</v>
      </c>
      <c r="B363" s="0" t="n">
        <v>0.630845550790856</v>
      </c>
      <c r="C363" s="0" t="n">
        <v>0.297866804956861</v>
      </c>
      <c r="D363" s="0" t="n">
        <v>-0.769031655442276</v>
      </c>
      <c r="E363" s="0" t="n">
        <v>0.52738906163962</v>
      </c>
      <c r="F363" s="0" t="n">
        <v>0.00510663202722502</v>
      </c>
      <c r="G363" s="0" t="n">
        <v>-0.398763764424814</v>
      </c>
      <c r="H363" s="0" t="n">
        <v>-0.785185082310376</v>
      </c>
      <c r="I363" s="0" t="n">
        <v>1.7776809623702</v>
      </c>
      <c r="J363" s="0" t="n">
        <v>-0.714745649888945</v>
      </c>
      <c r="K363" s="0" t="n">
        <v>0.233724057851726</v>
      </c>
      <c r="L363" s="0" t="n">
        <v>-0.707457710864381</v>
      </c>
      <c r="M363" s="0" t="n">
        <v>-0.776931692354829</v>
      </c>
      <c r="N363" s="0" t="n">
        <v>-1.60791506111916</v>
      </c>
      <c r="O363" s="0" t="n">
        <v>-1.3534536476212</v>
      </c>
      <c r="P363" s="0" t="n">
        <v>-1.3465716626103</v>
      </c>
      <c r="Q363" s="0" t="n">
        <v>-1.44367031916624</v>
      </c>
      <c r="R363" s="0" t="n">
        <v>-0.291378984815946</v>
      </c>
      <c r="S363" s="0" t="n">
        <v>-0.0321850870368397</v>
      </c>
      <c r="T363" s="0" t="n">
        <v>-0.872817083178334</v>
      </c>
      <c r="U363" s="0" t="n">
        <v>-0.732080951433022</v>
      </c>
      <c r="V363" s="0" t="n">
        <v>0.30906623673826</v>
      </c>
      <c r="W363" s="0" t="n">
        <v>-0.404823408808268</v>
      </c>
      <c r="X363" s="0" t="n">
        <v>0.0350964667845944</v>
      </c>
      <c r="Y363" s="0" t="n">
        <v>0.853932908460056</v>
      </c>
      <c r="Z363" s="0" t="n">
        <v>-1.29046074137635</v>
      </c>
      <c r="AA363" s="0" t="n">
        <v>-0.0551992425300892</v>
      </c>
      <c r="AB363" s="0" t="n">
        <v>-2.04870825769885</v>
      </c>
      <c r="AC363" s="0" t="n">
        <v>1.62549227019983</v>
      </c>
      <c r="AD363" s="0" t="n">
        <v>0.556778772843366</v>
      </c>
      <c r="AE363" s="0" t="n">
        <v>-0.0326388366908714</v>
      </c>
      <c r="AF363" s="0" t="n">
        <v>-1.13738109762891</v>
      </c>
      <c r="AG363" s="0" t="n">
        <v>-0.399469372602185</v>
      </c>
      <c r="AH363" s="0" t="n">
        <v>-0.310472754180751</v>
      </c>
      <c r="AI363" s="0" t="n">
        <v>1.12726379255415</v>
      </c>
      <c r="AJ363" s="0" t="n">
        <v>1.15694139722947</v>
      </c>
      <c r="AK363" s="0" t="n">
        <v>-0.322504660289905</v>
      </c>
      <c r="AL363" s="0" t="n">
        <v>1.36410599381836</v>
      </c>
      <c r="AM363" s="0" t="n">
        <v>0.531877750289329</v>
      </c>
      <c r="AN363" s="0" t="n">
        <v>-0.500917329085858</v>
      </c>
      <c r="AO363" s="0" t="n">
        <v>0.982324272276776</v>
      </c>
      <c r="AP363" s="0" t="n">
        <v>-1.60535596236181</v>
      </c>
      <c r="AQ363" s="0" t="n">
        <v>-1.22393634423789</v>
      </c>
      <c r="AR363" s="0" t="n">
        <v>1.5714199983383</v>
      </c>
      <c r="AS363" s="0" t="n">
        <v>0.932371243181987</v>
      </c>
      <c r="AT363" s="0" t="n">
        <v>2.28577724449495</v>
      </c>
      <c r="AU363" s="0" t="n">
        <v>0.782591362548133</v>
      </c>
      <c r="AV363" s="0" t="n">
        <v>-0.766388476572399</v>
      </c>
      <c r="AW363" s="0" t="n">
        <v>0.413894942274857</v>
      </c>
      <c r="AX363" s="0" t="n">
        <v>-0.460797243615968</v>
      </c>
      <c r="AY363" s="0" t="n">
        <v>1.52233431828174</v>
      </c>
      <c r="AZ363" s="0" t="n">
        <v>-0.797975254581905</v>
      </c>
      <c r="BA363" s="0" t="n">
        <v>0.55510922792835</v>
      </c>
      <c r="BB363" s="0" t="n">
        <v>-0.0121696822829052</v>
      </c>
      <c r="BC363" s="0" t="n">
        <v>0.0928745013930527</v>
      </c>
      <c r="BD363" s="0" t="n">
        <v>1.27154852089228</v>
      </c>
      <c r="BE363" s="0" t="n">
        <v>1.15308433173978</v>
      </c>
      <c r="BF363" s="0" t="n">
        <v>-0.967794469003426</v>
      </c>
      <c r="BG363" s="0" t="n">
        <v>-0.398992157501696</v>
      </c>
      <c r="BH363" s="0" t="n">
        <v>-1.05004904155343</v>
      </c>
      <c r="BI363" s="0" t="n">
        <v>-0.324658235502518</v>
      </c>
      <c r="BJ363" s="0" t="n">
        <v>-0.142990634809217</v>
      </c>
      <c r="BK363" s="0" t="n">
        <v>1.72601061866677</v>
      </c>
    </row>
    <row r="364" customFormat="false" ht="15" hidden="false" customHeight="false" outlineLevel="0" collapsed="false">
      <c r="A364" s="0" t="n">
        <v>0.27036669676117</v>
      </c>
      <c r="B364" s="0" t="n">
        <v>0.027384320403744</v>
      </c>
      <c r="C364" s="0" t="n">
        <v>-1.95310719827257</v>
      </c>
      <c r="D364" s="0" t="n">
        <v>-0.686956632098677</v>
      </c>
      <c r="E364" s="0" t="n">
        <v>-1.53606118170953</v>
      </c>
      <c r="F364" s="0" t="n">
        <v>-0.597537705894728</v>
      </c>
      <c r="G364" s="0" t="n">
        <v>0.711303226949479</v>
      </c>
      <c r="H364" s="0" t="n">
        <v>-0.117124216149851</v>
      </c>
      <c r="I364" s="0" t="n">
        <v>-0.236223646264233</v>
      </c>
      <c r="J364" s="0" t="n">
        <v>0.939155569770682</v>
      </c>
      <c r="K364" s="0" t="n">
        <v>0.384387376592921</v>
      </c>
      <c r="L364" s="0" t="n">
        <v>0.205766993677172</v>
      </c>
      <c r="M364" s="0" t="n">
        <v>-1.60561983256512</v>
      </c>
      <c r="N364" s="0" t="n">
        <v>2.08074052539098</v>
      </c>
      <c r="O364" s="0" t="n">
        <v>-1.20581842071604</v>
      </c>
      <c r="P364" s="0" t="n">
        <v>0.936795234959383</v>
      </c>
      <c r="Q364" s="0" t="n">
        <v>1.37207918726961</v>
      </c>
      <c r="R364" s="0" t="n">
        <v>-1.17994213003846</v>
      </c>
      <c r="S364" s="0" t="n">
        <v>-0.731898069234381</v>
      </c>
      <c r="T364" s="0" t="n">
        <v>-1.25451870238119</v>
      </c>
      <c r="U364" s="0" t="n">
        <v>-0.800701947545577</v>
      </c>
      <c r="V364" s="0" t="n">
        <v>-2.0598450017374</v>
      </c>
      <c r="W364" s="0" t="n">
        <v>-0.558723836944485</v>
      </c>
      <c r="X364" s="0" t="n">
        <v>0.156477376123159</v>
      </c>
      <c r="Y364" s="0" t="n">
        <v>-0.342926377321343</v>
      </c>
      <c r="Z364" s="0" t="n">
        <v>-1.24346912834596</v>
      </c>
      <c r="AA364" s="0" t="n">
        <v>0.779375325260117</v>
      </c>
      <c r="AB364" s="0" t="n">
        <v>0.651888582531381</v>
      </c>
      <c r="AC364" s="0" t="n">
        <v>0.308960014597907</v>
      </c>
      <c r="AD364" s="0" t="n">
        <v>2.10458279876533</v>
      </c>
      <c r="AE364" s="0" t="n">
        <v>-0.138078408417547</v>
      </c>
      <c r="AF364" s="0" t="n">
        <v>1.88612870395103</v>
      </c>
      <c r="AG364" s="0" t="n">
        <v>-0.053059312932619</v>
      </c>
      <c r="AH364" s="0" t="n">
        <v>-0.86528975613525</v>
      </c>
      <c r="AI364" s="0" t="n">
        <v>0.476876460643836</v>
      </c>
      <c r="AJ364" s="0" t="n">
        <v>-1.67711587018687</v>
      </c>
      <c r="AK364" s="0" t="n">
        <v>1.46050089941849</v>
      </c>
      <c r="AL364" s="0" t="n">
        <v>-1.19126068163183</v>
      </c>
      <c r="AM364" s="0" t="n">
        <v>-0.675137056406921</v>
      </c>
      <c r="AN364" s="0" t="n">
        <v>1.71603324831069</v>
      </c>
      <c r="AO364" s="0" t="n">
        <v>-2.71079429904053</v>
      </c>
      <c r="AP364" s="0" t="n">
        <v>0.0637452855039662</v>
      </c>
      <c r="AQ364" s="0" t="n">
        <v>0.877484022155632</v>
      </c>
      <c r="AR364" s="0" t="n">
        <v>1.40708719478402</v>
      </c>
      <c r="AS364" s="0" t="n">
        <v>0.220018027659674</v>
      </c>
      <c r="AT364" s="0" t="n">
        <v>0.12740687238996</v>
      </c>
      <c r="AU364" s="0" t="n">
        <v>-0.102645528539664</v>
      </c>
      <c r="AV364" s="0" t="n">
        <v>0.29779615622396</v>
      </c>
      <c r="AW364" s="0" t="n">
        <v>-0.633225310115094</v>
      </c>
      <c r="AX364" s="0" t="n">
        <v>0.387629832663246</v>
      </c>
      <c r="AY364" s="0" t="n">
        <v>1.93496411724047</v>
      </c>
      <c r="AZ364" s="0" t="n">
        <v>0.149361495649641</v>
      </c>
      <c r="BA364" s="0" t="n">
        <v>2.36747765337328</v>
      </c>
      <c r="BB364" s="0" t="n">
        <v>-0.35377063089139</v>
      </c>
      <c r="BC364" s="0" t="n">
        <v>0.979300230282635</v>
      </c>
      <c r="BD364" s="0" t="n">
        <v>-0.163360354915801</v>
      </c>
      <c r="BE364" s="0" t="n">
        <v>-1.3140749815246</v>
      </c>
      <c r="BF364" s="0" t="n">
        <v>0.948748695268</v>
      </c>
      <c r="BG364" s="0" t="n">
        <v>-1.06125625851212</v>
      </c>
      <c r="BH364" s="0" t="n">
        <v>0.433389566686153</v>
      </c>
      <c r="BI364" s="0" t="n">
        <v>-1.75319480206559</v>
      </c>
      <c r="BJ364" s="0" t="n">
        <v>0.365152613198213</v>
      </c>
      <c r="BK364" s="0" t="n">
        <v>0.840492985506691</v>
      </c>
    </row>
    <row r="365" customFormat="false" ht="15" hidden="false" customHeight="false" outlineLevel="0" collapsed="false">
      <c r="A365" s="0" t="n">
        <v>-0.687238450395288</v>
      </c>
      <c r="B365" s="0" t="n">
        <v>0.435789729623636</v>
      </c>
      <c r="C365" s="0" t="n">
        <v>0.841449514129009</v>
      </c>
      <c r="D365" s="0" t="n">
        <v>0.477839850703791</v>
      </c>
      <c r="E365" s="0" t="n">
        <v>0.0446065321830014</v>
      </c>
      <c r="F365" s="0" t="n">
        <v>-1.34218013124485</v>
      </c>
      <c r="G365" s="0" t="n">
        <v>1.93408774545958</v>
      </c>
      <c r="H365" s="0" t="n">
        <v>-0.0230806589504207</v>
      </c>
      <c r="I365" s="0" t="n">
        <v>-0.624903594654043</v>
      </c>
      <c r="J365" s="0" t="n">
        <v>-0.193448574991796</v>
      </c>
      <c r="K365" s="0" t="n">
        <v>-1.30986516943353</v>
      </c>
      <c r="L365" s="0" t="n">
        <v>0.0743453297585243</v>
      </c>
      <c r="M365" s="0" t="n">
        <v>0.184551442185945</v>
      </c>
      <c r="N365" s="0" t="n">
        <v>-0.592329547013343</v>
      </c>
      <c r="O365" s="0" t="n">
        <v>-0.0993138149513496</v>
      </c>
      <c r="P365" s="0" t="n">
        <v>0.390408738280471</v>
      </c>
      <c r="Q365" s="0" t="n">
        <v>-0.51614403958638</v>
      </c>
      <c r="R365" s="0" t="n">
        <v>0.652528293216645</v>
      </c>
      <c r="S365" s="0" t="n">
        <v>0.611177152019327</v>
      </c>
      <c r="T365" s="0" t="n">
        <v>0.527994021765614</v>
      </c>
      <c r="U365" s="0" t="n">
        <v>-1.35306916016641</v>
      </c>
      <c r="V365" s="0" t="n">
        <v>3.22101635598571</v>
      </c>
      <c r="W365" s="0" t="n">
        <v>-0.395598834762942</v>
      </c>
      <c r="X365" s="0" t="n">
        <v>-0.0342718142002222</v>
      </c>
      <c r="Y365" s="0" t="n">
        <v>1.68087045923812</v>
      </c>
      <c r="Z365" s="0" t="n">
        <v>-0.309726779136002</v>
      </c>
      <c r="AA365" s="0" t="n">
        <v>-0.475751991831532</v>
      </c>
      <c r="AB365" s="0" t="n">
        <v>-0.5896392313574</v>
      </c>
      <c r="AC365" s="0" t="n">
        <v>2.65182806304495</v>
      </c>
      <c r="AD365" s="0" t="n">
        <v>-1.36638941185444</v>
      </c>
      <c r="AE365" s="0" t="n">
        <v>0.737736704684841</v>
      </c>
      <c r="AF365" s="0" t="n">
        <v>-0.686567746753176</v>
      </c>
      <c r="AG365" s="0" t="n">
        <v>-0.741073780682286</v>
      </c>
      <c r="AH365" s="0" t="n">
        <v>0.876697085619293</v>
      </c>
      <c r="AI365" s="0" t="n">
        <v>-0.66045995235155</v>
      </c>
      <c r="AJ365" s="0" t="n">
        <v>0.385493240912358</v>
      </c>
      <c r="AK365" s="0" t="n">
        <v>2.07137717933816</v>
      </c>
      <c r="AL365" s="0" t="n">
        <v>-1.16774192552778</v>
      </c>
      <c r="AM365" s="0" t="n">
        <v>0.77504496301624</v>
      </c>
      <c r="AN365" s="0" t="n">
        <v>0.854493462738054</v>
      </c>
      <c r="AO365" s="0" t="n">
        <v>0.403065868036722</v>
      </c>
      <c r="AP365" s="0" t="n">
        <v>-0.272236725327388</v>
      </c>
      <c r="AQ365" s="0" t="n">
        <v>0.0572704108221023</v>
      </c>
      <c r="AR365" s="0" t="n">
        <v>-0.54806692470717</v>
      </c>
      <c r="AS365" s="0" t="n">
        <v>1.33948936652866</v>
      </c>
      <c r="AT365" s="0" t="n">
        <v>0.742386370430735</v>
      </c>
      <c r="AU365" s="0" t="n">
        <v>0.115997072321534</v>
      </c>
      <c r="AV365" s="0" t="n">
        <v>-1.89788729265871</v>
      </c>
      <c r="AW365" s="0" t="n">
        <v>0.113812538413758</v>
      </c>
      <c r="AX365" s="0" t="n">
        <v>-1.08522226366163</v>
      </c>
      <c r="AY365" s="0" t="n">
        <v>-0.0385551687843177</v>
      </c>
      <c r="AZ365" s="0" t="n">
        <v>0.483658637437569</v>
      </c>
      <c r="BA365" s="0" t="n">
        <v>0.246724424114441</v>
      </c>
      <c r="BB365" s="0" t="n">
        <v>0.168419712028881</v>
      </c>
      <c r="BC365" s="0" t="n">
        <v>-0.603645738960739</v>
      </c>
      <c r="BD365" s="0" t="n">
        <v>-1.37461126757655</v>
      </c>
      <c r="BE365" s="0" t="n">
        <v>-0.359680847686321</v>
      </c>
      <c r="BF365" s="0" t="n">
        <v>-1.18707767874176</v>
      </c>
      <c r="BG365" s="0" t="n">
        <v>0.964789737629686</v>
      </c>
      <c r="BH365" s="0" t="n">
        <v>0.414630508814031</v>
      </c>
      <c r="BI365" s="0" t="n">
        <v>0.724302534207667</v>
      </c>
      <c r="BJ365" s="0" t="n">
        <v>-0.314444590874853</v>
      </c>
      <c r="BK365" s="0" t="n">
        <v>0.358958385179414</v>
      </c>
    </row>
    <row r="366" customFormat="false" ht="15" hidden="false" customHeight="false" outlineLevel="0" collapsed="false">
      <c r="A366" s="0" t="n">
        <v>-0.729772937034195</v>
      </c>
      <c r="B366" s="0" t="n">
        <v>0.931001711632442</v>
      </c>
      <c r="C366" s="0" t="n">
        <v>-0.0430309733212814</v>
      </c>
      <c r="D366" s="0" t="n">
        <v>-0.686857911012256</v>
      </c>
      <c r="E366" s="0" t="n">
        <v>2.06530277504061</v>
      </c>
      <c r="F366" s="0" t="n">
        <v>-2.1216313073302</v>
      </c>
      <c r="G366" s="0" t="n">
        <v>0.283151884879876</v>
      </c>
      <c r="H366" s="0" t="n">
        <v>2.02503991367617</v>
      </c>
      <c r="I366" s="0" t="n">
        <v>-0.158093898576786</v>
      </c>
      <c r="J366" s="0" t="n">
        <v>-0.0334434679731509</v>
      </c>
      <c r="K366" s="0" t="n">
        <v>0.081894379572493</v>
      </c>
      <c r="L366" s="0" t="n">
        <v>-0.991191112926666</v>
      </c>
      <c r="M366" s="0" t="n">
        <v>-0.747444971427056</v>
      </c>
      <c r="N366" s="0" t="n">
        <v>-0.297876191023845</v>
      </c>
      <c r="O366" s="0" t="n">
        <v>-0.450155633946648</v>
      </c>
      <c r="P366" s="0" t="n">
        <v>0.104358449438087</v>
      </c>
      <c r="Q366" s="0" t="n">
        <v>-1.77549084924005</v>
      </c>
      <c r="R366" s="0" t="n">
        <v>1.47919601835777</v>
      </c>
      <c r="S366" s="0" t="n">
        <v>-0.139651674215897</v>
      </c>
      <c r="T366" s="0" t="n">
        <v>-0.0650246311887801</v>
      </c>
      <c r="U366" s="0" t="n">
        <v>-0.813280406064593</v>
      </c>
      <c r="V366" s="0" t="n">
        <v>0.843853877424899</v>
      </c>
      <c r="W366" s="0" t="n">
        <v>1.74367260239654</v>
      </c>
      <c r="X366" s="0" t="n">
        <v>-0.156823016098193</v>
      </c>
      <c r="Y366" s="0" t="n">
        <v>-0.281230492218604</v>
      </c>
      <c r="Z366" s="0" t="n">
        <v>-1.48959940944765</v>
      </c>
      <c r="AA366" s="0" t="n">
        <v>1.27036204632509</v>
      </c>
      <c r="AB366" s="0" t="n">
        <v>-1.15469376671672</v>
      </c>
      <c r="AC366" s="0" t="n">
        <v>-2.36741436402712</v>
      </c>
      <c r="AD366" s="0" t="n">
        <v>0.377764887522477</v>
      </c>
      <c r="AE366" s="0" t="n">
        <v>1.29094221949322</v>
      </c>
      <c r="AF366" s="0" t="n">
        <v>0.406974366373371</v>
      </c>
      <c r="AG366" s="0" t="n">
        <v>-0.0140049673713807</v>
      </c>
      <c r="AH366" s="0" t="n">
        <v>-0.563787875006915</v>
      </c>
      <c r="AI366" s="0" t="n">
        <v>0.591394729838047</v>
      </c>
      <c r="AJ366" s="0" t="n">
        <v>-1.55519853414734</v>
      </c>
      <c r="AK366" s="0" t="n">
        <v>1.11453231500806</v>
      </c>
      <c r="AL366" s="0" t="n">
        <v>1.7392051521728</v>
      </c>
      <c r="AM366" s="0" t="n">
        <v>-1.10671042428732</v>
      </c>
      <c r="AN366" s="0" t="n">
        <v>2.2746210312062</v>
      </c>
      <c r="AO366" s="0" t="n">
        <v>0.204129768872716</v>
      </c>
      <c r="AP366" s="0" t="n">
        <v>-3.11768112920805</v>
      </c>
      <c r="AQ366" s="0" t="n">
        <v>0.0120435529599315</v>
      </c>
      <c r="AR366" s="0" t="n">
        <v>1.12076765069625</v>
      </c>
      <c r="AS366" s="0" t="n">
        <v>0.0573974637867937</v>
      </c>
      <c r="AT366" s="0" t="n">
        <v>0.0508007886195336</v>
      </c>
      <c r="AU366" s="0" t="n">
        <v>-0.160649940353117</v>
      </c>
      <c r="AV366" s="0" t="n">
        <v>-0.66226298215962</v>
      </c>
      <c r="AW366" s="0" t="n">
        <v>1.03911116836774</v>
      </c>
      <c r="AX366" s="0" t="n">
        <v>-1.68754805523679</v>
      </c>
      <c r="AY366" s="0" t="n">
        <v>-0.245114284372618</v>
      </c>
      <c r="AZ366" s="0" t="n">
        <v>-0.726794046401804</v>
      </c>
      <c r="BA366" s="0" t="n">
        <v>0.628149399755643</v>
      </c>
      <c r="BB366" s="0" t="n">
        <v>-1.28638213699553</v>
      </c>
      <c r="BC366" s="0" t="n">
        <v>0.257052408813065</v>
      </c>
      <c r="BD366" s="0" t="n">
        <v>-0.277552513493532</v>
      </c>
      <c r="BE366" s="0" t="n">
        <v>0.933106077187109</v>
      </c>
      <c r="BF366" s="0" t="n">
        <v>0.996931626402127</v>
      </c>
      <c r="BG366" s="0" t="n">
        <v>-0.688205306452883</v>
      </c>
      <c r="BH366" s="0" t="n">
        <v>0.443606830207386</v>
      </c>
      <c r="BI366" s="0" t="n">
        <v>0.853823087504377</v>
      </c>
      <c r="BJ366" s="0" t="n">
        <v>0.64318334202703</v>
      </c>
      <c r="BK366" s="0" t="n">
        <v>-0.698953071717421</v>
      </c>
    </row>
    <row r="367" customFormat="false" ht="15" hidden="false" customHeight="false" outlineLevel="0" collapsed="false">
      <c r="A367" s="0" t="n">
        <v>0.629037861203611</v>
      </c>
      <c r="B367" s="0" t="n">
        <v>0.117654931602164</v>
      </c>
      <c r="C367" s="0" t="n">
        <v>-0.015027750287097</v>
      </c>
      <c r="D367" s="0" t="n">
        <v>1.9173488860103</v>
      </c>
      <c r="E367" s="0" t="n">
        <v>1.47112640537352</v>
      </c>
      <c r="F367" s="0" t="n">
        <v>-0.336277889247563</v>
      </c>
      <c r="G367" s="0" t="n">
        <v>0.737029361152697</v>
      </c>
      <c r="H367" s="0" t="n">
        <v>-1.05672491128042</v>
      </c>
      <c r="I367" s="0" t="n">
        <v>-0.966807104250544</v>
      </c>
      <c r="J367" s="0" t="n">
        <v>-0.719168666355437</v>
      </c>
      <c r="K367" s="0" t="n">
        <v>-1.8197717873126</v>
      </c>
      <c r="L367" s="0" t="n">
        <v>0.0830893277431831</v>
      </c>
      <c r="M367" s="0" t="n">
        <v>-0.648881925903839</v>
      </c>
      <c r="N367" s="0" t="n">
        <v>0.584400976596031</v>
      </c>
      <c r="O367" s="0" t="n">
        <v>-2.45236991286872</v>
      </c>
      <c r="P367" s="0" t="n">
        <v>-1.98363365243602</v>
      </c>
      <c r="Q367" s="0" t="n">
        <v>-0.0118804345177919</v>
      </c>
      <c r="R367" s="0" t="n">
        <v>-0.386586229905192</v>
      </c>
      <c r="S367" s="0" t="n">
        <v>-1.35929759936481</v>
      </c>
      <c r="T367" s="0" t="n">
        <v>0.147139504814107</v>
      </c>
      <c r="U367" s="0" t="n">
        <v>0.656624070799705</v>
      </c>
      <c r="V367" s="0" t="n">
        <v>-0.873989751006883</v>
      </c>
      <c r="W367" s="0" t="n">
        <v>-0.0784392460836701</v>
      </c>
      <c r="X367" s="0" t="n">
        <v>-0.18299444964526</v>
      </c>
      <c r="Y367" s="0" t="n">
        <v>0.834271343067966</v>
      </c>
      <c r="Z367" s="0" t="n">
        <v>1.7176721483634</v>
      </c>
      <c r="AA367" s="0" t="n">
        <v>-0.236142409879101</v>
      </c>
      <c r="AB367" s="0" t="n">
        <v>-0.9049620414942</v>
      </c>
      <c r="AC367" s="0" t="n">
        <v>0.225806749076042</v>
      </c>
      <c r="AD367" s="0" t="n">
        <v>-1.43642951955887</v>
      </c>
      <c r="AE367" s="0" t="n">
        <v>0.703916325415545</v>
      </c>
      <c r="AF367" s="0" t="n">
        <v>1.05470445496592</v>
      </c>
      <c r="AG367" s="0" t="n">
        <v>0.0672303071961313</v>
      </c>
      <c r="AH367" s="0" t="n">
        <v>0.0825925753512905</v>
      </c>
      <c r="AI367" s="0" t="n">
        <v>-0.769968731335223</v>
      </c>
      <c r="AJ367" s="0" t="n">
        <v>0.774962824063985</v>
      </c>
      <c r="AK367" s="0" t="n">
        <v>-1.3680942368149</v>
      </c>
      <c r="AL367" s="0" t="n">
        <v>-1.96691696250825</v>
      </c>
      <c r="AM367" s="0" t="n">
        <v>0.0391440269683419</v>
      </c>
      <c r="AN367" s="0" t="n">
        <v>-1.24971042018432</v>
      </c>
      <c r="AO367" s="0" t="n">
        <v>1.05649707062526</v>
      </c>
      <c r="AP367" s="0" t="n">
        <v>-1.07522154118192</v>
      </c>
      <c r="AQ367" s="0" t="n">
        <v>-1.04727640855946</v>
      </c>
      <c r="AR367" s="0" t="n">
        <v>-0.863437280189879</v>
      </c>
      <c r="AS367" s="0" t="n">
        <v>0.015563088870294</v>
      </c>
      <c r="AT367" s="0" t="n">
        <v>2.95424894124203</v>
      </c>
      <c r="AU367" s="0" t="n">
        <v>0.641727143652129</v>
      </c>
      <c r="AV367" s="0" t="n">
        <v>0.625916017684602</v>
      </c>
      <c r="AW367" s="0" t="n">
        <v>0.978254938060477</v>
      </c>
      <c r="AX367" s="0" t="n">
        <v>-0.122243004547066</v>
      </c>
      <c r="AY367" s="0" t="n">
        <v>0.418963445521235</v>
      </c>
      <c r="AZ367" s="0" t="n">
        <v>0.824612009765022</v>
      </c>
      <c r="BA367" s="0" t="n">
        <v>1.05880014824782</v>
      </c>
      <c r="BB367" s="0" t="n">
        <v>0.715512985485229</v>
      </c>
      <c r="BC367" s="0" t="n">
        <v>-1.12149921184993</v>
      </c>
      <c r="BD367" s="0" t="n">
        <v>0.661025054627494</v>
      </c>
      <c r="BE367" s="0" t="n">
        <v>0.514938706433272</v>
      </c>
      <c r="BF367" s="0" t="n">
        <v>0.456697615023246</v>
      </c>
      <c r="BG367" s="0" t="n">
        <v>-0.33899351380942</v>
      </c>
      <c r="BH367" s="0" t="n">
        <v>-0.456249488528533</v>
      </c>
      <c r="BI367" s="0" t="n">
        <v>3.04465653924316</v>
      </c>
      <c r="BJ367" s="0" t="n">
        <v>-1.02163521382761</v>
      </c>
      <c r="BK367" s="0" t="n">
        <v>-1.43636803424375</v>
      </c>
    </row>
    <row r="368" customFormat="false" ht="15" hidden="false" customHeight="false" outlineLevel="0" collapsed="false">
      <c r="A368" s="0" t="n">
        <v>1.05018653736167</v>
      </c>
      <c r="B368" s="0" t="n">
        <v>0.972298244734835</v>
      </c>
      <c r="C368" s="0" t="n">
        <v>0.450253387778272</v>
      </c>
      <c r="D368" s="0" t="n">
        <v>0.756004019456605</v>
      </c>
      <c r="E368" s="0" t="n">
        <v>-0.223926873946606</v>
      </c>
      <c r="F368" s="0" t="n">
        <v>1.94652528635886</v>
      </c>
      <c r="G368" s="0" t="n">
        <v>1.11792760803674</v>
      </c>
      <c r="H368" s="0" t="n">
        <v>-1.53919720017491</v>
      </c>
      <c r="I368" s="0" t="n">
        <v>0.928219967348018</v>
      </c>
      <c r="J368" s="0" t="n">
        <v>-1.24342827810293</v>
      </c>
      <c r="K368" s="0" t="n">
        <v>-0.355338195590137</v>
      </c>
      <c r="L368" s="0" t="n">
        <v>1.80926771458826</v>
      </c>
      <c r="M368" s="0" t="n">
        <v>-0.635329195216206</v>
      </c>
      <c r="N368" s="0" t="n">
        <v>0.117667302192853</v>
      </c>
      <c r="O368" s="0" t="n">
        <v>0.455467056249741</v>
      </c>
      <c r="P368" s="0" t="n">
        <v>-0.244957093172004</v>
      </c>
      <c r="Q368" s="0" t="n">
        <v>-0.474633485566792</v>
      </c>
      <c r="R368" s="0" t="n">
        <v>-0.70759182197462</v>
      </c>
      <c r="S368" s="0" t="n">
        <v>-1.178252847548</v>
      </c>
      <c r="T368" s="0" t="n">
        <v>-0.408135912778356</v>
      </c>
      <c r="U368" s="0" t="n">
        <v>1.37563408878636</v>
      </c>
      <c r="V368" s="0" t="n">
        <v>0.473645457651191</v>
      </c>
      <c r="W368" s="0" t="n">
        <v>-2.94304833526862</v>
      </c>
      <c r="X368" s="0" t="n">
        <v>-0.724491060381728</v>
      </c>
      <c r="Y368" s="0" t="n">
        <v>-2.3692873008115</v>
      </c>
      <c r="Z368" s="0" t="n">
        <v>-1.39543408219919</v>
      </c>
      <c r="AA368" s="0" t="n">
        <v>-0.241802071555749</v>
      </c>
      <c r="AB368" s="0" t="n">
        <v>-0.301407069781117</v>
      </c>
      <c r="AC368" s="0" t="n">
        <v>0.0365800398768458</v>
      </c>
      <c r="AD368" s="0" t="n">
        <v>1.7378046158465</v>
      </c>
      <c r="AE368" s="0" t="n">
        <v>-0.0180472524682243</v>
      </c>
      <c r="AF368" s="0" t="n">
        <v>-1.2106745525422</v>
      </c>
      <c r="AG368" s="0" t="n">
        <v>0.599639994821204</v>
      </c>
      <c r="AH368" s="0" t="n">
        <v>-0.41195299906181</v>
      </c>
      <c r="AI368" s="0" t="n">
        <v>-0.851591045893197</v>
      </c>
      <c r="AJ368" s="0" t="n">
        <v>0.909680439312475</v>
      </c>
      <c r="AK368" s="0" t="n">
        <v>0.451302864343665</v>
      </c>
      <c r="AL368" s="0" t="n">
        <v>1.01791149047716</v>
      </c>
      <c r="AM368" s="0" t="n">
        <v>0.822165606689407</v>
      </c>
      <c r="AN368" s="0" t="n">
        <v>1.28760528365306</v>
      </c>
      <c r="AO368" s="0" t="n">
        <v>0.900448461378027</v>
      </c>
      <c r="AP368" s="0" t="n">
        <v>-1.41945568079784</v>
      </c>
      <c r="AQ368" s="0" t="n">
        <v>0.915477029090293</v>
      </c>
      <c r="AR368" s="0" t="n">
        <v>-0.12645921906069</v>
      </c>
      <c r="AS368" s="0" t="n">
        <v>0.502868753670956</v>
      </c>
      <c r="AT368" s="0" t="n">
        <v>-1.17886593703694</v>
      </c>
      <c r="AU368" s="0" t="n">
        <v>-1.31116229660362</v>
      </c>
      <c r="AV368" s="0" t="n">
        <v>-0.864069982138947</v>
      </c>
      <c r="AW368" s="0" t="n">
        <v>-0.306134553102755</v>
      </c>
      <c r="AX368" s="0" t="n">
        <v>0.231059536840899</v>
      </c>
      <c r="AY368" s="0" t="n">
        <v>1.19187470419125</v>
      </c>
      <c r="AZ368" s="0" t="n">
        <v>-1.9435288811222</v>
      </c>
      <c r="BA368" s="0" t="n">
        <v>0.759673017752553</v>
      </c>
      <c r="BB368" s="0" t="n">
        <v>-0.663646347032841</v>
      </c>
      <c r="BC368" s="0" t="n">
        <v>-1.0595655726234</v>
      </c>
      <c r="BD368" s="0" t="n">
        <v>0.555280496905329</v>
      </c>
      <c r="BE368" s="0" t="n">
        <v>-1.03801252731596</v>
      </c>
      <c r="BF368" s="0" t="n">
        <v>-0.764213203338855</v>
      </c>
      <c r="BG368" s="0" t="n">
        <v>-1.72796383538177</v>
      </c>
      <c r="BH368" s="0" t="n">
        <v>0.469346466426711</v>
      </c>
      <c r="BI368" s="0" t="n">
        <v>1.28586401727972</v>
      </c>
      <c r="BJ368" s="0" t="n">
        <v>0.505489755444511</v>
      </c>
      <c r="BK368" s="0" t="n">
        <v>-0.208853542534332</v>
      </c>
    </row>
    <row r="369" customFormat="false" ht="15" hidden="false" customHeight="false" outlineLevel="0" collapsed="false">
      <c r="A369" s="0" t="n">
        <v>-0.0582127270850565</v>
      </c>
      <c r="B369" s="0" t="n">
        <v>0.39343789627455</v>
      </c>
      <c r="C369" s="0" t="n">
        <v>1.90919745897724</v>
      </c>
      <c r="D369" s="0" t="n">
        <v>-0.470482996129107</v>
      </c>
      <c r="E369" s="0" t="n">
        <v>-1.9723444790822</v>
      </c>
      <c r="F369" s="0" t="n">
        <v>-0.464251238123004</v>
      </c>
      <c r="G369" s="0" t="n">
        <v>-0.609135519053514</v>
      </c>
      <c r="H369" s="0" t="n">
        <v>-0.572445306155102</v>
      </c>
      <c r="I369" s="0" t="n">
        <v>-0.3970466698824</v>
      </c>
      <c r="J369" s="0" t="n">
        <v>-0.931665966868095</v>
      </c>
      <c r="K369" s="0" t="n">
        <v>-0.395373681185666</v>
      </c>
      <c r="L369" s="0" t="n">
        <v>0.312677169653276</v>
      </c>
      <c r="M369" s="0" t="n">
        <v>0.795988910008754</v>
      </c>
      <c r="N369" s="0" t="n">
        <v>0.248973655280675</v>
      </c>
      <c r="O369" s="0" t="n">
        <v>-0.314129496450666</v>
      </c>
      <c r="P369" s="0" t="n">
        <v>0.316082961122973</v>
      </c>
      <c r="Q369" s="0" t="n">
        <v>-0.314338683131431</v>
      </c>
      <c r="R369" s="0" t="n">
        <v>-0.439150133700418</v>
      </c>
      <c r="S369" s="0" t="n">
        <v>-0.833179431270182</v>
      </c>
      <c r="T369" s="0" t="n">
        <v>-1.28279496883898</v>
      </c>
      <c r="U369" s="0" t="n">
        <v>-0.0780074184788575</v>
      </c>
      <c r="V369" s="0" t="n">
        <v>1.30777656514766</v>
      </c>
      <c r="W369" s="0" t="n">
        <v>0.34510409681919</v>
      </c>
      <c r="X369" s="0" t="n">
        <v>-0.0440625674065994</v>
      </c>
      <c r="Y369" s="0" t="n">
        <v>1.83576875617709</v>
      </c>
      <c r="Z369" s="0" t="n">
        <v>-1.38866452010248</v>
      </c>
      <c r="AA369" s="0" t="n">
        <v>-0.142377912510466</v>
      </c>
      <c r="AB369" s="0" t="n">
        <v>-0.381352834580285</v>
      </c>
      <c r="AC369" s="0" t="n">
        <v>-1.36552646252627</v>
      </c>
      <c r="AD369" s="0" t="n">
        <v>0.630142830142347</v>
      </c>
      <c r="AE369" s="0" t="n">
        <v>-0.57404193088403</v>
      </c>
      <c r="AF369" s="0" t="n">
        <v>0.109864123101936</v>
      </c>
      <c r="AG369" s="0" t="n">
        <v>0.184086867015919</v>
      </c>
      <c r="AH369" s="0" t="n">
        <v>0.772192387804379</v>
      </c>
      <c r="AI369" s="0" t="n">
        <v>-1.66560321368653</v>
      </c>
      <c r="AJ369" s="0" t="n">
        <v>0.375500040075571</v>
      </c>
      <c r="AK369" s="0" t="n">
        <v>-0.699464246895702</v>
      </c>
      <c r="AL369" s="0" t="n">
        <v>1.87500738747194</v>
      </c>
      <c r="AM369" s="0" t="n">
        <v>-1.17998852968979</v>
      </c>
      <c r="AN369" s="0" t="n">
        <v>-1.05221115595706</v>
      </c>
      <c r="AO369" s="0" t="n">
        <v>-0.097434110297303</v>
      </c>
      <c r="AP369" s="0" t="n">
        <v>0.226942466137924</v>
      </c>
      <c r="AQ369" s="0" t="n">
        <v>-0.400000005613566</v>
      </c>
      <c r="AR369" s="0" t="n">
        <v>-2.28879066088029</v>
      </c>
      <c r="AS369" s="0" t="n">
        <v>1.76323669890349</v>
      </c>
      <c r="AT369" s="0" t="n">
        <v>-0.782027387574128</v>
      </c>
      <c r="AU369" s="0" t="n">
        <v>0.911617302153903</v>
      </c>
      <c r="AV369" s="0" t="n">
        <v>0.0199183962997312</v>
      </c>
      <c r="AW369" s="0" t="n">
        <v>0.247880119078663</v>
      </c>
      <c r="AX369" s="0" t="n">
        <v>0.428318257797756</v>
      </c>
      <c r="AY369" s="0" t="n">
        <v>0.0104651290527293</v>
      </c>
      <c r="AZ369" s="0" t="n">
        <v>1.13417114527779</v>
      </c>
      <c r="BA369" s="0" t="n">
        <v>-1.02918043612797</v>
      </c>
      <c r="BB369" s="0" t="n">
        <v>1.7941435111986</v>
      </c>
      <c r="BC369" s="0" t="n">
        <v>-0.539764512828342</v>
      </c>
      <c r="BD369" s="0" t="n">
        <v>0.326535852534571</v>
      </c>
      <c r="BE369" s="0" t="n">
        <v>1.17092489380745</v>
      </c>
      <c r="BF369" s="0" t="n">
        <v>-0.202383370598695</v>
      </c>
      <c r="BG369" s="0" t="n">
        <v>1.55695108670648</v>
      </c>
      <c r="BH369" s="0" t="n">
        <v>-0.0397138217196347</v>
      </c>
      <c r="BI369" s="0" t="n">
        <v>1.42287690781155</v>
      </c>
      <c r="BJ369" s="0" t="n">
        <v>-0.461272084317831</v>
      </c>
      <c r="BK369" s="0" t="n">
        <v>0.924357333630376</v>
      </c>
    </row>
    <row r="370" customFormat="false" ht="15" hidden="false" customHeight="false" outlineLevel="0" collapsed="false">
      <c r="A370" s="0" t="n">
        <v>0.450994017029309</v>
      </c>
      <c r="B370" s="0" t="n">
        <v>-0.293949387943162</v>
      </c>
      <c r="C370" s="0" t="n">
        <v>0.772542111842236</v>
      </c>
      <c r="D370" s="0" t="n">
        <v>0.0579639996683025</v>
      </c>
      <c r="E370" s="0" t="n">
        <v>1.51383050124485</v>
      </c>
      <c r="F370" s="0" t="n">
        <v>-0.630875603596156</v>
      </c>
      <c r="G370" s="0" t="n">
        <v>-1.76491380555077</v>
      </c>
      <c r="H370" s="0" t="n">
        <v>-2.79220886790996</v>
      </c>
      <c r="I370" s="0" t="n">
        <v>-0.0911681466664392</v>
      </c>
      <c r="J370" s="0" t="n">
        <v>-0.788204140797187</v>
      </c>
      <c r="K370" s="0" t="n">
        <v>1.78062567290749</v>
      </c>
      <c r="L370" s="0" t="n">
        <v>-1.50273432630559</v>
      </c>
      <c r="M370" s="0" t="n">
        <v>-0.776228504724106</v>
      </c>
      <c r="N370" s="0" t="n">
        <v>0.483933444951233</v>
      </c>
      <c r="O370" s="0" t="n">
        <v>-1.23718080028901</v>
      </c>
      <c r="P370" s="0" t="n">
        <v>0.254476076645342</v>
      </c>
      <c r="Q370" s="0" t="n">
        <v>0.458025183014557</v>
      </c>
      <c r="R370" s="0" t="n">
        <v>-0.475334925427491</v>
      </c>
      <c r="S370" s="0" t="n">
        <v>1.06335449983032</v>
      </c>
      <c r="T370" s="0" t="n">
        <v>-1.02162476439995</v>
      </c>
      <c r="U370" s="0" t="n">
        <v>1.05598981192684</v>
      </c>
      <c r="V370" s="0" t="n">
        <v>1.05005478982319</v>
      </c>
      <c r="W370" s="0" t="n">
        <v>0.909689788408334</v>
      </c>
      <c r="X370" s="0" t="n">
        <v>-0.759500037516122</v>
      </c>
      <c r="Y370" s="0" t="n">
        <v>0.616775361519708</v>
      </c>
      <c r="Z370" s="0" t="n">
        <v>1.34799578436717</v>
      </c>
      <c r="AA370" s="0" t="n">
        <v>0.605679999935798</v>
      </c>
      <c r="AB370" s="0" t="n">
        <v>0.0320423706804869</v>
      </c>
      <c r="AC370" s="0" t="n">
        <v>1.18097248366439</v>
      </c>
      <c r="AD370" s="0" t="n">
        <v>1.15168110903434</v>
      </c>
      <c r="AE370" s="0" t="n">
        <v>-2.11129633409958</v>
      </c>
      <c r="AF370" s="0" t="n">
        <v>0.860565403813887</v>
      </c>
      <c r="AG370" s="0" t="n">
        <v>0.323042368773007</v>
      </c>
      <c r="AH370" s="0" t="n">
        <v>0.367237000799286</v>
      </c>
      <c r="AI370" s="0" t="n">
        <v>0.421356807770442</v>
      </c>
      <c r="AJ370" s="0" t="n">
        <v>-0.621346739969102</v>
      </c>
      <c r="AK370" s="0" t="n">
        <v>-0.94814295047205</v>
      </c>
      <c r="AL370" s="0" t="n">
        <v>0.305954431531592</v>
      </c>
      <c r="AM370" s="0" t="n">
        <v>1.23647828659235</v>
      </c>
      <c r="AN370" s="0" t="n">
        <v>-1.2744402278489</v>
      </c>
      <c r="AO370" s="0" t="n">
        <v>0.0953410911966826</v>
      </c>
      <c r="AP370" s="0" t="n">
        <v>-1.73032181485717</v>
      </c>
      <c r="AQ370" s="0" t="n">
        <v>2.24558589756516</v>
      </c>
      <c r="AR370" s="0" t="n">
        <v>-0.19540322128332</v>
      </c>
      <c r="AS370" s="0" t="n">
        <v>-1.91860633387621</v>
      </c>
      <c r="AT370" s="0" t="n">
        <v>0.353264135438158</v>
      </c>
      <c r="AU370" s="0" t="n">
        <v>0.225493423334636</v>
      </c>
      <c r="AV370" s="0" t="n">
        <v>-0.295511691590339</v>
      </c>
      <c r="AW370" s="0" t="n">
        <v>0.558795818884957</v>
      </c>
      <c r="AX370" s="0" t="n">
        <v>0.312071932052733</v>
      </c>
      <c r="AY370" s="0" t="n">
        <v>0.337815094191403</v>
      </c>
      <c r="AZ370" s="0" t="n">
        <v>0.627420734426373</v>
      </c>
      <c r="BA370" s="0" t="n">
        <v>-1.22885655020056</v>
      </c>
      <c r="BB370" s="0" t="n">
        <v>-0.461078032296435</v>
      </c>
      <c r="BC370" s="0" t="n">
        <v>-0.250628232103302</v>
      </c>
      <c r="BD370" s="0" t="n">
        <v>-0.808571006890117</v>
      </c>
      <c r="BE370" s="0" t="n">
        <v>0.264355833203467</v>
      </c>
      <c r="BF370" s="0" t="n">
        <v>0.774203818352901</v>
      </c>
      <c r="BG370" s="0" t="n">
        <v>0.602624304614557</v>
      </c>
      <c r="BH370" s="0" t="n">
        <v>-0.0017830411046089</v>
      </c>
      <c r="BI370" s="0" t="n">
        <v>1.0592117083729</v>
      </c>
      <c r="BJ370" s="0" t="n">
        <v>0.500261016586676</v>
      </c>
      <c r="BK370" s="0" t="n">
        <v>0.516116641871435</v>
      </c>
    </row>
    <row r="371" customFormat="false" ht="15" hidden="false" customHeight="false" outlineLevel="0" collapsed="false">
      <c r="A371" s="0" t="n">
        <v>-2.12455622982901</v>
      </c>
      <c r="B371" s="0" t="n">
        <v>2.77381493993392</v>
      </c>
      <c r="C371" s="0" t="n">
        <v>0.179619721405633</v>
      </c>
      <c r="D371" s="0" t="n">
        <v>-1.72569379281477</v>
      </c>
      <c r="E371" s="0" t="n">
        <v>-0.121844464132454</v>
      </c>
      <c r="F371" s="0" t="n">
        <v>-0.753417473421093</v>
      </c>
      <c r="G371" s="0" t="n">
        <v>-0.0998263150997679</v>
      </c>
      <c r="H371" s="0" t="n">
        <v>0.66733338121648</v>
      </c>
      <c r="I371" s="0" t="n">
        <v>2.24191593450891</v>
      </c>
      <c r="J371" s="0" t="n">
        <v>-0.205455687036303</v>
      </c>
      <c r="K371" s="0" t="n">
        <v>0.775606604602391</v>
      </c>
      <c r="L371" s="0" t="n">
        <v>0.800335406165304</v>
      </c>
      <c r="M371" s="0" t="n">
        <v>0.498987255979112</v>
      </c>
      <c r="N371" s="0" t="n">
        <v>-1.74486140662349</v>
      </c>
      <c r="O371" s="0" t="n">
        <v>-2.40483754225397</v>
      </c>
      <c r="P371" s="0" t="n">
        <v>-0.217207937528401</v>
      </c>
      <c r="Q371" s="0" t="n">
        <v>0.464767223911728</v>
      </c>
      <c r="R371" s="0" t="n">
        <v>1.17722641745121</v>
      </c>
      <c r="S371" s="0" t="n">
        <v>-0.468540161546069</v>
      </c>
      <c r="T371" s="0" t="n">
        <v>-1.78290560006514</v>
      </c>
      <c r="U371" s="0" t="n">
        <v>0.247340387025157</v>
      </c>
      <c r="V371" s="0" t="n">
        <v>2.37899604075322</v>
      </c>
      <c r="W371" s="0" t="n">
        <v>-0.670049671815524</v>
      </c>
      <c r="X371" s="0" t="n">
        <v>-0.98539971145005</v>
      </c>
      <c r="Y371" s="0" t="n">
        <v>1.58584564038585</v>
      </c>
      <c r="Z371" s="0" t="n">
        <v>-0.176484183662953</v>
      </c>
      <c r="AA371" s="0" t="n">
        <v>-0.451226016136099</v>
      </c>
      <c r="AB371" s="0" t="n">
        <v>0.0731073020089385</v>
      </c>
      <c r="AC371" s="0" t="n">
        <v>0.790770919085354</v>
      </c>
      <c r="AD371" s="0" t="n">
        <v>-1.01593722356356</v>
      </c>
      <c r="AE371" s="0" t="n">
        <v>0.403379745968683</v>
      </c>
      <c r="AF371" s="0" t="n">
        <v>1.48518616269993</v>
      </c>
      <c r="AG371" s="0" t="n">
        <v>2.04947448566968</v>
      </c>
      <c r="AH371" s="0" t="n">
        <v>-1.26084951999931</v>
      </c>
      <c r="AI371" s="0" t="n">
        <v>-0.616663976471118</v>
      </c>
      <c r="AJ371" s="0" t="n">
        <v>-0.087973547129169</v>
      </c>
      <c r="AK371" s="0" t="n">
        <v>0.440274636850804</v>
      </c>
      <c r="AL371" s="0" t="n">
        <v>0.528998414203127</v>
      </c>
      <c r="AM371" s="0" t="n">
        <v>1.07573664844161</v>
      </c>
      <c r="AN371" s="0" t="n">
        <v>0.431455644559885</v>
      </c>
      <c r="AO371" s="0" t="n">
        <v>2.12008721512017</v>
      </c>
      <c r="AP371" s="0" t="n">
        <v>0.736063653468514</v>
      </c>
      <c r="AQ371" s="0" t="n">
        <v>0.310937516351094</v>
      </c>
      <c r="AR371" s="0" t="n">
        <v>-0.609880047190419</v>
      </c>
      <c r="AS371" s="0" t="n">
        <v>0.0399264633733638</v>
      </c>
      <c r="AT371" s="0" t="n">
        <v>-0.794923113875559</v>
      </c>
      <c r="AU371" s="0" t="n">
        <v>-1.34913510511343</v>
      </c>
      <c r="AV371" s="0" t="n">
        <v>-1.0581700938241</v>
      </c>
      <c r="AW371" s="0" t="n">
        <v>-0.470509847378557</v>
      </c>
      <c r="AX371" s="0" t="n">
        <v>-0.0118626791807842</v>
      </c>
      <c r="AY371" s="0" t="n">
        <v>0.980788008413559</v>
      </c>
      <c r="AZ371" s="0" t="n">
        <v>-0.739944051379316</v>
      </c>
      <c r="BA371" s="0" t="n">
        <v>-1.67974738222153</v>
      </c>
      <c r="BB371" s="0" t="n">
        <v>-0.342106039650418</v>
      </c>
      <c r="BC371" s="0" t="n">
        <v>-1.91725914842612</v>
      </c>
      <c r="BD371" s="0" t="n">
        <v>1.52557170806108</v>
      </c>
      <c r="BE371" s="0" t="n">
        <v>1.15416338477954</v>
      </c>
      <c r="BF371" s="0" t="n">
        <v>-0.855201507748263</v>
      </c>
      <c r="BG371" s="0" t="n">
        <v>-0.264290210153251</v>
      </c>
      <c r="BH371" s="0" t="n">
        <v>-1.31378217657181</v>
      </c>
      <c r="BI371" s="0" t="n">
        <v>0.0154716407267396</v>
      </c>
      <c r="BJ371" s="0" t="n">
        <v>0.867975422528332</v>
      </c>
      <c r="BK371" s="0" t="n">
        <v>0.213593242205043</v>
      </c>
    </row>
    <row r="372" customFormat="false" ht="15" hidden="false" customHeight="false" outlineLevel="0" collapsed="false">
      <c r="A372" s="0" t="n">
        <v>1.53268397092373</v>
      </c>
      <c r="B372" s="0" t="n">
        <v>1.12859067309704</v>
      </c>
      <c r="C372" s="0" t="n">
        <v>-0.97244399791801</v>
      </c>
      <c r="D372" s="0" t="n">
        <v>-0.87278741446961</v>
      </c>
      <c r="E372" s="0" t="n">
        <v>-0.363004284806077</v>
      </c>
      <c r="F372" s="0" t="n">
        <v>1.72107752096047</v>
      </c>
      <c r="G372" s="0" t="n">
        <v>0.358403575512889</v>
      </c>
      <c r="H372" s="0" t="n">
        <v>1.22499988866005</v>
      </c>
      <c r="I372" s="0" t="n">
        <v>-1.17653325378777</v>
      </c>
      <c r="J372" s="0" t="n">
        <v>0.583722133562601</v>
      </c>
      <c r="K372" s="0" t="n">
        <v>1.08574771078155</v>
      </c>
      <c r="L372" s="0" t="n">
        <v>-0.0297961651214244</v>
      </c>
      <c r="M372" s="0" t="n">
        <v>0.640154456834612</v>
      </c>
      <c r="N372" s="0" t="n">
        <v>-1.48374391020371</v>
      </c>
      <c r="O372" s="0" t="n">
        <v>0.734810897534191</v>
      </c>
      <c r="P372" s="0" t="n">
        <v>1.39922825922463</v>
      </c>
      <c r="Q372" s="0" t="n">
        <v>2.15291351575752</v>
      </c>
      <c r="R372" s="0" t="n">
        <v>0.0307865024134152</v>
      </c>
      <c r="S372" s="0" t="n">
        <v>0.561930113857926</v>
      </c>
      <c r="T372" s="0" t="n">
        <v>1.42890460651173</v>
      </c>
      <c r="U372" s="0" t="n">
        <v>-1.18922646125579</v>
      </c>
      <c r="V372" s="0" t="n">
        <v>-0.667245147429242</v>
      </c>
      <c r="W372" s="0" t="n">
        <v>0.0282178789372298</v>
      </c>
      <c r="X372" s="0" t="n">
        <v>-1.36432624417087</v>
      </c>
      <c r="Y372" s="0" t="n">
        <v>-0.662536033398613</v>
      </c>
      <c r="Z372" s="0" t="n">
        <v>0.822855901518432</v>
      </c>
      <c r="AA372" s="0" t="n">
        <v>1.03922016399077</v>
      </c>
      <c r="AB372" s="0" t="n">
        <v>-0.817981544453861</v>
      </c>
      <c r="AC372" s="0" t="n">
        <v>-0.396366956467351</v>
      </c>
      <c r="AD372" s="0" t="n">
        <v>-0.169747767970662</v>
      </c>
      <c r="AE372" s="0" t="n">
        <v>0.846497802868907</v>
      </c>
      <c r="AF372" s="0" t="n">
        <v>-0.607947567005754</v>
      </c>
      <c r="AG372" s="0" t="n">
        <v>0.755498883133949</v>
      </c>
      <c r="AH372" s="0" t="n">
        <v>0.101986654593678</v>
      </c>
      <c r="AI372" s="0" t="n">
        <v>-1.44694414638698</v>
      </c>
      <c r="AJ372" s="0" t="n">
        <v>0.660834235810146</v>
      </c>
      <c r="AK372" s="0" t="n">
        <v>1.57298925707286</v>
      </c>
      <c r="AL372" s="0" t="n">
        <v>1.05254719187011</v>
      </c>
      <c r="AM372" s="0" t="n">
        <v>-0.994298826687623</v>
      </c>
      <c r="AN372" s="0" t="n">
        <v>-0.25473113738021</v>
      </c>
      <c r="AO372" s="0" t="n">
        <v>0.128877378688754</v>
      </c>
      <c r="AP372" s="0" t="n">
        <v>0.509093805311569</v>
      </c>
      <c r="AQ372" s="0" t="n">
        <v>-0.48535990755319</v>
      </c>
      <c r="AR372" s="0" t="n">
        <v>0.849104850990224</v>
      </c>
      <c r="AS372" s="0" t="n">
        <v>-0.305665568642596</v>
      </c>
      <c r="AT372" s="0" t="n">
        <v>0.731254568812957</v>
      </c>
      <c r="AU372" s="0" t="n">
        <v>0.897659385275054</v>
      </c>
      <c r="AV372" s="0" t="n">
        <v>0.637487434825012</v>
      </c>
      <c r="AW372" s="0" t="n">
        <v>0.375407446483962</v>
      </c>
      <c r="AX372" s="0" t="n">
        <v>0.0488298359337032</v>
      </c>
      <c r="AY372" s="0" t="n">
        <v>-0.235455795111114</v>
      </c>
      <c r="AZ372" s="0" t="n">
        <v>3.68836529142844</v>
      </c>
      <c r="BA372" s="0" t="n">
        <v>0.807650557746765</v>
      </c>
      <c r="BB372" s="0" t="n">
        <v>0.391569977356039</v>
      </c>
      <c r="BC372" s="0" t="n">
        <v>-1.50506203860833</v>
      </c>
      <c r="BD372" s="0" t="n">
        <v>1.08000260838213</v>
      </c>
      <c r="BE372" s="0" t="n">
        <v>-0.162796618099913</v>
      </c>
      <c r="BF372" s="0" t="n">
        <v>-1.49503030973584</v>
      </c>
      <c r="BG372" s="0" t="n">
        <v>1.31296852994727</v>
      </c>
      <c r="BH372" s="0" t="n">
        <v>-0.393975225864402</v>
      </c>
      <c r="BI372" s="0" t="n">
        <v>0.80227183393452</v>
      </c>
      <c r="BJ372" s="0" t="n">
        <v>0.504633742289235</v>
      </c>
      <c r="BK372" s="0" t="n">
        <v>0.803110833953315</v>
      </c>
    </row>
    <row r="373" customFormat="false" ht="15" hidden="false" customHeight="false" outlineLevel="0" collapsed="false">
      <c r="A373" s="0" t="n">
        <v>0.731857308415886</v>
      </c>
      <c r="B373" s="0" t="n">
        <v>-2.72191214790649</v>
      </c>
      <c r="C373" s="0" t="n">
        <v>-0.844455872071666</v>
      </c>
      <c r="D373" s="0" t="n">
        <v>-1.10173786178621</v>
      </c>
      <c r="E373" s="0" t="n">
        <v>-0.491993486836496</v>
      </c>
      <c r="F373" s="0" t="n">
        <v>1.60625678840196</v>
      </c>
      <c r="G373" s="0" t="n">
        <v>-0.394957970323307</v>
      </c>
      <c r="H373" s="0" t="n">
        <v>-1.07292961450735</v>
      </c>
      <c r="I373" s="0" t="n">
        <v>0.853399474039111</v>
      </c>
      <c r="J373" s="0" t="n">
        <v>-0.965326667161127</v>
      </c>
      <c r="K373" s="0" t="n">
        <v>-0.704336209854079</v>
      </c>
      <c r="L373" s="0" t="n">
        <v>-1.85204004481367</v>
      </c>
      <c r="M373" s="0" t="n">
        <v>0.417783012513619</v>
      </c>
      <c r="N373" s="0" t="n">
        <v>1.09761098227573</v>
      </c>
      <c r="O373" s="0" t="n">
        <v>0.361628109372546</v>
      </c>
      <c r="P373" s="0" t="n">
        <v>-1.43557099316362</v>
      </c>
      <c r="Q373" s="0" t="n">
        <v>1.82840588084196</v>
      </c>
      <c r="R373" s="0" t="n">
        <v>2.06837571543103</v>
      </c>
      <c r="S373" s="0" t="n">
        <v>-0.0893952789316133</v>
      </c>
      <c r="T373" s="0" t="n">
        <v>0.442589292774156</v>
      </c>
      <c r="U373" s="0" t="n">
        <v>-0.00772789317568464</v>
      </c>
      <c r="V373" s="0" t="n">
        <v>-0.945311771235865</v>
      </c>
      <c r="W373" s="0" t="n">
        <v>0.552569346118852</v>
      </c>
      <c r="X373" s="0" t="n">
        <v>1.87300583093062</v>
      </c>
      <c r="Y373" s="0" t="n">
        <v>-2.04448155719994</v>
      </c>
      <c r="Z373" s="0" t="n">
        <v>0.997228287438776</v>
      </c>
      <c r="AA373" s="0" t="n">
        <v>1.0590371220121</v>
      </c>
      <c r="AB373" s="0" t="n">
        <v>-1.1037200137226</v>
      </c>
      <c r="AC373" s="0" t="n">
        <v>0.384489121041518</v>
      </c>
      <c r="AD373" s="0" t="n">
        <v>0.0633898520348108</v>
      </c>
      <c r="AE373" s="0" t="n">
        <v>-0.482790124060318</v>
      </c>
      <c r="AF373" s="0" t="n">
        <v>-1.08358310311</v>
      </c>
      <c r="AG373" s="0" t="n">
        <v>0.333460693181772</v>
      </c>
      <c r="AH373" s="0" t="n">
        <v>-1.5199520059143</v>
      </c>
      <c r="AI373" s="0" t="n">
        <v>2.13579984873481</v>
      </c>
      <c r="AJ373" s="0" t="n">
        <v>-0.759787236953077</v>
      </c>
      <c r="AK373" s="0" t="n">
        <v>0.839527558017657</v>
      </c>
      <c r="AL373" s="0" t="n">
        <v>-1.37227131660799</v>
      </c>
      <c r="AM373" s="0" t="n">
        <v>-0.142044478830545</v>
      </c>
      <c r="AN373" s="0" t="n">
        <v>0.672905332009402</v>
      </c>
      <c r="AO373" s="0" t="n">
        <v>-0.662841093021633</v>
      </c>
      <c r="AP373" s="0" t="n">
        <v>-0.893188347207252</v>
      </c>
      <c r="AQ373" s="0" t="n">
        <v>-0.641894122858638</v>
      </c>
      <c r="AR373" s="0" t="n">
        <v>1.02969623963306</v>
      </c>
      <c r="AS373" s="0" t="n">
        <v>0.484017123622085</v>
      </c>
      <c r="AT373" s="0" t="n">
        <v>0.00407283712143503</v>
      </c>
      <c r="AU373" s="0" t="n">
        <v>0.0412596526500604</v>
      </c>
      <c r="AV373" s="0" t="n">
        <v>-0.749745475438348</v>
      </c>
      <c r="AW373" s="0" t="n">
        <v>2.01490123250661</v>
      </c>
      <c r="AX373" s="0" t="n">
        <v>-0.334327054553503</v>
      </c>
      <c r="AY373" s="0" t="n">
        <v>0.28998135443664</v>
      </c>
      <c r="AZ373" s="0" t="n">
        <v>0.838500616383952</v>
      </c>
      <c r="BA373" s="0" t="n">
        <v>0.7424867777696</v>
      </c>
      <c r="BB373" s="0" t="n">
        <v>0.214537664517964</v>
      </c>
      <c r="BC373" s="0" t="n">
        <v>3.60108510445952</v>
      </c>
      <c r="BD373" s="0" t="n">
        <v>0.70128957079155</v>
      </c>
      <c r="BE373" s="0" t="n">
        <v>0.875814824646293</v>
      </c>
      <c r="BF373" s="0" t="n">
        <v>-0.532783209322624</v>
      </c>
      <c r="BG373" s="0" t="n">
        <v>0.805526682510521</v>
      </c>
      <c r="BH373" s="0" t="n">
        <v>0.21511380017049</v>
      </c>
      <c r="BI373" s="0" t="n">
        <v>-1.5422766276613</v>
      </c>
      <c r="BJ373" s="0" t="n">
        <v>-0.994351519815424</v>
      </c>
      <c r="BK373" s="0" t="n">
        <v>-0.902271399943453</v>
      </c>
    </row>
    <row r="374" customFormat="false" ht="15" hidden="false" customHeight="false" outlineLevel="0" collapsed="false">
      <c r="A374" s="0" t="n">
        <v>0.499872430410852</v>
      </c>
      <c r="B374" s="0" t="n">
        <v>-0.543032279289652</v>
      </c>
      <c r="C374" s="0" t="n">
        <v>0.233897800453594</v>
      </c>
      <c r="D374" s="0" t="n">
        <v>0.196093210676938</v>
      </c>
      <c r="E374" s="0" t="n">
        <v>-0.40968534374655</v>
      </c>
      <c r="F374" s="0" t="n">
        <v>0.596993588420932</v>
      </c>
      <c r="G374" s="0" t="n">
        <v>-1.4930031044432</v>
      </c>
      <c r="H374" s="0" t="n">
        <v>0.160130139597937</v>
      </c>
      <c r="I374" s="0" t="n">
        <v>-0.618360566259665</v>
      </c>
      <c r="J374" s="0" t="n">
        <v>-1.4556004792573</v>
      </c>
      <c r="K374" s="0" t="n">
        <v>-1.03165377457518</v>
      </c>
      <c r="L374" s="0" t="n">
        <v>1.40891910269053</v>
      </c>
      <c r="M374" s="0" t="n">
        <v>-0.444895895009884</v>
      </c>
      <c r="N374" s="0" t="n">
        <v>-0.850719394460647</v>
      </c>
      <c r="O374" s="0" t="n">
        <v>-0.891863022160749</v>
      </c>
      <c r="P374" s="0" t="n">
        <v>1.11329483411463</v>
      </c>
      <c r="Q374" s="0" t="n">
        <v>0.657035237017324</v>
      </c>
      <c r="R374" s="0" t="n">
        <v>-0.994558235741622</v>
      </c>
      <c r="S374" s="0" t="n">
        <v>0.761760370682646</v>
      </c>
      <c r="T374" s="0" t="n">
        <v>0.299696056664314</v>
      </c>
      <c r="U374" s="0" t="n">
        <v>-1.57587580950197</v>
      </c>
      <c r="V374" s="0" t="n">
        <v>0.0477992503847898</v>
      </c>
      <c r="W374" s="0" t="n">
        <v>0.726774137833843</v>
      </c>
      <c r="X374" s="0" t="n">
        <v>0.877617356862905</v>
      </c>
      <c r="Y374" s="0" t="n">
        <v>-0.332719329585188</v>
      </c>
      <c r="Z374" s="0" t="n">
        <v>1.33314800847721</v>
      </c>
      <c r="AA374" s="0" t="n">
        <v>0.247335963896418</v>
      </c>
      <c r="AB374" s="0" t="n">
        <v>-0.333230534990022</v>
      </c>
      <c r="AC374" s="0" t="n">
        <v>-1.29914982054767</v>
      </c>
      <c r="AD374" s="0" t="n">
        <v>-0.667548080369996</v>
      </c>
      <c r="AE374" s="0" t="n">
        <v>0.714065117982179</v>
      </c>
      <c r="AF374" s="0" t="n">
        <v>-1.17841931756372</v>
      </c>
      <c r="AG374" s="0" t="n">
        <v>0.299515037547478</v>
      </c>
      <c r="AH374" s="0" t="n">
        <v>1.23570302204941</v>
      </c>
      <c r="AI374" s="0" t="n">
        <v>0.172041359265473</v>
      </c>
      <c r="AJ374" s="0" t="n">
        <v>-1.4381692011457</v>
      </c>
      <c r="AK374" s="0" t="n">
        <v>-0.165240050064925</v>
      </c>
      <c r="AL374" s="0" t="n">
        <v>-0.0125218643297863</v>
      </c>
      <c r="AM374" s="0" t="n">
        <v>-1.63721164470285</v>
      </c>
      <c r="AN374" s="0" t="n">
        <v>1.43135484705443</v>
      </c>
      <c r="AO374" s="0" t="n">
        <v>1.28559911405277</v>
      </c>
      <c r="AP374" s="0" t="n">
        <v>1.61584647096683</v>
      </c>
      <c r="AQ374" s="0" t="n">
        <v>-0.372648186480055</v>
      </c>
      <c r="AR374" s="0" t="n">
        <v>-0.166493127115125</v>
      </c>
      <c r="AS374" s="0" t="n">
        <v>-1.54273636727978</v>
      </c>
      <c r="AT374" s="0" t="n">
        <v>-0.24347507713677</v>
      </c>
      <c r="AU374" s="0" t="n">
        <v>0.404157159479303</v>
      </c>
      <c r="AV374" s="0" t="n">
        <v>-0.00179487287810709</v>
      </c>
      <c r="AW374" s="0" t="n">
        <v>-0.117707418460958</v>
      </c>
      <c r="AX374" s="0" t="n">
        <v>1.67176127332817</v>
      </c>
      <c r="AY374" s="0" t="n">
        <v>-2.71033164433489</v>
      </c>
      <c r="AZ374" s="0" t="n">
        <v>-0.519871018101912</v>
      </c>
      <c r="BA374" s="0" t="n">
        <v>-0.210008308022589</v>
      </c>
      <c r="BB374" s="0" t="n">
        <v>-0.61516398427858</v>
      </c>
      <c r="BC374" s="0" t="n">
        <v>-0.709410980586605</v>
      </c>
      <c r="BD374" s="0" t="n">
        <v>0.140553485502432</v>
      </c>
      <c r="BE374" s="0" t="n">
        <v>0.631241136240701</v>
      </c>
      <c r="BF374" s="0" t="n">
        <v>-0.599450686321704</v>
      </c>
      <c r="BG374" s="0" t="n">
        <v>-0.385710840531452</v>
      </c>
      <c r="BH374" s="0" t="n">
        <v>0.809890099089408</v>
      </c>
      <c r="BI374" s="0" t="n">
        <v>-1.41903561136726</v>
      </c>
      <c r="BJ374" s="0" t="n">
        <v>-0.293352036322983</v>
      </c>
      <c r="BK374" s="0" t="n">
        <v>-0.729819362267631</v>
      </c>
    </row>
    <row r="375" customFormat="false" ht="15" hidden="false" customHeight="false" outlineLevel="0" collapsed="false">
      <c r="A375" s="0" t="n">
        <v>-1.39192088767992</v>
      </c>
      <c r="B375" s="0" t="n">
        <v>-0.0218888211648348</v>
      </c>
      <c r="C375" s="0" t="n">
        <v>-0.316952006984115</v>
      </c>
      <c r="D375" s="0" t="n">
        <v>-0.810027238506117</v>
      </c>
      <c r="E375" s="0" t="n">
        <v>0.724861083800052</v>
      </c>
      <c r="F375" s="0" t="n">
        <v>-0.0540516628460009</v>
      </c>
      <c r="G375" s="0" t="n">
        <v>-0.125548586651148</v>
      </c>
      <c r="H375" s="0" t="n">
        <v>0.956058551683395</v>
      </c>
      <c r="I375" s="0" t="n">
        <v>-2.31763678867388</v>
      </c>
      <c r="J375" s="0" t="n">
        <v>1.4072934434924</v>
      </c>
      <c r="K375" s="0" t="n">
        <v>1.29810390368716</v>
      </c>
      <c r="L375" s="0" t="n">
        <v>-1.31422657570358</v>
      </c>
      <c r="M375" s="0" t="n">
        <v>-0.713266250796542</v>
      </c>
      <c r="N375" s="0" t="n">
        <v>1.02596481748078</v>
      </c>
      <c r="O375" s="0" t="n">
        <v>-0.607289015101693</v>
      </c>
      <c r="P375" s="0" t="n">
        <v>-1.46785044499731</v>
      </c>
      <c r="Q375" s="0" t="n">
        <v>0.0302630575969858</v>
      </c>
      <c r="R375" s="0" t="n">
        <v>-2.59882290007458</v>
      </c>
      <c r="S375" s="0" t="n">
        <v>1.72406181086804</v>
      </c>
      <c r="T375" s="0" t="n">
        <v>-0.693823453859102</v>
      </c>
      <c r="U375" s="0" t="n">
        <v>-1.166528336221</v>
      </c>
      <c r="V375" s="0" t="n">
        <v>-0.891343901605247</v>
      </c>
      <c r="W375" s="0" t="n">
        <v>0.204355726645648</v>
      </c>
      <c r="X375" s="0" t="n">
        <v>0.290441482011149</v>
      </c>
      <c r="Y375" s="0" t="n">
        <v>-0.444145171087257</v>
      </c>
      <c r="Z375" s="0" t="n">
        <v>-0.815754486652069</v>
      </c>
      <c r="AA375" s="0" t="n">
        <v>-0.602473436282363</v>
      </c>
      <c r="AB375" s="0" t="n">
        <v>-1.04005789079339</v>
      </c>
      <c r="AC375" s="0" t="n">
        <v>1.01886995706674</v>
      </c>
      <c r="AD375" s="0" t="n">
        <v>0.227770979123635</v>
      </c>
      <c r="AE375" s="0" t="n">
        <v>0.940015932123754</v>
      </c>
      <c r="AF375" s="0" t="n">
        <v>0.386112776086142</v>
      </c>
      <c r="AG375" s="0" t="n">
        <v>-1.01522089181431</v>
      </c>
      <c r="AH375" s="0" t="n">
        <v>-0.107983920725229</v>
      </c>
      <c r="AI375" s="0" t="n">
        <v>-2.60685916314977</v>
      </c>
      <c r="AJ375" s="0" t="n">
        <v>-0.193406367189717</v>
      </c>
      <c r="AK375" s="0" t="n">
        <v>-0.0596918805797363</v>
      </c>
      <c r="AL375" s="0" t="n">
        <v>-0.106182919440216</v>
      </c>
      <c r="AM375" s="0" t="n">
        <v>0.637808692859936</v>
      </c>
      <c r="AN375" s="0" t="n">
        <v>0.0578366123775937</v>
      </c>
      <c r="AO375" s="0" t="n">
        <v>-1.12778802711165</v>
      </c>
      <c r="AP375" s="0" t="n">
        <v>-0.113970668127772</v>
      </c>
      <c r="AQ375" s="0" t="n">
        <v>0.793459729883471</v>
      </c>
      <c r="AR375" s="0" t="n">
        <v>0.925084620478635</v>
      </c>
      <c r="AS375" s="0" t="n">
        <v>0.450201891665843</v>
      </c>
      <c r="AT375" s="0" t="n">
        <v>-0.0738634344108804</v>
      </c>
      <c r="AU375" s="0" t="n">
        <v>-1.19358653547626</v>
      </c>
      <c r="AV375" s="0" t="n">
        <v>1.34048864136644</v>
      </c>
      <c r="AW375" s="0" t="n">
        <v>0.319826277888756</v>
      </c>
      <c r="AX375" s="0" t="n">
        <v>-0.144310019435079</v>
      </c>
      <c r="AY375" s="0" t="n">
        <v>1.83370576762944</v>
      </c>
      <c r="AZ375" s="0" t="n">
        <v>0.833598282966406</v>
      </c>
      <c r="BA375" s="0" t="n">
        <v>0.679888539736186</v>
      </c>
      <c r="BB375" s="0" t="n">
        <v>0.795970373850498</v>
      </c>
      <c r="BC375" s="0" t="n">
        <v>-0.191889545021647</v>
      </c>
      <c r="BD375" s="0" t="n">
        <v>0.160559609501797</v>
      </c>
      <c r="BE375" s="0" t="n">
        <v>0.555286102601036</v>
      </c>
      <c r="BF375" s="0" t="n">
        <v>-0.427962626552635</v>
      </c>
      <c r="BG375" s="0" t="n">
        <v>-1.72307471764625</v>
      </c>
      <c r="BH375" s="0" t="n">
        <v>-1.63925651674175</v>
      </c>
      <c r="BI375" s="0" t="n">
        <v>1.92277177206234</v>
      </c>
      <c r="BJ375" s="0" t="n">
        <v>-0.57707218383514</v>
      </c>
      <c r="BK375" s="0" t="n">
        <v>0.178023290063838</v>
      </c>
    </row>
    <row r="376" customFormat="false" ht="15" hidden="false" customHeight="false" outlineLevel="0" collapsed="false">
      <c r="A376" s="0" t="n">
        <v>-0.155155342865356</v>
      </c>
      <c r="B376" s="0" t="n">
        <v>0.398283033542549</v>
      </c>
      <c r="C376" s="0" t="n">
        <v>-0.117588629887202</v>
      </c>
      <c r="D376" s="0" t="n">
        <v>-0.151407396072019</v>
      </c>
      <c r="E376" s="0" t="n">
        <v>0.578951757348923</v>
      </c>
      <c r="F376" s="0" t="n">
        <v>0.896367547825181</v>
      </c>
      <c r="G376" s="0" t="n">
        <v>0.448695682619484</v>
      </c>
      <c r="H376" s="0" t="n">
        <v>-0.234259264456766</v>
      </c>
      <c r="I376" s="0" t="n">
        <v>-0.598996341684264</v>
      </c>
      <c r="J376" s="0" t="n">
        <v>-0.853348977340147</v>
      </c>
      <c r="K376" s="0" t="n">
        <v>0.494190023066913</v>
      </c>
      <c r="L376" s="0" t="n">
        <v>-0.283844567302737</v>
      </c>
      <c r="M376" s="0" t="n">
        <v>-0.962502591953299</v>
      </c>
      <c r="N376" s="0" t="n">
        <v>-1.16559489514413</v>
      </c>
      <c r="O376" s="0" t="n">
        <v>0.0588328541315222</v>
      </c>
      <c r="P376" s="0" t="n">
        <v>0.220931724939613</v>
      </c>
      <c r="Q376" s="0" t="n">
        <v>-0.191124233836392</v>
      </c>
      <c r="R376" s="0" t="n">
        <v>1.14970747289741</v>
      </c>
      <c r="S376" s="0" t="n">
        <v>0.193609511035508</v>
      </c>
      <c r="T376" s="0" t="n">
        <v>-0.74458639847313</v>
      </c>
      <c r="U376" s="0" t="n">
        <v>-0.641947129443701</v>
      </c>
      <c r="V376" s="0" t="n">
        <v>0.270267604363889</v>
      </c>
      <c r="W376" s="0" t="n">
        <v>-0.217718201087167</v>
      </c>
      <c r="X376" s="0" t="n">
        <v>0.824650340290688</v>
      </c>
      <c r="Y376" s="0" t="n">
        <v>-0.703492148225025</v>
      </c>
      <c r="Z376" s="0" t="n">
        <v>0.0778214361364731</v>
      </c>
      <c r="AA376" s="0" t="n">
        <v>0.275951451696138</v>
      </c>
      <c r="AB376" s="0" t="n">
        <v>0.361723836093387</v>
      </c>
      <c r="AC376" s="0" t="n">
        <v>0.0628938668998582</v>
      </c>
      <c r="AD376" s="0" t="n">
        <v>0.447877644931958</v>
      </c>
      <c r="AE376" s="0" t="n">
        <v>-0.658143036002563</v>
      </c>
      <c r="AF376" s="0" t="n">
        <v>0.395283548016181</v>
      </c>
      <c r="AG376" s="0" t="n">
        <v>-1.59296409602738</v>
      </c>
      <c r="AH376" s="0" t="n">
        <v>-1.46521050348138</v>
      </c>
      <c r="AI376" s="0" t="n">
        <v>0.891543489854505</v>
      </c>
      <c r="AJ376" s="0" t="n">
        <v>-0.0697042694292802</v>
      </c>
      <c r="AK376" s="0" t="n">
        <v>0.650656621336195</v>
      </c>
      <c r="AL376" s="0" t="n">
        <v>0.326647563188612</v>
      </c>
      <c r="AM376" s="0" t="n">
        <v>-2.0024274676448</v>
      </c>
      <c r="AN376" s="0" t="n">
        <v>0.307571417115799</v>
      </c>
      <c r="AO376" s="0" t="n">
        <v>-0.360226037077429</v>
      </c>
      <c r="AP376" s="0" t="n">
        <v>-0.541321294008278</v>
      </c>
      <c r="AQ376" s="0" t="n">
        <v>1.00062937248324</v>
      </c>
      <c r="AR376" s="0" t="n">
        <v>0.855095474409205</v>
      </c>
      <c r="AS376" s="0" t="n">
        <v>1.20602237140812</v>
      </c>
      <c r="AT376" s="0" t="n">
        <v>0.885970733897777</v>
      </c>
      <c r="AU376" s="0" t="n">
        <v>2.85003010931718</v>
      </c>
      <c r="AV376" s="0" t="n">
        <v>-0.544582400793628</v>
      </c>
      <c r="AW376" s="0" t="n">
        <v>-2.05419384125607</v>
      </c>
      <c r="AX376" s="0" t="n">
        <v>-0.147820739036527</v>
      </c>
      <c r="AY376" s="0" t="n">
        <v>1.41626885934061</v>
      </c>
      <c r="AZ376" s="0" t="n">
        <v>0.642776382899948</v>
      </c>
      <c r="BA376" s="0" t="n">
        <v>0.458876845024997</v>
      </c>
      <c r="BB376" s="0" t="n">
        <v>1.01758477721338</v>
      </c>
      <c r="BC376" s="0" t="n">
        <v>-0.860182638395157</v>
      </c>
      <c r="BD376" s="0" t="n">
        <v>-0.810260044375334</v>
      </c>
      <c r="BE376" s="0" t="n">
        <v>1.15545179381766</v>
      </c>
      <c r="BF376" s="0" t="n">
        <v>-0.725081044447508</v>
      </c>
      <c r="BG376" s="0" t="n">
        <v>-1.52681266357727</v>
      </c>
      <c r="BH376" s="0" t="n">
        <v>-1.90255820522956</v>
      </c>
      <c r="BI376" s="0" t="n">
        <v>-2.86521202308596</v>
      </c>
      <c r="BJ376" s="0" t="n">
        <v>0.901992649443198</v>
      </c>
      <c r="BK376" s="0" t="n">
        <v>-2.8242204263952</v>
      </c>
    </row>
    <row r="377" customFormat="false" ht="15" hidden="false" customHeight="false" outlineLevel="0" collapsed="false">
      <c r="A377" s="0" t="n">
        <v>0.354206388508788</v>
      </c>
      <c r="B377" s="0" t="n">
        <v>0.592465455380514</v>
      </c>
      <c r="C377" s="0" t="n">
        <v>-0.327072374877845</v>
      </c>
      <c r="D377" s="0" t="n">
        <v>0.582061334093012</v>
      </c>
      <c r="E377" s="0" t="n">
        <v>-0.399044140646526</v>
      </c>
      <c r="F377" s="0" t="n">
        <v>1.3200771877373</v>
      </c>
      <c r="G377" s="0" t="n">
        <v>0.238752602063434</v>
      </c>
      <c r="H377" s="0" t="n">
        <v>-1.28558223436168</v>
      </c>
      <c r="I377" s="0" t="n">
        <v>0.0570612914311559</v>
      </c>
      <c r="J377" s="0" t="n">
        <v>-0.141595786739883</v>
      </c>
      <c r="K377" s="0" t="n">
        <v>-0.475258604717312</v>
      </c>
      <c r="L377" s="0" t="n">
        <v>-1.17066162931766</v>
      </c>
      <c r="M377" s="0" t="n">
        <v>1.65522471218943</v>
      </c>
      <c r="N377" s="0" t="n">
        <v>-0.584524051837435</v>
      </c>
      <c r="O377" s="0" t="n">
        <v>0.268139139241763</v>
      </c>
      <c r="P377" s="0" t="n">
        <v>-0.166637895311839</v>
      </c>
      <c r="Q377" s="0" t="n">
        <v>-1.05995016976238</v>
      </c>
      <c r="R377" s="0" t="n">
        <v>1.19418665141184</v>
      </c>
      <c r="S377" s="0" t="n">
        <v>1.01264444144309</v>
      </c>
      <c r="T377" s="0" t="n">
        <v>1.93542995971381</v>
      </c>
      <c r="U377" s="0" t="n">
        <v>0.549158941763776</v>
      </c>
      <c r="V377" s="0" t="n">
        <v>-1.33043234437882</v>
      </c>
      <c r="W377" s="0" t="n">
        <v>0.12058718847347</v>
      </c>
      <c r="X377" s="0" t="n">
        <v>1.34012489565479</v>
      </c>
      <c r="Y377" s="0" t="n">
        <v>0.485678744575047</v>
      </c>
      <c r="Z377" s="0" t="n">
        <v>1.48786170349062</v>
      </c>
      <c r="AA377" s="0" t="n">
        <v>1.12518610173116</v>
      </c>
      <c r="AB377" s="0" t="n">
        <v>-0.388818910263713</v>
      </c>
      <c r="AC377" s="0" t="n">
        <v>1.17387332630603</v>
      </c>
      <c r="AD377" s="0" t="n">
        <v>-1.1126343052033</v>
      </c>
      <c r="AE377" s="0" t="n">
        <v>0.071120290830336</v>
      </c>
      <c r="AF377" s="0" t="n">
        <v>-0.0855947039445254</v>
      </c>
      <c r="AG377" s="0" t="n">
        <v>0.278372967607894</v>
      </c>
      <c r="AH377" s="0" t="n">
        <v>-0.772847838543723</v>
      </c>
      <c r="AI377" s="0" t="n">
        <v>-0.783159887777011</v>
      </c>
      <c r="AJ377" s="0" t="n">
        <v>-0.335054351912171</v>
      </c>
      <c r="AK377" s="0" t="n">
        <v>-0.564789105907648</v>
      </c>
      <c r="AL377" s="0" t="n">
        <v>0.212089669920426</v>
      </c>
      <c r="AM377" s="0" t="n">
        <v>-0.542203006909049</v>
      </c>
      <c r="AN377" s="0" t="n">
        <v>0.337877775473807</v>
      </c>
      <c r="AO377" s="0" t="n">
        <v>-0.002231622162402</v>
      </c>
      <c r="AP377" s="0" t="n">
        <v>0.274643749366297</v>
      </c>
      <c r="AQ377" s="0" t="n">
        <v>0.457218539319196</v>
      </c>
      <c r="AR377" s="0" t="n">
        <v>0.68911179772179</v>
      </c>
      <c r="AS377" s="0" t="n">
        <v>-0.467690103858886</v>
      </c>
      <c r="AT377" s="0" t="n">
        <v>-1.31060591281346</v>
      </c>
      <c r="AU377" s="0" t="n">
        <v>-1.17110197166956</v>
      </c>
      <c r="AV377" s="0" t="n">
        <v>1.25656533594544</v>
      </c>
      <c r="AW377" s="0" t="n">
        <v>-1.28920305140687</v>
      </c>
      <c r="AX377" s="0" t="n">
        <v>0.318158501617929</v>
      </c>
      <c r="AY377" s="0" t="n">
        <v>-0.600733015145592</v>
      </c>
      <c r="AZ377" s="0" t="n">
        <v>0.906215332047211</v>
      </c>
      <c r="BA377" s="0" t="n">
        <v>-0.141979913874005</v>
      </c>
      <c r="BB377" s="0" t="n">
        <v>-0.313723182896907</v>
      </c>
      <c r="BC377" s="0" t="n">
        <v>1.48460479191965</v>
      </c>
      <c r="BD377" s="0" t="n">
        <v>-0.608267166344189</v>
      </c>
      <c r="BE377" s="0" t="n">
        <v>-1.34593500783832</v>
      </c>
      <c r="BF377" s="0" t="n">
        <v>0.174647945681628</v>
      </c>
      <c r="BG377" s="0" t="n">
        <v>-1.36016813082801</v>
      </c>
      <c r="BH377" s="0" t="n">
        <v>0.189693493452408</v>
      </c>
      <c r="BI377" s="0" t="n">
        <v>-0.849584531046617</v>
      </c>
      <c r="BJ377" s="0" t="n">
        <v>2.2185699659511</v>
      </c>
      <c r="BK377" s="0" t="n">
        <v>-2.41877777931346</v>
      </c>
    </row>
    <row r="378" customFormat="false" ht="15" hidden="false" customHeight="false" outlineLevel="0" collapsed="false">
      <c r="A378" s="0" t="n">
        <v>-1.49545824524296</v>
      </c>
      <c r="B378" s="0" t="n">
        <v>0.284625504253679</v>
      </c>
      <c r="C378" s="0" t="n">
        <v>1.97208902664382</v>
      </c>
      <c r="D378" s="0" t="n">
        <v>-0.288028368305489</v>
      </c>
      <c r="E378" s="0" t="n">
        <v>1.44392554707376</v>
      </c>
      <c r="F378" s="0" t="n">
        <v>-0.444853537557488</v>
      </c>
      <c r="G378" s="0" t="n">
        <v>-0.411565719164282</v>
      </c>
      <c r="H378" s="0" t="n">
        <v>0.941403169002025</v>
      </c>
      <c r="I378" s="0" t="n">
        <v>-1.12096702361438</v>
      </c>
      <c r="J378" s="0" t="n">
        <v>-0.805574702806174</v>
      </c>
      <c r="K378" s="0" t="n">
        <v>-0.975823337288563</v>
      </c>
      <c r="L378" s="0" t="n">
        <v>-0.00885770366889538</v>
      </c>
      <c r="M378" s="0" t="n">
        <v>1.41552406691371</v>
      </c>
      <c r="N378" s="0" t="n">
        <v>-0.977872272211138</v>
      </c>
      <c r="O378" s="0" t="n">
        <v>0.270371399135791</v>
      </c>
      <c r="P378" s="0" t="n">
        <v>1.38978014319267</v>
      </c>
      <c r="Q378" s="0" t="n">
        <v>-1.35203936597433</v>
      </c>
      <c r="R378" s="0" t="n">
        <v>-2.09940752050251</v>
      </c>
      <c r="S378" s="0" t="n">
        <v>0.041248128979203</v>
      </c>
      <c r="T378" s="0" t="n">
        <v>-2.15912115460329</v>
      </c>
      <c r="U378" s="0" t="n">
        <v>-0.0913147286113496</v>
      </c>
      <c r="V378" s="0" t="n">
        <v>0.380455904166351</v>
      </c>
      <c r="W378" s="0" t="n">
        <v>0.630458454185478</v>
      </c>
      <c r="X378" s="0" t="n">
        <v>-1.63708240799274</v>
      </c>
      <c r="Y378" s="0" t="n">
        <v>0.780143881387772</v>
      </c>
      <c r="Z378" s="0" t="n">
        <v>-0.735269309974987</v>
      </c>
      <c r="AA378" s="0" t="n">
        <v>0.559163835059208</v>
      </c>
      <c r="AB378" s="0" t="n">
        <v>0.460306762574363</v>
      </c>
      <c r="AC378" s="0" t="n">
        <v>-1.03024969396957</v>
      </c>
      <c r="AD378" s="0" t="n">
        <v>0.380036846289354</v>
      </c>
      <c r="AE378" s="0" t="n">
        <v>0.404795379420293</v>
      </c>
      <c r="AF378" s="0" t="n">
        <v>-1.13280469717481</v>
      </c>
      <c r="AG378" s="0" t="n">
        <v>-1.59739729322162</v>
      </c>
      <c r="AH378" s="0" t="n">
        <v>-0.644689803284233</v>
      </c>
      <c r="AI378" s="0" t="n">
        <v>0.654769775623949</v>
      </c>
      <c r="AJ378" s="0" t="n">
        <v>0.51060849929758</v>
      </c>
      <c r="AK378" s="0" t="n">
        <v>-0.0799152637400375</v>
      </c>
      <c r="AL378" s="0" t="n">
        <v>-0.320930061925658</v>
      </c>
      <c r="AM378" s="0" t="n">
        <v>0.987865910139772</v>
      </c>
      <c r="AN378" s="0" t="n">
        <v>-0.723037939579864</v>
      </c>
      <c r="AO378" s="0" t="n">
        <v>-0.085513329639599</v>
      </c>
      <c r="AP378" s="0" t="n">
        <v>1.71570831863813</v>
      </c>
      <c r="AQ378" s="0" t="n">
        <v>0.92892648246073</v>
      </c>
      <c r="AR378" s="0" t="n">
        <v>0.504128673651664</v>
      </c>
      <c r="AS378" s="0" t="n">
        <v>0.0728576888410551</v>
      </c>
      <c r="AT378" s="0" t="n">
        <v>-1.889278795504</v>
      </c>
      <c r="AU378" s="0" t="n">
        <v>-0.238171306139628</v>
      </c>
      <c r="AV378" s="0" t="n">
        <v>0.840771889898625</v>
      </c>
      <c r="AW378" s="0" t="n">
        <v>-0.220630804307163</v>
      </c>
      <c r="AX378" s="0" t="n">
        <v>0.352087747453881</v>
      </c>
      <c r="AY378" s="0" t="n">
        <v>-0.324758239533542</v>
      </c>
      <c r="AZ378" s="0" t="n">
        <v>-0.580567687035615</v>
      </c>
      <c r="BA378" s="0" t="n">
        <v>-1.20923064722394</v>
      </c>
      <c r="BB378" s="0" t="n">
        <v>0.0242864956700259</v>
      </c>
      <c r="BC378" s="0" t="n">
        <v>-1.63896052759983</v>
      </c>
      <c r="BD378" s="0" t="n">
        <v>-0.908022662536191</v>
      </c>
      <c r="BE378" s="0" t="n">
        <v>0.707439544812188</v>
      </c>
      <c r="BF378" s="0" t="n">
        <v>-2.20985566574846</v>
      </c>
      <c r="BG378" s="0" t="n">
        <v>-0.326994513270098</v>
      </c>
      <c r="BH378" s="0" t="n">
        <v>0.835124503972235</v>
      </c>
      <c r="BI378" s="0" t="n">
        <v>-1.65291305123042</v>
      </c>
      <c r="BJ378" s="0" t="n">
        <v>-2.07777758519845</v>
      </c>
      <c r="BK378" s="0" t="n">
        <v>0.0330252637195606</v>
      </c>
    </row>
    <row r="379" customFormat="false" ht="15" hidden="false" customHeight="false" outlineLevel="0" collapsed="false">
      <c r="A379" s="0" t="n">
        <v>0.503650260375596</v>
      </c>
      <c r="B379" s="0" t="n">
        <v>0.172374957453662</v>
      </c>
      <c r="C379" s="0" t="n">
        <v>-0.7147317275177</v>
      </c>
      <c r="D379" s="0" t="n">
        <v>-1.27785665503051</v>
      </c>
      <c r="E379" s="0" t="n">
        <v>-0.570487330863574</v>
      </c>
      <c r="F379" s="0" t="n">
        <v>-0.10172320847177</v>
      </c>
      <c r="G379" s="0" t="n">
        <v>-1.49801177030443</v>
      </c>
      <c r="H379" s="0" t="n">
        <v>0.312836473051522</v>
      </c>
      <c r="I379" s="0" t="n">
        <v>-1.03091933836691</v>
      </c>
      <c r="J379" s="0" t="n">
        <v>0.288062798351279</v>
      </c>
      <c r="K379" s="0" t="n">
        <v>-0.431022958010893</v>
      </c>
      <c r="L379" s="0" t="n">
        <v>0.113562564790452</v>
      </c>
      <c r="M379" s="0" t="n">
        <v>0.0558521826528109</v>
      </c>
      <c r="N379" s="0" t="n">
        <v>0.37738651746221</v>
      </c>
      <c r="O379" s="0" t="n">
        <v>-1.34485403118069</v>
      </c>
      <c r="P379" s="0" t="n">
        <v>0.732926038108535</v>
      </c>
      <c r="Q379" s="0" t="n">
        <v>0.740232252548708</v>
      </c>
      <c r="R379" s="0" t="n">
        <v>-2.12099356584511</v>
      </c>
      <c r="S379" s="0" t="n">
        <v>-0.977847564654331</v>
      </c>
      <c r="T379" s="0" t="n">
        <v>2.38511369869304</v>
      </c>
      <c r="U379" s="0" t="n">
        <v>0.565258739210404</v>
      </c>
      <c r="V379" s="0" t="n">
        <v>1.81198933756205</v>
      </c>
      <c r="W379" s="0" t="n">
        <v>0.950690693415255</v>
      </c>
      <c r="X379" s="0" t="n">
        <v>3.13851466623404</v>
      </c>
      <c r="Y379" s="0" t="n">
        <v>0.136989577693942</v>
      </c>
      <c r="Z379" s="0" t="n">
        <v>1.14194181916131</v>
      </c>
      <c r="AA379" s="0" t="n">
        <v>-0.0599052567964384</v>
      </c>
      <c r="AB379" s="0" t="n">
        <v>1.62512125888253</v>
      </c>
      <c r="AC379" s="0" t="n">
        <v>-0.0829118531720399</v>
      </c>
      <c r="AD379" s="0" t="n">
        <v>0.414916278120327</v>
      </c>
      <c r="AE379" s="0" t="n">
        <v>-1.5019529651886</v>
      </c>
      <c r="AF379" s="0" t="n">
        <v>-1.41135686174563</v>
      </c>
      <c r="AG379" s="0" t="n">
        <v>-0.785345603010283</v>
      </c>
      <c r="AH379" s="0" t="n">
        <v>0.326613780661213</v>
      </c>
      <c r="AI379" s="0" t="n">
        <v>-1.98538039526029</v>
      </c>
      <c r="AJ379" s="0" t="n">
        <v>1.55303527783982</v>
      </c>
      <c r="AK379" s="0" t="n">
        <v>1.40355862956366</v>
      </c>
      <c r="AL379" s="0" t="n">
        <v>0.0837830998890647</v>
      </c>
      <c r="AM379" s="0" t="n">
        <v>-2.25403810892112</v>
      </c>
      <c r="AN379" s="0" t="n">
        <v>0.202338906870088</v>
      </c>
      <c r="AO379" s="0" t="n">
        <v>0.183245243209282</v>
      </c>
      <c r="AP379" s="0" t="n">
        <v>1.44191035611181</v>
      </c>
      <c r="AQ379" s="0" t="n">
        <v>-0.945929585270378</v>
      </c>
      <c r="AR379" s="0" t="n">
        <v>-0.953176254329354</v>
      </c>
      <c r="AS379" s="0" t="n">
        <v>-0.78907520139991</v>
      </c>
      <c r="AT379" s="0" t="n">
        <v>0.629220672847362</v>
      </c>
      <c r="AU379" s="0" t="n">
        <v>0.706706768373006</v>
      </c>
      <c r="AV379" s="0" t="n">
        <v>1.29312225040497</v>
      </c>
      <c r="AW379" s="0" t="n">
        <v>-0.0838725017609336</v>
      </c>
      <c r="AX379" s="0" t="n">
        <v>1.0804073292785</v>
      </c>
      <c r="AY379" s="0" t="n">
        <v>1.17741650524929</v>
      </c>
      <c r="AZ379" s="0" t="n">
        <v>0.423690716910676</v>
      </c>
      <c r="BA379" s="0" t="n">
        <v>0.489156175184216</v>
      </c>
      <c r="BB379" s="0" t="n">
        <v>0.537978528821955</v>
      </c>
      <c r="BC379" s="0" t="n">
        <v>-0.466444596840261</v>
      </c>
      <c r="BD379" s="0" t="n">
        <v>-0.0790478021502792</v>
      </c>
      <c r="BE379" s="0" t="n">
        <v>0.288156030511118</v>
      </c>
      <c r="BF379" s="0" t="n">
        <v>-0.183012928311482</v>
      </c>
      <c r="BG379" s="0" t="n">
        <v>0.991527041104632</v>
      </c>
      <c r="BH379" s="0" t="n">
        <v>-0.105278623909678</v>
      </c>
      <c r="BI379" s="0" t="n">
        <v>-0.150602492844634</v>
      </c>
      <c r="BJ379" s="0" t="n">
        <v>1.50304685935748</v>
      </c>
      <c r="BK379" s="0" t="n">
        <v>-0.995693754370362</v>
      </c>
    </row>
    <row r="380" customFormat="false" ht="15" hidden="false" customHeight="false" outlineLevel="0" collapsed="false">
      <c r="A380" s="0" t="n">
        <v>0.881433705226996</v>
      </c>
      <c r="B380" s="0" t="n">
        <v>-0.090309799206435</v>
      </c>
      <c r="C380" s="0" t="n">
        <v>-1.16441174053527</v>
      </c>
      <c r="D380" s="0" t="n">
        <v>-0.925676757713869</v>
      </c>
      <c r="E380" s="0" t="n">
        <v>-0.0343333885688355</v>
      </c>
      <c r="F380" s="0" t="n">
        <v>0.362499002882069</v>
      </c>
      <c r="G380" s="0" t="n">
        <v>-0.947511908575567</v>
      </c>
      <c r="H380" s="0" t="n">
        <v>-0.67469497780862</v>
      </c>
      <c r="I380" s="0" t="n">
        <v>0.61836502004413</v>
      </c>
      <c r="J380" s="0" t="n">
        <v>0.79489364700169</v>
      </c>
      <c r="K380" s="0" t="n">
        <v>2.072355181696</v>
      </c>
      <c r="L380" s="0" t="n">
        <v>-0.154031841683587</v>
      </c>
      <c r="M380" s="0" t="n">
        <v>0.0826977450183987</v>
      </c>
      <c r="N380" s="0" t="n">
        <v>-1.13619137464254</v>
      </c>
      <c r="O380" s="0" t="n">
        <v>-0.359055093480367</v>
      </c>
      <c r="P380" s="0" t="n">
        <v>-1.33422919417269</v>
      </c>
      <c r="Q380" s="0" t="n">
        <v>0.697364227916171</v>
      </c>
      <c r="R380" s="0" t="n">
        <v>-1.13815033096762</v>
      </c>
      <c r="S380" s="0" t="n">
        <v>0.528916379104655</v>
      </c>
      <c r="T380" s="0" t="n">
        <v>-0.777596061792272</v>
      </c>
      <c r="U380" s="0" t="n">
        <v>1.45875839253069</v>
      </c>
      <c r="V380" s="0" t="n">
        <v>-0.235135299366189</v>
      </c>
      <c r="W380" s="0" t="n">
        <v>1.98468794144591</v>
      </c>
      <c r="X380" s="0" t="n">
        <v>0.267137485941755</v>
      </c>
      <c r="Y380" s="0" t="n">
        <v>-0.440353993877914</v>
      </c>
      <c r="Z380" s="0" t="n">
        <v>0.520968551231096</v>
      </c>
      <c r="AA380" s="0" t="n">
        <v>1.05043762875597</v>
      </c>
      <c r="AB380" s="0" t="n">
        <v>-0.846118469295934</v>
      </c>
      <c r="AC380" s="0" t="n">
        <v>0.103462789846923</v>
      </c>
      <c r="AD380" s="0" t="n">
        <v>0.489570647030672</v>
      </c>
      <c r="AE380" s="0" t="n">
        <v>-0.0418959211542765</v>
      </c>
      <c r="AF380" s="0" t="n">
        <v>-2.63666914194559</v>
      </c>
      <c r="AG380" s="0" t="n">
        <v>-1.15350284978154</v>
      </c>
      <c r="AH380" s="0" t="n">
        <v>-1.16257366818784</v>
      </c>
      <c r="AI380" s="0" t="n">
        <v>-0.435546318992364</v>
      </c>
      <c r="AJ380" s="0" t="n">
        <v>-0.166485272577147</v>
      </c>
      <c r="AK380" s="0" t="n">
        <v>2.39608228833042</v>
      </c>
      <c r="AL380" s="0" t="n">
        <v>0.678980346463132</v>
      </c>
      <c r="AM380" s="0" t="n">
        <v>0.480574413202475</v>
      </c>
      <c r="AN380" s="0" t="n">
        <v>1.87489206404753</v>
      </c>
      <c r="AO380" s="0" t="n">
        <v>1.15741579021543</v>
      </c>
      <c r="AP380" s="0" t="n">
        <v>1.98083647092263</v>
      </c>
      <c r="AQ380" s="0" t="n">
        <v>0.0383238356973725</v>
      </c>
      <c r="AR380" s="0" t="n">
        <v>-0.818765970848816</v>
      </c>
      <c r="AS380" s="0" t="n">
        <v>-1.10677451862433</v>
      </c>
      <c r="AT380" s="0" t="n">
        <v>-0.414784462079241</v>
      </c>
      <c r="AU380" s="0" t="n">
        <v>0.963396341198569</v>
      </c>
      <c r="AV380" s="0" t="n">
        <v>1.93206515851996</v>
      </c>
      <c r="AW380" s="0" t="n">
        <v>1.7568686994015</v>
      </c>
      <c r="AX380" s="0" t="n">
        <v>1.2689825772545</v>
      </c>
      <c r="AY380" s="0" t="n">
        <v>0.888859698035675</v>
      </c>
      <c r="AZ380" s="0" t="n">
        <v>0.159748497991587</v>
      </c>
      <c r="BA380" s="0" t="n">
        <v>1.01416421812697</v>
      </c>
      <c r="BB380" s="0" t="n">
        <v>-0.338975893668262</v>
      </c>
      <c r="BC380" s="0" t="n">
        <v>0.232273502799473</v>
      </c>
      <c r="BD380" s="0" t="n">
        <v>-0.0105457117410256</v>
      </c>
      <c r="BE380" s="0" t="n">
        <v>-1.14025055267121</v>
      </c>
      <c r="BF380" s="0" t="n">
        <v>1.18023173420037</v>
      </c>
      <c r="BG380" s="0" t="n">
        <v>-0.418704578292368</v>
      </c>
      <c r="BH380" s="0" t="n">
        <v>0.0139732284760733</v>
      </c>
      <c r="BI380" s="0" t="n">
        <v>0.333486280969695</v>
      </c>
      <c r="BJ380" s="0" t="n">
        <v>-0.88525632086596</v>
      </c>
      <c r="BK380" s="0" t="n">
        <v>-0.879014154557007</v>
      </c>
    </row>
    <row r="381" customFormat="false" ht="15" hidden="false" customHeight="false" outlineLevel="0" collapsed="false">
      <c r="A381" s="0" t="n">
        <v>0.946490795988428</v>
      </c>
      <c r="B381" s="0" t="n">
        <v>0.182160583857924</v>
      </c>
      <c r="C381" s="0" t="n">
        <v>-0.281211682584065</v>
      </c>
      <c r="D381" s="0" t="n">
        <v>0.273006748022585</v>
      </c>
      <c r="E381" s="0" t="n">
        <v>-0.585021332287798</v>
      </c>
      <c r="F381" s="0" t="n">
        <v>-0.281192017910275</v>
      </c>
      <c r="G381" s="0" t="n">
        <v>-1.83256124035601</v>
      </c>
      <c r="H381" s="0" t="n">
        <v>1.53027913592979</v>
      </c>
      <c r="I381" s="0" t="n">
        <v>0.122435989747398</v>
      </c>
      <c r="J381" s="0" t="n">
        <v>0.908502511512191</v>
      </c>
      <c r="K381" s="0" t="n">
        <v>-0.604107455439044</v>
      </c>
      <c r="L381" s="0" t="n">
        <v>1.61717189004555</v>
      </c>
      <c r="M381" s="0" t="n">
        <v>-0.346312710224887</v>
      </c>
      <c r="N381" s="0" t="n">
        <v>0.630048431348341</v>
      </c>
      <c r="O381" s="0" t="n">
        <v>0.734161866121014</v>
      </c>
      <c r="P381" s="0" t="n">
        <v>1.44649820354069</v>
      </c>
      <c r="Q381" s="0" t="n">
        <v>0.465075946201006</v>
      </c>
      <c r="R381" s="0" t="n">
        <v>-1.08450053029093</v>
      </c>
      <c r="S381" s="0" t="n">
        <v>0.0251886835294795</v>
      </c>
      <c r="T381" s="0" t="n">
        <v>-0.627680417874475</v>
      </c>
      <c r="U381" s="0" t="n">
        <v>-1.66464182196628</v>
      </c>
      <c r="V381" s="0" t="n">
        <v>-0.263755584822576</v>
      </c>
      <c r="W381" s="0" t="n">
        <v>0.558799572062341</v>
      </c>
      <c r="X381" s="0" t="n">
        <v>-0.46725221518279</v>
      </c>
      <c r="Y381" s="0" t="n">
        <v>0.544296146314292</v>
      </c>
      <c r="Z381" s="0" t="n">
        <v>0.504422683297169</v>
      </c>
      <c r="AA381" s="0" t="n">
        <v>1.51989279961899</v>
      </c>
      <c r="AB381" s="0" t="n">
        <v>-0.926257491084392</v>
      </c>
      <c r="AC381" s="0" t="n">
        <v>0.386002575649439</v>
      </c>
      <c r="AD381" s="0" t="n">
        <v>-0.182098245815862</v>
      </c>
      <c r="AE381" s="0" t="n">
        <v>1.03596192860664</v>
      </c>
      <c r="AF381" s="0" t="n">
        <v>-0.435947629715472</v>
      </c>
      <c r="AG381" s="0" t="n">
        <v>0.761941238135084</v>
      </c>
      <c r="AH381" s="0" t="n">
        <v>0.141708721701824</v>
      </c>
      <c r="AI381" s="0" t="n">
        <v>-0.877826031239126</v>
      </c>
      <c r="AJ381" s="0" t="n">
        <v>-0.790759312232529</v>
      </c>
      <c r="AK381" s="0" t="n">
        <v>0.0220300725169405</v>
      </c>
      <c r="AL381" s="0" t="n">
        <v>1.76813103270672</v>
      </c>
      <c r="AM381" s="0" t="n">
        <v>-2.99281057006064</v>
      </c>
      <c r="AN381" s="0" t="n">
        <v>-1.74585897027314</v>
      </c>
      <c r="AO381" s="0" t="n">
        <v>-0.722674824888299</v>
      </c>
      <c r="AP381" s="0" t="n">
        <v>0.753203781590971</v>
      </c>
      <c r="AQ381" s="0" t="n">
        <v>0.113592161701965</v>
      </c>
      <c r="AR381" s="0" t="n">
        <v>0.543420429776517</v>
      </c>
      <c r="AS381" s="0" t="n">
        <v>-1.26385593909639</v>
      </c>
      <c r="AT381" s="0" t="n">
        <v>-0.262502890851834</v>
      </c>
      <c r="AU381" s="0" t="n">
        <v>0.784163858359833</v>
      </c>
      <c r="AV381" s="0" t="n">
        <v>0.470755099124782</v>
      </c>
      <c r="AW381" s="0" t="n">
        <v>-1.12118814256991</v>
      </c>
      <c r="AX381" s="0" t="n">
        <v>-1.60009784682048</v>
      </c>
      <c r="AY381" s="0" t="n">
        <v>-1.52833156348625</v>
      </c>
      <c r="AZ381" s="0" t="n">
        <v>-0.757032065053978</v>
      </c>
      <c r="BA381" s="0" t="n">
        <v>0.252624868802637</v>
      </c>
      <c r="BB381" s="0" t="n">
        <v>3.24151382532912</v>
      </c>
      <c r="BC381" s="0" t="n">
        <v>-0.297160023808222</v>
      </c>
      <c r="BD381" s="0" t="n">
        <v>0.00182875884410039</v>
      </c>
      <c r="BE381" s="0" t="n">
        <v>-0.139982096321354</v>
      </c>
      <c r="BF381" s="0" t="n">
        <v>-0.0538973470332064</v>
      </c>
      <c r="BG381" s="0" t="n">
        <v>1.32626216194916</v>
      </c>
      <c r="BH381" s="0" t="n">
        <v>-0.557408556851186</v>
      </c>
      <c r="BI381" s="0" t="n">
        <v>-0.63221631403185</v>
      </c>
      <c r="BJ381" s="0" t="n">
        <v>-0.682338782059659</v>
      </c>
      <c r="BK381" s="0" t="n">
        <v>-0.946577003573387</v>
      </c>
    </row>
    <row r="382" customFormat="false" ht="15" hidden="false" customHeight="false" outlineLevel="0" collapsed="false">
      <c r="A382" s="0" t="n">
        <v>-0.604051644921623</v>
      </c>
      <c r="B382" s="0" t="n">
        <v>0.410029411538911</v>
      </c>
      <c r="C382" s="0" t="n">
        <v>0.0708368479160902</v>
      </c>
      <c r="D382" s="0" t="n">
        <v>-0.0911248672533769</v>
      </c>
      <c r="E382" s="0" t="n">
        <v>-0.107699449106619</v>
      </c>
      <c r="F382" s="0" t="n">
        <v>-0.99821765597173</v>
      </c>
      <c r="G382" s="0" t="n">
        <v>-0.643668753022491</v>
      </c>
      <c r="H382" s="0" t="n">
        <v>-2.07734343956995</v>
      </c>
      <c r="I382" s="0" t="n">
        <v>-2.20646897988467</v>
      </c>
      <c r="J382" s="0" t="n">
        <v>-0.079649582613925</v>
      </c>
      <c r="K382" s="0" t="n">
        <v>3.83665554845937</v>
      </c>
      <c r="L382" s="0" t="n">
        <v>-1.23683246612727</v>
      </c>
      <c r="M382" s="0" t="n">
        <v>0.540376338987054</v>
      </c>
      <c r="N382" s="0" t="n">
        <v>0.801483921831007</v>
      </c>
      <c r="O382" s="0" t="n">
        <v>0.398445274989367</v>
      </c>
      <c r="P382" s="0" t="n">
        <v>0.446643046814606</v>
      </c>
      <c r="Q382" s="0" t="n">
        <v>-0.612269810105393</v>
      </c>
      <c r="R382" s="0" t="n">
        <v>1.55943577912623</v>
      </c>
      <c r="S382" s="0" t="n">
        <v>1.0777207457916</v>
      </c>
      <c r="T382" s="0" t="n">
        <v>-0.343158554197417</v>
      </c>
      <c r="U382" s="0" t="n">
        <v>-0.622944030413308</v>
      </c>
      <c r="V382" s="0" t="n">
        <v>-0.641541644936012</v>
      </c>
      <c r="W382" s="0" t="n">
        <v>0.787036278933299</v>
      </c>
      <c r="X382" s="0" t="n">
        <v>0.97826564926624</v>
      </c>
      <c r="Y382" s="0" t="n">
        <v>0.506634833787919</v>
      </c>
      <c r="Z382" s="0" t="n">
        <v>-0.239872752284725</v>
      </c>
      <c r="AA382" s="0" t="n">
        <v>-1.48547736927255</v>
      </c>
      <c r="AB382" s="0" t="n">
        <v>2.04743718577075</v>
      </c>
      <c r="AC382" s="0" t="n">
        <v>0.220728756958367</v>
      </c>
      <c r="AD382" s="0" t="n">
        <v>1.3326784410252</v>
      </c>
      <c r="AE382" s="0" t="n">
        <v>1.65224267735349</v>
      </c>
      <c r="AF382" s="0" t="n">
        <v>-0.966956645344817</v>
      </c>
      <c r="AG382" s="0" t="n">
        <v>-0.544624574499339</v>
      </c>
      <c r="AH382" s="0" t="n">
        <v>-0.449433515947262</v>
      </c>
      <c r="AI382" s="0" t="n">
        <v>-0.921025839730993</v>
      </c>
      <c r="AJ382" s="0" t="n">
        <v>0.479718896766136</v>
      </c>
      <c r="AK382" s="0" t="n">
        <v>0.432637516333528</v>
      </c>
      <c r="AL382" s="0" t="n">
        <v>-2.18573061672257</v>
      </c>
      <c r="AM382" s="0" t="n">
        <v>0.246571054259574</v>
      </c>
      <c r="AN382" s="0" t="n">
        <v>-0.735132113054091</v>
      </c>
      <c r="AO382" s="0" t="n">
        <v>-0.00638154096331498</v>
      </c>
      <c r="AP382" s="0" t="n">
        <v>1.84825853007842</v>
      </c>
      <c r="AQ382" s="0" t="n">
        <v>2.04462900380127</v>
      </c>
      <c r="AR382" s="0" t="n">
        <v>0.578984219939905</v>
      </c>
      <c r="AS382" s="0" t="n">
        <v>-1.05610125166999</v>
      </c>
      <c r="AT382" s="0" t="n">
        <v>-0.788291656636004</v>
      </c>
      <c r="AU382" s="0" t="n">
        <v>-0.914077164224034</v>
      </c>
      <c r="AV382" s="0" t="n">
        <v>0.987046178936315</v>
      </c>
      <c r="AW382" s="0" t="n">
        <v>-1.61587249012231</v>
      </c>
      <c r="AX382" s="0" t="n">
        <v>0.964893300186384</v>
      </c>
      <c r="AY382" s="0" t="n">
        <v>-0.212824398669969</v>
      </c>
      <c r="AZ382" s="0" t="n">
        <v>0.0103522899077367</v>
      </c>
      <c r="BA382" s="0" t="n">
        <v>0.173873820314586</v>
      </c>
      <c r="BB382" s="0" t="n">
        <v>-1.33859213829561</v>
      </c>
      <c r="BC382" s="0" t="n">
        <v>0.705110520165961</v>
      </c>
      <c r="BD382" s="0" t="n">
        <v>1.34960525571193</v>
      </c>
      <c r="BE382" s="0" t="n">
        <v>-0.0199954862064193</v>
      </c>
      <c r="BF382" s="0" t="n">
        <v>0.399826734286527</v>
      </c>
      <c r="BG382" s="0" t="n">
        <v>-3.37738291908265</v>
      </c>
      <c r="BH382" s="0" t="n">
        <v>-0.676507476439975</v>
      </c>
      <c r="BI382" s="0" t="n">
        <v>0.409340575218624</v>
      </c>
      <c r="BJ382" s="0" t="n">
        <v>1.05611156918709</v>
      </c>
      <c r="BK382" s="0" t="n">
        <v>1.88028841056879</v>
      </c>
    </row>
    <row r="383" customFormat="false" ht="15" hidden="false" customHeight="false" outlineLevel="0" collapsed="false">
      <c r="A383" s="0" t="n">
        <v>1.02521908573743</v>
      </c>
      <c r="B383" s="0" t="n">
        <v>-0.114941771759132</v>
      </c>
      <c r="C383" s="0" t="n">
        <v>-1.42732865159477</v>
      </c>
      <c r="D383" s="0" t="n">
        <v>-1.12168914238792</v>
      </c>
      <c r="E383" s="0" t="n">
        <v>-0.229094831646379</v>
      </c>
      <c r="F383" s="0" t="n">
        <v>0.323167665702485</v>
      </c>
      <c r="G383" s="0" t="n">
        <v>-0.268812356412154</v>
      </c>
      <c r="H383" s="0" t="n">
        <v>0.518637997484576</v>
      </c>
      <c r="I383" s="0" t="n">
        <v>-1.71836399576388</v>
      </c>
      <c r="J383" s="0" t="n">
        <v>0.18919018127508</v>
      </c>
      <c r="K383" s="0" t="n">
        <v>0.0863378582467269</v>
      </c>
      <c r="L383" s="0" t="n">
        <v>2.21582242502067</v>
      </c>
      <c r="M383" s="0" t="n">
        <v>0.195434846522764</v>
      </c>
      <c r="N383" s="0" t="n">
        <v>-0.836484137964941</v>
      </c>
      <c r="O383" s="0" t="n">
        <v>1.06772257703855</v>
      </c>
      <c r="P383" s="0" t="n">
        <v>0.750720334492813</v>
      </c>
      <c r="Q383" s="0" t="n">
        <v>-0.792711017733665</v>
      </c>
      <c r="R383" s="0" t="n">
        <v>1.47665722351805</v>
      </c>
      <c r="S383" s="0" t="n">
        <v>-1.05780100754192</v>
      </c>
      <c r="T383" s="0" t="n">
        <v>0.532143890173102</v>
      </c>
      <c r="U383" s="0" t="n">
        <v>0.388568220491203</v>
      </c>
      <c r="V383" s="0" t="n">
        <v>1.12387840512559</v>
      </c>
      <c r="W383" s="0" t="n">
        <v>-0.378046260427883</v>
      </c>
      <c r="X383" s="0" t="n">
        <v>-2.45987198502938</v>
      </c>
      <c r="Y383" s="0" t="n">
        <v>-0.781497239460632</v>
      </c>
      <c r="Z383" s="0" t="n">
        <v>0.864285261940536</v>
      </c>
      <c r="AA383" s="0" t="n">
        <v>-1.13562058549148</v>
      </c>
      <c r="AB383" s="0" t="n">
        <v>0.31667954593425</v>
      </c>
      <c r="AC383" s="0" t="n">
        <v>-1.37448498142756</v>
      </c>
      <c r="AD383" s="0" t="n">
        <v>-0.806676402164363</v>
      </c>
      <c r="AE383" s="0" t="n">
        <v>2.94314156547173</v>
      </c>
      <c r="AF383" s="0" t="n">
        <v>1.00407963295503</v>
      </c>
      <c r="AG383" s="0" t="n">
        <v>-0.94438522283539</v>
      </c>
      <c r="AH383" s="0" t="n">
        <v>-0.151657272145018</v>
      </c>
      <c r="AI383" s="0" t="n">
        <v>1.02375594770785</v>
      </c>
      <c r="AJ383" s="0" t="n">
        <v>0.633589515493813</v>
      </c>
      <c r="AK383" s="0" t="n">
        <v>1.90623662008938</v>
      </c>
      <c r="AL383" s="0" t="n">
        <v>0.088373287526396</v>
      </c>
      <c r="AM383" s="0" t="n">
        <v>-2.21068972601576</v>
      </c>
      <c r="AN383" s="0" t="n">
        <v>-0.804933390732326</v>
      </c>
      <c r="AO383" s="0" t="n">
        <v>-2.19041700118842</v>
      </c>
      <c r="AP383" s="0" t="n">
        <v>-0.88239708978998</v>
      </c>
      <c r="AQ383" s="0" t="n">
        <v>-1.02747934335269</v>
      </c>
      <c r="AR383" s="0" t="n">
        <v>-1.97407868774502</v>
      </c>
      <c r="AS383" s="0" t="n">
        <v>-0.377263259342226</v>
      </c>
      <c r="AT383" s="0" t="n">
        <v>0.18722732150688</v>
      </c>
      <c r="AU383" s="0" t="n">
        <v>-1.03265751662201</v>
      </c>
      <c r="AV383" s="0" t="n">
        <v>-1.45384023712189</v>
      </c>
      <c r="AW383" s="0" t="n">
        <v>0.479964642712209</v>
      </c>
      <c r="AX383" s="0" t="n">
        <v>0.721569082340029</v>
      </c>
      <c r="AY383" s="0" t="n">
        <v>-0.13885603243088</v>
      </c>
      <c r="AZ383" s="0" t="n">
        <v>-0.831498866931662</v>
      </c>
      <c r="BA383" s="0" t="n">
        <v>-0.798091048661562</v>
      </c>
      <c r="BB383" s="0" t="n">
        <v>1.4241676001876</v>
      </c>
      <c r="BC383" s="0" t="n">
        <v>-1.91160606706332</v>
      </c>
      <c r="BD383" s="0" t="n">
        <v>0.64116492939685</v>
      </c>
      <c r="BE383" s="0" t="n">
        <v>0.265064996888579</v>
      </c>
      <c r="BF383" s="0" t="n">
        <v>0.90265435998782</v>
      </c>
      <c r="BG383" s="0" t="n">
        <v>-2.69832883593709</v>
      </c>
      <c r="BH383" s="0" t="n">
        <v>-0.242070670287967</v>
      </c>
      <c r="BI383" s="0" t="n">
        <v>0.850975080681565</v>
      </c>
      <c r="BJ383" s="0" t="n">
        <v>-0.863923549962446</v>
      </c>
      <c r="BK383" s="0" t="n">
        <v>-0.769135779310033</v>
      </c>
    </row>
    <row r="384" customFormat="false" ht="15" hidden="false" customHeight="false" outlineLevel="0" collapsed="false">
      <c r="A384" s="0" t="n">
        <v>0.187727023579884</v>
      </c>
      <c r="B384" s="0" t="n">
        <v>-0.840606712783383</v>
      </c>
      <c r="C384" s="0" t="n">
        <v>0.825291960830864</v>
      </c>
      <c r="D384" s="0" t="n">
        <v>0.492918274949252</v>
      </c>
      <c r="E384" s="0" t="n">
        <v>2.01021665456606</v>
      </c>
      <c r="F384" s="0" t="n">
        <v>1.32395108421956</v>
      </c>
      <c r="G384" s="0" t="n">
        <v>-1.80763080567069</v>
      </c>
      <c r="H384" s="0" t="n">
        <v>-1.64142862772231</v>
      </c>
      <c r="I384" s="0" t="n">
        <v>-0.0657886486489625</v>
      </c>
      <c r="J384" s="0" t="n">
        <v>-1.66293144718984</v>
      </c>
      <c r="K384" s="0" t="n">
        <v>0.160074486608305</v>
      </c>
      <c r="L384" s="0" t="n">
        <v>0.243410302567908</v>
      </c>
      <c r="M384" s="0" t="n">
        <v>-0.0565106484655564</v>
      </c>
      <c r="N384" s="0" t="n">
        <v>0.124921595323565</v>
      </c>
      <c r="O384" s="0" t="n">
        <v>0.21519632356018</v>
      </c>
      <c r="P384" s="0" t="n">
        <v>-1.14339810714955</v>
      </c>
      <c r="Q384" s="0" t="n">
        <v>-0.150135653956203</v>
      </c>
      <c r="R384" s="0" t="n">
        <v>-0.712481764433805</v>
      </c>
      <c r="S384" s="0" t="n">
        <v>-1.03138052527733</v>
      </c>
      <c r="T384" s="0" t="n">
        <v>-0.388185795654733</v>
      </c>
      <c r="U384" s="0" t="n">
        <v>0.970271325908239</v>
      </c>
      <c r="V384" s="0" t="n">
        <v>1.35286588896404</v>
      </c>
      <c r="W384" s="0" t="n">
        <v>-0.148780634807305</v>
      </c>
      <c r="X384" s="0" t="n">
        <v>0.171256304824935</v>
      </c>
      <c r="Y384" s="0" t="n">
        <v>-0.0873914289201217</v>
      </c>
      <c r="Z384" s="0" t="n">
        <v>0.0160540392485862</v>
      </c>
      <c r="AA384" s="0" t="n">
        <v>-2.58357366016657</v>
      </c>
      <c r="AB384" s="0" t="n">
        <v>1.33022625564134</v>
      </c>
      <c r="AC384" s="0" t="n">
        <v>1.98994626982113</v>
      </c>
      <c r="AD384" s="0" t="n">
        <v>-0.33237683351961</v>
      </c>
      <c r="AE384" s="0" t="n">
        <v>0.376422554588195</v>
      </c>
      <c r="AF384" s="0" t="n">
        <v>-0.316067869729951</v>
      </c>
      <c r="AG384" s="0" t="n">
        <v>-0.583883022284001</v>
      </c>
      <c r="AH384" s="0" t="n">
        <v>-1.2841046951789</v>
      </c>
      <c r="AI384" s="0" t="n">
        <v>1.50722582038394</v>
      </c>
      <c r="AJ384" s="0" t="n">
        <v>0.556717897857163</v>
      </c>
      <c r="AK384" s="0" t="n">
        <v>-0.428761258880764</v>
      </c>
      <c r="AL384" s="0" t="n">
        <v>-0.770463595687227</v>
      </c>
      <c r="AM384" s="0" t="n">
        <v>-2.19344955028839</v>
      </c>
      <c r="AN384" s="0" t="n">
        <v>-0.955703971113867</v>
      </c>
      <c r="AO384" s="0" t="n">
        <v>0.0567885958862771</v>
      </c>
      <c r="AP384" s="0" t="n">
        <v>0.890435752942662</v>
      </c>
      <c r="AQ384" s="0" t="n">
        <v>0.564289852719019</v>
      </c>
      <c r="AR384" s="0" t="n">
        <v>0.592702822957107</v>
      </c>
      <c r="AS384" s="0" t="n">
        <v>-0.655233628513761</v>
      </c>
      <c r="AT384" s="0" t="n">
        <v>-0.256997445585831</v>
      </c>
      <c r="AU384" s="0" t="n">
        <v>1.32364957084218</v>
      </c>
      <c r="AV384" s="0" t="n">
        <v>0.435901469090433</v>
      </c>
      <c r="AW384" s="0" t="n">
        <v>-0.877547553451421</v>
      </c>
      <c r="AX384" s="0" t="n">
        <v>-0.351662354974059</v>
      </c>
      <c r="AY384" s="0" t="n">
        <v>-0.568644616012771</v>
      </c>
      <c r="AZ384" s="0" t="n">
        <v>-0.382921710057263</v>
      </c>
      <c r="BA384" s="0" t="n">
        <v>-1.62643073460886</v>
      </c>
      <c r="BB384" s="0" t="n">
        <v>-0.23604306382437</v>
      </c>
      <c r="BC384" s="0" t="n">
        <v>0.386022797870698</v>
      </c>
      <c r="BD384" s="0" t="n">
        <v>0.915755041133561</v>
      </c>
      <c r="BE384" s="0" t="n">
        <v>-0.249609458209712</v>
      </c>
      <c r="BF384" s="0" t="n">
        <v>2.44070401477508</v>
      </c>
      <c r="BG384" s="0" t="n">
        <v>0.184289001832712</v>
      </c>
      <c r="BH384" s="0" t="n">
        <v>0.205839859921344</v>
      </c>
      <c r="BI384" s="0" t="n">
        <v>1.36447085361728</v>
      </c>
      <c r="BJ384" s="0" t="n">
        <v>0.928265838655996</v>
      </c>
      <c r="BK384" s="0" t="n">
        <v>-0.809657530148241</v>
      </c>
    </row>
    <row r="385" customFormat="false" ht="15" hidden="false" customHeight="false" outlineLevel="0" collapsed="false">
      <c r="A385" s="0" t="n">
        <v>-0.230711749074963</v>
      </c>
      <c r="B385" s="0" t="n">
        <v>-0.101788333707328</v>
      </c>
      <c r="C385" s="0" t="n">
        <v>-0.306347533932023</v>
      </c>
      <c r="D385" s="0" t="n">
        <v>-0.0926275879489236</v>
      </c>
      <c r="E385" s="0" t="n">
        <v>-1.24286256285832</v>
      </c>
      <c r="F385" s="0" t="n">
        <v>-0.123429181703649</v>
      </c>
      <c r="G385" s="0" t="n">
        <v>1.45821311381875</v>
      </c>
      <c r="H385" s="0" t="n">
        <v>-1.63012996487441</v>
      </c>
      <c r="I385" s="0" t="n">
        <v>-0.370340267328846</v>
      </c>
      <c r="J385" s="0" t="n">
        <v>0.589253730795068</v>
      </c>
      <c r="K385" s="0" t="n">
        <v>1.25340171829502</v>
      </c>
      <c r="L385" s="0" t="n">
        <v>-0.395914220958045</v>
      </c>
      <c r="M385" s="0" t="n">
        <v>0.117172004974376</v>
      </c>
      <c r="N385" s="0" t="n">
        <v>-1.57414678603241</v>
      </c>
      <c r="O385" s="0" t="n">
        <v>0.345907280666828</v>
      </c>
      <c r="P385" s="0" t="n">
        <v>0.837380789682467</v>
      </c>
      <c r="Q385" s="0" t="n">
        <v>-0.895796218235929</v>
      </c>
      <c r="R385" s="0" t="n">
        <v>-0.925281892716831</v>
      </c>
      <c r="S385" s="0" t="n">
        <v>-0.168651367610196</v>
      </c>
      <c r="T385" s="0" t="n">
        <v>-0.676357047674908</v>
      </c>
      <c r="U385" s="0" t="n">
        <v>0.0376871207422379</v>
      </c>
      <c r="V385" s="0" t="n">
        <v>-0.233865101009247</v>
      </c>
      <c r="W385" s="0" t="n">
        <v>-1.16499088256392</v>
      </c>
      <c r="X385" s="0" t="n">
        <v>-0.625318334021503</v>
      </c>
      <c r="Y385" s="0" t="n">
        <v>0.169274438332625</v>
      </c>
      <c r="Z385" s="0" t="n">
        <v>-1.35236254592615</v>
      </c>
      <c r="AA385" s="0" t="n">
        <v>2.36485537279151</v>
      </c>
      <c r="AB385" s="0" t="n">
        <v>-2.05207331142194</v>
      </c>
      <c r="AC385" s="0" t="n">
        <v>1.70595909489074</v>
      </c>
      <c r="AD385" s="0" t="n">
        <v>0.627092824772296</v>
      </c>
      <c r="AE385" s="0" t="n">
        <v>0.040917535195069</v>
      </c>
      <c r="AF385" s="0" t="n">
        <v>0.146480670728161</v>
      </c>
      <c r="AG385" s="0" t="n">
        <v>-1.00641104002656</v>
      </c>
      <c r="AH385" s="0" t="n">
        <v>1.05783661861023</v>
      </c>
      <c r="AI385" s="0" t="n">
        <v>-0.260766817483063</v>
      </c>
      <c r="AJ385" s="0" t="n">
        <v>0.578212098219754</v>
      </c>
      <c r="AK385" s="0" t="n">
        <v>-0.295140979337417</v>
      </c>
      <c r="AL385" s="0" t="n">
        <v>0.0647722597978765</v>
      </c>
      <c r="AM385" s="0" t="n">
        <v>-0.0929356526829779</v>
      </c>
      <c r="AN385" s="0" t="n">
        <v>0.549924832464346</v>
      </c>
      <c r="AO385" s="0" t="n">
        <v>0.510063950096082</v>
      </c>
      <c r="AP385" s="0" t="n">
        <v>-0.287272514027427</v>
      </c>
      <c r="AQ385" s="0" t="n">
        <v>-0.943715505756044</v>
      </c>
      <c r="AR385" s="0" t="n">
        <v>0.598279334197848</v>
      </c>
      <c r="AS385" s="0" t="n">
        <v>0.86876754457291</v>
      </c>
      <c r="AT385" s="0" t="n">
        <v>-0.613460165671837</v>
      </c>
      <c r="AU385" s="0" t="n">
        <v>0.0325038930576894</v>
      </c>
      <c r="AV385" s="0" t="n">
        <v>-0.830498133985952</v>
      </c>
      <c r="AW385" s="0" t="n">
        <v>0.905797213371148</v>
      </c>
      <c r="AX385" s="0" t="n">
        <v>1.77943892542343</v>
      </c>
      <c r="AY385" s="0" t="n">
        <v>0.533004081826334</v>
      </c>
      <c r="AZ385" s="0" t="n">
        <v>0.766352609265016</v>
      </c>
      <c r="BA385" s="0" t="n">
        <v>0.0787884000802999</v>
      </c>
      <c r="BB385" s="0" t="n">
        <v>0.63684521427039</v>
      </c>
      <c r="BC385" s="0" t="n">
        <v>-0.741016951336449</v>
      </c>
      <c r="BD385" s="0" t="n">
        <v>0.288150262422516</v>
      </c>
      <c r="BE385" s="0" t="n">
        <v>-0.150474498773901</v>
      </c>
      <c r="BF385" s="0" t="n">
        <v>-0.157634558440944</v>
      </c>
      <c r="BG385" s="0" t="n">
        <v>-0.194955092412187</v>
      </c>
      <c r="BH385" s="0" t="n">
        <v>0.0241291104549734</v>
      </c>
      <c r="BI385" s="0" t="n">
        <v>-0.510600690410314</v>
      </c>
      <c r="BJ385" s="0" t="n">
        <v>0.795655133825808</v>
      </c>
      <c r="BK385" s="0" t="n">
        <v>-1.39941792665388</v>
      </c>
    </row>
    <row r="386" customFormat="false" ht="15" hidden="false" customHeight="false" outlineLevel="0" collapsed="false">
      <c r="A386" s="0" t="n">
        <v>0.236537383368535</v>
      </c>
      <c r="B386" s="0" t="n">
        <v>1.31154913789868</v>
      </c>
      <c r="C386" s="0" t="n">
        <v>-0.188073356991773</v>
      </c>
      <c r="D386" s="0" t="n">
        <v>0.851180482447485</v>
      </c>
      <c r="E386" s="0" t="n">
        <v>-0.665334534508875</v>
      </c>
      <c r="F386" s="0" t="n">
        <v>-2.20960557604238</v>
      </c>
      <c r="G386" s="0" t="n">
        <v>0.78657209155785</v>
      </c>
      <c r="H386" s="0" t="n">
        <v>-0.332372333223985</v>
      </c>
      <c r="I386" s="0" t="n">
        <v>1.75550558870463</v>
      </c>
      <c r="J386" s="0" t="n">
        <v>-0.453905229441347</v>
      </c>
      <c r="K386" s="0" t="n">
        <v>0.88571379979969</v>
      </c>
      <c r="L386" s="0" t="n">
        <v>0.624834618434482</v>
      </c>
      <c r="M386" s="0" t="n">
        <v>1.10128648983983</v>
      </c>
      <c r="N386" s="0" t="n">
        <v>-0.732151226054736</v>
      </c>
      <c r="O386" s="0" t="n">
        <v>-1.00730435747326</v>
      </c>
      <c r="P386" s="0" t="n">
        <v>-0.0233852146585077</v>
      </c>
      <c r="Q386" s="0" t="n">
        <v>0.86442670533572</v>
      </c>
      <c r="R386" s="0" t="n">
        <v>-1.58952303610386</v>
      </c>
      <c r="S386" s="0" t="n">
        <v>0.750410127754656</v>
      </c>
      <c r="T386" s="0" t="n">
        <v>2.16203229992744</v>
      </c>
      <c r="U386" s="0" t="n">
        <v>-0.458389009957068</v>
      </c>
      <c r="V386" s="0" t="n">
        <v>1.10477467364152</v>
      </c>
      <c r="W386" s="0" t="n">
        <v>-0.988608793499175</v>
      </c>
      <c r="X386" s="0" t="n">
        <v>0.381137696673419</v>
      </c>
      <c r="Y386" s="0" t="n">
        <v>-0.603713240544196</v>
      </c>
      <c r="Z386" s="0" t="n">
        <v>-1.40150034655216</v>
      </c>
      <c r="AA386" s="0" t="n">
        <v>1.20885886462072</v>
      </c>
      <c r="AB386" s="0" t="n">
        <v>0.565937130892406</v>
      </c>
      <c r="AC386" s="0" t="n">
        <v>0.0756710726570634</v>
      </c>
      <c r="AD386" s="0" t="n">
        <v>-1.53755131903434</v>
      </c>
      <c r="AE386" s="0" t="n">
        <v>0.658382717940445</v>
      </c>
      <c r="AF386" s="0" t="n">
        <v>0.594503695949007</v>
      </c>
      <c r="AG386" s="0" t="n">
        <v>-0.478140575555808</v>
      </c>
      <c r="AH386" s="0" t="n">
        <v>0.577228725710571</v>
      </c>
      <c r="AI386" s="0" t="n">
        <v>-0.152525882897617</v>
      </c>
      <c r="AJ386" s="0" t="n">
        <v>1.55153742096813</v>
      </c>
      <c r="AK386" s="0" t="n">
        <v>-2.2143299425566</v>
      </c>
      <c r="AL386" s="0" t="n">
        <v>1.3477092303094</v>
      </c>
      <c r="AM386" s="0" t="n">
        <v>0.321752703990208</v>
      </c>
      <c r="AN386" s="0" t="n">
        <v>0.0324810358420946</v>
      </c>
      <c r="AO386" s="0" t="n">
        <v>-1.9126881343568</v>
      </c>
      <c r="AP386" s="0" t="n">
        <v>1.32484578093274</v>
      </c>
      <c r="AQ386" s="0" t="n">
        <v>-1.98370413547875</v>
      </c>
      <c r="AR386" s="0" t="n">
        <v>-0.757176821102023</v>
      </c>
      <c r="AS386" s="0" t="n">
        <v>-0.417095324423246</v>
      </c>
      <c r="AT386" s="0" t="n">
        <v>0.984633687017955</v>
      </c>
      <c r="AU386" s="0" t="n">
        <v>-0.571141242038074</v>
      </c>
      <c r="AV386" s="0" t="n">
        <v>0.7234866224198</v>
      </c>
      <c r="AW386" s="0" t="n">
        <v>-1.26666125319841</v>
      </c>
      <c r="AX386" s="0" t="n">
        <v>0.971062029107733</v>
      </c>
      <c r="AY386" s="0" t="n">
        <v>0.113158494456084</v>
      </c>
      <c r="AZ386" s="0" t="n">
        <v>0.555273088013172</v>
      </c>
      <c r="BA386" s="0" t="n">
        <v>0.987522962426995</v>
      </c>
      <c r="BB386" s="0" t="n">
        <v>-0.741319816907914</v>
      </c>
      <c r="BC386" s="0" t="n">
        <v>-0.535458747409634</v>
      </c>
      <c r="BD386" s="0" t="n">
        <v>-1.209010198901</v>
      </c>
      <c r="BE386" s="0" t="n">
        <v>1.77987510820817</v>
      </c>
      <c r="BF386" s="0" t="n">
        <v>-1.06417070234104</v>
      </c>
      <c r="BG386" s="0" t="n">
        <v>-2.50544890535689</v>
      </c>
      <c r="BH386" s="0" t="n">
        <v>0.451641089176947</v>
      </c>
      <c r="BI386" s="0" t="n">
        <v>-1.89514861210897</v>
      </c>
      <c r="BJ386" s="0" t="n">
        <v>0.263161272059827</v>
      </c>
      <c r="BK386" s="0" t="n">
        <v>1.37240973756131</v>
      </c>
    </row>
    <row r="387" customFormat="false" ht="15" hidden="false" customHeight="false" outlineLevel="0" collapsed="false">
      <c r="A387" s="0" t="n">
        <v>0.305632442406796</v>
      </c>
      <c r="B387" s="0" t="n">
        <v>-1.04820396767528</v>
      </c>
      <c r="C387" s="0" t="n">
        <v>0.838176482331531</v>
      </c>
      <c r="D387" s="0" t="n">
        <v>0.600338659006487</v>
      </c>
      <c r="E387" s="0" t="n">
        <v>-0.593539432293191</v>
      </c>
      <c r="F387" s="0" t="n">
        <v>-0.00306011673857286</v>
      </c>
      <c r="G387" s="0" t="n">
        <v>-0.584622952486741</v>
      </c>
      <c r="H387" s="0" t="n">
        <v>-0.237829540758336</v>
      </c>
      <c r="I387" s="0" t="n">
        <v>-0.479625319551573</v>
      </c>
      <c r="J387" s="0" t="n">
        <v>0.432301185809541</v>
      </c>
      <c r="K387" s="0" t="n">
        <v>-0.231730942030393</v>
      </c>
      <c r="L387" s="0" t="n">
        <v>0.927373005695934</v>
      </c>
      <c r="M387" s="0" t="n">
        <v>-1.28843362250339</v>
      </c>
      <c r="N387" s="0" t="n">
        <v>0.634274716817314</v>
      </c>
      <c r="O387" s="0" t="n">
        <v>-1.12884748754939</v>
      </c>
      <c r="P387" s="0" t="n">
        <v>0.233606960982865</v>
      </c>
      <c r="Q387" s="0" t="n">
        <v>-0.201999010757321</v>
      </c>
      <c r="R387" s="0" t="n">
        <v>0.494964550890701</v>
      </c>
      <c r="S387" s="0" t="n">
        <v>1.01599543116803</v>
      </c>
      <c r="T387" s="0" t="n">
        <v>1.7447603876053</v>
      </c>
      <c r="U387" s="0" t="n">
        <v>1.05532415859246</v>
      </c>
      <c r="V387" s="0" t="n">
        <v>0.323908853215922</v>
      </c>
      <c r="W387" s="0" t="n">
        <v>-0.211879178828884</v>
      </c>
      <c r="X387" s="0" t="n">
        <v>-1.01037931328326</v>
      </c>
      <c r="Y387" s="0" t="n">
        <v>0.445757459796849</v>
      </c>
      <c r="Z387" s="0" t="n">
        <v>0.881960764267174</v>
      </c>
      <c r="AA387" s="0" t="n">
        <v>1.44271478600271</v>
      </c>
      <c r="AB387" s="0" t="n">
        <v>-0.480063617904104</v>
      </c>
      <c r="AC387" s="0" t="n">
        <v>-1.38319451532934</v>
      </c>
      <c r="AD387" s="0" t="n">
        <v>-1.26633026795629</v>
      </c>
      <c r="AE387" s="0" t="n">
        <v>-0.709932748147237</v>
      </c>
      <c r="AF387" s="0" t="n">
        <v>-0.638543317267599</v>
      </c>
      <c r="AG387" s="0" t="n">
        <v>-1.69762377970934</v>
      </c>
      <c r="AH387" s="0" t="n">
        <v>-0.332081461416811</v>
      </c>
      <c r="AI387" s="0" t="n">
        <v>-0.646129676024172</v>
      </c>
      <c r="AJ387" s="0" t="n">
        <v>0.320783861851999</v>
      </c>
      <c r="AK387" s="0" t="n">
        <v>1.36204337085476</v>
      </c>
      <c r="AL387" s="0" t="n">
        <v>0.683848900499576</v>
      </c>
      <c r="AM387" s="0" t="n">
        <v>0.00915903853465527</v>
      </c>
      <c r="AN387" s="0" t="n">
        <v>-0.0607853725013029</v>
      </c>
      <c r="AO387" s="0" t="n">
        <v>-1.92628585485539</v>
      </c>
      <c r="AP387" s="0" t="n">
        <v>-0.0812771675910687</v>
      </c>
      <c r="AQ387" s="0" t="n">
        <v>-1.17884344402564</v>
      </c>
      <c r="AR387" s="0" t="n">
        <v>0.435077241576316</v>
      </c>
      <c r="AS387" s="0" t="n">
        <v>0.311675885765234</v>
      </c>
      <c r="AT387" s="0" t="n">
        <v>1.32900763722345</v>
      </c>
      <c r="AU387" s="0" t="n">
        <v>0.742328012876572</v>
      </c>
      <c r="AV387" s="0" t="n">
        <v>-0.526981391363753</v>
      </c>
      <c r="AW387" s="0" t="n">
        <v>-0.00756018039413327</v>
      </c>
      <c r="AX387" s="0" t="n">
        <v>-0.942938619897234</v>
      </c>
      <c r="AY387" s="0" t="n">
        <v>-0.18125394834505</v>
      </c>
      <c r="AZ387" s="0" t="n">
        <v>0.352453731637742</v>
      </c>
      <c r="BA387" s="0" t="n">
        <v>-2.14829686378696</v>
      </c>
      <c r="BB387" s="0" t="n">
        <v>0.0939035687130472</v>
      </c>
      <c r="BC387" s="0" t="n">
        <v>-1.1630009697053</v>
      </c>
      <c r="BD387" s="0" t="n">
        <v>0.401209206544678</v>
      </c>
      <c r="BE387" s="0" t="n">
        <v>-0.709599479383567</v>
      </c>
      <c r="BF387" s="0" t="n">
        <v>-0.928015659151687</v>
      </c>
      <c r="BG387" s="0" t="n">
        <v>-0.208491970575581</v>
      </c>
      <c r="BH387" s="0" t="n">
        <v>2.3544829226966</v>
      </c>
      <c r="BI387" s="0" t="n">
        <v>-0.018252460856113</v>
      </c>
      <c r="BJ387" s="0" t="n">
        <v>-1.23046004775998</v>
      </c>
      <c r="BK387" s="0" t="n">
        <v>-0.52748083302773</v>
      </c>
    </row>
    <row r="388" customFormat="false" ht="15" hidden="false" customHeight="false" outlineLevel="0" collapsed="false">
      <c r="A388" s="0" t="n">
        <v>-0.445838875229247</v>
      </c>
      <c r="B388" s="0" t="n">
        <v>1.72225693395752</v>
      </c>
      <c r="C388" s="0" t="n">
        <v>0.720455070675059</v>
      </c>
      <c r="D388" s="0" t="n">
        <v>-0.411357631151439</v>
      </c>
      <c r="E388" s="0" t="n">
        <v>-0.410383276786892</v>
      </c>
      <c r="F388" s="0" t="n">
        <v>-1.2146667801329</v>
      </c>
      <c r="G388" s="0" t="n">
        <v>0.144866755146094</v>
      </c>
      <c r="H388" s="0" t="n">
        <v>-0.405824086673814</v>
      </c>
      <c r="I388" s="0" t="n">
        <v>-0.0163742419312937</v>
      </c>
      <c r="J388" s="0" t="n">
        <v>0.986942736501557</v>
      </c>
      <c r="K388" s="0" t="n">
        <v>2.25579133109475</v>
      </c>
      <c r="L388" s="0" t="n">
        <v>-0.431009692130077</v>
      </c>
      <c r="M388" s="0" t="n">
        <v>-0.173947208412811</v>
      </c>
      <c r="N388" s="0" t="n">
        <v>0.618175042100169</v>
      </c>
      <c r="O388" s="0" t="n">
        <v>1.61917305651587</v>
      </c>
      <c r="P388" s="0" t="n">
        <v>-0.629739514408738</v>
      </c>
      <c r="Q388" s="0" t="n">
        <v>0.265920074195552</v>
      </c>
      <c r="R388" s="0" t="n">
        <v>-0.556874722368146</v>
      </c>
      <c r="S388" s="0" t="n">
        <v>-1.86404853041176</v>
      </c>
      <c r="T388" s="0" t="n">
        <v>2.14143088031971</v>
      </c>
      <c r="U388" s="0" t="n">
        <v>0.699600808702364</v>
      </c>
      <c r="V388" s="0" t="n">
        <v>0.209375613311913</v>
      </c>
      <c r="W388" s="0" t="n">
        <v>-1.45482617414665</v>
      </c>
      <c r="X388" s="0" t="n">
        <v>1.63640301920649</v>
      </c>
      <c r="Y388" s="0" t="n">
        <v>-1.93586102568061</v>
      </c>
      <c r="Z388" s="0" t="n">
        <v>-0.135855901566291</v>
      </c>
      <c r="AA388" s="0" t="n">
        <v>0.0960006617338582</v>
      </c>
      <c r="AB388" s="0" t="n">
        <v>0.198059763218906</v>
      </c>
      <c r="AC388" s="0" t="n">
        <v>0.436263032180029</v>
      </c>
      <c r="AD388" s="0" t="n">
        <v>-1.04811675926916</v>
      </c>
      <c r="AE388" s="0" t="n">
        <v>1.06852075408244</v>
      </c>
      <c r="AF388" s="0" t="n">
        <v>-0.345414181643854</v>
      </c>
      <c r="AG388" s="0" t="n">
        <v>0.384181665706976</v>
      </c>
      <c r="AH388" s="0" t="n">
        <v>0.762133448514098</v>
      </c>
      <c r="AI388" s="0" t="n">
        <v>-2.5859751756839</v>
      </c>
      <c r="AJ388" s="0" t="n">
        <v>-0.41905073475346</v>
      </c>
      <c r="AK388" s="0" t="n">
        <v>-0.613265544661144</v>
      </c>
      <c r="AL388" s="0" t="n">
        <v>-1.13777678066866</v>
      </c>
      <c r="AM388" s="0" t="n">
        <v>1.42134994531855</v>
      </c>
      <c r="AN388" s="0" t="n">
        <v>-1.75229190912203</v>
      </c>
      <c r="AO388" s="0" t="n">
        <v>2.50895717849508</v>
      </c>
      <c r="AP388" s="0" t="n">
        <v>0.768766410038521</v>
      </c>
      <c r="AQ388" s="0" t="n">
        <v>0.4590316731789</v>
      </c>
      <c r="AR388" s="0" t="n">
        <v>-0.581723364970506</v>
      </c>
      <c r="AS388" s="0" t="n">
        <v>-0.218718266141488</v>
      </c>
      <c r="AT388" s="0" t="n">
        <v>0.166814740698393</v>
      </c>
      <c r="AU388" s="0" t="n">
        <v>0.0119973446277239</v>
      </c>
      <c r="AV388" s="0" t="n">
        <v>0.978023023522568</v>
      </c>
      <c r="AW388" s="0" t="n">
        <v>1.49723239448417</v>
      </c>
      <c r="AX388" s="0" t="n">
        <v>-0.72651162233606</v>
      </c>
      <c r="AY388" s="0" t="n">
        <v>-0.693706112536185</v>
      </c>
      <c r="AZ388" s="0" t="n">
        <v>-1.58449437515706</v>
      </c>
      <c r="BA388" s="0" t="n">
        <v>0.790017096815208</v>
      </c>
      <c r="BB388" s="0" t="n">
        <v>-0.692815210300923</v>
      </c>
      <c r="BC388" s="0" t="n">
        <v>0.283706728364732</v>
      </c>
      <c r="BD388" s="0" t="n">
        <v>-1.19047498519348</v>
      </c>
      <c r="BE388" s="0" t="n">
        <v>-1.02196277667814</v>
      </c>
      <c r="BF388" s="0" t="n">
        <v>-0.211209399224457</v>
      </c>
      <c r="BG388" s="0" t="n">
        <v>0.339530156665987</v>
      </c>
      <c r="BH388" s="0" t="n">
        <v>-0.960932178608261</v>
      </c>
      <c r="BI388" s="0" t="n">
        <v>-0.646904523256566</v>
      </c>
      <c r="BJ388" s="0" t="n">
        <v>0.684440402086183</v>
      </c>
      <c r="BK388" s="0" t="n">
        <v>1.32779867347943</v>
      </c>
    </row>
    <row r="389" customFormat="false" ht="15" hidden="false" customHeight="false" outlineLevel="0" collapsed="false">
      <c r="A389" s="0" t="n">
        <v>0.288532900681796</v>
      </c>
      <c r="B389" s="0" t="n">
        <v>-1.51541381534821</v>
      </c>
      <c r="C389" s="0" t="n">
        <v>-1.14648715873304</v>
      </c>
      <c r="D389" s="0" t="n">
        <v>1.11232746967058</v>
      </c>
      <c r="E389" s="0" t="n">
        <v>1.16775741589992</v>
      </c>
      <c r="F389" s="0" t="n">
        <v>-1.27468384967949</v>
      </c>
      <c r="G389" s="0" t="n">
        <v>1.13563590475783</v>
      </c>
      <c r="H389" s="0" t="n">
        <v>-0.509295323642008</v>
      </c>
      <c r="I389" s="0" t="n">
        <v>0.616071215336324</v>
      </c>
      <c r="J389" s="0" t="n">
        <v>-1.61704492452168</v>
      </c>
      <c r="K389" s="0" t="n">
        <v>0.770424799137879</v>
      </c>
      <c r="L389" s="0" t="n">
        <v>-1.14336153020583</v>
      </c>
      <c r="M389" s="0" t="n">
        <v>-0.184858654060365</v>
      </c>
      <c r="N389" s="0" t="n">
        <v>-0.252194854234287</v>
      </c>
      <c r="O389" s="0" t="n">
        <v>1.9703085813514</v>
      </c>
      <c r="P389" s="0" t="n">
        <v>2.20291335320572</v>
      </c>
      <c r="Q389" s="0" t="n">
        <v>0.220565940267314</v>
      </c>
      <c r="R389" s="0" t="n">
        <v>-0.246906063416612</v>
      </c>
      <c r="S389" s="0" t="n">
        <v>1.12519782773772</v>
      </c>
      <c r="T389" s="0" t="n">
        <v>1.08869341047634</v>
      </c>
      <c r="U389" s="0" t="n">
        <v>-0.561472629826133</v>
      </c>
      <c r="V389" s="0" t="n">
        <v>-0.562854480457131</v>
      </c>
      <c r="W389" s="0" t="n">
        <v>0.137741060387927</v>
      </c>
      <c r="X389" s="0" t="n">
        <v>-0.780201721186075</v>
      </c>
      <c r="Y389" s="0" t="n">
        <v>1.17420229572015</v>
      </c>
      <c r="Z389" s="0" t="n">
        <v>0.355934917086971</v>
      </c>
      <c r="AA389" s="0" t="n">
        <v>-1.64787760578367</v>
      </c>
      <c r="AB389" s="0" t="n">
        <v>-0.0683221299398175</v>
      </c>
      <c r="AC389" s="0" t="n">
        <v>-0.126312514586999</v>
      </c>
      <c r="AD389" s="0" t="n">
        <v>-2.30594658596774</v>
      </c>
      <c r="AE389" s="0" t="n">
        <v>1.39934216584877</v>
      </c>
      <c r="AF389" s="0" t="n">
        <v>-0.79643036664211</v>
      </c>
      <c r="AG389" s="0" t="n">
        <v>-1.6639862798081</v>
      </c>
      <c r="AH389" s="0" t="n">
        <v>0.324857926498546</v>
      </c>
      <c r="AI389" s="0" t="n">
        <v>-0.859630786854846</v>
      </c>
      <c r="AJ389" s="0" t="n">
        <v>0.982019497210905</v>
      </c>
      <c r="AK389" s="0" t="n">
        <v>0.686732395567352</v>
      </c>
      <c r="AL389" s="0" t="n">
        <v>-0.384966416047634</v>
      </c>
      <c r="AM389" s="0" t="n">
        <v>-0.79856667311059</v>
      </c>
      <c r="AN389" s="0" t="n">
        <v>-1.12093651240625</v>
      </c>
      <c r="AO389" s="0" t="n">
        <v>-1.56962858693949</v>
      </c>
      <c r="AP389" s="0" t="n">
        <v>0.0674465585551821</v>
      </c>
      <c r="AQ389" s="0" t="n">
        <v>-1.19361175517259</v>
      </c>
      <c r="AR389" s="0" t="n">
        <v>0.342304843449149</v>
      </c>
      <c r="AS389" s="0" t="n">
        <v>-0.902091311588268</v>
      </c>
      <c r="AT389" s="0" t="n">
        <v>-0.207488797852182</v>
      </c>
      <c r="AU389" s="0" t="n">
        <v>-0.445677907081924</v>
      </c>
      <c r="AV389" s="0" t="n">
        <v>-0.423507874022037</v>
      </c>
      <c r="AW389" s="0" t="n">
        <v>1.60470500979781</v>
      </c>
      <c r="AX389" s="0" t="n">
        <v>1.12412185886077</v>
      </c>
      <c r="AY389" s="0" t="n">
        <v>-0.102541439817522</v>
      </c>
      <c r="AZ389" s="0" t="n">
        <v>1.68727907964117</v>
      </c>
      <c r="BA389" s="0" t="n">
        <v>-0.831211103199756</v>
      </c>
      <c r="BB389" s="0" t="n">
        <v>-0.871555966288142</v>
      </c>
      <c r="BC389" s="0" t="n">
        <v>-0.32717055287779</v>
      </c>
      <c r="BD389" s="0" t="n">
        <v>1.12113401275792</v>
      </c>
      <c r="BE389" s="0" t="n">
        <v>-1.38013893886852</v>
      </c>
      <c r="BF389" s="0" t="n">
        <v>-2.03721063971836</v>
      </c>
      <c r="BG389" s="0" t="n">
        <v>-0.147076827445974</v>
      </c>
      <c r="BH389" s="0" t="n">
        <v>-0.510535378451236</v>
      </c>
      <c r="BI389" s="0" t="n">
        <v>-0.201738654796044</v>
      </c>
      <c r="BJ389" s="0" t="n">
        <v>-0.530369188998799</v>
      </c>
      <c r="BK389" s="0" t="n">
        <v>0.119558756626396</v>
      </c>
    </row>
    <row r="390" customFormat="false" ht="15" hidden="false" customHeight="false" outlineLevel="0" collapsed="false">
      <c r="A390" s="0" t="n">
        <v>0.0345642398438033</v>
      </c>
      <c r="B390" s="0" t="n">
        <v>-0.905717600497365</v>
      </c>
      <c r="C390" s="0" t="n">
        <v>-2.34562416189644</v>
      </c>
      <c r="D390" s="0" t="n">
        <v>1.40007123440174</v>
      </c>
      <c r="E390" s="0" t="n">
        <v>0.103812484402967</v>
      </c>
      <c r="F390" s="0" t="n">
        <v>1.18046048523208</v>
      </c>
      <c r="G390" s="0" t="n">
        <v>-1.59202489857608</v>
      </c>
      <c r="H390" s="0" t="n">
        <v>0.587737969319898</v>
      </c>
      <c r="I390" s="0" t="n">
        <v>1.44320079378579</v>
      </c>
      <c r="J390" s="0" t="n">
        <v>-0.638186998848573</v>
      </c>
      <c r="K390" s="0" t="n">
        <v>-1.74431111474311</v>
      </c>
      <c r="L390" s="0" t="n">
        <v>-0.663597868560763</v>
      </c>
      <c r="M390" s="0" t="n">
        <v>-0.204797877281917</v>
      </c>
      <c r="N390" s="0" t="n">
        <v>-0.409140922775994</v>
      </c>
      <c r="O390" s="0" t="n">
        <v>-1.41484066282556</v>
      </c>
      <c r="P390" s="0" t="n">
        <v>0.87419927001415</v>
      </c>
      <c r="Q390" s="0" t="n">
        <v>0.111847104086313</v>
      </c>
      <c r="R390" s="0" t="n">
        <v>0.452690148509533</v>
      </c>
      <c r="S390" s="0" t="n">
        <v>1.16786530729171</v>
      </c>
      <c r="T390" s="0" t="n">
        <v>0.328375259416802</v>
      </c>
      <c r="U390" s="0" t="n">
        <v>-1.10772109598245</v>
      </c>
      <c r="V390" s="0" t="n">
        <v>-0.566602148392726</v>
      </c>
      <c r="W390" s="0" t="n">
        <v>-0.644310500108201</v>
      </c>
      <c r="X390" s="0" t="n">
        <v>-0.146475611653318</v>
      </c>
      <c r="Y390" s="0" t="n">
        <v>-0.523323782728589</v>
      </c>
      <c r="Z390" s="0" t="n">
        <v>0.800590342348105</v>
      </c>
      <c r="AA390" s="0" t="n">
        <v>0.309509885927229</v>
      </c>
      <c r="AB390" s="0" t="n">
        <v>-0.192004236968677</v>
      </c>
      <c r="AC390" s="0" t="n">
        <v>-0.27751585888189</v>
      </c>
      <c r="AD390" s="0" t="n">
        <v>-0.320187854921873</v>
      </c>
      <c r="AE390" s="0" t="n">
        <v>0.138335282016378</v>
      </c>
      <c r="AF390" s="0" t="n">
        <v>0.37742340113033</v>
      </c>
      <c r="AG390" s="0" t="n">
        <v>-3.1577712830443</v>
      </c>
      <c r="AH390" s="0" t="n">
        <v>-0.906787272932399</v>
      </c>
      <c r="AI390" s="0" t="n">
        <v>-0.413147475952622</v>
      </c>
      <c r="AJ390" s="0" t="n">
        <v>0.233208498206394</v>
      </c>
      <c r="AK390" s="0" t="n">
        <v>0.451218826943877</v>
      </c>
      <c r="AL390" s="0" t="n">
        <v>0.130800593726956</v>
      </c>
      <c r="AM390" s="0" t="n">
        <v>-0.292828843586683</v>
      </c>
      <c r="AN390" s="0" t="n">
        <v>1.88043554406308</v>
      </c>
      <c r="AO390" s="0" t="n">
        <v>1.56938959537468</v>
      </c>
      <c r="AP390" s="0" t="n">
        <v>0.636882388938958</v>
      </c>
      <c r="AQ390" s="0" t="n">
        <v>-0.207139436778569</v>
      </c>
      <c r="AR390" s="0" t="n">
        <v>0.239273147151851</v>
      </c>
      <c r="AS390" s="0" t="n">
        <v>-1.47812122609948</v>
      </c>
      <c r="AT390" s="0" t="n">
        <v>1.48239678699577</v>
      </c>
      <c r="AU390" s="0" t="n">
        <v>0.75134546960337</v>
      </c>
      <c r="AV390" s="0" t="n">
        <v>-1.5200917409911</v>
      </c>
      <c r="AW390" s="0" t="n">
        <v>-0.131119324675147</v>
      </c>
      <c r="AX390" s="0" t="n">
        <v>-0.884842582801159</v>
      </c>
      <c r="AY390" s="0" t="n">
        <v>-2.05124694326946</v>
      </c>
      <c r="AZ390" s="0" t="n">
        <v>0.693804417901823</v>
      </c>
      <c r="BA390" s="0" t="n">
        <v>0.0993143377920321</v>
      </c>
      <c r="BB390" s="0" t="n">
        <v>0.272426900930872</v>
      </c>
      <c r="BC390" s="0" t="n">
        <v>1.95459300448328</v>
      </c>
      <c r="BD390" s="0" t="n">
        <v>0.310396803755969</v>
      </c>
      <c r="BE390" s="0" t="n">
        <v>-0.881062187380665</v>
      </c>
      <c r="BF390" s="0" t="n">
        <v>-0.540589541812241</v>
      </c>
      <c r="BG390" s="0" t="n">
        <v>-0.61908316938801</v>
      </c>
      <c r="BH390" s="0" t="n">
        <v>0.3755089806395</v>
      </c>
      <c r="BI390" s="0" t="n">
        <v>0.656097236005641</v>
      </c>
      <c r="BJ390" s="0" t="n">
        <v>-1.26925567189862</v>
      </c>
      <c r="BK390" s="0" t="n">
        <v>0.49731714635767</v>
      </c>
    </row>
    <row r="391" customFormat="false" ht="15" hidden="false" customHeight="false" outlineLevel="0" collapsed="false">
      <c r="A391" s="0" t="n">
        <v>-0.294082038793214</v>
      </c>
      <c r="B391" s="0" t="n">
        <v>-0.163334680677539</v>
      </c>
      <c r="C391" s="0" t="n">
        <v>-1.46171701625712</v>
      </c>
      <c r="D391" s="0" t="n">
        <v>-0.97141235767236</v>
      </c>
      <c r="E391" s="0" t="n">
        <v>1.29525862066712</v>
      </c>
      <c r="F391" s="0" t="n">
        <v>1.18755316677504</v>
      </c>
      <c r="G391" s="0" t="n">
        <v>-0.578909818069134</v>
      </c>
      <c r="H391" s="0" t="n">
        <v>0.0643376473791665</v>
      </c>
      <c r="I391" s="0" t="n">
        <v>0.455171783953764</v>
      </c>
      <c r="J391" s="0" t="n">
        <v>-1.01562788399447</v>
      </c>
      <c r="K391" s="0" t="n">
        <v>-0.187459382088911</v>
      </c>
      <c r="L391" s="0" t="n">
        <v>-0.052457386889444</v>
      </c>
      <c r="M391" s="0" t="n">
        <v>-0.77982864075505</v>
      </c>
      <c r="N391" s="0" t="n">
        <v>0.375108994943565</v>
      </c>
      <c r="O391" s="0" t="n">
        <v>-1.56851898547255</v>
      </c>
      <c r="P391" s="0" t="n">
        <v>0.788047623233008</v>
      </c>
      <c r="Q391" s="0" t="n">
        <v>-0.656929066342088</v>
      </c>
      <c r="R391" s="0" t="n">
        <v>-1.43383283865985</v>
      </c>
      <c r="S391" s="0" t="n">
        <v>1.3772954892721</v>
      </c>
      <c r="T391" s="0" t="n">
        <v>0.343335175852449</v>
      </c>
      <c r="U391" s="0" t="n">
        <v>-1.14220739288556</v>
      </c>
      <c r="V391" s="0" t="n">
        <v>-1.15724454773103</v>
      </c>
      <c r="W391" s="0" t="n">
        <v>0.171495600388239</v>
      </c>
      <c r="X391" s="0" t="n">
        <v>0.73467109367686</v>
      </c>
      <c r="Y391" s="0" t="n">
        <v>-0.955935822330762</v>
      </c>
      <c r="Z391" s="0" t="n">
        <v>-1.18354910258161</v>
      </c>
      <c r="AA391" s="0" t="n">
        <v>1.1646633485124</v>
      </c>
      <c r="AB391" s="0" t="n">
        <v>1.20391364896638</v>
      </c>
      <c r="AC391" s="0" t="n">
        <v>-0.2252566819836</v>
      </c>
      <c r="AD391" s="0" t="n">
        <v>-0.629360633428892</v>
      </c>
      <c r="AE391" s="0" t="n">
        <v>0.299069085230055</v>
      </c>
      <c r="AF391" s="0" t="n">
        <v>-0.679293819982349</v>
      </c>
      <c r="AG391" s="0" t="n">
        <v>0.710136606837382</v>
      </c>
      <c r="AH391" s="0" t="n">
        <v>2.11469359907374</v>
      </c>
      <c r="AI391" s="0" t="n">
        <v>0.423901072332596</v>
      </c>
      <c r="AJ391" s="0" t="n">
        <v>-0.0632321465131012</v>
      </c>
      <c r="AK391" s="0" t="n">
        <v>0.275839959896457</v>
      </c>
      <c r="AL391" s="0" t="n">
        <v>1.15860326365949</v>
      </c>
      <c r="AM391" s="0" t="n">
        <v>1.81564897587882</v>
      </c>
      <c r="AN391" s="0" t="n">
        <v>0.514088804367898</v>
      </c>
      <c r="AO391" s="0" t="n">
        <v>-0.897655771649744</v>
      </c>
      <c r="AP391" s="0" t="n">
        <v>-1.25619743941368</v>
      </c>
      <c r="AQ391" s="0" t="n">
        <v>-1.18771338413846</v>
      </c>
      <c r="AR391" s="0" t="n">
        <v>0.815909535148553</v>
      </c>
      <c r="AS391" s="0" t="n">
        <v>1.15370632363036</v>
      </c>
      <c r="AT391" s="0" t="n">
        <v>-0.496634614979895</v>
      </c>
      <c r="AU391" s="0" t="n">
        <v>-0.635100011597925</v>
      </c>
      <c r="AV391" s="0" t="n">
        <v>-0.400169605200497</v>
      </c>
      <c r="AW391" s="0" t="n">
        <v>2.01406327423776</v>
      </c>
      <c r="AX391" s="0" t="n">
        <v>0.866884584883467</v>
      </c>
      <c r="AY391" s="0" t="n">
        <v>0.0296887902859784</v>
      </c>
      <c r="AZ391" s="0" t="n">
        <v>-0.487218194630427</v>
      </c>
      <c r="BA391" s="0" t="n">
        <v>-0.767307362602487</v>
      </c>
      <c r="BB391" s="0" t="n">
        <v>-0.14425352228204</v>
      </c>
      <c r="BC391" s="0" t="n">
        <v>-0.330783806538236</v>
      </c>
      <c r="BD391" s="0" t="n">
        <v>-0.0848654583611042</v>
      </c>
      <c r="BE391" s="0" t="n">
        <v>-0.685619374218483</v>
      </c>
      <c r="BF391" s="0" t="n">
        <v>-0.312865651490911</v>
      </c>
      <c r="BG391" s="0" t="n">
        <v>-0.0657376600472874</v>
      </c>
      <c r="BH391" s="0" t="n">
        <v>0.268368799137381</v>
      </c>
      <c r="BI391" s="0" t="n">
        <v>-0.0812914250424811</v>
      </c>
      <c r="BJ391" s="0" t="n">
        <v>-0.484591378839275</v>
      </c>
      <c r="BK391" s="0" t="n">
        <v>-0.267475388898061</v>
      </c>
    </row>
    <row r="392" customFormat="false" ht="15" hidden="false" customHeight="false" outlineLevel="0" collapsed="false">
      <c r="A392" s="0" t="n">
        <v>-0.380826418345254</v>
      </c>
      <c r="B392" s="0" t="n">
        <v>-1.34272186135119</v>
      </c>
      <c r="C392" s="0" t="n">
        <v>-0.265163922746587</v>
      </c>
      <c r="D392" s="0" t="n">
        <v>0.648998520473158</v>
      </c>
      <c r="E392" s="0" t="n">
        <v>-0.883606785994169</v>
      </c>
      <c r="F392" s="0" t="n">
        <v>1.36619833766892</v>
      </c>
      <c r="G392" s="0" t="n">
        <v>1.08141338073929</v>
      </c>
      <c r="H392" s="0" t="n">
        <v>-0.335847264720069</v>
      </c>
      <c r="I392" s="0" t="n">
        <v>-0.516396667786579</v>
      </c>
      <c r="J392" s="0" t="n">
        <v>1.245051223504</v>
      </c>
      <c r="K392" s="0" t="n">
        <v>0.38281748098675</v>
      </c>
      <c r="L392" s="0" t="n">
        <v>0.606083832219659</v>
      </c>
      <c r="M392" s="0" t="n">
        <v>0.486676322881597</v>
      </c>
      <c r="N392" s="0" t="n">
        <v>-0.943597776272946</v>
      </c>
      <c r="O392" s="0" t="n">
        <v>-0.706505463547253</v>
      </c>
      <c r="P392" s="0" t="n">
        <v>0.0191221798537075</v>
      </c>
      <c r="Q392" s="0" t="n">
        <v>0.545961927114928</v>
      </c>
      <c r="R392" s="0" t="n">
        <v>1.34964967022014</v>
      </c>
      <c r="S392" s="0" t="n">
        <v>-1.42018493878195</v>
      </c>
      <c r="T392" s="0" t="n">
        <v>-0.592113900284918</v>
      </c>
      <c r="U392" s="0" t="n">
        <v>0.70666910407314</v>
      </c>
      <c r="V392" s="0" t="n">
        <v>-0.719599497624892</v>
      </c>
      <c r="W392" s="0" t="n">
        <v>0.0702236205746257</v>
      </c>
      <c r="X392" s="0" t="n">
        <v>0.287109504862343</v>
      </c>
      <c r="Y392" s="0" t="n">
        <v>-0.435211528289602</v>
      </c>
      <c r="Z392" s="0" t="n">
        <v>0.741498249912725</v>
      </c>
      <c r="AA392" s="0" t="n">
        <v>0.34375651951011</v>
      </c>
      <c r="AB392" s="0" t="n">
        <v>-0.121461064199546</v>
      </c>
      <c r="AC392" s="0" t="n">
        <v>0.499451192885213</v>
      </c>
      <c r="AD392" s="0" t="n">
        <v>-0.669085210267524</v>
      </c>
      <c r="AE392" s="0" t="n">
        <v>-1.86906650367826</v>
      </c>
      <c r="AF392" s="0" t="n">
        <v>0.754298132607143</v>
      </c>
      <c r="AG392" s="0" t="n">
        <v>1.66512529630404</v>
      </c>
      <c r="AH392" s="0" t="n">
        <v>2.00174016747626</v>
      </c>
      <c r="AI392" s="0" t="n">
        <v>0.150468141494982</v>
      </c>
      <c r="AJ392" s="0" t="n">
        <v>0.663164590126183</v>
      </c>
      <c r="AK392" s="0" t="n">
        <v>-0.207860501067081</v>
      </c>
      <c r="AL392" s="0" t="n">
        <v>-0.132597672026101</v>
      </c>
      <c r="AM392" s="0" t="n">
        <v>1.6032168466141</v>
      </c>
      <c r="AN392" s="0" t="n">
        <v>1.81488382948141</v>
      </c>
      <c r="AO392" s="0" t="n">
        <v>-0.295933240346095</v>
      </c>
      <c r="AP392" s="0" t="n">
        <v>-0.135428834719957</v>
      </c>
      <c r="AQ392" s="0" t="n">
        <v>0.425817998366551</v>
      </c>
      <c r="AR392" s="0" t="n">
        <v>1.65714358513231</v>
      </c>
      <c r="AS392" s="0" t="n">
        <v>-0.471391262764991</v>
      </c>
      <c r="AT392" s="0" t="n">
        <v>-1.27189954542394</v>
      </c>
      <c r="AU392" s="0" t="n">
        <v>-0.277982440218922</v>
      </c>
      <c r="AV392" s="0" t="n">
        <v>0.847473890565065</v>
      </c>
      <c r="AW392" s="0" t="n">
        <v>-0.0445521655711513</v>
      </c>
      <c r="AX392" s="0" t="n">
        <v>1.36611408093369</v>
      </c>
      <c r="AY392" s="0" t="n">
        <v>-1.05796071383879</v>
      </c>
      <c r="AZ392" s="0" t="n">
        <v>-0.0818443345295388</v>
      </c>
      <c r="BA392" s="0" t="n">
        <v>1.76815691175323</v>
      </c>
      <c r="BB392" s="0" t="n">
        <v>0.300674360443683</v>
      </c>
      <c r="BC392" s="0" t="n">
        <v>-0.463301510234231</v>
      </c>
      <c r="BD392" s="0" t="n">
        <v>0.333047620975522</v>
      </c>
      <c r="BE392" s="0" t="n">
        <v>0.275895721440174</v>
      </c>
      <c r="BF392" s="0" t="n">
        <v>1.22440220704727</v>
      </c>
      <c r="BG392" s="0" t="n">
        <v>-0.566540987081656</v>
      </c>
      <c r="BH392" s="0" t="n">
        <v>0.648469200019137</v>
      </c>
      <c r="BI392" s="0" t="n">
        <v>2.15644537700503</v>
      </c>
      <c r="BJ392" s="0" t="n">
        <v>0.371257370670394</v>
      </c>
      <c r="BK392" s="0" t="n">
        <v>-0.981149715570353</v>
      </c>
    </row>
    <row r="393" customFormat="false" ht="15" hidden="false" customHeight="false" outlineLevel="0" collapsed="false">
      <c r="A393" s="0" t="n">
        <v>0.386929446599947</v>
      </c>
      <c r="B393" s="0" t="n">
        <v>-1.73798498512352</v>
      </c>
      <c r="C393" s="0" t="n">
        <v>-0.428967948548517</v>
      </c>
      <c r="D393" s="0" t="n">
        <v>-0.338758162280366</v>
      </c>
      <c r="E393" s="0" t="n">
        <v>0.128398265917609</v>
      </c>
      <c r="F393" s="0" t="n">
        <v>0.0682862077642906</v>
      </c>
      <c r="G393" s="0" t="n">
        <v>0.263423635119504</v>
      </c>
      <c r="H393" s="0" t="n">
        <v>0.302269392082527</v>
      </c>
      <c r="I393" s="0" t="n">
        <v>-0.530867162067149</v>
      </c>
      <c r="J393" s="0" t="n">
        <v>0.935831229790566</v>
      </c>
      <c r="K393" s="0" t="n">
        <v>1.07589382872426</v>
      </c>
      <c r="L393" s="0" t="n">
        <v>1.12319505087538</v>
      </c>
      <c r="M393" s="0" t="n">
        <v>-2.04565454767715</v>
      </c>
      <c r="N393" s="0" t="n">
        <v>-0.53034290167058</v>
      </c>
      <c r="O393" s="0" t="n">
        <v>-0.304492201680145</v>
      </c>
      <c r="P393" s="0" t="n">
        <v>1.05751467029343</v>
      </c>
      <c r="Q393" s="0" t="n">
        <v>-0.623342300674829</v>
      </c>
      <c r="R393" s="0" t="n">
        <v>0.116571346453329</v>
      </c>
      <c r="S393" s="0" t="n">
        <v>-0.21416894113175</v>
      </c>
      <c r="T393" s="0" t="n">
        <v>0.976620315863556</v>
      </c>
      <c r="U393" s="0" t="n">
        <v>-0.160268857417577</v>
      </c>
      <c r="V393" s="0" t="n">
        <v>0.423833538206483</v>
      </c>
      <c r="W393" s="0" t="n">
        <v>0.765611157030188</v>
      </c>
      <c r="X393" s="0" t="n">
        <v>-0.734106335807249</v>
      </c>
      <c r="Y393" s="0" t="n">
        <v>1.53770780853</v>
      </c>
      <c r="Z393" s="0" t="n">
        <v>-0.564776264314151</v>
      </c>
      <c r="AA393" s="0" t="n">
        <v>-0.684486133552996</v>
      </c>
      <c r="AB393" s="0" t="n">
        <v>0.879643675551241</v>
      </c>
      <c r="AC393" s="0" t="n">
        <v>0.820328461132467</v>
      </c>
      <c r="AD393" s="0" t="n">
        <v>0.223025681266402</v>
      </c>
      <c r="AE393" s="0" t="n">
        <v>-0.282036210462221</v>
      </c>
      <c r="AF393" s="0" t="n">
        <v>0.152854991814226</v>
      </c>
      <c r="AG393" s="0" t="n">
        <v>-0.433562460191879</v>
      </c>
      <c r="AH393" s="0" t="n">
        <v>-1.7629796525374</v>
      </c>
      <c r="AI393" s="0" t="n">
        <v>0.507716769149714</v>
      </c>
      <c r="AJ393" s="0" t="n">
        <v>1.71517997070342</v>
      </c>
      <c r="AK393" s="0" t="n">
        <v>-0.825923583030653</v>
      </c>
      <c r="AL393" s="0" t="n">
        <v>-1.68331457592753</v>
      </c>
      <c r="AM393" s="0" t="n">
        <v>-0.392768363051124</v>
      </c>
      <c r="AN393" s="0" t="n">
        <v>1.08774867535367</v>
      </c>
      <c r="AO393" s="0" t="n">
        <v>0.123892363235201</v>
      </c>
      <c r="AP393" s="0" t="n">
        <v>1.11852348421163</v>
      </c>
      <c r="AQ393" s="0" t="n">
        <v>-0.642855493962948</v>
      </c>
      <c r="AR393" s="0" t="n">
        <v>1.35129040269843</v>
      </c>
      <c r="AS393" s="0" t="n">
        <v>0.3001287868282</v>
      </c>
      <c r="AT393" s="0" t="n">
        <v>1.00433782629391</v>
      </c>
      <c r="AU393" s="0" t="n">
        <v>-0.126824685134962</v>
      </c>
      <c r="AV393" s="0" t="n">
        <v>0.366341677137758</v>
      </c>
      <c r="AW393" s="0" t="n">
        <v>-0.176762103250264</v>
      </c>
      <c r="AX393" s="0" t="n">
        <v>-0.0223505549663657</v>
      </c>
      <c r="AY393" s="0" t="n">
        <v>0.98665902772411</v>
      </c>
      <c r="AZ393" s="0" t="n">
        <v>-0.626877063529022</v>
      </c>
      <c r="BA393" s="0" t="n">
        <v>0.0487656518431153</v>
      </c>
      <c r="BB393" s="0" t="n">
        <v>0.988529007865901</v>
      </c>
      <c r="BC393" s="0" t="n">
        <v>-2.24092655620579</v>
      </c>
      <c r="BD393" s="0" t="n">
        <v>-0.476430166717125</v>
      </c>
      <c r="BE393" s="0" t="n">
        <v>0.153260553399306</v>
      </c>
      <c r="BF393" s="0" t="n">
        <v>-1.41520452670182</v>
      </c>
      <c r="BG393" s="0" t="n">
        <v>-1.84181560938661</v>
      </c>
      <c r="BH393" s="0" t="n">
        <v>0.145349422313885</v>
      </c>
      <c r="BI393" s="0" t="n">
        <v>-0.347397486434762</v>
      </c>
      <c r="BJ393" s="0" t="n">
        <v>0.988002818002941</v>
      </c>
      <c r="BK393" s="0" t="n">
        <v>0.147192750768012</v>
      </c>
    </row>
    <row r="394" customFormat="false" ht="15" hidden="false" customHeight="false" outlineLevel="0" collapsed="false">
      <c r="A394" s="0" t="n">
        <v>0.19906255375987</v>
      </c>
      <c r="B394" s="0" t="n">
        <v>-0.184827033621654</v>
      </c>
      <c r="C394" s="0" t="n">
        <v>-0.33276047863701</v>
      </c>
      <c r="D394" s="0" t="n">
        <v>-0.55982844882806</v>
      </c>
      <c r="E394" s="0" t="n">
        <v>-0.237642656299959</v>
      </c>
      <c r="F394" s="0" t="n">
        <v>1.21074262662917</v>
      </c>
      <c r="G394" s="0" t="n">
        <v>0.938467105741085</v>
      </c>
      <c r="H394" s="0" t="n">
        <v>0.546407619463673</v>
      </c>
      <c r="I394" s="0" t="n">
        <v>0.282240591923229</v>
      </c>
      <c r="J394" s="0" t="n">
        <v>-1.05077429047211</v>
      </c>
      <c r="K394" s="0" t="n">
        <v>1.16293898685291</v>
      </c>
      <c r="L394" s="0" t="n">
        <v>0.3574150481707</v>
      </c>
      <c r="M394" s="0" t="n">
        <v>-0.95300949821405</v>
      </c>
      <c r="N394" s="0" t="n">
        <v>0.299877474496612</v>
      </c>
      <c r="O394" s="0" t="n">
        <v>-0.460415649842824</v>
      </c>
      <c r="P394" s="0" t="n">
        <v>0.139542042927904</v>
      </c>
      <c r="Q394" s="0" t="n">
        <v>-0.256783257324723</v>
      </c>
      <c r="R394" s="0" t="n">
        <v>0.228472543809541</v>
      </c>
      <c r="S394" s="0" t="n">
        <v>-0.667065472728354</v>
      </c>
      <c r="T394" s="0" t="n">
        <v>1.54505640740644</v>
      </c>
      <c r="U394" s="0" t="n">
        <v>0.363312008388545</v>
      </c>
      <c r="V394" s="0" t="n">
        <v>-0.296572676694308</v>
      </c>
      <c r="W394" s="0" t="n">
        <v>-0.533695248006193</v>
      </c>
      <c r="X394" s="0" t="n">
        <v>-1.49295262275383</v>
      </c>
      <c r="Y394" s="0" t="n">
        <v>0.391024666865576</v>
      </c>
      <c r="Z394" s="0" t="n">
        <v>-1.47948176186087</v>
      </c>
      <c r="AA394" s="0" t="n">
        <v>0.659023826659671</v>
      </c>
      <c r="AB394" s="0" t="n">
        <v>-1.32864641154464</v>
      </c>
      <c r="AC394" s="0" t="n">
        <v>-0.817467126698372</v>
      </c>
      <c r="AD394" s="0" t="n">
        <v>0.913458579632223</v>
      </c>
      <c r="AE394" s="0" t="n">
        <v>-0.307039237251822</v>
      </c>
      <c r="AF394" s="0" t="n">
        <v>0.0512358355321915</v>
      </c>
      <c r="AG394" s="0" t="n">
        <v>-0.625584593675001</v>
      </c>
      <c r="AH394" s="0" t="n">
        <v>0.22327158843331</v>
      </c>
      <c r="AI394" s="0" t="n">
        <v>0.307246225661732</v>
      </c>
      <c r="AJ394" s="0" t="n">
        <v>-1.36909458276285</v>
      </c>
      <c r="AK394" s="0" t="n">
        <v>0.098720894455673</v>
      </c>
      <c r="AL394" s="0" t="n">
        <v>-0.826422324191766</v>
      </c>
      <c r="AM394" s="0" t="n">
        <v>0.2253514850442</v>
      </c>
      <c r="AN394" s="0" t="n">
        <v>-1.66666325922752</v>
      </c>
      <c r="AO394" s="0" t="n">
        <v>0.678334629335493</v>
      </c>
      <c r="AP394" s="0" t="n">
        <v>0.614143531247185</v>
      </c>
      <c r="AQ394" s="0" t="n">
        <v>-1.5245171811159</v>
      </c>
      <c r="AR394" s="0" t="n">
        <v>0.444946390895253</v>
      </c>
      <c r="AS394" s="0" t="n">
        <v>-1.60107430616439</v>
      </c>
      <c r="AT394" s="0" t="n">
        <v>-0.891840579594813</v>
      </c>
      <c r="AU394" s="0" t="n">
        <v>0.154649706560834</v>
      </c>
      <c r="AV394" s="0" t="n">
        <v>1.81329347201716</v>
      </c>
      <c r="AW394" s="0" t="n">
        <v>0.0193183042718357</v>
      </c>
      <c r="AX394" s="0" t="n">
        <v>-0.101630053533425</v>
      </c>
      <c r="AY394" s="0" t="n">
        <v>-1.16721773330437</v>
      </c>
      <c r="AZ394" s="0" t="n">
        <v>-1.58844717624011</v>
      </c>
      <c r="BA394" s="0" t="n">
        <v>0.684987179143748</v>
      </c>
      <c r="BB394" s="0" t="n">
        <v>-0.801181763988183</v>
      </c>
      <c r="BC394" s="0" t="n">
        <v>-0.76540215601335</v>
      </c>
      <c r="BD394" s="0" t="n">
        <v>-1.07341270241045</v>
      </c>
      <c r="BE394" s="0" t="n">
        <v>-0.498689912135545</v>
      </c>
      <c r="BF394" s="0" t="n">
        <v>1.94249769096177</v>
      </c>
      <c r="BG394" s="0" t="n">
        <v>0.15542243252776</v>
      </c>
      <c r="BH394" s="0" t="n">
        <v>1.15570757491692</v>
      </c>
      <c r="BI394" s="0" t="n">
        <v>0.202605772918074</v>
      </c>
      <c r="BJ394" s="0" t="n">
        <v>-0.980004236133894</v>
      </c>
      <c r="BK394" s="0" t="n">
        <v>-0.305150835874973</v>
      </c>
    </row>
    <row r="395" customFormat="false" ht="15" hidden="false" customHeight="false" outlineLevel="0" collapsed="false">
      <c r="A395" s="0" t="n">
        <v>-1.14809086639743</v>
      </c>
      <c r="B395" s="0" t="n">
        <v>-0.341753920713539</v>
      </c>
      <c r="C395" s="0" t="n">
        <v>1.2983259396689</v>
      </c>
      <c r="D395" s="0" t="n">
        <v>2.52084700657274</v>
      </c>
      <c r="E395" s="0" t="n">
        <v>-0.14880876167959</v>
      </c>
      <c r="F395" s="0" t="n">
        <v>0.213926466351165</v>
      </c>
      <c r="G395" s="0" t="n">
        <v>0.976945739381882</v>
      </c>
      <c r="H395" s="0" t="n">
        <v>1.70062724965138</v>
      </c>
      <c r="I395" s="0" t="n">
        <v>0.734743213472709</v>
      </c>
      <c r="J395" s="0" t="n">
        <v>0.194491484864776</v>
      </c>
      <c r="K395" s="0" t="n">
        <v>-0.66587782370639</v>
      </c>
      <c r="L395" s="0" t="n">
        <v>-0.18863108156798</v>
      </c>
      <c r="M395" s="0" t="n">
        <v>-1.60806724717273</v>
      </c>
      <c r="N395" s="0" t="n">
        <v>1.03560405604539</v>
      </c>
      <c r="O395" s="0" t="n">
        <v>-0.881058892057433</v>
      </c>
      <c r="P395" s="0" t="n">
        <v>-0.0472987431287279</v>
      </c>
      <c r="Q395" s="0" t="n">
        <v>-0.694669124118585</v>
      </c>
      <c r="R395" s="0" t="n">
        <v>0.436514863265544</v>
      </c>
      <c r="S395" s="0" t="n">
        <v>-1.07168037389059</v>
      </c>
      <c r="T395" s="0" t="n">
        <v>-0.295224758345243</v>
      </c>
      <c r="U395" s="0" t="n">
        <v>0.679444984917749</v>
      </c>
      <c r="V395" s="0" t="n">
        <v>0.0120240289131882</v>
      </c>
      <c r="W395" s="0" t="n">
        <v>0.2395558589371</v>
      </c>
      <c r="X395" s="0" t="n">
        <v>-0.489178350637794</v>
      </c>
      <c r="Y395" s="0" t="n">
        <v>1.17977674937451</v>
      </c>
      <c r="Z395" s="0" t="n">
        <v>0.0293517021156946</v>
      </c>
      <c r="AA395" s="0" t="n">
        <v>-0.395307252649331</v>
      </c>
      <c r="AB395" s="0" t="n">
        <v>-0.0330233071930332</v>
      </c>
      <c r="AC395" s="0" t="n">
        <v>-1.346941244389</v>
      </c>
      <c r="AD395" s="0" t="n">
        <v>-0.774022774071053</v>
      </c>
      <c r="AE395" s="0" t="n">
        <v>0.00748079674074662</v>
      </c>
      <c r="AF395" s="0" t="n">
        <v>-0.216689097497673</v>
      </c>
      <c r="AG395" s="0" t="n">
        <v>-0.295665551482</v>
      </c>
      <c r="AH395" s="0" t="n">
        <v>-0.403299604166824</v>
      </c>
      <c r="AI395" s="0" t="n">
        <v>1.82565799566461</v>
      </c>
      <c r="AJ395" s="0" t="n">
        <v>0.301526295769347</v>
      </c>
      <c r="AK395" s="0" t="n">
        <v>1.48443906819343</v>
      </c>
      <c r="AL395" s="0" t="n">
        <v>-1.27828094745949</v>
      </c>
      <c r="AM395" s="0" t="n">
        <v>0.0608495200029277</v>
      </c>
      <c r="AN395" s="0" t="n">
        <v>0.193340949679623</v>
      </c>
      <c r="AO395" s="0" t="n">
        <v>-0.896797332033235</v>
      </c>
      <c r="AP395" s="0" t="n">
        <v>-0.422324797449875</v>
      </c>
      <c r="AQ395" s="0" t="n">
        <v>1.12863451437921</v>
      </c>
      <c r="AR395" s="0" t="n">
        <v>0.0709053625273688</v>
      </c>
      <c r="AS395" s="0" t="n">
        <v>0.335166973226385</v>
      </c>
      <c r="AT395" s="0" t="n">
        <v>1.74453288860605</v>
      </c>
      <c r="AU395" s="0" t="n">
        <v>0.690276233237205</v>
      </c>
      <c r="AV395" s="0" t="n">
        <v>0.183540322016466</v>
      </c>
      <c r="AW395" s="0" t="n">
        <v>0.114950931491843</v>
      </c>
      <c r="AX395" s="0" t="n">
        <v>1.48223142367731</v>
      </c>
      <c r="AY395" s="0" t="n">
        <v>-1.15166558304748</v>
      </c>
      <c r="AZ395" s="0" t="n">
        <v>0.102103058891439</v>
      </c>
      <c r="BA395" s="0" t="n">
        <v>-0.0375530766605629</v>
      </c>
      <c r="BB395" s="0" t="n">
        <v>-0.400641638339837</v>
      </c>
      <c r="BC395" s="0" t="n">
        <v>0.788076253903671</v>
      </c>
      <c r="BD395" s="0" t="n">
        <v>-0.456355973132696</v>
      </c>
      <c r="BE395" s="0" t="n">
        <v>0.367074646018183</v>
      </c>
      <c r="BF395" s="0" t="n">
        <v>0.896585540647192</v>
      </c>
      <c r="BG395" s="0" t="n">
        <v>-0.573447493355399</v>
      </c>
      <c r="BH395" s="0" t="n">
        <v>-1.49167385880181</v>
      </c>
      <c r="BI395" s="0" t="n">
        <v>-0.724829373485832</v>
      </c>
      <c r="BJ395" s="0" t="n">
        <v>-0.922977565140431</v>
      </c>
      <c r="BK395" s="0" t="n">
        <v>0.520630606562299</v>
      </c>
    </row>
    <row r="396" customFormat="false" ht="15" hidden="false" customHeight="false" outlineLevel="0" collapsed="false">
      <c r="A396" s="0" t="n">
        <v>1.59761972916846</v>
      </c>
      <c r="B396" s="0" t="n">
        <v>-1.49013752209984</v>
      </c>
      <c r="C396" s="0" t="n">
        <v>-2.05451488940476</v>
      </c>
      <c r="D396" s="0" t="n">
        <v>-1.54280677376968</v>
      </c>
      <c r="E396" s="0" t="n">
        <v>0.33578593897975</v>
      </c>
      <c r="F396" s="0" t="n">
        <v>1.15463433872884</v>
      </c>
      <c r="G396" s="0" t="n">
        <v>1.06568269781957</v>
      </c>
      <c r="H396" s="0" t="n">
        <v>1.68373256761405</v>
      </c>
      <c r="I396" s="0" t="n">
        <v>0.107378618410045</v>
      </c>
      <c r="J396" s="0" t="n">
        <v>-1.60567795808246</v>
      </c>
      <c r="K396" s="0" t="n">
        <v>0.141662631872243</v>
      </c>
      <c r="L396" s="0" t="n">
        <v>-0.302322900348275</v>
      </c>
      <c r="M396" s="0" t="n">
        <v>-1.37559696430421</v>
      </c>
      <c r="N396" s="0" t="n">
        <v>0.4040953118324</v>
      </c>
      <c r="O396" s="0" t="n">
        <v>-2.0355314567196</v>
      </c>
      <c r="P396" s="0" t="n">
        <v>-1.99209440749745</v>
      </c>
      <c r="Q396" s="0" t="n">
        <v>0.131111338680483</v>
      </c>
      <c r="R396" s="0" t="n">
        <v>0.577534264019213</v>
      </c>
      <c r="S396" s="0" t="n">
        <v>-0.697238046390313</v>
      </c>
      <c r="T396" s="0" t="n">
        <v>0.347524942518858</v>
      </c>
      <c r="U396" s="0" t="n">
        <v>1.15655521706734</v>
      </c>
      <c r="V396" s="0" t="n">
        <v>-1.28123865352298</v>
      </c>
      <c r="W396" s="0" t="n">
        <v>-1.21644738727708</v>
      </c>
      <c r="X396" s="0" t="n">
        <v>-0.155511603763561</v>
      </c>
      <c r="Y396" s="0" t="n">
        <v>1.26286475372818</v>
      </c>
      <c r="Z396" s="0" t="n">
        <v>1.22952625121739</v>
      </c>
      <c r="AA396" s="0" t="n">
        <v>-0.107229288419153</v>
      </c>
      <c r="AB396" s="0" t="n">
        <v>0.499871034505032</v>
      </c>
      <c r="AC396" s="0" t="n">
        <v>0.341092932141608</v>
      </c>
      <c r="AD396" s="0" t="n">
        <v>-1.02196315506</v>
      </c>
      <c r="AE396" s="0" t="n">
        <v>-0.733179317422558</v>
      </c>
      <c r="AF396" s="0" t="n">
        <v>-1.37814268049761</v>
      </c>
      <c r="AG396" s="0" t="n">
        <v>0.990623223377258</v>
      </c>
      <c r="AH396" s="0" t="n">
        <v>0.343191568686712</v>
      </c>
      <c r="AI396" s="0" t="n">
        <v>-0.758981695460113</v>
      </c>
      <c r="AJ396" s="0" t="n">
        <v>-0.448078341012892</v>
      </c>
      <c r="AK396" s="0" t="n">
        <v>-1.53238038258762</v>
      </c>
      <c r="AL396" s="0" t="n">
        <v>-0.420536705904069</v>
      </c>
      <c r="AM396" s="0" t="n">
        <v>-1.84810910410555</v>
      </c>
      <c r="AN396" s="0" t="n">
        <v>-0.540017801723141</v>
      </c>
      <c r="AO396" s="0" t="n">
        <v>-1.06216744758866</v>
      </c>
      <c r="AP396" s="0" t="n">
        <v>0.323514946784457</v>
      </c>
      <c r="AQ396" s="0" t="n">
        <v>-0.0142872118839891</v>
      </c>
      <c r="AR396" s="0" t="n">
        <v>-0.910944403839475</v>
      </c>
      <c r="AS396" s="0" t="n">
        <v>-1.61297817059305</v>
      </c>
      <c r="AT396" s="0" t="n">
        <v>-0.729236949310753</v>
      </c>
      <c r="AU396" s="0" t="n">
        <v>0.0831717719346195</v>
      </c>
      <c r="AV396" s="0" t="n">
        <v>-1.37733502952834</v>
      </c>
      <c r="AW396" s="0" t="n">
        <v>2.19197865627988</v>
      </c>
      <c r="AX396" s="0" t="n">
        <v>1.42223450150687</v>
      </c>
      <c r="AY396" s="0" t="n">
        <v>-0.681634223668389</v>
      </c>
      <c r="AZ396" s="0" t="n">
        <v>-0.0141083562531249</v>
      </c>
      <c r="BA396" s="0" t="n">
        <v>-0.605513651124165</v>
      </c>
      <c r="BB396" s="0" t="n">
        <v>-0.0644075224319421</v>
      </c>
      <c r="BC396" s="0" t="n">
        <v>-0.570945694603873</v>
      </c>
      <c r="BD396" s="0" t="n">
        <v>0.814402820993191</v>
      </c>
      <c r="BE396" s="0" t="n">
        <v>-0.570486086079691</v>
      </c>
      <c r="BF396" s="0" t="n">
        <v>-0.994414528207585</v>
      </c>
      <c r="BG396" s="0" t="n">
        <v>-1.22055060393123</v>
      </c>
      <c r="BH396" s="0" t="n">
        <v>-2.0135542946487</v>
      </c>
      <c r="BI396" s="0" t="n">
        <v>-0.244098443502387</v>
      </c>
      <c r="BJ396" s="0" t="n">
        <v>-0.273911086847179</v>
      </c>
      <c r="BK396" s="0" t="n">
        <v>1.52317246417385</v>
      </c>
    </row>
    <row r="397" customFormat="false" ht="15" hidden="false" customHeight="false" outlineLevel="0" collapsed="false">
      <c r="A397" s="0" t="n">
        <v>0.531411401138425</v>
      </c>
      <c r="B397" s="0" t="n">
        <v>0.193082074006613</v>
      </c>
      <c r="C397" s="0" t="n">
        <v>-1.05031955227636</v>
      </c>
      <c r="D397" s="0" t="n">
        <v>0.611001124089629</v>
      </c>
      <c r="E397" s="0" t="n">
        <v>-0.796340019748832</v>
      </c>
      <c r="F397" s="0" t="n">
        <v>0.00162171696338012</v>
      </c>
      <c r="G397" s="0" t="n">
        <v>0.177168115114762</v>
      </c>
      <c r="H397" s="0" t="n">
        <v>-0.248893969133256</v>
      </c>
      <c r="I397" s="0" t="n">
        <v>0.391156372252843</v>
      </c>
      <c r="J397" s="0" t="n">
        <v>0.429037248092666</v>
      </c>
      <c r="K397" s="0" t="n">
        <v>1.70478590579011</v>
      </c>
      <c r="L397" s="0" t="n">
        <v>0.24795420732789</v>
      </c>
      <c r="M397" s="0" t="n">
        <v>0.479968146148727</v>
      </c>
      <c r="N397" s="0" t="n">
        <v>0.51598098934908</v>
      </c>
      <c r="O397" s="0" t="n">
        <v>-0.41687306259004</v>
      </c>
      <c r="P397" s="0" t="n">
        <v>-0.65863195279051</v>
      </c>
      <c r="Q397" s="0" t="n">
        <v>-0.232194504642328</v>
      </c>
      <c r="R397" s="0" t="n">
        <v>-0.995415190449475</v>
      </c>
      <c r="S397" s="0" t="n">
        <v>-0.575561925830365</v>
      </c>
      <c r="T397" s="0" t="n">
        <v>0.295056189805642</v>
      </c>
      <c r="U397" s="0" t="n">
        <v>0.46285628571438</v>
      </c>
      <c r="V397" s="0" t="n">
        <v>-0.312822236766847</v>
      </c>
      <c r="W397" s="0" t="n">
        <v>-0.573767109901901</v>
      </c>
      <c r="X397" s="0" t="n">
        <v>-1.3978443070315</v>
      </c>
      <c r="Y397" s="0" t="n">
        <v>-1.1911730449401</v>
      </c>
      <c r="Z397" s="0" t="n">
        <v>0.541473006507169</v>
      </c>
      <c r="AA397" s="0" t="n">
        <v>0.102006280127262</v>
      </c>
      <c r="AB397" s="0" t="n">
        <v>-0.67101780491777</v>
      </c>
      <c r="AC397" s="0" t="n">
        <v>-1.06799777805897</v>
      </c>
      <c r="AD397" s="0" t="n">
        <v>-0.938969468704792</v>
      </c>
      <c r="AE397" s="0" t="n">
        <v>0.0638778328313467</v>
      </c>
      <c r="AF397" s="0" t="n">
        <v>1.25402265242852</v>
      </c>
      <c r="AG397" s="0" t="n">
        <v>0.998936376245591</v>
      </c>
      <c r="AH397" s="0" t="n">
        <v>-0.272633514319414</v>
      </c>
      <c r="AI397" s="0" t="n">
        <v>-0.342225579424346</v>
      </c>
      <c r="AJ397" s="0" t="n">
        <v>1.09867937343439</v>
      </c>
      <c r="AK397" s="0" t="n">
        <v>-0.0445696108892716</v>
      </c>
      <c r="AL397" s="0" t="n">
        <v>-0.631224356971783</v>
      </c>
      <c r="AM397" s="0" t="n">
        <v>1.15122665750714</v>
      </c>
      <c r="AN397" s="0" t="n">
        <v>-1.10499720180442</v>
      </c>
      <c r="AO397" s="0" t="n">
        <v>0.377531148559825</v>
      </c>
      <c r="AP397" s="0" t="n">
        <v>-1.25761311257665</v>
      </c>
      <c r="AQ397" s="0" t="n">
        <v>0.533452445775901</v>
      </c>
      <c r="AR397" s="0" t="n">
        <v>1.02662548288418</v>
      </c>
      <c r="AS397" s="0" t="n">
        <v>0.45813698984172</v>
      </c>
      <c r="AT397" s="0" t="n">
        <v>0.0951481230773202</v>
      </c>
      <c r="AU397" s="0" t="n">
        <v>0.388479906771481</v>
      </c>
      <c r="AV397" s="0" t="n">
        <v>0.216001421573113</v>
      </c>
      <c r="AW397" s="0" t="n">
        <v>-0.33396514967619</v>
      </c>
      <c r="AX397" s="0" t="n">
        <v>0.171179369796399</v>
      </c>
      <c r="AY397" s="0" t="n">
        <v>0.066112393952007</v>
      </c>
      <c r="AZ397" s="0" t="n">
        <v>1.7092263992026</v>
      </c>
      <c r="BA397" s="0" t="n">
        <v>-0.391698016010473</v>
      </c>
      <c r="BB397" s="0" t="n">
        <v>0.089203297691668</v>
      </c>
      <c r="BC397" s="0" t="n">
        <v>-1.61029298048287</v>
      </c>
      <c r="BD397" s="0" t="n">
        <v>0.939565167253958</v>
      </c>
      <c r="BE397" s="0" t="n">
        <v>1.80829532849951</v>
      </c>
      <c r="BF397" s="0" t="n">
        <v>-0.618068493930042</v>
      </c>
      <c r="BG397" s="0" t="n">
        <v>-0.346527018313</v>
      </c>
      <c r="BH397" s="0" t="n">
        <v>1.00843302053115</v>
      </c>
      <c r="BI397" s="0" t="n">
        <v>1.52974895500409</v>
      </c>
      <c r="BJ397" s="0" t="n">
        <v>-1.53739673068429</v>
      </c>
      <c r="BK397" s="0" t="n">
        <v>-1.41411039060678</v>
      </c>
    </row>
    <row r="398" customFormat="false" ht="15" hidden="false" customHeight="false" outlineLevel="0" collapsed="false">
      <c r="A398" s="0" t="n">
        <v>2.48745675870613</v>
      </c>
      <c r="B398" s="0" t="n">
        <v>0.458223029256501</v>
      </c>
      <c r="C398" s="0" t="n">
        <v>-1.6641920547839</v>
      </c>
      <c r="D398" s="0" t="n">
        <v>0.476062557777867</v>
      </c>
      <c r="E398" s="0" t="n">
        <v>0.490612234026653</v>
      </c>
      <c r="F398" s="0" t="n">
        <v>0.282759327629368</v>
      </c>
      <c r="G398" s="0" t="n">
        <v>1.12089697376816</v>
      </c>
      <c r="H398" s="0" t="n">
        <v>1.70477574422804</v>
      </c>
      <c r="I398" s="0" t="n">
        <v>-1.05254731073475</v>
      </c>
      <c r="J398" s="0" t="n">
        <v>1.84293690624768</v>
      </c>
      <c r="K398" s="0" t="n">
        <v>-0.247271452108756</v>
      </c>
      <c r="L398" s="0" t="n">
        <v>-0.88657949275765</v>
      </c>
      <c r="M398" s="0" t="n">
        <v>1.45122629890116</v>
      </c>
      <c r="N398" s="0" t="n">
        <v>0.924268402595072</v>
      </c>
      <c r="O398" s="0" t="n">
        <v>-1.21317918839159</v>
      </c>
      <c r="P398" s="0" t="n">
        <v>-0.53289172022704</v>
      </c>
      <c r="Q398" s="0" t="n">
        <v>0.617285706878887</v>
      </c>
      <c r="R398" s="0" t="n">
        <v>-1.20224900336117</v>
      </c>
      <c r="S398" s="0" t="n">
        <v>-1.2065357234543</v>
      </c>
      <c r="T398" s="0" t="n">
        <v>-0.269052693015707</v>
      </c>
      <c r="U398" s="0" t="n">
        <v>0.900160227873663</v>
      </c>
      <c r="V398" s="0" t="n">
        <v>0.413448703471795</v>
      </c>
      <c r="W398" s="0" t="n">
        <v>-0.28638674395539</v>
      </c>
      <c r="X398" s="0" t="n">
        <v>0.188594829147488</v>
      </c>
      <c r="Y398" s="0" t="n">
        <v>-0.938957178234851</v>
      </c>
      <c r="Z398" s="0" t="n">
        <v>1.52977408010934</v>
      </c>
      <c r="AA398" s="0" t="n">
        <v>1.49426352906624</v>
      </c>
      <c r="AB398" s="0" t="n">
        <v>-0.180871111482432</v>
      </c>
      <c r="AC398" s="0" t="n">
        <v>0.491544413806905</v>
      </c>
      <c r="AD398" s="0" t="n">
        <v>0.627048614697741</v>
      </c>
      <c r="AE398" s="0" t="n">
        <v>1.7680567191744</v>
      </c>
      <c r="AF398" s="0" t="n">
        <v>-0.0195458447981818</v>
      </c>
      <c r="AG398" s="0" t="n">
        <v>0.0527551080007657</v>
      </c>
      <c r="AH398" s="0" t="n">
        <v>-0.653478981951741</v>
      </c>
      <c r="AI398" s="0" t="n">
        <v>-0.0689061331209721</v>
      </c>
      <c r="AJ398" s="0" t="n">
        <v>0.132604078240497</v>
      </c>
      <c r="AK398" s="0" t="n">
        <v>-1.17700063679034</v>
      </c>
      <c r="AL398" s="0" t="n">
        <v>1.31246730344855</v>
      </c>
      <c r="AM398" s="0" t="n">
        <v>-0.536389218847576</v>
      </c>
      <c r="AN398" s="0" t="n">
        <v>1.67114716479535</v>
      </c>
      <c r="AO398" s="0" t="n">
        <v>0.838361880000808</v>
      </c>
      <c r="AP398" s="0" t="n">
        <v>1.21265713262331</v>
      </c>
      <c r="AQ398" s="0" t="n">
        <v>-0.781942535451918</v>
      </c>
      <c r="AR398" s="0" t="n">
        <v>0.065410233595394</v>
      </c>
      <c r="AS398" s="0" t="n">
        <v>0.0135032445929768</v>
      </c>
      <c r="AT398" s="0" t="n">
        <v>1.10673298772945</v>
      </c>
      <c r="AU398" s="0" t="n">
        <v>0.299693495932889</v>
      </c>
      <c r="AV398" s="0" t="n">
        <v>0.763465303309112</v>
      </c>
      <c r="AW398" s="0" t="n">
        <v>-0.383455014854216</v>
      </c>
      <c r="AX398" s="0" t="n">
        <v>0.991091135331614</v>
      </c>
      <c r="AY398" s="0" t="n">
        <v>-1.32979436520508</v>
      </c>
      <c r="AZ398" s="0" t="n">
        <v>1.67558044962409</v>
      </c>
      <c r="BA398" s="0" t="n">
        <v>0.806519832456561</v>
      </c>
      <c r="BB398" s="0" t="n">
        <v>-1.6772005099661</v>
      </c>
      <c r="BC398" s="0" t="n">
        <v>0.435138747962034</v>
      </c>
      <c r="BD398" s="0" t="n">
        <v>1.31487866440441</v>
      </c>
      <c r="BE398" s="0" t="n">
        <v>-0.219071562537669</v>
      </c>
      <c r="BF398" s="0" t="n">
        <v>0.475392242214542</v>
      </c>
      <c r="BG398" s="0" t="n">
        <v>0.835870255618306</v>
      </c>
      <c r="BH398" s="0" t="n">
        <v>1.09587081079872</v>
      </c>
      <c r="BI398" s="0" t="n">
        <v>-2.76837360562594</v>
      </c>
      <c r="BJ398" s="0" t="n">
        <v>0.251551900184136</v>
      </c>
      <c r="BK398" s="0" t="n">
        <v>1.92556736033288</v>
      </c>
    </row>
    <row r="399" customFormat="false" ht="15" hidden="false" customHeight="false" outlineLevel="0" collapsed="false">
      <c r="A399" s="0" t="n">
        <v>-1.49370975900553</v>
      </c>
      <c r="B399" s="0" t="n">
        <v>-0.611070905110571</v>
      </c>
      <c r="C399" s="0" t="n">
        <v>0.766466431019788</v>
      </c>
      <c r="D399" s="0" t="n">
        <v>0.933119088686142</v>
      </c>
      <c r="E399" s="0" t="n">
        <v>-0.673472796158231</v>
      </c>
      <c r="F399" s="0" t="n">
        <v>0.246918327489455</v>
      </c>
      <c r="G399" s="0" t="n">
        <v>1.9259778184451</v>
      </c>
      <c r="H399" s="0" t="n">
        <v>-1.78723996460467</v>
      </c>
      <c r="I399" s="0" t="n">
        <v>0.433990462215957</v>
      </c>
      <c r="J399" s="0" t="n">
        <v>-1.49557173648243</v>
      </c>
      <c r="K399" s="0" t="n">
        <v>-1.27843495796572</v>
      </c>
      <c r="L399" s="0" t="n">
        <v>1.00100954448281</v>
      </c>
      <c r="M399" s="0" t="n">
        <v>-1.03318986436315</v>
      </c>
      <c r="N399" s="0" t="n">
        <v>0.651442549863681</v>
      </c>
      <c r="O399" s="0" t="n">
        <v>1.86670058680394</v>
      </c>
      <c r="P399" s="0" t="n">
        <v>0.424598166022143</v>
      </c>
      <c r="Q399" s="0" t="n">
        <v>-0.397637501776279</v>
      </c>
      <c r="R399" s="0" t="n">
        <v>0.462736647996338</v>
      </c>
      <c r="S399" s="0" t="n">
        <v>0.307048340925102</v>
      </c>
      <c r="T399" s="0" t="n">
        <v>-1.14356604492861</v>
      </c>
      <c r="U399" s="0" t="n">
        <v>-0.106493980290092</v>
      </c>
      <c r="V399" s="0" t="n">
        <v>0.843298311284953</v>
      </c>
      <c r="W399" s="0" t="n">
        <v>-0.702030323667327</v>
      </c>
      <c r="X399" s="0" t="n">
        <v>-0.197675566954245</v>
      </c>
      <c r="Y399" s="0" t="n">
        <v>2.52160480146204</v>
      </c>
      <c r="Z399" s="0" t="n">
        <v>-0.428352913771449</v>
      </c>
      <c r="AA399" s="0" t="n">
        <v>-0.391828707716102</v>
      </c>
      <c r="AB399" s="0" t="n">
        <v>-0.02012112958086</v>
      </c>
      <c r="AC399" s="0" t="n">
        <v>-0.891700581069575</v>
      </c>
      <c r="AD399" s="0" t="n">
        <v>0.672393584326502</v>
      </c>
      <c r="AE399" s="0" t="n">
        <v>-0.336499788820901</v>
      </c>
      <c r="AF399" s="0" t="n">
        <v>1.56695937116735</v>
      </c>
      <c r="AG399" s="0" t="n">
        <v>-0.407090383398832</v>
      </c>
      <c r="AH399" s="0" t="n">
        <v>-1.9530596955399</v>
      </c>
      <c r="AI399" s="0" t="n">
        <v>0.994856352467541</v>
      </c>
      <c r="AJ399" s="0" t="n">
        <v>0.759802131987775</v>
      </c>
      <c r="AK399" s="0" t="n">
        <v>0.710015442891552</v>
      </c>
      <c r="AL399" s="0" t="n">
        <v>-0.129998225801595</v>
      </c>
      <c r="AM399" s="0" t="n">
        <v>1.06303627285372</v>
      </c>
      <c r="AN399" s="0" t="n">
        <v>-0.42124737869098</v>
      </c>
      <c r="AO399" s="0" t="n">
        <v>-0.846839945469165</v>
      </c>
      <c r="AP399" s="0" t="n">
        <v>-0.534347213453784</v>
      </c>
      <c r="AQ399" s="0" t="n">
        <v>1.76841542563807</v>
      </c>
      <c r="AR399" s="0" t="n">
        <v>-0.995167665158606</v>
      </c>
      <c r="AS399" s="0" t="n">
        <v>-0.93736741425368</v>
      </c>
      <c r="AT399" s="0" t="n">
        <v>-0.830161372346304</v>
      </c>
      <c r="AU399" s="0" t="n">
        <v>-0.372842248655825</v>
      </c>
      <c r="AV399" s="0" t="n">
        <v>-0.220189314205133</v>
      </c>
      <c r="AW399" s="0" t="n">
        <v>-1.0323893981264</v>
      </c>
      <c r="AX399" s="0" t="n">
        <v>-1.92351348760346</v>
      </c>
      <c r="AY399" s="0" t="n">
        <v>0.95304046336485</v>
      </c>
      <c r="AZ399" s="0" t="n">
        <v>-1.07812539579477</v>
      </c>
      <c r="BA399" s="0" t="n">
        <v>0.0862170980074528</v>
      </c>
      <c r="BB399" s="0" t="n">
        <v>0.129673052028601</v>
      </c>
      <c r="BC399" s="0" t="n">
        <v>1.53653069038204</v>
      </c>
      <c r="BD399" s="0" t="n">
        <v>0.284789409515395</v>
      </c>
      <c r="BE399" s="0" t="n">
        <v>0.997264957968415</v>
      </c>
      <c r="BF399" s="0" t="n">
        <v>0.463854429505946</v>
      </c>
      <c r="BG399" s="0" t="n">
        <v>1.09818638377815</v>
      </c>
      <c r="BH399" s="0" t="n">
        <v>0.448908387313006</v>
      </c>
      <c r="BI399" s="0" t="n">
        <v>0.406110357023403</v>
      </c>
      <c r="BJ399" s="0" t="n">
        <v>-0.0967549184388003</v>
      </c>
      <c r="BK399" s="0" t="n">
        <v>1.61474986229133</v>
      </c>
    </row>
    <row r="400" customFormat="false" ht="15" hidden="false" customHeight="false" outlineLevel="0" collapsed="false">
      <c r="A400" s="0" t="n">
        <v>1.44551814774532</v>
      </c>
      <c r="B400" s="0" t="n">
        <v>-0.361914270730527</v>
      </c>
      <c r="C400" s="0" t="n">
        <v>0.797438117070099</v>
      </c>
      <c r="D400" s="0" t="n">
        <v>-1.07452979022993</v>
      </c>
      <c r="E400" s="0" t="n">
        <v>-0.225269722015047</v>
      </c>
      <c r="F400" s="0" t="n">
        <v>-0.606762150206407</v>
      </c>
      <c r="G400" s="0" t="n">
        <v>-1.4106923204209</v>
      </c>
      <c r="H400" s="0" t="n">
        <v>0.309710811806573</v>
      </c>
      <c r="I400" s="0" t="n">
        <v>0.574486705416276</v>
      </c>
      <c r="J400" s="0" t="n">
        <v>-0.871702585598813</v>
      </c>
      <c r="K400" s="0" t="n">
        <v>-0.509513563929686</v>
      </c>
      <c r="L400" s="0" t="n">
        <v>0.187330309821301</v>
      </c>
      <c r="M400" s="0" t="n">
        <v>-1.39145796695594</v>
      </c>
      <c r="N400" s="0" t="n">
        <v>0.212244309839931</v>
      </c>
      <c r="O400" s="0" t="n">
        <v>-0.0327736375557814</v>
      </c>
      <c r="P400" s="0" t="n">
        <v>-0.0212226508342584</v>
      </c>
      <c r="Q400" s="0" t="n">
        <v>0.934593894898471</v>
      </c>
      <c r="R400" s="0" t="n">
        <v>-0.077585389486391</v>
      </c>
      <c r="S400" s="0" t="n">
        <v>-1.39676017739849</v>
      </c>
      <c r="T400" s="0" t="n">
        <v>-0.444968315376176</v>
      </c>
      <c r="U400" s="0" t="n">
        <v>-0.0310634263989314</v>
      </c>
      <c r="V400" s="0" t="n">
        <v>0.161767281165669</v>
      </c>
      <c r="W400" s="0" t="n">
        <v>-0.330867028406351</v>
      </c>
      <c r="X400" s="0" t="n">
        <v>-0.749766628489185</v>
      </c>
      <c r="Y400" s="0" t="n">
        <v>-0.609238830889753</v>
      </c>
      <c r="Z400" s="0" t="n">
        <v>0.331864861821979</v>
      </c>
      <c r="AA400" s="0" t="n">
        <v>-0.324781594110115</v>
      </c>
      <c r="AB400" s="0" t="n">
        <v>-0.479939741148279</v>
      </c>
      <c r="AC400" s="0" t="n">
        <v>1.00719498752698</v>
      </c>
      <c r="AD400" s="0" t="n">
        <v>-0.168230541183694</v>
      </c>
      <c r="AE400" s="0" t="n">
        <v>2.16130388630236</v>
      </c>
      <c r="AF400" s="0" t="n">
        <v>-0.482533709821185</v>
      </c>
      <c r="AG400" s="0" t="n">
        <v>-0.660343054562682</v>
      </c>
      <c r="AH400" s="0" t="n">
        <v>-0.747546125786459</v>
      </c>
      <c r="AI400" s="0" t="n">
        <v>0.395046852169568</v>
      </c>
      <c r="AJ400" s="0" t="n">
        <v>-0.309046835024035</v>
      </c>
      <c r="AK400" s="0" t="n">
        <v>-1.42395384554117</v>
      </c>
      <c r="AL400" s="0" t="n">
        <v>-1.41376964829126</v>
      </c>
      <c r="AM400" s="0" t="n">
        <v>0.0291726992265606</v>
      </c>
      <c r="AN400" s="0" t="n">
        <v>-0.13931963072956</v>
      </c>
      <c r="AO400" s="0" t="n">
        <v>-1.11091114473443</v>
      </c>
      <c r="AP400" s="0" t="n">
        <v>1.50080201526218</v>
      </c>
      <c r="AQ400" s="0" t="n">
        <v>0.323075742677025</v>
      </c>
      <c r="AR400" s="0" t="n">
        <v>-1.33557045553676</v>
      </c>
      <c r="AS400" s="0" t="n">
        <v>-0.975200541684766</v>
      </c>
      <c r="AT400" s="0" t="n">
        <v>-0.369263777649905</v>
      </c>
      <c r="AU400" s="0" t="n">
        <v>1.50583240533062</v>
      </c>
      <c r="AV400" s="0" t="n">
        <v>0.049910233041162</v>
      </c>
      <c r="AW400" s="0" t="n">
        <v>0.589915396249933</v>
      </c>
      <c r="AX400" s="0" t="n">
        <v>-0.331038902817214</v>
      </c>
      <c r="AY400" s="0" t="n">
        <v>0.80934668479488</v>
      </c>
      <c r="AZ400" s="0" t="n">
        <v>1.02572339497461</v>
      </c>
      <c r="BA400" s="0" t="n">
        <v>2.06486527768364</v>
      </c>
      <c r="BB400" s="0" t="n">
        <v>-1.2218046849767</v>
      </c>
      <c r="BC400" s="0" t="n">
        <v>0.399770511443058</v>
      </c>
      <c r="BD400" s="0" t="n">
        <v>-0.157145783702535</v>
      </c>
      <c r="BE400" s="0" t="n">
        <v>0.00223811647418109</v>
      </c>
      <c r="BF400" s="0" t="n">
        <v>1.0674339329605</v>
      </c>
      <c r="BG400" s="0" t="n">
        <v>1.25906491144819</v>
      </c>
      <c r="BH400" s="0" t="n">
        <v>1.00531512599724</v>
      </c>
      <c r="BI400" s="0" t="n">
        <v>0.723168438829393</v>
      </c>
      <c r="BJ400" s="0" t="n">
        <v>-0.366606247013805</v>
      </c>
      <c r="BK400" s="0" t="n">
        <v>0.795717663520612</v>
      </c>
    </row>
    <row r="401" customFormat="false" ht="15" hidden="false" customHeight="false" outlineLevel="0" collapsed="false">
      <c r="A401" s="0" t="n">
        <v>-1.74649063159462</v>
      </c>
      <c r="B401" s="0" t="n">
        <v>-1.02715103589315</v>
      </c>
      <c r="C401" s="0" t="n">
        <v>-0.808359549665708</v>
      </c>
      <c r="D401" s="0" t="n">
        <v>0.11965890247315</v>
      </c>
      <c r="E401" s="0" t="n">
        <v>-1.51428073572048</v>
      </c>
      <c r="F401" s="0" t="n">
        <v>0.218005631121124</v>
      </c>
      <c r="G401" s="0" t="n">
        <v>0.0312614141542461</v>
      </c>
      <c r="H401" s="0" t="n">
        <v>-0.169974539749269</v>
      </c>
      <c r="I401" s="0" t="n">
        <v>-0.701823040543344</v>
      </c>
      <c r="J401" s="0" t="n">
        <v>-0.636908079002985</v>
      </c>
      <c r="K401" s="0" t="n">
        <v>0.475125278444603</v>
      </c>
      <c r="L401" s="0" t="n">
        <v>0.532993719425954</v>
      </c>
      <c r="M401" s="0" t="n">
        <v>-0.639902957152085</v>
      </c>
      <c r="N401" s="0" t="n">
        <v>-0.715236583891233</v>
      </c>
      <c r="O401" s="0" t="n">
        <v>0.393351124822873</v>
      </c>
      <c r="P401" s="0" t="n">
        <v>1.58718806967845</v>
      </c>
      <c r="Q401" s="0" t="n">
        <v>0.207316096008245</v>
      </c>
      <c r="R401" s="0" t="n">
        <v>-0.623525798825859</v>
      </c>
      <c r="S401" s="0" t="n">
        <v>-1.80541684641978</v>
      </c>
      <c r="T401" s="0" t="n">
        <v>1.19795796234066</v>
      </c>
      <c r="U401" s="0" t="n">
        <v>0.426571252830574</v>
      </c>
      <c r="V401" s="0" t="n">
        <v>0.389403561525377</v>
      </c>
      <c r="W401" s="0" t="n">
        <v>-1.3558053394315</v>
      </c>
      <c r="X401" s="0" t="n">
        <v>0.0349415004586328</v>
      </c>
      <c r="Y401" s="0" t="n">
        <v>0.907326559372266</v>
      </c>
      <c r="Z401" s="0" t="n">
        <v>-0.558695282921819</v>
      </c>
      <c r="AA401" s="0" t="n">
        <v>0.404638520040946</v>
      </c>
      <c r="AB401" s="0" t="n">
        <v>1.22438727335795</v>
      </c>
      <c r="AC401" s="0" t="n">
        <v>0.892773307276151</v>
      </c>
      <c r="AD401" s="0" t="n">
        <v>-1.73404195442262</v>
      </c>
      <c r="AE401" s="0" t="n">
        <v>-0.384209221649462</v>
      </c>
      <c r="AF401" s="0" t="n">
        <v>-0.107760055452543</v>
      </c>
      <c r="AG401" s="0" t="n">
        <v>0.249893735812046</v>
      </c>
      <c r="AH401" s="0" t="n">
        <v>-0.292148842118799</v>
      </c>
      <c r="AI401" s="0" t="n">
        <v>-0.280235946002494</v>
      </c>
      <c r="AJ401" s="0" t="n">
        <v>-0.292168828207326</v>
      </c>
      <c r="AK401" s="0" t="n">
        <v>-0.114845090277753</v>
      </c>
      <c r="AL401" s="0" t="n">
        <v>-0.868798338305549</v>
      </c>
      <c r="AM401" s="0" t="n">
        <v>-0.023104346000731</v>
      </c>
      <c r="AN401" s="0" t="n">
        <v>0.977938835552639</v>
      </c>
      <c r="AO401" s="0" t="n">
        <v>0.612422890900868</v>
      </c>
      <c r="AP401" s="0" t="n">
        <v>1.97901869348971</v>
      </c>
      <c r="AQ401" s="0" t="n">
        <v>-2.02681711604239</v>
      </c>
      <c r="AR401" s="0" t="n">
        <v>-0.862754591952687</v>
      </c>
      <c r="AS401" s="0" t="n">
        <v>0.830070495129237</v>
      </c>
      <c r="AT401" s="0" t="n">
        <v>0.2818448493971</v>
      </c>
      <c r="AU401" s="0" t="n">
        <v>0.636876474206433</v>
      </c>
      <c r="AV401" s="0" t="n">
        <v>-1.54254721137412</v>
      </c>
      <c r="AW401" s="0" t="n">
        <v>1.41987716427093</v>
      </c>
      <c r="AX401" s="0" t="n">
        <v>-0.114476058818779</v>
      </c>
      <c r="AY401" s="0" t="n">
        <v>0.108527842564848</v>
      </c>
      <c r="AZ401" s="0" t="n">
        <v>-0.826838630709114</v>
      </c>
      <c r="BA401" s="0" t="n">
        <v>0.104009227724695</v>
      </c>
      <c r="BB401" s="0" t="n">
        <v>1.75820887665544</v>
      </c>
      <c r="BC401" s="0" t="n">
        <v>0.251117834642441</v>
      </c>
      <c r="BD401" s="0" t="n">
        <v>0.972162217943325</v>
      </c>
      <c r="BE401" s="0" t="n">
        <v>-0.0795795465565607</v>
      </c>
      <c r="BF401" s="0" t="n">
        <v>-1.43417703652033</v>
      </c>
      <c r="BG401" s="0" t="n">
        <v>1.73942524423228</v>
      </c>
      <c r="BH401" s="0" t="n">
        <v>0.800222735399904</v>
      </c>
      <c r="BI401" s="0" t="n">
        <v>0.552692953783497</v>
      </c>
      <c r="BJ401" s="0" t="n">
        <v>0.381631095413211</v>
      </c>
      <c r="BK401" s="0" t="n">
        <v>-0.740125664105244</v>
      </c>
    </row>
    <row r="402" customFormat="false" ht="15" hidden="false" customHeight="false" outlineLevel="0" collapsed="false">
      <c r="A402" s="0" t="n">
        <v>0.173544417561388</v>
      </c>
      <c r="B402" s="0" t="n">
        <v>-0.415802725720445</v>
      </c>
      <c r="C402" s="0" t="n">
        <v>0.625773043731776</v>
      </c>
      <c r="D402" s="0" t="n">
        <v>-0.229924345417938</v>
      </c>
      <c r="E402" s="0" t="n">
        <v>-0.777797630877715</v>
      </c>
      <c r="F402" s="0" t="n">
        <v>0.732299549737088</v>
      </c>
      <c r="G402" s="0" t="n">
        <v>-0.781358119806515</v>
      </c>
      <c r="H402" s="0" t="n">
        <v>-0.0523727687275685</v>
      </c>
      <c r="I402" s="0" t="n">
        <v>-1.04546024048225</v>
      </c>
      <c r="J402" s="0" t="n">
        <v>0.201419900076974</v>
      </c>
      <c r="K402" s="0" t="n">
        <v>-0.381244655162099</v>
      </c>
      <c r="L402" s="0" t="n">
        <v>0.04060623167853</v>
      </c>
      <c r="M402" s="0" t="n">
        <v>0.096212262040579</v>
      </c>
      <c r="N402" s="0" t="n">
        <v>-0.25893042822569</v>
      </c>
      <c r="O402" s="0" t="n">
        <v>-0.536807469224904</v>
      </c>
      <c r="P402" s="0" t="n">
        <v>1.24956491192401</v>
      </c>
      <c r="Q402" s="0" t="n">
        <v>-1.43363360881788</v>
      </c>
      <c r="R402" s="0" t="n">
        <v>1.8596630405498</v>
      </c>
      <c r="S402" s="0" t="n">
        <v>0.684812109738896</v>
      </c>
      <c r="T402" s="0" t="n">
        <v>0.0942690707649007</v>
      </c>
      <c r="U402" s="0" t="n">
        <v>-0.412355969085948</v>
      </c>
      <c r="V402" s="0" t="n">
        <v>-1.57617252774138</v>
      </c>
      <c r="W402" s="0" t="n">
        <v>1.85829148822511</v>
      </c>
      <c r="X402" s="0" t="n">
        <v>0.507694128389711</v>
      </c>
      <c r="Y402" s="0" t="n">
        <v>2.12683348779927</v>
      </c>
      <c r="Z402" s="0" t="n">
        <v>-0.0316219739102478</v>
      </c>
      <c r="AA402" s="0" t="n">
        <v>-0.271683584500031</v>
      </c>
      <c r="AB402" s="0" t="n">
        <v>-1.59079574217125</v>
      </c>
      <c r="AC402" s="0" t="n">
        <v>-0.120634760893454</v>
      </c>
      <c r="AD402" s="0" t="n">
        <v>-1.04402512944238</v>
      </c>
      <c r="AE402" s="0" t="n">
        <v>-0.583837081539059</v>
      </c>
      <c r="AF402" s="0" t="n">
        <v>0.435248197005168</v>
      </c>
      <c r="AG402" s="0" t="n">
        <v>1.40896074679204</v>
      </c>
      <c r="AH402" s="0" t="n">
        <v>-0.275002298291811</v>
      </c>
      <c r="AI402" s="0" t="n">
        <v>1.49210201714536</v>
      </c>
      <c r="AJ402" s="0" t="n">
        <v>-1.29520707266964</v>
      </c>
      <c r="AK402" s="0" t="n">
        <v>0.162062102036824</v>
      </c>
      <c r="AL402" s="0" t="n">
        <v>-1.19517741151142</v>
      </c>
      <c r="AM402" s="0" t="n">
        <v>0.480214434132399</v>
      </c>
      <c r="AN402" s="0" t="n">
        <v>-0.268850786400992</v>
      </c>
      <c r="AO402" s="0" t="n">
        <v>-0.209348857334689</v>
      </c>
      <c r="AP402" s="0" t="n">
        <v>0.045044118010924</v>
      </c>
      <c r="AQ402" s="0" t="n">
        <v>0.432659513396592</v>
      </c>
      <c r="AR402" s="0" t="n">
        <v>-0.39245601847052</v>
      </c>
      <c r="AS402" s="0" t="n">
        <v>0.926163263483208</v>
      </c>
      <c r="AT402" s="0" t="n">
        <v>1.20943532895906</v>
      </c>
      <c r="AU402" s="0" t="n">
        <v>-1.24282689332683</v>
      </c>
      <c r="AV402" s="0" t="n">
        <v>-0.727167988892101</v>
      </c>
      <c r="AW402" s="0" t="n">
        <v>-0.0658916086022399</v>
      </c>
      <c r="AX402" s="0" t="n">
        <v>-1.66514238254378</v>
      </c>
      <c r="AY402" s="0" t="n">
        <v>0.267765518724845</v>
      </c>
      <c r="AZ402" s="0" t="n">
        <v>-1.32270321998898</v>
      </c>
      <c r="BA402" s="0" t="n">
        <v>-0.175574084925822</v>
      </c>
      <c r="BB402" s="0" t="n">
        <v>1.02475075007639</v>
      </c>
      <c r="BC402" s="0" t="n">
        <v>-1.84804019177085</v>
      </c>
      <c r="BD402" s="0" t="n">
        <v>-0.990710846624085</v>
      </c>
      <c r="BE402" s="0" t="n">
        <v>0.121021031009564</v>
      </c>
      <c r="BF402" s="0" t="n">
        <v>-0.727171259533949</v>
      </c>
      <c r="BG402" s="0" t="n">
        <v>0.403703433997907</v>
      </c>
      <c r="BH402" s="0" t="n">
        <v>-0.829149035059542</v>
      </c>
      <c r="BI402" s="0" t="n">
        <v>2.39107856528396</v>
      </c>
      <c r="BJ402" s="0" t="n">
        <v>1.01980133369459</v>
      </c>
      <c r="BK402" s="0" t="n">
        <v>-0.979259744286963</v>
      </c>
    </row>
    <row r="403" customFormat="false" ht="15" hidden="false" customHeight="false" outlineLevel="0" collapsed="false">
      <c r="A403" s="0" t="n">
        <v>0.249655538218919</v>
      </c>
      <c r="B403" s="0" t="n">
        <v>-0.207542294888742</v>
      </c>
      <c r="C403" s="0" t="n">
        <v>1.34678566211544</v>
      </c>
      <c r="D403" s="0" t="n">
        <v>-1.8478669957021</v>
      </c>
      <c r="E403" s="0" t="n">
        <v>-1.19052964371768</v>
      </c>
      <c r="F403" s="0" t="n">
        <v>0.20068521837533</v>
      </c>
      <c r="G403" s="0" t="n">
        <v>0.404695856863326</v>
      </c>
      <c r="H403" s="0" t="n">
        <v>-1.02960436141969</v>
      </c>
      <c r="I403" s="0" t="n">
        <v>-1.98247045016893</v>
      </c>
      <c r="J403" s="0" t="n">
        <v>-0.953760255811354</v>
      </c>
      <c r="K403" s="0" t="n">
        <v>-2.1718026673966</v>
      </c>
      <c r="L403" s="0" t="n">
        <v>0.922351329061918</v>
      </c>
      <c r="M403" s="0" t="n">
        <v>0.819386830498791</v>
      </c>
      <c r="N403" s="0" t="n">
        <v>1.18894111805335</v>
      </c>
      <c r="O403" s="0" t="n">
        <v>-0.441760649649479</v>
      </c>
      <c r="P403" s="0" t="n">
        <v>-0.17560354980437</v>
      </c>
      <c r="Q403" s="0" t="n">
        <v>0.151951123471986</v>
      </c>
      <c r="R403" s="0" t="n">
        <v>-0.809258628123299</v>
      </c>
      <c r="S403" s="0" t="n">
        <v>-1.23232860521466</v>
      </c>
      <c r="T403" s="0" t="n">
        <v>1.52566240928684</v>
      </c>
      <c r="U403" s="0" t="n">
        <v>0.596972027901116</v>
      </c>
      <c r="V403" s="0" t="n">
        <v>-0.82014359412306</v>
      </c>
      <c r="W403" s="0" t="n">
        <v>0.467738683858582</v>
      </c>
      <c r="X403" s="0" t="n">
        <v>0.798206076358154</v>
      </c>
      <c r="Y403" s="0" t="n">
        <v>-1.0185374276504</v>
      </c>
      <c r="Z403" s="0" t="n">
        <v>1.28950006972398</v>
      </c>
      <c r="AA403" s="0" t="n">
        <v>0.301579807791105</v>
      </c>
      <c r="AB403" s="0" t="n">
        <v>-0.328644025804809</v>
      </c>
      <c r="AC403" s="0" t="n">
        <v>0.573819913910119</v>
      </c>
      <c r="AD403" s="0" t="n">
        <v>-0.783155656013175</v>
      </c>
      <c r="AE403" s="0" t="n">
        <v>0.568876975197369</v>
      </c>
      <c r="AF403" s="0" t="n">
        <v>-1.40861949344592</v>
      </c>
      <c r="AG403" s="0" t="n">
        <v>0.125746297495773</v>
      </c>
      <c r="AH403" s="0" t="n">
        <v>-0.671270136705354</v>
      </c>
      <c r="AI403" s="0" t="n">
        <v>-0.746023952982816</v>
      </c>
      <c r="AJ403" s="0" t="n">
        <v>0.627540002744073</v>
      </c>
      <c r="AK403" s="0" t="n">
        <v>2.05348654865589</v>
      </c>
      <c r="AL403" s="0" t="n">
        <v>-0.360755754663835</v>
      </c>
      <c r="AM403" s="0" t="n">
        <v>-0.0722883471248695</v>
      </c>
      <c r="AN403" s="0" t="n">
        <v>-0.555826027575127</v>
      </c>
      <c r="AO403" s="0" t="n">
        <v>0.226527472382838</v>
      </c>
      <c r="AP403" s="0" t="n">
        <v>0.430427698800716</v>
      </c>
      <c r="AQ403" s="0" t="n">
        <v>-2.0084730109817</v>
      </c>
      <c r="AR403" s="0" t="n">
        <v>1.47235406151078</v>
      </c>
      <c r="AS403" s="0" t="n">
        <v>-0.733950478364238</v>
      </c>
      <c r="AT403" s="0" t="n">
        <v>0.574601858183391</v>
      </c>
      <c r="AU403" s="0" t="n">
        <v>0.335778617740422</v>
      </c>
      <c r="AV403" s="0" t="n">
        <v>0.317102832573966</v>
      </c>
      <c r="AW403" s="0" t="n">
        <v>0.803434274171257</v>
      </c>
      <c r="AX403" s="0" t="n">
        <v>-0.57122421023624</v>
      </c>
      <c r="AY403" s="0" t="n">
        <v>-1.39064359594996</v>
      </c>
      <c r="AZ403" s="0" t="n">
        <v>-0.470013661246661</v>
      </c>
      <c r="BA403" s="0" t="n">
        <v>-0.103381996212095</v>
      </c>
      <c r="BB403" s="0" t="n">
        <v>0.986440499099247</v>
      </c>
      <c r="BC403" s="0" t="n">
        <v>-0.516825265824451</v>
      </c>
      <c r="BD403" s="0" t="n">
        <v>-2.1563496317293</v>
      </c>
      <c r="BE403" s="0" t="n">
        <v>0.380694623795093</v>
      </c>
      <c r="BF403" s="0" t="n">
        <v>0.375983579351866</v>
      </c>
      <c r="BG403" s="0" t="n">
        <v>0.561089130980997</v>
      </c>
      <c r="BH403" s="0" t="n">
        <v>0.48941423449442</v>
      </c>
      <c r="BI403" s="0" t="n">
        <v>2.74529955367239</v>
      </c>
      <c r="BJ403" s="0" t="n">
        <v>-0.405035385855713</v>
      </c>
      <c r="BK403" s="0" t="n">
        <v>0.845552176354614</v>
      </c>
    </row>
    <row r="404" customFormat="false" ht="15" hidden="false" customHeight="false" outlineLevel="0" collapsed="false">
      <c r="A404" s="0" t="n">
        <v>1.6102631187918</v>
      </c>
      <c r="B404" s="0" t="n">
        <v>-0.753189949732549</v>
      </c>
      <c r="C404" s="0" t="n">
        <v>1.08201778504194</v>
      </c>
      <c r="D404" s="0" t="n">
        <v>0.338669053883758</v>
      </c>
      <c r="E404" s="0" t="n">
        <v>-1.46644239118858</v>
      </c>
      <c r="F404" s="0" t="n">
        <v>1.40921579802451</v>
      </c>
      <c r="G404" s="0" t="n">
        <v>1.53259823459776</v>
      </c>
      <c r="H404" s="0" t="n">
        <v>-0.269306189562338</v>
      </c>
      <c r="I404" s="0" t="n">
        <v>-1.14948736401037</v>
      </c>
      <c r="J404" s="0" t="n">
        <v>1.57434171773196</v>
      </c>
      <c r="K404" s="0" t="n">
        <v>-0.407689736837177</v>
      </c>
      <c r="L404" s="0" t="n">
        <v>-0.580999539961692</v>
      </c>
      <c r="M404" s="0" t="n">
        <v>2.05916048369232</v>
      </c>
      <c r="N404" s="0" t="n">
        <v>-0.79850133790722</v>
      </c>
      <c r="O404" s="0" t="n">
        <v>-0.876605879842179</v>
      </c>
      <c r="P404" s="0" t="n">
        <v>0.311785573256025</v>
      </c>
      <c r="Q404" s="0" t="n">
        <v>-1.25234636229801</v>
      </c>
      <c r="R404" s="0" t="n">
        <v>-1.13645557432485</v>
      </c>
      <c r="S404" s="0" t="n">
        <v>-0.103117925717205</v>
      </c>
      <c r="T404" s="0" t="n">
        <v>0.451445390324934</v>
      </c>
      <c r="U404" s="0" t="n">
        <v>0.972827892582957</v>
      </c>
      <c r="V404" s="0" t="n">
        <v>0.0375635093661912</v>
      </c>
      <c r="W404" s="0" t="n">
        <v>-0.569758919704179</v>
      </c>
      <c r="X404" s="0" t="n">
        <v>0.324176861040641</v>
      </c>
      <c r="Y404" s="0" t="n">
        <v>2.19750100526203</v>
      </c>
      <c r="Z404" s="0" t="n">
        <v>-1.26871389457657</v>
      </c>
      <c r="AA404" s="0" t="n">
        <v>-0.190223221844894</v>
      </c>
      <c r="AB404" s="0" t="n">
        <v>0.379624496676834</v>
      </c>
      <c r="AC404" s="0" t="n">
        <v>-0.857158388423288</v>
      </c>
      <c r="AD404" s="0" t="n">
        <v>-1.52463859648276</v>
      </c>
      <c r="AE404" s="0" t="n">
        <v>2.80191156948789</v>
      </c>
      <c r="AF404" s="0" t="n">
        <v>-0.434263649922072</v>
      </c>
      <c r="AG404" s="0" t="n">
        <v>1.42664921081035</v>
      </c>
      <c r="AH404" s="0" t="n">
        <v>-0.499110506798941</v>
      </c>
      <c r="AI404" s="0" t="n">
        <v>-0.127927202374579</v>
      </c>
      <c r="AJ404" s="0" t="n">
        <v>-0.63572652644055</v>
      </c>
      <c r="AK404" s="0" t="n">
        <v>0.499247614494655</v>
      </c>
      <c r="AL404" s="0" t="n">
        <v>1.87324011181915</v>
      </c>
      <c r="AM404" s="0" t="n">
        <v>0.450368191256668</v>
      </c>
      <c r="AN404" s="0" t="n">
        <v>-0.406847635139783</v>
      </c>
      <c r="AO404" s="0" t="n">
        <v>-1.01539232867522</v>
      </c>
      <c r="AP404" s="0" t="n">
        <v>1.17183130047253</v>
      </c>
      <c r="AQ404" s="0" t="n">
        <v>-1.02706042687302</v>
      </c>
      <c r="AR404" s="0" t="n">
        <v>0.647872289646521</v>
      </c>
      <c r="AS404" s="0" t="n">
        <v>-0.362449881594527</v>
      </c>
      <c r="AT404" s="0" t="n">
        <v>0.509893952865633</v>
      </c>
      <c r="AU404" s="0" t="n">
        <v>-0.182170627712102</v>
      </c>
      <c r="AV404" s="0" t="n">
        <v>-0.891877634570275</v>
      </c>
      <c r="AW404" s="0" t="n">
        <v>1.22701407728854</v>
      </c>
      <c r="AX404" s="0" t="n">
        <v>0.679905896746831</v>
      </c>
      <c r="AY404" s="0" t="n">
        <v>-0.184962587342087</v>
      </c>
      <c r="AZ404" s="0" t="n">
        <v>-2.40158366103035</v>
      </c>
      <c r="BA404" s="0" t="n">
        <v>0.863189712166828</v>
      </c>
      <c r="BB404" s="0" t="n">
        <v>-2.04013388599692</v>
      </c>
      <c r="BC404" s="0" t="n">
        <v>-2.00442330367517</v>
      </c>
      <c r="BD404" s="0" t="n">
        <v>0.0973111507015912</v>
      </c>
      <c r="BE404" s="0" t="n">
        <v>0.2981525261999</v>
      </c>
      <c r="BF404" s="0" t="n">
        <v>0.692065198664692</v>
      </c>
      <c r="BG404" s="0" t="n">
        <v>0.0682025303326691</v>
      </c>
      <c r="BH404" s="0" t="n">
        <v>1.40671943255956</v>
      </c>
      <c r="BI404" s="0" t="n">
        <v>0.0762390173205976</v>
      </c>
      <c r="BJ404" s="0" t="n">
        <v>-1.49688027385086</v>
      </c>
      <c r="BK404" s="0" t="n">
        <v>0.611085062476718</v>
      </c>
    </row>
    <row r="405" customFormat="false" ht="15" hidden="false" customHeight="false" outlineLevel="0" collapsed="false">
      <c r="A405" s="0" t="n">
        <v>0.240724303989051</v>
      </c>
      <c r="B405" s="0" t="n">
        <v>1.70114047426724</v>
      </c>
      <c r="C405" s="0" t="n">
        <v>-0.374062088131044</v>
      </c>
      <c r="D405" s="0" t="n">
        <v>-0.264481684951374</v>
      </c>
      <c r="E405" s="0" t="n">
        <v>-0.0637023597657709</v>
      </c>
      <c r="F405" s="0" t="n">
        <v>0.216827050222143</v>
      </c>
      <c r="G405" s="0" t="n">
        <v>0.292757918772455</v>
      </c>
      <c r="H405" s="0" t="n">
        <v>-0.501900233700672</v>
      </c>
      <c r="I405" s="0" t="n">
        <v>0.0288166015886233</v>
      </c>
      <c r="J405" s="0" t="n">
        <v>-0.314971871555332</v>
      </c>
      <c r="K405" s="0" t="n">
        <v>-0.214982817454548</v>
      </c>
      <c r="L405" s="0" t="n">
        <v>-1.12342728709576</v>
      </c>
      <c r="M405" s="0" t="n">
        <v>-0.676994097375054</v>
      </c>
      <c r="N405" s="0" t="n">
        <v>-0.192861843150191</v>
      </c>
      <c r="O405" s="0" t="n">
        <v>-1.51842203065218</v>
      </c>
      <c r="P405" s="0" t="n">
        <v>-0.420268529056562</v>
      </c>
      <c r="Q405" s="0" t="n">
        <v>-1.30496268879042</v>
      </c>
      <c r="R405" s="0" t="n">
        <v>-0.606942608386638</v>
      </c>
      <c r="S405" s="0" t="n">
        <v>1.84191907893154</v>
      </c>
      <c r="T405" s="0" t="n">
        <v>-1.30483476331933</v>
      </c>
      <c r="U405" s="0" t="n">
        <v>-0.135176241342669</v>
      </c>
      <c r="V405" s="0" t="n">
        <v>0.051954770900778</v>
      </c>
      <c r="W405" s="0" t="n">
        <v>-0.281348347489577</v>
      </c>
      <c r="X405" s="0" t="n">
        <v>0.344983161957067</v>
      </c>
      <c r="Y405" s="0" t="n">
        <v>-0.227028860388945</v>
      </c>
      <c r="Z405" s="0" t="n">
        <v>0.591876066343092</v>
      </c>
      <c r="AA405" s="0" t="n">
        <v>-1.27427225873437</v>
      </c>
      <c r="AB405" s="0" t="n">
        <v>0.11358811362105</v>
      </c>
      <c r="AC405" s="0" t="n">
        <v>0.382583842722434</v>
      </c>
      <c r="AD405" s="0" t="n">
        <v>0.924925815719274</v>
      </c>
      <c r="AE405" s="0" t="n">
        <v>-0.268775789148642</v>
      </c>
      <c r="AF405" s="0" t="n">
        <v>-0.187107100125092</v>
      </c>
      <c r="AG405" s="0" t="n">
        <v>-0.388424613677506</v>
      </c>
      <c r="AH405" s="0" t="n">
        <v>1.02725188750513</v>
      </c>
      <c r="AI405" s="0" t="n">
        <v>1.60118119881157</v>
      </c>
      <c r="AJ405" s="0" t="n">
        <v>-0.62559130250656</v>
      </c>
      <c r="AK405" s="0" t="n">
        <v>-1.48464186187651</v>
      </c>
      <c r="AL405" s="0" t="n">
        <v>1.0263536223899</v>
      </c>
      <c r="AM405" s="0" t="n">
        <v>-1.5894412835617</v>
      </c>
      <c r="AN405" s="0" t="n">
        <v>-0.283911058736381</v>
      </c>
      <c r="AO405" s="0" t="n">
        <v>0.00706290455082972</v>
      </c>
      <c r="AP405" s="0" t="n">
        <v>0.397548696545778</v>
      </c>
      <c r="AQ405" s="0" t="n">
        <v>1.384518019425</v>
      </c>
      <c r="AR405" s="0" t="n">
        <v>-0.9877285159246</v>
      </c>
      <c r="AS405" s="0" t="n">
        <v>0.775606361437603</v>
      </c>
      <c r="AT405" s="0" t="n">
        <v>0.7798066757376</v>
      </c>
      <c r="AU405" s="0" t="n">
        <v>-0.991926309886955</v>
      </c>
      <c r="AV405" s="0" t="n">
        <v>1.88298344667173</v>
      </c>
      <c r="AW405" s="0" t="n">
        <v>1.52359781066817</v>
      </c>
      <c r="AX405" s="0" t="n">
        <v>0.0181342435080818</v>
      </c>
      <c r="AY405" s="0" t="n">
        <v>-0.293284429004852</v>
      </c>
      <c r="AZ405" s="0" t="n">
        <v>-0.484734647968924</v>
      </c>
      <c r="BA405" s="0" t="n">
        <v>0.301798493396253</v>
      </c>
      <c r="BB405" s="0" t="n">
        <v>-2.53036966864169</v>
      </c>
      <c r="BC405" s="0" t="n">
        <v>0.227892558765834</v>
      </c>
      <c r="BD405" s="0" t="n">
        <v>0.230786152102722</v>
      </c>
      <c r="BE405" s="0" t="n">
        <v>0.796986668813878</v>
      </c>
      <c r="BF405" s="0" t="n">
        <v>-0.123906816521071</v>
      </c>
      <c r="BG405" s="0" t="n">
        <v>-0.614961232046775</v>
      </c>
      <c r="BH405" s="0" t="n">
        <v>-1.20357805453346</v>
      </c>
      <c r="BI405" s="0" t="n">
        <v>1.48928426444022</v>
      </c>
      <c r="BJ405" s="0" t="n">
        <v>0.245995338355701</v>
      </c>
      <c r="BK405" s="0" t="n">
        <v>-0.446703610809144</v>
      </c>
    </row>
    <row r="406" customFormat="false" ht="15" hidden="false" customHeight="false" outlineLevel="0" collapsed="false">
      <c r="A406" s="0" t="n">
        <v>-0.587057534594536</v>
      </c>
      <c r="B406" s="0" t="n">
        <v>-0.00654865780453928</v>
      </c>
      <c r="C406" s="0" t="n">
        <v>-0.542423969532102</v>
      </c>
      <c r="D406" s="0" t="n">
        <v>0.8089638929258</v>
      </c>
      <c r="E406" s="0" t="n">
        <v>-1.55790543231836</v>
      </c>
      <c r="F406" s="0" t="n">
        <v>-0.99262810297943</v>
      </c>
      <c r="G406" s="0" t="n">
        <v>1.34492778706517</v>
      </c>
      <c r="H406" s="0" t="n">
        <v>1.07510304811676</v>
      </c>
      <c r="I406" s="0" t="n">
        <v>1.04692175010691</v>
      </c>
      <c r="J406" s="0" t="n">
        <v>-0.677969970896528</v>
      </c>
      <c r="K406" s="0" t="n">
        <v>1.28472776641747</v>
      </c>
      <c r="L406" s="0" t="n">
        <v>0.331024334208081</v>
      </c>
      <c r="M406" s="0" t="n">
        <v>-0.454704396416774</v>
      </c>
      <c r="N406" s="0" t="n">
        <v>0.0661659345464347</v>
      </c>
      <c r="O406" s="0" t="n">
        <v>-0.258887515712706</v>
      </c>
      <c r="P406" s="0" t="n">
        <v>1.06580271134876</v>
      </c>
      <c r="Q406" s="0" t="n">
        <v>-0.594854373397245</v>
      </c>
      <c r="R406" s="0" t="n">
        <v>0.613211892475997</v>
      </c>
      <c r="S406" s="0" t="n">
        <v>0.324619674397941</v>
      </c>
      <c r="T406" s="0" t="n">
        <v>-0.237731727905986</v>
      </c>
      <c r="U406" s="0" t="n">
        <v>-0.103078221530848</v>
      </c>
      <c r="V406" s="0" t="n">
        <v>-0.023980019015593</v>
      </c>
      <c r="W406" s="0" t="n">
        <v>0.750626821976756</v>
      </c>
      <c r="X406" s="0" t="n">
        <v>0.299549411199192</v>
      </c>
      <c r="Y406" s="0" t="n">
        <v>-0.00218359083703595</v>
      </c>
      <c r="Z406" s="0" t="n">
        <v>1.37508523316709</v>
      </c>
      <c r="AA406" s="0" t="n">
        <v>0.462532966313379</v>
      </c>
      <c r="AB406" s="0" t="n">
        <v>-0.387679879032847</v>
      </c>
      <c r="AC406" s="0" t="n">
        <v>1.27743660384534</v>
      </c>
      <c r="AD406" s="0" t="n">
        <v>-1.15658165159424</v>
      </c>
      <c r="AE406" s="0" t="n">
        <v>-1.26961326259984</v>
      </c>
      <c r="AF406" s="0" t="n">
        <v>1.24515057596009</v>
      </c>
      <c r="AG406" s="0" t="n">
        <v>-1.35761963305014</v>
      </c>
      <c r="AH406" s="0" t="n">
        <v>0.143581588712134</v>
      </c>
      <c r="AI406" s="0" t="n">
        <v>-0.418514559157055</v>
      </c>
      <c r="AJ406" s="0" t="n">
        <v>0.496651052128247</v>
      </c>
      <c r="AK406" s="0" t="n">
        <v>-0.923044827226762</v>
      </c>
      <c r="AL406" s="0" t="n">
        <v>-0.406094018848667</v>
      </c>
      <c r="AM406" s="0" t="n">
        <v>0.814153256597604</v>
      </c>
      <c r="AN406" s="0" t="n">
        <v>1.16520199996529</v>
      </c>
      <c r="AO406" s="0" t="n">
        <v>1.46030243520922</v>
      </c>
      <c r="AP406" s="0" t="n">
        <v>-0.187941776432756</v>
      </c>
      <c r="AQ406" s="0" t="n">
        <v>-0.572471411779736</v>
      </c>
      <c r="AR406" s="0" t="n">
        <v>-0.650965678779441</v>
      </c>
      <c r="AS406" s="0" t="n">
        <v>0.117981094607378</v>
      </c>
      <c r="AT406" s="0" t="n">
        <v>1.15699645566436</v>
      </c>
      <c r="AU406" s="0" t="n">
        <v>0.682074798023783</v>
      </c>
      <c r="AV406" s="0" t="n">
        <v>-1.15234863896193</v>
      </c>
      <c r="AW406" s="0" t="n">
        <v>0.484628564600081</v>
      </c>
      <c r="AX406" s="0" t="n">
        <v>-0.143417630681476</v>
      </c>
      <c r="AY406" s="0" t="n">
        <v>1.07565048357489</v>
      </c>
      <c r="AZ406" s="0" t="n">
        <v>-0.336583045459035</v>
      </c>
      <c r="BA406" s="0" t="n">
        <v>0.457684561679078</v>
      </c>
      <c r="BB406" s="0" t="n">
        <v>-1.04671271377576</v>
      </c>
      <c r="BC406" s="0" t="n">
        <v>-0.773557706206813</v>
      </c>
      <c r="BD406" s="0" t="n">
        <v>0.4957059465749</v>
      </c>
      <c r="BE406" s="0" t="n">
        <v>0.126664027347663</v>
      </c>
      <c r="BF406" s="0" t="n">
        <v>0.551116240040629</v>
      </c>
      <c r="BG406" s="0" t="n">
        <v>1.41943319654501</v>
      </c>
      <c r="BH406" s="0" t="n">
        <v>0.857442429547217</v>
      </c>
      <c r="BI406" s="0" t="n">
        <v>-0.19821732772082</v>
      </c>
      <c r="BJ406" s="0" t="n">
        <v>-0.325259498229582</v>
      </c>
      <c r="BK406" s="0" t="n">
        <v>-0.148547903592639</v>
      </c>
    </row>
    <row r="407" customFormat="false" ht="15" hidden="false" customHeight="false" outlineLevel="0" collapsed="false">
      <c r="A407" s="0" t="n">
        <v>0.301733053958636</v>
      </c>
      <c r="B407" s="0" t="n">
        <v>-0.933066605720985</v>
      </c>
      <c r="C407" s="0" t="n">
        <v>-0.0635419045609374</v>
      </c>
      <c r="D407" s="0" t="n">
        <v>-0.703253828095947</v>
      </c>
      <c r="E407" s="0" t="n">
        <v>1.77377513220252</v>
      </c>
      <c r="F407" s="0" t="n">
        <v>3.92240025161834</v>
      </c>
      <c r="G407" s="0" t="n">
        <v>-0.28378802783808</v>
      </c>
      <c r="H407" s="0" t="n">
        <v>1.42476565372149</v>
      </c>
      <c r="I407" s="0" t="n">
        <v>0.212451702713056</v>
      </c>
      <c r="J407" s="0" t="n">
        <v>0.302097041024606</v>
      </c>
      <c r="K407" s="0" t="n">
        <v>-1.58740060241554</v>
      </c>
      <c r="L407" s="0" t="n">
        <v>-0.399996552943606</v>
      </c>
      <c r="M407" s="0" t="n">
        <v>-0.165859026798673</v>
      </c>
      <c r="N407" s="0" t="n">
        <v>-0.836991154633674</v>
      </c>
      <c r="O407" s="0" t="n">
        <v>-0.368497586839039</v>
      </c>
      <c r="P407" s="0" t="n">
        <v>0.457676992988433</v>
      </c>
      <c r="Q407" s="0" t="n">
        <v>-1.07147593025456</v>
      </c>
      <c r="R407" s="0" t="n">
        <v>1.10975012788827</v>
      </c>
      <c r="S407" s="0" t="n">
        <v>-0.323247187533562</v>
      </c>
      <c r="T407" s="0" t="n">
        <v>1.54756979413631</v>
      </c>
      <c r="U407" s="0" t="n">
        <v>-0.203943857515995</v>
      </c>
      <c r="V407" s="0" t="n">
        <v>-0.19298964177293</v>
      </c>
      <c r="W407" s="0" t="n">
        <v>-1.67645496191466</v>
      </c>
      <c r="X407" s="0" t="n">
        <v>1.56497389344178</v>
      </c>
      <c r="Y407" s="0" t="n">
        <v>0.600887175853813</v>
      </c>
      <c r="Z407" s="0" t="n">
        <v>-0.822682426574144</v>
      </c>
      <c r="AA407" s="0" t="n">
        <v>-0.335317256397308</v>
      </c>
      <c r="AB407" s="0" t="n">
        <v>-0.180305051337503</v>
      </c>
      <c r="AC407" s="0" t="n">
        <v>0.956135702958539</v>
      </c>
      <c r="AD407" s="0" t="n">
        <v>0.590818348091429</v>
      </c>
      <c r="AE407" s="0" t="n">
        <v>-1.24504100822326</v>
      </c>
      <c r="AF407" s="0" t="n">
        <v>0.051509193753928</v>
      </c>
      <c r="AG407" s="0" t="n">
        <v>-0.375359696144473</v>
      </c>
      <c r="AH407" s="0" t="n">
        <v>0.115188328776479</v>
      </c>
      <c r="AI407" s="0" t="n">
        <v>1.18308551524977</v>
      </c>
      <c r="AJ407" s="0" t="n">
        <v>-0.933810426074997</v>
      </c>
      <c r="AK407" s="0" t="n">
        <v>-0.503232384532496</v>
      </c>
      <c r="AL407" s="0" t="n">
        <v>-2.30563683736719</v>
      </c>
      <c r="AM407" s="0" t="n">
        <v>1.01558137965055</v>
      </c>
      <c r="AN407" s="0" t="n">
        <v>-0.822572921200481</v>
      </c>
      <c r="AO407" s="0" t="n">
        <v>1.311543966037</v>
      </c>
      <c r="AP407" s="0" t="n">
        <v>-0.157346567673078</v>
      </c>
      <c r="AQ407" s="0" t="n">
        <v>-0.976506589063165</v>
      </c>
      <c r="AR407" s="0" t="n">
        <v>2.07213511609649</v>
      </c>
      <c r="AS407" s="0" t="n">
        <v>0.204932474241608</v>
      </c>
      <c r="AT407" s="0" t="n">
        <v>0.56320973404262</v>
      </c>
      <c r="AU407" s="0" t="n">
        <v>0.701957298295122</v>
      </c>
      <c r="AV407" s="0" t="n">
        <v>-0.385212652259354</v>
      </c>
      <c r="AW407" s="0" t="n">
        <v>-1.1206857064226</v>
      </c>
      <c r="AX407" s="0" t="n">
        <v>0.133278715229156</v>
      </c>
      <c r="AY407" s="0" t="n">
        <v>-0.20548642756002</v>
      </c>
      <c r="AZ407" s="0" t="n">
        <v>-0.114308753059248</v>
      </c>
      <c r="BA407" s="0" t="n">
        <v>-0.00180350635641418</v>
      </c>
      <c r="BB407" s="0" t="n">
        <v>1.08934263771211</v>
      </c>
      <c r="BC407" s="0" t="n">
        <v>-1.10844460172289</v>
      </c>
      <c r="BD407" s="0" t="n">
        <v>-0.295195368158836</v>
      </c>
      <c r="BE407" s="0" t="n">
        <v>-0.394881490002578</v>
      </c>
      <c r="BF407" s="0" t="n">
        <v>0.806509629025582</v>
      </c>
      <c r="BG407" s="0" t="n">
        <v>0.459220397989241</v>
      </c>
      <c r="BH407" s="0" t="n">
        <v>0.176134197710778</v>
      </c>
      <c r="BI407" s="0" t="n">
        <v>1.53412469344885</v>
      </c>
      <c r="BJ407" s="0" t="n">
        <v>1.68803432519768</v>
      </c>
      <c r="BK407" s="0" t="n">
        <v>0.600747930638568</v>
      </c>
    </row>
    <row r="408" customFormat="false" ht="15" hidden="false" customHeight="false" outlineLevel="0" collapsed="false">
      <c r="A408" s="0" t="n">
        <v>-0.52252076644239</v>
      </c>
      <c r="B408" s="0" t="n">
        <v>0.653137389929941</v>
      </c>
      <c r="C408" s="0" t="n">
        <v>1.01880519759071</v>
      </c>
      <c r="D408" s="0" t="n">
        <v>0.81468565323767</v>
      </c>
      <c r="E408" s="0" t="n">
        <v>0.455342423145313</v>
      </c>
      <c r="F408" s="0" t="n">
        <v>0.353858962820104</v>
      </c>
      <c r="G408" s="0" t="n">
        <v>-2.16552145220656</v>
      </c>
      <c r="H408" s="0" t="n">
        <v>-1.05462062848732</v>
      </c>
      <c r="I408" s="0" t="n">
        <v>-1.02477411228173</v>
      </c>
      <c r="J408" s="0" t="n">
        <v>-1.16858036427338</v>
      </c>
      <c r="K408" s="0" t="n">
        <v>0.99882086933405</v>
      </c>
      <c r="L408" s="0" t="n">
        <v>1.22236461498724</v>
      </c>
      <c r="M408" s="0" t="n">
        <v>1.10687029153406</v>
      </c>
      <c r="N408" s="0" t="n">
        <v>-1.33450613333784</v>
      </c>
      <c r="O408" s="0" t="n">
        <v>0.547191788882491</v>
      </c>
      <c r="P408" s="0" t="n">
        <v>1.25135618223929</v>
      </c>
      <c r="Q408" s="0" t="n">
        <v>0.430996200219813</v>
      </c>
      <c r="R408" s="0" t="n">
        <v>0.238605531714627</v>
      </c>
      <c r="S408" s="0" t="n">
        <v>-0.268413273694562</v>
      </c>
      <c r="T408" s="0" t="n">
        <v>-0.250951020712043</v>
      </c>
      <c r="U408" s="0" t="n">
        <v>0.828180563873508</v>
      </c>
      <c r="V408" s="0" t="n">
        <v>-0.685656392513711</v>
      </c>
      <c r="W408" s="0" t="n">
        <v>0.639193533750158</v>
      </c>
      <c r="X408" s="0" t="n">
        <v>0.156276336705043</v>
      </c>
      <c r="Y408" s="0" t="n">
        <v>-0.686774070503355</v>
      </c>
      <c r="Z408" s="0" t="n">
        <v>0.641821403944341</v>
      </c>
      <c r="AA408" s="0" t="n">
        <v>0.569351423581138</v>
      </c>
      <c r="AB408" s="0" t="n">
        <v>-0.591668049693131</v>
      </c>
      <c r="AC408" s="0" t="n">
        <v>0.85773317660502</v>
      </c>
      <c r="AD408" s="0" t="n">
        <v>0.384792023604071</v>
      </c>
      <c r="AE408" s="0" t="n">
        <v>-0.555742178042893</v>
      </c>
      <c r="AF408" s="0" t="n">
        <v>-2.05409244143598</v>
      </c>
      <c r="AG408" s="0" t="n">
        <v>-0.605404504762747</v>
      </c>
      <c r="AH408" s="0" t="n">
        <v>-0.472639762990012</v>
      </c>
      <c r="AI408" s="0" t="n">
        <v>-0.53080158367273</v>
      </c>
      <c r="AJ408" s="0" t="n">
        <v>1.07319027406705</v>
      </c>
      <c r="AK408" s="0" t="n">
        <v>-0.115596738679908</v>
      </c>
      <c r="AL408" s="0" t="n">
        <v>0.0297664883364018</v>
      </c>
      <c r="AM408" s="0" t="n">
        <v>-0.321584540372756</v>
      </c>
      <c r="AN408" s="0" t="n">
        <v>-0.116508052475871</v>
      </c>
      <c r="AO408" s="0" t="n">
        <v>-0.379699677417113</v>
      </c>
      <c r="AP408" s="0" t="n">
        <v>0.311467194899202</v>
      </c>
      <c r="AQ408" s="0" t="n">
        <v>-0.0586089173717927</v>
      </c>
      <c r="AR408" s="0" t="n">
        <v>1.22782856605699</v>
      </c>
      <c r="AS408" s="0" t="n">
        <v>0.319907278002914</v>
      </c>
      <c r="AT408" s="0" t="n">
        <v>-1.39083354817664</v>
      </c>
      <c r="AU408" s="0" t="n">
        <v>-0.318808339628256</v>
      </c>
      <c r="AV408" s="0" t="n">
        <v>0.0209210373830769</v>
      </c>
      <c r="AW408" s="0" t="n">
        <v>-1.89612327625435</v>
      </c>
      <c r="AX408" s="0" t="n">
        <v>1.36083497830108</v>
      </c>
      <c r="AY408" s="0" t="n">
        <v>1.10945555544622</v>
      </c>
      <c r="AZ408" s="0" t="n">
        <v>-1.71271141127627</v>
      </c>
      <c r="BA408" s="0" t="n">
        <v>-0.0459609360489338</v>
      </c>
      <c r="BB408" s="0" t="n">
        <v>0.242583036289794</v>
      </c>
      <c r="BC408" s="0" t="n">
        <v>1.19920432509564</v>
      </c>
      <c r="BD408" s="0" t="n">
        <v>-0.447696266395012</v>
      </c>
      <c r="BE408" s="0" t="n">
        <v>-0.544459869527462</v>
      </c>
      <c r="BF408" s="0" t="n">
        <v>1.0944943608349</v>
      </c>
      <c r="BG408" s="0" t="n">
        <v>0.140275585550428</v>
      </c>
      <c r="BH408" s="0" t="n">
        <v>0.335515832033066</v>
      </c>
      <c r="BI408" s="0" t="n">
        <v>-0.255977146418771</v>
      </c>
      <c r="BJ408" s="0" t="n">
        <v>1.11925024222064</v>
      </c>
      <c r="BK408" s="0" t="n">
        <v>-1.25194745451316</v>
      </c>
    </row>
    <row r="409" customFormat="false" ht="15" hidden="false" customHeight="false" outlineLevel="0" collapsed="false">
      <c r="A409" s="0" t="n">
        <v>-0.915823781597604</v>
      </c>
      <c r="B409" s="0" t="n">
        <v>0.363175558732816</v>
      </c>
      <c r="C409" s="0" t="n">
        <v>0.216418711638371</v>
      </c>
      <c r="D409" s="0" t="n">
        <v>0.136422150277616</v>
      </c>
      <c r="E409" s="0" t="n">
        <v>0.778308553006503</v>
      </c>
      <c r="F409" s="0" t="n">
        <v>0.443429418235036</v>
      </c>
      <c r="G409" s="0" t="n">
        <v>0.270270367674609</v>
      </c>
      <c r="H409" s="0" t="n">
        <v>-1.61286837070713</v>
      </c>
      <c r="I409" s="0" t="n">
        <v>-0.946618308330437</v>
      </c>
      <c r="J409" s="0" t="n">
        <v>-0.934654707336624</v>
      </c>
      <c r="K409" s="0" t="n">
        <v>-0.36992561300439</v>
      </c>
      <c r="L409" s="0" t="n">
        <v>1.11732700893124</v>
      </c>
      <c r="M409" s="0" t="n">
        <v>0.0414911045773792</v>
      </c>
      <c r="N409" s="0" t="n">
        <v>-0.97048845961338</v>
      </c>
      <c r="O409" s="0" t="n">
        <v>1.25826462936729</v>
      </c>
      <c r="P409" s="0" t="n">
        <v>-0.636553206873264</v>
      </c>
      <c r="Q409" s="0" t="n">
        <v>-2.32260922526277</v>
      </c>
      <c r="R409" s="0" t="n">
        <v>-1.06181664598973</v>
      </c>
      <c r="S409" s="0" t="n">
        <v>-1.41402913556199</v>
      </c>
      <c r="T409" s="0" t="n">
        <v>-0.218338750442161</v>
      </c>
      <c r="U409" s="0" t="n">
        <v>-0.96793194876499</v>
      </c>
      <c r="V409" s="0" t="n">
        <v>0.717853214354036</v>
      </c>
      <c r="W409" s="0" t="n">
        <v>-0.795863812341226</v>
      </c>
      <c r="X409" s="0" t="n">
        <v>-0.654388134060763</v>
      </c>
      <c r="Y409" s="0" t="n">
        <v>-0.289911174037663</v>
      </c>
      <c r="Z409" s="0" t="n">
        <v>-1.3160074197185</v>
      </c>
      <c r="AA409" s="0" t="n">
        <v>0.538784837847389</v>
      </c>
      <c r="AB409" s="0" t="n">
        <v>0.187057516473663</v>
      </c>
      <c r="AC409" s="0" t="n">
        <v>-0.0954620413582966</v>
      </c>
      <c r="AD409" s="0" t="n">
        <v>1.0296109710894</v>
      </c>
      <c r="AE409" s="0" t="n">
        <v>-0.226931943800248</v>
      </c>
      <c r="AF409" s="0" t="n">
        <v>1.71893041295385</v>
      </c>
      <c r="AG409" s="0" t="n">
        <v>-1.04695453442821</v>
      </c>
      <c r="AH409" s="0" t="n">
        <v>-0.0466373665659658</v>
      </c>
      <c r="AI409" s="0" t="n">
        <v>0.520892903903763</v>
      </c>
      <c r="AJ409" s="0" t="n">
        <v>0.834373612295122</v>
      </c>
      <c r="AK409" s="0" t="n">
        <v>0.234579029619188</v>
      </c>
      <c r="AL409" s="0" t="n">
        <v>-0.688259710772414</v>
      </c>
      <c r="AM409" s="0" t="n">
        <v>-0.547738978737561</v>
      </c>
      <c r="AN409" s="0" t="n">
        <v>0.705537947278461</v>
      </c>
      <c r="AO409" s="0" t="n">
        <v>0.846039672627635</v>
      </c>
      <c r="AP409" s="0" t="n">
        <v>-0.656898706319647</v>
      </c>
      <c r="AQ409" s="0" t="n">
        <v>0.722347404615029</v>
      </c>
      <c r="AR409" s="0" t="n">
        <v>-0.0599097740795036</v>
      </c>
      <c r="AS409" s="0" t="n">
        <v>-0.123754642524277</v>
      </c>
      <c r="AT409" s="0" t="n">
        <v>-0.312062131726738</v>
      </c>
      <c r="AU409" s="0" t="n">
        <v>-0.858270430181872</v>
      </c>
      <c r="AV409" s="0" t="n">
        <v>1.26296293686732</v>
      </c>
      <c r="AW409" s="0" t="n">
        <v>1.91115932526049</v>
      </c>
      <c r="AX409" s="0" t="n">
        <v>0.567447281228352</v>
      </c>
      <c r="AY409" s="0" t="n">
        <v>-1.80152840783219</v>
      </c>
      <c r="AZ409" s="0" t="n">
        <v>-2.02217410008738</v>
      </c>
      <c r="BA409" s="0" t="n">
        <v>-1.83117713556589</v>
      </c>
      <c r="BB409" s="0" t="n">
        <v>0.19298136776069</v>
      </c>
      <c r="BC409" s="0" t="n">
        <v>1.78211508198483</v>
      </c>
      <c r="BD409" s="0" t="n">
        <v>2.34303910165184</v>
      </c>
      <c r="BE409" s="0" t="n">
        <v>0.614038161549411</v>
      </c>
      <c r="BF409" s="0" t="n">
        <v>0.19807363014936</v>
      </c>
      <c r="BG409" s="0" t="n">
        <v>-1.30062540105596</v>
      </c>
      <c r="BH409" s="0" t="n">
        <v>-0.867805459542446</v>
      </c>
      <c r="BI409" s="0" t="n">
        <v>-0.227405078991621</v>
      </c>
      <c r="BJ409" s="0" t="n">
        <v>0.889844770941142</v>
      </c>
      <c r="BK409" s="0" t="n">
        <v>0.96077955824489</v>
      </c>
    </row>
    <row r="410" customFormat="false" ht="15" hidden="false" customHeight="false" outlineLevel="0" collapsed="false">
      <c r="A410" s="0" t="n">
        <v>-0.254127687071435</v>
      </c>
      <c r="B410" s="0" t="n">
        <v>-0.697050978839727</v>
      </c>
      <c r="C410" s="0" t="n">
        <v>-0.391881262245585</v>
      </c>
      <c r="D410" s="0" t="n">
        <v>1.03459795960666</v>
      </c>
      <c r="E410" s="0" t="n">
        <v>-0.650667628792086</v>
      </c>
      <c r="F410" s="0" t="n">
        <v>-0.425910967101411</v>
      </c>
      <c r="G410" s="0" t="n">
        <v>1.07066640619018</v>
      </c>
      <c r="H410" s="0" t="n">
        <v>0.784320970300256</v>
      </c>
      <c r="I410" s="0" t="n">
        <v>-0.688495974561567</v>
      </c>
      <c r="J410" s="0" t="n">
        <v>0.234507535145891</v>
      </c>
      <c r="K410" s="0" t="n">
        <v>-1.58914730163646</v>
      </c>
      <c r="L410" s="0" t="n">
        <v>-0.501129276064576</v>
      </c>
      <c r="M410" s="0" t="n">
        <v>0.486631188189269</v>
      </c>
      <c r="N410" s="0" t="n">
        <v>0.0102056003909327</v>
      </c>
      <c r="O410" s="0" t="n">
        <v>-0.0633833926377182</v>
      </c>
      <c r="P410" s="0" t="n">
        <v>0.72839031324171</v>
      </c>
      <c r="Q410" s="0" t="n">
        <v>0.912588198177627</v>
      </c>
      <c r="R410" s="0" t="n">
        <v>-0.701389893809499</v>
      </c>
      <c r="S410" s="0" t="n">
        <v>-0.845273297042096</v>
      </c>
      <c r="T410" s="0" t="n">
        <v>-0.603781469552959</v>
      </c>
      <c r="U410" s="0" t="n">
        <v>-1.5153180943238</v>
      </c>
      <c r="V410" s="0" t="n">
        <v>0.541773236011602</v>
      </c>
      <c r="W410" s="0" t="n">
        <v>-1.67427076607113</v>
      </c>
      <c r="X410" s="0" t="n">
        <v>0.900921118554153</v>
      </c>
      <c r="Y410" s="0" t="n">
        <v>1.01268556336849</v>
      </c>
      <c r="Z410" s="0" t="n">
        <v>1.75995888214925</v>
      </c>
      <c r="AA410" s="0" t="n">
        <v>0.445795313826817</v>
      </c>
      <c r="AB410" s="0" t="n">
        <v>0.503722336829454</v>
      </c>
      <c r="AC410" s="0" t="n">
        <v>-0.525937280254651</v>
      </c>
      <c r="AD410" s="0" t="n">
        <v>-0.243890941620451</v>
      </c>
      <c r="AE410" s="0" t="n">
        <v>1.19297337101914</v>
      </c>
      <c r="AF410" s="0" t="n">
        <v>0.392726238425818</v>
      </c>
      <c r="AG410" s="0" t="n">
        <v>0.371462021087685</v>
      </c>
      <c r="AH410" s="0" t="n">
        <v>1.77598224696189</v>
      </c>
      <c r="AI410" s="0" t="n">
        <v>0.98094672701337</v>
      </c>
      <c r="AJ410" s="0" t="n">
        <v>0.770813630614089</v>
      </c>
      <c r="AK410" s="0" t="n">
        <v>-1.43362501982095</v>
      </c>
      <c r="AL410" s="0" t="n">
        <v>-0.191450715957353</v>
      </c>
      <c r="AM410" s="0" t="n">
        <v>-0.6621687539475</v>
      </c>
      <c r="AN410" s="0" t="n">
        <v>1.49863549714921</v>
      </c>
      <c r="AO410" s="0" t="n">
        <v>-1.19421448301399</v>
      </c>
      <c r="AP410" s="0" t="n">
        <v>-1.30110206302409</v>
      </c>
      <c r="AQ410" s="0" t="n">
        <v>1.99834496714463</v>
      </c>
      <c r="AR410" s="0" t="n">
        <v>0.705316723915848</v>
      </c>
      <c r="AS410" s="0" t="n">
        <v>-0.49576557301551</v>
      </c>
      <c r="AT410" s="0" t="n">
        <v>-0.644388453538182</v>
      </c>
      <c r="AU410" s="0" t="n">
        <v>0.678494730487222</v>
      </c>
      <c r="AV410" s="0" t="n">
        <v>0.305499463053653</v>
      </c>
      <c r="AW410" s="0" t="n">
        <v>0.597381061045143</v>
      </c>
      <c r="AX410" s="0" t="n">
        <v>-0.11041804694612</v>
      </c>
      <c r="AY410" s="0" t="n">
        <v>-1.19717853146191</v>
      </c>
      <c r="AZ410" s="0" t="n">
        <v>0.771042157141205</v>
      </c>
      <c r="BA410" s="0" t="n">
        <v>-1.00082049776841</v>
      </c>
      <c r="BB410" s="0" t="n">
        <v>0.781672072346888</v>
      </c>
      <c r="BC410" s="0" t="n">
        <v>0.847627212496884</v>
      </c>
      <c r="BD410" s="0" t="n">
        <v>-0.818594618343213</v>
      </c>
      <c r="BE410" s="0" t="n">
        <v>-0.921936378007617</v>
      </c>
      <c r="BF410" s="0" t="n">
        <v>-0.851409936762654</v>
      </c>
      <c r="BG410" s="0" t="n">
        <v>1.31579740821814</v>
      </c>
      <c r="BH410" s="0" t="n">
        <v>0.465950978072051</v>
      </c>
      <c r="BI410" s="0" t="n">
        <v>-0.822988592003321</v>
      </c>
      <c r="BJ410" s="0" t="n">
        <v>-0.0415418405638946</v>
      </c>
      <c r="BK410" s="0" t="n">
        <v>1.07369284619746</v>
      </c>
    </row>
    <row r="411" customFormat="false" ht="15" hidden="false" customHeight="false" outlineLevel="0" collapsed="false">
      <c r="A411" s="0" t="n">
        <v>-0.458317939125442</v>
      </c>
      <c r="B411" s="0" t="n">
        <v>0.714807258991471</v>
      </c>
      <c r="C411" s="0" t="n">
        <v>-1.79452484839221</v>
      </c>
      <c r="D411" s="0" t="n">
        <v>-1.54484146241826</v>
      </c>
      <c r="E411" s="0" t="n">
        <v>-0.604097426355567</v>
      </c>
      <c r="F411" s="0" t="n">
        <v>-1.36100670476977</v>
      </c>
      <c r="G411" s="0" t="n">
        <v>-0.0647913501233811</v>
      </c>
      <c r="H411" s="0" t="n">
        <v>-0.765437494375016</v>
      </c>
      <c r="I411" s="0" t="n">
        <v>-1.47772029530208</v>
      </c>
      <c r="J411" s="0" t="n">
        <v>-0.245498681794313</v>
      </c>
      <c r="K411" s="0" t="n">
        <v>0.255187171514284</v>
      </c>
      <c r="L411" s="0" t="n">
        <v>1.70462195817712</v>
      </c>
      <c r="M411" s="0" t="n">
        <v>0.083133525721494</v>
      </c>
      <c r="N411" s="0" t="n">
        <v>-0.823423184562311</v>
      </c>
      <c r="O411" s="0" t="n">
        <v>-0.94563342756763</v>
      </c>
      <c r="P411" s="0" t="n">
        <v>-0.50436506571841</v>
      </c>
      <c r="Q411" s="0" t="n">
        <v>0.54129909496224</v>
      </c>
      <c r="R411" s="0" t="n">
        <v>1.97682156894759</v>
      </c>
      <c r="S411" s="0" t="n">
        <v>0.495215098004735</v>
      </c>
      <c r="T411" s="0" t="n">
        <v>0.304344871053951</v>
      </c>
      <c r="U411" s="0" t="n">
        <v>0.312928967190014</v>
      </c>
      <c r="V411" s="0" t="n">
        <v>-0.618556356977924</v>
      </c>
      <c r="W411" s="0" t="n">
        <v>-1.98567641101484</v>
      </c>
      <c r="X411" s="0" t="n">
        <v>-0.123529201841093</v>
      </c>
      <c r="Y411" s="0" t="n">
        <v>0.216731789156462</v>
      </c>
      <c r="Z411" s="0" t="n">
        <v>0.259221813004093</v>
      </c>
      <c r="AA411" s="0" t="n">
        <v>-0.124384766907714</v>
      </c>
      <c r="AB411" s="0" t="n">
        <v>0.828293760348399</v>
      </c>
      <c r="AC411" s="0" t="n">
        <v>-0.120198558746055</v>
      </c>
      <c r="AD411" s="0" t="n">
        <v>-0.4508123363318</v>
      </c>
      <c r="AE411" s="0" t="n">
        <v>-0.209686063574488</v>
      </c>
      <c r="AF411" s="0" t="n">
        <v>-0.457541934004781</v>
      </c>
      <c r="AG411" s="0" t="n">
        <v>-0.433747609348535</v>
      </c>
      <c r="AH411" s="0" t="n">
        <v>1.77189668224644</v>
      </c>
      <c r="AI411" s="0" t="n">
        <v>-0.636870158395403</v>
      </c>
      <c r="AJ411" s="0" t="n">
        <v>0.671014845662454</v>
      </c>
      <c r="AK411" s="0" t="n">
        <v>1.09583916300396</v>
      </c>
      <c r="AL411" s="0" t="n">
        <v>1.104451827855</v>
      </c>
      <c r="AM411" s="0" t="n">
        <v>-0.433541610472529</v>
      </c>
      <c r="AN411" s="0" t="n">
        <v>0.222574927224853</v>
      </c>
      <c r="AO411" s="0" t="n">
        <v>1.68196878398541</v>
      </c>
      <c r="AP411" s="0" t="n">
        <v>-0.478037815192283</v>
      </c>
      <c r="AQ411" s="0" t="n">
        <v>1.43960813079883</v>
      </c>
      <c r="AR411" s="0" t="n">
        <v>-0.139821358518211</v>
      </c>
      <c r="AS411" s="0" t="n">
        <v>-0.238498925673054</v>
      </c>
      <c r="AT411" s="0" t="n">
        <v>-0.885577081695045</v>
      </c>
      <c r="AU411" s="0" t="n">
        <v>-1.78168478646685</v>
      </c>
      <c r="AV411" s="0" t="n">
        <v>1.36467632590054</v>
      </c>
      <c r="AW411" s="0" t="n">
        <v>0.0524738560630494</v>
      </c>
      <c r="AX411" s="0" t="n">
        <v>0.276335295044217</v>
      </c>
      <c r="AY411" s="0" t="n">
        <v>-0.433749685960962</v>
      </c>
      <c r="AZ411" s="0" t="n">
        <v>-0.215668770933619</v>
      </c>
      <c r="BA411" s="0" t="n">
        <v>0.35254624273662</v>
      </c>
      <c r="BB411" s="0" t="n">
        <v>0.440902188610856</v>
      </c>
      <c r="BC411" s="0" t="n">
        <v>1.11645085518405</v>
      </c>
      <c r="BD411" s="0" t="n">
        <v>-0.987861582406509</v>
      </c>
      <c r="BE411" s="0" t="n">
        <v>-0.459204181599529</v>
      </c>
      <c r="BF411" s="0" t="n">
        <v>-0.917768197795137</v>
      </c>
      <c r="BG411" s="0" t="n">
        <v>0.310396136475514</v>
      </c>
      <c r="BH411" s="0" t="n">
        <v>0.65683546869443</v>
      </c>
      <c r="BI411" s="0" t="n">
        <v>1.07831506662923</v>
      </c>
      <c r="BJ411" s="0" t="n">
        <v>-0.35891758374066</v>
      </c>
      <c r="BK411" s="0" t="n">
        <v>1.03979322452824</v>
      </c>
    </row>
    <row r="412" customFormat="false" ht="15" hidden="false" customHeight="false" outlineLevel="0" collapsed="false">
      <c r="A412" s="0" t="n">
        <v>-1.84866306896655</v>
      </c>
      <c r="B412" s="0" t="n">
        <v>1.30764258109344</v>
      </c>
      <c r="C412" s="0" t="n">
        <v>-0.273660119212502</v>
      </c>
      <c r="D412" s="0" t="n">
        <v>-1.56685470721379</v>
      </c>
      <c r="E412" s="0" t="n">
        <v>-0.599089759263809</v>
      </c>
      <c r="F412" s="0" t="n">
        <v>-0.175673712491779</v>
      </c>
      <c r="G412" s="0" t="n">
        <v>0.968483646961896</v>
      </c>
      <c r="H412" s="0" t="n">
        <v>1.3817691885677</v>
      </c>
      <c r="I412" s="0" t="n">
        <v>-0.770050108917586</v>
      </c>
      <c r="J412" s="0" t="n">
        <v>-1.50614724077495</v>
      </c>
      <c r="K412" s="0" t="n">
        <v>0.438849990478172</v>
      </c>
      <c r="L412" s="0" t="n">
        <v>1.13906150761635</v>
      </c>
      <c r="M412" s="0" t="n">
        <v>2.45816943054902</v>
      </c>
      <c r="N412" s="0" t="n">
        <v>0.980764843662538</v>
      </c>
      <c r="O412" s="0" t="n">
        <v>0.11365684249904</v>
      </c>
      <c r="P412" s="0" t="n">
        <v>-1.59912324083673</v>
      </c>
      <c r="Q412" s="0" t="n">
        <v>-0.673133692232969</v>
      </c>
      <c r="R412" s="0" t="n">
        <v>-0.305085404706753</v>
      </c>
      <c r="S412" s="0" t="n">
        <v>0.400119661301131</v>
      </c>
      <c r="T412" s="0" t="n">
        <v>0.583165717255956</v>
      </c>
      <c r="U412" s="0" t="n">
        <v>-1.40564759750796</v>
      </c>
      <c r="V412" s="0" t="n">
        <v>-0.20073854075839</v>
      </c>
      <c r="W412" s="0" t="n">
        <v>2.10260069192102</v>
      </c>
      <c r="X412" s="0" t="n">
        <v>0.673539647897243</v>
      </c>
      <c r="Y412" s="0" t="n">
        <v>0.858216031771627</v>
      </c>
      <c r="Z412" s="0" t="n">
        <v>0.546264009177465</v>
      </c>
      <c r="AA412" s="0" t="n">
        <v>-0.562910660285085</v>
      </c>
      <c r="AB412" s="0" t="n">
        <v>0.107444881794249</v>
      </c>
      <c r="AC412" s="0" t="n">
        <v>0.076865407003662</v>
      </c>
      <c r="AD412" s="0" t="n">
        <v>-1.31347316132524</v>
      </c>
      <c r="AE412" s="0" t="n">
        <v>0.696461089786688</v>
      </c>
      <c r="AF412" s="0" t="n">
        <v>-1.86419952588735</v>
      </c>
      <c r="AG412" s="0" t="n">
        <v>0.671307591371086</v>
      </c>
      <c r="AH412" s="0" t="n">
        <v>-0.0891981966125714</v>
      </c>
      <c r="AI412" s="0" t="n">
        <v>0.281203595402767</v>
      </c>
      <c r="AJ412" s="0" t="n">
        <v>-0.123419133500961</v>
      </c>
      <c r="AK412" s="0" t="n">
        <v>-0.444591995073129</v>
      </c>
      <c r="AL412" s="0" t="n">
        <v>-0.433835240088877</v>
      </c>
      <c r="AM412" s="0" t="n">
        <v>0.75311733062058</v>
      </c>
      <c r="AN412" s="0" t="n">
        <v>1.12291467744757</v>
      </c>
      <c r="AO412" s="0" t="n">
        <v>-2.50317179090571</v>
      </c>
      <c r="AP412" s="0" t="n">
        <v>0.483984339600553</v>
      </c>
      <c r="AQ412" s="0" t="n">
        <v>-0.699212438671987</v>
      </c>
      <c r="AR412" s="0" t="n">
        <v>1.6076413105232</v>
      </c>
      <c r="AS412" s="0" t="n">
        <v>0.279612719904677</v>
      </c>
      <c r="AT412" s="0" t="n">
        <v>0.127199383982443</v>
      </c>
      <c r="AU412" s="0" t="n">
        <v>-0.472815069927833</v>
      </c>
      <c r="AV412" s="0" t="n">
        <v>2.72245414099194</v>
      </c>
      <c r="AW412" s="0" t="n">
        <v>-0.166140613078331</v>
      </c>
      <c r="AX412" s="0" t="n">
        <v>1.14974145536789</v>
      </c>
      <c r="AY412" s="0" t="n">
        <v>-0.324345711194924</v>
      </c>
      <c r="AZ412" s="0" t="n">
        <v>1.03632919683816</v>
      </c>
      <c r="BA412" s="0" t="n">
        <v>0.855482695925581</v>
      </c>
      <c r="BB412" s="0" t="n">
        <v>0.273627610393268</v>
      </c>
      <c r="BC412" s="0" t="n">
        <v>1.0523294696032</v>
      </c>
      <c r="BD412" s="0" t="n">
        <v>0.475534446735355</v>
      </c>
      <c r="BE412" s="0" t="n">
        <v>1.19337576854332</v>
      </c>
      <c r="BF412" s="0" t="n">
        <v>1.83317045169873</v>
      </c>
      <c r="BG412" s="0" t="n">
        <v>-1.01795705242936</v>
      </c>
      <c r="BH412" s="0" t="n">
        <v>1.29604869282393</v>
      </c>
      <c r="BI412" s="0" t="n">
        <v>0.178680887607984</v>
      </c>
      <c r="BJ412" s="0" t="n">
        <v>-0.752891081493785</v>
      </c>
      <c r="BK412" s="0" t="n">
        <v>0.614944102516043</v>
      </c>
    </row>
    <row r="413" customFormat="false" ht="15" hidden="false" customHeight="false" outlineLevel="0" collapsed="false">
      <c r="A413" s="0" t="n">
        <v>0.825165899745538</v>
      </c>
      <c r="B413" s="0" t="n">
        <v>-0.226238088667422</v>
      </c>
      <c r="C413" s="0" t="n">
        <v>-1.11793382272715</v>
      </c>
      <c r="D413" s="0" t="n">
        <v>1.16931526508647</v>
      </c>
      <c r="E413" s="0" t="n">
        <v>0.150147832017439</v>
      </c>
      <c r="F413" s="0" t="n">
        <v>1.73249459496733</v>
      </c>
      <c r="G413" s="0" t="n">
        <v>0.39320100368219</v>
      </c>
      <c r="H413" s="0" t="n">
        <v>-0.0342046845380754</v>
      </c>
      <c r="I413" s="0" t="n">
        <v>0.854624641755066</v>
      </c>
      <c r="J413" s="0" t="n">
        <v>0.456991833825232</v>
      </c>
      <c r="K413" s="0" t="n">
        <v>1.40822676830745</v>
      </c>
      <c r="L413" s="0" t="n">
        <v>-0.0770786113814936</v>
      </c>
      <c r="M413" s="0" t="n">
        <v>-1.05569424888315</v>
      </c>
      <c r="N413" s="0" t="n">
        <v>1.09714386977046</v>
      </c>
      <c r="O413" s="0" t="n">
        <v>0.622671766552383</v>
      </c>
      <c r="P413" s="0" t="n">
        <v>-0.502546246454182</v>
      </c>
      <c r="Q413" s="0" t="n">
        <v>-1.21209071932274</v>
      </c>
      <c r="R413" s="0" t="n">
        <v>1.49318981220893</v>
      </c>
      <c r="S413" s="0" t="n">
        <v>0.168784737415949</v>
      </c>
      <c r="T413" s="0" t="n">
        <v>-0.283130822319525</v>
      </c>
      <c r="U413" s="0" t="n">
        <v>0.102056390628848</v>
      </c>
      <c r="V413" s="0" t="n">
        <v>2.47679206687709</v>
      </c>
      <c r="W413" s="0" t="n">
        <v>-0.501090009308772</v>
      </c>
      <c r="X413" s="0" t="n">
        <v>-1.51933635109064</v>
      </c>
      <c r="Y413" s="0" t="n">
        <v>-0.116661751169503</v>
      </c>
      <c r="Z413" s="0" t="n">
        <v>1.03110605329426</v>
      </c>
      <c r="AA413" s="0" t="n">
        <v>0.513127246364283</v>
      </c>
      <c r="AB413" s="0" t="n">
        <v>-1.76991306765559</v>
      </c>
      <c r="AC413" s="0" t="n">
        <v>-0.909962540860559</v>
      </c>
      <c r="AD413" s="0" t="n">
        <v>-0.640026618384329</v>
      </c>
      <c r="AE413" s="0" t="n">
        <v>-0.356412583534376</v>
      </c>
      <c r="AF413" s="0" t="n">
        <v>0.661137112190972</v>
      </c>
      <c r="AG413" s="0" t="n">
        <v>0.200571180655769</v>
      </c>
      <c r="AH413" s="0" t="n">
        <v>0.0779227356785159</v>
      </c>
      <c r="AI413" s="0" t="n">
        <v>-0.549574316064444</v>
      </c>
      <c r="AJ413" s="0" t="n">
        <v>-1.5089188942669</v>
      </c>
      <c r="AK413" s="0" t="n">
        <v>-1.11833813679313</v>
      </c>
      <c r="AL413" s="0" t="n">
        <v>1.41938435579604</v>
      </c>
      <c r="AM413" s="0" t="n">
        <v>-0.223994968901049</v>
      </c>
      <c r="AN413" s="0" t="n">
        <v>-0.736763345167897</v>
      </c>
      <c r="AO413" s="0" t="n">
        <v>-0.618860330144635</v>
      </c>
      <c r="AP413" s="0" t="n">
        <v>0.629233763387419</v>
      </c>
      <c r="AQ413" s="0" t="n">
        <v>-2.91410921576836</v>
      </c>
      <c r="AR413" s="0" t="n">
        <v>1.27708456233112</v>
      </c>
      <c r="AS413" s="0" t="n">
        <v>1.08318844666605</v>
      </c>
      <c r="AT413" s="0" t="n">
        <v>-0.233595081261576</v>
      </c>
      <c r="AU413" s="0" t="n">
        <v>-2.11680305496385</v>
      </c>
      <c r="AV413" s="0" t="n">
        <v>0.836194850704171</v>
      </c>
      <c r="AW413" s="0" t="n">
        <v>0.265828365646992</v>
      </c>
      <c r="AX413" s="0" t="n">
        <v>-1.07729367301569</v>
      </c>
      <c r="AY413" s="0" t="n">
        <v>0.0178621548877335</v>
      </c>
      <c r="AZ413" s="0" t="n">
        <v>0.334603854530296</v>
      </c>
      <c r="BA413" s="0" t="n">
        <v>-0.56563290188672</v>
      </c>
      <c r="BB413" s="0" t="n">
        <v>-0.272517990229593</v>
      </c>
      <c r="BC413" s="0" t="n">
        <v>-1.03043878563679</v>
      </c>
      <c r="BD413" s="0" t="n">
        <v>-1.29146888906536</v>
      </c>
      <c r="BE413" s="0" t="n">
        <v>-0.307003060005362</v>
      </c>
      <c r="BF413" s="0" t="n">
        <v>-0.291732725378309</v>
      </c>
      <c r="BG413" s="0" t="n">
        <v>-0.214110982286134</v>
      </c>
      <c r="BH413" s="0" t="n">
        <v>-0.489130556649288</v>
      </c>
      <c r="BI413" s="0" t="n">
        <v>-0.0551706378714639</v>
      </c>
      <c r="BJ413" s="0" t="n">
        <v>0.000608482322289451</v>
      </c>
      <c r="BK413" s="0" t="n">
        <v>-1.19662712082724</v>
      </c>
    </row>
    <row r="414" customFormat="false" ht="15" hidden="false" customHeight="false" outlineLevel="0" collapsed="false">
      <c r="A414" s="0" t="n">
        <v>-1.51611618035504</v>
      </c>
      <c r="B414" s="0" t="n">
        <v>1.50755294463342</v>
      </c>
      <c r="C414" s="0" t="n">
        <v>-0.0100211517405691</v>
      </c>
      <c r="D414" s="0" t="n">
        <v>0.688694433445235</v>
      </c>
      <c r="E414" s="0" t="n">
        <v>0.310971466486072</v>
      </c>
      <c r="F414" s="0" t="n">
        <v>-0.402516209735321</v>
      </c>
      <c r="G414" s="0" t="n">
        <v>-0.669438371542468</v>
      </c>
      <c r="H414" s="0" t="n">
        <v>0.112126443611345</v>
      </c>
      <c r="I414" s="0" t="n">
        <v>1.9133403347228</v>
      </c>
      <c r="J414" s="0" t="n">
        <v>0.96504558057618</v>
      </c>
      <c r="K414" s="0" t="n">
        <v>-0.896499670200166</v>
      </c>
      <c r="L414" s="0" t="n">
        <v>2.74042642203493</v>
      </c>
      <c r="M414" s="0" t="n">
        <v>-1.187427151682</v>
      </c>
      <c r="N414" s="0" t="n">
        <v>-0.521229990644541</v>
      </c>
      <c r="O414" s="0" t="n">
        <v>-1.31617608153002</v>
      </c>
      <c r="P414" s="0" t="n">
        <v>0.198569186880961</v>
      </c>
      <c r="Q414" s="0" t="n">
        <v>2.06140542402291</v>
      </c>
      <c r="R414" s="0" t="n">
        <v>-0.430362641506498</v>
      </c>
      <c r="S414" s="0" t="n">
        <v>-1.27465312403834</v>
      </c>
      <c r="T414" s="0" t="n">
        <v>-0.924721805513421</v>
      </c>
      <c r="U414" s="0" t="n">
        <v>0.662691483488035</v>
      </c>
      <c r="V414" s="0" t="n">
        <v>-0.0867610754626467</v>
      </c>
      <c r="W414" s="0" t="n">
        <v>0.532836268779924</v>
      </c>
      <c r="X414" s="0" t="n">
        <v>0.819266464189372</v>
      </c>
      <c r="Y414" s="0" t="n">
        <v>-0.955388571179851</v>
      </c>
      <c r="Z414" s="0" t="n">
        <v>1.19753231126516</v>
      </c>
      <c r="AA414" s="0" t="n">
        <v>0.893816430581613</v>
      </c>
      <c r="AB414" s="0" t="n">
        <v>1.10402563347239</v>
      </c>
      <c r="AC414" s="0" t="n">
        <v>1.49024752329905</v>
      </c>
      <c r="AD414" s="0" t="n">
        <v>-0.146414291842603</v>
      </c>
      <c r="AE414" s="0" t="n">
        <v>-1.16150304848198</v>
      </c>
      <c r="AF414" s="0" t="n">
        <v>0.184876756245266</v>
      </c>
      <c r="AG414" s="0" t="n">
        <v>1.50574780056417</v>
      </c>
      <c r="AH414" s="0" t="n">
        <v>-0.839944539742028</v>
      </c>
      <c r="AI414" s="0" t="n">
        <v>-1.68570175403497</v>
      </c>
      <c r="AJ414" s="0" t="n">
        <v>0.646242324146595</v>
      </c>
      <c r="AK414" s="0" t="n">
        <v>0.478554266717718</v>
      </c>
      <c r="AL414" s="0" t="n">
        <v>-0.515660630083394</v>
      </c>
      <c r="AM414" s="0" t="n">
        <v>-1.62187374778505</v>
      </c>
      <c r="AN414" s="0" t="n">
        <v>0.519834145725226</v>
      </c>
      <c r="AO414" s="0" t="n">
        <v>1.33244978099821</v>
      </c>
      <c r="AP414" s="0" t="n">
        <v>-0.631418606272406</v>
      </c>
      <c r="AQ414" s="0" t="n">
        <v>-0.799068073142299</v>
      </c>
      <c r="AR414" s="0" t="n">
        <v>-0.00613145043522685</v>
      </c>
      <c r="AS414" s="0" t="n">
        <v>0.558133259657451</v>
      </c>
      <c r="AT414" s="0" t="n">
        <v>-0.994378730992046</v>
      </c>
      <c r="AU414" s="0" t="n">
        <v>-0.528036004547964</v>
      </c>
      <c r="AV414" s="0" t="n">
        <v>0.768435516903493</v>
      </c>
      <c r="AW414" s="0" t="n">
        <v>-0.0490947313056715</v>
      </c>
      <c r="AX414" s="0" t="n">
        <v>1.35170753202465</v>
      </c>
      <c r="AY414" s="0" t="n">
        <v>-0.68589045643792</v>
      </c>
      <c r="AZ414" s="0" t="n">
        <v>0.262233569382856</v>
      </c>
      <c r="BA414" s="0" t="n">
        <v>0.435710832384737</v>
      </c>
      <c r="BB414" s="0" t="n">
        <v>0.0328744851524342</v>
      </c>
      <c r="BC414" s="0" t="n">
        <v>-0.0403076993302478</v>
      </c>
      <c r="BD414" s="0" t="n">
        <v>-0.894930061565561</v>
      </c>
      <c r="BE414" s="0" t="n">
        <v>-0.591090531325222</v>
      </c>
      <c r="BF414" s="0" t="n">
        <v>0.156409278792803</v>
      </c>
      <c r="BG414" s="0" t="n">
        <v>-0.763668149718995</v>
      </c>
      <c r="BH414" s="0" t="n">
        <v>-0.400737253691613</v>
      </c>
      <c r="BI414" s="0" t="n">
        <v>0.426599636286037</v>
      </c>
      <c r="BJ414" s="0" t="n">
        <v>0.124718158236486</v>
      </c>
      <c r="BK414" s="0" t="n">
        <v>0.148222888843121</v>
      </c>
    </row>
    <row r="415" customFormat="false" ht="15" hidden="false" customHeight="false" outlineLevel="0" collapsed="false">
      <c r="A415" s="0" t="n">
        <v>-0.505261343174202</v>
      </c>
      <c r="B415" s="0" t="n">
        <v>0.367022614721642</v>
      </c>
      <c r="C415" s="0" t="n">
        <v>0.390409186421633</v>
      </c>
      <c r="D415" s="0" t="n">
        <v>-1.96875730943396</v>
      </c>
      <c r="E415" s="0" t="n">
        <v>-0.939735481747104</v>
      </c>
      <c r="F415" s="0" t="n">
        <v>0.760600664425139</v>
      </c>
      <c r="G415" s="0" t="n">
        <v>-0.570940993942198</v>
      </c>
      <c r="H415" s="0" t="n">
        <v>-0.118350065655177</v>
      </c>
      <c r="I415" s="0" t="n">
        <v>-0.391551175260094</v>
      </c>
      <c r="J415" s="0" t="n">
        <v>-0.137341324565105</v>
      </c>
      <c r="K415" s="0" t="n">
        <v>-1.18964264548524</v>
      </c>
      <c r="L415" s="0" t="n">
        <v>-0.345620344651446</v>
      </c>
      <c r="M415" s="0" t="n">
        <v>0.0620886982142874</v>
      </c>
      <c r="N415" s="0" t="n">
        <v>-1.04219057698302</v>
      </c>
      <c r="O415" s="0" t="n">
        <v>-0.233285041087872</v>
      </c>
      <c r="P415" s="0" t="n">
        <v>-0.121478579329058</v>
      </c>
      <c r="Q415" s="0" t="n">
        <v>-0.314022602486115</v>
      </c>
      <c r="R415" s="0" t="n">
        <v>0.0936090233663665</v>
      </c>
      <c r="S415" s="0" t="n">
        <v>-0.0092269929954689</v>
      </c>
      <c r="T415" s="0" t="n">
        <v>0.586694588761873</v>
      </c>
      <c r="U415" s="0" t="n">
        <v>0.751167219623879</v>
      </c>
      <c r="V415" s="0" t="n">
        <v>0.99857038648244</v>
      </c>
      <c r="W415" s="0" t="n">
        <v>1.39198328679708</v>
      </c>
      <c r="X415" s="0" t="n">
        <v>0.879717361384557</v>
      </c>
      <c r="Y415" s="0" t="n">
        <v>0.174267034466926</v>
      </c>
      <c r="Z415" s="0" t="n">
        <v>-0.103117582445637</v>
      </c>
      <c r="AA415" s="0" t="n">
        <v>0.271296563147641</v>
      </c>
      <c r="AB415" s="0" t="n">
        <v>2.35570349012736</v>
      </c>
      <c r="AC415" s="0" t="n">
        <v>-1.57458635776234</v>
      </c>
      <c r="AD415" s="0" t="n">
        <v>-1.08648012289038</v>
      </c>
      <c r="AE415" s="0" t="n">
        <v>-0.445759851217129</v>
      </c>
      <c r="AF415" s="0" t="n">
        <v>-1.90749067255327</v>
      </c>
      <c r="AG415" s="0" t="n">
        <v>0.977364117483711</v>
      </c>
      <c r="AH415" s="0" t="n">
        <v>-1.88762512062601</v>
      </c>
      <c r="AI415" s="0" t="n">
        <v>0.965214076750548</v>
      </c>
      <c r="AJ415" s="0" t="n">
        <v>-0.238737925291357</v>
      </c>
      <c r="AK415" s="0" t="n">
        <v>1.2738373251342</v>
      </c>
      <c r="AL415" s="0" t="n">
        <v>-0.0146940955443668</v>
      </c>
      <c r="AM415" s="0" t="n">
        <v>-0.386166497998389</v>
      </c>
      <c r="AN415" s="0" t="n">
        <v>0.154690331134555</v>
      </c>
      <c r="AO415" s="0" t="n">
        <v>-0.713877444090138</v>
      </c>
      <c r="AP415" s="0" t="n">
        <v>-0.0990144494872573</v>
      </c>
      <c r="AQ415" s="0" t="n">
        <v>0.522414728377509</v>
      </c>
      <c r="AR415" s="0" t="n">
        <v>0.566813317802339</v>
      </c>
      <c r="AS415" s="0" t="n">
        <v>-0.810913772615696</v>
      </c>
      <c r="AT415" s="0" t="n">
        <v>0.653742029806968</v>
      </c>
      <c r="AU415" s="0" t="n">
        <v>-0.915402970484937</v>
      </c>
      <c r="AV415" s="0" t="n">
        <v>-1.22271179283193</v>
      </c>
      <c r="AW415" s="0" t="n">
        <v>1.66871386234613</v>
      </c>
      <c r="AX415" s="0" t="n">
        <v>-1.13292638730104</v>
      </c>
      <c r="AY415" s="0" t="n">
        <v>-2.0604226984447</v>
      </c>
      <c r="AZ415" s="0" t="n">
        <v>-0.252003761201929</v>
      </c>
      <c r="BA415" s="0" t="n">
        <v>-0.599084185294822</v>
      </c>
      <c r="BB415" s="0" t="n">
        <v>-1.03700532436916</v>
      </c>
      <c r="BC415" s="0" t="n">
        <v>0.275482315179022</v>
      </c>
      <c r="BD415" s="0" t="n">
        <v>-0.18228022353787</v>
      </c>
      <c r="BE415" s="0" t="n">
        <v>1.31419952962311</v>
      </c>
      <c r="BF415" s="0" t="n">
        <v>-0.138635028530451</v>
      </c>
      <c r="BG415" s="0" t="n">
        <v>-0.498111995644542</v>
      </c>
      <c r="BH415" s="0" t="n">
        <v>-0.516163022926469</v>
      </c>
      <c r="BI415" s="0" t="n">
        <v>-1.06542472359758</v>
      </c>
      <c r="BJ415" s="0" t="n">
        <v>0.774802178135529</v>
      </c>
      <c r="BK415" s="0" t="n">
        <v>0.532606756673496</v>
      </c>
    </row>
    <row r="416" customFormat="false" ht="15" hidden="false" customHeight="false" outlineLevel="0" collapsed="false">
      <c r="A416" s="0" t="n">
        <v>-1.89550734599136</v>
      </c>
      <c r="B416" s="0" t="n">
        <v>0.15032837376371</v>
      </c>
      <c r="C416" s="0" t="n">
        <v>-0.200033787312328</v>
      </c>
      <c r="D416" s="0" t="n">
        <v>0.0670100417252211</v>
      </c>
      <c r="E416" s="0" t="n">
        <v>0.821680826305022</v>
      </c>
      <c r="F416" s="0" t="n">
        <v>-1.62352921089181</v>
      </c>
      <c r="G416" s="0" t="n">
        <v>0.527701411920606</v>
      </c>
      <c r="H416" s="0" t="n">
        <v>1.12728552370693</v>
      </c>
      <c r="I416" s="0" t="n">
        <v>0.450740277302752</v>
      </c>
      <c r="J416" s="0" t="n">
        <v>2.00170600172553</v>
      </c>
      <c r="K416" s="0" t="n">
        <v>0.651287464983182</v>
      </c>
      <c r="L416" s="0" t="n">
        <v>0.968128597852327</v>
      </c>
      <c r="M416" s="0" t="n">
        <v>-0.617428630927324</v>
      </c>
      <c r="N416" s="0" t="n">
        <v>0.673414239559873</v>
      </c>
      <c r="O416" s="0" t="n">
        <v>-0.887803935578849</v>
      </c>
      <c r="P416" s="0" t="n">
        <v>-1.39848399306932</v>
      </c>
      <c r="Q416" s="0" t="n">
        <v>-0.781175336287599</v>
      </c>
      <c r="R416" s="0" t="n">
        <v>0.215388288860077</v>
      </c>
      <c r="S416" s="0" t="n">
        <v>-0.141114496705593</v>
      </c>
      <c r="T416" s="0" t="n">
        <v>1.52498494014406</v>
      </c>
      <c r="U416" s="0" t="n">
        <v>0.13377937252124</v>
      </c>
      <c r="V416" s="0" t="n">
        <v>0.860438468066833</v>
      </c>
      <c r="W416" s="0" t="n">
        <v>-0.694326381149299</v>
      </c>
      <c r="X416" s="0" t="n">
        <v>-2.57275238924447</v>
      </c>
      <c r="Y416" s="0" t="n">
        <v>-0.499821635973809</v>
      </c>
      <c r="Z416" s="0" t="n">
        <v>1.99114014895467</v>
      </c>
      <c r="AA416" s="0" t="n">
        <v>0.361230192914373</v>
      </c>
      <c r="AB416" s="0" t="n">
        <v>-0.122490925374455</v>
      </c>
      <c r="AC416" s="0" t="n">
        <v>-0.0873574252602637</v>
      </c>
      <c r="AD416" s="0" t="n">
        <v>0.730813125608753</v>
      </c>
      <c r="AE416" s="0" t="n">
        <v>-0.245291742636935</v>
      </c>
      <c r="AF416" s="0" t="n">
        <v>1.24250083691939</v>
      </c>
      <c r="AG416" s="0" t="n">
        <v>0.944908722685067</v>
      </c>
      <c r="AH416" s="0" t="n">
        <v>-0.645797641603711</v>
      </c>
      <c r="AI416" s="0" t="n">
        <v>1.01566323087983</v>
      </c>
      <c r="AJ416" s="0" t="n">
        <v>-0.538211605492257</v>
      </c>
      <c r="AK416" s="0" t="n">
        <v>1.36946377465606</v>
      </c>
      <c r="AL416" s="0" t="n">
        <v>-1.76482588379174</v>
      </c>
      <c r="AM416" s="0" t="n">
        <v>0.774269922404055</v>
      </c>
      <c r="AN416" s="0" t="n">
        <v>0.223666571803444</v>
      </c>
      <c r="AO416" s="0" t="n">
        <v>-0.330613261090406</v>
      </c>
      <c r="AP416" s="0" t="n">
        <v>0.565349952501094</v>
      </c>
      <c r="AQ416" s="0" t="n">
        <v>-0.143405961071304</v>
      </c>
      <c r="AR416" s="0" t="n">
        <v>-0.575356724520126</v>
      </c>
      <c r="AS416" s="0" t="n">
        <v>-0.960613232503485</v>
      </c>
      <c r="AT416" s="0" t="n">
        <v>-0.791497435972957</v>
      </c>
      <c r="AU416" s="0" t="n">
        <v>0.171810463802674</v>
      </c>
      <c r="AV416" s="0" t="n">
        <v>0.146631774043602</v>
      </c>
      <c r="AW416" s="0" t="n">
        <v>-2.34910855802503</v>
      </c>
      <c r="AX416" s="0" t="n">
        <v>-0.949889068249292</v>
      </c>
      <c r="AY416" s="0" t="n">
        <v>0.921823656320214</v>
      </c>
      <c r="AZ416" s="0" t="n">
        <v>-0.0999881637655518</v>
      </c>
      <c r="BA416" s="0" t="n">
        <v>0.335143138778193</v>
      </c>
      <c r="BB416" s="0" t="n">
        <v>0.13533423392311</v>
      </c>
      <c r="BC416" s="0" t="n">
        <v>1.22949515770809</v>
      </c>
      <c r="BD416" s="0" t="n">
        <v>0.411923234385953</v>
      </c>
      <c r="BE416" s="0" t="n">
        <v>-1.81155577319391</v>
      </c>
      <c r="BF416" s="0" t="n">
        <v>-0.579076300875503</v>
      </c>
      <c r="BG416" s="0" t="n">
        <v>2.49116140815146</v>
      </c>
      <c r="BH416" s="0" t="n">
        <v>-1.21672349249795</v>
      </c>
      <c r="BI416" s="0" t="n">
        <v>-1.08962952290916</v>
      </c>
      <c r="BJ416" s="0" t="n">
        <v>0.359285304306417</v>
      </c>
      <c r="BK416" s="0" t="n">
        <v>-0.717263543783215</v>
      </c>
    </row>
    <row r="417" customFormat="false" ht="15" hidden="false" customHeight="false" outlineLevel="0" collapsed="false">
      <c r="A417" s="0" t="n">
        <v>0.859399210817201</v>
      </c>
      <c r="B417" s="0" t="n">
        <v>0.470255716266357</v>
      </c>
      <c r="C417" s="0" t="n">
        <v>-1.49854636066985</v>
      </c>
      <c r="D417" s="0" t="n">
        <v>0.271730039869708</v>
      </c>
      <c r="E417" s="0" t="n">
        <v>1.86973166195499</v>
      </c>
      <c r="F417" s="0" t="n">
        <v>0.0633032227813368</v>
      </c>
      <c r="G417" s="0" t="n">
        <v>0.0785883929143568</v>
      </c>
      <c r="H417" s="0" t="n">
        <v>-1.19836856937346</v>
      </c>
      <c r="I417" s="0" t="n">
        <v>-0.01433642217576</v>
      </c>
      <c r="J417" s="0" t="n">
        <v>0.421582311440293</v>
      </c>
      <c r="K417" s="0" t="n">
        <v>-1.04505614523121</v>
      </c>
      <c r="L417" s="0" t="n">
        <v>-0.12079023250111</v>
      </c>
      <c r="M417" s="0" t="n">
        <v>0.750022681565717</v>
      </c>
      <c r="N417" s="0" t="n">
        <v>-1.15499756054162</v>
      </c>
      <c r="O417" s="0" t="n">
        <v>-0.193661764516799</v>
      </c>
      <c r="P417" s="0" t="n">
        <v>-0.0029259666794377</v>
      </c>
      <c r="Q417" s="0" t="n">
        <v>-0.177908391411654</v>
      </c>
      <c r="R417" s="0" t="n">
        <v>1.0706683714166</v>
      </c>
      <c r="S417" s="0" t="n">
        <v>0.527653776178337</v>
      </c>
      <c r="T417" s="0" t="n">
        <v>-0.00358260183278328</v>
      </c>
      <c r="U417" s="0" t="n">
        <v>0.19466369502468</v>
      </c>
      <c r="V417" s="0" t="n">
        <v>-1.2724283828166</v>
      </c>
      <c r="W417" s="0" t="n">
        <v>-0.217405852727003</v>
      </c>
      <c r="X417" s="0" t="n">
        <v>-0.854903922636403</v>
      </c>
      <c r="Y417" s="0" t="n">
        <v>-0.00939535457584946</v>
      </c>
      <c r="Z417" s="0" t="n">
        <v>-1.05628848374612</v>
      </c>
      <c r="AA417" s="0" t="n">
        <v>-0.397527756573154</v>
      </c>
      <c r="AB417" s="0" t="n">
        <v>-0.0134204853884601</v>
      </c>
      <c r="AC417" s="0" t="n">
        <v>0.0132830889590195</v>
      </c>
      <c r="AD417" s="0" t="n">
        <v>0.954438626290963</v>
      </c>
      <c r="AE417" s="0" t="n">
        <v>-0.506915720136311</v>
      </c>
      <c r="AF417" s="0" t="n">
        <v>0.040204734536379</v>
      </c>
      <c r="AG417" s="0" t="n">
        <v>0.501991960181205</v>
      </c>
      <c r="AH417" s="0" t="n">
        <v>-1.10646177081207</v>
      </c>
      <c r="AI417" s="0" t="n">
        <v>1.2502160258948</v>
      </c>
      <c r="AJ417" s="0" t="n">
        <v>0.422495895432434</v>
      </c>
      <c r="AK417" s="0" t="n">
        <v>-1.02771874877953</v>
      </c>
      <c r="AL417" s="0" t="n">
        <v>-0.315522940920253</v>
      </c>
      <c r="AM417" s="0" t="n">
        <v>0.0478589276527573</v>
      </c>
      <c r="AN417" s="0" t="n">
        <v>-0.251003543150147</v>
      </c>
      <c r="AO417" s="0" t="n">
        <v>-0.179414171048841</v>
      </c>
      <c r="AP417" s="0" t="n">
        <v>1.51666254628592</v>
      </c>
      <c r="AQ417" s="0" t="n">
        <v>0.349261885347962</v>
      </c>
      <c r="AR417" s="0" t="n">
        <v>-1.61652165451375</v>
      </c>
      <c r="AS417" s="0" t="n">
        <v>0.659324134777168</v>
      </c>
      <c r="AT417" s="0" t="n">
        <v>0.318301014104334</v>
      </c>
      <c r="AU417" s="0" t="n">
        <v>0.541620763309188</v>
      </c>
      <c r="AV417" s="0" t="n">
        <v>0.0870152233181374</v>
      </c>
      <c r="AW417" s="0" t="n">
        <v>0.583122831324298</v>
      </c>
      <c r="AX417" s="0" t="n">
        <v>-0.48674150215806</v>
      </c>
      <c r="AY417" s="0" t="n">
        <v>-0.197313412290267</v>
      </c>
      <c r="AZ417" s="0" t="n">
        <v>-0.773547615107018</v>
      </c>
      <c r="BA417" s="0" t="n">
        <v>1.05094116618896</v>
      </c>
      <c r="BB417" s="0" t="n">
        <v>0.340340482882903</v>
      </c>
      <c r="BC417" s="0" t="n">
        <v>0.225722631612135</v>
      </c>
      <c r="BD417" s="0" t="n">
        <v>-0.455646910088595</v>
      </c>
      <c r="BE417" s="0" t="n">
        <v>0.793221197207034</v>
      </c>
      <c r="BF417" s="0" t="n">
        <v>-0.915653804258344</v>
      </c>
      <c r="BG417" s="0" t="n">
        <v>-1.18641559051761</v>
      </c>
      <c r="BH417" s="0" t="n">
        <v>0.988872347635584</v>
      </c>
      <c r="BI417" s="0" t="n">
        <v>0.490872894893566</v>
      </c>
      <c r="BJ417" s="0" t="n">
        <v>0.531931508292092</v>
      </c>
      <c r="BK417" s="0" t="n">
        <v>-2.6323862046775</v>
      </c>
    </row>
    <row r="418" customFormat="false" ht="15" hidden="false" customHeight="false" outlineLevel="0" collapsed="false">
      <c r="A418" s="0" t="n">
        <v>0.429900105207887</v>
      </c>
      <c r="B418" s="0" t="n">
        <v>-1.67762544215614</v>
      </c>
      <c r="C418" s="0" t="n">
        <v>1.26663199510661</v>
      </c>
      <c r="D418" s="0" t="n">
        <v>0.989650966164363</v>
      </c>
      <c r="E418" s="0" t="n">
        <v>0.686604531848201</v>
      </c>
      <c r="F418" s="0" t="n">
        <v>0.845689311446522</v>
      </c>
      <c r="G418" s="0" t="n">
        <v>0.267898734158499</v>
      </c>
      <c r="H418" s="0" t="n">
        <v>0.708778202721498</v>
      </c>
      <c r="I418" s="0" t="n">
        <v>0.819341592734574</v>
      </c>
      <c r="J418" s="0" t="n">
        <v>-1.15847199647333</v>
      </c>
      <c r="K418" s="0" t="n">
        <v>-1.22379362251317</v>
      </c>
      <c r="L418" s="0" t="n">
        <v>-0.949296498375316</v>
      </c>
      <c r="M418" s="0" t="n">
        <v>-0.523998955584328</v>
      </c>
      <c r="N418" s="0" t="n">
        <v>-0.0927430657795523</v>
      </c>
      <c r="O418" s="0" t="n">
        <v>0.497030690665909</v>
      </c>
      <c r="P418" s="0" t="n">
        <v>0.953157504755092</v>
      </c>
      <c r="Q418" s="0" t="n">
        <v>-0.362995703432687</v>
      </c>
      <c r="R418" s="0" t="n">
        <v>1.1736303925468</v>
      </c>
      <c r="S418" s="0" t="n">
        <v>0.993920929175393</v>
      </c>
      <c r="T418" s="0" t="n">
        <v>-1.15291325620481</v>
      </c>
      <c r="U418" s="0" t="n">
        <v>-1.90064904172209</v>
      </c>
      <c r="V418" s="0" t="n">
        <v>-0.393295138166481</v>
      </c>
      <c r="W418" s="0" t="n">
        <v>-1.10645715229464</v>
      </c>
      <c r="X418" s="0" t="n">
        <v>0.245848317443983</v>
      </c>
      <c r="Y418" s="0" t="n">
        <v>1.33767418608768</v>
      </c>
      <c r="Z418" s="0" t="n">
        <v>-0.612171618618584</v>
      </c>
      <c r="AA418" s="0" t="n">
        <v>-0.569289323270064</v>
      </c>
      <c r="AB418" s="0" t="n">
        <v>-0.0716685538802441</v>
      </c>
      <c r="AC418" s="0" t="n">
        <v>0.242375458105111</v>
      </c>
      <c r="AD418" s="0" t="n">
        <v>-0.962210578581098</v>
      </c>
      <c r="AE418" s="0" t="n">
        <v>0.985733033427474</v>
      </c>
      <c r="AF418" s="0" t="n">
        <v>0.773780578890658</v>
      </c>
      <c r="AG418" s="0" t="n">
        <v>1.00810650676043</v>
      </c>
      <c r="AH418" s="0" t="n">
        <v>-0.0849729626358272</v>
      </c>
      <c r="AI418" s="0" t="n">
        <v>1.08789301210926</v>
      </c>
      <c r="AJ418" s="0" t="n">
        <v>0.684242180515244</v>
      </c>
      <c r="AK418" s="0" t="n">
        <v>0.705755562227198</v>
      </c>
      <c r="AL418" s="0" t="n">
        <v>0.260608332333958</v>
      </c>
      <c r="AM418" s="0" t="n">
        <v>1.48737444640398</v>
      </c>
      <c r="AN418" s="0" t="n">
        <v>-0.087204992037267</v>
      </c>
      <c r="AO418" s="0" t="n">
        <v>-1.24730365066468</v>
      </c>
      <c r="AP418" s="0" t="n">
        <v>-0.135491372316762</v>
      </c>
      <c r="AQ418" s="0" t="n">
        <v>-1.54132114480132</v>
      </c>
      <c r="AR418" s="0" t="n">
        <v>-1.33399818587693</v>
      </c>
      <c r="AS418" s="0" t="n">
        <v>-0.777735047247855</v>
      </c>
      <c r="AT418" s="0" t="n">
        <v>-0.0746858426368856</v>
      </c>
      <c r="AU418" s="0" t="n">
        <v>-0.0225003882454396</v>
      </c>
      <c r="AV418" s="0" t="n">
        <v>-0.76379977236326</v>
      </c>
      <c r="AW418" s="0" t="n">
        <v>0.391670609504032</v>
      </c>
      <c r="AX418" s="0" t="n">
        <v>1.88252075146746</v>
      </c>
      <c r="AY418" s="0" t="n">
        <v>-0.49200405410296</v>
      </c>
      <c r="AZ418" s="0" t="n">
        <v>1.13106862993497</v>
      </c>
      <c r="BA418" s="0" t="n">
        <v>0.962141228190385</v>
      </c>
      <c r="BB418" s="0" t="n">
        <v>-0.000223947995788047</v>
      </c>
      <c r="BC418" s="0" t="n">
        <v>0.0951248775534698</v>
      </c>
      <c r="BD418" s="0" t="n">
        <v>1.41207560631563</v>
      </c>
      <c r="BE418" s="0" t="n">
        <v>-0.16549156413314</v>
      </c>
      <c r="BF418" s="0" t="n">
        <v>-0.966139660861049</v>
      </c>
      <c r="BG418" s="0" t="n">
        <v>1.12834157026578</v>
      </c>
      <c r="BH418" s="0" t="n">
        <v>-1.27248333084876</v>
      </c>
      <c r="BI418" s="0" t="n">
        <v>1.56017082512994</v>
      </c>
      <c r="BJ418" s="0" t="n">
        <v>-2.11732414437095</v>
      </c>
      <c r="BK418" s="0" t="n">
        <v>0.411260430483483</v>
      </c>
    </row>
    <row r="419" customFormat="false" ht="15" hidden="false" customHeight="false" outlineLevel="0" collapsed="false">
      <c r="A419" s="0" t="n">
        <v>-0.145616996826891</v>
      </c>
      <c r="B419" s="0" t="n">
        <v>1.89203357248567</v>
      </c>
      <c r="C419" s="0" t="n">
        <v>0.0621360664693085</v>
      </c>
      <c r="D419" s="0" t="n">
        <v>-0.228482177718192</v>
      </c>
      <c r="E419" s="0" t="n">
        <v>0.0861621040994946</v>
      </c>
      <c r="F419" s="0" t="n">
        <v>0.563081077052374</v>
      </c>
      <c r="G419" s="0" t="n">
        <v>0.946564518527815</v>
      </c>
      <c r="H419" s="0" t="n">
        <v>-1.13052661953731</v>
      </c>
      <c r="I419" s="0" t="n">
        <v>-0.0308071349979501</v>
      </c>
      <c r="J419" s="0" t="n">
        <v>-1.54075237651677</v>
      </c>
      <c r="K419" s="0" t="n">
        <v>0.526482354794923</v>
      </c>
      <c r="L419" s="0" t="n">
        <v>0.434794693372217</v>
      </c>
      <c r="M419" s="0" t="n">
        <v>-0.815594244596163</v>
      </c>
      <c r="N419" s="0" t="n">
        <v>1.62297496200356</v>
      </c>
      <c r="O419" s="0" t="n">
        <v>1.21346336015292</v>
      </c>
      <c r="P419" s="0" t="n">
        <v>-1.09748497135316</v>
      </c>
      <c r="Q419" s="0" t="n">
        <v>1.1719339292232</v>
      </c>
      <c r="R419" s="0" t="n">
        <v>1.81905101530255</v>
      </c>
      <c r="S419" s="0" t="n">
        <v>-1.86852718807309</v>
      </c>
      <c r="T419" s="0" t="n">
        <v>1.39381764787421</v>
      </c>
      <c r="U419" s="0" t="n">
        <v>-0.18411939832817</v>
      </c>
      <c r="V419" s="0" t="n">
        <v>-0.0690851927242712</v>
      </c>
      <c r="W419" s="0" t="n">
        <v>2.81062831661808</v>
      </c>
      <c r="X419" s="0" t="n">
        <v>0.267317023167809</v>
      </c>
      <c r="Y419" s="0" t="n">
        <v>-0.44841324947911</v>
      </c>
      <c r="Z419" s="0" t="n">
        <v>-0.354309381518861</v>
      </c>
      <c r="AA419" s="0" t="n">
        <v>-0.903520683803502</v>
      </c>
      <c r="AB419" s="0" t="n">
        <v>0.387491314905434</v>
      </c>
      <c r="AC419" s="0" t="n">
        <v>-0.712504442092161</v>
      </c>
      <c r="AD419" s="0" t="n">
        <v>0.689329068080072</v>
      </c>
      <c r="AE419" s="0" t="n">
        <v>1.41046741641278</v>
      </c>
      <c r="AF419" s="0" t="n">
        <v>1.29772837568123</v>
      </c>
      <c r="AG419" s="0" t="n">
        <v>1.46211045519542</v>
      </c>
      <c r="AH419" s="0" t="n">
        <v>-1.00958596789119</v>
      </c>
      <c r="AI419" s="0" t="n">
        <v>1.51457350905856</v>
      </c>
      <c r="AJ419" s="0" t="n">
        <v>-0.274038840649303</v>
      </c>
      <c r="AK419" s="0" t="n">
        <v>0.265924194072433</v>
      </c>
      <c r="AL419" s="0" t="n">
        <v>0.102648573450632</v>
      </c>
      <c r="AM419" s="0" t="n">
        <v>-1.3636072951997</v>
      </c>
      <c r="AN419" s="0" t="n">
        <v>0.438427367215273</v>
      </c>
      <c r="AO419" s="0" t="n">
        <v>-0.611601561549683</v>
      </c>
      <c r="AP419" s="0" t="n">
        <v>-0.0375633513811117</v>
      </c>
      <c r="AQ419" s="0" t="n">
        <v>0.152018905632698</v>
      </c>
      <c r="AR419" s="0" t="n">
        <v>-2.29996912438647</v>
      </c>
      <c r="AS419" s="0" t="n">
        <v>1.44134174571537</v>
      </c>
      <c r="AT419" s="0" t="n">
        <v>-1.28913183543745</v>
      </c>
      <c r="AU419" s="0" t="n">
        <v>-0.656406565489972</v>
      </c>
      <c r="AV419" s="0" t="n">
        <v>0.479524994631784</v>
      </c>
      <c r="AW419" s="0" t="n">
        <v>-1.62931851744161</v>
      </c>
      <c r="AX419" s="0" t="n">
        <v>1.84811011238854</v>
      </c>
      <c r="AY419" s="0" t="n">
        <v>0.521766657299072</v>
      </c>
      <c r="AZ419" s="0" t="n">
        <v>1.20848220426908</v>
      </c>
      <c r="BA419" s="0" t="n">
        <v>-0.41208346487146</v>
      </c>
      <c r="BB419" s="0" t="n">
        <v>1.11306410118718</v>
      </c>
      <c r="BC419" s="0" t="n">
        <v>-0.433063946741319</v>
      </c>
      <c r="BD419" s="0" t="n">
        <v>0.186436415821554</v>
      </c>
      <c r="BE419" s="0" t="n">
        <v>0.479353942656084</v>
      </c>
      <c r="BF419" s="0" t="n">
        <v>-0.388647246033311</v>
      </c>
      <c r="BG419" s="0" t="n">
        <v>0.268621623938064</v>
      </c>
      <c r="BH419" s="0" t="n">
        <v>1.08863484305904</v>
      </c>
      <c r="BI419" s="0" t="n">
        <v>-2.80137298963498</v>
      </c>
      <c r="BJ419" s="0" t="n">
        <v>0.487167183029145</v>
      </c>
      <c r="BK419" s="0" t="n">
        <v>2.21760908015202</v>
      </c>
    </row>
    <row r="420" customFormat="false" ht="15" hidden="false" customHeight="false" outlineLevel="0" collapsed="false">
      <c r="A420" s="0" t="n">
        <v>0.842098689721389</v>
      </c>
      <c r="B420" s="0" t="n">
        <v>1.26727668837273</v>
      </c>
      <c r="C420" s="0" t="n">
        <v>-0.826145616040516</v>
      </c>
      <c r="D420" s="0" t="n">
        <v>-0.321652659591586</v>
      </c>
      <c r="E420" s="0" t="n">
        <v>-0.398712801790344</v>
      </c>
      <c r="F420" s="0" t="n">
        <v>0.370022465837244</v>
      </c>
      <c r="G420" s="0" t="n">
        <v>0.279350247056922</v>
      </c>
      <c r="H420" s="0" t="n">
        <v>0.370931103607668</v>
      </c>
      <c r="I420" s="0" t="n">
        <v>0.0811931841354697</v>
      </c>
      <c r="J420" s="0" t="n">
        <v>-0.835333435364835</v>
      </c>
      <c r="K420" s="0" t="n">
        <v>-0.336075412505346</v>
      </c>
      <c r="L420" s="0" t="n">
        <v>-0.500112829620867</v>
      </c>
      <c r="M420" s="0" t="n">
        <v>-0.499558908249203</v>
      </c>
      <c r="N420" s="0" t="n">
        <v>-0.884442437381738</v>
      </c>
      <c r="O420" s="0" t="n">
        <v>-0.288150041540255</v>
      </c>
      <c r="P420" s="0" t="n">
        <v>-0.358848072678919</v>
      </c>
      <c r="Q420" s="0" t="n">
        <v>-1.18880624119316</v>
      </c>
      <c r="R420" s="0" t="n">
        <v>0.665045918003112</v>
      </c>
      <c r="S420" s="0" t="n">
        <v>0.855742579951507</v>
      </c>
      <c r="T420" s="0" t="n">
        <v>1.18592159918686</v>
      </c>
      <c r="U420" s="0" t="n">
        <v>-0.182914563620256</v>
      </c>
      <c r="V420" s="0" t="n">
        <v>1.85373224121912</v>
      </c>
      <c r="W420" s="0" t="n">
        <v>-0.462154096059677</v>
      </c>
      <c r="X420" s="0" t="n">
        <v>0.109193094500553</v>
      </c>
      <c r="Y420" s="0" t="n">
        <v>-1.13463969982106</v>
      </c>
      <c r="Z420" s="0" t="n">
        <v>0.671917310464991</v>
      </c>
      <c r="AA420" s="0" t="n">
        <v>0.203318285417507</v>
      </c>
      <c r="AB420" s="0" t="n">
        <v>-1.12220333329337</v>
      </c>
      <c r="AC420" s="0" t="n">
        <v>-1.38313564677815</v>
      </c>
      <c r="AD420" s="0" t="n">
        <v>0.68015236575182</v>
      </c>
      <c r="AE420" s="0" t="n">
        <v>-0.18178123258716</v>
      </c>
      <c r="AF420" s="0" t="n">
        <v>-0.294418977684048</v>
      </c>
      <c r="AG420" s="0" t="n">
        <v>-0.373653405621148</v>
      </c>
      <c r="AH420" s="0" t="n">
        <v>0.262575659315622</v>
      </c>
      <c r="AI420" s="0" t="n">
        <v>-1.28138339812364</v>
      </c>
      <c r="AJ420" s="0" t="n">
        <v>1.88970348362155</v>
      </c>
      <c r="AK420" s="0" t="n">
        <v>0.421130234801084</v>
      </c>
      <c r="AL420" s="0" t="n">
        <v>-0.447930732772947</v>
      </c>
      <c r="AM420" s="0" t="n">
        <v>-0.457224811949344</v>
      </c>
      <c r="AN420" s="0" t="n">
        <v>-1.35275903061476</v>
      </c>
      <c r="AO420" s="0" t="n">
        <v>-1.19822539320129</v>
      </c>
      <c r="AP420" s="0" t="n">
        <v>0.285541625307224</v>
      </c>
      <c r="AQ420" s="0" t="n">
        <v>-1.29987124353061</v>
      </c>
      <c r="AR420" s="0" t="n">
        <v>0.714041743777455</v>
      </c>
      <c r="AS420" s="0" t="n">
        <v>-0.930887382791838</v>
      </c>
      <c r="AT420" s="0" t="n">
        <v>-1.81052247842099</v>
      </c>
      <c r="AU420" s="0" t="n">
        <v>-1.21494410685497</v>
      </c>
      <c r="AV420" s="0" t="n">
        <v>-0.105770383524123</v>
      </c>
      <c r="AW420" s="0" t="n">
        <v>0.331778771772122</v>
      </c>
      <c r="AX420" s="0" t="n">
        <v>1.52859129625929</v>
      </c>
      <c r="AY420" s="0" t="n">
        <v>-0.310539637914204</v>
      </c>
      <c r="AZ420" s="0" t="n">
        <v>1.11521722797092</v>
      </c>
      <c r="BA420" s="0" t="n">
        <v>0.793134663613937</v>
      </c>
      <c r="BB420" s="0" t="n">
        <v>1.19074580073667</v>
      </c>
      <c r="BC420" s="0" t="n">
        <v>0.460392332656655</v>
      </c>
      <c r="BD420" s="0" t="n">
        <v>0.0279694144869823</v>
      </c>
      <c r="BE420" s="0" t="n">
        <v>-0.273614581165705</v>
      </c>
      <c r="BF420" s="0" t="n">
        <v>0.600506635413963</v>
      </c>
      <c r="BG420" s="0" t="n">
        <v>-1.06928370639518</v>
      </c>
      <c r="BH420" s="0" t="n">
        <v>0.208205257989966</v>
      </c>
      <c r="BI420" s="0" t="n">
        <v>0.787722433265519</v>
      </c>
      <c r="BJ420" s="0" t="n">
        <v>-0.226292267243436</v>
      </c>
      <c r="BK420" s="0" t="n">
        <v>-1.96355283354382</v>
      </c>
    </row>
    <row r="421" customFormat="false" ht="15" hidden="false" customHeight="false" outlineLevel="0" collapsed="false">
      <c r="A421" s="0" t="n">
        <v>-0.335160566535118</v>
      </c>
      <c r="B421" s="0" t="n">
        <v>0.362855627373607</v>
      </c>
      <c r="C421" s="0" t="n">
        <v>1.5274613561187</v>
      </c>
      <c r="D421" s="0" t="n">
        <v>0.21941232097207</v>
      </c>
      <c r="E421" s="0" t="n">
        <v>-0.234928125088116</v>
      </c>
      <c r="F421" s="0" t="n">
        <v>0.38758089125557</v>
      </c>
      <c r="G421" s="0" t="n">
        <v>1.665384638241</v>
      </c>
      <c r="H421" s="0" t="n">
        <v>0.850565389503434</v>
      </c>
      <c r="I421" s="0" t="n">
        <v>-1.45453846088776</v>
      </c>
      <c r="J421" s="0" t="n">
        <v>-1.43400100373046</v>
      </c>
      <c r="K421" s="0" t="n">
        <v>0.886639169204598</v>
      </c>
      <c r="L421" s="0" t="n">
        <v>-0.672756787199422</v>
      </c>
      <c r="M421" s="0" t="n">
        <v>1.17857278477017</v>
      </c>
      <c r="N421" s="0" t="n">
        <v>-1.40431628199495</v>
      </c>
      <c r="O421" s="0" t="n">
        <v>-0.245235847894236</v>
      </c>
      <c r="P421" s="0" t="n">
        <v>-0.949641498616534</v>
      </c>
      <c r="Q421" s="0" t="n">
        <v>1.71509334718254</v>
      </c>
      <c r="R421" s="0" t="n">
        <v>-0.677637101924888</v>
      </c>
      <c r="S421" s="0" t="n">
        <v>0.00767406368450347</v>
      </c>
      <c r="T421" s="0" t="n">
        <v>-0.851929070790843</v>
      </c>
      <c r="U421" s="0" t="n">
        <v>-0.91486779809785</v>
      </c>
      <c r="V421" s="0" t="n">
        <v>-0.0657846894747494</v>
      </c>
      <c r="W421" s="0" t="n">
        <v>0.600829639095915</v>
      </c>
      <c r="X421" s="0" t="n">
        <v>-0.779696182179494</v>
      </c>
      <c r="Y421" s="0" t="n">
        <v>0.0601544994051277</v>
      </c>
      <c r="Z421" s="0" t="n">
        <v>0.872784953527643</v>
      </c>
      <c r="AA421" s="0" t="n">
        <v>0.920152231457686</v>
      </c>
      <c r="AB421" s="0" t="n">
        <v>1.47716441631238</v>
      </c>
      <c r="AC421" s="0" t="n">
        <v>0.510291159563063</v>
      </c>
      <c r="AD421" s="0" t="n">
        <v>-1.10269204607438</v>
      </c>
      <c r="AE421" s="0" t="n">
        <v>-0.177829799705434</v>
      </c>
      <c r="AF421" s="0" t="n">
        <v>0.529767705923041</v>
      </c>
      <c r="AG421" s="0" t="n">
        <v>-0.80485593818008</v>
      </c>
      <c r="AH421" s="0" t="n">
        <v>0.832476621723389</v>
      </c>
      <c r="AI421" s="0" t="n">
        <v>-0.0953502743327786</v>
      </c>
      <c r="AJ421" s="0" t="n">
        <v>0.179630372725515</v>
      </c>
      <c r="AK421" s="0" t="n">
        <v>-0.779130625588352</v>
      </c>
      <c r="AL421" s="0" t="n">
        <v>1.5772283709195</v>
      </c>
      <c r="AM421" s="0" t="n">
        <v>0.850197745814656</v>
      </c>
      <c r="AN421" s="0" t="n">
        <v>1.63824565909453</v>
      </c>
      <c r="AO421" s="0" t="n">
        <v>0.25959672180927</v>
      </c>
      <c r="AP421" s="0" t="n">
        <v>-1.21142750363243</v>
      </c>
      <c r="AQ421" s="0" t="n">
        <v>0.505447209653527</v>
      </c>
      <c r="AR421" s="0" t="n">
        <v>0.510683938195651</v>
      </c>
      <c r="AS421" s="0" t="n">
        <v>-0.871724424184136</v>
      </c>
      <c r="AT421" s="0" t="n">
        <v>-1.0685495584553</v>
      </c>
      <c r="AU421" s="0" t="n">
        <v>0.0885710672687899</v>
      </c>
      <c r="AV421" s="0" t="n">
        <v>-0.684714854049892</v>
      </c>
      <c r="AW421" s="0" t="n">
        <v>1.07695454087795</v>
      </c>
      <c r="AX421" s="0" t="n">
        <v>-1.37797433392541</v>
      </c>
      <c r="AY421" s="0" t="n">
        <v>-2.14870629393705</v>
      </c>
      <c r="AZ421" s="0" t="n">
        <v>-0.521215791188725</v>
      </c>
      <c r="BA421" s="0" t="n">
        <v>2.0843316213428</v>
      </c>
      <c r="BB421" s="0" t="n">
        <v>0.558230262397784</v>
      </c>
      <c r="BC421" s="0" t="n">
        <v>-0.612825321669321</v>
      </c>
      <c r="BD421" s="0" t="n">
        <v>0.421482997166363</v>
      </c>
      <c r="BE421" s="0" t="n">
        <v>-1.2721985542501</v>
      </c>
      <c r="BF421" s="0" t="n">
        <v>-0.588157264435865</v>
      </c>
      <c r="BG421" s="0" t="n">
        <v>0.706475500765797</v>
      </c>
      <c r="BH421" s="0" t="n">
        <v>-0.0322648107712528</v>
      </c>
      <c r="BI421" s="0" t="n">
        <v>0.89383322063909</v>
      </c>
      <c r="BJ421" s="0" t="n">
        <v>0.182584878412442</v>
      </c>
      <c r="BK421" s="0" t="n">
        <v>0.554593240432552</v>
      </c>
    </row>
    <row r="422" customFormat="false" ht="15" hidden="false" customHeight="false" outlineLevel="0" collapsed="false">
      <c r="A422" s="0" t="n">
        <v>-1.17476180023304</v>
      </c>
      <c r="B422" s="0" t="n">
        <v>-2.116012056831</v>
      </c>
      <c r="C422" s="0" t="n">
        <v>1.43118833323575</v>
      </c>
      <c r="D422" s="0" t="n">
        <v>1.92321628620975</v>
      </c>
      <c r="E422" s="0" t="n">
        <v>0.245172421851386</v>
      </c>
      <c r="F422" s="0" t="n">
        <v>1.51841569882868</v>
      </c>
      <c r="G422" s="0" t="n">
        <v>-0.0462116036709172</v>
      </c>
      <c r="H422" s="0" t="n">
        <v>-0.748936113805927</v>
      </c>
      <c r="I422" s="0" t="n">
        <v>-1.49414189726683</v>
      </c>
      <c r="J422" s="0" t="n">
        <v>-0.201394558715281</v>
      </c>
      <c r="K422" s="0" t="n">
        <v>0.193155224849579</v>
      </c>
      <c r="L422" s="0" t="n">
        <v>1.97838491657308</v>
      </c>
      <c r="M422" s="0" t="n">
        <v>-0.0261851491857984</v>
      </c>
      <c r="N422" s="0" t="n">
        <v>-0.0712872605494617</v>
      </c>
      <c r="O422" s="0" t="n">
        <v>-0.638956814212745</v>
      </c>
      <c r="P422" s="0" t="n">
        <v>0.708488101529091</v>
      </c>
      <c r="Q422" s="0" t="n">
        <v>0.43505260023586</v>
      </c>
      <c r="R422" s="0" t="n">
        <v>1.47800225530418</v>
      </c>
      <c r="S422" s="0" t="n">
        <v>2.29129280688407</v>
      </c>
      <c r="T422" s="0" t="n">
        <v>1.10849709079678</v>
      </c>
      <c r="U422" s="0" t="n">
        <v>1.57032581425302</v>
      </c>
      <c r="V422" s="0" t="n">
        <v>-0.336712295420611</v>
      </c>
      <c r="W422" s="0" t="n">
        <v>0.518134056666857</v>
      </c>
      <c r="X422" s="0" t="n">
        <v>0.538237130074789</v>
      </c>
      <c r="Y422" s="0" t="n">
        <v>0.984413046175212</v>
      </c>
      <c r="Z422" s="0" t="n">
        <v>3.23256543251243</v>
      </c>
      <c r="AA422" s="0" t="n">
        <v>-1.50831074874755</v>
      </c>
      <c r="AB422" s="0" t="n">
        <v>1.00027052277679</v>
      </c>
      <c r="AC422" s="0" t="n">
        <v>0.412420069849907</v>
      </c>
      <c r="AD422" s="0" t="n">
        <v>1.45489216528931</v>
      </c>
      <c r="AE422" s="0" t="n">
        <v>-0.971930343440634</v>
      </c>
      <c r="AF422" s="0" t="n">
        <v>-0.143428937037324</v>
      </c>
      <c r="AG422" s="0" t="n">
        <v>0.826365285265869</v>
      </c>
      <c r="AH422" s="0" t="n">
        <v>0.392229611344024</v>
      </c>
      <c r="AI422" s="0" t="n">
        <v>-1.67817992212487</v>
      </c>
      <c r="AJ422" s="0" t="n">
        <v>0.0729694318812783</v>
      </c>
      <c r="AK422" s="0" t="n">
        <v>0.181733537615906</v>
      </c>
      <c r="AL422" s="0" t="n">
        <v>0.941381486139265</v>
      </c>
      <c r="AM422" s="0" t="n">
        <v>1.8945811504723</v>
      </c>
      <c r="AN422" s="0" t="n">
        <v>0.160038673579344</v>
      </c>
      <c r="AO422" s="0" t="n">
        <v>-0.325485112324618</v>
      </c>
      <c r="AP422" s="0" t="n">
        <v>-1.09958446432767</v>
      </c>
      <c r="AQ422" s="0" t="n">
        <v>2.24849653449966</v>
      </c>
      <c r="AR422" s="0" t="n">
        <v>1.12509632702303</v>
      </c>
      <c r="AS422" s="0" t="n">
        <v>0.58074109055645</v>
      </c>
      <c r="AT422" s="0" t="n">
        <v>0.00348084857320183</v>
      </c>
      <c r="AU422" s="0" t="n">
        <v>0.145033691528422</v>
      </c>
      <c r="AV422" s="0" t="n">
        <v>0.12168868568727</v>
      </c>
      <c r="AW422" s="0" t="n">
        <v>-0.408096058569945</v>
      </c>
      <c r="AX422" s="0" t="n">
        <v>0.903293110779109</v>
      </c>
      <c r="AY422" s="0" t="n">
        <v>-0.934141442233695</v>
      </c>
      <c r="AZ422" s="0" t="n">
        <v>-0.433452441699481</v>
      </c>
      <c r="BA422" s="0" t="n">
        <v>0.319832264128079</v>
      </c>
      <c r="BB422" s="0" t="n">
        <v>-1.60090799188892</v>
      </c>
      <c r="BC422" s="0" t="n">
        <v>-1.55641603557177</v>
      </c>
      <c r="BD422" s="0" t="n">
        <v>-0.932895355193809</v>
      </c>
      <c r="BE422" s="0" t="n">
        <v>3.01855677056779</v>
      </c>
      <c r="BF422" s="0" t="n">
        <v>-1.57894509271798</v>
      </c>
      <c r="BG422" s="0" t="n">
        <v>-0.794758522471934</v>
      </c>
      <c r="BH422" s="0" t="n">
        <v>-2.00640863771294</v>
      </c>
      <c r="BI422" s="0" t="n">
        <v>-1.23746459173354</v>
      </c>
      <c r="BJ422" s="0" t="n">
        <v>-1.57834267749729</v>
      </c>
      <c r="BK422" s="0" t="n">
        <v>-0.878654850180379</v>
      </c>
    </row>
    <row r="423" customFormat="false" ht="15" hidden="false" customHeight="false" outlineLevel="0" collapsed="false">
      <c r="A423" s="0" t="n">
        <v>-1.34869319864551</v>
      </c>
      <c r="B423" s="0" t="n">
        <v>-1.99412374073444</v>
      </c>
      <c r="C423" s="0" t="n">
        <v>-0.216554738378206</v>
      </c>
      <c r="D423" s="0" t="n">
        <v>1.57223054407813</v>
      </c>
      <c r="E423" s="0" t="n">
        <v>0.307460900015142</v>
      </c>
      <c r="F423" s="0" t="n">
        <v>-0.389945599383437</v>
      </c>
      <c r="G423" s="0" t="n">
        <v>-0.0748875843715578</v>
      </c>
      <c r="H423" s="0" t="n">
        <v>1.24656196615943</v>
      </c>
      <c r="I423" s="0" t="n">
        <v>1.63106762519498</v>
      </c>
      <c r="J423" s="0" t="n">
        <v>0.741162668634829</v>
      </c>
      <c r="K423" s="0" t="n">
        <v>-0.807739555984151</v>
      </c>
      <c r="L423" s="0" t="n">
        <v>-1.58033977082297</v>
      </c>
      <c r="M423" s="0" t="n">
        <v>-0.916567613777701</v>
      </c>
      <c r="N423" s="0" t="n">
        <v>-1.05742728711414</v>
      </c>
      <c r="O423" s="0" t="n">
        <v>0.0808155731635577</v>
      </c>
      <c r="P423" s="0" t="n">
        <v>1.74208245770596</v>
      </c>
      <c r="Q423" s="0" t="n">
        <v>0.455220580882705</v>
      </c>
      <c r="R423" s="0" t="n">
        <v>0.258764411872379</v>
      </c>
      <c r="S423" s="0" t="n">
        <v>0.497052486835682</v>
      </c>
      <c r="T423" s="0" t="n">
        <v>-0.0546948653746262</v>
      </c>
      <c r="U423" s="0" t="n">
        <v>-0.441419759892951</v>
      </c>
      <c r="V423" s="0" t="n">
        <v>-0.853015188243498</v>
      </c>
      <c r="W423" s="0" t="n">
        <v>0.278119864366334</v>
      </c>
      <c r="X423" s="0" t="n">
        <v>1.90375940564459</v>
      </c>
      <c r="Y423" s="0" t="n">
        <v>0.482877719291135</v>
      </c>
      <c r="Z423" s="0" t="n">
        <v>-0.0437103969919839</v>
      </c>
      <c r="AA423" s="0" t="n">
        <v>-1.22280792213341</v>
      </c>
      <c r="AB423" s="0" t="n">
        <v>0.567807842184105</v>
      </c>
      <c r="AC423" s="0" t="n">
        <v>-0.512543628399402</v>
      </c>
      <c r="AD423" s="0" t="n">
        <v>-0.290087899635432</v>
      </c>
      <c r="AE423" s="0" t="n">
        <v>-0.0439005331233884</v>
      </c>
      <c r="AF423" s="0" t="n">
        <v>-0.930533319324592</v>
      </c>
      <c r="AG423" s="0" t="n">
        <v>0.660841196752581</v>
      </c>
      <c r="AH423" s="0" t="n">
        <v>0.575186449643516</v>
      </c>
      <c r="AI423" s="0" t="n">
        <v>0.0119008230942281</v>
      </c>
      <c r="AJ423" s="0" t="n">
        <v>0.6401465050937</v>
      </c>
      <c r="AK423" s="0" t="n">
        <v>-0.5080122910546</v>
      </c>
      <c r="AL423" s="0" t="n">
        <v>0.713192304366133</v>
      </c>
      <c r="AM423" s="0" t="n">
        <v>-0.226304207745134</v>
      </c>
      <c r="AN423" s="0" t="n">
        <v>0.100172768786757</v>
      </c>
      <c r="AO423" s="0" t="n">
        <v>-0.214925964776706</v>
      </c>
      <c r="AP423" s="0" t="n">
        <v>0.459741395063039</v>
      </c>
      <c r="AQ423" s="0" t="n">
        <v>0.339088294526827</v>
      </c>
      <c r="AR423" s="0" t="n">
        <v>-0.09600926799705</v>
      </c>
      <c r="AS423" s="0" t="n">
        <v>-0.202074506161313</v>
      </c>
      <c r="AT423" s="0" t="n">
        <v>0.00420191539115609</v>
      </c>
      <c r="AU423" s="0" t="n">
        <v>-1.70536235651308</v>
      </c>
      <c r="AV423" s="0" t="n">
        <v>0.990736918741284</v>
      </c>
      <c r="AW423" s="0" t="n">
        <v>0.0642037949527136</v>
      </c>
      <c r="AX423" s="0" t="n">
        <v>1.57362902211699</v>
      </c>
      <c r="AY423" s="0" t="n">
        <v>-0.372081478667386</v>
      </c>
      <c r="AZ423" s="0" t="n">
        <v>1.11524653637681</v>
      </c>
      <c r="BA423" s="0" t="n">
        <v>0.278310255876576</v>
      </c>
      <c r="BB423" s="0" t="n">
        <v>0.372064325331326</v>
      </c>
      <c r="BC423" s="0" t="n">
        <v>-0.280891126601172</v>
      </c>
      <c r="BD423" s="0" t="n">
        <v>0.55279091754518</v>
      </c>
      <c r="BE423" s="0" t="n">
        <v>0.595305697693982</v>
      </c>
      <c r="BF423" s="0" t="n">
        <v>-1.4358564640859</v>
      </c>
      <c r="BG423" s="0" t="n">
        <v>-0.284566790474526</v>
      </c>
      <c r="BH423" s="0" t="n">
        <v>0.561050852022268</v>
      </c>
      <c r="BI423" s="0" t="n">
        <v>0.250833671811231</v>
      </c>
      <c r="BJ423" s="0" t="n">
        <v>-1.64535495227075</v>
      </c>
      <c r="BK423" s="0" t="n">
        <v>0.235164878251097</v>
      </c>
    </row>
    <row r="424" customFormat="false" ht="15" hidden="false" customHeight="false" outlineLevel="0" collapsed="false">
      <c r="A424" s="0" t="n">
        <v>0.689276623152388</v>
      </c>
      <c r="B424" s="0" t="n">
        <v>0.684996150126393</v>
      </c>
      <c r="C424" s="0" t="n">
        <v>0.549126480989577</v>
      </c>
      <c r="D424" s="0" t="n">
        <v>0.594497722426722</v>
      </c>
      <c r="E424" s="0" t="n">
        <v>1.27964784834924</v>
      </c>
      <c r="F424" s="0" t="n">
        <v>1.12420009694698</v>
      </c>
      <c r="G424" s="0" t="n">
        <v>0.82932037436137</v>
      </c>
      <c r="H424" s="0" t="n">
        <v>-0.591571018453098</v>
      </c>
      <c r="I424" s="0" t="n">
        <v>0.381237287272874</v>
      </c>
      <c r="J424" s="0" t="n">
        <v>0.20716168909404</v>
      </c>
      <c r="K424" s="0" t="n">
        <v>-1.2700880252549</v>
      </c>
      <c r="L424" s="0" t="n">
        <v>-1.29500714993842</v>
      </c>
      <c r="M424" s="0" t="n">
        <v>0.282124943137735</v>
      </c>
      <c r="N424" s="0" t="n">
        <v>0.630863510683409</v>
      </c>
      <c r="O424" s="0" t="n">
        <v>0.864430313673538</v>
      </c>
      <c r="P424" s="0" t="n">
        <v>-0.692775769708238</v>
      </c>
      <c r="Q424" s="0" t="n">
        <v>0.204707233522288</v>
      </c>
      <c r="R424" s="0" t="n">
        <v>0.38649489032279</v>
      </c>
      <c r="S424" s="0" t="n">
        <v>0.813664575137553</v>
      </c>
      <c r="T424" s="0" t="n">
        <v>0.769666409011389</v>
      </c>
      <c r="U424" s="0" t="n">
        <v>-0.320058191493245</v>
      </c>
      <c r="V424" s="0" t="n">
        <v>1.31543826588726</v>
      </c>
      <c r="W424" s="0" t="n">
        <v>-0.994868693787938</v>
      </c>
      <c r="X424" s="0" t="n">
        <v>0.533844643814919</v>
      </c>
      <c r="Y424" s="0" t="n">
        <v>0.149635944251793</v>
      </c>
      <c r="Z424" s="0" t="n">
        <v>1.33697795814055</v>
      </c>
      <c r="AA424" s="0" t="n">
        <v>0.0123659382423645</v>
      </c>
      <c r="AB424" s="0" t="n">
        <v>0.32832094269056</v>
      </c>
      <c r="AC424" s="0" t="n">
        <v>0.0500805988564666</v>
      </c>
      <c r="AD424" s="0" t="n">
        <v>-1.47170889836189</v>
      </c>
      <c r="AE424" s="0" t="n">
        <v>-0.17769804579024</v>
      </c>
      <c r="AF424" s="0" t="n">
        <v>0.794659184145804</v>
      </c>
      <c r="AG424" s="0" t="n">
        <v>0.711319910546568</v>
      </c>
      <c r="AH424" s="0" t="n">
        <v>-0.595131185913769</v>
      </c>
      <c r="AI424" s="0" t="n">
        <v>-1.29869329099342</v>
      </c>
      <c r="AJ424" s="0" t="n">
        <v>-0.28191802075105</v>
      </c>
      <c r="AK424" s="0" t="n">
        <v>-0.68871274455477</v>
      </c>
      <c r="AL424" s="0" t="n">
        <v>-0.609737723336705</v>
      </c>
      <c r="AM424" s="0" t="n">
        <v>-1.41906441335752</v>
      </c>
      <c r="AN424" s="0" t="n">
        <v>1.94959017272603</v>
      </c>
      <c r="AO424" s="0" t="n">
        <v>-0.667218939304528</v>
      </c>
      <c r="AP424" s="0" t="n">
        <v>-0.983736043903564</v>
      </c>
      <c r="AQ424" s="0" t="n">
        <v>1.33872370613557</v>
      </c>
      <c r="AR424" s="0" t="n">
        <v>0.885668184006416</v>
      </c>
      <c r="AS424" s="0" t="n">
        <v>0.850782748628153</v>
      </c>
      <c r="AT424" s="0" t="n">
        <v>0.728790196377383</v>
      </c>
      <c r="AU424" s="0" t="n">
        <v>0.481717050935526</v>
      </c>
      <c r="AV424" s="0" t="n">
        <v>-0.242602813054942</v>
      </c>
      <c r="AW424" s="0" t="n">
        <v>-0.86567465116737</v>
      </c>
      <c r="AX424" s="0" t="n">
        <v>-1.08131695776854</v>
      </c>
      <c r="AY424" s="0" t="n">
        <v>0.837823061167782</v>
      </c>
      <c r="AZ424" s="0" t="n">
        <v>0.844702998702983</v>
      </c>
      <c r="BA424" s="0" t="n">
        <v>-1.31582184001622</v>
      </c>
      <c r="BB424" s="0" t="n">
        <v>-0.646743935418645</v>
      </c>
      <c r="BC424" s="0" t="n">
        <v>-0.0828648418689961</v>
      </c>
      <c r="BD424" s="0" t="n">
        <v>-0.473336675554967</v>
      </c>
      <c r="BE424" s="0" t="n">
        <v>0.0298037818514406</v>
      </c>
      <c r="BF424" s="0" t="n">
        <v>-0.524584683047615</v>
      </c>
      <c r="BG424" s="0" t="n">
        <v>0.336066696505741</v>
      </c>
      <c r="BH424" s="0" t="n">
        <v>-0.268804934439231</v>
      </c>
      <c r="BI424" s="0" t="n">
        <v>1.5105460503695</v>
      </c>
      <c r="BJ424" s="0" t="n">
        <v>0.687784294825431</v>
      </c>
      <c r="BK424" s="0" t="n">
        <v>0.677011176790344</v>
      </c>
    </row>
    <row r="425" customFormat="false" ht="15" hidden="false" customHeight="false" outlineLevel="0" collapsed="false">
      <c r="A425" s="0" t="n">
        <v>0.374390033206914</v>
      </c>
      <c r="B425" s="0" t="n">
        <v>0.926513254779748</v>
      </c>
      <c r="C425" s="0" t="n">
        <v>0.533543625823082</v>
      </c>
      <c r="D425" s="0" t="n">
        <v>1.51441406239812</v>
      </c>
      <c r="E425" s="0" t="n">
        <v>-0.5487004763949</v>
      </c>
      <c r="F425" s="0" t="n">
        <v>0.0825135189113945</v>
      </c>
      <c r="G425" s="0" t="n">
        <v>1.70520760777602</v>
      </c>
      <c r="H425" s="0" t="n">
        <v>0.834829910546673</v>
      </c>
      <c r="I425" s="0" t="n">
        <v>-0.336601427562167</v>
      </c>
      <c r="J425" s="0" t="n">
        <v>0.54302194638579</v>
      </c>
      <c r="K425" s="0" t="n">
        <v>0.696941460138097</v>
      </c>
      <c r="L425" s="0" t="n">
        <v>0.0745926770080763</v>
      </c>
      <c r="M425" s="0" t="n">
        <v>-0.343597535178216</v>
      </c>
      <c r="N425" s="0" t="n">
        <v>1.43635245703916</v>
      </c>
      <c r="O425" s="0" t="n">
        <v>-0.550128481217879</v>
      </c>
      <c r="P425" s="0" t="n">
        <v>0.800293281607377</v>
      </c>
      <c r="Q425" s="0" t="n">
        <v>0.0179279682497987</v>
      </c>
      <c r="R425" s="0" t="n">
        <v>0.0354201406915095</v>
      </c>
      <c r="S425" s="0" t="n">
        <v>0.527066118239774</v>
      </c>
      <c r="T425" s="0" t="n">
        <v>1.02365974613071</v>
      </c>
      <c r="U425" s="0" t="n">
        <v>0.285686548092264</v>
      </c>
      <c r="V425" s="0" t="n">
        <v>-1.6253303090752</v>
      </c>
      <c r="W425" s="0" t="n">
        <v>1.36167503046363</v>
      </c>
      <c r="X425" s="0" t="n">
        <v>-1.69231301910488</v>
      </c>
      <c r="Y425" s="0" t="n">
        <v>0.259721171076532</v>
      </c>
      <c r="Z425" s="0" t="n">
        <v>-0.0353714170886391</v>
      </c>
      <c r="AA425" s="0" t="n">
        <v>1.08671081138473</v>
      </c>
      <c r="AB425" s="0" t="n">
        <v>0.771269416677481</v>
      </c>
      <c r="AC425" s="0" t="n">
        <v>0.502909650038019</v>
      </c>
      <c r="AD425" s="0" t="n">
        <v>1.04569497087791</v>
      </c>
      <c r="AE425" s="0" t="n">
        <v>0.208917957370872</v>
      </c>
      <c r="AF425" s="0" t="n">
        <v>0.407015891806771</v>
      </c>
      <c r="AG425" s="0" t="n">
        <v>-1.85078114243573</v>
      </c>
      <c r="AH425" s="0" t="n">
        <v>1.16597418568046</v>
      </c>
      <c r="AI425" s="0" t="n">
        <v>-0.102690516748587</v>
      </c>
      <c r="AJ425" s="0" t="n">
        <v>-0.247846281901825</v>
      </c>
      <c r="AK425" s="0" t="n">
        <v>1.07032054865184</v>
      </c>
      <c r="AL425" s="0" t="n">
        <v>-0.686827495452839</v>
      </c>
      <c r="AM425" s="0" t="n">
        <v>0.398327012881628</v>
      </c>
      <c r="AN425" s="0" t="n">
        <v>2.49238965158307</v>
      </c>
      <c r="AO425" s="0" t="n">
        <v>-0.659849612104565</v>
      </c>
      <c r="AP425" s="0" t="n">
        <v>1.11694088410236</v>
      </c>
      <c r="AQ425" s="0" t="n">
        <v>1.0477749461391</v>
      </c>
      <c r="AR425" s="0" t="n">
        <v>-0.687902082892398</v>
      </c>
      <c r="AS425" s="0" t="n">
        <v>0.34716148241845</v>
      </c>
      <c r="AT425" s="0" t="n">
        <v>-0.9177721505515</v>
      </c>
      <c r="AU425" s="0" t="n">
        <v>-1.21016609536532</v>
      </c>
      <c r="AV425" s="0" t="n">
        <v>0.644928460322298</v>
      </c>
      <c r="AW425" s="0" t="n">
        <v>-0.793262495955031</v>
      </c>
      <c r="AX425" s="0" t="n">
        <v>0.755460801392882</v>
      </c>
      <c r="AY425" s="0" t="n">
        <v>-2.23311591713218</v>
      </c>
      <c r="AZ425" s="0" t="n">
        <v>0.692957004531215</v>
      </c>
      <c r="BA425" s="0" t="n">
        <v>-1.02608744096</v>
      </c>
      <c r="BB425" s="0" t="n">
        <v>-0.843790025881576</v>
      </c>
      <c r="BC425" s="0" t="n">
        <v>-0.316087822108934</v>
      </c>
      <c r="BD425" s="0" t="n">
        <v>0.670543161416683</v>
      </c>
      <c r="BE425" s="0" t="n">
        <v>0.151397491941409</v>
      </c>
      <c r="BF425" s="0" t="n">
        <v>2.15358811294455</v>
      </c>
      <c r="BG425" s="0" t="n">
        <v>-0.22442003838225</v>
      </c>
      <c r="BH425" s="0" t="n">
        <v>-0.349615331028385</v>
      </c>
      <c r="BI425" s="0" t="n">
        <v>-0.133499419061372</v>
      </c>
      <c r="BJ425" s="0" t="n">
        <v>2.97330617129256</v>
      </c>
      <c r="BK425" s="0" t="n">
        <v>1.26563644508981</v>
      </c>
    </row>
    <row r="426" customFormat="false" ht="15" hidden="false" customHeight="false" outlineLevel="0" collapsed="false">
      <c r="A426" s="0" t="n">
        <v>0.748090982848663</v>
      </c>
      <c r="B426" s="0" t="n">
        <v>-0.291658933189046</v>
      </c>
      <c r="C426" s="0" t="n">
        <v>-0.289338905642985</v>
      </c>
      <c r="D426" s="0" t="n">
        <v>0.170223791971179</v>
      </c>
      <c r="E426" s="0" t="n">
        <v>-0.635245536603957</v>
      </c>
      <c r="F426" s="0" t="n">
        <v>1.0262423753029</v>
      </c>
      <c r="G426" s="0" t="n">
        <v>-0.610235005693996</v>
      </c>
      <c r="H426" s="0" t="n">
        <v>-0.474742104839891</v>
      </c>
      <c r="I426" s="0" t="n">
        <v>-0.377554732837911</v>
      </c>
      <c r="J426" s="0" t="n">
        <v>0.182040431085656</v>
      </c>
      <c r="K426" s="0" t="n">
        <v>-1.83074382483126</v>
      </c>
      <c r="L426" s="0" t="n">
        <v>-0.493195688489879</v>
      </c>
      <c r="M426" s="0" t="n">
        <v>0.968335863253559</v>
      </c>
      <c r="N426" s="0" t="n">
        <v>-0.248305475735984</v>
      </c>
      <c r="O426" s="0" t="n">
        <v>-0.752483377074219</v>
      </c>
      <c r="P426" s="0" t="n">
        <v>0.58810859892431</v>
      </c>
      <c r="Q426" s="0" t="n">
        <v>-1.0892722469311</v>
      </c>
      <c r="R426" s="0" t="n">
        <v>-0.382033705716011</v>
      </c>
      <c r="S426" s="0" t="n">
        <v>2.34247833766535</v>
      </c>
      <c r="T426" s="0" t="n">
        <v>-0.299671977337926</v>
      </c>
      <c r="U426" s="0" t="n">
        <v>0.406029154412715</v>
      </c>
      <c r="V426" s="0" t="n">
        <v>-0.537179814541736</v>
      </c>
      <c r="W426" s="0" t="n">
        <v>-0.944214840251814</v>
      </c>
      <c r="X426" s="0" t="n">
        <v>-0.195162047141818</v>
      </c>
      <c r="Y426" s="0" t="n">
        <v>-1.6652522339447</v>
      </c>
      <c r="Z426" s="0" t="n">
        <v>0.178706884563496</v>
      </c>
      <c r="AA426" s="0" t="n">
        <v>-0.624817823053875</v>
      </c>
      <c r="AB426" s="0" t="n">
        <v>-0.804942573637347</v>
      </c>
      <c r="AC426" s="0" t="n">
        <v>0.0973459688927328</v>
      </c>
      <c r="AD426" s="0" t="n">
        <v>-0.778774307977782</v>
      </c>
      <c r="AE426" s="0" t="n">
        <v>0.594672987162169</v>
      </c>
      <c r="AF426" s="0" t="n">
        <v>0.422568419021219</v>
      </c>
      <c r="AG426" s="0" t="n">
        <v>1.31248869033631</v>
      </c>
      <c r="AH426" s="0" t="n">
        <v>-0.241409116370047</v>
      </c>
      <c r="AI426" s="0" t="n">
        <v>-0.325251675854344</v>
      </c>
      <c r="AJ426" s="0" t="n">
        <v>-1.17926315857923</v>
      </c>
      <c r="AK426" s="0" t="n">
        <v>-0.791140004355884</v>
      </c>
      <c r="AL426" s="0" t="n">
        <v>0.284795556647433</v>
      </c>
      <c r="AM426" s="0" t="n">
        <v>1.17817968733428</v>
      </c>
      <c r="AN426" s="0" t="n">
        <v>-0.432850402519974</v>
      </c>
      <c r="AO426" s="0" t="n">
        <v>-1.11075317241464</v>
      </c>
      <c r="AP426" s="0" t="n">
        <v>-0.755184973803943</v>
      </c>
      <c r="AQ426" s="0" t="n">
        <v>-1.08447752485729</v>
      </c>
      <c r="AR426" s="0" t="n">
        <v>0.211889531198243</v>
      </c>
      <c r="AS426" s="0" t="n">
        <v>0.466618968175646</v>
      </c>
      <c r="AT426" s="0" t="n">
        <v>0.736901352231799</v>
      </c>
      <c r="AU426" s="0" t="n">
        <v>0.0558964666135955</v>
      </c>
      <c r="AV426" s="0" t="n">
        <v>0.0785907959688194</v>
      </c>
      <c r="AW426" s="0" t="n">
        <v>-0.206677628539116</v>
      </c>
      <c r="AX426" s="0" t="n">
        <v>0.129297457035508</v>
      </c>
      <c r="AY426" s="0" t="n">
        <v>0.133627729726771</v>
      </c>
      <c r="AZ426" s="0" t="n">
        <v>0.776694052972144</v>
      </c>
      <c r="BA426" s="0" t="n">
        <v>-0.941619013551491</v>
      </c>
      <c r="BB426" s="0" t="n">
        <v>-0.0765180622437113</v>
      </c>
      <c r="BC426" s="0" t="n">
        <v>0.174443934285282</v>
      </c>
      <c r="BD426" s="0" t="n">
        <v>0.747429253249205</v>
      </c>
      <c r="BE426" s="0" t="n">
        <v>1.33191311039109</v>
      </c>
      <c r="BF426" s="0" t="n">
        <v>-1.30796419254934</v>
      </c>
      <c r="BG426" s="0" t="n">
        <v>-0.554638708131807</v>
      </c>
      <c r="BH426" s="0" t="n">
        <v>1.62391784256997</v>
      </c>
      <c r="BI426" s="0" t="n">
        <v>-0.763142300709657</v>
      </c>
      <c r="BJ426" s="0" t="n">
        <v>-0.922481170233109</v>
      </c>
      <c r="BK426" s="0" t="n">
        <v>-0.12437612230093</v>
      </c>
    </row>
    <row r="427" customFormat="false" ht="15" hidden="false" customHeight="false" outlineLevel="0" collapsed="false">
      <c r="A427" s="0" t="n">
        <v>-1.59811089575176</v>
      </c>
      <c r="B427" s="0" t="n">
        <v>-0.216719642122883</v>
      </c>
      <c r="C427" s="0" t="n">
        <v>1.41682352794919</v>
      </c>
      <c r="D427" s="0" t="n">
        <v>-0.365169001048321</v>
      </c>
      <c r="E427" s="0" t="n">
        <v>-0.244897301712729</v>
      </c>
      <c r="F427" s="0" t="n">
        <v>0.603296848778155</v>
      </c>
      <c r="G427" s="0" t="n">
        <v>-0.573558836877425</v>
      </c>
      <c r="H427" s="0" t="n">
        <v>1.66766526619086</v>
      </c>
      <c r="I427" s="0" t="n">
        <v>-0.99056682744279</v>
      </c>
      <c r="J427" s="0" t="n">
        <v>0.878121703605453</v>
      </c>
      <c r="K427" s="0" t="n">
        <v>0.984946125117032</v>
      </c>
      <c r="L427" s="0" t="n">
        <v>0.113824772307477</v>
      </c>
      <c r="M427" s="0" t="n">
        <v>-0.432972928043635</v>
      </c>
      <c r="N427" s="0" t="n">
        <v>-0.16392406359343</v>
      </c>
      <c r="O427" s="0" t="n">
        <v>0.742659165772378</v>
      </c>
      <c r="P427" s="0" t="n">
        <v>0.506089291191889</v>
      </c>
      <c r="Q427" s="0" t="n">
        <v>1.13304234737746</v>
      </c>
      <c r="R427" s="0" t="n">
        <v>0.22467990162987</v>
      </c>
      <c r="S427" s="0" t="n">
        <v>-1.07502121451091</v>
      </c>
      <c r="T427" s="0" t="n">
        <v>0.00426293764387616</v>
      </c>
      <c r="U427" s="0" t="n">
        <v>-0.859414254759453</v>
      </c>
      <c r="V427" s="0" t="n">
        <v>-1.45540133772619</v>
      </c>
      <c r="W427" s="0" t="n">
        <v>0.588018519036967</v>
      </c>
      <c r="X427" s="0" t="n">
        <v>0.186573253055365</v>
      </c>
      <c r="Y427" s="0" t="n">
        <v>-2.1711928610625</v>
      </c>
      <c r="Z427" s="0" t="n">
        <v>-1.44434341197995</v>
      </c>
      <c r="AA427" s="0" t="n">
        <v>1.67240452581235</v>
      </c>
      <c r="AB427" s="0" t="n">
        <v>-0.387148316060907</v>
      </c>
      <c r="AC427" s="0" t="n">
        <v>-0.0005599923396954</v>
      </c>
      <c r="AD427" s="0" t="n">
        <v>-0.826453110858762</v>
      </c>
      <c r="AE427" s="0" t="n">
        <v>0.744978767485055</v>
      </c>
      <c r="AF427" s="0" t="n">
        <v>0.839608372040672</v>
      </c>
      <c r="AG427" s="0" t="n">
        <v>0.67607071529361</v>
      </c>
      <c r="AH427" s="0" t="n">
        <v>0.571928546198433</v>
      </c>
      <c r="AI427" s="0" t="n">
        <v>-0.815324166809014</v>
      </c>
      <c r="AJ427" s="0" t="n">
        <v>1.18120117314888</v>
      </c>
      <c r="AK427" s="0" t="n">
        <v>0.622613899959319</v>
      </c>
      <c r="AL427" s="0" t="n">
        <v>1.78901239050144</v>
      </c>
      <c r="AM427" s="0" t="n">
        <v>-1.00711782341237</v>
      </c>
      <c r="AN427" s="0" t="n">
        <v>-1.27103009943114</v>
      </c>
      <c r="AO427" s="0" t="n">
        <v>0.327073430863787</v>
      </c>
      <c r="AP427" s="0" t="n">
        <v>0.297949364813223</v>
      </c>
      <c r="AQ427" s="0" t="n">
        <v>-0.453221902282897</v>
      </c>
      <c r="AR427" s="0" t="n">
        <v>-1.47448200737826</v>
      </c>
      <c r="AS427" s="0" t="n">
        <v>-0.408610747563917</v>
      </c>
      <c r="AT427" s="0" t="n">
        <v>0.697541942475115</v>
      </c>
      <c r="AU427" s="0" t="n">
        <v>1.61882257198644</v>
      </c>
      <c r="AV427" s="0" t="n">
        <v>1.11512626266349</v>
      </c>
      <c r="AW427" s="0" t="n">
        <v>-0.0732194503124651</v>
      </c>
      <c r="AX427" s="0" t="n">
        <v>0.655327523200794</v>
      </c>
      <c r="AY427" s="0" t="n">
        <v>-0.194967705990759</v>
      </c>
      <c r="AZ427" s="0" t="n">
        <v>0.552924016236234</v>
      </c>
      <c r="BA427" s="0" t="n">
        <v>1.05814643129441</v>
      </c>
      <c r="BB427" s="0" t="n">
        <v>1.17703163145307</v>
      </c>
      <c r="BC427" s="0" t="n">
        <v>-1.56235450937323</v>
      </c>
      <c r="BD427" s="0" t="n">
        <v>-0.888987749183643</v>
      </c>
      <c r="BE427" s="0" t="n">
        <v>-1.73051795182796</v>
      </c>
      <c r="BF427" s="0" t="n">
        <v>-0.539950900755103</v>
      </c>
      <c r="BG427" s="0" t="n">
        <v>0.429991408614839</v>
      </c>
      <c r="BH427" s="0" t="n">
        <v>-1.32334092248994</v>
      </c>
      <c r="BI427" s="0" t="n">
        <v>0.0330680013617679</v>
      </c>
      <c r="BJ427" s="0" t="n">
        <v>-0.220841770290352</v>
      </c>
      <c r="BK427" s="0" t="n">
        <v>0.042824379075519</v>
      </c>
    </row>
    <row r="428" customFormat="false" ht="15" hidden="false" customHeight="false" outlineLevel="0" collapsed="false">
      <c r="A428" s="0" t="n">
        <v>2.94690421928401</v>
      </c>
      <c r="B428" s="0" t="n">
        <v>-1.60473501229485</v>
      </c>
      <c r="C428" s="0" t="n">
        <v>-0.491003945957753</v>
      </c>
      <c r="D428" s="0" t="n">
        <v>-0.32982306086851</v>
      </c>
      <c r="E428" s="0" t="n">
        <v>0.0617760622705607</v>
      </c>
      <c r="F428" s="0" t="n">
        <v>-0.163427820386131</v>
      </c>
      <c r="G428" s="0" t="n">
        <v>0.597278935846248</v>
      </c>
      <c r="H428" s="0" t="n">
        <v>-0.616579352307271</v>
      </c>
      <c r="I428" s="0" t="n">
        <v>1.30709834439913</v>
      </c>
      <c r="J428" s="0" t="n">
        <v>-0.186068432470547</v>
      </c>
      <c r="K428" s="0" t="n">
        <v>-0.561573470571105</v>
      </c>
      <c r="L428" s="0" t="n">
        <v>0.198669133822903</v>
      </c>
      <c r="M428" s="0" t="n">
        <v>-0.370867792471025</v>
      </c>
      <c r="N428" s="0" t="n">
        <v>0.99133439223425</v>
      </c>
      <c r="O428" s="0" t="n">
        <v>0.965826770895964</v>
      </c>
      <c r="P428" s="0" t="n">
        <v>-0.236717121026393</v>
      </c>
      <c r="Q428" s="0" t="n">
        <v>-0.678549654621052</v>
      </c>
      <c r="R428" s="0" t="n">
        <v>1.87486565550171</v>
      </c>
      <c r="S428" s="0" t="n">
        <v>-0.522020635110767</v>
      </c>
      <c r="T428" s="0" t="n">
        <v>0.543201500376337</v>
      </c>
      <c r="U428" s="0" t="n">
        <v>0.192806087307413</v>
      </c>
      <c r="V428" s="0" t="n">
        <v>1.33951792356504</v>
      </c>
      <c r="W428" s="0" t="n">
        <v>0.851617240186708</v>
      </c>
      <c r="X428" s="0" t="n">
        <v>-0.966125325530311</v>
      </c>
      <c r="Y428" s="0" t="n">
        <v>-0.0328633739802132</v>
      </c>
      <c r="Z428" s="0" t="n">
        <v>0.382778401709559</v>
      </c>
      <c r="AA428" s="0" t="n">
        <v>0.116488352631035</v>
      </c>
      <c r="AB428" s="0" t="n">
        <v>-0.489211824664301</v>
      </c>
      <c r="AC428" s="0" t="n">
        <v>-0.440494496163338</v>
      </c>
      <c r="AD428" s="0" t="n">
        <v>0.0750270003968009</v>
      </c>
      <c r="AE428" s="0" t="n">
        <v>-1.09295911089667</v>
      </c>
      <c r="AF428" s="0" t="n">
        <v>-0.970462636906666</v>
      </c>
      <c r="AG428" s="0" t="n">
        <v>-0.413372029130396</v>
      </c>
      <c r="AH428" s="0" t="n">
        <v>-0.0546117829100705</v>
      </c>
      <c r="AI428" s="0" t="n">
        <v>-0.657321095119539</v>
      </c>
      <c r="AJ428" s="0" t="n">
        <v>-0.314267421801183</v>
      </c>
      <c r="AK428" s="0" t="n">
        <v>-1.06080007180595</v>
      </c>
      <c r="AL428" s="0" t="n">
        <v>-0.899561376738308</v>
      </c>
      <c r="AM428" s="0" t="n">
        <v>1.01825390141773</v>
      </c>
      <c r="AN428" s="0" t="n">
        <v>1.08596317074171</v>
      </c>
      <c r="AO428" s="0" t="n">
        <v>0.701249544404076</v>
      </c>
      <c r="AP428" s="0" t="n">
        <v>-0.976138690066921</v>
      </c>
      <c r="AQ428" s="0" t="n">
        <v>1.57630899677125</v>
      </c>
      <c r="AR428" s="0" t="n">
        <v>-0.394757389107993</v>
      </c>
      <c r="AS428" s="0" t="n">
        <v>-0.362543091092961</v>
      </c>
      <c r="AT428" s="0" t="n">
        <v>-1.16264805868619</v>
      </c>
      <c r="AU428" s="0" t="n">
        <v>-0.180338690663887</v>
      </c>
      <c r="AV428" s="0" t="n">
        <v>1.3432093905839</v>
      </c>
      <c r="AW428" s="0" t="n">
        <v>0.959354960648123</v>
      </c>
      <c r="AX428" s="0" t="n">
        <v>1.18199552189783</v>
      </c>
      <c r="AY428" s="0" t="n">
        <v>0.53794396633314</v>
      </c>
      <c r="AZ428" s="0" t="n">
        <v>0.182901567423927</v>
      </c>
      <c r="BA428" s="0" t="n">
        <v>1.16544152622106</v>
      </c>
      <c r="BB428" s="0" t="n">
        <v>-1.47066199065229</v>
      </c>
      <c r="BC428" s="0" t="n">
        <v>1.32528137195244</v>
      </c>
      <c r="BD428" s="0" t="n">
        <v>-1.34610342386248</v>
      </c>
      <c r="BE428" s="0" t="n">
        <v>-1.18516303143934</v>
      </c>
      <c r="BF428" s="0" t="n">
        <v>-0.898302549689035</v>
      </c>
      <c r="BG428" s="0" t="n">
        <v>0.693766607496751</v>
      </c>
      <c r="BH428" s="0" t="n">
        <v>-0.342450879176901</v>
      </c>
      <c r="BI428" s="0" t="n">
        <v>1.27737113355062</v>
      </c>
      <c r="BJ428" s="0" t="n">
        <v>-0.910907035033749</v>
      </c>
      <c r="BK428" s="0" t="n">
        <v>0.0739847815362689</v>
      </c>
    </row>
    <row r="429" customFormat="false" ht="15" hidden="false" customHeight="false" outlineLevel="0" collapsed="false">
      <c r="A429" s="0" t="n">
        <v>0.409320214586685</v>
      </c>
      <c r="B429" s="0" t="n">
        <v>1.22374484665627</v>
      </c>
      <c r="C429" s="0" t="n">
        <v>2.47750611862902</v>
      </c>
      <c r="D429" s="0" t="n">
        <v>1.03854085703576</v>
      </c>
      <c r="E429" s="0" t="n">
        <v>-1.11279819561291</v>
      </c>
      <c r="F429" s="0" t="n">
        <v>0.402833428474804</v>
      </c>
      <c r="G429" s="0" t="n">
        <v>0.169328857115047</v>
      </c>
      <c r="H429" s="0" t="n">
        <v>-0.655554358288453</v>
      </c>
      <c r="I429" s="0" t="n">
        <v>-1.80566887811627</v>
      </c>
      <c r="J429" s="0" t="n">
        <v>-1.32500465494564</v>
      </c>
      <c r="K429" s="0" t="n">
        <v>0.972335003816188</v>
      </c>
      <c r="L429" s="0" t="n">
        <v>1.94257057143741</v>
      </c>
      <c r="M429" s="0" t="n">
        <v>-2.3596142591001</v>
      </c>
      <c r="N429" s="0" t="n">
        <v>-2.26899161165945</v>
      </c>
      <c r="O429" s="0" t="n">
        <v>-0.188453596429283</v>
      </c>
      <c r="P429" s="0" t="n">
        <v>1.27048824558182</v>
      </c>
      <c r="Q429" s="0" t="n">
        <v>-0.963226533893939</v>
      </c>
      <c r="R429" s="0" t="n">
        <v>0.10798368601261</v>
      </c>
      <c r="S429" s="0" t="n">
        <v>0.112981123106611</v>
      </c>
      <c r="T429" s="0" t="n">
        <v>-0.894458843105129</v>
      </c>
      <c r="U429" s="0" t="n">
        <v>-0.334374746873299</v>
      </c>
      <c r="V429" s="0" t="n">
        <v>1.18581491101495</v>
      </c>
      <c r="W429" s="0" t="n">
        <v>0.324741935081974</v>
      </c>
      <c r="X429" s="0" t="n">
        <v>-0.661152928661347</v>
      </c>
      <c r="Y429" s="0" t="n">
        <v>-0.510252222405019</v>
      </c>
      <c r="Z429" s="0" t="n">
        <v>-0.262016574358476</v>
      </c>
      <c r="AA429" s="0" t="n">
        <v>-0.933422954475864</v>
      </c>
      <c r="AB429" s="0" t="n">
        <v>0.361716987817265</v>
      </c>
      <c r="AC429" s="0" t="n">
        <v>-0.178669775219072</v>
      </c>
      <c r="AD429" s="0" t="n">
        <v>3.3755791001776</v>
      </c>
      <c r="AE429" s="0" t="n">
        <v>0.449650193842814</v>
      </c>
      <c r="AF429" s="0" t="n">
        <v>-0.763902908575644</v>
      </c>
      <c r="AG429" s="0" t="n">
        <v>0.390394467117143</v>
      </c>
      <c r="AH429" s="0" t="n">
        <v>0.466227391717112</v>
      </c>
      <c r="AI429" s="0" t="n">
        <v>1.04145295177482</v>
      </c>
      <c r="AJ429" s="0" t="n">
        <v>-1.00336589272915</v>
      </c>
      <c r="AK429" s="0" t="n">
        <v>-0.548463273540571</v>
      </c>
      <c r="AL429" s="0" t="n">
        <v>-0.825414597823085</v>
      </c>
      <c r="AM429" s="0" t="n">
        <v>1.72621396195789</v>
      </c>
      <c r="AN429" s="0" t="n">
        <v>0.160450043265634</v>
      </c>
      <c r="AO429" s="0" t="n">
        <v>0.280111007750006</v>
      </c>
      <c r="AP429" s="0" t="n">
        <v>0.280571706598553</v>
      </c>
      <c r="AQ429" s="0" t="n">
        <v>0.616027543717956</v>
      </c>
      <c r="AR429" s="0" t="n">
        <v>0.346104271780015</v>
      </c>
      <c r="AS429" s="0" t="n">
        <v>-0.849644782706652</v>
      </c>
      <c r="AT429" s="0" t="n">
        <v>1.91285135334783</v>
      </c>
      <c r="AU429" s="0" t="n">
        <v>-1.77729476803045</v>
      </c>
      <c r="AV429" s="0" t="n">
        <v>-0.483841125026462</v>
      </c>
      <c r="AW429" s="0" t="n">
        <v>0.0423318956602128</v>
      </c>
      <c r="AX429" s="0" t="n">
        <v>-0.906834146372926</v>
      </c>
      <c r="AY429" s="0" t="n">
        <v>1.45183474516844</v>
      </c>
      <c r="AZ429" s="0" t="n">
        <v>0.664700905151014</v>
      </c>
      <c r="BA429" s="0" t="n">
        <v>0.121075432390554</v>
      </c>
      <c r="BB429" s="0" t="n">
        <v>-1.36556037043218</v>
      </c>
      <c r="BC429" s="0" t="n">
        <v>0.0464965811265579</v>
      </c>
      <c r="BD429" s="0" t="n">
        <v>-0.450054671185146</v>
      </c>
      <c r="BE429" s="0" t="n">
        <v>0.589578995936128</v>
      </c>
      <c r="BF429" s="0" t="n">
        <v>-0.486842068967491</v>
      </c>
      <c r="BG429" s="0" t="n">
        <v>-1.67723959297446</v>
      </c>
      <c r="BH429" s="0" t="n">
        <v>-0.995526691674114</v>
      </c>
      <c r="BI429" s="0" t="n">
        <v>0.0814559877778794</v>
      </c>
      <c r="BJ429" s="0" t="n">
        <v>-0.67549084726547</v>
      </c>
      <c r="BK429" s="0" t="n">
        <v>-0.577516954607212</v>
      </c>
    </row>
    <row r="430" customFormat="false" ht="15" hidden="false" customHeight="false" outlineLevel="0" collapsed="false">
      <c r="A430" s="0" t="n">
        <v>-0.506587671697276</v>
      </c>
      <c r="B430" s="0" t="n">
        <v>-1.11195336086041</v>
      </c>
      <c r="C430" s="0" t="n">
        <v>-1.10447770383747</v>
      </c>
      <c r="D430" s="0" t="n">
        <v>0.127158596874884</v>
      </c>
      <c r="E430" s="0" t="n">
        <v>-0.641879061477769</v>
      </c>
      <c r="F430" s="0" t="n">
        <v>0.383094921159794</v>
      </c>
      <c r="G430" s="0" t="n">
        <v>0.923072396315578</v>
      </c>
      <c r="H430" s="0" t="n">
        <v>0.269493755703986</v>
      </c>
      <c r="I430" s="0" t="n">
        <v>0.0762781517395827</v>
      </c>
      <c r="J430" s="0" t="n">
        <v>1.66158098917799</v>
      </c>
      <c r="K430" s="0" t="n">
        <v>-0.86033255941672</v>
      </c>
      <c r="L430" s="0" t="n">
        <v>2.7673254226024</v>
      </c>
      <c r="M430" s="0" t="n">
        <v>-2.71481693948632</v>
      </c>
      <c r="N430" s="0" t="n">
        <v>-1.50187913379632</v>
      </c>
      <c r="O430" s="0" t="n">
        <v>0.261008724172314</v>
      </c>
      <c r="P430" s="0" t="n">
        <v>-0.00942636056377324</v>
      </c>
      <c r="Q430" s="0" t="n">
        <v>-0.302971873587283</v>
      </c>
      <c r="R430" s="0" t="n">
        <v>0.589160387988942</v>
      </c>
      <c r="S430" s="0" t="n">
        <v>-0.192619147586936</v>
      </c>
      <c r="T430" s="0" t="n">
        <v>0.143999977701661</v>
      </c>
      <c r="U430" s="0" t="n">
        <v>0.094272717230966</v>
      </c>
      <c r="V430" s="0" t="n">
        <v>-0.181461063480639</v>
      </c>
      <c r="W430" s="0" t="n">
        <v>1.31352779835399</v>
      </c>
      <c r="X430" s="0" t="n">
        <v>-0.0395697241336481</v>
      </c>
      <c r="Y430" s="0" t="n">
        <v>-0.163447746617477</v>
      </c>
      <c r="Z430" s="0" t="n">
        <v>-0.128849621355914</v>
      </c>
      <c r="AA430" s="0" t="n">
        <v>0.215830755436155</v>
      </c>
      <c r="AB430" s="0" t="n">
        <v>-1.13785777596937</v>
      </c>
      <c r="AC430" s="0" t="n">
        <v>0.353652554881551</v>
      </c>
      <c r="AD430" s="0" t="n">
        <v>-0.22732590682319</v>
      </c>
      <c r="AE430" s="0" t="n">
        <v>-1.29729753392555</v>
      </c>
      <c r="AF430" s="0" t="n">
        <v>0.0793761400203123</v>
      </c>
      <c r="AG430" s="0" t="n">
        <v>-0.214463267467551</v>
      </c>
      <c r="AH430" s="0" t="n">
        <v>0.0963846363148971</v>
      </c>
      <c r="AI430" s="0" t="n">
        <v>-1.2373697935636</v>
      </c>
      <c r="AJ430" s="0" t="n">
        <v>0.257724561586295</v>
      </c>
      <c r="AK430" s="0" t="n">
        <v>-1.28335457728821</v>
      </c>
      <c r="AL430" s="0" t="n">
        <v>0.103587894647065</v>
      </c>
      <c r="AM430" s="0" t="n">
        <v>0.859459723448017</v>
      </c>
      <c r="AN430" s="0" t="n">
        <v>-0.679373170574121</v>
      </c>
      <c r="AO430" s="0" t="n">
        <v>0.304667833755656</v>
      </c>
      <c r="AP430" s="0" t="n">
        <v>-0.620500899099163</v>
      </c>
      <c r="AQ430" s="0" t="n">
        <v>2.72940438492373</v>
      </c>
      <c r="AR430" s="0" t="n">
        <v>-0.00520526189494638</v>
      </c>
      <c r="AS430" s="0" t="n">
        <v>0.45960529875748</v>
      </c>
      <c r="AT430" s="0" t="n">
        <v>1.06325868653128</v>
      </c>
      <c r="AU430" s="0" t="n">
        <v>0.553241001839799</v>
      </c>
      <c r="AV430" s="0" t="n">
        <v>0.573703144292652</v>
      </c>
      <c r="AW430" s="0" t="n">
        <v>0.0479857948505811</v>
      </c>
      <c r="AX430" s="0" t="n">
        <v>1.36732646128496</v>
      </c>
      <c r="AY430" s="0" t="n">
        <v>-0.316273780259714</v>
      </c>
      <c r="AZ430" s="0" t="n">
        <v>-1.36621478520579</v>
      </c>
      <c r="BA430" s="0" t="n">
        <v>-0.280928496947826</v>
      </c>
      <c r="BB430" s="0" t="n">
        <v>-0.808988609229009</v>
      </c>
      <c r="BC430" s="0" t="n">
        <v>-1.0945624546138</v>
      </c>
      <c r="BD430" s="0" t="n">
        <v>-1.23648951218418</v>
      </c>
      <c r="BE430" s="0" t="n">
        <v>-1.87013869282131</v>
      </c>
      <c r="BF430" s="0" t="n">
        <v>0.49920199827593</v>
      </c>
      <c r="BG430" s="0" t="n">
        <v>0.718483985161116</v>
      </c>
      <c r="BH430" s="0" t="n">
        <v>-0.783465648324735</v>
      </c>
      <c r="BI430" s="0" t="n">
        <v>-0.7082662196574</v>
      </c>
      <c r="BJ430" s="0" t="n">
        <v>-0.775675299615689</v>
      </c>
      <c r="BK430" s="0" t="n">
        <v>-1.88928245425025</v>
      </c>
    </row>
    <row r="431" customFormat="false" ht="15" hidden="false" customHeight="false" outlineLevel="0" collapsed="false">
      <c r="A431" s="0" t="n">
        <v>-0.0113699087984942</v>
      </c>
      <c r="B431" s="0" t="n">
        <v>-0.426156559646185</v>
      </c>
      <c r="C431" s="0" t="n">
        <v>0.980388251483475</v>
      </c>
      <c r="D431" s="0" t="n">
        <v>-2.13532112397596</v>
      </c>
      <c r="E431" s="0" t="n">
        <v>0.336544921209111</v>
      </c>
      <c r="F431" s="0" t="n">
        <v>0.30821592816083</v>
      </c>
      <c r="G431" s="0" t="n">
        <v>0.346749891008243</v>
      </c>
      <c r="H431" s="0" t="n">
        <v>0.644895858644338</v>
      </c>
      <c r="I431" s="0" t="n">
        <v>0.729437048847649</v>
      </c>
      <c r="J431" s="0" t="n">
        <v>0.523704282889525</v>
      </c>
      <c r="K431" s="0" t="n">
        <v>1.36579592805095</v>
      </c>
      <c r="L431" s="0" t="n">
        <v>0.785317920263238</v>
      </c>
      <c r="M431" s="0" t="n">
        <v>-1.94896311144762</v>
      </c>
      <c r="N431" s="0" t="n">
        <v>-0.735655143641369</v>
      </c>
      <c r="O431" s="0" t="n">
        <v>-0.925904176727718</v>
      </c>
      <c r="P431" s="0" t="n">
        <v>-1.17720878741692</v>
      </c>
      <c r="Q431" s="0" t="n">
        <v>-1.83413456436239</v>
      </c>
      <c r="R431" s="0" t="n">
        <v>1.77142255144384</v>
      </c>
      <c r="S431" s="0" t="n">
        <v>1.22988311528654</v>
      </c>
      <c r="T431" s="0" t="n">
        <v>0.803723660894685</v>
      </c>
      <c r="U431" s="0" t="n">
        <v>0.469729796489598</v>
      </c>
      <c r="V431" s="0" t="n">
        <v>0.300569390585249</v>
      </c>
      <c r="W431" s="0" t="n">
        <v>0.446977552806041</v>
      </c>
      <c r="X431" s="0" t="n">
        <v>-0.219308913132054</v>
      </c>
      <c r="Y431" s="0" t="n">
        <v>-0.0352953907452159</v>
      </c>
      <c r="Z431" s="0" t="n">
        <v>0.72283479517825</v>
      </c>
      <c r="AA431" s="0" t="n">
        <v>2.17554877698757</v>
      </c>
      <c r="AB431" s="0" t="n">
        <v>0.992868705378698</v>
      </c>
      <c r="AC431" s="0" t="n">
        <v>0.549238653312575</v>
      </c>
      <c r="AD431" s="0" t="n">
        <v>0.24707943680772</v>
      </c>
      <c r="AE431" s="0" t="n">
        <v>1.12966745931054</v>
      </c>
      <c r="AF431" s="0" t="n">
        <v>0.49080646649642</v>
      </c>
      <c r="AG431" s="0" t="n">
        <v>1.13098738848559</v>
      </c>
      <c r="AH431" s="0" t="n">
        <v>0.125819351548333</v>
      </c>
      <c r="AI431" s="0" t="n">
        <v>1.07309132836262</v>
      </c>
      <c r="AJ431" s="0" t="n">
        <v>0.848904656370465</v>
      </c>
      <c r="AK431" s="0" t="n">
        <v>1.30868413098914</v>
      </c>
      <c r="AL431" s="0" t="n">
        <v>0.153500695569784</v>
      </c>
      <c r="AM431" s="0" t="n">
        <v>0.866447769952398</v>
      </c>
      <c r="AN431" s="0" t="n">
        <v>-0.906784266675429</v>
      </c>
      <c r="AO431" s="0" t="n">
        <v>-0.405850266692899</v>
      </c>
      <c r="AP431" s="0" t="n">
        <v>0.069851868183643</v>
      </c>
      <c r="AQ431" s="0" t="n">
        <v>0.797485497343789</v>
      </c>
      <c r="AR431" s="0" t="n">
        <v>-0.380520305316303</v>
      </c>
      <c r="AS431" s="0" t="n">
        <v>-0.690700889348637</v>
      </c>
      <c r="AT431" s="0" t="n">
        <v>-0.14268841220163</v>
      </c>
      <c r="AU431" s="0" t="n">
        <v>-1.60370185546693</v>
      </c>
      <c r="AV431" s="0" t="n">
        <v>-0.459637318074816</v>
      </c>
      <c r="AW431" s="0" t="n">
        <v>-0.913607217568034</v>
      </c>
      <c r="AX431" s="0" t="n">
        <v>-0.133565415535978</v>
      </c>
      <c r="AY431" s="0" t="n">
        <v>-0.675664453256977</v>
      </c>
      <c r="AZ431" s="0" t="n">
        <v>0.796781232669175</v>
      </c>
      <c r="BA431" s="0" t="n">
        <v>0.458398363212794</v>
      </c>
      <c r="BB431" s="0" t="n">
        <v>-0.34936355348238</v>
      </c>
      <c r="BC431" s="0" t="n">
        <v>-0.342099481557382</v>
      </c>
      <c r="BD431" s="0" t="n">
        <v>-0.507611822943248</v>
      </c>
      <c r="BE431" s="0" t="n">
        <v>-1.10039289227873</v>
      </c>
      <c r="BF431" s="0" t="n">
        <v>1.42497117181541</v>
      </c>
      <c r="BG431" s="0" t="n">
        <v>0.974452547610296</v>
      </c>
      <c r="BH431" s="0" t="n">
        <v>-0.229572641074253</v>
      </c>
      <c r="BI431" s="0" t="n">
        <v>0.724363631803461</v>
      </c>
      <c r="BJ431" s="0" t="n">
        <v>-3.37776824128936</v>
      </c>
      <c r="BK431" s="0" t="n">
        <v>-0.515719619170136</v>
      </c>
    </row>
    <row r="432" customFormat="false" ht="15" hidden="false" customHeight="false" outlineLevel="0" collapsed="false">
      <c r="A432" s="0" t="n">
        <v>0.0783308489301572</v>
      </c>
      <c r="B432" s="0" t="n">
        <v>0.515469273083859</v>
      </c>
      <c r="C432" s="0" t="n">
        <v>0.480162283193044</v>
      </c>
      <c r="D432" s="0" t="n">
        <v>-0.0301406613151774</v>
      </c>
      <c r="E432" s="0" t="n">
        <v>-0.111981932621258</v>
      </c>
      <c r="F432" s="0" t="n">
        <v>0.456699144693513</v>
      </c>
      <c r="G432" s="0" t="n">
        <v>0.273152246519902</v>
      </c>
      <c r="H432" s="0" t="n">
        <v>-1.3442845752346</v>
      </c>
      <c r="I432" s="0" t="n">
        <v>-1.38450496265103</v>
      </c>
      <c r="J432" s="0" t="n">
        <v>-0.252033979934877</v>
      </c>
      <c r="K432" s="0" t="n">
        <v>1.34125972723674</v>
      </c>
      <c r="L432" s="0" t="n">
        <v>-0.538503156639044</v>
      </c>
      <c r="M432" s="0" t="n">
        <v>-1.55428244161103</v>
      </c>
      <c r="N432" s="0" t="n">
        <v>-1.36978110196238</v>
      </c>
      <c r="O432" s="0" t="n">
        <v>-0.734425852809667</v>
      </c>
      <c r="P432" s="0" t="n">
        <v>-1.42242295528582</v>
      </c>
      <c r="Q432" s="0" t="n">
        <v>-0.0533842724790218</v>
      </c>
      <c r="R432" s="0" t="n">
        <v>-0.628102969833705</v>
      </c>
      <c r="S432" s="0" t="n">
        <v>0.68077556632518</v>
      </c>
      <c r="T432" s="0" t="n">
        <v>-0.292265456155712</v>
      </c>
      <c r="U432" s="0" t="n">
        <v>-1.32953424397052</v>
      </c>
      <c r="V432" s="0" t="n">
        <v>0.589423411486891</v>
      </c>
      <c r="W432" s="0" t="n">
        <v>0.861443429464286</v>
      </c>
      <c r="X432" s="0" t="n">
        <v>-0.0974889390236969</v>
      </c>
      <c r="Y432" s="0" t="n">
        <v>0.226662203724</v>
      </c>
      <c r="Z432" s="0" t="n">
        <v>-0.64914772107042</v>
      </c>
      <c r="AA432" s="0" t="n">
        <v>0.453259525947042</v>
      </c>
      <c r="AB432" s="0" t="n">
        <v>-1.71843961560271</v>
      </c>
      <c r="AC432" s="0" t="n">
        <v>1.28967609796106</v>
      </c>
      <c r="AD432" s="0" t="n">
        <v>-1.25373478621974</v>
      </c>
      <c r="AE432" s="0" t="n">
        <v>0.764849228308103</v>
      </c>
      <c r="AF432" s="0" t="n">
        <v>1.79598273458402</v>
      </c>
      <c r="AG432" s="0" t="n">
        <v>-0.237875156348867</v>
      </c>
      <c r="AH432" s="0" t="n">
        <v>0.254607986013884</v>
      </c>
      <c r="AI432" s="0" t="n">
        <v>1.10960936790303</v>
      </c>
      <c r="AJ432" s="0" t="n">
        <v>1.68137689171526</v>
      </c>
      <c r="AK432" s="0" t="n">
        <v>0.00836078727145676</v>
      </c>
      <c r="AL432" s="0" t="n">
        <v>-0.975836891623818</v>
      </c>
      <c r="AM432" s="0" t="n">
        <v>-0.584953493086444</v>
      </c>
      <c r="AN432" s="0" t="n">
        <v>-0.0567066488392655</v>
      </c>
      <c r="AO432" s="0" t="n">
        <v>-0.478847573217735</v>
      </c>
      <c r="AP432" s="0" t="n">
        <v>0.027214132377857</v>
      </c>
      <c r="AQ432" s="0" t="n">
        <v>1.42972424303037</v>
      </c>
      <c r="AR432" s="0" t="n">
        <v>1.42089398522344</v>
      </c>
      <c r="AS432" s="0" t="n">
        <v>0.203168528984679</v>
      </c>
      <c r="AT432" s="0" t="n">
        <v>0.160653286366075</v>
      </c>
      <c r="AU432" s="0" t="n">
        <v>-0.850982678506765</v>
      </c>
      <c r="AV432" s="0" t="n">
        <v>-0.757304223774747</v>
      </c>
      <c r="AW432" s="0" t="n">
        <v>-0.605133015758949</v>
      </c>
      <c r="AX432" s="0" t="n">
        <v>0.280282713077181</v>
      </c>
      <c r="AY432" s="0" t="n">
        <v>1.38065217011014</v>
      </c>
      <c r="AZ432" s="0" t="n">
        <v>-0.412071137066024</v>
      </c>
      <c r="BA432" s="0" t="n">
        <v>-0.525169313262168</v>
      </c>
      <c r="BB432" s="0" t="n">
        <v>2.38853146247769</v>
      </c>
      <c r="BC432" s="0" t="n">
        <v>0.834338186582663</v>
      </c>
      <c r="BD432" s="0" t="n">
        <v>0.691054377393896</v>
      </c>
      <c r="BE432" s="0" t="n">
        <v>-0.118350201123436</v>
      </c>
      <c r="BF432" s="0" t="n">
        <v>0.803360432765694</v>
      </c>
      <c r="BG432" s="0" t="n">
        <v>0.0381345688246404</v>
      </c>
      <c r="BH432" s="0" t="n">
        <v>0.210534940352992</v>
      </c>
      <c r="BI432" s="0" t="n">
        <v>0.159149471537728</v>
      </c>
      <c r="BJ432" s="0" t="n">
        <v>0.716394293700746</v>
      </c>
      <c r="BK432" s="0" t="n">
        <v>0.638985054066678</v>
      </c>
    </row>
    <row r="433" customFormat="false" ht="15" hidden="false" customHeight="false" outlineLevel="0" collapsed="false">
      <c r="A433" s="0" t="n">
        <v>1.08026705978069</v>
      </c>
      <c r="B433" s="0" t="n">
        <v>-0.380067440573832</v>
      </c>
      <c r="C433" s="0" t="n">
        <v>-0.571102628591368</v>
      </c>
      <c r="D433" s="0" t="n">
        <v>0.770617950125339</v>
      </c>
      <c r="E433" s="0" t="n">
        <v>-1.52064009601705</v>
      </c>
      <c r="F433" s="0" t="n">
        <v>0.314601447442049</v>
      </c>
      <c r="G433" s="0" t="n">
        <v>-1.53018562379656</v>
      </c>
      <c r="H433" s="0" t="n">
        <v>0.642127173831603</v>
      </c>
      <c r="I433" s="0" t="n">
        <v>2.02657777659944</v>
      </c>
      <c r="J433" s="0" t="n">
        <v>-0.402197824912351</v>
      </c>
      <c r="K433" s="0" t="n">
        <v>-0.248545105118987</v>
      </c>
      <c r="L433" s="0" t="n">
        <v>-0.0343937953075831</v>
      </c>
      <c r="M433" s="0" t="n">
        <v>0.642232478443989</v>
      </c>
      <c r="N433" s="0" t="n">
        <v>0.034572225485819</v>
      </c>
      <c r="O433" s="0" t="n">
        <v>0.511259457869527</v>
      </c>
      <c r="P433" s="0" t="n">
        <v>0.302349566331751</v>
      </c>
      <c r="Q433" s="0" t="n">
        <v>-0.841632255765075</v>
      </c>
      <c r="R433" s="0" t="n">
        <v>-0.184217229530094</v>
      </c>
      <c r="S433" s="0" t="n">
        <v>-0.609951387331977</v>
      </c>
      <c r="T433" s="0" t="n">
        <v>0.23186850662579</v>
      </c>
      <c r="U433" s="0" t="n">
        <v>0.342017345804775</v>
      </c>
      <c r="V433" s="0" t="n">
        <v>1.15348253088864</v>
      </c>
      <c r="W433" s="0" t="n">
        <v>0.370036612568197</v>
      </c>
      <c r="X433" s="0" t="n">
        <v>3.32111455558914</v>
      </c>
      <c r="Y433" s="0" t="n">
        <v>0.590221966305635</v>
      </c>
      <c r="Z433" s="0" t="n">
        <v>0.0818741771908391</v>
      </c>
      <c r="AA433" s="0" t="n">
        <v>-0.563673654270156</v>
      </c>
      <c r="AB433" s="0" t="n">
        <v>0.268677877524957</v>
      </c>
      <c r="AC433" s="0" t="n">
        <v>-0.347673542244999</v>
      </c>
      <c r="AD433" s="0" t="n">
        <v>2.17978866139025</v>
      </c>
      <c r="AE433" s="0" t="n">
        <v>0.0568368522069497</v>
      </c>
      <c r="AF433" s="0" t="n">
        <v>1.6795027929134</v>
      </c>
      <c r="AG433" s="0" t="n">
        <v>1.20830351565933</v>
      </c>
      <c r="AH433" s="0" t="n">
        <v>0.187165547863861</v>
      </c>
      <c r="AI433" s="0" t="n">
        <v>-1.27626398787355</v>
      </c>
      <c r="AJ433" s="0" t="n">
        <v>-0.371206763470059</v>
      </c>
      <c r="AK433" s="0" t="n">
        <v>-0.0182309971371172</v>
      </c>
      <c r="AL433" s="0" t="n">
        <v>0.0195303894671022</v>
      </c>
      <c r="AM433" s="0" t="n">
        <v>0.713628893204467</v>
      </c>
      <c r="AN433" s="0" t="n">
        <v>0.543983413372684</v>
      </c>
      <c r="AO433" s="0" t="n">
        <v>-0.427376045470797</v>
      </c>
      <c r="AP433" s="0" t="n">
        <v>1.38536051844449</v>
      </c>
      <c r="AQ433" s="0" t="n">
        <v>-0.593054050283021</v>
      </c>
      <c r="AR433" s="0" t="n">
        <v>0.388507067118853</v>
      </c>
      <c r="AS433" s="0" t="n">
        <v>-0.825557074869565</v>
      </c>
      <c r="AT433" s="0" t="n">
        <v>-0.961093457232083</v>
      </c>
      <c r="AU433" s="0" t="n">
        <v>1.67308401250574</v>
      </c>
      <c r="AV433" s="0" t="n">
        <v>0.581580763227218</v>
      </c>
      <c r="AW433" s="0" t="n">
        <v>0.855527687940624</v>
      </c>
      <c r="AX433" s="0" t="n">
        <v>1.81272796507314</v>
      </c>
      <c r="AY433" s="0" t="n">
        <v>1.03253327620941</v>
      </c>
      <c r="AZ433" s="0" t="n">
        <v>-2.44125584526534</v>
      </c>
      <c r="BA433" s="0" t="n">
        <v>-0.60950989621244</v>
      </c>
      <c r="BB433" s="0" t="n">
        <v>-1.91728796860575</v>
      </c>
      <c r="BC433" s="0" t="n">
        <v>-0.829098440018336</v>
      </c>
      <c r="BD433" s="0" t="n">
        <v>0.741843161008476</v>
      </c>
      <c r="BE433" s="0" t="n">
        <v>0.381771196674043</v>
      </c>
      <c r="BF433" s="0" t="n">
        <v>-0.588436180240307</v>
      </c>
      <c r="BG433" s="0" t="n">
        <v>-0.437506203473036</v>
      </c>
      <c r="BH433" s="0" t="n">
        <v>0.577342015708334</v>
      </c>
      <c r="BI433" s="0" t="n">
        <v>1.50999317057921</v>
      </c>
      <c r="BJ433" s="0" t="n">
        <v>-3.28776118738874</v>
      </c>
      <c r="BK433" s="0" t="n">
        <v>0.141149672342806</v>
      </c>
    </row>
    <row r="434" customFormat="false" ht="15" hidden="false" customHeight="false" outlineLevel="0" collapsed="false">
      <c r="A434" s="0" t="n">
        <v>0.32573889318262</v>
      </c>
      <c r="B434" s="0" t="n">
        <v>-0.113334463905302</v>
      </c>
      <c r="C434" s="0" t="n">
        <v>0.242728589311029</v>
      </c>
      <c r="D434" s="0" t="n">
        <v>-0.122728907705484</v>
      </c>
      <c r="E434" s="0" t="n">
        <v>-1.28694728611642</v>
      </c>
      <c r="F434" s="0" t="n">
        <v>0.124548479686424</v>
      </c>
      <c r="G434" s="0" t="n">
        <v>1.16271043932776</v>
      </c>
      <c r="H434" s="0" t="n">
        <v>0.161643794478611</v>
      </c>
      <c r="I434" s="0" t="n">
        <v>0.464401781409911</v>
      </c>
      <c r="J434" s="0" t="n">
        <v>-1.42389893724685</v>
      </c>
      <c r="K434" s="0" t="n">
        <v>-1.17111906473757</v>
      </c>
      <c r="L434" s="0" t="n">
        <v>-0.107525000430799</v>
      </c>
      <c r="M434" s="0" t="n">
        <v>1.27873585481926</v>
      </c>
      <c r="N434" s="0" t="n">
        <v>1.22589226343995</v>
      </c>
      <c r="O434" s="0" t="n">
        <v>-0.0151232615845536</v>
      </c>
      <c r="P434" s="0" t="n">
        <v>-0.336322969321281</v>
      </c>
      <c r="Q434" s="0" t="n">
        <v>0.374622819326055</v>
      </c>
      <c r="R434" s="0" t="n">
        <v>0.480169584207234</v>
      </c>
      <c r="S434" s="0" t="n">
        <v>0.592799233178647</v>
      </c>
      <c r="T434" s="0" t="n">
        <v>0.0233939602439462</v>
      </c>
      <c r="U434" s="0" t="n">
        <v>2.38276235207307</v>
      </c>
      <c r="V434" s="0" t="n">
        <v>1.10132662876971</v>
      </c>
      <c r="W434" s="0" t="n">
        <v>0.627050845447351</v>
      </c>
      <c r="X434" s="0" t="n">
        <v>-1.20750319495192</v>
      </c>
      <c r="Y434" s="0" t="n">
        <v>0.813813641928929</v>
      </c>
      <c r="Z434" s="0" t="n">
        <v>-0.180468141831207</v>
      </c>
      <c r="AA434" s="0" t="n">
        <v>-0.226542750930996</v>
      </c>
      <c r="AB434" s="0" t="n">
        <v>-1.29791650566076</v>
      </c>
      <c r="AC434" s="0" t="n">
        <v>-1.26257740696415</v>
      </c>
      <c r="AD434" s="0" t="n">
        <v>0.0575029687949164</v>
      </c>
      <c r="AE434" s="0" t="n">
        <v>0.475484741189443</v>
      </c>
      <c r="AF434" s="0" t="n">
        <v>0.66383310282569</v>
      </c>
      <c r="AG434" s="0" t="n">
        <v>0.241063222465781</v>
      </c>
      <c r="AH434" s="0" t="n">
        <v>0.4340333543236</v>
      </c>
      <c r="AI434" s="0" t="n">
        <v>-0.553627409358232</v>
      </c>
      <c r="AJ434" s="0" t="n">
        <v>-0.420309817485204</v>
      </c>
      <c r="AK434" s="0" t="n">
        <v>-0.591801191145016</v>
      </c>
      <c r="AL434" s="0" t="n">
        <v>-1.25928371143617</v>
      </c>
      <c r="AM434" s="0" t="n">
        <v>-1.86286912140018</v>
      </c>
      <c r="AN434" s="0" t="n">
        <v>-0.124663393407557</v>
      </c>
      <c r="AO434" s="0" t="n">
        <v>-1.09946377139565</v>
      </c>
      <c r="AP434" s="0" t="n">
        <v>0.351660183834215</v>
      </c>
      <c r="AQ434" s="0" t="n">
        <v>-1.18500698358302</v>
      </c>
      <c r="AR434" s="0" t="n">
        <v>-1.06150915717584</v>
      </c>
      <c r="AS434" s="0" t="n">
        <v>-1.00841596994299</v>
      </c>
      <c r="AT434" s="0" t="n">
        <v>-0.0940698411915239</v>
      </c>
      <c r="AU434" s="0" t="n">
        <v>0.668358163990889</v>
      </c>
      <c r="AV434" s="0" t="n">
        <v>1.39452843786548</v>
      </c>
      <c r="AW434" s="0" t="n">
        <v>0.0400372075210993</v>
      </c>
      <c r="AX434" s="0" t="n">
        <v>-1.53301254224918</v>
      </c>
      <c r="AY434" s="0" t="n">
        <v>0.309844901364073</v>
      </c>
      <c r="AZ434" s="0" t="n">
        <v>-0.785126585460055</v>
      </c>
      <c r="BA434" s="0" t="n">
        <v>-0.843951400518931</v>
      </c>
      <c r="BB434" s="0" t="n">
        <v>0.283686220927173</v>
      </c>
      <c r="BC434" s="0" t="n">
        <v>-1.31634483751952</v>
      </c>
      <c r="BD434" s="0" t="n">
        <v>2.9086607444805</v>
      </c>
      <c r="BE434" s="0" t="n">
        <v>1.22275027873818</v>
      </c>
      <c r="BF434" s="0" t="n">
        <v>0.91563229635846</v>
      </c>
      <c r="BG434" s="0" t="n">
        <v>0.81971502286739</v>
      </c>
      <c r="BH434" s="0" t="n">
        <v>-0.336262951185896</v>
      </c>
      <c r="BI434" s="0" t="n">
        <v>-0.290037803053902</v>
      </c>
      <c r="BJ434" s="0" t="n">
        <v>-0.393990572175008</v>
      </c>
      <c r="BK434" s="0" t="n">
        <v>-0.596081494132487</v>
      </c>
    </row>
    <row r="435" customFormat="false" ht="15" hidden="false" customHeight="false" outlineLevel="0" collapsed="false">
      <c r="A435" s="0" t="n">
        <v>0.950104569145649</v>
      </c>
      <c r="B435" s="0" t="n">
        <v>1.21817606680732</v>
      </c>
      <c r="C435" s="0" t="n">
        <v>-0.396319682007863</v>
      </c>
      <c r="D435" s="0" t="n">
        <v>0.630232073646439</v>
      </c>
      <c r="E435" s="0" t="n">
        <v>1.57047504536797</v>
      </c>
      <c r="F435" s="0" t="n">
        <v>-0.971344284541482</v>
      </c>
      <c r="G435" s="0" t="n">
        <v>-1.3951019065023</v>
      </c>
      <c r="H435" s="0" t="n">
        <v>-1.55716088969866</v>
      </c>
      <c r="I435" s="0" t="n">
        <v>-0.18700772147472</v>
      </c>
      <c r="J435" s="0" t="n">
        <v>-0.625932095972903</v>
      </c>
      <c r="K435" s="0" t="n">
        <v>-1.36986822336191</v>
      </c>
      <c r="L435" s="0" t="n">
        <v>0.641415790023434</v>
      </c>
      <c r="M435" s="0" t="n">
        <v>-1.11067768405409</v>
      </c>
      <c r="N435" s="0" t="n">
        <v>-0.275396234143209</v>
      </c>
      <c r="O435" s="0" t="n">
        <v>-0.913711652342591</v>
      </c>
      <c r="P435" s="0" t="n">
        <v>-0.186093020875935</v>
      </c>
      <c r="Q435" s="0" t="n">
        <v>-1.296256709748</v>
      </c>
      <c r="R435" s="0" t="n">
        <v>-0.223523762541537</v>
      </c>
      <c r="S435" s="0" t="n">
        <v>1.48397905946742</v>
      </c>
      <c r="T435" s="0" t="n">
        <v>-1.45192663231472</v>
      </c>
      <c r="U435" s="0" t="n">
        <v>0.947530740972112</v>
      </c>
      <c r="V435" s="0" t="n">
        <v>-1.25305821024391</v>
      </c>
      <c r="W435" s="0" t="n">
        <v>0.090242881440322</v>
      </c>
      <c r="X435" s="0" t="n">
        <v>-1.17601098519771</v>
      </c>
      <c r="Y435" s="0" t="n">
        <v>-1.13476861486677</v>
      </c>
      <c r="Z435" s="0" t="n">
        <v>-0.430142974315371</v>
      </c>
      <c r="AA435" s="0" t="n">
        <v>-0.508535317627131</v>
      </c>
      <c r="AB435" s="0" t="n">
        <v>-0.422628617192566</v>
      </c>
      <c r="AC435" s="0" t="n">
        <v>2.01382475628108</v>
      </c>
      <c r="AD435" s="0" t="n">
        <v>-0.118330218898202</v>
      </c>
      <c r="AE435" s="0" t="n">
        <v>1.1160641760719</v>
      </c>
      <c r="AF435" s="0" t="n">
        <v>-0.171187143745663</v>
      </c>
      <c r="AG435" s="0" t="n">
        <v>1.14294254638322</v>
      </c>
      <c r="AH435" s="0" t="n">
        <v>1.18495194122608</v>
      </c>
      <c r="AI435" s="0" t="n">
        <v>-1.6049345017539</v>
      </c>
      <c r="AJ435" s="0" t="n">
        <v>-1.06944738812419</v>
      </c>
      <c r="AK435" s="0" t="n">
        <v>0.00414258494415446</v>
      </c>
      <c r="AL435" s="0" t="n">
        <v>-0.184768650249024</v>
      </c>
      <c r="AM435" s="0" t="n">
        <v>0.247916025743009</v>
      </c>
      <c r="AN435" s="0" t="n">
        <v>-0.569876375979523</v>
      </c>
      <c r="AO435" s="0" t="n">
        <v>0.676054366548805</v>
      </c>
      <c r="AP435" s="0" t="n">
        <v>-0.993740262867957</v>
      </c>
      <c r="AQ435" s="0" t="n">
        <v>0.253086841014111</v>
      </c>
      <c r="AR435" s="0" t="n">
        <v>0.419846995831229</v>
      </c>
      <c r="AS435" s="0" t="n">
        <v>-0.0217130184848427</v>
      </c>
      <c r="AT435" s="0" t="n">
        <v>0.591146829925611</v>
      </c>
      <c r="AU435" s="0" t="n">
        <v>-0.328682349496483</v>
      </c>
      <c r="AV435" s="0" t="n">
        <v>0.5373625893134</v>
      </c>
      <c r="AW435" s="0" t="n">
        <v>-0.468523602818836</v>
      </c>
      <c r="AX435" s="0" t="n">
        <v>-1.21600653891148</v>
      </c>
      <c r="AY435" s="0" t="n">
        <v>0.719321686808174</v>
      </c>
      <c r="AZ435" s="0" t="n">
        <v>0.130575457295171</v>
      </c>
      <c r="BA435" s="0" t="n">
        <v>-0.461330713035422</v>
      </c>
      <c r="BB435" s="0" t="n">
        <v>0.435857354981407</v>
      </c>
      <c r="BC435" s="0" t="n">
        <v>-0.464320560826665</v>
      </c>
      <c r="BD435" s="0" t="n">
        <v>-0.55539886065174</v>
      </c>
      <c r="BE435" s="0" t="n">
        <v>-1.0832617762943</v>
      </c>
      <c r="BF435" s="0" t="n">
        <v>0.605990046084912</v>
      </c>
      <c r="BG435" s="0" t="n">
        <v>0.942775240230475</v>
      </c>
      <c r="BH435" s="0" t="n">
        <v>0.307577389563744</v>
      </c>
      <c r="BI435" s="0" t="n">
        <v>0.9677523395471</v>
      </c>
      <c r="BJ435" s="0" t="n">
        <v>-0.564498204047497</v>
      </c>
      <c r="BK435" s="0" t="n">
        <v>1.16175130017641</v>
      </c>
    </row>
    <row r="436" customFormat="false" ht="15" hidden="false" customHeight="false" outlineLevel="0" collapsed="false">
      <c r="A436" s="0" t="n">
        <v>-2.33301641825269</v>
      </c>
      <c r="B436" s="0" t="n">
        <v>-1.29592786157375</v>
      </c>
      <c r="C436" s="0" t="n">
        <v>-0.0125757696003142</v>
      </c>
      <c r="D436" s="0" t="n">
        <v>-0.867394492997976</v>
      </c>
      <c r="E436" s="0" t="n">
        <v>1.63680186431079</v>
      </c>
      <c r="F436" s="0" t="n">
        <v>-2.52337333139956</v>
      </c>
      <c r="G436" s="0" t="n">
        <v>0.59021461220049</v>
      </c>
      <c r="H436" s="0" t="n">
        <v>0.12049741389936</v>
      </c>
      <c r="I436" s="0" t="n">
        <v>1.85593328718844</v>
      </c>
      <c r="J436" s="0" t="n">
        <v>-0.486287304740895</v>
      </c>
      <c r="K436" s="0" t="n">
        <v>1.10634415707711</v>
      </c>
      <c r="L436" s="0" t="n">
        <v>-0.101655761566029</v>
      </c>
      <c r="M436" s="0" t="n">
        <v>0.544274432924538</v>
      </c>
      <c r="N436" s="0" t="n">
        <v>1.07774393493034</v>
      </c>
      <c r="O436" s="0" t="n">
        <v>0.804361501762617</v>
      </c>
      <c r="P436" s="0" t="n">
        <v>-0.225788034085521</v>
      </c>
      <c r="Q436" s="0" t="n">
        <v>1.28149097286882</v>
      </c>
      <c r="R436" s="0" t="n">
        <v>0.748811671023577</v>
      </c>
      <c r="S436" s="0" t="n">
        <v>-0.663273381264478</v>
      </c>
      <c r="T436" s="0" t="n">
        <v>-2.60247987487431</v>
      </c>
      <c r="U436" s="0" t="n">
        <v>-0.477588819553005</v>
      </c>
      <c r="V436" s="0" t="n">
        <v>0.917261642177288</v>
      </c>
      <c r="W436" s="0" t="n">
        <v>0.367114170072311</v>
      </c>
      <c r="X436" s="0" t="n">
        <v>-0.0315890061525783</v>
      </c>
      <c r="Y436" s="0" t="n">
        <v>0.349424950635707</v>
      </c>
      <c r="Z436" s="0" t="n">
        <v>-0.903058166736933</v>
      </c>
      <c r="AA436" s="0" t="n">
        <v>-0.217473483014225</v>
      </c>
      <c r="AB436" s="0" t="n">
        <v>-0.90785238490987</v>
      </c>
      <c r="AC436" s="0" t="n">
        <v>0.314443790297629</v>
      </c>
      <c r="AD436" s="0" t="n">
        <v>-1.32550021972126</v>
      </c>
      <c r="AE436" s="0" t="n">
        <v>0.166485584281546</v>
      </c>
      <c r="AF436" s="0" t="n">
        <v>0.971189869137992</v>
      </c>
      <c r="AG436" s="0" t="n">
        <v>-2.17732038104222</v>
      </c>
      <c r="AH436" s="0" t="n">
        <v>1.82497774696112</v>
      </c>
      <c r="AI436" s="0" t="n">
        <v>0.738738725304928</v>
      </c>
      <c r="AJ436" s="0" t="n">
        <v>0.627027851830395</v>
      </c>
      <c r="AK436" s="0" t="n">
        <v>-2.50830627305656</v>
      </c>
      <c r="AL436" s="0" t="n">
        <v>-1.80685888414651</v>
      </c>
      <c r="AM436" s="0" t="n">
        <v>-1.4939281436422</v>
      </c>
      <c r="AN436" s="0" t="n">
        <v>0.330658662376332</v>
      </c>
      <c r="AO436" s="0" t="n">
        <v>-2.42617800384178</v>
      </c>
      <c r="AP436" s="0" t="n">
        <v>-0.368352003840971</v>
      </c>
      <c r="AQ436" s="0" t="n">
        <v>-0.977263370303122</v>
      </c>
      <c r="AR436" s="0" t="n">
        <v>-0.179695381106207</v>
      </c>
      <c r="AS436" s="0" t="n">
        <v>0.0494665713232515</v>
      </c>
      <c r="AT436" s="0" t="n">
        <v>0.251778673926379</v>
      </c>
      <c r="AU436" s="0" t="n">
        <v>0.209639993419162</v>
      </c>
      <c r="AV436" s="0" t="n">
        <v>-0.608491648678079</v>
      </c>
      <c r="AW436" s="0" t="n">
        <v>-0.367199798775388</v>
      </c>
      <c r="AX436" s="0" t="n">
        <v>0.0314713702036839</v>
      </c>
      <c r="AY436" s="0" t="n">
        <v>-1.50952399269885</v>
      </c>
      <c r="AZ436" s="0" t="n">
        <v>2.96675306874073</v>
      </c>
      <c r="BA436" s="0" t="n">
        <v>-0.509887247921195</v>
      </c>
      <c r="BB436" s="0" t="n">
        <v>-0.717738706658979</v>
      </c>
      <c r="BC436" s="0" t="n">
        <v>-1.14696286825517</v>
      </c>
      <c r="BD436" s="0" t="n">
        <v>0.0648714410533611</v>
      </c>
      <c r="BE436" s="0" t="n">
        <v>-0.207920067383958</v>
      </c>
      <c r="BF436" s="0" t="n">
        <v>-0.985948383314721</v>
      </c>
      <c r="BG436" s="0" t="n">
        <v>-1.49116640428018</v>
      </c>
      <c r="BH436" s="0" t="n">
        <v>0.300535985178768</v>
      </c>
      <c r="BI436" s="0" t="n">
        <v>-0.26697578312756</v>
      </c>
      <c r="BJ436" s="0" t="n">
        <v>-1.67857396434876</v>
      </c>
      <c r="BK436" s="0" t="n">
        <v>2.12402707587885</v>
      </c>
    </row>
    <row r="437" customFormat="false" ht="15" hidden="false" customHeight="false" outlineLevel="0" collapsed="false">
      <c r="A437" s="0" t="n">
        <v>0.690012599814585</v>
      </c>
      <c r="B437" s="0" t="n">
        <v>-1.46583597860296</v>
      </c>
      <c r="C437" s="0" t="n">
        <v>-1.0925378336083</v>
      </c>
      <c r="D437" s="0" t="n">
        <v>-0.522445210926694</v>
      </c>
      <c r="E437" s="0" t="n">
        <v>0.44859687310912</v>
      </c>
      <c r="F437" s="0" t="n">
        <v>0.881818498985419</v>
      </c>
      <c r="G437" s="0" t="n">
        <v>0.591215619242374</v>
      </c>
      <c r="H437" s="0" t="n">
        <v>-1.54800822081869</v>
      </c>
      <c r="I437" s="0" t="n">
        <v>0.628442689155346</v>
      </c>
      <c r="J437" s="0" t="n">
        <v>-0.101422964239658</v>
      </c>
      <c r="K437" s="0" t="n">
        <v>0.753707644861746</v>
      </c>
      <c r="L437" s="0" t="n">
        <v>-0.842774030099027</v>
      </c>
      <c r="M437" s="0" t="n">
        <v>0.538726280346441</v>
      </c>
      <c r="N437" s="0" t="n">
        <v>0.0975938901544143</v>
      </c>
      <c r="O437" s="0" t="n">
        <v>1.68338213304283</v>
      </c>
      <c r="P437" s="0" t="n">
        <v>1.61336823620494</v>
      </c>
      <c r="Q437" s="0" t="n">
        <v>-0.00767319332150631</v>
      </c>
      <c r="R437" s="0" t="n">
        <v>1.32515715519776</v>
      </c>
      <c r="S437" s="0" t="n">
        <v>-2.1050866393345</v>
      </c>
      <c r="T437" s="0" t="n">
        <v>2.06152311211225</v>
      </c>
      <c r="U437" s="0" t="n">
        <v>0.800175298664104</v>
      </c>
      <c r="V437" s="0" t="n">
        <v>-0.0167008672675504</v>
      </c>
      <c r="W437" s="0" t="n">
        <v>0.365132937795785</v>
      </c>
      <c r="X437" s="0" t="n">
        <v>1.10414545666392</v>
      </c>
      <c r="Y437" s="0" t="n">
        <v>0.957927839495268</v>
      </c>
      <c r="Z437" s="0" t="n">
        <v>0.990654077499239</v>
      </c>
      <c r="AA437" s="0" t="n">
        <v>0.286721694820063</v>
      </c>
      <c r="AB437" s="0" t="n">
        <v>-1.95192908951742</v>
      </c>
      <c r="AC437" s="0" t="n">
        <v>-0.0779372965582097</v>
      </c>
      <c r="AD437" s="0" t="n">
        <v>-1.18290048938752</v>
      </c>
      <c r="AE437" s="0" t="n">
        <v>-0.506976345828142</v>
      </c>
      <c r="AF437" s="0" t="n">
        <v>-1.11386239798222</v>
      </c>
      <c r="AG437" s="0" t="n">
        <v>2.79996430259359</v>
      </c>
      <c r="AH437" s="0" t="n">
        <v>0.30445802114823</v>
      </c>
      <c r="AI437" s="0" t="n">
        <v>-1.30713542315071</v>
      </c>
      <c r="AJ437" s="0" t="n">
        <v>0.571735822749334</v>
      </c>
      <c r="AK437" s="0" t="n">
        <v>-1.76247316486961</v>
      </c>
      <c r="AL437" s="0" t="n">
        <v>-1.48389015376776</v>
      </c>
      <c r="AM437" s="0" t="n">
        <v>0.469130716127462</v>
      </c>
      <c r="AN437" s="0" t="n">
        <v>0.503163519046357</v>
      </c>
      <c r="AO437" s="0" t="n">
        <v>1.01360584235447</v>
      </c>
      <c r="AP437" s="0" t="n">
        <v>0.629594231863798</v>
      </c>
      <c r="AQ437" s="0" t="n">
        <v>1.23258906416892</v>
      </c>
      <c r="AR437" s="0" t="n">
        <v>-0.428811180433006</v>
      </c>
      <c r="AS437" s="0" t="n">
        <v>1.45604649334643</v>
      </c>
      <c r="AT437" s="0" t="n">
        <v>-0.603733016190222</v>
      </c>
      <c r="AU437" s="0" t="n">
        <v>-0.628078696900249</v>
      </c>
      <c r="AV437" s="0" t="n">
        <v>1.66120440518392</v>
      </c>
      <c r="AW437" s="0" t="n">
        <v>-1.54981860632834</v>
      </c>
      <c r="AX437" s="0" t="n">
        <v>-0.513609294415222</v>
      </c>
      <c r="AY437" s="0" t="n">
        <v>-0.749698021444869</v>
      </c>
      <c r="AZ437" s="0" t="n">
        <v>0.758665201542772</v>
      </c>
      <c r="BA437" s="0" t="n">
        <v>-0.622379118473119</v>
      </c>
      <c r="BB437" s="0" t="n">
        <v>-1.12639344972207</v>
      </c>
      <c r="BC437" s="0" t="n">
        <v>0.0986083990046773</v>
      </c>
      <c r="BD437" s="0" t="n">
        <v>-2.00192245924836</v>
      </c>
      <c r="BE437" s="0" t="n">
        <v>-0.0440646349129377</v>
      </c>
      <c r="BF437" s="0" t="n">
        <v>-1.14078580045247</v>
      </c>
      <c r="BG437" s="0" t="n">
        <v>-0.293008807258655</v>
      </c>
      <c r="BH437" s="0" t="n">
        <v>-0.585521532856868</v>
      </c>
      <c r="BI437" s="0" t="n">
        <v>1.67133226763477</v>
      </c>
      <c r="BJ437" s="0" t="n">
        <v>-0.371053738215363</v>
      </c>
      <c r="BK437" s="0" t="n">
        <v>0.734975101257266</v>
      </c>
    </row>
    <row r="438" customFormat="false" ht="15" hidden="false" customHeight="false" outlineLevel="0" collapsed="false">
      <c r="A438" s="0" t="n">
        <v>0.846398305777688</v>
      </c>
      <c r="B438" s="0" t="n">
        <v>-1.74410318446598</v>
      </c>
      <c r="C438" s="0" t="n">
        <v>0.213770248062349</v>
      </c>
      <c r="D438" s="0" t="n">
        <v>1.0033018309755</v>
      </c>
      <c r="E438" s="0" t="n">
        <v>0.359131628108875</v>
      </c>
      <c r="F438" s="0" t="n">
        <v>1.30045022892191</v>
      </c>
      <c r="G438" s="0" t="n">
        <v>-1.43388446819627</v>
      </c>
      <c r="H438" s="0" t="n">
        <v>0.695680744166515</v>
      </c>
      <c r="I438" s="0" t="n">
        <v>-0.529299933943669</v>
      </c>
      <c r="J438" s="0" t="n">
        <v>-1.35610671421033</v>
      </c>
      <c r="K438" s="0" t="n">
        <v>0.500152681214729</v>
      </c>
      <c r="L438" s="0" t="n">
        <v>-0.532022432272786</v>
      </c>
      <c r="M438" s="0" t="n">
        <v>1.03008605490443</v>
      </c>
      <c r="N438" s="0" t="n">
        <v>-2.44576956911368</v>
      </c>
      <c r="O438" s="0" t="n">
        <v>-0.936380134616622</v>
      </c>
      <c r="P438" s="0" t="n">
        <v>0.192606438760806</v>
      </c>
      <c r="Q438" s="0" t="n">
        <v>0.772833730888964</v>
      </c>
      <c r="R438" s="0" t="n">
        <v>0.113996552839626</v>
      </c>
      <c r="S438" s="0" t="n">
        <v>0.339983722351519</v>
      </c>
      <c r="T438" s="0" t="n">
        <v>-1.95294455399951</v>
      </c>
      <c r="U438" s="0" t="n">
        <v>1.2255347222149</v>
      </c>
      <c r="V438" s="0" t="n">
        <v>-0.134801423290203</v>
      </c>
      <c r="W438" s="0" t="n">
        <v>0.01833806663371</v>
      </c>
      <c r="X438" s="0" t="n">
        <v>0.11741030034487</v>
      </c>
      <c r="Y438" s="0" t="n">
        <v>0.108616654938342</v>
      </c>
      <c r="Z438" s="0" t="n">
        <v>0.116070810120484</v>
      </c>
      <c r="AA438" s="0" t="n">
        <v>-0.8730660663321</v>
      </c>
      <c r="AB438" s="0" t="n">
        <v>-0.608984446492435</v>
      </c>
      <c r="AC438" s="0" t="n">
        <v>-0.418911611372787</v>
      </c>
      <c r="AD438" s="0" t="n">
        <v>3.03398936214527</v>
      </c>
      <c r="AE438" s="0" t="n">
        <v>-0.299794874163164</v>
      </c>
      <c r="AF438" s="0" t="n">
        <v>1.65563936017008</v>
      </c>
      <c r="AG438" s="0" t="n">
        <v>-0.646320163135825</v>
      </c>
      <c r="AH438" s="0" t="n">
        <v>-1.47449736757052</v>
      </c>
      <c r="AI438" s="0" t="n">
        <v>0.926239112588551</v>
      </c>
      <c r="AJ438" s="0" t="n">
        <v>0.261780722342707</v>
      </c>
      <c r="AK438" s="0" t="n">
        <v>0.599355705052997</v>
      </c>
      <c r="AL438" s="0" t="n">
        <v>-1.2354317757568</v>
      </c>
      <c r="AM438" s="0" t="n">
        <v>-0.0950278852720731</v>
      </c>
      <c r="AN438" s="0" t="n">
        <v>-1.72832938056633</v>
      </c>
      <c r="AO438" s="0" t="n">
        <v>-0.413754202947388</v>
      </c>
      <c r="AP438" s="0" t="n">
        <v>-0.242450180635819</v>
      </c>
      <c r="AQ438" s="0" t="n">
        <v>-0.0682067826028363</v>
      </c>
      <c r="AR438" s="0" t="n">
        <v>-0.817992099257337</v>
      </c>
      <c r="AS438" s="0" t="n">
        <v>1.73768619824534</v>
      </c>
      <c r="AT438" s="0" t="n">
        <v>-0.0853439555205099</v>
      </c>
      <c r="AU438" s="0" t="n">
        <v>0.0700464437279648</v>
      </c>
      <c r="AV438" s="0" t="n">
        <v>-0.725418827157766</v>
      </c>
      <c r="AW438" s="0" t="n">
        <v>0.187701605874037</v>
      </c>
      <c r="AX438" s="0" t="n">
        <v>1.03873443416267</v>
      </c>
      <c r="AY438" s="0" t="n">
        <v>-0.00735067491969915</v>
      </c>
      <c r="AZ438" s="0" t="n">
        <v>1.08284052886834</v>
      </c>
      <c r="BA438" s="0" t="n">
        <v>1.92526221258749</v>
      </c>
      <c r="BB438" s="0" t="n">
        <v>-0.727122481485493</v>
      </c>
      <c r="BC438" s="0" t="n">
        <v>-0.579061572694671</v>
      </c>
      <c r="BD438" s="0" t="n">
        <v>-0.467090943993575</v>
      </c>
      <c r="BE438" s="0" t="n">
        <v>-1.30292842194581</v>
      </c>
      <c r="BF438" s="0" t="n">
        <v>0.665031890303925</v>
      </c>
      <c r="BG438" s="0" t="n">
        <v>1.43111414277126</v>
      </c>
      <c r="BH438" s="0" t="n">
        <v>0.0700297768080446</v>
      </c>
      <c r="BI438" s="0" t="n">
        <v>0.347500299705911</v>
      </c>
      <c r="BJ438" s="0" t="n">
        <v>0.842295716770069</v>
      </c>
      <c r="BK438" s="0" t="n">
        <v>0.079849153487796</v>
      </c>
    </row>
    <row r="439" customFormat="false" ht="15" hidden="false" customHeight="false" outlineLevel="0" collapsed="false">
      <c r="A439" s="0" t="n">
        <v>0.611605146204585</v>
      </c>
      <c r="B439" s="0" t="n">
        <v>1.83600528335683</v>
      </c>
      <c r="C439" s="0" t="n">
        <v>0.44117669079376</v>
      </c>
      <c r="D439" s="0" t="n">
        <v>1.13637516670386</v>
      </c>
      <c r="E439" s="0" t="n">
        <v>-0.231648071610923</v>
      </c>
      <c r="F439" s="0" t="n">
        <v>0.656034758240655</v>
      </c>
      <c r="G439" s="0" t="n">
        <v>-1.11163147414105</v>
      </c>
      <c r="H439" s="0" t="n">
        <v>-1.60386606726787</v>
      </c>
      <c r="I439" s="0" t="n">
        <v>-0.679381373011906</v>
      </c>
      <c r="J439" s="0" t="n">
        <v>1.55102618198332</v>
      </c>
      <c r="K439" s="0" t="n">
        <v>-1.50519599887904</v>
      </c>
      <c r="L439" s="0" t="n">
        <v>-1.57572045037377</v>
      </c>
      <c r="M439" s="0" t="n">
        <v>-0.0187905113079408</v>
      </c>
      <c r="N439" s="0" t="n">
        <v>-1.32292616033553</v>
      </c>
      <c r="O439" s="0" t="n">
        <v>0.551675138046678</v>
      </c>
      <c r="P439" s="0" t="n">
        <v>1.86624593484959</v>
      </c>
      <c r="Q439" s="0" t="n">
        <v>0.760284438621594</v>
      </c>
      <c r="R439" s="0" t="n">
        <v>-1.72930086604476</v>
      </c>
      <c r="S439" s="0" t="n">
        <v>1.49107992361147</v>
      </c>
      <c r="T439" s="0" t="n">
        <v>0.000478718068505492</v>
      </c>
      <c r="U439" s="0" t="n">
        <v>-0.0341438933402122</v>
      </c>
      <c r="V439" s="0" t="n">
        <v>0.512974243967812</v>
      </c>
      <c r="W439" s="0" t="n">
        <v>0.443521599837115</v>
      </c>
      <c r="X439" s="0" t="n">
        <v>-0.0722491342362027</v>
      </c>
      <c r="Y439" s="0" t="n">
        <v>0.562162341934727</v>
      </c>
      <c r="Z439" s="0" t="n">
        <v>1.42205849716793</v>
      </c>
      <c r="AA439" s="0" t="n">
        <v>-0.215031942943456</v>
      </c>
      <c r="AB439" s="0" t="n">
        <v>-1.07336658244497</v>
      </c>
      <c r="AC439" s="0" t="n">
        <v>-0.869572518653421</v>
      </c>
      <c r="AD439" s="0" t="n">
        <v>0.809735467389812</v>
      </c>
      <c r="AE439" s="0" t="n">
        <v>1.25122791537768</v>
      </c>
      <c r="AF439" s="0" t="n">
        <v>0.284187882154779</v>
      </c>
      <c r="AG439" s="0" t="n">
        <v>-1.56779150979566</v>
      </c>
      <c r="AH439" s="0" t="n">
        <v>-0.645598078959546</v>
      </c>
      <c r="AI439" s="0" t="n">
        <v>-0.703964676794234</v>
      </c>
      <c r="AJ439" s="0" t="n">
        <v>-0.889856951785495</v>
      </c>
      <c r="AK439" s="0" t="n">
        <v>-0.420766562518586</v>
      </c>
      <c r="AL439" s="0" t="n">
        <v>-0.120608547613579</v>
      </c>
      <c r="AM439" s="0" t="n">
        <v>-0.662306896647968</v>
      </c>
      <c r="AN439" s="0" t="n">
        <v>0.54616610421802</v>
      </c>
      <c r="AO439" s="0" t="n">
        <v>1.41446301136632</v>
      </c>
      <c r="AP439" s="0" t="n">
        <v>-0.722996934624323</v>
      </c>
      <c r="AQ439" s="0" t="n">
        <v>-1.23773810574923</v>
      </c>
      <c r="AR439" s="0" t="n">
        <v>1.11823193935603</v>
      </c>
      <c r="AS439" s="0" t="n">
        <v>-0.8219214824159</v>
      </c>
      <c r="AT439" s="0" t="n">
        <v>-1.68076571338819</v>
      </c>
      <c r="AU439" s="0" t="n">
        <v>0.00224620175712098</v>
      </c>
      <c r="AV439" s="0" t="n">
        <v>0.818002184741746</v>
      </c>
      <c r="AW439" s="0" t="n">
        <v>-0.123018673526756</v>
      </c>
      <c r="AX439" s="0" t="n">
        <v>0.550533968200701</v>
      </c>
      <c r="AY439" s="0" t="n">
        <v>0.616730109956402</v>
      </c>
      <c r="AZ439" s="0" t="n">
        <v>-0.433184067271543</v>
      </c>
      <c r="BA439" s="0" t="n">
        <v>1.6037294750299</v>
      </c>
      <c r="BB439" s="0" t="n">
        <v>1.44392892249223</v>
      </c>
      <c r="BC439" s="0" t="n">
        <v>-0.0192908803739428</v>
      </c>
      <c r="BD439" s="0" t="n">
        <v>0.0223085389124312</v>
      </c>
      <c r="BE439" s="0" t="n">
        <v>-0.343554577039936</v>
      </c>
      <c r="BF439" s="0" t="n">
        <v>-1.87522538848339</v>
      </c>
      <c r="BG439" s="0" t="n">
        <v>-0.104514036075821</v>
      </c>
      <c r="BH439" s="0" t="n">
        <v>-0.598172150334795</v>
      </c>
      <c r="BI439" s="0" t="n">
        <v>0.975532935614632</v>
      </c>
      <c r="BJ439" s="0" t="n">
        <v>-0.767937663516537</v>
      </c>
      <c r="BK439" s="0" t="n">
        <v>0.526390865110678</v>
      </c>
    </row>
    <row r="440" customFormat="false" ht="15" hidden="false" customHeight="false" outlineLevel="0" collapsed="false">
      <c r="A440" s="0" t="n">
        <v>-0.0714208325810932</v>
      </c>
      <c r="B440" s="0" t="n">
        <v>0.108848625069162</v>
      </c>
      <c r="C440" s="0" t="n">
        <v>-1.03297423491403</v>
      </c>
      <c r="D440" s="0" t="n">
        <v>1.309976554375</v>
      </c>
      <c r="E440" s="0" t="n">
        <v>2.28323863461504</v>
      </c>
      <c r="F440" s="0" t="n">
        <v>0.213432697087925</v>
      </c>
      <c r="G440" s="0" t="n">
        <v>-0.468531256905124</v>
      </c>
      <c r="H440" s="0" t="n">
        <v>-0.1522693758075</v>
      </c>
      <c r="I440" s="0" t="n">
        <v>-1.23220423741391</v>
      </c>
      <c r="J440" s="0" t="n">
        <v>-0.437372674179668</v>
      </c>
      <c r="K440" s="0" t="n">
        <v>0.56384833185986</v>
      </c>
      <c r="L440" s="0" t="n">
        <v>2.32542015413968</v>
      </c>
      <c r="M440" s="0" t="n">
        <v>0.237312234195218</v>
      </c>
      <c r="N440" s="0" t="n">
        <v>-1.0279590022578</v>
      </c>
      <c r="O440" s="0" t="n">
        <v>0.392047782667115</v>
      </c>
      <c r="P440" s="0" t="n">
        <v>-0.0283202636777642</v>
      </c>
      <c r="Q440" s="0" t="n">
        <v>-0.421360254306709</v>
      </c>
      <c r="R440" s="0" t="n">
        <v>1.01529237424982</v>
      </c>
      <c r="S440" s="0" t="n">
        <v>-0.623235896638817</v>
      </c>
      <c r="T440" s="0" t="n">
        <v>-1.63712179000171</v>
      </c>
      <c r="U440" s="0" t="n">
        <v>0.172813351893406</v>
      </c>
      <c r="V440" s="0" t="n">
        <v>1.1290644218323</v>
      </c>
      <c r="W440" s="0" t="n">
        <v>0.0666010270219737</v>
      </c>
      <c r="X440" s="0" t="n">
        <v>2.22438410860887</v>
      </c>
      <c r="Y440" s="0" t="n">
        <v>-0.336903263976616</v>
      </c>
      <c r="Z440" s="0" t="n">
        <v>-0.452274377648579</v>
      </c>
      <c r="AA440" s="0" t="n">
        <v>-1.67563629384556</v>
      </c>
      <c r="AB440" s="0" t="n">
        <v>0.193994792566625</v>
      </c>
      <c r="AC440" s="0" t="n">
        <v>-0.40848533814647</v>
      </c>
      <c r="AD440" s="0" t="n">
        <v>0.861288102385901</v>
      </c>
      <c r="AE440" s="0" t="n">
        <v>0.356427120525079</v>
      </c>
      <c r="AF440" s="0" t="n">
        <v>1.5251854366622</v>
      </c>
      <c r="AG440" s="0" t="n">
        <v>0.194789621283236</v>
      </c>
      <c r="AH440" s="0" t="n">
        <v>0.305309153518565</v>
      </c>
      <c r="AI440" s="0" t="n">
        <v>-0.299199766088896</v>
      </c>
      <c r="AJ440" s="0" t="n">
        <v>0.623596880332639</v>
      </c>
      <c r="AK440" s="0" t="n">
        <v>-0.0833453509750919</v>
      </c>
      <c r="AL440" s="0" t="n">
        <v>0.333380055607666</v>
      </c>
      <c r="AM440" s="0" t="n">
        <v>0.331499388299514</v>
      </c>
      <c r="AN440" s="0" t="n">
        <v>-0.0803623259630301</v>
      </c>
      <c r="AO440" s="0" t="n">
        <v>-0.0405229423170099</v>
      </c>
      <c r="AP440" s="0" t="n">
        <v>-0.761174039051639</v>
      </c>
      <c r="AQ440" s="0" t="n">
        <v>0.120643034129835</v>
      </c>
      <c r="AR440" s="0" t="n">
        <v>0.349885349123003</v>
      </c>
      <c r="AS440" s="0" t="n">
        <v>0.180807445087226</v>
      </c>
      <c r="AT440" s="0" t="n">
        <v>0.714664116840993</v>
      </c>
      <c r="AU440" s="0" t="n">
        <v>0.359911093566672</v>
      </c>
      <c r="AV440" s="0" t="n">
        <v>-2.03115871307323</v>
      </c>
      <c r="AW440" s="0" t="n">
        <v>0.912678760695867</v>
      </c>
      <c r="AX440" s="0" t="n">
        <v>0.278656333879309</v>
      </c>
      <c r="AY440" s="0" t="n">
        <v>0.38748866326969</v>
      </c>
      <c r="AZ440" s="0" t="n">
        <v>0.2471716122444</v>
      </c>
      <c r="BA440" s="0" t="n">
        <v>0.331239308878395</v>
      </c>
      <c r="BB440" s="0" t="n">
        <v>-0.279240101221</v>
      </c>
      <c r="BC440" s="0" t="n">
        <v>1.71017510139179</v>
      </c>
      <c r="BD440" s="0" t="n">
        <v>-1.037171472532</v>
      </c>
      <c r="BE440" s="0" t="n">
        <v>-0.632582799642197</v>
      </c>
      <c r="BF440" s="0" t="n">
        <v>1.24287158606314</v>
      </c>
      <c r="BG440" s="0" t="n">
        <v>2.2690772729524</v>
      </c>
      <c r="BH440" s="0" t="n">
        <v>0.977072146141401</v>
      </c>
      <c r="BI440" s="0" t="n">
        <v>0.242666461427123</v>
      </c>
      <c r="BJ440" s="0" t="n">
        <v>-2.58029189869078</v>
      </c>
      <c r="BK440" s="0" t="n">
        <v>-0.543256964974273</v>
      </c>
    </row>
    <row r="441" customFormat="false" ht="15" hidden="false" customHeight="false" outlineLevel="0" collapsed="false">
      <c r="A441" s="0" t="n">
        <v>1.80758964918146</v>
      </c>
      <c r="B441" s="0" t="n">
        <v>0.689655504900944</v>
      </c>
      <c r="C441" s="0" t="n">
        <v>0.0532124362729832</v>
      </c>
      <c r="D441" s="0" t="n">
        <v>-0.253683554298097</v>
      </c>
      <c r="E441" s="0" t="n">
        <v>1.31474886031042</v>
      </c>
      <c r="F441" s="0" t="n">
        <v>0.134990227977061</v>
      </c>
      <c r="G441" s="0" t="n">
        <v>0.717639137610541</v>
      </c>
      <c r="H441" s="0" t="n">
        <v>1.10375856260232</v>
      </c>
      <c r="I441" s="0" t="n">
        <v>-0.259595646698954</v>
      </c>
      <c r="J441" s="0" t="n">
        <v>-0.773877173442822</v>
      </c>
      <c r="K441" s="0" t="n">
        <v>-0.84104127696162</v>
      </c>
      <c r="L441" s="0" t="n">
        <v>-0.574386351133876</v>
      </c>
      <c r="M441" s="0" t="n">
        <v>0.497369533140263</v>
      </c>
      <c r="N441" s="0" t="n">
        <v>-0.714549761463506</v>
      </c>
      <c r="O441" s="0" t="n">
        <v>-0.309054438104288</v>
      </c>
      <c r="P441" s="0" t="n">
        <v>-0.133941882952013</v>
      </c>
      <c r="Q441" s="0" t="n">
        <v>0.611693121701798</v>
      </c>
      <c r="R441" s="0" t="n">
        <v>0.496876127341528</v>
      </c>
      <c r="S441" s="0" t="n">
        <v>-0.073886936124554</v>
      </c>
      <c r="T441" s="0" t="n">
        <v>-2.4398744669855</v>
      </c>
      <c r="U441" s="0" t="n">
        <v>-0.30124248009139</v>
      </c>
      <c r="V441" s="0" t="n">
        <v>0.611188502250286</v>
      </c>
      <c r="W441" s="0" t="n">
        <v>0.832389444969443</v>
      </c>
      <c r="X441" s="0" t="n">
        <v>0.491766612656203</v>
      </c>
      <c r="Y441" s="0" t="n">
        <v>-2.17729344754907</v>
      </c>
      <c r="Z441" s="0" t="n">
        <v>0.399256645945962</v>
      </c>
      <c r="AA441" s="0" t="n">
        <v>-0.906870534610285</v>
      </c>
      <c r="AB441" s="0" t="n">
        <v>0.375928245471356</v>
      </c>
      <c r="AC441" s="0" t="n">
        <v>-0.261184541279629</v>
      </c>
      <c r="AD441" s="0" t="n">
        <v>-0.791745274008722</v>
      </c>
      <c r="AE441" s="0" t="n">
        <v>0.571902849809924</v>
      </c>
      <c r="AF441" s="0" t="n">
        <v>0.64111165415277</v>
      </c>
      <c r="AG441" s="0" t="n">
        <v>-1.65886969445533</v>
      </c>
      <c r="AH441" s="0" t="n">
        <v>-0.984592894895797</v>
      </c>
      <c r="AI441" s="0" t="n">
        <v>-0.790672318690728</v>
      </c>
      <c r="AJ441" s="0" t="n">
        <v>-0.787276293122914</v>
      </c>
      <c r="AK441" s="0" t="n">
        <v>-0.459575488311065</v>
      </c>
      <c r="AL441" s="0" t="n">
        <v>-2.01777581317507</v>
      </c>
      <c r="AM441" s="0" t="n">
        <v>-0.0439083018771568</v>
      </c>
      <c r="AN441" s="0" t="n">
        <v>-0.577262367200919</v>
      </c>
      <c r="AO441" s="0" t="n">
        <v>1.45091292859401</v>
      </c>
      <c r="AP441" s="0" t="n">
        <v>0.824960686591241</v>
      </c>
      <c r="AQ441" s="0" t="n">
        <v>1.20081899983504</v>
      </c>
      <c r="AR441" s="0" t="n">
        <v>-1.27406358351615</v>
      </c>
      <c r="AS441" s="0" t="n">
        <v>2.55254015202075</v>
      </c>
      <c r="AT441" s="0" t="n">
        <v>0.402310022752723</v>
      </c>
      <c r="AU441" s="0" t="n">
        <v>2.99370660266062</v>
      </c>
      <c r="AV441" s="0" t="n">
        <v>0.83128789548189</v>
      </c>
      <c r="AW441" s="0" t="n">
        <v>0.490948949731866</v>
      </c>
      <c r="AX441" s="0" t="n">
        <v>-1.38487109379404</v>
      </c>
      <c r="AY441" s="0" t="n">
        <v>-0.396627939221457</v>
      </c>
      <c r="AZ441" s="0" t="n">
        <v>0.833141523328966</v>
      </c>
      <c r="BA441" s="0" t="n">
        <v>-1.06596371973183</v>
      </c>
      <c r="BB441" s="0" t="n">
        <v>-0.0178322545297575</v>
      </c>
      <c r="BC441" s="0" t="n">
        <v>-0.0375668587072523</v>
      </c>
      <c r="BD441" s="0" t="n">
        <v>1.20267150777199</v>
      </c>
      <c r="BE441" s="0" t="n">
        <v>0.990013713903139</v>
      </c>
      <c r="BF441" s="0" t="n">
        <v>0.825097299945524</v>
      </c>
      <c r="BG441" s="0" t="n">
        <v>-0.0464612731541896</v>
      </c>
      <c r="BH441" s="0" t="n">
        <v>-0.0778857269806748</v>
      </c>
      <c r="BI441" s="0" t="n">
        <v>-1.54409266352405</v>
      </c>
      <c r="BJ441" s="0" t="n">
        <v>-0.385055167937834</v>
      </c>
      <c r="BK441" s="0" t="n">
        <v>2.70756569367211</v>
      </c>
    </row>
    <row r="442" customFormat="false" ht="15" hidden="false" customHeight="false" outlineLevel="0" collapsed="false">
      <c r="A442" s="0" t="n">
        <v>-0.262641987871691</v>
      </c>
      <c r="B442" s="0" t="n">
        <v>1.45001635616753</v>
      </c>
      <c r="C442" s="0" t="n">
        <v>0.965970924611536</v>
      </c>
      <c r="D442" s="0" t="n">
        <v>0.81216947172633</v>
      </c>
      <c r="E442" s="0" t="n">
        <v>0.663338323512302</v>
      </c>
      <c r="F442" s="0" t="n">
        <v>1.3751493920403</v>
      </c>
      <c r="G442" s="0" t="n">
        <v>-0.203482003452288</v>
      </c>
      <c r="H442" s="0" t="n">
        <v>1.41080228509096</v>
      </c>
      <c r="I442" s="0" t="n">
        <v>-0.356667607249847</v>
      </c>
      <c r="J442" s="0" t="n">
        <v>-2.23697107706163</v>
      </c>
      <c r="K442" s="0" t="n">
        <v>1.32935905893406</v>
      </c>
      <c r="L442" s="0" t="n">
        <v>0.284510304339222</v>
      </c>
      <c r="M442" s="0" t="n">
        <v>2.52345736251247</v>
      </c>
      <c r="N442" s="0" t="n">
        <v>0.300935292970133</v>
      </c>
      <c r="O442" s="0" t="n">
        <v>-0.642717152631484</v>
      </c>
      <c r="P442" s="0" t="n">
        <v>-0.720639231357267</v>
      </c>
      <c r="Q442" s="0" t="n">
        <v>-0.0773637302840967</v>
      </c>
      <c r="R442" s="0" t="n">
        <v>-0.889263424758976</v>
      </c>
      <c r="S442" s="0" t="n">
        <v>-2.54605453594279</v>
      </c>
      <c r="T442" s="0" t="n">
        <v>-1.7123046874376</v>
      </c>
      <c r="U442" s="0" t="n">
        <v>0.522520929409637</v>
      </c>
      <c r="V442" s="0" t="n">
        <v>1.45110398646674</v>
      </c>
      <c r="W442" s="0" t="n">
        <v>0.406151416573804</v>
      </c>
      <c r="X442" s="0" t="n">
        <v>0.946982765617348</v>
      </c>
      <c r="Y442" s="0" t="n">
        <v>-0.451347547864633</v>
      </c>
      <c r="Z442" s="0" t="n">
        <v>1.1811935394295</v>
      </c>
      <c r="AA442" s="0" t="n">
        <v>0.0728224325903421</v>
      </c>
      <c r="AB442" s="0" t="n">
        <v>-0.83801405453631</v>
      </c>
      <c r="AC442" s="0" t="n">
        <v>0.100695872817177</v>
      </c>
      <c r="AD442" s="0" t="n">
        <v>0.946313822747796</v>
      </c>
      <c r="AE442" s="0" t="n">
        <v>-1.17481405758569</v>
      </c>
      <c r="AF442" s="0" t="n">
        <v>1.87898094475383</v>
      </c>
      <c r="AG442" s="0" t="n">
        <v>0.327795055877463</v>
      </c>
      <c r="AH442" s="0" t="n">
        <v>0.0416600233813347</v>
      </c>
      <c r="AI442" s="0" t="n">
        <v>-0.0159086583996311</v>
      </c>
      <c r="AJ442" s="0" t="n">
        <v>-0.180496056078081</v>
      </c>
      <c r="AK442" s="0" t="n">
        <v>-0.610439819809493</v>
      </c>
      <c r="AL442" s="0" t="n">
        <v>0.0354074390453509</v>
      </c>
      <c r="AM442" s="0" t="n">
        <v>0.368058282143681</v>
      </c>
      <c r="AN442" s="0" t="n">
        <v>0.407589344659696</v>
      </c>
      <c r="AO442" s="0" t="n">
        <v>0.611515802038355</v>
      </c>
      <c r="AP442" s="0" t="n">
        <v>-0.787543324326865</v>
      </c>
      <c r="AQ442" s="0" t="n">
        <v>0.646528479476515</v>
      </c>
      <c r="AR442" s="0" t="n">
        <v>-0.846771109008244</v>
      </c>
      <c r="AS442" s="0" t="n">
        <v>-0.018999082259871</v>
      </c>
      <c r="AT442" s="0" t="n">
        <v>0.52125480685613</v>
      </c>
      <c r="AU442" s="0" t="n">
        <v>-0.618407215744135</v>
      </c>
      <c r="AV442" s="0" t="n">
        <v>0.727453924723118</v>
      </c>
      <c r="AW442" s="0" t="n">
        <v>-0.638184040728213</v>
      </c>
      <c r="AX442" s="0" t="n">
        <v>-0.212726121191785</v>
      </c>
      <c r="AY442" s="0" t="n">
        <v>0.596324689091921</v>
      </c>
      <c r="AZ442" s="0" t="n">
        <v>-0.528634815334559</v>
      </c>
      <c r="BA442" s="0" t="n">
        <v>-0.546589725688639</v>
      </c>
      <c r="BB442" s="0" t="n">
        <v>-1.15751960580996</v>
      </c>
      <c r="BC442" s="0" t="n">
        <v>-0.966147012409296</v>
      </c>
      <c r="BD442" s="0" t="n">
        <v>-0.491274020726283</v>
      </c>
      <c r="BE442" s="0" t="n">
        <v>1.12759095120876</v>
      </c>
      <c r="BF442" s="0" t="n">
        <v>-2.44858698817406</v>
      </c>
      <c r="BG442" s="0" t="n">
        <v>1.40361621107181</v>
      </c>
      <c r="BH442" s="0" t="n">
        <v>-0.949263174282309</v>
      </c>
      <c r="BI442" s="0" t="n">
        <v>-0.431283816886299</v>
      </c>
      <c r="BJ442" s="0" t="n">
        <v>1.17414237248112</v>
      </c>
      <c r="BK442" s="0" t="n">
        <v>0.124300938878499</v>
      </c>
    </row>
    <row r="443" customFormat="false" ht="15" hidden="false" customHeight="false" outlineLevel="0" collapsed="false">
      <c r="A443" s="0" t="n">
        <v>0.0787528862446405</v>
      </c>
      <c r="B443" s="0" t="n">
        <v>-1.30558271581052</v>
      </c>
      <c r="C443" s="0" t="n">
        <v>0.713310900280212</v>
      </c>
      <c r="D443" s="0" t="n">
        <v>0.261945006424354</v>
      </c>
      <c r="E443" s="0" t="n">
        <v>2.33606960502126</v>
      </c>
      <c r="F443" s="0" t="n">
        <v>-1.73476279312358</v>
      </c>
      <c r="G443" s="0" t="n">
        <v>1.07046824302007</v>
      </c>
      <c r="H443" s="0" t="n">
        <v>-0.326910864239175</v>
      </c>
      <c r="I443" s="0" t="n">
        <v>0.101407829721864</v>
      </c>
      <c r="J443" s="0" t="n">
        <v>0.0980009667833399</v>
      </c>
      <c r="K443" s="0" t="n">
        <v>-0.809861984870875</v>
      </c>
      <c r="L443" s="0" t="n">
        <v>-1.67126246030364</v>
      </c>
      <c r="M443" s="0" t="n">
        <v>-0.251493669941992</v>
      </c>
      <c r="N443" s="0" t="n">
        <v>-0.655078017630526</v>
      </c>
      <c r="O443" s="0" t="n">
        <v>-0.328891536727041</v>
      </c>
      <c r="P443" s="0" t="n">
        <v>-1.01753142393063</v>
      </c>
      <c r="Q443" s="0" t="n">
        <v>0.462916379486327</v>
      </c>
      <c r="R443" s="0" t="n">
        <v>-1.07539055441641</v>
      </c>
      <c r="S443" s="0" t="n">
        <v>-1.11049986564738</v>
      </c>
      <c r="T443" s="0" t="n">
        <v>-1.08253700868291</v>
      </c>
      <c r="U443" s="0" t="n">
        <v>0.660147867336476</v>
      </c>
      <c r="V443" s="0" t="n">
        <v>0.168337634237191</v>
      </c>
      <c r="W443" s="0" t="n">
        <v>-0.239466988780435</v>
      </c>
      <c r="X443" s="0" t="n">
        <v>1.37084204482901</v>
      </c>
      <c r="Y443" s="0" t="n">
        <v>-1.59492020808602</v>
      </c>
      <c r="Z443" s="0" t="n">
        <v>0.0122765335021759</v>
      </c>
      <c r="AA443" s="0" t="n">
        <v>-0.283927887604722</v>
      </c>
      <c r="AB443" s="0" t="n">
        <v>0.577004439727203</v>
      </c>
      <c r="AC443" s="0" t="n">
        <v>1.32687755936702</v>
      </c>
      <c r="AD443" s="0" t="n">
        <v>0.604029885474771</v>
      </c>
      <c r="AE443" s="0" t="n">
        <v>-0.219204187633588</v>
      </c>
      <c r="AF443" s="0" t="n">
        <v>-0.673428812753694</v>
      </c>
      <c r="AG443" s="0" t="n">
        <v>-0.16179154060272</v>
      </c>
      <c r="AH443" s="0" t="n">
        <v>-0.34672401624195</v>
      </c>
      <c r="AI443" s="0" t="n">
        <v>0.337026374681377</v>
      </c>
      <c r="AJ443" s="0" t="n">
        <v>-0.496248566245428</v>
      </c>
      <c r="AK443" s="0" t="n">
        <v>-1.48283286638591</v>
      </c>
      <c r="AL443" s="0" t="n">
        <v>-0.704789442438987</v>
      </c>
      <c r="AM443" s="0" t="n">
        <v>-0.80954188825294</v>
      </c>
      <c r="AN443" s="0" t="n">
        <v>-0.294016399306631</v>
      </c>
      <c r="AO443" s="0" t="n">
        <v>1.5031550695996</v>
      </c>
      <c r="AP443" s="0" t="n">
        <v>1.04466653063124</v>
      </c>
      <c r="AQ443" s="0" t="n">
        <v>-0.454875800663843</v>
      </c>
      <c r="AR443" s="0" t="n">
        <v>0.0109390519600858</v>
      </c>
      <c r="AS443" s="0" t="n">
        <v>-0.439842886472828</v>
      </c>
      <c r="AT443" s="0" t="n">
        <v>-1.67642341784407</v>
      </c>
      <c r="AU443" s="0" t="n">
        <v>-0.726035999229334</v>
      </c>
      <c r="AV443" s="0" t="n">
        <v>-1.25888620574282</v>
      </c>
      <c r="AW443" s="0" t="n">
        <v>-0.09468138947073</v>
      </c>
      <c r="AX443" s="0" t="n">
        <v>0.80721567748444</v>
      </c>
      <c r="AY443" s="0" t="n">
        <v>0.057866159214341</v>
      </c>
      <c r="AZ443" s="0" t="n">
        <v>0.804751813719138</v>
      </c>
      <c r="BA443" s="0" t="n">
        <v>-1.55829495677245</v>
      </c>
      <c r="BB443" s="0" t="n">
        <v>-0.79039107653547</v>
      </c>
      <c r="BC443" s="0" t="n">
        <v>-0.52051249662828</v>
      </c>
      <c r="BD443" s="0" t="n">
        <v>-1.2359432022281</v>
      </c>
      <c r="BE443" s="0" t="n">
        <v>2.02005641452323</v>
      </c>
      <c r="BF443" s="0" t="n">
        <v>-0.58813795134266</v>
      </c>
      <c r="BG443" s="0" t="n">
        <v>1.31064578430437</v>
      </c>
      <c r="BH443" s="0" t="n">
        <v>0.00725569846566117</v>
      </c>
      <c r="BI443" s="0" t="n">
        <v>0.311707592467215</v>
      </c>
      <c r="BJ443" s="0" t="n">
        <v>-0.661736612096948</v>
      </c>
      <c r="BK443" s="0" t="n">
        <v>-0.228187288960955</v>
      </c>
    </row>
    <row r="444" customFormat="false" ht="15" hidden="false" customHeight="false" outlineLevel="0" collapsed="false">
      <c r="A444" s="0" t="n">
        <v>-1.34511717361179</v>
      </c>
      <c r="B444" s="0" t="n">
        <v>0.601897160932614</v>
      </c>
      <c r="C444" s="0" t="n">
        <v>-0.709114389633284</v>
      </c>
      <c r="D444" s="0" t="n">
        <v>-0.162223216898832</v>
      </c>
      <c r="E444" s="0" t="n">
        <v>1.63529027007155</v>
      </c>
      <c r="F444" s="0" t="n">
        <v>0.918616458523033</v>
      </c>
      <c r="G444" s="0" t="n">
        <v>0.149878033522168</v>
      </c>
      <c r="H444" s="0" t="n">
        <v>-1.11229244989173</v>
      </c>
      <c r="I444" s="0" t="n">
        <v>-0.463723057557115</v>
      </c>
      <c r="J444" s="0" t="n">
        <v>1.16750082388071</v>
      </c>
      <c r="K444" s="0" t="n">
        <v>0.14031622804716</v>
      </c>
      <c r="L444" s="0" t="n">
        <v>-2.01780644879303</v>
      </c>
      <c r="M444" s="0" t="n">
        <v>-0.111223334840858</v>
      </c>
      <c r="N444" s="0" t="n">
        <v>0.327325575072396</v>
      </c>
      <c r="O444" s="0" t="n">
        <v>-0.491739640756221</v>
      </c>
      <c r="P444" s="0" t="n">
        <v>-0.76339307958197</v>
      </c>
      <c r="Q444" s="0" t="n">
        <v>0.456168347480059</v>
      </c>
      <c r="R444" s="0" t="n">
        <v>-0.502574774371437</v>
      </c>
      <c r="S444" s="0" t="n">
        <v>0.328889496670809</v>
      </c>
      <c r="T444" s="0" t="n">
        <v>-0.719327601829438</v>
      </c>
      <c r="U444" s="0" t="n">
        <v>-0.169693157971284</v>
      </c>
      <c r="V444" s="0" t="n">
        <v>-0.481967827052892</v>
      </c>
      <c r="W444" s="0" t="n">
        <v>0.759183546167504</v>
      </c>
      <c r="X444" s="0" t="n">
        <v>0.821286384072859</v>
      </c>
      <c r="Y444" s="0" t="n">
        <v>-0.945497304659395</v>
      </c>
      <c r="Z444" s="0" t="n">
        <v>0.0793963813854938</v>
      </c>
      <c r="AA444" s="0" t="n">
        <v>-0.285034742099362</v>
      </c>
      <c r="AB444" s="0" t="n">
        <v>0.30639542708652</v>
      </c>
      <c r="AC444" s="0" t="n">
        <v>-0.898726774013644</v>
      </c>
      <c r="AD444" s="0" t="n">
        <v>0.607809980029658</v>
      </c>
      <c r="AE444" s="0" t="n">
        <v>0.135601239900883</v>
      </c>
      <c r="AF444" s="0" t="n">
        <v>-0.785992812703132</v>
      </c>
      <c r="AG444" s="0" t="n">
        <v>-1.17296769916427</v>
      </c>
      <c r="AH444" s="0" t="n">
        <v>0.523759291026683</v>
      </c>
      <c r="AI444" s="0" t="n">
        <v>-1.95968398195588</v>
      </c>
      <c r="AJ444" s="0" t="n">
        <v>-0.313241693693616</v>
      </c>
      <c r="AK444" s="0" t="n">
        <v>1.04292826180874</v>
      </c>
      <c r="AL444" s="0" t="n">
        <v>-0.369052048589968</v>
      </c>
      <c r="AM444" s="0" t="n">
        <v>0.382999214483458</v>
      </c>
      <c r="AN444" s="0" t="n">
        <v>-0.434068487183177</v>
      </c>
      <c r="AO444" s="0" t="n">
        <v>0.042856247660338</v>
      </c>
      <c r="AP444" s="0" t="n">
        <v>-0.0742736901901448</v>
      </c>
      <c r="AQ444" s="0" t="n">
        <v>0.911593376586146</v>
      </c>
      <c r="AR444" s="0" t="n">
        <v>-0.99006123071636</v>
      </c>
      <c r="AS444" s="0" t="n">
        <v>1.15612736715103</v>
      </c>
      <c r="AT444" s="0" t="n">
        <v>1.108764895405</v>
      </c>
      <c r="AU444" s="0" t="n">
        <v>-0.367360349147487</v>
      </c>
      <c r="AV444" s="0" t="n">
        <v>-1.60284424717797</v>
      </c>
      <c r="AW444" s="0" t="n">
        <v>0.352593097064407</v>
      </c>
      <c r="AX444" s="0" t="n">
        <v>-0.700972322703966</v>
      </c>
      <c r="AY444" s="0" t="n">
        <v>-1.07334017686355</v>
      </c>
      <c r="AZ444" s="0" t="n">
        <v>-0.814684437294069</v>
      </c>
      <c r="BA444" s="0" t="n">
        <v>0.311208289173681</v>
      </c>
      <c r="BB444" s="0" t="n">
        <v>1.09104671719408</v>
      </c>
      <c r="BC444" s="0" t="n">
        <v>2.20754756567136</v>
      </c>
      <c r="BD444" s="0" t="n">
        <v>0.262840499462393</v>
      </c>
      <c r="BE444" s="0" t="n">
        <v>-1.17808736856218</v>
      </c>
      <c r="BF444" s="0" t="n">
        <v>1.12416598476193</v>
      </c>
      <c r="BG444" s="0" t="n">
        <v>-0.700209847518765</v>
      </c>
      <c r="BH444" s="0" t="n">
        <v>0.950152530051872</v>
      </c>
      <c r="BI444" s="0" t="n">
        <v>-0.106072576386838</v>
      </c>
      <c r="BJ444" s="0" t="n">
        <v>-0.707791614155018</v>
      </c>
      <c r="BK444" s="0" t="n">
        <v>0.659495436838428</v>
      </c>
    </row>
    <row r="445" customFormat="false" ht="15" hidden="false" customHeight="false" outlineLevel="0" collapsed="false">
      <c r="A445" s="0" t="n">
        <v>-0.170484680696914</v>
      </c>
      <c r="B445" s="0" t="n">
        <v>0.415091336725329</v>
      </c>
      <c r="C445" s="0" t="n">
        <v>-0.705148658938177</v>
      </c>
      <c r="D445" s="0" t="n">
        <v>-0.235317168484637</v>
      </c>
      <c r="E445" s="0" t="n">
        <v>-0.0565076744292674</v>
      </c>
      <c r="F445" s="0" t="n">
        <v>-1.55834996014198</v>
      </c>
      <c r="G445" s="0" t="n">
        <v>-0.662306142368302</v>
      </c>
      <c r="H445" s="0" t="n">
        <v>0.690351866126289</v>
      </c>
      <c r="I445" s="0" t="n">
        <v>0.0858639007977619</v>
      </c>
      <c r="J445" s="0" t="n">
        <v>0.0758987850796608</v>
      </c>
      <c r="K445" s="0" t="n">
        <v>-0.0803195726252119</v>
      </c>
      <c r="L445" s="0" t="n">
        <v>-2.5245092766075</v>
      </c>
      <c r="M445" s="0" t="n">
        <v>-0.370851892710997</v>
      </c>
      <c r="N445" s="0" t="n">
        <v>2.03590257010478</v>
      </c>
      <c r="O445" s="0" t="n">
        <v>0.542798971716965</v>
      </c>
      <c r="P445" s="0" t="n">
        <v>1.93237208749581</v>
      </c>
      <c r="Q445" s="0" t="n">
        <v>0.32979825704584</v>
      </c>
      <c r="R445" s="0" t="n">
        <v>1.98731022972643</v>
      </c>
      <c r="S445" s="0" t="n">
        <v>0.871590471068428</v>
      </c>
      <c r="T445" s="0" t="n">
        <v>1.52072152963412</v>
      </c>
      <c r="U445" s="0" t="n">
        <v>-0.384160177967478</v>
      </c>
      <c r="V445" s="0" t="n">
        <v>-0.000539362628878642</v>
      </c>
      <c r="W445" s="0" t="n">
        <v>-0.302962307498731</v>
      </c>
      <c r="X445" s="0" t="n">
        <v>0.104551388568526</v>
      </c>
      <c r="Y445" s="0" t="n">
        <v>1.39429775020442</v>
      </c>
      <c r="Z445" s="0" t="n">
        <v>-0.513521369254735</v>
      </c>
      <c r="AA445" s="0" t="n">
        <v>-1.92222456026945</v>
      </c>
      <c r="AB445" s="0" t="n">
        <v>-0.409212578606547</v>
      </c>
      <c r="AC445" s="0" t="n">
        <v>0.425924599317566</v>
      </c>
      <c r="AD445" s="0" t="n">
        <v>1.42806717610545</v>
      </c>
      <c r="AE445" s="0" t="n">
        <v>0.908066970759965</v>
      </c>
      <c r="AF445" s="0" t="n">
        <v>-0.453039656572059</v>
      </c>
      <c r="AG445" s="0" t="n">
        <v>-1.07311802679938</v>
      </c>
      <c r="AH445" s="0" t="n">
        <v>-0.260866174721976</v>
      </c>
      <c r="AI445" s="0" t="n">
        <v>-0.799887289705983</v>
      </c>
      <c r="AJ445" s="0" t="n">
        <v>-0.707678244027243</v>
      </c>
      <c r="AK445" s="0" t="n">
        <v>-0.506534391385918</v>
      </c>
      <c r="AL445" s="0" t="n">
        <v>0.658473595261256</v>
      </c>
      <c r="AM445" s="0" t="n">
        <v>-0.173923511975153</v>
      </c>
      <c r="AN445" s="0" t="n">
        <v>0.848377803882138</v>
      </c>
      <c r="AO445" s="0" t="n">
        <v>-0.0174289529581018</v>
      </c>
      <c r="AP445" s="0" t="n">
        <v>-0.330863531066912</v>
      </c>
      <c r="AQ445" s="0" t="n">
        <v>-1.67878380738686</v>
      </c>
      <c r="AR445" s="0" t="n">
        <v>1.30973197436763</v>
      </c>
      <c r="AS445" s="0" t="n">
        <v>-0.481507630991305</v>
      </c>
      <c r="AT445" s="0" t="n">
        <v>-1.4812365916236</v>
      </c>
      <c r="AU445" s="0" t="n">
        <v>-0.758847765838796</v>
      </c>
      <c r="AV445" s="0" t="n">
        <v>-0.832945442825042</v>
      </c>
      <c r="AW445" s="0" t="n">
        <v>-0.587694901867812</v>
      </c>
      <c r="AX445" s="0" t="n">
        <v>-1.29833448977542</v>
      </c>
      <c r="AY445" s="0" t="n">
        <v>1.08747816811237</v>
      </c>
      <c r="AZ445" s="0" t="n">
        <v>1.38592666597025</v>
      </c>
      <c r="BA445" s="0" t="n">
        <v>0.00633414046525596</v>
      </c>
      <c r="BB445" s="0" t="n">
        <v>2.16116210357171</v>
      </c>
      <c r="BC445" s="0" t="n">
        <v>-1.23064580417801</v>
      </c>
      <c r="BD445" s="0" t="n">
        <v>-1.22071519549544</v>
      </c>
      <c r="BE445" s="0" t="n">
        <v>0.433350555084526</v>
      </c>
      <c r="BF445" s="0" t="n">
        <v>0.37077059666051</v>
      </c>
      <c r="BG445" s="0" t="n">
        <v>0.0723474751506713</v>
      </c>
      <c r="BH445" s="0" t="n">
        <v>-0.0520206504396198</v>
      </c>
      <c r="BI445" s="0" t="n">
        <v>-0.127173919194285</v>
      </c>
      <c r="BJ445" s="0" t="n">
        <v>-0.558232106878303</v>
      </c>
      <c r="BK445" s="0" t="n">
        <v>0.172626353008478</v>
      </c>
    </row>
    <row r="446" customFormat="false" ht="15" hidden="false" customHeight="false" outlineLevel="0" collapsed="false">
      <c r="A446" s="0" t="n">
        <v>-0.943193303477794</v>
      </c>
      <c r="B446" s="0" t="n">
        <v>-0.445947777125303</v>
      </c>
      <c r="C446" s="0" t="n">
        <v>0.606963445872636</v>
      </c>
      <c r="D446" s="0" t="n">
        <v>-1.3351126678041</v>
      </c>
      <c r="E446" s="0" t="n">
        <v>1.35825698612249</v>
      </c>
      <c r="F446" s="0" t="n">
        <v>0.0921658108214765</v>
      </c>
      <c r="G446" s="0" t="n">
        <v>-0.966917401075468</v>
      </c>
      <c r="H446" s="0" t="n">
        <v>0.723073104912145</v>
      </c>
      <c r="I446" s="0" t="n">
        <v>-0.309555646767152</v>
      </c>
      <c r="J446" s="0" t="n">
        <v>-0.543339596999048</v>
      </c>
      <c r="K446" s="0" t="n">
        <v>0.860523867981239</v>
      </c>
      <c r="L446" s="0" t="n">
        <v>0.0724777195940351</v>
      </c>
      <c r="M446" s="0" t="n">
        <v>0.15650383020921</v>
      </c>
      <c r="N446" s="0" t="n">
        <v>0.551737851832293</v>
      </c>
      <c r="O446" s="0" t="n">
        <v>-2.30167485205078</v>
      </c>
      <c r="P446" s="0" t="n">
        <v>0.763106353445476</v>
      </c>
      <c r="Q446" s="0" t="n">
        <v>-1.00493029406788</v>
      </c>
      <c r="R446" s="0" t="n">
        <v>0.392801016881142</v>
      </c>
      <c r="S446" s="0" t="n">
        <v>1.08663618888528</v>
      </c>
      <c r="T446" s="0" t="n">
        <v>-0.102814243155069</v>
      </c>
      <c r="U446" s="0" t="n">
        <v>-0.649093384387501</v>
      </c>
      <c r="V446" s="0" t="n">
        <v>-0.920509575065679</v>
      </c>
      <c r="W446" s="0" t="n">
        <v>-1.56226511065507</v>
      </c>
      <c r="X446" s="0" t="n">
        <v>-2.9452462899351</v>
      </c>
      <c r="Y446" s="0" t="n">
        <v>-0.250514203755597</v>
      </c>
      <c r="Z446" s="0" t="n">
        <v>0.663092173825388</v>
      </c>
      <c r="AA446" s="0" t="n">
        <v>-0.452874326794891</v>
      </c>
      <c r="AB446" s="0" t="n">
        <v>0.266212950406492</v>
      </c>
      <c r="AC446" s="0" t="n">
        <v>-0.92596612985223</v>
      </c>
      <c r="AD446" s="0" t="n">
        <v>1.29716429636572</v>
      </c>
      <c r="AE446" s="0" t="n">
        <v>-2.36833454240044</v>
      </c>
      <c r="AF446" s="0" t="n">
        <v>-0.856048094775513</v>
      </c>
      <c r="AG446" s="0" t="n">
        <v>1.68400401779617</v>
      </c>
      <c r="AH446" s="0" t="n">
        <v>0.709028902314972</v>
      </c>
      <c r="AI446" s="0" t="n">
        <v>-0.816081044113939</v>
      </c>
      <c r="AJ446" s="0" t="n">
        <v>-1.17634405617146</v>
      </c>
      <c r="AK446" s="0" t="n">
        <v>1.27223762723196</v>
      </c>
      <c r="AL446" s="0" t="n">
        <v>-0.713025850432949</v>
      </c>
      <c r="AM446" s="0" t="n">
        <v>1.94733987266192</v>
      </c>
      <c r="AN446" s="0" t="n">
        <v>0.089335865471046</v>
      </c>
      <c r="AO446" s="0" t="n">
        <v>-1.11204684210321</v>
      </c>
      <c r="AP446" s="0" t="n">
        <v>0.551515730102981</v>
      </c>
      <c r="AQ446" s="0" t="n">
        <v>1.50692229913801</v>
      </c>
      <c r="AR446" s="0" t="n">
        <v>-0.146214796377559</v>
      </c>
      <c r="AS446" s="0" t="n">
        <v>0.604718866635478</v>
      </c>
      <c r="AT446" s="0" t="n">
        <v>-0.629558366065836</v>
      </c>
      <c r="AU446" s="0" t="n">
        <v>0.88532643221806</v>
      </c>
      <c r="AV446" s="0" t="n">
        <v>0.7726368896531</v>
      </c>
      <c r="AW446" s="0" t="n">
        <v>2.02100232087624</v>
      </c>
      <c r="AX446" s="0" t="n">
        <v>-0.169944711051483</v>
      </c>
      <c r="AY446" s="0" t="n">
        <v>0.160904938276599</v>
      </c>
      <c r="AZ446" s="0" t="n">
        <v>1.18838467074007</v>
      </c>
      <c r="BA446" s="0" t="n">
        <v>-0.193798713767092</v>
      </c>
      <c r="BB446" s="0" t="n">
        <v>-1.02707030064414</v>
      </c>
      <c r="BC446" s="0" t="n">
        <v>0.21556794341895</v>
      </c>
      <c r="BD446" s="0" t="n">
        <v>-0.268166949821974</v>
      </c>
      <c r="BE446" s="0" t="n">
        <v>-0.273311249585164</v>
      </c>
      <c r="BF446" s="0" t="n">
        <v>1.20432982717896</v>
      </c>
      <c r="BG446" s="0" t="n">
        <v>-2.0565858207076</v>
      </c>
      <c r="BH446" s="0" t="n">
        <v>0.470849830122284</v>
      </c>
      <c r="BI446" s="0" t="n">
        <v>-0.656116201860271</v>
      </c>
      <c r="BJ446" s="0" t="n">
        <v>-0.76921527722905</v>
      </c>
      <c r="BK446" s="0" t="n">
        <v>0.139595127115752</v>
      </c>
    </row>
    <row r="447" customFormat="false" ht="15" hidden="false" customHeight="false" outlineLevel="0" collapsed="false">
      <c r="A447" s="0" t="n">
        <v>-0.606795025059635</v>
      </c>
      <c r="B447" s="0" t="n">
        <v>-0.245819221816389</v>
      </c>
      <c r="C447" s="0" t="n">
        <v>1.41763975722741</v>
      </c>
      <c r="D447" s="0" t="n">
        <v>0.332272701250088</v>
      </c>
      <c r="E447" s="0" t="n">
        <v>0.612550902354062</v>
      </c>
      <c r="F447" s="0" t="n">
        <v>0.461745041346127</v>
      </c>
      <c r="G447" s="0" t="n">
        <v>1.30400317783664</v>
      </c>
      <c r="H447" s="0" t="n">
        <v>-1.12643371674603</v>
      </c>
      <c r="I447" s="0" t="n">
        <v>-1.60199265461341</v>
      </c>
      <c r="J447" s="0" t="n">
        <v>-0.978002975998409</v>
      </c>
      <c r="K447" s="0" t="n">
        <v>-1.27052922414714</v>
      </c>
      <c r="L447" s="0" t="n">
        <v>0.344634837008156</v>
      </c>
      <c r="M447" s="0" t="n">
        <v>0.636256834986037</v>
      </c>
      <c r="N447" s="0" t="n">
        <v>0.778587046811712</v>
      </c>
      <c r="O447" s="0" t="n">
        <v>-0.644064922957223</v>
      </c>
      <c r="P447" s="0" t="n">
        <v>-0.22706305314415</v>
      </c>
      <c r="Q447" s="0" t="n">
        <v>0.0772217115984257</v>
      </c>
      <c r="R447" s="0" t="n">
        <v>-1.29514854419534</v>
      </c>
      <c r="S447" s="0" t="n">
        <v>-0.404941353815343</v>
      </c>
      <c r="T447" s="0" t="n">
        <v>0.838657637520585</v>
      </c>
      <c r="U447" s="0" t="n">
        <v>0.680908829135695</v>
      </c>
      <c r="V447" s="0" t="n">
        <v>-0.681993299254146</v>
      </c>
      <c r="W447" s="0" t="n">
        <v>-1.0417328526546</v>
      </c>
      <c r="X447" s="0" t="n">
        <v>-0.55168023225597</v>
      </c>
      <c r="Y447" s="0" t="n">
        <v>-1.89688874787208</v>
      </c>
      <c r="Z447" s="0" t="n">
        <v>-1.63500716573142</v>
      </c>
      <c r="AA447" s="0" t="n">
        <v>-0.441035834850763</v>
      </c>
      <c r="AB447" s="0" t="n">
        <v>0.838580659481502</v>
      </c>
      <c r="AC447" s="0" t="n">
        <v>1.30998751173177</v>
      </c>
      <c r="AD447" s="0" t="n">
        <v>0.387381745014715</v>
      </c>
      <c r="AE447" s="0" t="n">
        <v>-0.753213446416157</v>
      </c>
      <c r="AF447" s="0" t="n">
        <v>-1.82664707931194</v>
      </c>
      <c r="AG447" s="0" t="n">
        <v>-0.4174470344108</v>
      </c>
      <c r="AH447" s="0" t="n">
        <v>-1.16872279423124</v>
      </c>
      <c r="AI447" s="0" t="n">
        <v>0.245307486187802</v>
      </c>
      <c r="AJ447" s="0" t="n">
        <v>-0.62276912522755</v>
      </c>
      <c r="AK447" s="0" t="n">
        <v>-0.823356829477173</v>
      </c>
      <c r="AL447" s="0" t="n">
        <v>1.97959427585253</v>
      </c>
      <c r="AM447" s="0" t="n">
        <v>0.41343880237651</v>
      </c>
      <c r="AN447" s="0" t="n">
        <v>-0.94970038427787</v>
      </c>
      <c r="AO447" s="0" t="n">
        <v>-0.274468335636565</v>
      </c>
      <c r="AP447" s="0" t="n">
        <v>1.19651504815093</v>
      </c>
      <c r="AQ447" s="0" t="n">
        <v>2.43012237572736</v>
      </c>
      <c r="AR447" s="0" t="n">
        <v>0.365780745302006</v>
      </c>
      <c r="AS447" s="0" t="n">
        <v>0.0715856928938791</v>
      </c>
      <c r="AT447" s="0" t="n">
        <v>0.883922949828345</v>
      </c>
      <c r="AU447" s="0" t="n">
        <v>-0.143084937027994</v>
      </c>
      <c r="AV447" s="0" t="n">
        <v>-0.506386747232895</v>
      </c>
      <c r="AW447" s="0" t="n">
        <v>-0.670687170726233</v>
      </c>
      <c r="AX447" s="0" t="n">
        <v>2.35591892493232</v>
      </c>
      <c r="AY447" s="0" t="n">
        <v>1.31428509780812</v>
      </c>
      <c r="AZ447" s="0" t="n">
        <v>0.304622648354736</v>
      </c>
      <c r="BA447" s="0" t="n">
        <v>-0.572173131037464</v>
      </c>
      <c r="BB447" s="0" t="n">
        <v>-0.489234013550036</v>
      </c>
      <c r="BC447" s="0" t="n">
        <v>-0.471869947876676</v>
      </c>
      <c r="BD447" s="0" t="n">
        <v>0.383417941968932</v>
      </c>
      <c r="BE447" s="0" t="n">
        <v>0.327633437309961</v>
      </c>
      <c r="BF447" s="0" t="n">
        <v>0.728329268421741</v>
      </c>
      <c r="BG447" s="0" t="n">
        <v>-0.768194128105848</v>
      </c>
      <c r="BH447" s="0" t="n">
        <v>0.920488787739578</v>
      </c>
      <c r="BI447" s="0" t="n">
        <v>-0.85003639518957</v>
      </c>
      <c r="BJ447" s="0" t="n">
        <v>-0.207853238137646</v>
      </c>
      <c r="BK447" s="0" t="n">
        <v>0.0450444784551536</v>
      </c>
    </row>
    <row r="448" customFormat="false" ht="15" hidden="false" customHeight="false" outlineLevel="0" collapsed="false">
      <c r="A448" s="0" t="n">
        <v>0.656710399776467</v>
      </c>
      <c r="B448" s="0" t="n">
        <v>1.35554186116413</v>
      </c>
      <c r="C448" s="0" t="n">
        <v>0.647652756378046</v>
      </c>
      <c r="D448" s="0" t="n">
        <v>0.330006868624886</v>
      </c>
      <c r="E448" s="0" t="n">
        <v>2.36902431158125</v>
      </c>
      <c r="F448" s="0" t="n">
        <v>0.197355155334664</v>
      </c>
      <c r="G448" s="0" t="n">
        <v>-0.924357368026006</v>
      </c>
      <c r="H448" s="0" t="n">
        <v>-0.567217905433873</v>
      </c>
      <c r="I448" s="0" t="n">
        <v>0.496205875741507</v>
      </c>
      <c r="J448" s="0" t="n">
        <v>-0.0469362984152277</v>
      </c>
      <c r="K448" s="0" t="n">
        <v>0.556164569422</v>
      </c>
      <c r="L448" s="0" t="n">
        <v>-0.148760733335696</v>
      </c>
      <c r="M448" s="0" t="n">
        <v>-1.54010782374403</v>
      </c>
      <c r="N448" s="0" t="n">
        <v>-0.968498802624876</v>
      </c>
      <c r="O448" s="0" t="n">
        <v>-0.520794305692753</v>
      </c>
      <c r="P448" s="0" t="n">
        <v>0.492884912383718</v>
      </c>
      <c r="Q448" s="0" t="n">
        <v>-0.749938392944839</v>
      </c>
      <c r="R448" s="0" t="n">
        <v>1.68687695137305</v>
      </c>
      <c r="S448" s="0" t="n">
        <v>0.252353481990891</v>
      </c>
      <c r="T448" s="0" t="n">
        <v>-0.58371141982395</v>
      </c>
      <c r="U448" s="0" t="n">
        <v>-0.740421214047751</v>
      </c>
      <c r="V448" s="0" t="n">
        <v>-0.669884490215741</v>
      </c>
      <c r="W448" s="0" t="n">
        <v>-0.294830689209695</v>
      </c>
      <c r="X448" s="0" t="n">
        <v>0.195724979083883</v>
      </c>
      <c r="Y448" s="0" t="n">
        <v>-0.537975969826489</v>
      </c>
      <c r="Z448" s="0" t="n">
        <v>0.952861040586301</v>
      </c>
      <c r="AA448" s="0" t="n">
        <v>0.84467726329325</v>
      </c>
      <c r="AB448" s="0" t="n">
        <v>-0.0617346764602967</v>
      </c>
      <c r="AC448" s="0" t="n">
        <v>-0.173197642708747</v>
      </c>
      <c r="AD448" s="0" t="n">
        <v>1.82561517856465</v>
      </c>
      <c r="AE448" s="0" t="n">
        <v>-0.455146380949519</v>
      </c>
      <c r="AF448" s="0" t="n">
        <v>-0.772728377919393</v>
      </c>
      <c r="AG448" s="0" t="n">
        <v>0.0772852374662953</v>
      </c>
      <c r="AH448" s="0" t="n">
        <v>-2.37446628328399</v>
      </c>
      <c r="AI448" s="0" t="n">
        <v>0.682935106315186</v>
      </c>
      <c r="AJ448" s="0" t="n">
        <v>0.36108716338687</v>
      </c>
      <c r="AK448" s="0" t="n">
        <v>0.395066906127209</v>
      </c>
      <c r="AL448" s="0" t="n">
        <v>0.0761876112910176</v>
      </c>
      <c r="AM448" s="0" t="n">
        <v>0.328724812966291</v>
      </c>
      <c r="AN448" s="0" t="n">
        <v>1.40681054460487</v>
      </c>
      <c r="AO448" s="0" t="n">
        <v>0.546548296236475</v>
      </c>
      <c r="AP448" s="0" t="n">
        <v>0.0976206957740761</v>
      </c>
      <c r="AQ448" s="0" t="n">
        <v>-1.228572082062</v>
      </c>
      <c r="AR448" s="0" t="n">
        <v>-2.20224327337291</v>
      </c>
      <c r="AS448" s="0" t="n">
        <v>-1.33547389785066</v>
      </c>
      <c r="AT448" s="0" t="n">
        <v>0.775379029672606</v>
      </c>
      <c r="AU448" s="0" t="n">
        <v>0.695809610626166</v>
      </c>
      <c r="AV448" s="0" t="n">
        <v>0.159328577509351</v>
      </c>
      <c r="AW448" s="0" t="n">
        <v>-1.78455888885359</v>
      </c>
      <c r="AX448" s="0" t="n">
        <v>0.165424052181893</v>
      </c>
      <c r="AY448" s="0" t="n">
        <v>1.32750749053743</v>
      </c>
      <c r="AZ448" s="0" t="n">
        <v>0.501177136953035</v>
      </c>
      <c r="BA448" s="0" t="n">
        <v>-0.757056001819417</v>
      </c>
      <c r="BB448" s="0" t="n">
        <v>-0.689940276896087</v>
      </c>
      <c r="BC448" s="0" t="n">
        <v>0.200216666491656</v>
      </c>
      <c r="BD448" s="0" t="n">
        <v>-0.683414673560031</v>
      </c>
      <c r="BE448" s="0" t="n">
        <v>2.27317220254683</v>
      </c>
      <c r="BF448" s="0" t="n">
        <v>-0.103829235032698</v>
      </c>
      <c r="BG448" s="0" t="n">
        <v>-0.86068542136863</v>
      </c>
      <c r="BH448" s="0" t="n">
        <v>0.832863275154535</v>
      </c>
      <c r="BI448" s="0" t="n">
        <v>0.836338536496288</v>
      </c>
      <c r="BJ448" s="0" t="n">
        <v>1.86644815276348</v>
      </c>
      <c r="BK448" s="0" t="n">
        <v>-1.58989559481069</v>
      </c>
    </row>
    <row r="449" customFormat="false" ht="15" hidden="false" customHeight="false" outlineLevel="0" collapsed="false">
      <c r="A449" s="0" t="n">
        <v>0.720153977021567</v>
      </c>
      <c r="B449" s="0" t="n">
        <v>-0.241043277862112</v>
      </c>
      <c r="C449" s="0" t="n">
        <v>-0.603917041483375</v>
      </c>
      <c r="D449" s="0" t="n">
        <v>-1.51206794914145</v>
      </c>
      <c r="E449" s="0" t="n">
        <v>0.153897773985635</v>
      </c>
      <c r="F449" s="0" t="n">
        <v>0.539429793778419</v>
      </c>
      <c r="G449" s="0" t="n">
        <v>-0.173067648570554</v>
      </c>
      <c r="H449" s="0" t="n">
        <v>-1.28408027654229</v>
      </c>
      <c r="I449" s="0" t="n">
        <v>0.170172531400784</v>
      </c>
      <c r="J449" s="0" t="n">
        <v>0.954869081584076</v>
      </c>
      <c r="K449" s="0" t="n">
        <v>1.54075780831536</v>
      </c>
      <c r="L449" s="0" t="n">
        <v>1.22129738460523</v>
      </c>
      <c r="M449" s="0" t="n">
        <v>-0.864391497406665</v>
      </c>
      <c r="N449" s="0" t="n">
        <v>0.320624476306812</v>
      </c>
      <c r="O449" s="0" t="n">
        <v>0.60752090992071</v>
      </c>
      <c r="P449" s="0" t="n">
        <v>0.715967223183942</v>
      </c>
      <c r="Q449" s="0" t="n">
        <v>-0.0850458602001818</v>
      </c>
      <c r="R449" s="0" t="n">
        <v>0.239455093765584</v>
      </c>
      <c r="S449" s="0" t="n">
        <v>0.273132143719253</v>
      </c>
      <c r="T449" s="0" t="n">
        <v>-1.34932392781074</v>
      </c>
      <c r="U449" s="0" t="n">
        <v>-1.53801628186163</v>
      </c>
      <c r="V449" s="0" t="n">
        <v>1.610021672909</v>
      </c>
      <c r="W449" s="0" t="n">
        <v>-0.327592731142958</v>
      </c>
      <c r="X449" s="0" t="n">
        <v>0.776862098621392</v>
      </c>
      <c r="Y449" s="0" t="n">
        <v>0.248251113861094</v>
      </c>
      <c r="Z449" s="0" t="n">
        <v>-0.309278385126694</v>
      </c>
      <c r="AA449" s="0" t="n">
        <v>0.212719916930919</v>
      </c>
      <c r="AB449" s="0" t="n">
        <v>-0.230459880627633</v>
      </c>
      <c r="AC449" s="0" t="n">
        <v>-0.672970206031918</v>
      </c>
      <c r="AD449" s="0" t="n">
        <v>-0.29457680054032</v>
      </c>
      <c r="AE449" s="0" t="n">
        <v>0.646836304167624</v>
      </c>
      <c r="AF449" s="0" t="n">
        <v>0.629199606970324</v>
      </c>
      <c r="AG449" s="0" t="n">
        <v>1.43970529661804</v>
      </c>
      <c r="AH449" s="0" t="n">
        <v>0.853920297520718</v>
      </c>
      <c r="AI449" s="0" t="n">
        <v>-1.96206836189853</v>
      </c>
      <c r="AJ449" s="0" t="n">
        <v>0.792003574095245</v>
      </c>
      <c r="AK449" s="0" t="n">
        <v>1.19337881244382</v>
      </c>
      <c r="AL449" s="0" t="n">
        <v>-0.319927861844773</v>
      </c>
      <c r="AM449" s="0" t="n">
        <v>0.11036475929186</v>
      </c>
      <c r="AN449" s="0" t="n">
        <v>0.195593236849225</v>
      </c>
      <c r="AO449" s="0" t="n">
        <v>-1.40904596641209</v>
      </c>
      <c r="AP449" s="0" t="n">
        <v>-0.549126675558365</v>
      </c>
      <c r="AQ449" s="0" t="n">
        <v>0.529992931703475</v>
      </c>
      <c r="AR449" s="0" t="n">
        <v>0.42447591759178</v>
      </c>
      <c r="AS449" s="0" t="n">
        <v>0.502586513905685</v>
      </c>
      <c r="AT449" s="0" t="n">
        <v>-0.874739621580257</v>
      </c>
      <c r="AU449" s="0" t="n">
        <v>0.308147629453138</v>
      </c>
      <c r="AV449" s="0" t="n">
        <v>1.79315350245415</v>
      </c>
      <c r="AW449" s="0" t="n">
        <v>0.0483196787343443</v>
      </c>
      <c r="AX449" s="0" t="n">
        <v>1.53702600112793</v>
      </c>
      <c r="AY449" s="0" t="n">
        <v>-2.1842306017549</v>
      </c>
      <c r="AZ449" s="0" t="n">
        <v>0.965667913847231</v>
      </c>
      <c r="BA449" s="0" t="n">
        <v>0.161864765357731</v>
      </c>
      <c r="BB449" s="0" t="n">
        <v>-0.258202734701137</v>
      </c>
      <c r="BC449" s="0" t="n">
        <v>0.28865816067923</v>
      </c>
      <c r="BD449" s="0" t="n">
        <v>0.290030401466193</v>
      </c>
      <c r="BE449" s="0" t="n">
        <v>-0.421827286160877</v>
      </c>
      <c r="BF449" s="0" t="n">
        <v>-1.52621595879628</v>
      </c>
      <c r="BG449" s="0" t="n">
        <v>-0.767509081817298</v>
      </c>
      <c r="BH449" s="0" t="n">
        <v>-1.47851387857354</v>
      </c>
      <c r="BI449" s="0" t="n">
        <v>1.0466191080935</v>
      </c>
      <c r="BJ449" s="0" t="n">
        <v>-0.317362633255361</v>
      </c>
      <c r="BK449" s="0" t="n">
        <v>-0.155246052058279</v>
      </c>
    </row>
    <row r="450" customFormat="false" ht="15" hidden="false" customHeight="false" outlineLevel="0" collapsed="false">
      <c r="A450" s="0" t="n">
        <v>-0.351091291676735</v>
      </c>
      <c r="B450" s="0" t="n">
        <v>-1.37623197063557</v>
      </c>
      <c r="C450" s="0" t="n">
        <v>0.220789149792054</v>
      </c>
      <c r="D450" s="0" t="n">
        <v>0.405503366554088</v>
      </c>
      <c r="E450" s="0" t="n">
        <v>-0.533980797418664</v>
      </c>
      <c r="F450" s="0" t="n">
        <v>1.77820272756585</v>
      </c>
      <c r="G450" s="0" t="n">
        <v>0.236852049122178</v>
      </c>
      <c r="H450" s="0" t="n">
        <v>0.134197689285453</v>
      </c>
      <c r="I450" s="0" t="n">
        <v>0.920358616306925</v>
      </c>
      <c r="J450" s="0" t="n">
        <v>-1.05705901135658</v>
      </c>
      <c r="K450" s="0" t="n">
        <v>1.06224031734328</v>
      </c>
      <c r="L450" s="0" t="n">
        <v>0.135873048363796</v>
      </c>
      <c r="M450" s="0" t="n">
        <v>-0.293157225322968</v>
      </c>
      <c r="N450" s="0" t="n">
        <v>-1.35345156147612</v>
      </c>
      <c r="O450" s="0" t="n">
        <v>0.0105564348808533</v>
      </c>
      <c r="P450" s="0" t="n">
        <v>-0.936153594128211</v>
      </c>
      <c r="Q450" s="0" t="n">
        <v>-0.700595397277127</v>
      </c>
      <c r="R450" s="0" t="n">
        <v>-0.123457556169143</v>
      </c>
      <c r="S450" s="0" t="n">
        <v>1.08951340827346</v>
      </c>
      <c r="T450" s="0" t="n">
        <v>1.43458086090435</v>
      </c>
      <c r="U450" s="0" t="n">
        <v>-0.106505401419187</v>
      </c>
      <c r="V450" s="0" t="n">
        <v>0.542696873902614</v>
      </c>
      <c r="W450" s="0" t="n">
        <v>-0.919261091681292</v>
      </c>
      <c r="X450" s="0" t="n">
        <v>-0.745856518098578</v>
      </c>
      <c r="Y450" s="0" t="n">
        <v>0.18461099443705</v>
      </c>
      <c r="Z450" s="0" t="n">
        <v>1.15771292394127</v>
      </c>
      <c r="AA450" s="0" t="n">
        <v>-0.510735549607273</v>
      </c>
      <c r="AB450" s="0" t="n">
        <v>1.01794944613515</v>
      </c>
      <c r="AC450" s="0" t="n">
        <v>0.758463922930865</v>
      </c>
      <c r="AD450" s="0" t="n">
        <v>0.979415738215155</v>
      </c>
      <c r="AE450" s="0" t="n">
        <v>0.138501021939954</v>
      </c>
      <c r="AF450" s="0" t="n">
        <v>-1.17019233407056</v>
      </c>
      <c r="AG450" s="0" t="n">
        <v>0.0050408702235287</v>
      </c>
      <c r="AH450" s="0" t="n">
        <v>0.443218692427696</v>
      </c>
      <c r="AI450" s="0" t="n">
        <v>1.52561493004524</v>
      </c>
      <c r="AJ450" s="0" t="n">
        <v>-0.552124584729843</v>
      </c>
      <c r="AK450" s="0" t="n">
        <v>0.780404605928628</v>
      </c>
      <c r="AL450" s="0" t="n">
        <v>-0.117517619158097</v>
      </c>
      <c r="AM450" s="0" t="n">
        <v>0.354218615916641</v>
      </c>
      <c r="AN450" s="0" t="n">
        <v>-0.838177219599438</v>
      </c>
      <c r="AO450" s="0" t="n">
        <v>0.157236392028552</v>
      </c>
      <c r="AP450" s="0" t="n">
        <v>0.0589263545230516</v>
      </c>
      <c r="AQ450" s="0" t="n">
        <v>-0.48574714745546</v>
      </c>
      <c r="AR450" s="0" t="n">
        <v>-2.10694018226319</v>
      </c>
      <c r="AS450" s="0" t="n">
        <v>-0.888446930358554</v>
      </c>
      <c r="AT450" s="0" t="n">
        <v>0.0886061063486094</v>
      </c>
      <c r="AU450" s="0" t="n">
        <v>-0.0031979906152884</v>
      </c>
      <c r="AV450" s="0" t="n">
        <v>0.524859460324435</v>
      </c>
      <c r="AW450" s="0" t="n">
        <v>0.949995703519695</v>
      </c>
      <c r="AX450" s="0" t="n">
        <v>0.552750787066322</v>
      </c>
      <c r="AY450" s="0" t="n">
        <v>0.772148963711943</v>
      </c>
      <c r="AZ450" s="0" t="n">
        <v>-0.653368383795886</v>
      </c>
      <c r="BA450" s="0" t="n">
        <v>1.07119485786899</v>
      </c>
      <c r="BB450" s="0" t="n">
        <v>-1.33321056138004</v>
      </c>
      <c r="BC450" s="0" t="n">
        <v>-0.75204638361883</v>
      </c>
      <c r="BD450" s="0" t="n">
        <v>-0.0205017293676685</v>
      </c>
      <c r="BE450" s="0" t="n">
        <v>-0.000318611465068314</v>
      </c>
      <c r="BF450" s="0" t="n">
        <v>0.557281309614554</v>
      </c>
      <c r="BG450" s="0" t="n">
        <v>-0.270084411347764</v>
      </c>
      <c r="BH450" s="0" t="n">
        <v>-1.08809246320859</v>
      </c>
      <c r="BI450" s="0" t="n">
        <v>0.703156462255814</v>
      </c>
      <c r="BJ450" s="0" t="n">
        <v>1.53339208891873</v>
      </c>
      <c r="BK450" s="0" t="n">
        <v>-0.703218254856744</v>
      </c>
    </row>
    <row r="451" customFormat="false" ht="15" hidden="false" customHeight="false" outlineLevel="0" collapsed="false">
      <c r="A451" s="0" t="n">
        <v>-0.324365974243801</v>
      </c>
      <c r="B451" s="0" t="n">
        <v>1.12019880144118</v>
      </c>
      <c r="C451" s="0" t="n">
        <v>0.733391370914118</v>
      </c>
      <c r="D451" s="0" t="n">
        <v>0.859104274050141</v>
      </c>
      <c r="E451" s="0" t="n">
        <v>0.724532269034249</v>
      </c>
      <c r="F451" s="0" t="n">
        <v>0.323682754041188</v>
      </c>
      <c r="G451" s="0" t="n">
        <v>0.266547304280747</v>
      </c>
      <c r="H451" s="0" t="n">
        <v>0.65079365506846</v>
      </c>
      <c r="I451" s="0" t="n">
        <v>0.758163819499928</v>
      </c>
      <c r="J451" s="0" t="n">
        <v>0.228784343919382</v>
      </c>
      <c r="K451" s="0" t="n">
        <v>-0.167691534859561</v>
      </c>
      <c r="L451" s="0" t="n">
        <v>0.316296536364845</v>
      </c>
      <c r="M451" s="0" t="n">
        <v>-1.1586670233413</v>
      </c>
      <c r="N451" s="0" t="n">
        <v>-0.508087714420787</v>
      </c>
      <c r="O451" s="0" t="n">
        <v>1.5908458568587</v>
      </c>
      <c r="P451" s="0" t="n">
        <v>-0.523727765413854</v>
      </c>
      <c r="Q451" s="0" t="n">
        <v>-0.605543982585583</v>
      </c>
      <c r="R451" s="0" t="n">
        <v>0.434734968124191</v>
      </c>
      <c r="S451" s="0" t="n">
        <v>1.49519758730316</v>
      </c>
      <c r="T451" s="0" t="n">
        <v>-0.00806675941113609</v>
      </c>
      <c r="U451" s="0" t="n">
        <v>0.00770865148224408</v>
      </c>
      <c r="V451" s="0" t="n">
        <v>1.1216462365332</v>
      </c>
      <c r="W451" s="0" t="n">
        <v>1.45121921625994</v>
      </c>
      <c r="X451" s="0" t="n">
        <v>0.0875535464534394</v>
      </c>
      <c r="Y451" s="0" t="n">
        <v>0.233077192050822</v>
      </c>
      <c r="Z451" s="0" t="n">
        <v>0.417265365322394</v>
      </c>
      <c r="AA451" s="0" t="n">
        <v>0.0834107347465614</v>
      </c>
      <c r="AB451" s="0" t="n">
        <v>1.10277637382032</v>
      </c>
      <c r="AC451" s="0" t="n">
        <v>0.434820612866114</v>
      </c>
      <c r="AD451" s="0" t="n">
        <v>-0.533325030614348</v>
      </c>
      <c r="AE451" s="0" t="n">
        <v>0.349970080351289</v>
      </c>
      <c r="AF451" s="0" t="n">
        <v>1.67197247179255</v>
      </c>
      <c r="AG451" s="0" t="n">
        <v>0.472692277723572</v>
      </c>
      <c r="AH451" s="0" t="n">
        <v>1.07015846350686</v>
      </c>
      <c r="AI451" s="0" t="n">
        <v>-0.267136296461731</v>
      </c>
      <c r="AJ451" s="0" t="n">
        <v>-0.318837403380425</v>
      </c>
      <c r="AK451" s="0" t="n">
        <v>1.65877462508603</v>
      </c>
      <c r="AL451" s="0" t="n">
        <v>-0.759012970582189</v>
      </c>
      <c r="AM451" s="0" t="n">
        <v>1.11218630127856</v>
      </c>
      <c r="AN451" s="0" t="n">
        <v>-1.55918229048235</v>
      </c>
      <c r="AO451" s="0" t="n">
        <v>0.0487762645006169</v>
      </c>
      <c r="AP451" s="0" t="n">
        <v>1.24639349853916</v>
      </c>
      <c r="AQ451" s="0" t="n">
        <v>1.14198607069268</v>
      </c>
      <c r="AR451" s="0" t="n">
        <v>-0.348095291787345</v>
      </c>
      <c r="AS451" s="0" t="n">
        <v>0.391299889898378</v>
      </c>
      <c r="AT451" s="0" t="n">
        <v>0.0966539096181408</v>
      </c>
      <c r="AU451" s="0" t="n">
        <v>-1.61278023269704</v>
      </c>
      <c r="AV451" s="0" t="n">
        <v>0.699244064229075</v>
      </c>
      <c r="AW451" s="0" t="n">
        <v>-0.0599628576957066</v>
      </c>
      <c r="AX451" s="0" t="n">
        <v>-1.41984448737305</v>
      </c>
      <c r="AY451" s="0" t="n">
        <v>-0.2705134754664</v>
      </c>
      <c r="AZ451" s="0" t="n">
        <v>1.60660273535801</v>
      </c>
      <c r="BA451" s="0" t="n">
        <v>-0.505389011732137</v>
      </c>
      <c r="BB451" s="0" t="n">
        <v>1.16300285778344</v>
      </c>
      <c r="BC451" s="0" t="n">
        <v>-1.40680752873297</v>
      </c>
      <c r="BD451" s="0" t="n">
        <v>0.822867604997978</v>
      </c>
      <c r="BE451" s="0" t="n">
        <v>-2.96950950774567</v>
      </c>
      <c r="BF451" s="0" t="n">
        <v>-1.46737598832768</v>
      </c>
      <c r="BG451" s="0" t="n">
        <v>0.796612569627979</v>
      </c>
      <c r="BH451" s="0" t="n">
        <v>-0.0200138050016105</v>
      </c>
      <c r="BI451" s="0" t="n">
        <v>-0.753644281633464</v>
      </c>
      <c r="BJ451" s="0" t="n">
        <v>-0.783660474226708</v>
      </c>
      <c r="BK451" s="0" t="n">
        <v>-0.442336259976197</v>
      </c>
    </row>
    <row r="452" customFormat="false" ht="15" hidden="false" customHeight="false" outlineLevel="0" collapsed="false">
      <c r="A452" s="0" t="n">
        <v>-1.25215903696611</v>
      </c>
      <c r="B452" s="0" t="n">
        <v>0.12296894663437</v>
      </c>
      <c r="C452" s="0" t="n">
        <v>0.366717668576033</v>
      </c>
      <c r="D452" s="0" t="n">
        <v>0.346863987924611</v>
      </c>
      <c r="E452" s="0" t="n">
        <v>-0.858373231972127</v>
      </c>
      <c r="F452" s="0" t="n">
        <v>-0.365181040302646</v>
      </c>
      <c r="G452" s="0" t="n">
        <v>-0.291283665690256</v>
      </c>
      <c r="H452" s="0" t="n">
        <v>-0.795234249257182</v>
      </c>
      <c r="I452" s="0" t="n">
        <v>2.05105240785386</v>
      </c>
      <c r="J452" s="0" t="n">
        <v>-0.31006882387515</v>
      </c>
      <c r="K452" s="0" t="n">
        <v>-0.218568888873716</v>
      </c>
      <c r="L452" s="0" t="n">
        <v>-1.66880808130071</v>
      </c>
      <c r="M452" s="0" t="n">
        <v>1.52858798226367</v>
      </c>
      <c r="N452" s="0" t="n">
        <v>-1.55718663237676</v>
      </c>
      <c r="O452" s="0" t="n">
        <v>-0.0754091289246658</v>
      </c>
      <c r="P452" s="0" t="n">
        <v>-0.488989530660045</v>
      </c>
      <c r="Q452" s="0" t="n">
        <v>-1.67591878760938</v>
      </c>
      <c r="R452" s="0" t="n">
        <v>-0.560761268005573</v>
      </c>
      <c r="S452" s="0" t="n">
        <v>-0.400368289462561</v>
      </c>
      <c r="T452" s="0" t="n">
        <v>-0.242291185802318</v>
      </c>
      <c r="U452" s="0" t="n">
        <v>0.483478134994377</v>
      </c>
      <c r="V452" s="0" t="n">
        <v>0.0284891245103929</v>
      </c>
      <c r="W452" s="0" t="n">
        <v>0.715512766122749</v>
      </c>
      <c r="X452" s="0" t="n">
        <v>0.044566899425482</v>
      </c>
      <c r="Y452" s="0" t="n">
        <v>2.3359306970551</v>
      </c>
      <c r="Z452" s="0" t="n">
        <v>-0.429039567567549</v>
      </c>
      <c r="AA452" s="0" t="n">
        <v>0.121737253783626</v>
      </c>
      <c r="AB452" s="0" t="n">
        <v>0.336203736666764</v>
      </c>
      <c r="AC452" s="0" t="n">
        <v>-0.219758083940143</v>
      </c>
      <c r="AD452" s="0" t="n">
        <v>1.43356392296544</v>
      </c>
      <c r="AE452" s="0" t="n">
        <v>-1.92926999662128</v>
      </c>
      <c r="AF452" s="0" t="n">
        <v>0.1027674614876</v>
      </c>
      <c r="AG452" s="0" t="n">
        <v>0.14584443297219</v>
      </c>
      <c r="AH452" s="0" t="n">
        <v>0.965396210132922</v>
      </c>
      <c r="AI452" s="0" t="n">
        <v>-0.0239463824492613</v>
      </c>
      <c r="AJ452" s="0" t="n">
        <v>-1.38695989027328</v>
      </c>
      <c r="AK452" s="0" t="n">
        <v>-1.03591620943203</v>
      </c>
      <c r="AL452" s="0" t="n">
        <v>-0.854437751140556</v>
      </c>
      <c r="AM452" s="0" t="n">
        <v>-0.546398951667272</v>
      </c>
      <c r="AN452" s="0" t="n">
        <v>0.35854252756261</v>
      </c>
      <c r="AO452" s="0" t="n">
        <v>1.4501631670367</v>
      </c>
      <c r="AP452" s="0" t="n">
        <v>0.201038771866635</v>
      </c>
      <c r="AQ452" s="0" t="n">
        <v>0.235871464533677</v>
      </c>
      <c r="AR452" s="0" t="n">
        <v>-1.04879443967124</v>
      </c>
      <c r="AS452" s="0" t="n">
        <v>-0.30939044245982</v>
      </c>
      <c r="AT452" s="0" t="n">
        <v>-1.61231152790355</v>
      </c>
      <c r="AU452" s="0" t="n">
        <v>-1.19748854003818</v>
      </c>
      <c r="AV452" s="0" t="n">
        <v>0.456495609504096</v>
      </c>
      <c r="AW452" s="0" t="n">
        <v>1.79512919661987</v>
      </c>
      <c r="AX452" s="0" t="n">
        <v>-1.38557523394148</v>
      </c>
      <c r="AY452" s="0" t="n">
        <v>-1.35938522323074</v>
      </c>
      <c r="AZ452" s="0" t="n">
        <v>1.36621159090223</v>
      </c>
      <c r="BA452" s="0" t="n">
        <v>-1.5092400198275</v>
      </c>
      <c r="BB452" s="0" t="n">
        <v>-0.382117170592518</v>
      </c>
      <c r="BC452" s="0" t="n">
        <v>-0.160685498125653</v>
      </c>
      <c r="BD452" s="0" t="n">
        <v>-1.61478325424733</v>
      </c>
      <c r="BE452" s="0" t="n">
        <v>-1.34468517323062</v>
      </c>
      <c r="BF452" s="0" t="n">
        <v>-0.651330951995204</v>
      </c>
      <c r="BG452" s="0" t="n">
        <v>-0.473217065811983</v>
      </c>
      <c r="BH452" s="0" t="n">
        <v>-0.616394290530359</v>
      </c>
      <c r="BI452" s="0" t="n">
        <v>0.400057433882526</v>
      </c>
      <c r="BJ452" s="0" t="n">
        <v>0.055101449732321</v>
      </c>
      <c r="BK452" s="0" t="n">
        <v>0.902317154594543</v>
      </c>
    </row>
    <row r="453" customFormat="false" ht="15" hidden="false" customHeight="false" outlineLevel="0" collapsed="false">
      <c r="A453" s="0" t="n">
        <v>0.333039775738919</v>
      </c>
      <c r="B453" s="0" t="n">
        <v>0.366633878668933</v>
      </c>
      <c r="C453" s="0" t="n">
        <v>0.635305369621665</v>
      </c>
      <c r="D453" s="0" t="n">
        <v>-0.136746502648463</v>
      </c>
      <c r="E453" s="0" t="n">
        <v>0.323980850700577</v>
      </c>
      <c r="F453" s="0" t="n">
        <v>-0.502234720351974</v>
      </c>
      <c r="G453" s="0" t="n">
        <v>1.62232061329377</v>
      </c>
      <c r="H453" s="0" t="n">
        <v>0.1133547941073</v>
      </c>
      <c r="I453" s="0" t="n">
        <v>-0.131551640177496</v>
      </c>
      <c r="J453" s="0" t="n">
        <v>0.310629239836881</v>
      </c>
      <c r="K453" s="0" t="n">
        <v>0.172392699809231</v>
      </c>
      <c r="L453" s="0" t="n">
        <v>1.58524601072986</v>
      </c>
      <c r="M453" s="0" t="n">
        <v>-0.356477104669492</v>
      </c>
      <c r="N453" s="0" t="n">
        <v>-0.647605982567071</v>
      </c>
      <c r="O453" s="0" t="n">
        <v>-0.493537294203767</v>
      </c>
      <c r="P453" s="0" t="n">
        <v>-1.03872705944218</v>
      </c>
      <c r="Q453" s="0" t="n">
        <v>-0.201529605782502</v>
      </c>
      <c r="R453" s="0" t="n">
        <v>-0.478681180650937</v>
      </c>
      <c r="S453" s="0" t="n">
        <v>-0.156090738456852</v>
      </c>
      <c r="T453" s="0" t="n">
        <v>-0.687550719592494</v>
      </c>
      <c r="U453" s="0" t="n">
        <v>1.57722963613212</v>
      </c>
      <c r="V453" s="0" t="n">
        <v>0.893580967978011</v>
      </c>
      <c r="W453" s="0" t="n">
        <v>-1.58689965703309</v>
      </c>
      <c r="X453" s="0" t="n">
        <v>2.46043582209621</v>
      </c>
      <c r="Y453" s="0" t="n">
        <v>0.140177929825344</v>
      </c>
      <c r="Z453" s="0" t="n">
        <v>-1.17227495960807</v>
      </c>
      <c r="AA453" s="0" t="n">
        <v>0.0932606655417646</v>
      </c>
      <c r="AB453" s="0" t="n">
        <v>0.405011071450698</v>
      </c>
      <c r="AC453" s="0" t="n">
        <v>-0.1294216768153</v>
      </c>
      <c r="AD453" s="0" t="n">
        <v>0.353120180002447</v>
      </c>
      <c r="AE453" s="0" t="n">
        <v>-0.0308494927569392</v>
      </c>
      <c r="AF453" s="0" t="n">
        <v>0.68338103652013</v>
      </c>
      <c r="AG453" s="0" t="n">
        <v>-1.10867441995572</v>
      </c>
      <c r="AH453" s="0" t="n">
        <v>-1.42326492106566</v>
      </c>
      <c r="AI453" s="0" t="n">
        <v>0.133390322111623</v>
      </c>
      <c r="AJ453" s="0" t="n">
        <v>1.38648942069124</v>
      </c>
      <c r="AK453" s="0" t="n">
        <v>0.523843170313395</v>
      </c>
      <c r="AL453" s="0" t="n">
        <v>0.183988660102964</v>
      </c>
      <c r="AM453" s="0" t="n">
        <v>-0.505538876903208</v>
      </c>
      <c r="AN453" s="0" t="n">
        <v>1.00801322317068</v>
      </c>
      <c r="AO453" s="0" t="n">
        <v>0.769162318642151</v>
      </c>
      <c r="AP453" s="0" t="n">
        <v>-0.510676137858807</v>
      </c>
      <c r="AQ453" s="0" t="n">
        <v>-0.938908832039558</v>
      </c>
      <c r="AR453" s="0" t="n">
        <v>0.621594045170684</v>
      </c>
      <c r="AS453" s="0" t="n">
        <v>1.333217053951</v>
      </c>
      <c r="AT453" s="0" t="n">
        <v>-3.28411820128788</v>
      </c>
      <c r="AU453" s="0" t="n">
        <v>-0.783304237088714</v>
      </c>
      <c r="AV453" s="0" t="n">
        <v>0.267003761767032</v>
      </c>
      <c r="AW453" s="0" t="n">
        <v>-0.86903127553084</v>
      </c>
      <c r="AX453" s="0" t="n">
        <v>0.124456629714422</v>
      </c>
      <c r="AY453" s="0" t="n">
        <v>-0.867156889100186</v>
      </c>
      <c r="AZ453" s="0" t="n">
        <v>-0.159393197776222</v>
      </c>
      <c r="BA453" s="0" t="n">
        <v>-0.0912718981675733</v>
      </c>
      <c r="BB453" s="0" t="n">
        <v>0.113581868230789</v>
      </c>
      <c r="BC453" s="0" t="n">
        <v>1.44738133346309</v>
      </c>
      <c r="BD453" s="0" t="n">
        <v>-1.93809489939314</v>
      </c>
      <c r="BE453" s="0" t="n">
        <v>0.941533920267743</v>
      </c>
      <c r="BF453" s="0" t="n">
        <v>1.3600235763106</v>
      </c>
      <c r="BG453" s="0" t="n">
        <v>0.212859882756367</v>
      </c>
      <c r="BH453" s="0" t="n">
        <v>0.961471813510507</v>
      </c>
      <c r="BI453" s="0" t="n">
        <v>0.051712790560271</v>
      </c>
      <c r="BJ453" s="0" t="n">
        <v>-0.687763848561769</v>
      </c>
      <c r="BK453" s="0" t="n">
        <v>-0.995302900529223</v>
      </c>
    </row>
    <row r="454" customFormat="false" ht="15" hidden="false" customHeight="false" outlineLevel="0" collapsed="false">
      <c r="A454" s="0" t="n">
        <v>-0.814730721621682</v>
      </c>
      <c r="B454" s="0" t="n">
        <v>0.30563205478568</v>
      </c>
      <c r="C454" s="0" t="n">
        <v>-0.0495918276615859</v>
      </c>
      <c r="D454" s="0" t="n">
        <v>-0.407879050897491</v>
      </c>
      <c r="E454" s="0" t="n">
        <v>1.75778742394207</v>
      </c>
      <c r="F454" s="0" t="n">
        <v>-0.57058470011986</v>
      </c>
      <c r="G454" s="0" t="n">
        <v>1.45729928758383</v>
      </c>
      <c r="H454" s="0" t="n">
        <v>-2.04034659890649</v>
      </c>
      <c r="I454" s="0" t="n">
        <v>0.404515084641695</v>
      </c>
      <c r="J454" s="0" t="n">
        <v>0.184875177194591</v>
      </c>
      <c r="K454" s="0" t="n">
        <v>0.769707099237855</v>
      </c>
      <c r="L454" s="0" t="n">
        <v>0.62997003185569</v>
      </c>
      <c r="M454" s="0" t="n">
        <v>-2.27409356914324</v>
      </c>
      <c r="N454" s="0" t="n">
        <v>-0.940369688623298</v>
      </c>
      <c r="O454" s="0" t="n">
        <v>1.54920244514784</v>
      </c>
      <c r="P454" s="0" t="n">
        <v>-1.50421290068523</v>
      </c>
      <c r="Q454" s="0" t="n">
        <v>-1.19324227514143</v>
      </c>
      <c r="R454" s="0" t="n">
        <v>0.281212462288288</v>
      </c>
      <c r="S454" s="0" t="n">
        <v>-0.306696942029838</v>
      </c>
      <c r="T454" s="0" t="n">
        <v>0.0149440794210743</v>
      </c>
      <c r="U454" s="0" t="n">
        <v>-1.97257990444693</v>
      </c>
      <c r="V454" s="0" t="n">
        <v>0.79629018899209</v>
      </c>
      <c r="W454" s="0" t="n">
        <v>-0.146010609775727</v>
      </c>
      <c r="X454" s="0" t="n">
        <v>0.428145330992805</v>
      </c>
      <c r="Y454" s="0" t="n">
        <v>1.43304040461785</v>
      </c>
      <c r="Z454" s="0" t="n">
        <v>-2.19163825505499</v>
      </c>
      <c r="AA454" s="0" t="n">
        <v>1.18156657910241</v>
      </c>
      <c r="AB454" s="0" t="n">
        <v>-0.220129187487776</v>
      </c>
      <c r="AC454" s="0" t="n">
        <v>1.74070060638034</v>
      </c>
      <c r="AD454" s="0" t="n">
        <v>0.399070539243093</v>
      </c>
      <c r="AE454" s="0" t="n">
        <v>-0.421968821433458</v>
      </c>
      <c r="AF454" s="0" t="n">
        <v>0.824733979502363</v>
      </c>
      <c r="AG454" s="0" t="n">
        <v>-0.586801850735655</v>
      </c>
      <c r="AH454" s="0" t="n">
        <v>0.269041091888083</v>
      </c>
      <c r="AI454" s="0" t="n">
        <v>-1.16008251239861</v>
      </c>
      <c r="AJ454" s="0" t="n">
        <v>-1.36176091334022</v>
      </c>
      <c r="AK454" s="0" t="n">
        <v>0.586744760730012</v>
      </c>
      <c r="AL454" s="0" t="n">
        <v>-0.0767328593929568</v>
      </c>
      <c r="AM454" s="0" t="n">
        <v>-0.183454226472233</v>
      </c>
      <c r="AN454" s="0" t="n">
        <v>-0.619349295434699</v>
      </c>
      <c r="AO454" s="0" t="n">
        <v>-0.0143819962442657</v>
      </c>
      <c r="AP454" s="0" t="n">
        <v>-0.190210959342842</v>
      </c>
      <c r="AQ454" s="0" t="n">
        <v>0.24340647479512</v>
      </c>
      <c r="AR454" s="0" t="n">
        <v>-0.115239866972018</v>
      </c>
      <c r="AS454" s="0" t="n">
        <v>-1.29794019353513</v>
      </c>
      <c r="AT454" s="0" t="n">
        <v>-0.646083241211854</v>
      </c>
      <c r="AU454" s="0" t="n">
        <v>-0.701255639443369</v>
      </c>
      <c r="AV454" s="0" t="n">
        <v>-0.723070324135578</v>
      </c>
      <c r="AW454" s="0" t="n">
        <v>0.153808777881036</v>
      </c>
      <c r="AX454" s="0" t="n">
        <v>-0.31882704357953</v>
      </c>
      <c r="AY454" s="0" t="n">
        <v>1.08517367833575</v>
      </c>
      <c r="AZ454" s="0" t="n">
        <v>-1.26880765631696</v>
      </c>
      <c r="BA454" s="0" t="n">
        <v>2.78296043234322</v>
      </c>
      <c r="BB454" s="0" t="n">
        <v>0.0871483923354252</v>
      </c>
      <c r="BC454" s="0" t="n">
        <v>-1.14089597715027</v>
      </c>
      <c r="BD454" s="0" t="n">
        <v>1.36386793362934</v>
      </c>
      <c r="BE454" s="0" t="n">
        <v>-0.399779917616851</v>
      </c>
      <c r="BF454" s="0" t="n">
        <v>0.680766446579027</v>
      </c>
      <c r="BG454" s="0" t="n">
        <v>0.368803265188869</v>
      </c>
      <c r="BH454" s="0" t="n">
        <v>-0.945940960639438</v>
      </c>
      <c r="BI454" s="0" t="n">
        <v>-0.19805692588515</v>
      </c>
      <c r="BJ454" s="0" t="n">
        <v>2.03435586788436</v>
      </c>
      <c r="BK454" s="0" t="n">
        <v>0.976425539731598</v>
      </c>
    </row>
    <row r="455" customFormat="false" ht="15" hidden="false" customHeight="false" outlineLevel="0" collapsed="false">
      <c r="A455" s="0" t="n">
        <v>-0.97533573488876</v>
      </c>
      <c r="B455" s="0" t="n">
        <v>-0.448942718192998</v>
      </c>
      <c r="C455" s="0" t="n">
        <v>-1.74813557252428</v>
      </c>
      <c r="D455" s="0" t="n">
        <v>-1.6826475940133</v>
      </c>
      <c r="E455" s="0" t="n">
        <v>0.342245130146792</v>
      </c>
      <c r="F455" s="0" t="n">
        <v>-2.50323780506949</v>
      </c>
      <c r="G455" s="0" t="n">
        <v>-0.0244796698519108</v>
      </c>
      <c r="H455" s="0" t="n">
        <v>0.962668534409025</v>
      </c>
      <c r="I455" s="0" t="n">
        <v>0.633639865910577</v>
      </c>
      <c r="J455" s="0" t="n">
        <v>2.25672510528942</v>
      </c>
      <c r="K455" s="0" t="n">
        <v>-1.60701900824928</v>
      </c>
      <c r="L455" s="0" t="n">
        <v>-1.59476198904386</v>
      </c>
      <c r="M455" s="0" t="n">
        <v>1.01550743881332</v>
      </c>
      <c r="N455" s="0" t="n">
        <v>0.227884288381906</v>
      </c>
      <c r="O455" s="0" t="n">
        <v>-0.0956075441125776</v>
      </c>
      <c r="P455" s="0" t="n">
        <v>0.960353052142114</v>
      </c>
      <c r="Q455" s="0" t="n">
        <v>1.75510203127116</v>
      </c>
      <c r="R455" s="0" t="n">
        <v>0.210357603776912</v>
      </c>
      <c r="S455" s="0" t="n">
        <v>0.321079429459247</v>
      </c>
      <c r="T455" s="0" t="n">
        <v>0.388411240988775</v>
      </c>
      <c r="U455" s="0" t="n">
        <v>-0.222716062600965</v>
      </c>
      <c r="V455" s="0" t="n">
        <v>-1.42951965852599</v>
      </c>
      <c r="W455" s="0" t="n">
        <v>0.303092719691726</v>
      </c>
      <c r="X455" s="0" t="n">
        <v>-0.170442998721363</v>
      </c>
      <c r="Y455" s="0" t="n">
        <v>-0.726870523744936</v>
      </c>
      <c r="Z455" s="0" t="n">
        <v>-0.554142926512749</v>
      </c>
      <c r="AA455" s="0" t="n">
        <v>0.614423524447842</v>
      </c>
      <c r="AB455" s="0" t="n">
        <v>-0.0963771231140359</v>
      </c>
      <c r="AC455" s="0" t="n">
        <v>-0.547539820169053</v>
      </c>
      <c r="AD455" s="0" t="n">
        <v>1.12835133751078</v>
      </c>
      <c r="AE455" s="0" t="n">
        <v>-1.26353901079651</v>
      </c>
      <c r="AF455" s="0" t="n">
        <v>-1.43158890521411</v>
      </c>
      <c r="AG455" s="0" t="n">
        <v>0.722780255444494</v>
      </c>
      <c r="AH455" s="0" t="n">
        <v>-0.193670018348169</v>
      </c>
      <c r="AI455" s="0" t="n">
        <v>-0.642278256671032</v>
      </c>
      <c r="AJ455" s="0" t="n">
        <v>0.545614156328753</v>
      </c>
      <c r="AK455" s="0" t="n">
        <v>-0.481613845688095</v>
      </c>
      <c r="AL455" s="0" t="n">
        <v>-0.163255626292165</v>
      </c>
      <c r="AM455" s="0" t="n">
        <v>1.4679181776388</v>
      </c>
      <c r="AN455" s="0" t="n">
        <v>-0.459161315978558</v>
      </c>
      <c r="AO455" s="0" t="n">
        <v>1.10014241627104</v>
      </c>
      <c r="AP455" s="0" t="n">
        <v>-0.939202851662047</v>
      </c>
      <c r="AQ455" s="0" t="n">
        <v>0.671211075133889</v>
      </c>
      <c r="AR455" s="0" t="n">
        <v>0.161285433661145</v>
      </c>
      <c r="AS455" s="0" t="n">
        <v>-1.37227891344658</v>
      </c>
      <c r="AT455" s="0" t="n">
        <v>-0.496381646528845</v>
      </c>
      <c r="AU455" s="0" t="n">
        <v>1.07947391957455</v>
      </c>
      <c r="AV455" s="0" t="n">
        <v>1.01491657079908</v>
      </c>
      <c r="AW455" s="0" t="n">
        <v>0.599302788623725</v>
      </c>
      <c r="AX455" s="0" t="n">
        <v>-0.394644083356666</v>
      </c>
      <c r="AY455" s="0" t="n">
        <v>-0.358299814932768</v>
      </c>
      <c r="AZ455" s="0" t="n">
        <v>0.843102304662869</v>
      </c>
      <c r="BA455" s="0" t="n">
        <v>1.16720948561436</v>
      </c>
      <c r="BB455" s="0" t="n">
        <v>-0.281583405085834</v>
      </c>
      <c r="BC455" s="0" t="n">
        <v>0.181860065790162</v>
      </c>
      <c r="BD455" s="0" t="n">
        <v>-2.15721588744774</v>
      </c>
      <c r="BE455" s="0" t="n">
        <v>-0.036603656563079</v>
      </c>
      <c r="BF455" s="0" t="n">
        <v>-1.81425282770028</v>
      </c>
      <c r="BG455" s="0" t="n">
        <v>1.17038359810434</v>
      </c>
      <c r="BH455" s="0" t="n">
        <v>1.57321293956171</v>
      </c>
      <c r="BI455" s="0" t="n">
        <v>1.12008513252554</v>
      </c>
      <c r="BJ455" s="0" t="n">
        <v>-1.18912978145347</v>
      </c>
      <c r="BK455" s="0" t="n">
        <v>-1.75610158969353</v>
      </c>
    </row>
    <row r="456" customFormat="false" ht="15" hidden="false" customHeight="false" outlineLevel="0" collapsed="false">
      <c r="A456" s="0" t="n">
        <v>0.782179453952634</v>
      </c>
      <c r="B456" s="0" t="n">
        <v>0.460566029759558</v>
      </c>
      <c r="C456" s="0" t="n">
        <v>1.1689809102125</v>
      </c>
      <c r="D456" s="0" t="n">
        <v>1.81163984711839</v>
      </c>
      <c r="E456" s="0" t="n">
        <v>-0.71841169777663</v>
      </c>
      <c r="F456" s="0" t="n">
        <v>-0.223020302962163</v>
      </c>
      <c r="G456" s="0" t="n">
        <v>-0.0104879826738754</v>
      </c>
      <c r="H456" s="0" t="n">
        <v>1.40005653716338</v>
      </c>
      <c r="I456" s="0" t="n">
        <v>-1.63995668182866</v>
      </c>
      <c r="J456" s="0" t="n">
        <v>0.503356738049473</v>
      </c>
      <c r="K456" s="0" t="n">
        <v>-0.533626424816476</v>
      </c>
      <c r="L456" s="0" t="n">
        <v>1.45456140524472</v>
      </c>
      <c r="M456" s="0" t="n">
        <v>0.190525189620037</v>
      </c>
      <c r="N456" s="0" t="n">
        <v>-0.291374456238584</v>
      </c>
      <c r="O456" s="0" t="n">
        <v>-0.327075218053308</v>
      </c>
      <c r="P456" s="0" t="n">
        <v>-0.154648543236625</v>
      </c>
      <c r="Q456" s="0" t="n">
        <v>-0.494522492048773</v>
      </c>
      <c r="R456" s="0" t="n">
        <v>1.13052045603296</v>
      </c>
      <c r="S456" s="0" t="n">
        <v>-0.19737260543966</v>
      </c>
      <c r="T456" s="0" t="n">
        <v>-0.113757683480277</v>
      </c>
      <c r="U456" s="0" t="n">
        <v>-0.231672684195061</v>
      </c>
      <c r="V456" s="0" t="n">
        <v>-0.0723452173191818</v>
      </c>
      <c r="W456" s="0" t="n">
        <v>1.2732127739134</v>
      </c>
      <c r="X456" s="0" t="n">
        <v>1.31779975210897</v>
      </c>
      <c r="Y456" s="0" t="n">
        <v>2.21426818588455</v>
      </c>
      <c r="Z456" s="0" t="n">
        <v>-0.817534509845298</v>
      </c>
      <c r="AA456" s="0" t="n">
        <v>-0.827657509735199</v>
      </c>
      <c r="AB456" s="0" t="n">
        <v>-0.84355029122212</v>
      </c>
      <c r="AC456" s="0" t="n">
        <v>-0.306789962461452</v>
      </c>
      <c r="AD456" s="0" t="n">
        <v>2.13311921771811</v>
      </c>
      <c r="AE456" s="0" t="n">
        <v>1.02671049178527</v>
      </c>
      <c r="AF456" s="0" t="n">
        <v>-0.170415417593112</v>
      </c>
      <c r="AG456" s="0" t="n">
        <v>-0.135518002791795</v>
      </c>
      <c r="AH456" s="0" t="n">
        <v>0.222748213152021</v>
      </c>
      <c r="AI456" s="0" t="n">
        <v>-0.368917202908247</v>
      </c>
      <c r="AJ456" s="0" t="n">
        <v>-0.0116517076852456</v>
      </c>
      <c r="AK456" s="0" t="n">
        <v>-0.120770465551362</v>
      </c>
      <c r="AL456" s="0" t="n">
        <v>0.639065332832016</v>
      </c>
      <c r="AM456" s="0" t="n">
        <v>-0.98201098612159</v>
      </c>
      <c r="AN456" s="0" t="n">
        <v>0.430771608680384</v>
      </c>
      <c r="AO456" s="0" t="n">
        <v>1.33064908302063</v>
      </c>
      <c r="AP456" s="0" t="n">
        <v>0.770999012818729</v>
      </c>
      <c r="AQ456" s="0" t="n">
        <v>0.34846619136198</v>
      </c>
      <c r="AR456" s="0" t="n">
        <v>-0.994002788368847</v>
      </c>
      <c r="AS456" s="0" t="n">
        <v>0.042267998434793</v>
      </c>
      <c r="AT456" s="0" t="n">
        <v>0.186148218965649</v>
      </c>
      <c r="AU456" s="0" t="n">
        <v>1.24866342476263</v>
      </c>
      <c r="AV456" s="0" t="n">
        <v>-0.785482589829576</v>
      </c>
      <c r="AW456" s="0" t="n">
        <v>0.651952154023386</v>
      </c>
      <c r="AX456" s="0" t="n">
        <v>0.100027858941336</v>
      </c>
      <c r="AY456" s="0" t="n">
        <v>-1.48018307688187</v>
      </c>
      <c r="AZ456" s="0" t="n">
        <v>-0.508763331049305</v>
      </c>
      <c r="BA456" s="0" t="n">
        <v>1.62825404771517</v>
      </c>
      <c r="BB456" s="0" t="n">
        <v>1.76951023635247</v>
      </c>
      <c r="BC456" s="0" t="n">
        <v>0.0643104501192461</v>
      </c>
      <c r="BD456" s="0" t="n">
        <v>1.21274061487481</v>
      </c>
      <c r="BE456" s="0" t="n">
        <v>-0.648546747632998</v>
      </c>
      <c r="BF456" s="0" t="n">
        <v>-0.0422630649649792</v>
      </c>
      <c r="BG456" s="0" t="n">
        <v>-0.165384769023863</v>
      </c>
      <c r="BH456" s="0" t="n">
        <v>0.706743181642353</v>
      </c>
      <c r="BI456" s="0" t="n">
        <v>-1.74138365528671</v>
      </c>
      <c r="BJ456" s="0" t="n">
        <v>-2.84259372801046</v>
      </c>
      <c r="BK456" s="0" t="n">
        <v>0.278584723756715</v>
      </c>
    </row>
    <row r="457" customFormat="false" ht="15" hidden="false" customHeight="false" outlineLevel="0" collapsed="false">
      <c r="A457" s="0" t="n">
        <v>-0.353039248415001</v>
      </c>
      <c r="B457" s="0" t="n">
        <v>-0.0974173430643126</v>
      </c>
      <c r="C457" s="0" t="n">
        <v>0.259686863441069</v>
      </c>
      <c r="D457" s="0" t="n">
        <v>0.832070467732797</v>
      </c>
      <c r="E457" s="0" t="n">
        <v>1.08496798748048</v>
      </c>
      <c r="F457" s="0" t="n">
        <v>1.13559726552552</v>
      </c>
      <c r="G457" s="0" t="n">
        <v>-0.405240025549146</v>
      </c>
      <c r="H457" s="0" t="n">
        <v>0.519674478203635</v>
      </c>
      <c r="I457" s="0" t="n">
        <v>2.57829285014053</v>
      </c>
      <c r="J457" s="0" t="n">
        <v>-0.444858220598322</v>
      </c>
      <c r="K457" s="0" t="n">
        <v>0.0382612824641559</v>
      </c>
      <c r="L457" s="0" t="n">
        <v>-1.34667300140115</v>
      </c>
      <c r="M457" s="0" t="n">
        <v>-0.373122397091009</v>
      </c>
      <c r="N457" s="0" t="n">
        <v>1.4786735963103</v>
      </c>
      <c r="O457" s="0" t="n">
        <v>2.22967664072998</v>
      </c>
      <c r="P457" s="0" t="n">
        <v>0.719472384337937</v>
      </c>
      <c r="Q457" s="0" t="n">
        <v>0.625107420693653</v>
      </c>
      <c r="R457" s="0" t="n">
        <v>-0.943159201000167</v>
      </c>
      <c r="S457" s="0" t="n">
        <v>0.00887093228957339</v>
      </c>
      <c r="T457" s="0" t="n">
        <v>-1.13368849809851</v>
      </c>
      <c r="U457" s="0" t="n">
        <v>1.32483305570264</v>
      </c>
      <c r="V457" s="0" t="n">
        <v>-0.965264384380448</v>
      </c>
      <c r="W457" s="0" t="n">
        <v>-0.72098915343092</v>
      </c>
      <c r="X457" s="0" t="n">
        <v>2.0182341114312</v>
      </c>
      <c r="Y457" s="0" t="n">
        <v>-1.32261784126077</v>
      </c>
      <c r="Z457" s="0" t="n">
        <v>-0.0934584917663527</v>
      </c>
      <c r="AA457" s="0" t="n">
        <v>-0.392044503868506</v>
      </c>
      <c r="AB457" s="0" t="n">
        <v>0.864896112428423</v>
      </c>
      <c r="AC457" s="0" t="n">
        <v>-1.27524701292197</v>
      </c>
      <c r="AD457" s="0" t="n">
        <v>1.18585232923887</v>
      </c>
      <c r="AE457" s="0" t="n">
        <v>-0.832092018373946</v>
      </c>
      <c r="AF457" s="0" t="n">
        <v>-0.820607475908671</v>
      </c>
      <c r="AG457" s="0" t="n">
        <v>0.974167428172222</v>
      </c>
      <c r="AH457" s="0" t="n">
        <v>-1.98337359942257</v>
      </c>
      <c r="AI457" s="0" t="n">
        <v>-0.231528480217519</v>
      </c>
      <c r="AJ457" s="0" t="n">
        <v>-0.653892610271024</v>
      </c>
      <c r="AK457" s="0" t="n">
        <v>1.52712079533576</v>
      </c>
      <c r="AL457" s="0" t="n">
        <v>-2.11773000300857</v>
      </c>
      <c r="AM457" s="0" t="n">
        <v>1.22455694022509</v>
      </c>
      <c r="AN457" s="0" t="n">
        <v>-1.02488643276593</v>
      </c>
      <c r="AO457" s="0" t="n">
        <v>0.994771717931695</v>
      </c>
      <c r="AP457" s="0" t="n">
        <v>0.618988802847683</v>
      </c>
      <c r="AQ457" s="0" t="n">
        <v>-0.788754043885447</v>
      </c>
      <c r="AR457" s="0" t="n">
        <v>-1.02755271367516</v>
      </c>
      <c r="AS457" s="0" t="n">
        <v>1.2712842491141</v>
      </c>
      <c r="AT457" s="0" t="n">
        <v>-1.09047216905699</v>
      </c>
      <c r="AU457" s="0" t="n">
        <v>-1.04498049513319</v>
      </c>
      <c r="AV457" s="0" t="n">
        <v>0.937953408844892</v>
      </c>
      <c r="AW457" s="0" t="n">
        <v>-1.59864759359111</v>
      </c>
      <c r="AX457" s="0" t="n">
        <v>1.45685762824804</v>
      </c>
      <c r="AY457" s="0" t="n">
        <v>0.624772582777615</v>
      </c>
      <c r="AZ457" s="0" t="n">
        <v>-0.479002624091989</v>
      </c>
      <c r="BA457" s="0" t="n">
        <v>0.853566284702606</v>
      </c>
      <c r="BB457" s="0" t="n">
        <v>-0.263819085679341</v>
      </c>
      <c r="BC457" s="0" t="n">
        <v>-0.241076078803295</v>
      </c>
      <c r="BD457" s="0" t="n">
        <v>0.187074269922721</v>
      </c>
      <c r="BE457" s="0" t="n">
        <v>-0.83240053859056</v>
      </c>
      <c r="BF457" s="0" t="n">
        <v>0.228360792657639</v>
      </c>
      <c r="BG457" s="0" t="n">
        <v>-0.231541068813806</v>
      </c>
      <c r="BH457" s="0" t="n">
        <v>-1.1464718774879</v>
      </c>
      <c r="BI457" s="0" t="n">
        <v>-0.79068621002584</v>
      </c>
      <c r="BJ457" s="0" t="n">
        <v>-0.786017290814209</v>
      </c>
      <c r="BK457" s="0" t="n">
        <v>1.14917960221678</v>
      </c>
    </row>
    <row r="458" customFormat="false" ht="15" hidden="false" customHeight="false" outlineLevel="0" collapsed="false">
      <c r="A458" s="0" t="n">
        <v>-0.524792575501322</v>
      </c>
      <c r="B458" s="0" t="n">
        <v>0.878498790969505</v>
      </c>
      <c r="C458" s="0" t="n">
        <v>1.28141497977803</v>
      </c>
      <c r="D458" s="0" t="n">
        <v>0.0717063462849684</v>
      </c>
      <c r="E458" s="0" t="n">
        <v>0.90429518665159</v>
      </c>
      <c r="F458" s="0" t="n">
        <v>-0.790617718839977</v>
      </c>
      <c r="G458" s="0" t="n">
        <v>-0.814535459695324</v>
      </c>
      <c r="H458" s="0" t="n">
        <v>1.90262623643144</v>
      </c>
      <c r="I458" s="0" t="n">
        <v>0.82830253957689</v>
      </c>
      <c r="J458" s="0" t="n">
        <v>1.459786671918</v>
      </c>
      <c r="K458" s="0" t="n">
        <v>0.462629276592891</v>
      </c>
      <c r="L458" s="0" t="n">
        <v>-0.455175669868824</v>
      </c>
      <c r="M458" s="0" t="n">
        <v>0.242288098178388</v>
      </c>
      <c r="N458" s="0" t="n">
        <v>0.589759240667135</v>
      </c>
      <c r="O458" s="0" t="n">
        <v>-1.30017652681314</v>
      </c>
      <c r="P458" s="0" t="n">
        <v>2.30485717259629</v>
      </c>
      <c r="Q458" s="0" t="n">
        <v>-1.23687189351823</v>
      </c>
      <c r="R458" s="0" t="n">
        <v>0.544288293155486</v>
      </c>
      <c r="S458" s="0" t="n">
        <v>0.0781090101127895</v>
      </c>
      <c r="T458" s="0" t="n">
        <v>0.527363337720109</v>
      </c>
      <c r="U458" s="0" t="n">
        <v>-1.54288810553912</v>
      </c>
      <c r="V458" s="0" t="n">
        <v>1.23097849680526</v>
      </c>
      <c r="W458" s="0" t="n">
        <v>-0.0117363697219359</v>
      </c>
      <c r="X458" s="0" t="n">
        <v>-0.527438651859997</v>
      </c>
      <c r="Y458" s="0" t="n">
        <v>1.61100276788517</v>
      </c>
      <c r="Z458" s="0" t="n">
        <v>0.919898170446154</v>
      </c>
      <c r="AA458" s="0" t="n">
        <v>0.148178533498229</v>
      </c>
      <c r="AB458" s="0" t="n">
        <v>0.886665034684375</v>
      </c>
      <c r="AC458" s="0" t="n">
        <v>0.81559177121915</v>
      </c>
      <c r="AD458" s="0" t="n">
        <v>0.349862663076437</v>
      </c>
      <c r="AE458" s="0" t="n">
        <v>-0.649581331646173</v>
      </c>
      <c r="AF458" s="0" t="n">
        <v>0.342717776878144</v>
      </c>
      <c r="AG458" s="0" t="n">
        <v>-1.07842619447295</v>
      </c>
      <c r="AH458" s="0" t="n">
        <v>0.997757782659355</v>
      </c>
      <c r="AI458" s="0" t="n">
        <v>1.25192226047345</v>
      </c>
      <c r="AJ458" s="0" t="n">
        <v>-1.92634540572113</v>
      </c>
      <c r="AK458" s="0" t="n">
        <v>0.657958127665511</v>
      </c>
      <c r="AL458" s="0" t="n">
        <v>1.31091200707216</v>
      </c>
      <c r="AM458" s="0" t="n">
        <v>1.74205394177183</v>
      </c>
      <c r="AN458" s="0" t="n">
        <v>-1.07510345380894</v>
      </c>
      <c r="AO458" s="0" t="n">
        <v>0.341304514660059</v>
      </c>
      <c r="AP458" s="0" t="n">
        <v>0.253709735066399</v>
      </c>
      <c r="AQ458" s="0" t="n">
        <v>0.15920171158664</v>
      </c>
      <c r="AR458" s="0" t="n">
        <v>-1.01294288466978</v>
      </c>
      <c r="AS458" s="0" t="n">
        <v>0.17952983397592</v>
      </c>
      <c r="AT458" s="0" t="n">
        <v>-2.34405377883263</v>
      </c>
      <c r="AU458" s="0" t="n">
        <v>-0.133760574054229</v>
      </c>
      <c r="AV458" s="0" t="n">
        <v>-1.06178476695832</v>
      </c>
      <c r="AW458" s="0" t="n">
        <v>-0.805239857904407</v>
      </c>
      <c r="AX458" s="0" t="n">
        <v>0.0364473202580377</v>
      </c>
      <c r="AY458" s="0" t="n">
        <v>0.586970986020463</v>
      </c>
      <c r="AZ458" s="0" t="n">
        <v>-0.331963928566554</v>
      </c>
      <c r="BA458" s="0" t="n">
        <v>-0.510098731207273</v>
      </c>
      <c r="BB458" s="0" t="n">
        <v>0.572586048126527</v>
      </c>
      <c r="BC458" s="0" t="n">
        <v>-0.166338865950656</v>
      </c>
      <c r="BD458" s="0" t="n">
        <v>-1.2362049782596</v>
      </c>
      <c r="BE458" s="0" t="n">
        <v>-2.06994773906968</v>
      </c>
      <c r="BF458" s="0" t="n">
        <v>-0.854369320349421</v>
      </c>
      <c r="BG458" s="0" t="n">
        <v>-1.86275968638028</v>
      </c>
      <c r="BH458" s="0" t="n">
        <v>0.629374211206456</v>
      </c>
      <c r="BI458" s="0" t="n">
        <v>-0.701882252059294</v>
      </c>
      <c r="BJ458" s="0" t="n">
        <v>-1.33851950858127</v>
      </c>
      <c r="BK458" s="0" t="n">
        <v>0.896333332971996</v>
      </c>
    </row>
    <row r="459" customFormat="false" ht="15" hidden="false" customHeight="false" outlineLevel="0" collapsed="false">
      <c r="A459" s="0" t="n">
        <v>0.485590112045009</v>
      </c>
      <c r="B459" s="0" t="n">
        <v>-1.73790476183525</v>
      </c>
      <c r="C459" s="0" t="n">
        <v>0.97509885578694</v>
      </c>
      <c r="D459" s="0" t="n">
        <v>1.34113003265571</v>
      </c>
      <c r="E459" s="0" t="n">
        <v>-1.52798157363951</v>
      </c>
      <c r="F459" s="0" t="n">
        <v>-1.19676322498044</v>
      </c>
      <c r="G459" s="0" t="n">
        <v>-0.432120243983769</v>
      </c>
      <c r="H459" s="0" t="n">
        <v>0.0457107546458275</v>
      </c>
      <c r="I459" s="0" t="n">
        <v>0.438524505604982</v>
      </c>
      <c r="J459" s="0" t="n">
        <v>-0.281948873809051</v>
      </c>
      <c r="K459" s="0" t="n">
        <v>-1.57980695740155</v>
      </c>
      <c r="L459" s="0" t="n">
        <v>-0.238566126142076</v>
      </c>
      <c r="M459" s="0" t="n">
        <v>-2.16695926724697</v>
      </c>
      <c r="N459" s="0" t="n">
        <v>0.89794198564023</v>
      </c>
      <c r="O459" s="0" t="n">
        <v>0.0196807543282694</v>
      </c>
      <c r="P459" s="0" t="n">
        <v>0.373058667663916</v>
      </c>
      <c r="Q459" s="0" t="n">
        <v>1.08514154316233</v>
      </c>
      <c r="R459" s="0" t="n">
        <v>0.153083733009655</v>
      </c>
      <c r="S459" s="0" t="n">
        <v>-0.41732930166044</v>
      </c>
      <c r="T459" s="0" t="n">
        <v>-0.52423017995203</v>
      </c>
      <c r="U459" s="0" t="n">
        <v>-2.17045217894456</v>
      </c>
      <c r="V459" s="0" t="n">
        <v>-0.46446746972356</v>
      </c>
      <c r="W459" s="0" t="n">
        <v>-1.15013680367962</v>
      </c>
      <c r="X459" s="0" t="n">
        <v>-0.0660942462989759</v>
      </c>
      <c r="Y459" s="0" t="n">
        <v>-1.6780556004526</v>
      </c>
      <c r="Z459" s="0" t="n">
        <v>-2.39844928558807</v>
      </c>
      <c r="AA459" s="0" t="n">
        <v>-0.53108513097595</v>
      </c>
      <c r="AB459" s="0" t="n">
        <v>0.992659015451581</v>
      </c>
      <c r="AC459" s="0" t="n">
        <v>0.548805022777168</v>
      </c>
      <c r="AD459" s="0" t="n">
        <v>-0.281934303205162</v>
      </c>
      <c r="AE459" s="0" t="n">
        <v>-0.456498035250646</v>
      </c>
      <c r="AF459" s="0" t="n">
        <v>-0.698425134384372</v>
      </c>
      <c r="AG459" s="0" t="n">
        <v>-0.460197681230041</v>
      </c>
      <c r="AH459" s="0" t="n">
        <v>-0.00698491625593869</v>
      </c>
      <c r="AI459" s="0" t="n">
        <v>0.636198441202129</v>
      </c>
      <c r="AJ459" s="0" t="n">
        <v>-0.40113826126423</v>
      </c>
      <c r="AK459" s="0" t="n">
        <v>-1.85498735748066</v>
      </c>
      <c r="AL459" s="0" t="n">
        <v>-1.01992860542776</v>
      </c>
      <c r="AM459" s="0" t="n">
        <v>-0.534703949636198</v>
      </c>
      <c r="AN459" s="0" t="n">
        <v>-1.02956692382275</v>
      </c>
      <c r="AO459" s="0" t="n">
        <v>0.371064028900853</v>
      </c>
      <c r="AP459" s="0" t="n">
        <v>0.50826514608332</v>
      </c>
      <c r="AQ459" s="0" t="n">
        <v>0.747785104365982</v>
      </c>
      <c r="AR459" s="0" t="n">
        <v>0.125286622769438</v>
      </c>
      <c r="AS459" s="0" t="n">
        <v>0.42200589670908</v>
      </c>
      <c r="AT459" s="0" t="n">
        <v>-1.20827474065214</v>
      </c>
      <c r="AU459" s="0" t="n">
        <v>0.475323417682189</v>
      </c>
      <c r="AV459" s="0" t="n">
        <v>0.802721716224916</v>
      </c>
      <c r="AW459" s="0" t="n">
        <v>-1.94257717883063</v>
      </c>
      <c r="AX459" s="0" t="n">
        <v>0.451375231081344</v>
      </c>
      <c r="AY459" s="0" t="n">
        <v>-0.153528457250351</v>
      </c>
      <c r="AZ459" s="0" t="n">
        <v>-0.451322824743412</v>
      </c>
      <c r="BA459" s="0" t="n">
        <v>1.13669311892082</v>
      </c>
      <c r="BB459" s="0" t="n">
        <v>-1.23548376950307</v>
      </c>
      <c r="BC459" s="0" t="n">
        <v>-0.637119040411228</v>
      </c>
      <c r="BD459" s="0" t="n">
        <v>-1.55838401188078</v>
      </c>
      <c r="BE459" s="0" t="n">
        <v>0.6792219372181</v>
      </c>
      <c r="BF459" s="0" t="n">
        <v>-0.09912579247616</v>
      </c>
      <c r="BG459" s="0" t="n">
        <v>-0.0393557549941954</v>
      </c>
      <c r="BH459" s="0" t="n">
        <v>-0.263888494350022</v>
      </c>
      <c r="BI459" s="0" t="n">
        <v>1.45461474857716</v>
      </c>
      <c r="BJ459" s="0" t="n">
        <v>-0.110836378692222</v>
      </c>
      <c r="BK459" s="0" t="n">
        <v>1.42646391142375</v>
      </c>
    </row>
    <row r="460" customFormat="false" ht="15" hidden="false" customHeight="false" outlineLevel="0" collapsed="false">
      <c r="A460" s="0" t="n">
        <v>-0.358334071196921</v>
      </c>
      <c r="B460" s="0" t="n">
        <v>2.12864912451852</v>
      </c>
      <c r="C460" s="0" t="n">
        <v>1.85158683429059</v>
      </c>
      <c r="D460" s="0" t="n">
        <v>-0.818548716439998</v>
      </c>
      <c r="E460" s="0" t="n">
        <v>0.546838455194783</v>
      </c>
      <c r="F460" s="0" t="n">
        <v>0.987858073632241</v>
      </c>
      <c r="G460" s="0" t="n">
        <v>-1.27084562107555</v>
      </c>
      <c r="H460" s="0" t="n">
        <v>-0.327626217328415</v>
      </c>
      <c r="I460" s="0" t="n">
        <v>-0.872090195533784</v>
      </c>
      <c r="J460" s="0" t="n">
        <v>0.166242072320831</v>
      </c>
      <c r="K460" s="0" t="n">
        <v>-2.6796286939</v>
      </c>
      <c r="L460" s="0" t="n">
        <v>0.604513860559795</v>
      </c>
      <c r="M460" s="0" t="n">
        <v>-1.74449554935989</v>
      </c>
      <c r="N460" s="0" t="n">
        <v>0.0613660400999129</v>
      </c>
      <c r="O460" s="0" t="n">
        <v>1.65451039491275</v>
      </c>
      <c r="P460" s="0" t="n">
        <v>-0.482848745748109</v>
      </c>
      <c r="Q460" s="0" t="n">
        <v>-0.314762561455164</v>
      </c>
      <c r="R460" s="0" t="n">
        <v>1.05132181423923</v>
      </c>
      <c r="S460" s="0" t="n">
        <v>0.922219277134715</v>
      </c>
      <c r="T460" s="0" t="n">
        <v>0.0246976430849922</v>
      </c>
      <c r="U460" s="0" t="n">
        <v>-0.349747815247982</v>
      </c>
      <c r="V460" s="0" t="n">
        <v>2.4706632828794</v>
      </c>
      <c r="W460" s="0" t="n">
        <v>-1.0531214525238</v>
      </c>
      <c r="X460" s="0" t="n">
        <v>0.494497973814978</v>
      </c>
      <c r="Y460" s="0" t="n">
        <v>1.33174748439818</v>
      </c>
      <c r="Z460" s="0" t="n">
        <v>-0.941066551451931</v>
      </c>
      <c r="AA460" s="0" t="n">
        <v>0.0236179794184563</v>
      </c>
      <c r="AB460" s="0" t="n">
        <v>-1.21616577678225</v>
      </c>
      <c r="AC460" s="0" t="n">
        <v>-0.437952262979756</v>
      </c>
      <c r="AD460" s="0" t="n">
        <v>0.00151450294804605</v>
      </c>
      <c r="AE460" s="0" t="n">
        <v>0.152729944980156</v>
      </c>
      <c r="AF460" s="0" t="n">
        <v>-0.482712760556138</v>
      </c>
      <c r="AG460" s="0" t="n">
        <v>0.41353125880933</v>
      </c>
      <c r="AH460" s="0" t="n">
        <v>0.852572588746499</v>
      </c>
      <c r="AI460" s="0" t="n">
        <v>-0.609909122654644</v>
      </c>
      <c r="AJ460" s="0" t="n">
        <v>0.144487841444429</v>
      </c>
      <c r="AK460" s="0" t="n">
        <v>-0.0335676480690061</v>
      </c>
      <c r="AL460" s="0" t="n">
        <v>-1.08937983615461</v>
      </c>
      <c r="AM460" s="0" t="n">
        <v>0.113876607735741</v>
      </c>
      <c r="AN460" s="0" t="n">
        <v>-0.0150339255417906</v>
      </c>
      <c r="AO460" s="0" t="n">
        <v>0.599649511450932</v>
      </c>
      <c r="AP460" s="0" t="n">
        <v>-0.430739933981851</v>
      </c>
      <c r="AQ460" s="0" t="n">
        <v>-0.349827912680088</v>
      </c>
      <c r="AR460" s="0" t="n">
        <v>-0.900775131790558</v>
      </c>
      <c r="AS460" s="0" t="n">
        <v>0.579128837006876</v>
      </c>
      <c r="AT460" s="0" t="n">
        <v>0.457816969590186</v>
      </c>
      <c r="AU460" s="0" t="n">
        <v>-0.792137399145469</v>
      </c>
      <c r="AV460" s="0" t="n">
        <v>-0.252213003362863</v>
      </c>
      <c r="AW460" s="0" t="n">
        <v>0.906218126192695</v>
      </c>
      <c r="AX460" s="0" t="n">
        <v>-1.3065540677345</v>
      </c>
      <c r="AY460" s="0" t="n">
        <v>1.69845056840025</v>
      </c>
      <c r="AZ460" s="0" t="n">
        <v>-0.784284753263752</v>
      </c>
      <c r="BA460" s="0" t="n">
        <v>1.2652120359982</v>
      </c>
      <c r="BB460" s="0" t="n">
        <v>-1.88578851648553</v>
      </c>
      <c r="BC460" s="0" t="n">
        <v>1.54459972690562</v>
      </c>
      <c r="BD460" s="0" t="n">
        <v>-1.15225065187275</v>
      </c>
      <c r="BE460" s="0" t="n">
        <v>0.081634360011244</v>
      </c>
      <c r="BF460" s="0" t="n">
        <v>0.366602569838744</v>
      </c>
      <c r="BG460" s="0" t="n">
        <v>-0.185396656467761</v>
      </c>
      <c r="BH460" s="0" t="n">
        <v>-0.631900339157813</v>
      </c>
      <c r="BI460" s="0" t="n">
        <v>0.90440050233087</v>
      </c>
      <c r="BJ460" s="0" t="n">
        <v>0.815787725168572</v>
      </c>
      <c r="BK460" s="0" t="n">
        <v>-0.649604865112886</v>
      </c>
    </row>
    <row r="461" customFormat="false" ht="15" hidden="false" customHeight="false" outlineLevel="0" collapsed="false">
      <c r="A461" s="0" t="n">
        <v>1.7073429536496</v>
      </c>
      <c r="B461" s="0" t="n">
        <v>0.584229093192085</v>
      </c>
      <c r="C461" s="0" t="n">
        <v>-3.04068695415944</v>
      </c>
      <c r="D461" s="0" t="n">
        <v>0.968012964589281</v>
      </c>
      <c r="E461" s="0" t="n">
        <v>-1.14780279175975</v>
      </c>
      <c r="F461" s="0" t="n">
        <v>0.585950768713812</v>
      </c>
      <c r="G461" s="0" t="n">
        <v>-0.509045144797144</v>
      </c>
      <c r="H461" s="0" t="n">
        <v>-0.654355690596218</v>
      </c>
      <c r="I461" s="0" t="n">
        <v>-1.12895673518295</v>
      </c>
      <c r="J461" s="0" t="n">
        <v>0.200253826812776</v>
      </c>
      <c r="K461" s="0" t="n">
        <v>-1.98888463875485</v>
      </c>
      <c r="L461" s="0" t="n">
        <v>0.58933656458518</v>
      </c>
      <c r="M461" s="0" t="n">
        <v>-0.23422041359956</v>
      </c>
      <c r="N461" s="0" t="n">
        <v>-0.245276932217608</v>
      </c>
      <c r="O461" s="0" t="n">
        <v>1.12196811994942</v>
      </c>
      <c r="P461" s="0" t="n">
        <v>0.285872254979121</v>
      </c>
      <c r="Q461" s="0" t="n">
        <v>-0.161513499238407</v>
      </c>
      <c r="R461" s="0" t="n">
        <v>0.43212104312942</v>
      </c>
      <c r="S461" s="0" t="n">
        <v>-2.44092396545654</v>
      </c>
      <c r="T461" s="0" t="n">
        <v>0.838623673599531</v>
      </c>
      <c r="U461" s="0" t="n">
        <v>-1.17942446814043</v>
      </c>
      <c r="V461" s="0" t="n">
        <v>-0.856459813148787</v>
      </c>
      <c r="W461" s="0" t="n">
        <v>0.0138621345042714</v>
      </c>
      <c r="X461" s="0" t="n">
        <v>0.865209053852247</v>
      </c>
      <c r="Y461" s="0" t="n">
        <v>0.76825532039177</v>
      </c>
      <c r="Z461" s="0" t="n">
        <v>0.51796729921651</v>
      </c>
      <c r="AA461" s="0" t="n">
        <v>1.78574128194626</v>
      </c>
      <c r="AB461" s="0" t="n">
        <v>1.00346542579929</v>
      </c>
      <c r="AC461" s="0" t="n">
        <v>1.48247651536364</v>
      </c>
      <c r="AD461" s="0" t="n">
        <v>-1.34587500317772</v>
      </c>
      <c r="AE461" s="0" t="n">
        <v>-0.618462392388219</v>
      </c>
      <c r="AF461" s="0" t="n">
        <v>-0.78597409886546</v>
      </c>
      <c r="AG461" s="0" t="n">
        <v>-0.588831951541948</v>
      </c>
      <c r="AH461" s="0" t="n">
        <v>-0.166967623334163</v>
      </c>
      <c r="AI461" s="0" t="n">
        <v>-1.46068033212914</v>
      </c>
      <c r="AJ461" s="0" t="n">
        <v>0.610762655731737</v>
      </c>
      <c r="AK461" s="0" t="n">
        <v>-0.106669655367045</v>
      </c>
      <c r="AL461" s="0" t="n">
        <v>-0.747058827824123</v>
      </c>
      <c r="AM461" s="0" t="n">
        <v>1.32120923185613</v>
      </c>
      <c r="AN461" s="0" t="n">
        <v>-3.09658889614255</v>
      </c>
      <c r="AO461" s="0" t="n">
        <v>-0.0285657627775861</v>
      </c>
      <c r="AP461" s="0" t="n">
        <v>-0.141989450575593</v>
      </c>
      <c r="AQ461" s="0" t="n">
        <v>-1.25687803167492</v>
      </c>
      <c r="AR461" s="0" t="n">
        <v>-0.914955333010224</v>
      </c>
      <c r="AS461" s="0" t="n">
        <v>-0.0380780193964591</v>
      </c>
      <c r="AT461" s="0" t="n">
        <v>-0.130129438098042</v>
      </c>
      <c r="AU461" s="0" t="n">
        <v>1.50414853094798</v>
      </c>
      <c r="AV461" s="0" t="n">
        <v>0.556465777849976</v>
      </c>
      <c r="AW461" s="0" t="n">
        <v>-0.51721021615896</v>
      </c>
      <c r="AX461" s="0" t="n">
        <v>-0.443892839042887</v>
      </c>
      <c r="AY461" s="0" t="n">
        <v>-1.22116575000409</v>
      </c>
      <c r="AZ461" s="0" t="n">
        <v>0.120501058223325</v>
      </c>
      <c r="BA461" s="0" t="n">
        <v>1.38728651343087</v>
      </c>
      <c r="BB461" s="0" t="n">
        <v>-1.05673043077568</v>
      </c>
      <c r="BC461" s="0" t="n">
        <v>-1.43608934618202</v>
      </c>
      <c r="BD461" s="0" t="n">
        <v>-0.898244572856229</v>
      </c>
      <c r="BE461" s="0" t="n">
        <v>0.163633670857491</v>
      </c>
      <c r="BF461" s="0" t="n">
        <v>-1.04438605187658</v>
      </c>
      <c r="BG461" s="0" t="n">
        <v>-3.42891047800821</v>
      </c>
      <c r="BH461" s="0" t="n">
        <v>-0.115152314440476</v>
      </c>
      <c r="BI461" s="0" t="n">
        <v>1.31173669224513</v>
      </c>
      <c r="BJ461" s="0" t="n">
        <v>0.586285049552152</v>
      </c>
      <c r="BK461" s="0" t="n">
        <v>-0.625476000304051</v>
      </c>
    </row>
    <row r="462" customFormat="false" ht="15" hidden="false" customHeight="false" outlineLevel="0" collapsed="false">
      <c r="A462" s="0" t="n">
        <v>1.60480431089806</v>
      </c>
      <c r="B462" s="0" t="n">
        <v>-0.16940307491207</v>
      </c>
      <c r="C462" s="0" t="n">
        <v>-0.380336650315883</v>
      </c>
      <c r="D462" s="0" t="n">
        <v>-1.53512173981265</v>
      </c>
      <c r="E462" s="0" t="n">
        <v>-1.3101948560543</v>
      </c>
      <c r="F462" s="0" t="n">
        <v>-0.864584791751771</v>
      </c>
      <c r="G462" s="0" t="n">
        <v>2.16267901051453</v>
      </c>
      <c r="H462" s="0" t="n">
        <v>-0.921053128047925</v>
      </c>
      <c r="I462" s="0" t="n">
        <v>-0.705513386060246</v>
      </c>
      <c r="J462" s="0" t="n">
        <v>-0.255944377078347</v>
      </c>
      <c r="K462" s="0" t="n">
        <v>1.73022212614549</v>
      </c>
      <c r="L462" s="0" t="n">
        <v>0.77677390918706</v>
      </c>
      <c r="M462" s="0" t="n">
        <v>1.16682276953407</v>
      </c>
      <c r="N462" s="0" t="n">
        <v>2.01500843950709</v>
      </c>
      <c r="O462" s="0" t="n">
        <v>0.00291515141479451</v>
      </c>
      <c r="P462" s="0" t="n">
        <v>0.79782212144278</v>
      </c>
      <c r="Q462" s="0" t="n">
        <v>-2.62530558026891</v>
      </c>
      <c r="R462" s="0" t="n">
        <v>0.16877193943791</v>
      </c>
      <c r="S462" s="0" t="n">
        <v>-1.29375315586596</v>
      </c>
      <c r="T462" s="0" t="n">
        <v>1.56909902469323</v>
      </c>
      <c r="U462" s="0" t="n">
        <v>0.53008958600487</v>
      </c>
      <c r="V462" s="0" t="n">
        <v>-0.0968978760343146</v>
      </c>
      <c r="W462" s="0" t="n">
        <v>0.90815394860767</v>
      </c>
      <c r="X462" s="0" t="n">
        <v>0.422200684804744</v>
      </c>
      <c r="Y462" s="0" t="n">
        <v>0.217950906243539</v>
      </c>
      <c r="Z462" s="0" t="n">
        <v>0.233907985444894</v>
      </c>
      <c r="AA462" s="0" t="n">
        <v>-1.85511857303535</v>
      </c>
      <c r="AB462" s="0" t="n">
        <v>-0.37822628543151</v>
      </c>
      <c r="AC462" s="0" t="n">
        <v>-0.479510562941303</v>
      </c>
      <c r="AD462" s="0" t="n">
        <v>-0.539654774345071</v>
      </c>
      <c r="AE462" s="0" t="n">
        <v>-0.612626377337113</v>
      </c>
      <c r="AF462" s="0" t="n">
        <v>0.0828869838748654</v>
      </c>
      <c r="AG462" s="0" t="n">
        <v>0.320746371478846</v>
      </c>
      <c r="AH462" s="0" t="n">
        <v>-0.166816059518278</v>
      </c>
      <c r="AI462" s="0" t="n">
        <v>-1.15680394891347</v>
      </c>
      <c r="AJ462" s="0" t="n">
        <v>-1.12623818843638</v>
      </c>
      <c r="AK462" s="0" t="n">
        <v>0.240398475688411</v>
      </c>
      <c r="AL462" s="0" t="n">
        <v>-0.767843694668111</v>
      </c>
      <c r="AM462" s="0" t="n">
        <v>0.194584663039668</v>
      </c>
      <c r="AN462" s="0" t="n">
        <v>-0.0338705494352442</v>
      </c>
      <c r="AO462" s="0" t="n">
        <v>0.473523381554197</v>
      </c>
      <c r="AP462" s="0" t="n">
        <v>0.181645138906234</v>
      </c>
      <c r="AQ462" s="0" t="n">
        <v>-1.34133006954968</v>
      </c>
      <c r="AR462" s="0" t="n">
        <v>-0.0924211473392363</v>
      </c>
      <c r="AS462" s="0" t="n">
        <v>-0.135282508552318</v>
      </c>
      <c r="AT462" s="0" t="n">
        <v>1.44721777925796</v>
      </c>
      <c r="AU462" s="0" t="n">
        <v>0.30924390763273</v>
      </c>
      <c r="AV462" s="0" t="n">
        <v>0.241314903744729</v>
      </c>
      <c r="AW462" s="0" t="n">
        <v>0.829143485443405</v>
      </c>
      <c r="AX462" s="0" t="n">
        <v>-0.0216654117035635</v>
      </c>
      <c r="AY462" s="0" t="n">
        <v>0.429182290227654</v>
      </c>
      <c r="AZ462" s="0" t="n">
        <v>-0.0799958552435822</v>
      </c>
      <c r="BA462" s="0" t="n">
        <v>-0.121503009818934</v>
      </c>
      <c r="BB462" s="0" t="n">
        <v>0.955754357822644</v>
      </c>
      <c r="BC462" s="0" t="n">
        <v>0.398701782483189</v>
      </c>
      <c r="BD462" s="0" t="n">
        <v>-0.0773742827608336</v>
      </c>
      <c r="BE462" s="0" t="n">
        <v>-1.18429943115673</v>
      </c>
      <c r="BF462" s="0" t="n">
        <v>-0.256719172795741</v>
      </c>
      <c r="BG462" s="0" t="n">
        <v>0.661935179917428</v>
      </c>
      <c r="BH462" s="0" t="n">
        <v>-0.399004759243852</v>
      </c>
      <c r="BI462" s="0" t="n">
        <v>-1.70754888932176</v>
      </c>
      <c r="BJ462" s="0" t="n">
        <v>-0.916706472589019</v>
      </c>
      <c r="BK462" s="0" t="n">
        <v>-0.54752653043562</v>
      </c>
    </row>
    <row r="463" customFormat="false" ht="15" hidden="false" customHeight="false" outlineLevel="0" collapsed="false">
      <c r="A463" s="0" t="n">
        <v>-0.725590175482322</v>
      </c>
      <c r="B463" s="0" t="n">
        <v>-1.43995404142863</v>
      </c>
      <c r="C463" s="0" t="n">
        <v>-1.07562679401766</v>
      </c>
      <c r="D463" s="0" t="n">
        <v>-0.566760381117658</v>
      </c>
      <c r="E463" s="0" t="n">
        <v>-1.06864221959009</v>
      </c>
      <c r="F463" s="0" t="n">
        <v>1.08165109626406</v>
      </c>
      <c r="G463" s="0" t="n">
        <v>1.50226525234028</v>
      </c>
      <c r="H463" s="0" t="n">
        <v>-0.15709865064383</v>
      </c>
      <c r="I463" s="0" t="n">
        <v>-0.0686807096505384</v>
      </c>
      <c r="J463" s="0" t="n">
        <v>0.543910053513258</v>
      </c>
      <c r="K463" s="0" t="n">
        <v>-0.82585266982771</v>
      </c>
      <c r="L463" s="0" t="n">
        <v>1.86286358645124</v>
      </c>
      <c r="M463" s="0" t="n">
        <v>0.534772256057804</v>
      </c>
      <c r="N463" s="0" t="n">
        <v>0.484955544877615</v>
      </c>
      <c r="O463" s="0" t="n">
        <v>1.63630178509946</v>
      </c>
      <c r="P463" s="0" t="n">
        <v>-1.4947310072693</v>
      </c>
      <c r="Q463" s="0" t="n">
        <v>1.35920126866332</v>
      </c>
      <c r="R463" s="0" t="n">
        <v>0.588340057307686</v>
      </c>
      <c r="S463" s="0" t="n">
        <v>-0.907979757805134</v>
      </c>
      <c r="T463" s="0" t="n">
        <v>-0.646045343428732</v>
      </c>
      <c r="U463" s="0" t="n">
        <v>1.10817469648475</v>
      </c>
      <c r="V463" s="0" t="n">
        <v>-0.682489209260637</v>
      </c>
      <c r="W463" s="0" t="n">
        <v>-0.289784478658222</v>
      </c>
      <c r="X463" s="0" t="n">
        <v>-2.33303556211147</v>
      </c>
      <c r="Y463" s="0" t="n">
        <v>-0.403940416068304</v>
      </c>
      <c r="Z463" s="0" t="n">
        <v>0.141241821068532</v>
      </c>
      <c r="AA463" s="0" t="n">
        <v>0.856501957119423</v>
      </c>
      <c r="AB463" s="0" t="n">
        <v>0.744243366955571</v>
      </c>
      <c r="AC463" s="0" t="n">
        <v>0.825769095468158</v>
      </c>
      <c r="AD463" s="0" t="n">
        <v>-1.37109881391192</v>
      </c>
      <c r="AE463" s="0" t="n">
        <v>-0.0179699150164706</v>
      </c>
      <c r="AF463" s="0" t="n">
        <v>-0.56524712397473</v>
      </c>
      <c r="AG463" s="0" t="n">
        <v>-1.51424759998089</v>
      </c>
      <c r="AH463" s="0" t="n">
        <v>2.35846414220747</v>
      </c>
      <c r="AI463" s="0" t="n">
        <v>-1.27887376470038</v>
      </c>
      <c r="AJ463" s="0" t="n">
        <v>-0.0553969117833342</v>
      </c>
      <c r="AK463" s="0" t="n">
        <v>-0.435048371640444</v>
      </c>
      <c r="AL463" s="0" t="n">
        <v>0.828403221748251</v>
      </c>
      <c r="AM463" s="0" t="n">
        <v>0.755124398448518</v>
      </c>
      <c r="AN463" s="0" t="n">
        <v>-0.488845889812988</v>
      </c>
      <c r="AO463" s="0" t="n">
        <v>-2.38459780033147</v>
      </c>
      <c r="AP463" s="0" t="n">
        <v>-1.0033133128149</v>
      </c>
      <c r="AQ463" s="0" t="n">
        <v>-1.26552292141854</v>
      </c>
      <c r="AR463" s="0" t="n">
        <v>0.19200127026142</v>
      </c>
      <c r="AS463" s="0" t="n">
        <v>0.600204224585628</v>
      </c>
      <c r="AT463" s="0" t="n">
        <v>0.780804951578993</v>
      </c>
      <c r="AU463" s="0" t="n">
        <v>0.488273724696688</v>
      </c>
      <c r="AV463" s="0" t="n">
        <v>2.05278243317053</v>
      </c>
      <c r="AW463" s="0" t="n">
        <v>0.724919342891602</v>
      </c>
      <c r="AX463" s="0" t="n">
        <v>0.560353156059843</v>
      </c>
      <c r="AY463" s="0" t="n">
        <v>0.175358174394841</v>
      </c>
      <c r="AZ463" s="0" t="n">
        <v>-0.131750109747292</v>
      </c>
      <c r="BA463" s="0" t="n">
        <v>-0.362450868625611</v>
      </c>
      <c r="BB463" s="0" t="n">
        <v>0.0149253724429601</v>
      </c>
      <c r="BC463" s="0" t="n">
        <v>0.581443086342757</v>
      </c>
      <c r="BD463" s="0" t="n">
        <v>1.96335864326552</v>
      </c>
      <c r="BE463" s="0" t="n">
        <v>0.575308608401793</v>
      </c>
      <c r="BF463" s="0" t="n">
        <v>0.972450637687005</v>
      </c>
      <c r="BG463" s="0" t="n">
        <v>-0.466066748278604</v>
      </c>
      <c r="BH463" s="0" t="n">
        <v>-0.909287396693694</v>
      </c>
      <c r="BI463" s="0" t="n">
        <v>-0.938571067059939</v>
      </c>
      <c r="BJ463" s="0" t="n">
        <v>-0.75695273612782</v>
      </c>
      <c r="BK463" s="0" t="n">
        <v>0.133525735452488</v>
      </c>
    </row>
    <row r="464" customFormat="false" ht="15" hidden="false" customHeight="false" outlineLevel="0" collapsed="false">
      <c r="A464" s="0" t="n">
        <v>0.521955565475897</v>
      </c>
      <c r="B464" s="0" t="n">
        <v>0.747102753667066</v>
      </c>
      <c r="C464" s="0" t="n">
        <v>1.50749891660175</v>
      </c>
      <c r="D464" s="0" t="n">
        <v>-0.991853700507858</v>
      </c>
      <c r="E464" s="0" t="n">
        <v>0.174711037929974</v>
      </c>
      <c r="F464" s="0" t="n">
        <v>1.24634029362087</v>
      </c>
      <c r="G464" s="0" t="n">
        <v>0.826491375710235</v>
      </c>
      <c r="H464" s="0" t="n">
        <v>0.866973456432552</v>
      </c>
      <c r="I464" s="0" t="n">
        <v>-0.0430244850151268</v>
      </c>
      <c r="J464" s="0" t="n">
        <v>-1.06746785107069</v>
      </c>
      <c r="K464" s="0" t="n">
        <v>0.347989549595583</v>
      </c>
      <c r="L464" s="0" t="n">
        <v>2.25253351478365</v>
      </c>
      <c r="M464" s="0" t="n">
        <v>0.18918033515892</v>
      </c>
      <c r="N464" s="0" t="n">
        <v>0.156193900097196</v>
      </c>
      <c r="O464" s="0" t="n">
        <v>0.224920230935522</v>
      </c>
      <c r="P464" s="0" t="n">
        <v>0.627461166475702</v>
      </c>
      <c r="Q464" s="0" t="n">
        <v>-0.217439080725842</v>
      </c>
      <c r="R464" s="0" t="n">
        <v>-0.0661411151490017</v>
      </c>
      <c r="S464" s="0" t="n">
        <v>0.0248303141266471</v>
      </c>
      <c r="T464" s="0" t="n">
        <v>-0.412641361442966</v>
      </c>
      <c r="U464" s="0" t="n">
        <v>0.429832823147854</v>
      </c>
      <c r="V464" s="0" t="n">
        <v>0.486585669700653</v>
      </c>
      <c r="W464" s="0" t="n">
        <v>-1.3801232895854</v>
      </c>
      <c r="X464" s="0" t="n">
        <v>-0.559355409715436</v>
      </c>
      <c r="Y464" s="0" t="n">
        <v>-0.8269460609428</v>
      </c>
      <c r="Z464" s="0" t="n">
        <v>-1.22610458533407</v>
      </c>
      <c r="AA464" s="0" t="n">
        <v>-0.5259441806248</v>
      </c>
      <c r="AB464" s="0" t="n">
        <v>-0.928388679136171</v>
      </c>
      <c r="AC464" s="0" t="n">
        <v>1.57934516207026</v>
      </c>
      <c r="AD464" s="0" t="n">
        <v>-0.204153871996027</v>
      </c>
      <c r="AE464" s="0" t="n">
        <v>0.182718461814328</v>
      </c>
      <c r="AF464" s="0" t="n">
        <v>-1.67768409089981</v>
      </c>
      <c r="AG464" s="0" t="n">
        <v>-0.9276455318033</v>
      </c>
      <c r="AH464" s="0" t="n">
        <v>0.63044519079318</v>
      </c>
      <c r="AI464" s="0" t="n">
        <v>-0.372794158529206</v>
      </c>
      <c r="AJ464" s="0" t="n">
        <v>-0.16768133344924</v>
      </c>
      <c r="AK464" s="0" t="n">
        <v>-0.454331433152229</v>
      </c>
      <c r="AL464" s="0" t="n">
        <v>1.01884246937465</v>
      </c>
      <c r="AM464" s="0" t="n">
        <v>-0.360016465238225</v>
      </c>
      <c r="AN464" s="0" t="n">
        <v>0.228151349288234</v>
      </c>
      <c r="AO464" s="0" t="n">
        <v>-0.282449764055601</v>
      </c>
      <c r="AP464" s="0" t="n">
        <v>0.72438516512217</v>
      </c>
      <c r="AQ464" s="0" t="n">
        <v>0.5850631713966</v>
      </c>
      <c r="AR464" s="0" t="n">
        <v>-1.1738420203667</v>
      </c>
      <c r="AS464" s="0" t="n">
        <v>1.05154755834016</v>
      </c>
      <c r="AT464" s="0" t="n">
        <v>0.977754401042049</v>
      </c>
      <c r="AU464" s="0" t="n">
        <v>0.051581257215578</v>
      </c>
      <c r="AV464" s="0" t="n">
        <v>0.771890375185955</v>
      </c>
      <c r="AW464" s="0" t="n">
        <v>0.885028632262799</v>
      </c>
      <c r="AX464" s="0" t="n">
        <v>-0.105075971208295</v>
      </c>
      <c r="AY464" s="0" t="n">
        <v>1.50506585690371</v>
      </c>
      <c r="AZ464" s="0" t="n">
        <v>1.00796223491364</v>
      </c>
      <c r="BA464" s="0" t="n">
        <v>-2.05409558292364</v>
      </c>
      <c r="BB464" s="0" t="n">
        <v>-0.459475058969009</v>
      </c>
      <c r="BC464" s="0" t="n">
        <v>0.746563352269911</v>
      </c>
      <c r="BD464" s="0" t="n">
        <v>-0.418215078266197</v>
      </c>
      <c r="BE464" s="0" t="n">
        <v>-0.56733047698663</v>
      </c>
      <c r="BF464" s="0" t="n">
        <v>-0.994414420090238</v>
      </c>
      <c r="BG464" s="0" t="n">
        <v>0.12715602945673</v>
      </c>
      <c r="BH464" s="0" t="n">
        <v>-0.976497702772889</v>
      </c>
      <c r="BI464" s="0" t="n">
        <v>2.03844652488217</v>
      </c>
      <c r="BJ464" s="0" t="n">
        <v>1.05630813047575</v>
      </c>
      <c r="BK464" s="0" t="n">
        <v>-0.163871401736456</v>
      </c>
    </row>
    <row r="465" customFormat="false" ht="15" hidden="false" customHeight="false" outlineLevel="0" collapsed="false">
      <c r="A465" s="0" t="n">
        <v>-0.329633532807792</v>
      </c>
      <c r="B465" s="0" t="n">
        <v>0.911782287668642</v>
      </c>
      <c r="C465" s="0" t="n">
        <v>-0.259419991263159</v>
      </c>
      <c r="D465" s="0" t="n">
        <v>0.62384024868726</v>
      </c>
      <c r="E465" s="0" t="n">
        <v>0.276959094227166</v>
      </c>
      <c r="F465" s="0" t="n">
        <v>-1.02477380066501</v>
      </c>
      <c r="G465" s="0" t="n">
        <v>-0.9089374968886</v>
      </c>
      <c r="H465" s="0" t="n">
        <v>0.997060327363262</v>
      </c>
      <c r="I465" s="0" t="n">
        <v>1.0572514620201</v>
      </c>
      <c r="J465" s="0" t="n">
        <v>0.411173395553316</v>
      </c>
      <c r="K465" s="0" t="n">
        <v>0.0267463011729251</v>
      </c>
      <c r="L465" s="0" t="n">
        <v>0.657898488574741</v>
      </c>
      <c r="M465" s="0" t="n">
        <v>-1.04064244279967</v>
      </c>
      <c r="N465" s="0" t="n">
        <v>-0.347389841708555</v>
      </c>
      <c r="O465" s="0" t="n">
        <v>-0.406085109874429</v>
      </c>
      <c r="P465" s="0" t="n">
        <v>1.26653882894497</v>
      </c>
      <c r="Q465" s="0" t="n">
        <v>-1.16729071738378</v>
      </c>
      <c r="R465" s="0" t="n">
        <v>2.82016882224069</v>
      </c>
      <c r="S465" s="0" t="n">
        <v>-0.834055451849369</v>
      </c>
      <c r="T465" s="0" t="n">
        <v>-0.934311737670771</v>
      </c>
      <c r="U465" s="0" t="n">
        <v>0.432401187277962</v>
      </c>
      <c r="V465" s="0" t="n">
        <v>-1.27291021724742</v>
      </c>
      <c r="W465" s="0" t="n">
        <v>0.0630975529543464</v>
      </c>
      <c r="X465" s="0" t="n">
        <v>-0.0624317033274429</v>
      </c>
      <c r="Y465" s="0" t="n">
        <v>-0.339528787404216</v>
      </c>
      <c r="Z465" s="0" t="n">
        <v>-3.18657491181106</v>
      </c>
      <c r="AA465" s="0" t="n">
        <v>-1.344433908083</v>
      </c>
      <c r="AB465" s="0" t="n">
        <v>-0.701131200712918</v>
      </c>
      <c r="AC465" s="0" t="n">
        <v>0.912804486601195</v>
      </c>
      <c r="AD465" s="0" t="n">
        <v>-0.143589825479492</v>
      </c>
      <c r="AE465" s="0" t="n">
        <v>0.813124093846387</v>
      </c>
      <c r="AF465" s="0" t="n">
        <v>-0.822110847282813</v>
      </c>
      <c r="AG465" s="0" t="n">
        <v>-0.140466975734857</v>
      </c>
      <c r="AH465" s="0" t="n">
        <v>1.1245216796139</v>
      </c>
      <c r="AI465" s="0" t="n">
        <v>-0.0811245834185029</v>
      </c>
      <c r="AJ465" s="0" t="n">
        <v>0.849417469716306</v>
      </c>
      <c r="AK465" s="0" t="n">
        <v>-0.151216221337547</v>
      </c>
      <c r="AL465" s="0" t="n">
        <v>0.859077316365257</v>
      </c>
      <c r="AM465" s="0" t="n">
        <v>-0.0274876333608128</v>
      </c>
      <c r="AN465" s="0" t="n">
        <v>-0.750469861935095</v>
      </c>
      <c r="AO465" s="0" t="n">
        <v>0.0530519919251061</v>
      </c>
      <c r="AP465" s="0" t="n">
        <v>0.390888267172389</v>
      </c>
      <c r="AQ465" s="0" t="n">
        <v>-0.203276221057463</v>
      </c>
      <c r="AR465" s="0" t="n">
        <v>-0.697182620792853</v>
      </c>
      <c r="AS465" s="0" t="n">
        <v>1.10718326988176</v>
      </c>
      <c r="AT465" s="0" t="n">
        <v>-0.260656154705203</v>
      </c>
      <c r="AU465" s="0" t="n">
        <v>-1.3175408190174</v>
      </c>
      <c r="AV465" s="0" t="n">
        <v>-0.573656963276715</v>
      </c>
      <c r="AW465" s="0" t="n">
        <v>-0.0577541466672279</v>
      </c>
      <c r="AX465" s="0" t="n">
        <v>-0.639737506698895</v>
      </c>
      <c r="AY465" s="0" t="n">
        <v>-0.452496456102682</v>
      </c>
      <c r="AZ465" s="0" t="n">
        <v>-0.753601109159814</v>
      </c>
      <c r="BA465" s="0" t="n">
        <v>2.02393161098294</v>
      </c>
      <c r="BB465" s="0" t="n">
        <v>1.55345613366327</v>
      </c>
      <c r="BC465" s="0" t="n">
        <v>-1.00482914948324</v>
      </c>
      <c r="BD465" s="0" t="n">
        <v>1.50527917616144</v>
      </c>
      <c r="BE465" s="0" t="n">
        <v>-0.401538635719205</v>
      </c>
      <c r="BF465" s="0" t="n">
        <v>0.352049656032292</v>
      </c>
      <c r="BG465" s="0" t="n">
        <v>0.996189245595997</v>
      </c>
      <c r="BH465" s="0" t="n">
        <v>-0.349649757147474</v>
      </c>
      <c r="BI465" s="0" t="n">
        <v>-0.201033503716571</v>
      </c>
      <c r="BJ465" s="0" t="n">
        <v>-2.11034265209638</v>
      </c>
      <c r="BK465" s="0" t="n">
        <v>0.624811204535889</v>
      </c>
    </row>
    <row r="466" customFormat="false" ht="15" hidden="false" customHeight="false" outlineLevel="0" collapsed="false">
      <c r="A466" s="0" t="n">
        <v>-1.44011012006917</v>
      </c>
      <c r="B466" s="0" t="n">
        <v>-0.352422914384315</v>
      </c>
      <c r="C466" s="0" t="n">
        <v>0.661021881542712</v>
      </c>
      <c r="D466" s="0" t="n">
        <v>-0.799246457517245</v>
      </c>
      <c r="E466" s="0" t="n">
        <v>-0.565738504453951</v>
      </c>
      <c r="F466" s="0" t="n">
        <v>-0.0358432948580492</v>
      </c>
      <c r="G466" s="0" t="n">
        <v>-0.266295356440624</v>
      </c>
      <c r="H466" s="0" t="n">
        <v>0.596987031045532</v>
      </c>
      <c r="I466" s="0" t="n">
        <v>0.825787125254507</v>
      </c>
      <c r="J466" s="0" t="n">
        <v>-0.759442173822583</v>
      </c>
      <c r="K466" s="0" t="n">
        <v>0.223939424313274</v>
      </c>
      <c r="L466" s="0" t="n">
        <v>0.0800829982490925</v>
      </c>
      <c r="M466" s="0" t="n">
        <v>-0.279821595944277</v>
      </c>
      <c r="N466" s="0" t="n">
        <v>-0.265288344783808</v>
      </c>
      <c r="O466" s="0" t="n">
        <v>1.42932647097407</v>
      </c>
      <c r="P466" s="0" t="n">
        <v>-1.28625208645486</v>
      </c>
      <c r="Q466" s="0" t="n">
        <v>-0.121182151900678</v>
      </c>
      <c r="R466" s="0" t="n">
        <v>0.202653262822149</v>
      </c>
      <c r="S466" s="0" t="n">
        <v>-0.430846005169747</v>
      </c>
      <c r="T466" s="0" t="n">
        <v>-0.236542193614863</v>
      </c>
      <c r="U466" s="0" t="n">
        <v>-0.767062689489702</v>
      </c>
      <c r="V466" s="0" t="n">
        <v>-0.537983672150941</v>
      </c>
      <c r="W466" s="0" t="n">
        <v>-0.717846228996267</v>
      </c>
      <c r="X466" s="0" t="n">
        <v>-1.35099390572752</v>
      </c>
      <c r="Y466" s="0" t="n">
        <v>-0.883624548970972</v>
      </c>
      <c r="Z466" s="0" t="n">
        <v>0.160486220328563</v>
      </c>
      <c r="AA466" s="0" t="n">
        <v>1.12290115607683</v>
      </c>
      <c r="AB466" s="0" t="n">
        <v>-1.66779793300452</v>
      </c>
      <c r="AC466" s="0" t="n">
        <v>0.237723373347113</v>
      </c>
      <c r="AD466" s="0" t="n">
        <v>0.473107413360522</v>
      </c>
      <c r="AE466" s="0" t="n">
        <v>1.73672681776444</v>
      </c>
      <c r="AF466" s="0" t="n">
        <v>-0.338473105312111</v>
      </c>
      <c r="AG466" s="0" t="n">
        <v>-0.14888660395377</v>
      </c>
      <c r="AH466" s="0" t="n">
        <v>1.51511493624948</v>
      </c>
      <c r="AI466" s="0" t="n">
        <v>-0.453274042133176</v>
      </c>
      <c r="AJ466" s="0" t="n">
        <v>0.498191920701439</v>
      </c>
      <c r="AK466" s="0" t="n">
        <v>-2.69031500728869</v>
      </c>
      <c r="AL466" s="0" t="n">
        <v>0.569361192090868</v>
      </c>
      <c r="AM466" s="0" t="n">
        <v>0.435193332197793</v>
      </c>
      <c r="AN466" s="0" t="n">
        <v>0.874776224254368</v>
      </c>
      <c r="AO466" s="0" t="n">
        <v>-1.27787652104197</v>
      </c>
      <c r="AP466" s="0" t="n">
        <v>0.372775794464753</v>
      </c>
      <c r="AQ466" s="0" t="n">
        <v>0.724914153765497</v>
      </c>
      <c r="AR466" s="0" t="n">
        <v>-0.706955009920543</v>
      </c>
      <c r="AS466" s="0" t="n">
        <v>1.38035293541319</v>
      </c>
      <c r="AT466" s="0" t="n">
        <v>-0.625110546248947</v>
      </c>
      <c r="AU466" s="0" t="n">
        <v>-1.78139971660086</v>
      </c>
      <c r="AV466" s="0" t="n">
        <v>-0.566607832835089</v>
      </c>
      <c r="AW466" s="0" t="n">
        <v>-0.637898316259925</v>
      </c>
      <c r="AX466" s="0" t="n">
        <v>-0.870060216907484</v>
      </c>
      <c r="AY466" s="0" t="n">
        <v>-1.70970802867552</v>
      </c>
      <c r="AZ466" s="0" t="n">
        <v>-1.2098939600191</v>
      </c>
      <c r="BA466" s="0" t="n">
        <v>-0.439669722273024</v>
      </c>
      <c r="BB466" s="0" t="n">
        <v>-0.903891400636001</v>
      </c>
      <c r="BC466" s="0" t="n">
        <v>0.885934925465111</v>
      </c>
      <c r="BD466" s="0" t="n">
        <v>-0.776293590747322</v>
      </c>
      <c r="BE466" s="0" t="n">
        <v>1.00555597118375</v>
      </c>
      <c r="BF466" s="0" t="n">
        <v>0.367022418631627</v>
      </c>
      <c r="BG466" s="0" t="n">
        <v>3.08256217514324</v>
      </c>
      <c r="BH466" s="0" t="n">
        <v>-0.401429659367462</v>
      </c>
      <c r="BI466" s="0" t="n">
        <v>0.643872011108353</v>
      </c>
      <c r="BJ466" s="0" t="n">
        <v>-1.11114521520446</v>
      </c>
      <c r="BK466" s="0" t="n">
        <v>-0.390192610605403</v>
      </c>
    </row>
    <row r="467" customFormat="false" ht="15" hidden="false" customHeight="false" outlineLevel="0" collapsed="false">
      <c r="A467" s="0" t="n">
        <v>-1.12409589470163</v>
      </c>
      <c r="B467" s="0" t="n">
        <v>1.08359654467254</v>
      </c>
      <c r="C467" s="0" t="n">
        <v>-1.03838603715963</v>
      </c>
      <c r="D467" s="0" t="n">
        <v>-2.10585634436333</v>
      </c>
      <c r="E467" s="0" t="n">
        <v>-0.764158299931894</v>
      </c>
      <c r="F467" s="0" t="n">
        <v>-0.790349008692289</v>
      </c>
      <c r="G467" s="0" t="n">
        <v>-0.169597676394935</v>
      </c>
      <c r="H467" s="0" t="n">
        <v>0.524668780565364</v>
      </c>
      <c r="I467" s="0" t="n">
        <v>-0.761192372701509</v>
      </c>
      <c r="J467" s="0" t="n">
        <v>1.50608291040207</v>
      </c>
      <c r="K467" s="0" t="n">
        <v>0.417755124920816</v>
      </c>
      <c r="L467" s="0" t="n">
        <v>1.77105680233718</v>
      </c>
      <c r="M467" s="0" t="n">
        <v>0.703656377315083</v>
      </c>
      <c r="N467" s="0" t="n">
        <v>-0.642045091893561</v>
      </c>
      <c r="O467" s="0" t="n">
        <v>-0.505393376220463</v>
      </c>
      <c r="P467" s="0" t="n">
        <v>-0.0509136955354727</v>
      </c>
      <c r="Q467" s="0" t="n">
        <v>-0.170400994062011</v>
      </c>
      <c r="R467" s="0" t="n">
        <v>1.88586461786421</v>
      </c>
      <c r="S467" s="0" t="n">
        <v>0.372562280570915</v>
      </c>
      <c r="T467" s="0" t="n">
        <v>0.68135160643521</v>
      </c>
      <c r="U467" s="0" t="n">
        <v>0.659059690514541</v>
      </c>
      <c r="V467" s="0" t="n">
        <v>-0.599578627813753</v>
      </c>
      <c r="W467" s="0" t="n">
        <v>0.860507326505311</v>
      </c>
      <c r="X467" s="0" t="n">
        <v>0.604680850127411</v>
      </c>
      <c r="Y467" s="0" t="n">
        <v>2.08706924570952</v>
      </c>
      <c r="Z467" s="0" t="n">
        <v>0.29412318037617</v>
      </c>
      <c r="AA467" s="0" t="n">
        <v>1.08783754771362</v>
      </c>
      <c r="AB467" s="0" t="n">
        <v>-0.0792029286896436</v>
      </c>
      <c r="AC467" s="0" t="n">
        <v>0.951108046742465</v>
      </c>
      <c r="AD467" s="0" t="n">
        <v>-0.104542245549216</v>
      </c>
      <c r="AE467" s="0" t="n">
        <v>0.144685760742343</v>
      </c>
      <c r="AF467" s="0" t="n">
        <v>-1.67204177304232</v>
      </c>
      <c r="AG467" s="0" t="n">
        <v>-0.497217980453194</v>
      </c>
      <c r="AH467" s="0" t="n">
        <v>1.8396378725623</v>
      </c>
      <c r="AI467" s="0" t="n">
        <v>1.26488884410271</v>
      </c>
      <c r="AJ467" s="0" t="n">
        <v>-0.0552080089923332</v>
      </c>
      <c r="AK467" s="0" t="n">
        <v>0.929847948392651</v>
      </c>
      <c r="AL467" s="0" t="n">
        <v>2.96836843023585</v>
      </c>
      <c r="AM467" s="0" t="n">
        <v>-1.34954631383374</v>
      </c>
      <c r="AN467" s="0" t="n">
        <v>-0.720224016905408</v>
      </c>
      <c r="AO467" s="0" t="n">
        <v>-0.520976873491772</v>
      </c>
      <c r="AP467" s="0" t="n">
        <v>0.607323045470915</v>
      </c>
      <c r="AQ467" s="0" t="n">
        <v>-0.42767677100993</v>
      </c>
      <c r="AR467" s="0" t="n">
        <v>0.704360324220882</v>
      </c>
      <c r="AS467" s="0" t="n">
        <v>-0.204857300217691</v>
      </c>
      <c r="AT467" s="0" t="n">
        <v>0.920583225836477</v>
      </c>
      <c r="AU467" s="0" t="n">
        <v>-1.51628845055601</v>
      </c>
      <c r="AV467" s="0" t="n">
        <v>1.57023665408185</v>
      </c>
      <c r="AW467" s="0" t="n">
        <v>-1.23228382951083</v>
      </c>
      <c r="AX467" s="0" t="n">
        <v>-0.0389158280173303</v>
      </c>
      <c r="AY467" s="0" t="n">
        <v>0.489466995341991</v>
      </c>
      <c r="AZ467" s="0" t="n">
        <v>-0.167002921695738</v>
      </c>
      <c r="BA467" s="0" t="n">
        <v>-0.733348007178181</v>
      </c>
      <c r="BB467" s="0" t="n">
        <v>-1.3667467366944</v>
      </c>
      <c r="BC467" s="0" t="n">
        <v>-0.313143023133532</v>
      </c>
      <c r="BD467" s="0" t="n">
        <v>0.890696085262277</v>
      </c>
      <c r="BE467" s="0" t="n">
        <v>-0.0556301237657886</v>
      </c>
      <c r="BF467" s="0" t="n">
        <v>-1.81679323666237</v>
      </c>
      <c r="BG467" s="0" t="n">
        <v>-1.34767808551262</v>
      </c>
      <c r="BH467" s="0" t="n">
        <v>-0.908763478124359</v>
      </c>
      <c r="BI467" s="0" t="n">
        <v>-0.795687020122387</v>
      </c>
      <c r="BJ467" s="0" t="n">
        <v>-0.699450090606542</v>
      </c>
      <c r="BK467" s="0" t="n">
        <v>-1.15875483450987</v>
      </c>
    </row>
    <row r="468" customFormat="false" ht="15" hidden="false" customHeight="false" outlineLevel="0" collapsed="false">
      <c r="A468" s="0" t="n">
        <v>0.456628785721905</v>
      </c>
      <c r="B468" s="0" t="n">
        <v>1.35508606577501</v>
      </c>
      <c r="C468" s="0" t="n">
        <v>-0.0690035007370614</v>
      </c>
      <c r="D468" s="0" t="n">
        <v>0.817581586777691</v>
      </c>
      <c r="E468" s="0" t="n">
        <v>1.05502075537718</v>
      </c>
      <c r="F468" s="0" t="n">
        <v>0.720278576587932</v>
      </c>
      <c r="G468" s="0" t="n">
        <v>-2.48531392453369</v>
      </c>
      <c r="H468" s="0" t="n">
        <v>-0.136124634075844</v>
      </c>
      <c r="I468" s="0" t="n">
        <v>-0.361907836360988</v>
      </c>
      <c r="J468" s="0" t="n">
        <v>1.22236280700425</v>
      </c>
      <c r="K468" s="0" t="n">
        <v>1.84375295879263</v>
      </c>
      <c r="L468" s="0" t="n">
        <v>0.819052643118806</v>
      </c>
      <c r="M468" s="0" t="n">
        <v>-1.43819558520875</v>
      </c>
      <c r="N468" s="0" t="n">
        <v>-0.334275466076521</v>
      </c>
      <c r="O468" s="0" t="n">
        <v>-0.598595091444392</v>
      </c>
      <c r="P468" s="0" t="n">
        <v>-0.738566039202061</v>
      </c>
      <c r="Q468" s="0" t="n">
        <v>0.591349379798278</v>
      </c>
      <c r="R468" s="0" t="n">
        <v>-1.38796558397337</v>
      </c>
      <c r="S468" s="0" t="n">
        <v>0.632807599222182</v>
      </c>
      <c r="T468" s="0" t="n">
        <v>-1.40623235926255</v>
      </c>
      <c r="U468" s="0" t="n">
        <v>-0.442302156135341</v>
      </c>
      <c r="V468" s="0" t="n">
        <v>1.78904515424632</v>
      </c>
      <c r="W468" s="0" t="n">
        <v>0.748009486600535</v>
      </c>
      <c r="X468" s="0" t="n">
        <v>1.78493853287211</v>
      </c>
      <c r="Y468" s="0" t="n">
        <v>-1.16328213279421</v>
      </c>
      <c r="Z468" s="0" t="n">
        <v>0.0247354208024011</v>
      </c>
      <c r="AA468" s="0" t="n">
        <v>2.22834243994978</v>
      </c>
      <c r="AB468" s="0" t="n">
        <v>-0.375746881719658</v>
      </c>
      <c r="AC468" s="0" t="n">
        <v>0.53716426238832</v>
      </c>
      <c r="AD468" s="0" t="n">
        <v>1.48380585503332</v>
      </c>
      <c r="AE468" s="0" t="n">
        <v>-1.6779658369687</v>
      </c>
      <c r="AF468" s="0" t="n">
        <v>-0.107285866096579</v>
      </c>
      <c r="AG468" s="0" t="n">
        <v>0.293431402313313</v>
      </c>
      <c r="AH468" s="0" t="n">
        <v>0.399424780986017</v>
      </c>
      <c r="AI468" s="0" t="n">
        <v>1.51327946915777</v>
      </c>
      <c r="AJ468" s="0" t="n">
        <v>1.30454889958411</v>
      </c>
      <c r="AK468" s="0" t="n">
        <v>-1.28491678487508</v>
      </c>
      <c r="AL468" s="0" t="n">
        <v>0.473882869785719</v>
      </c>
      <c r="AM468" s="0" t="n">
        <v>-0.0220677009368635</v>
      </c>
      <c r="AN468" s="0" t="n">
        <v>2.04433047620108</v>
      </c>
      <c r="AO468" s="0" t="n">
        <v>1.31809203579551</v>
      </c>
      <c r="AP468" s="0" t="n">
        <v>-0.609812519874753</v>
      </c>
      <c r="AQ468" s="0" t="n">
        <v>-0.377711760113834</v>
      </c>
      <c r="AR468" s="0" t="n">
        <v>-1.75337519872432</v>
      </c>
      <c r="AS468" s="0" t="n">
        <v>-1.34295633163123</v>
      </c>
      <c r="AT468" s="0" t="n">
        <v>0.230710972484823</v>
      </c>
      <c r="AU468" s="0" t="n">
        <v>-0.472953564713271</v>
      </c>
      <c r="AV468" s="0" t="n">
        <v>0.316603442903074</v>
      </c>
      <c r="AW468" s="0" t="n">
        <v>-2.05480981863865</v>
      </c>
      <c r="AX468" s="0" t="n">
        <v>-1.1490146960524</v>
      </c>
      <c r="AY468" s="0" t="n">
        <v>-0.169685090857751</v>
      </c>
      <c r="AZ468" s="0" t="n">
        <v>-0.200394784876351</v>
      </c>
      <c r="BA468" s="0" t="n">
        <v>-1.44485028725981</v>
      </c>
      <c r="BB468" s="0" t="n">
        <v>-0.579577847113847</v>
      </c>
      <c r="BC468" s="0" t="n">
        <v>-1.55862801707009</v>
      </c>
      <c r="BD468" s="0" t="n">
        <v>2.19364792625887</v>
      </c>
      <c r="BE468" s="0" t="n">
        <v>-0.461228261498798</v>
      </c>
      <c r="BF468" s="0" t="n">
        <v>0.515434864681385</v>
      </c>
      <c r="BG468" s="0" t="n">
        <v>-1.75637798762799</v>
      </c>
      <c r="BH468" s="0" t="n">
        <v>-1.54639868718983</v>
      </c>
      <c r="BI468" s="0" t="n">
        <v>-0.0328358091013067</v>
      </c>
      <c r="BJ468" s="0" t="n">
        <v>-1.53563097881103</v>
      </c>
      <c r="BK468" s="0" t="n">
        <v>-1.78311451999251</v>
      </c>
    </row>
    <row r="469" customFormat="false" ht="15" hidden="false" customHeight="false" outlineLevel="0" collapsed="false">
      <c r="A469" s="0" t="n">
        <v>-0.0744066719261473</v>
      </c>
      <c r="B469" s="0" t="n">
        <v>-2.47193377243186</v>
      </c>
      <c r="C469" s="0" t="n">
        <v>0.0313411526697225</v>
      </c>
      <c r="D469" s="0" t="n">
        <v>0.214520950335909</v>
      </c>
      <c r="E469" s="0" t="n">
        <v>-0.865872588584343</v>
      </c>
      <c r="F469" s="0" t="n">
        <v>0.353790731142314</v>
      </c>
      <c r="G469" s="0" t="n">
        <v>-0.0853397757948938</v>
      </c>
      <c r="H469" s="0" t="n">
        <v>-1.40943442405091</v>
      </c>
      <c r="I469" s="0" t="n">
        <v>-0.0192188522172703</v>
      </c>
      <c r="J469" s="0" t="n">
        <v>1.69501779297531</v>
      </c>
      <c r="K469" s="0" t="n">
        <v>-0.367319387849197</v>
      </c>
      <c r="L469" s="0" t="n">
        <v>0.696293579052395</v>
      </c>
      <c r="M469" s="0" t="n">
        <v>-0.865271157294546</v>
      </c>
      <c r="N469" s="0" t="n">
        <v>-0.696189715826246</v>
      </c>
      <c r="O469" s="0" t="n">
        <v>-1.47140034816652</v>
      </c>
      <c r="P469" s="0" t="n">
        <v>-0.907532300792697</v>
      </c>
      <c r="Q469" s="0" t="n">
        <v>-1.09024428365807</v>
      </c>
      <c r="R469" s="0" t="n">
        <v>0.669096760137713</v>
      </c>
      <c r="S469" s="0" t="n">
        <v>-0.803986495890503</v>
      </c>
      <c r="T469" s="0" t="n">
        <v>-1.96845128936029</v>
      </c>
      <c r="U469" s="0" t="n">
        <v>0.688649908636767</v>
      </c>
      <c r="V469" s="0" t="n">
        <v>-1.7997382917271</v>
      </c>
      <c r="W469" s="0" t="n">
        <v>0.549350091201331</v>
      </c>
      <c r="X469" s="0" t="n">
        <v>0.851971245049974</v>
      </c>
      <c r="Y469" s="0" t="n">
        <v>-0.296200443354838</v>
      </c>
      <c r="Z469" s="0" t="n">
        <v>-0.71591041612881</v>
      </c>
      <c r="AA469" s="0" t="n">
        <v>-0.911750123972265</v>
      </c>
      <c r="AB469" s="0" t="n">
        <v>0.961762420773202</v>
      </c>
      <c r="AC469" s="0" t="n">
        <v>-0.43454009725429</v>
      </c>
      <c r="AD469" s="0" t="n">
        <v>0.685554571483505</v>
      </c>
      <c r="AE469" s="0" t="n">
        <v>1.48892225607058</v>
      </c>
      <c r="AF469" s="0" t="n">
        <v>0.928736315532785</v>
      </c>
      <c r="AG469" s="0" t="n">
        <v>0.750900365955818</v>
      </c>
      <c r="AH469" s="0" t="n">
        <v>-0.521595160352507</v>
      </c>
      <c r="AI469" s="0" t="n">
        <v>-1.15221366306867</v>
      </c>
      <c r="AJ469" s="0" t="n">
        <v>1.47320662987527</v>
      </c>
      <c r="AK469" s="0" t="n">
        <v>-0.351961074208056</v>
      </c>
      <c r="AL469" s="0" t="n">
        <v>1.17669818577091</v>
      </c>
      <c r="AM469" s="0" t="n">
        <v>-0.629085409014</v>
      </c>
      <c r="AN469" s="0" t="n">
        <v>0.622730581003748</v>
      </c>
      <c r="AO469" s="0" t="n">
        <v>1.05132901802328</v>
      </c>
      <c r="AP469" s="0" t="n">
        <v>-0.799664515347575</v>
      </c>
      <c r="AQ469" s="0" t="n">
        <v>0.586922605445095</v>
      </c>
      <c r="AR469" s="0" t="n">
        <v>0.315963951352698</v>
      </c>
      <c r="AS469" s="0" t="n">
        <v>2.21998908755638</v>
      </c>
      <c r="AT469" s="0" t="n">
        <v>-0.946551361423474</v>
      </c>
      <c r="AU469" s="0" t="n">
        <v>-0.820908521169107</v>
      </c>
      <c r="AV469" s="0" t="n">
        <v>-0.00545784428131395</v>
      </c>
      <c r="AW469" s="0" t="n">
        <v>1.52758094135576</v>
      </c>
      <c r="AX469" s="0" t="n">
        <v>-1.20936917833476</v>
      </c>
      <c r="AY469" s="0" t="n">
        <v>0.666263386360791</v>
      </c>
      <c r="AZ469" s="0" t="n">
        <v>0.453353450100588</v>
      </c>
      <c r="BA469" s="0" t="n">
        <v>-2.31204405635953</v>
      </c>
      <c r="BB469" s="0" t="n">
        <v>0.70363644410923</v>
      </c>
      <c r="BC469" s="0" t="n">
        <v>-0.7422099624265</v>
      </c>
      <c r="BD469" s="0" t="n">
        <v>-0.562092262082618</v>
      </c>
      <c r="BE469" s="0" t="n">
        <v>-0.390172192880085</v>
      </c>
      <c r="BF469" s="0" t="n">
        <v>-0.282000542554511</v>
      </c>
      <c r="BG469" s="0" t="n">
        <v>-0.376388561889199</v>
      </c>
      <c r="BH469" s="0" t="n">
        <v>-0.27194059094054</v>
      </c>
      <c r="BI469" s="0" t="n">
        <v>0.0519183587760609</v>
      </c>
      <c r="BJ469" s="0" t="n">
        <v>-1.51128312411074</v>
      </c>
      <c r="BK469" s="0" t="n">
        <v>1.31266056079928</v>
      </c>
    </row>
    <row r="470" customFormat="false" ht="15" hidden="false" customHeight="false" outlineLevel="0" collapsed="false">
      <c r="A470" s="0" t="n">
        <v>-1.02145810401538</v>
      </c>
      <c r="B470" s="0" t="n">
        <v>-0.822342298687552</v>
      </c>
      <c r="C470" s="0" t="n">
        <v>-0.698399121329401</v>
      </c>
      <c r="D470" s="0" t="n">
        <v>-1.11697942764013</v>
      </c>
      <c r="E470" s="0" t="n">
        <v>0.092599395268393</v>
      </c>
      <c r="F470" s="0" t="n">
        <v>1.86897407582688</v>
      </c>
      <c r="G470" s="0" t="n">
        <v>0.0722926597144858</v>
      </c>
      <c r="H470" s="0" t="n">
        <v>0.991194217624554</v>
      </c>
      <c r="I470" s="0" t="n">
        <v>0.731859209858064</v>
      </c>
      <c r="J470" s="0" t="n">
        <v>1.24241967383241</v>
      </c>
      <c r="K470" s="0" t="n">
        <v>0.477344858443834</v>
      </c>
      <c r="L470" s="0" t="n">
        <v>0.596623693983449</v>
      </c>
      <c r="M470" s="0" t="n">
        <v>2.3775698299271</v>
      </c>
      <c r="N470" s="0" t="n">
        <v>-0.700221911282289</v>
      </c>
      <c r="O470" s="0" t="n">
        <v>-2.22032185800488</v>
      </c>
      <c r="P470" s="0" t="n">
        <v>-0.606237193496289</v>
      </c>
      <c r="Q470" s="0" t="n">
        <v>0.202923956534228</v>
      </c>
      <c r="R470" s="0" t="n">
        <v>0.0547463956762156</v>
      </c>
      <c r="S470" s="0" t="n">
        <v>0.420985868013176</v>
      </c>
      <c r="T470" s="0" t="n">
        <v>-0.0900415838669583</v>
      </c>
      <c r="U470" s="0" t="n">
        <v>0.0370080940732336</v>
      </c>
      <c r="V470" s="0" t="n">
        <v>0.841048430398295</v>
      </c>
      <c r="W470" s="0" t="n">
        <v>-1.68288838894783</v>
      </c>
      <c r="X470" s="0" t="n">
        <v>1.48715423570977</v>
      </c>
      <c r="Y470" s="0" t="n">
        <v>-0.718331543194246</v>
      </c>
      <c r="Z470" s="0" t="n">
        <v>0.101197627317532</v>
      </c>
      <c r="AA470" s="0" t="n">
        <v>-1.90083181506575</v>
      </c>
      <c r="AB470" s="0" t="n">
        <v>-0.340864599248221</v>
      </c>
      <c r="AC470" s="0" t="n">
        <v>0.359905537183248</v>
      </c>
      <c r="AD470" s="0" t="n">
        <v>0.247707198434497</v>
      </c>
      <c r="AE470" s="0" t="n">
        <v>-0.0399066945197612</v>
      </c>
      <c r="AF470" s="0" t="n">
        <v>1.1427906949964</v>
      </c>
      <c r="AG470" s="0" t="n">
        <v>0.766869525117912</v>
      </c>
      <c r="AH470" s="0" t="n">
        <v>1.78494396919186</v>
      </c>
      <c r="AI470" s="0" t="n">
        <v>0.922976898374094</v>
      </c>
      <c r="AJ470" s="0" t="n">
        <v>-0.0939064816604498</v>
      </c>
      <c r="AK470" s="0" t="n">
        <v>-0.300175049284521</v>
      </c>
      <c r="AL470" s="0" t="n">
        <v>1.9793296949964</v>
      </c>
      <c r="AM470" s="0" t="n">
        <v>0.137211703044201</v>
      </c>
      <c r="AN470" s="0" t="n">
        <v>-0.563409950822132</v>
      </c>
      <c r="AO470" s="0" t="n">
        <v>0.162912193376235</v>
      </c>
      <c r="AP470" s="0" t="n">
        <v>0.6337886457778</v>
      </c>
      <c r="AQ470" s="0" t="n">
        <v>0.412161145048214</v>
      </c>
      <c r="AR470" s="0" t="n">
        <v>0.540763354977222</v>
      </c>
      <c r="AS470" s="0" t="n">
        <v>0.636730559108057</v>
      </c>
      <c r="AT470" s="0" t="n">
        <v>-0.173823525244848</v>
      </c>
      <c r="AU470" s="0" t="n">
        <v>-2.30768822773545</v>
      </c>
      <c r="AV470" s="0" t="n">
        <v>0.743699916905183</v>
      </c>
      <c r="AW470" s="0" t="n">
        <v>0.318142632661427</v>
      </c>
      <c r="AX470" s="0" t="n">
        <v>0.0516979393752317</v>
      </c>
      <c r="AY470" s="0" t="n">
        <v>0.687354434358294</v>
      </c>
      <c r="AZ470" s="0" t="n">
        <v>-1.09823580352343</v>
      </c>
      <c r="BA470" s="0" t="n">
        <v>2.37088537330644</v>
      </c>
      <c r="BB470" s="0" t="n">
        <v>0.531059170378676</v>
      </c>
      <c r="BC470" s="0" t="n">
        <v>-0.818313736319962</v>
      </c>
      <c r="BD470" s="0" t="n">
        <v>0.294094308388634</v>
      </c>
      <c r="BE470" s="0" t="n">
        <v>0.820838958850291</v>
      </c>
      <c r="BF470" s="0" t="n">
        <v>-0.440756754438764</v>
      </c>
      <c r="BG470" s="0" t="n">
        <v>-0.906343235397152</v>
      </c>
      <c r="BH470" s="0" t="n">
        <v>-0.210635445215058</v>
      </c>
      <c r="BI470" s="0" t="n">
        <v>0.801220359812883</v>
      </c>
      <c r="BJ470" s="0" t="n">
        <v>-0.456203319151743</v>
      </c>
      <c r="BK470" s="0" t="n">
        <v>0.40204930027479</v>
      </c>
    </row>
    <row r="471" customFormat="false" ht="15" hidden="false" customHeight="false" outlineLevel="0" collapsed="false">
      <c r="A471" s="0" t="n">
        <v>-0.745186881893828</v>
      </c>
      <c r="B471" s="0" t="n">
        <v>-1.48325888485659</v>
      </c>
      <c r="C471" s="0" t="n">
        <v>2.60557675568853</v>
      </c>
      <c r="D471" s="0" t="n">
        <v>-0.111067473195633</v>
      </c>
      <c r="E471" s="0" t="n">
        <v>1.73573393694763</v>
      </c>
      <c r="F471" s="0" t="n">
        <v>-2.44178858532977</v>
      </c>
      <c r="G471" s="0" t="n">
        <v>0.468124533796191</v>
      </c>
      <c r="H471" s="0" t="n">
        <v>-0.746373241825372</v>
      </c>
      <c r="I471" s="0" t="n">
        <v>0.0353168595948957</v>
      </c>
      <c r="J471" s="0" t="n">
        <v>0.80308458071906</v>
      </c>
      <c r="K471" s="0" t="n">
        <v>0.922053047177427</v>
      </c>
      <c r="L471" s="0" t="n">
        <v>-1.58567917310076</v>
      </c>
      <c r="M471" s="0" t="n">
        <v>-0.955938060178311</v>
      </c>
      <c r="N471" s="0" t="n">
        <v>-1.94358408737756</v>
      </c>
      <c r="O471" s="0" t="n">
        <v>-0.0554533351576992</v>
      </c>
      <c r="P471" s="0" t="n">
        <v>-0.287919621246</v>
      </c>
      <c r="Q471" s="0" t="n">
        <v>0.267191565655288</v>
      </c>
      <c r="R471" s="0" t="n">
        <v>0.287082203115009</v>
      </c>
      <c r="S471" s="0" t="n">
        <v>1.04188693247737</v>
      </c>
      <c r="T471" s="0" t="n">
        <v>-0.0840101909243513</v>
      </c>
      <c r="U471" s="0" t="n">
        <v>0.789246594886197</v>
      </c>
      <c r="V471" s="0" t="n">
        <v>-0.441908922164203</v>
      </c>
      <c r="W471" s="0" t="n">
        <v>-0.17001021898021</v>
      </c>
      <c r="X471" s="0" t="n">
        <v>-0.287682043675722</v>
      </c>
      <c r="Y471" s="0" t="n">
        <v>-1.67512993969023</v>
      </c>
      <c r="Z471" s="0" t="n">
        <v>0.0377179497655912</v>
      </c>
      <c r="AA471" s="0" t="n">
        <v>-0.756727002853428</v>
      </c>
      <c r="AB471" s="0" t="n">
        <v>-2.05150946408558</v>
      </c>
      <c r="AC471" s="0" t="n">
        <v>-1.30661706929505</v>
      </c>
      <c r="AD471" s="0" t="n">
        <v>-1.15316969845485</v>
      </c>
      <c r="AE471" s="0" t="n">
        <v>0.3066882155205</v>
      </c>
      <c r="AF471" s="0" t="n">
        <v>-0.229643055567797</v>
      </c>
      <c r="AG471" s="0" t="n">
        <v>1.31827629202994</v>
      </c>
      <c r="AH471" s="0" t="n">
        <v>-0.498914400964415</v>
      </c>
      <c r="AI471" s="0" t="n">
        <v>-0.274460177613842</v>
      </c>
      <c r="AJ471" s="0" t="n">
        <v>-0.0233851251561811</v>
      </c>
      <c r="AK471" s="0" t="n">
        <v>-1.02719478824286</v>
      </c>
      <c r="AL471" s="0" t="n">
        <v>1.2077748224244</v>
      </c>
      <c r="AM471" s="0" t="n">
        <v>-1.63486285116035</v>
      </c>
      <c r="AN471" s="0" t="n">
        <v>-0.901764687940284</v>
      </c>
      <c r="AO471" s="0" t="n">
        <v>0.0706339796519741</v>
      </c>
      <c r="AP471" s="0" t="n">
        <v>0.148729587817394</v>
      </c>
      <c r="AQ471" s="0" t="n">
        <v>-0.480611215248594</v>
      </c>
      <c r="AR471" s="0" t="n">
        <v>-1.52085123206378</v>
      </c>
      <c r="AS471" s="0" t="n">
        <v>-0.101607718690011</v>
      </c>
      <c r="AT471" s="0" t="n">
        <v>-0.144030901979226</v>
      </c>
      <c r="AU471" s="0" t="n">
        <v>-0.0181184776258713</v>
      </c>
      <c r="AV471" s="0" t="n">
        <v>-1.78202411270147</v>
      </c>
      <c r="AW471" s="0" t="n">
        <v>0.368883102937024</v>
      </c>
      <c r="AX471" s="0" t="n">
        <v>0.0295075986190713</v>
      </c>
      <c r="AY471" s="0" t="n">
        <v>-1.463435654261</v>
      </c>
      <c r="AZ471" s="0" t="n">
        <v>-0.147010833612864</v>
      </c>
      <c r="BA471" s="0" t="n">
        <v>-1.13705886004552</v>
      </c>
      <c r="BB471" s="0" t="n">
        <v>0.911280056902959</v>
      </c>
      <c r="BC471" s="0" t="n">
        <v>0.205292521628514</v>
      </c>
      <c r="BD471" s="0" t="n">
        <v>-1.48443403844023</v>
      </c>
      <c r="BE471" s="0" t="n">
        <v>0.676339715763546</v>
      </c>
      <c r="BF471" s="0" t="n">
        <v>0.151299039769707</v>
      </c>
      <c r="BG471" s="0" t="n">
        <v>-0.256685230891479</v>
      </c>
      <c r="BH471" s="0" t="n">
        <v>0.989154517992987</v>
      </c>
      <c r="BI471" s="0" t="n">
        <v>0.413810118621897</v>
      </c>
      <c r="BJ471" s="0" t="n">
        <v>-0.11263668182564</v>
      </c>
      <c r="BK471" s="0" t="n">
        <v>-0.0466817341619612</v>
      </c>
    </row>
    <row r="472" customFormat="false" ht="15" hidden="false" customHeight="false" outlineLevel="0" collapsed="false">
      <c r="A472" s="0" t="n">
        <v>-1.28035202083714</v>
      </c>
      <c r="B472" s="0" t="n">
        <v>-1.54145719483225</v>
      </c>
      <c r="C472" s="0" t="n">
        <v>0.856084872000911</v>
      </c>
      <c r="D472" s="0" t="n">
        <v>-0.111268519167489</v>
      </c>
      <c r="E472" s="0" t="n">
        <v>-0.674248308424766</v>
      </c>
      <c r="F472" s="0" t="n">
        <v>-1.5163474657992</v>
      </c>
      <c r="G472" s="0" t="n">
        <v>-0.718490297317129</v>
      </c>
      <c r="H472" s="0" t="n">
        <v>-0.290913401592332</v>
      </c>
      <c r="I472" s="0" t="n">
        <v>-0.666542531982631</v>
      </c>
      <c r="J472" s="0" t="n">
        <v>-0.67376883433626</v>
      </c>
      <c r="K472" s="0" t="n">
        <v>0.927714292284368</v>
      </c>
      <c r="L472" s="0" t="n">
        <v>-0.192798792506269</v>
      </c>
      <c r="M472" s="0" t="n">
        <v>-1.45916099418869</v>
      </c>
      <c r="N472" s="0" t="n">
        <v>0.207356768694005</v>
      </c>
      <c r="O472" s="0" t="n">
        <v>-0.129446642547444</v>
      </c>
      <c r="P472" s="0" t="n">
        <v>0.242516449526022</v>
      </c>
      <c r="Q472" s="0" t="n">
        <v>2.31385949560688</v>
      </c>
      <c r="R472" s="0" t="n">
        <v>-0.0205901772346791</v>
      </c>
      <c r="S472" s="0" t="n">
        <v>-0.301791930652873</v>
      </c>
      <c r="T472" s="0" t="n">
        <v>0.512493390880902</v>
      </c>
      <c r="U472" s="0" t="n">
        <v>1.15463694888473</v>
      </c>
      <c r="V472" s="0" t="n">
        <v>0.880606459781649</v>
      </c>
      <c r="W472" s="0" t="n">
        <v>-0.764187616135564</v>
      </c>
      <c r="X472" s="0" t="n">
        <v>-1.97252477304691</v>
      </c>
      <c r="Y472" s="0" t="n">
        <v>-1.38243334090543</v>
      </c>
      <c r="Z472" s="0" t="n">
        <v>1.34434600483055</v>
      </c>
      <c r="AA472" s="0" t="n">
        <v>-0.854627310550703</v>
      </c>
      <c r="AB472" s="0" t="n">
        <v>0.66316237580929</v>
      </c>
      <c r="AC472" s="0" t="n">
        <v>0.582267062508777</v>
      </c>
      <c r="AD472" s="0" t="n">
        <v>0.461975597971284</v>
      </c>
      <c r="AE472" s="0" t="n">
        <v>-0.70606694985543</v>
      </c>
      <c r="AF472" s="0" t="n">
        <v>-0.959253376449038</v>
      </c>
      <c r="AG472" s="0" t="n">
        <v>0.098031071279788</v>
      </c>
      <c r="AH472" s="0" t="n">
        <v>0.0810707410080248</v>
      </c>
      <c r="AI472" s="0" t="n">
        <v>-0.464263743235793</v>
      </c>
      <c r="AJ472" s="0" t="n">
        <v>-0.567994539524242</v>
      </c>
      <c r="AK472" s="0" t="n">
        <v>-1.17622570675853</v>
      </c>
      <c r="AL472" s="0" t="n">
        <v>1.2843719755092</v>
      </c>
      <c r="AM472" s="0" t="n">
        <v>-0.02002733980403</v>
      </c>
      <c r="AN472" s="0" t="n">
        <v>1.06802437589118</v>
      </c>
      <c r="AO472" s="0" t="n">
        <v>0.0509422790634031</v>
      </c>
      <c r="AP472" s="0" t="n">
        <v>0.226175287680761</v>
      </c>
      <c r="AQ472" s="0" t="n">
        <v>0.0467494539027023</v>
      </c>
      <c r="AR472" s="0" t="n">
        <v>0.799742888110532</v>
      </c>
      <c r="AS472" s="0" t="n">
        <v>1.48728979320743</v>
      </c>
      <c r="AT472" s="0" t="n">
        <v>2.0944375267149</v>
      </c>
      <c r="AU472" s="0" t="n">
        <v>0.13118015426484</v>
      </c>
      <c r="AV472" s="0" t="n">
        <v>0.431001105832939</v>
      </c>
      <c r="AW472" s="0" t="n">
        <v>0.675937664803827</v>
      </c>
      <c r="AX472" s="0" t="n">
        <v>-1.32254846283166</v>
      </c>
      <c r="AY472" s="0" t="n">
        <v>0.859438186795311</v>
      </c>
      <c r="AZ472" s="0" t="n">
        <v>-1.4168340821388</v>
      </c>
      <c r="BA472" s="0" t="n">
        <v>-1.62384374426926</v>
      </c>
      <c r="BB472" s="0" t="n">
        <v>1.95090046678938</v>
      </c>
      <c r="BC472" s="0" t="n">
        <v>-0.0923814589989698</v>
      </c>
      <c r="BD472" s="0" t="n">
        <v>0.399696490835991</v>
      </c>
      <c r="BE472" s="0" t="n">
        <v>2.91180394471727</v>
      </c>
      <c r="BF472" s="0" t="n">
        <v>1.44464125306841</v>
      </c>
      <c r="BG472" s="0" t="n">
        <v>-0.774936107108474</v>
      </c>
      <c r="BH472" s="0" t="n">
        <v>-2.01919925271126</v>
      </c>
      <c r="BI472" s="0" t="n">
        <v>-0.902678142699248</v>
      </c>
      <c r="BJ472" s="0" t="n">
        <v>-0.323632472512978</v>
      </c>
      <c r="BK472" s="0" t="n">
        <v>0.0213323816310875</v>
      </c>
    </row>
    <row r="473" customFormat="false" ht="15" hidden="false" customHeight="false" outlineLevel="0" collapsed="false">
      <c r="A473" s="0" t="n">
        <v>-1.68266291464811</v>
      </c>
      <c r="B473" s="0" t="n">
        <v>-2.14823920195764</v>
      </c>
      <c r="C473" s="0" t="n">
        <v>0.586842679524186</v>
      </c>
      <c r="D473" s="0" t="n">
        <v>1.99998656031029</v>
      </c>
      <c r="E473" s="0" t="n">
        <v>2.0981874632712</v>
      </c>
      <c r="F473" s="0" t="n">
        <v>-1.3218809921598</v>
      </c>
      <c r="G473" s="0" t="n">
        <v>0.0470585407743865</v>
      </c>
      <c r="H473" s="0" t="n">
        <v>-0.183241910458719</v>
      </c>
      <c r="I473" s="0" t="n">
        <v>1.79065099295671</v>
      </c>
      <c r="J473" s="0" t="n">
        <v>0.753188912788466</v>
      </c>
      <c r="K473" s="0" t="n">
        <v>0.295480813900782</v>
      </c>
      <c r="L473" s="0" t="n">
        <v>-0.207838383364071</v>
      </c>
      <c r="M473" s="0" t="n">
        <v>0.398592038913759</v>
      </c>
      <c r="N473" s="0" t="n">
        <v>1.03732619830134</v>
      </c>
      <c r="O473" s="0" t="n">
        <v>0.784566992602523</v>
      </c>
      <c r="P473" s="0" t="n">
        <v>-1.20832328594723</v>
      </c>
      <c r="Q473" s="0" t="n">
        <v>-0.2447846196035</v>
      </c>
      <c r="R473" s="0" t="n">
        <v>-0.612156806955552</v>
      </c>
      <c r="S473" s="0" t="n">
        <v>0.89887381087733</v>
      </c>
      <c r="T473" s="0" t="n">
        <v>2.95382348540062</v>
      </c>
      <c r="U473" s="0" t="n">
        <v>0.523104306884496</v>
      </c>
      <c r="V473" s="0" t="n">
        <v>0.866570554425497</v>
      </c>
      <c r="W473" s="0" t="n">
        <v>-0.349012268628079</v>
      </c>
      <c r="X473" s="0" t="n">
        <v>-3.28572371368184</v>
      </c>
      <c r="Y473" s="0" t="n">
        <v>-0.695166017618256</v>
      </c>
      <c r="Z473" s="0" t="n">
        <v>-2.73596015938349</v>
      </c>
      <c r="AA473" s="0" t="n">
        <v>-0.568769695339449</v>
      </c>
      <c r="AB473" s="0" t="n">
        <v>0.629886237572715</v>
      </c>
      <c r="AC473" s="0" t="n">
        <v>-0.347916078120883</v>
      </c>
      <c r="AD473" s="0" t="n">
        <v>-1.78063859947771</v>
      </c>
      <c r="AE473" s="0" t="n">
        <v>-1.82956259632124</v>
      </c>
      <c r="AF473" s="0" t="n">
        <v>0.575337368043079</v>
      </c>
      <c r="AG473" s="0" t="n">
        <v>-0.253183695699299</v>
      </c>
      <c r="AH473" s="0" t="n">
        <v>1.42926687967115</v>
      </c>
      <c r="AI473" s="0" t="n">
        <v>-0.82466862469143</v>
      </c>
      <c r="AJ473" s="0" t="n">
        <v>-1.55335469905589</v>
      </c>
      <c r="AK473" s="0" t="n">
        <v>-0.0397994541160162</v>
      </c>
      <c r="AL473" s="0" t="n">
        <v>0.667384054360128</v>
      </c>
      <c r="AM473" s="0" t="n">
        <v>-0.360130951277563</v>
      </c>
      <c r="AN473" s="0" t="n">
        <v>-0.417459031363166</v>
      </c>
      <c r="AO473" s="0" t="n">
        <v>-0.0811438318496202</v>
      </c>
      <c r="AP473" s="0" t="n">
        <v>-0.178715124335953</v>
      </c>
      <c r="AQ473" s="0" t="n">
        <v>0.173814850469371</v>
      </c>
      <c r="AR473" s="0" t="n">
        <v>-0.995954928226406</v>
      </c>
      <c r="AS473" s="0" t="n">
        <v>-0.736227445165127</v>
      </c>
      <c r="AT473" s="0" t="n">
        <v>0.983103147144149</v>
      </c>
      <c r="AU473" s="0" t="n">
        <v>1.0105906031586</v>
      </c>
      <c r="AV473" s="0" t="n">
        <v>0.254374417026562</v>
      </c>
      <c r="AW473" s="0" t="n">
        <v>-0.736837124105179</v>
      </c>
      <c r="AX473" s="0" t="n">
        <v>-0.148057413890815</v>
      </c>
      <c r="AY473" s="0" t="n">
        <v>0.643150410122655</v>
      </c>
      <c r="AZ473" s="0" t="n">
        <v>-0.26151859672583</v>
      </c>
      <c r="BA473" s="0" t="n">
        <v>0.330810519522272</v>
      </c>
      <c r="BB473" s="0" t="n">
        <v>-0.880486460224131</v>
      </c>
      <c r="BC473" s="0" t="n">
        <v>-0.333058435067047</v>
      </c>
      <c r="BD473" s="0" t="n">
        <v>0.315278187452144</v>
      </c>
      <c r="BE473" s="0" t="n">
        <v>-0.231518772046462</v>
      </c>
      <c r="BF473" s="0" t="n">
        <v>-1.3150480595242</v>
      </c>
      <c r="BG473" s="0" t="n">
        <v>0.569630076546378</v>
      </c>
      <c r="BH473" s="0" t="n">
        <v>-0.402656981647161</v>
      </c>
      <c r="BI473" s="0" t="n">
        <v>0.0704603404659958</v>
      </c>
      <c r="BJ473" s="0" t="n">
        <v>-0.4269836838621</v>
      </c>
      <c r="BK473" s="0" t="n">
        <v>0.65456494159573</v>
      </c>
    </row>
    <row r="474" customFormat="false" ht="15" hidden="false" customHeight="false" outlineLevel="0" collapsed="false">
      <c r="A474" s="0" t="n">
        <v>-0.110335433159376</v>
      </c>
      <c r="B474" s="0" t="n">
        <v>-1.1078232824168</v>
      </c>
      <c r="C474" s="0" t="n">
        <v>0.937006981246107</v>
      </c>
      <c r="D474" s="0" t="n">
        <v>1.32940510332508</v>
      </c>
      <c r="E474" s="0" t="n">
        <v>1.29145556448696</v>
      </c>
      <c r="F474" s="0" t="n">
        <v>1.17066253020019</v>
      </c>
      <c r="G474" s="0" t="n">
        <v>-0.595323287892664</v>
      </c>
      <c r="H474" s="0" t="n">
        <v>1.40585968586547</v>
      </c>
      <c r="I474" s="0" t="n">
        <v>0.297895344743531</v>
      </c>
      <c r="J474" s="0" t="n">
        <v>-0.618289303310708</v>
      </c>
      <c r="K474" s="0" t="n">
        <v>-0.416659060548594</v>
      </c>
      <c r="L474" s="0" t="n">
        <v>0.385558979962485</v>
      </c>
      <c r="M474" s="0" t="n">
        <v>-0.190923731755106</v>
      </c>
      <c r="N474" s="0" t="n">
        <v>-0.107145329737568</v>
      </c>
      <c r="O474" s="0" t="n">
        <v>0.224240955548186</v>
      </c>
      <c r="P474" s="0" t="n">
        <v>0.21083471865458</v>
      </c>
      <c r="Q474" s="0" t="n">
        <v>-2.23542743475696</v>
      </c>
      <c r="R474" s="0" t="n">
        <v>-0.809310903931301</v>
      </c>
      <c r="S474" s="0" t="n">
        <v>-2.48065091751214</v>
      </c>
      <c r="T474" s="0" t="n">
        <v>0.496963132920501</v>
      </c>
      <c r="U474" s="0" t="n">
        <v>0.0849665968881474</v>
      </c>
      <c r="V474" s="0" t="n">
        <v>1.33212576527665</v>
      </c>
      <c r="W474" s="0" t="n">
        <v>0.809566802089572</v>
      </c>
      <c r="X474" s="0" t="n">
        <v>-1.9019131486625</v>
      </c>
      <c r="Y474" s="0" t="n">
        <v>0.522034289841756</v>
      </c>
      <c r="Z474" s="0" t="n">
        <v>-1.91928130014446</v>
      </c>
      <c r="AA474" s="0" t="n">
        <v>1.24336226067989</v>
      </c>
      <c r="AB474" s="0" t="n">
        <v>1.05346903407328</v>
      </c>
      <c r="AC474" s="0" t="n">
        <v>0.341231221023421</v>
      </c>
      <c r="AD474" s="0" t="n">
        <v>0.0637499216791779</v>
      </c>
      <c r="AE474" s="0" t="n">
        <v>-0.92308729245013</v>
      </c>
      <c r="AF474" s="0" t="n">
        <v>-0.450770417186266</v>
      </c>
      <c r="AG474" s="0" t="n">
        <v>0.416315257344028</v>
      </c>
      <c r="AH474" s="0" t="n">
        <v>0.133315806518106</v>
      </c>
      <c r="AI474" s="0" t="n">
        <v>0.3190629197847</v>
      </c>
      <c r="AJ474" s="0" t="n">
        <v>0.91465373532573</v>
      </c>
      <c r="AK474" s="0" t="n">
        <v>0.887962936601622</v>
      </c>
      <c r="AL474" s="0" t="n">
        <v>-1.02788389143341</v>
      </c>
      <c r="AM474" s="0" t="n">
        <v>1.82816492792714</v>
      </c>
      <c r="AN474" s="0" t="n">
        <v>-1.61735869744506</v>
      </c>
      <c r="AO474" s="0" t="n">
        <v>0.342994225602232</v>
      </c>
      <c r="AP474" s="0" t="n">
        <v>0.77250860639216</v>
      </c>
      <c r="AQ474" s="0" t="n">
        <v>-0.739759290697269</v>
      </c>
      <c r="AR474" s="0" t="n">
        <v>-1.48521658414712</v>
      </c>
      <c r="AS474" s="0" t="n">
        <v>-1.11763244160396</v>
      </c>
      <c r="AT474" s="0" t="n">
        <v>-0.501852049359891</v>
      </c>
      <c r="AU474" s="0" t="n">
        <v>-1.08686348972184</v>
      </c>
      <c r="AV474" s="0" t="n">
        <v>1.71649757714387</v>
      </c>
      <c r="AW474" s="0" t="n">
        <v>0.521830541488148</v>
      </c>
      <c r="AX474" s="0" t="n">
        <v>0.911170060024845</v>
      </c>
      <c r="AY474" s="0" t="n">
        <v>-1.22463873121518</v>
      </c>
      <c r="AZ474" s="0" t="n">
        <v>0.383478018923887</v>
      </c>
      <c r="BA474" s="0" t="n">
        <v>-0.845406556782056</v>
      </c>
      <c r="BB474" s="0" t="n">
        <v>-0.535856942488638</v>
      </c>
      <c r="BC474" s="0" t="n">
        <v>0.862306936163681</v>
      </c>
      <c r="BD474" s="0" t="n">
        <v>0.586958209976285</v>
      </c>
      <c r="BE474" s="0" t="n">
        <v>-1.29381769081473</v>
      </c>
      <c r="BF474" s="0" t="n">
        <v>0.775482648684413</v>
      </c>
      <c r="BG474" s="0" t="n">
        <v>-0.124867610195479</v>
      </c>
      <c r="BH474" s="0" t="n">
        <v>0.782541286326445</v>
      </c>
      <c r="BI474" s="0" t="n">
        <v>0.313952186915861</v>
      </c>
      <c r="BJ474" s="0" t="n">
        <v>0.0461619439699719</v>
      </c>
      <c r="BK474" s="0" t="n">
        <v>0.782866510297491</v>
      </c>
    </row>
    <row r="475" customFormat="false" ht="15" hidden="false" customHeight="false" outlineLevel="0" collapsed="false">
      <c r="A475" s="0" t="n">
        <v>0.960446953983882</v>
      </c>
      <c r="B475" s="0" t="n">
        <v>-0.286273336777442</v>
      </c>
      <c r="C475" s="0" t="n">
        <v>0.844737408791176</v>
      </c>
      <c r="D475" s="0" t="n">
        <v>0.810657555698673</v>
      </c>
      <c r="E475" s="0" t="n">
        <v>0.939053143701971</v>
      </c>
      <c r="F475" s="0" t="n">
        <v>0.0779080463313184</v>
      </c>
      <c r="G475" s="0" t="n">
        <v>-0.943701634399841</v>
      </c>
      <c r="H475" s="0" t="n">
        <v>-1.50652863631227</v>
      </c>
      <c r="I475" s="0" t="n">
        <v>0.725918085993779</v>
      </c>
      <c r="J475" s="0" t="n">
        <v>-2.15031079333121</v>
      </c>
      <c r="K475" s="0" t="n">
        <v>1.0047048607068</v>
      </c>
      <c r="L475" s="0" t="n">
        <v>-1.08354852332787</v>
      </c>
      <c r="M475" s="0" t="n">
        <v>0.721696454015443</v>
      </c>
      <c r="N475" s="0" t="n">
        <v>0.87092326987001</v>
      </c>
      <c r="O475" s="0" t="n">
        <v>0.744756156784389</v>
      </c>
      <c r="P475" s="0" t="n">
        <v>0.0524476996491191</v>
      </c>
      <c r="Q475" s="0" t="n">
        <v>-0.57997217103361</v>
      </c>
      <c r="R475" s="0" t="n">
        <v>-0.669868037904822</v>
      </c>
      <c r="S475" s="0" t="n">
        <v>0.943985015347888</v>
      </c>
      <c r="T475" s="0" t="n">
        <v>0.989659287511269</v>
      </c>
      <c r="U475" s="0" t="n">
        <v>0.916638693363547</v>
      </c>
      <c r="V475" s="0" t="n">
        <v>0.111354402385511</v>
      </c>
      <c r="W475" s="0" t="n">
        <v>0.210155604190875</v>
      </c>
      <c r="X475" s="0" t="n">
        <v>0.950175462069795</v>
      </c>
      <c r="Y475" s="0" t="n">
        <v>-0.269603694063244</v>
      </c>
      <c r="Z475" s="0" t="n">
        <v>-2.26256880833532</v>
      </c>
      <c r="AA475" s="0" t="n">
        <v>0.504715461835151</v>
      </c>
      <c r="AB475" s="0" t="n">
        <v>0.433511821203533</v>
      </c>
      <c r="AC475" s="0" t="n">
        <v>-0.559661570324369</v>
      </c>
      <c r="AD475" s="0" t="n">
        <v>0.558816291736795</v>
      </c>
      <c r="AE475" s="0" t="n">
        <v>-0.668964481718182</v>
      </c>
      <c r="AF475" s="0" t="n">
        <v>0.71854270677904</v>
      </c>
      <c r="AG475" s="0" t="n">
        <v>-1.8321196075773</v>
      </c>
      <c r="AH475" s="0" t="n">
        <v>-0.344774972592295</v>
      </c>
      <c r="AI475" s="0" t="n">
        <v>0.620022949076712</v>
      </c>
      <c r="AJ475" s="0" t="n">
        <v>0.588691699469274</v>
      </c>
      <c r="AK475" s="0" t="n">
        <v>0.513799752708035</v>
      </c>
      <c r="AL475" s="0" t="n">
        <v>-1.37274966624887</v>
      </c>
      <c r="AM475" s="0" t="n">
        <v>1.26875100760128</v>
      </c>
      <c r="AN475" s="0" t="n">
        <v>0.667941670459505</v>
      </c>
      <c r="AO475" s="0" t="n">
        <v>0.561660556925426</v>
      </c>
      <c r="AP475" s="0" t="n">
        <v>0.015687966756938</v>
      </c>
      <c r="AQ475" s="0" t="n">
        <v>0.271109692646795</v>
      </c>
      <c r="AR475" s="0" t="n">
        <v>1.49122783139046</v>
      </c>
      <c r="AS475" s="0" t="n">
        <v>0.399822683595468</v>
      </c>
      <c r="AT475" s="0" t="n">
        <v>0.0995506831849684</v>
      </c>
      <c r="AU475" s="0" t="n">
        <v>0.628097835079783</v>
      </c>
      <c r="AV475" s="0" t="n">
        <v>-0.686775489047665</v>
      </c>
      <c r="AW475" s="0" t="n">
        <v>-0.919408428753647</v>
      </c>
      <c r="AX475" s="0" t="n">
        <v>0.0783866997293929</v>
      </c>
      <c r="AY475" s="0" t="n">
        <v>-0.230541586850729</v>
      </c>
      <c r="AZ475" s="0" t="n">
        <v>2.16105599734927</v>
      </c>
      <c r="BA475" s="0" t="n">
        <v>0.421102772161832</v>
      </c>
      <c r="BB475" s="0" t="n">
        <v>-1.00482169175791</v>
      </c>
      <c r="BC475" s="0" t="n">
        <v>0.423436583179278</v>
      </c>
      <c r="BD475" s="0" t="n">
        <v>0.737261676391961</v>
      </c>
      <c r="BE475" s="0" t="n">
        <v>-2.27768892603093</v>
      </c>
      <c r="BF475" s="0" t="n">
        <v>-1.81907719019581</v>
      </c>
      <c r="BG475" s="0" t="n">
        <v>-0.467574912482157</v>
      </c>
      <c r="BH475" s="0" t="n">
        <v>-1.13891061148005</v>
      </c>
      <c r="BI475" s="0" t="n">
        <v>2.22593541795808</v>
      </c>
      <c r="BJ475" s="0" t="n">
        <v>0.787551440628707</v>
      </c>
      <c r="BK475" s="0" t="n">
        <v>0.469957873173152</v>
      </c>
    </row>
    <row r="476" customFormat="false" ht="15" hidden="false" customHeight="false" outlineLevel="0" collapsed="false">
      <c r="A476" s="0" t="n">
        <v>0.235980098866946</v>
      </c>
      <c r="B476" s="0" t="n">
        <v>0.489944020973963</v>
      </c>
      <c r="C476" s="0" t="n">
        <v>2.55002629151635</v>
      </c>
      <c r="D476" s="0" t="n">
        <v>-0.38602461870856</v>
      </c>
      <c r="E476" s="0" t="n">
        <v>-0.543654128280607</v>
      </c>
      <c r="F476" s="0" t="n">
        <v>-1.60189879158998</v>
      </c>
      <c r="G476" s="0" t="n">
        <v>0.788309264774963</v>
      </c>
      <c r="H476" s="0" t="n">
        <v>0.870163157779902</v>
      </c>
      <c r="I476" s="0" t="n">
        <v>2.67998448596447</v>
      </c>
      <c r="J476" s="0" t="n">
        <v>0.293566836590886</v>
      </c>
      <c r="K476" s="0" t="n">
        <v>-0.901111781062172</v>
      </c>
      <c r="L476" s="0" t="n">
        <v>0.611767862192719</v>
      </c>
      <c r="M476" s="0" t="n">
        <v>-2.14344481854365</v>
      </c>
      <c r="N476" s="0" t="n">
        <v>0.256594835789524</v>
      </c>
      <c r="O476" s="0" t="n">
        <v>-0.146992284288556</v>
      </c>
      <c r="P476" s="0" t="n">
        <v>1.36310308058159</v>
      </c>
      <c r="Q476" s="0" t="n">
        <v>-0.287220345175279</v>
      </c>
      <c r="R476" s="0" t="n">
        <v>1.9793197948527</v>
      </c>
      <c r="S476" s="0" t="n">
        <v>-0.693697955013145</v>
      </c>
      <c r="T476" s="0" t="n">
        <v>-0.724428176235412</v>
      </c>
      <c r="U476" s="0" t="n">
        <v>-1.35929142433651</v>
      </c>
      <c r="V476" s="0" t="n">
        <v>1.01996871876769</v>
      </c>
      <c r="W476" s="0" t="n">
        <v>-0.160562118297419</v>
      </c>
      <c r="X476" s="0" t="n">
        <v>-0.563816559386504</v>
      </c>
      <c r="Y476" s="0" t="n">
        <v>-0.44228163833031</v>
      </c>
      <c r="Z476" s="0" t="n">
        <v>0.865299275134851</v>
      </c>
      <c r="AA476" s="0" t="n">
        <v>2.39198188955614</v>
      </c>
      <c r="AB476" s="0" t="n">
        <v>-0.346960296884481</v>
      </c>
      <c r="AC476" s="0" t="n">
        <v>0.152499678309919</v>
      </c>
      <c r="AD476" s="0" t="n">
        <v>0.56667059296144</v>
      </c>
      <c r="AE476" s="0" t="n">
        <v>-0.763945363715466</v>
      </c>
      <c r="AF476" s="0" t="n">
        <v>0.0449195381544331</v>
      </c>
      <c r="AG476" s="0" t="n">
        <v>1.3191950527678</v>
      </c>
      <c r="AH476" s="0" t="n">
        <v>1.93145228909622</v>
      </c>
      <c r="AI476" s="0" t="n">
        <v>1.12896326513317</v>
      </c>
      <c r="AJ476" s="0" t="n">
        <v>-2.39301229476679</v>
      </c>
      <c r="AK476" s="0" t="n">
        <v>-0.722776773932773</v>
      </c>
      <c r="AL476" s="0" t="n">
        <v>-0.188612341975012</v>
      </c>
      <c r="AM476" s="0" t="n">
        <v>0.181660927185805</v>
      </c>
      <c r="AN476" s="0" t="n">
        <v>0.247392939947436</v>
      </c>
      <c r="AO476" s="0" t="n">
        <v>-1.1671959833591</v>
      </c>
      <c r="AP476" s="0" t="n">
        <v>0.490595741903432</v>
      </c>
      <c r="AQ476" s="0" t="n">
        <v>-0.576920410684293</v>
      </c>
      <c r="AR476" s="0" t="n">
        <v>0.348427950291594</v>
      </c>
      <c r="AS476" s="0" t="n">
        <v>-1.94015663183506</v>
      </c>
      <c r="AT476" s="0" t="n">
        <v>-0.742288507578304</v>
      </c>
      <c r="AU476" s="0" t="n">
        <v>-1.24555681468363</v>
      </c>
      <c r="AV476" s="0" t="n">
        <v>0.584409774688239</v>
      </c>
      <c r="AW476" s="0" t="n">
        <v>-1.05813611256742</v>
      </c>
      <c r="AX476" s="0" t="n">
        <v>0.312577425394691</v>
      </c>
      <c r="AY476" s="0" t="n">
        <v>-0.110034823932849</v>
      </c>
      <c r="AZ476" s="0" t="n">
        <v>-1.63504767061946</v>
      </c>
      <c r="BA476" s="0" t="n">
        <v>1.04277505675642</v>
      </c>
      <c r="BB476" s="0" t="n">
        <v>-0.2032477313054</v>
      </c>
      <c r="BC476" s="0" t="n">
        <v>-0.438005258518727</v>
      </c>
      <c r="BD476" s="0" t="n">
        <v>-0.52000438080081</v>
      </c>
      <c r="BE476" s="0" t="n">
        <v>0.450784493093465</v>
      </c>
      <c r="BF476" s="0" t="n">
        <v>-2.08626410080808</v>
      </c>
      <c r="BG476" s="0" t="n">
        <v>1.29493188534026</v>
      </c>
      <c r="BH476" s="0" t="n">
        <v>-1.45888538863247</v>
      </c>
      <c r="BI476" s="0" t="n">
        <v>-1.21506560559164</v>
      </c>
      <c r="BJ476" s="0" t="n">
        <v>-1.90088878960369</v>
      </c>
      <c r="BK476" s="0" t="n">
        <v>1.58822709870782</v>
      </c>
    </row>
    <row r="477" customFormat="false" ht="15" hidden="false" customHeight="false" outlineLevel="0" collapsed="false">
      <c r="A477" s="0" t="n">
        <v>0.86883148788971</v>
      </c>
      <c r="B477" s="0" t="n">
        <v>-1.49194305916164</v>
      </c>
      <c r="C477" s="0" t="n">
        <v>1.87703915463031</v>
      </c>
      <c r="D477" s="0" t="n">
        <v>1.60645890104041</v>
      </c>
      <c r="E477" s="0" t="n">
        <v>0.488307786711492</v>
      </c>
      <c r="F477" s="0" t="n">
        <v>-0.191993788622268</v>
      </c>
      <c r="G477" s="0" t="n">
        <v>-1.59222507364878</v>
      </c>
      <c r="H477" s="0" t="n">
        <v>0.185265914930358</v>
      </c>
      <c r="I477" s="0" t="n">
        <v>0.608239148064539</v>
      </c>
      <c r="J477" s="0" t="n">
        <v>-0.311389937696427</v>
      </c>
      <c r="K477" s="0" t="n">
        <v>-0.469596483294401</v>
      </c>
      <c r="L477" s="0" t="n">
        <v>-0.441239822170271</v>
      </c>
      <c r="M477" s="0" t="n">
        <v>0.177986207951345</v>
      </c>
      <c r="N477" s="0" t="n">
        <v>1.95508611391815</v>
      </c>
      <c r="O477" s="0" t="n">
        <v>0.917615989106332</v>
      </c>
      <c r="P477" s="0" t="n">
        <v>-1.42027108526746</v>
      </c>
      <c r="Q477" s="0" t="n">
        <v>-0.1870689379766</v>
      </c>
      <c r="R477" s="0" t="n">
        <v>0.322522119107057</v>
      </c>
      <c r="S477" s="0" t="n">
        <v>-1.11816854837398</v>
      </c>
      <c r="T477" s="0" t="n">
        <v>1.13011663236895</v>
      </c>
      <c r="U477" s="0" t="n">
        <v>0.225348133713008</v>
      </c>
      <c r="V477" s="0" t="n">
        <v>-0.137758405174037</v>
      </c>
      <c r="W477" s="0" t="n">
        <v>0.441377503294629</v>
      </c>
      <c r="X477" s="0" t="n">
        <v>-0.100762822901599</v>
      </c>
      <c r="Y477" s="0" t="n">
        <v>0.187693931421765</v>
      </c>
      <c r="Z477" s="0" t="n">
        <v>1.39934304778588</v>
      </c>
      <c r="AA477" s="0" t="n">
        <v>-0.181477881879056</v>
      </c>
      <c r="AB477" s="0" t="n">
        <v>1.32835179151287</v>
      </c>
      <c r="AC477" s="0" t="n">
        <v>-0.165615125096722</v>
      </c>
      <c r="AD477" s="0" t="n">
        <v>-1.37413582415011</v>
      </c>
      <c r="AE477" s="0" t="n">
        <v>0.281023197276054</v>
      </c>
      <c r="AF477" s="0" t="n">
        <v>1.17148312997099</v>
      </c>
      <c r="AG477" s="0" t="n">
        <v>0.126987813204981</v>
      </c>
      <c r="AH477" s="0" t="n">
        <v>0.831971108078531</v>
      </c>
      <c r="AI477" s="0" t="n">
        <v>-0.59450900263147</v>
      </c>
      <c r="AJ477" s="0" t="n">
        <v>0.147988747522854</v>
      </c>
      <c r="AK477" s="0" t="n">
        <v>-1.70976325166457</v>
      </c>
      <c r="AL477" s="0" t="n">
        <v>-1.16298959567734</v>
      </c>
      <c r="AM477" s="0" t="n">
        <v>0.153080504481403</v>
      </c>
      <c r="AN477" s="0" t="n">
        <v>-0.715609067973091</v>
      </c>
      <c r="AO477" s="0" t="n">
        <v>0.393236409162845</v>
      </c>
      <c r="AP477" s="0" t="n">
        <v>-0.0339568851651683</v>
      </c>
      <c r="AQ477" s="0" t="n">
        <v>0.361434196350312</v>
      </c>
      <c r="AR477" s="0" t="n">
        <v>-0.766455959849709</v>
      </c>
      <c r="AS477" s="0" t="n">
        <v>-1.43298827670958</v>
      </c>
      <c r="AT477" s="0" t="n">
        <v>-0.798648207191143</v>
      </c>
      <c r="AU477" s="0" t="n">
        <v>-0.921936601285356</v>
      </c>
      <c r="AV477" s="0" t="n">
        <v>-0.923033437235729</v>
      </c>
      <c r="AW477" s="0" t="n">
        <v>-0.55125592233471</v>
      </c>
      <c r="AX477" s="0" t="n">
        <v>1.13928615921027</v>
      </c>
      <c r="AY477" s="0" t="n">
        <v>-1.7009715194165</v>
      </c>
      <c r="AZ477" s="0" t="n">
        <v>-1.80441082669843</v>
      </c>
      <c r="BA477" s="0" t="n">
        <v>0.233879603313368</v>
      </c>
      <c r="BB477" s="0" t="n">
        <v>0.370697915216182</v>
      </c>
      <c r="BC477" s="0" t="n">
        <v>-0.612411652915375</v>
      </c>
      <c r="BD477" s="0" t="n">
        <v>-0.550812835183505</v>
      </c>
      <c r="BE477" s="0" t="n">
        <v>0.201946068753019</v>
      </c>
      <c r="BF477" s="0" t="n">
        <v>1.2500256555876</v>
      </c>
      <c r="BG477" s="0" t="n">
        <v>-0.305701190749777</v>
      </c>
      <c r="BH477" s="0" t="n">
        <v>-0.551436538175545</v>
      </c>
      <c r="BI477" s="0" t="n">
        <v>-0.725821148038797</v>
      </c>
      <c r="BJ477" s="0" t="n">
        <v>-0.349292772354208</v>
      </c>
      <c r="BK477" s="0" t="n">
        <v>0.271115148361909</v>
      </c>
    </row>
    <row r="478" customFormat="false" ht="15" hidden="false" customHeight="false" outlineLevel="0" collapsed="false">
      <c r="A478" s="0" t="n">
        <v>-0.994002039506278</v>
      </c>
      <c r="B478" s="0" t="n">
        <v>-0.0658484975659183</v>
      </c>
      <c r="C478" s="0" t="n">
        <v>0.464923014364721</v>
      </c>
      <c r="D478" s="0" t="n">
        <v>0.180653382045721</v>
      </c>
      <c r="E478" s="0" t="n">
        <v>1.74596903247498</v>
      </c>
      <c r="F478" s="0" t="n">
        <v>0.182241824178539</v>
      </c>
      <c r="G478" s="0" t="n">
        <v>-0.688436519874669</v>
      </c>
      <c r="H478" s="0" t="n">
        <v>-0.33978302213923</v>
      </c>
      <c r="I478" s="0" t="n">
        <v>-1.52066417298119</v>
      </c>
      <c r="J478" s="0" t="n">
        <v>0.262974914015704</v>
      </c>
      <c r="K478" s="0" t="n">
        <v>-0.487313163053316</v>
      </c>
      <c r="L478" s="0" t="n">
        <v>-0.792740176305772</v>
      </c>
      <c r="M478" s="0" t="n">
        <v>-2.34285700828741</v>
      </c>
      <c r="N478" s="0" t="n">
        <v>-0.14476549111764</v>
      </c>
      <c r="O478" s="0" t="n">
        <v>1.04418717886402</v>
      </c>
      <c r="P478" s="0" t="n">
        <v>-0.847928753355282</v>
      </c>
      <c r="Q478" s="0" t="n">
        <v>-1.86572735596846</v>
      </c>
      <c r="R478" s="0" t="n">
        <v>0.322548710226622</v>
      </c>
      <c r="S478" s="0" t="n">
        <v>-0.841081538606416</v>
      </c>
      <c r="T478" s="0" t="n">
        <v>-1.22872805522892</v>
      </c>
      <c r="U478" s="0" t="n">
        <v>-1.01706554397015</v>
      </c>
      <c r="V478" s="0" t="n">
        <v>-0.125558522473578</v>
      </c>
      <c r="W478" s="0" t="n">
        <v>0.698473758213146</v>
      </c>
      <c r="X478" s="0" t="n">
        <v>0.0812795480135858</v>
      </c>
      <c r="Y478" s="0" t="n">
        <v>-0.458600453877631</v>
      </c>
      <c r="Z478" s="0" t="n">
        <v>-0.908222524091729</v>
      </c>
      <c r="AA478" s="0" t="n">
        <v>-0.333945047999039</v>
      </c>
      <c r="AB478" s="0" t="n">
        <v>0.379907966540577</v>
      </c>
      <c r="AC478" s="0" t="n">
        <v>-0.555379656149769</v>
      </c>
      <c r="AD478" s="0" t="n">
        <v>-0.86008506774282</v>
      </c>
      <c r="AE478" s="0" t="n">
        <v>-0.379610056414481</v>
      </c>
      <c r="AF478" s="0" t="n">
        <v>0.836187114538325</v>
      </c>
      <c r="AG478" s="0" t="n">
        <v>0.18140603471719</v>
      </c>
      <c r="AH478" s="0" t="n">
        <v>-0.947820776412467</v>
      </c>
      <c r="AI478" s="0" t="n">
        <v>1.38301780874447</v>
      </c>
      <c r="AJ478" s="0" t="n">
        <v>2.09317802239116</v>
      </c>
      <c r="AK478" s="0" t="n">
        <v>-1.50808285014402</v>
      </c>
      <c r="AL478" s="0" t="n">
        <v>-0.51141525502188</v>
      </c>
      <c r="AM478" s="0" t="n">
        <v>-0.606730002520106</v>
      </c>
      <c r="AN478" s="0" t="n">
        <v>1.07681697362706</v>
      </c>
      <c r="AO478" s="0" t="n">
        <v>-0.737528063466538</v>
      </c>
      <c r="AP478" s="0" t="n">
        <v>-0.275248687568364</v>
      </c>
      <c r="AQ478" s="0" t="n">
        <v>1.5843275778484</v>
      </c>
      <c r="AR478" s="0" t="n">
        <v>-1.42428341427386</v>
      </c>
      <c r="AS478" s="0" t="n">
        <v>-0.158683323618729</v>
      </c>
      <c r="AT478" s="0" t="n">
        <v>0.396083966079269</v>
      </c>
      <c r="AU478" s="0" t="n">
        <v>0.377989745985218</v>
      </c>
      <c r="AV478" s="0" t="n">
        <v>2.01522190543238</v>
      </c>
      <c r="AW478" s="0" t="n">
        <v>-0.593336599631363</v>
      </c>
      <c r="AX478" s="0" t="n">
        <v>-0.261857207245725</v>
      </c>
      <c r="AY478" s="0" t="n">
        <v>0.194080132333095</v>
      </c>
      <c r="AZ478" s="0" t="n">
        <v>-1.27848520745167</v>
      </c>
      <c r="BA478" s="0" t="n">
        <v>1.38385901899585</v>
      </c>
      <c r="BB478" s="0" t="n">
        <v>0.596772476367615</v>
      </c>
      <c r="BC478" s="0" t="n">
        <v>0.850008254760386</v>
      </c>
      <c r="BD478" s="0" t="n">
        <v>0.278794979771553</v>
      </c>
      <c r="BE478" s="0" t="n">
        <v>-0.067470025257223</v>
      </c>
      <c r="BF478" s="0" t="n">
        <v>-0.430013523811355</v>
      </c>
      <c r="BG478" s="0" t="n">
        <v>0.346973453105117</v>
      </c>
      <c r="BH478" s="0" t="n">
        <v>0.877355735154894</v>
      </c>
      <c r="BI478" s="0" t="n">
        <v>-1.68600694977044</v>
      </c>
      <c r="BJ478" s="0" t="n">
        <v>-2.41164019178857</v>
      </c>
      <c r="BK478" s="0" t="n">
        <v>-0.143286671882025</v>
      </c>
    </row>
    <row r="479" customFormat="false" ht="15" hidden="false" customHeight="false" outlineLevel="0" collapsed="false">
      <c r="A479" s="0" t="n">
        <v>0.756780367020867</v>
      </c>
      <c r="B479" s="0" t="n">
        <v>-1.47545413104229</v>
      </c>
      <c r="C479" s="0" t="n">
        <v>1.44675710632847</v>
      </c>
      <c r="D479" s="0" t="n">
        <v>0.334773324704828</v>
      </c>
      <c r="E479" s="0" t="n">
        <v>0.696117051346302</v>
      </c>
      <c r="F479" s="0" t="n">
        <v>1.15953555045049</v>
      </c>
      <c r="G479" s="0" t="n">
        <v>0.28002423292177</v>
      </c>
      <c r="H479" s="0" t="n">
        <v>0.864172079173965</v>
      </c>
      <c r="I479" s="0" t="n">
        <v>-0.0126544641486545</v>
      </c>
      <c r="J479" s="0" t="n">
        <v>-0.027177167672464</v>
      </c>
      <c r="K479" s="0" t="n">
        <v>0.621331723521979</v>
      </c>
      <c r="L479" s="0" t="n">
        <v>0.37051335659387</v>
      </c>
      <c r="M479" s="0" t="n">
        <v>0.230848967903711</v>
      </c>
      <c r="N479" s="0" t="n">
        <v>-0.809846061119427</v>
      </c>
      <c r="O479" s="0" t="n">
        <v>0.148429401064186</v>
      </c>
      <c r="P479" s="0" t="n">
        <v>-0.824701740786097</v>
      </c>
      <c r="Q479" s="0" t="n">
        <v>-0.585812983554656</v>
      </c>
      <c r="R479" s="0" t="n">
        <v>-0.571530696900742</v>
      </c>
      <c r="S479" s="0" t="n">
        <v>-1.38784597034597</v>
      </c>
      <c r="T479" s="0" t="n">
        <v>1.11939087974591</v>
      </c>
      <c r="U479" s="0" t="n">
        <v>0.473183106307114</v>
      </c>
      <c r="V479" s="0" t="n">
        <v>-1.76329880029957</v>
      </c>
      <c r="W479" s="0" t="n">
        <v>0.257316500589268</v>
      </c>
      <c r="X479" s="0" t="n">
        <v>2.81512368990585</v>
      </c>
      <c r="Y479" s="0" t="n">
        <v>0.202968343147885</v>
      </c>
      <c r="Z479" s="0" t="n">
        <v>-0.13493953016325</v>
      </c>
      <c r="AA479" s="0" t="n">
        <v>2.61711311743121</v>
      </c>
      <c r="AB479" s="0" t="n">
        <v>-1.33393563988795</v>
      </c>
      <c r="AC479" s="0" t="n">
        <v>0.713712463865602</v>
      </c>
      <c r="AD479" s="0" t="n">
        <v>-0.328563115187516</v>
      </c>
      <c r="AE479" s="0" t="n">
        <v>0.225981545344062</v>
      </c>
      <c r="AF479" s="0" t="n">
        <v>1.28835141920404</v>
      </c>
      <c r="AG479" s="0" t="n">
        <v>1.07050813463542</v>
      </c>
      <c r="AH479" s="0" t="n">
        <v>0.935082836427547</v>
      </c>
      <c r="AI479" s="0" t="n">
        <v>-1.08567190918364</v>
      </c>
      <c r="AJ479" s="0" t="n">
        <v>0.147538188100152</v>
      </c>
      <c r="AK479" s="0" t="n">
        <v>0.521865516551747</v>
      </c>
      <c r="AL479" s="0" t="n">
        <v>0.934608912590231</v>
      </c>
      <c r="AM479" s="0" t="n">
        <v>-1.19615022152613</v>
      </c>
      <c r="AN479" s="0" t="n">
        <v>-1.46420127252359</v>
      </c>
      <c r="AO479" s="0" t="n">
        <v>-1.18474389870668</v>
      </c>
      <c r="AP479" s="0" t="n">
        <v>-0.492437339154167</v>
      </c>
      <c r="AQ479" s="0" t="n">
        <v>-0.289830041870712</v>
      </c>
      <c r="AR479" s="0" t="n">
        <v>1.2159378179759</v>
      </c>
      <c r="AS479" s="0" t="n">
        <v>0.245819126711058</v>
      </c>
      <c r="AT479" s="0" t="n">
        <v>0.683860203346437</v>
      </c>
      <c r="AU479" s="0" t="n">
        <v>1.82551210898471</v>
      </c>
      <c r="AV479" s="0" t="n">
        <v>-1.05704341916537</v>
      </c>
      <c r="AW479" s="0" t="n">
        <v>0.695829946392275</v>
      </c>
      <c r="AX479" s="0" t="n">
        <v>-1.19594190743531</v>
      </c>
      <c r="AY479" s="0" t="n">
        <v>-0.881746400760012</v>
      </c>
      <c r="AZ479" s="0" t="n">
        <v>-0.556717976633419</v>
      </c>
      <c r="BA479" s="0" t="n">
        <v>-0.612884071763184</v>
      </c>
      <c r="BB479" s="0" t="n">
        <v>0.615313882073708</v>
      </c>
      <c r="BC479" s="0" t="n">
        <v>-1.85785015129067</v>
      </c>
      <c r="BD479" s="0" t="n">
        <v>-0.0431254309530492</v>
      </c>
      <c r="BE479" s="0" t="n">
        <v>-0.301931685118704</v>
      </c>
      <c r="BF479" s="0" t="n">
        <v>0.649076333566639</v>
      </c>
      <c r="BG479" s="0" t="n">
        <v>0.93116526077696</v>
      </c>
      <c r="BH479" s="0" t="n">
        <v>-0.477296008809423</v>
      </c>
      <c r="BI479" s="0" t="n">
        <v>-0.217513495938786</v>
      </c>
      <c r="BJ479" s="0" t="n">
        <v>0.789352365902577</v>
      </c>
      <c r="BK479" s="0" t="n">
        <v>1.4384267187754</v>
      </c>
    </row>
    <row r="480" customFormat="false" ht="15" hidden="false" customHeight="false" outlineLevel="0" collapsed="false">
      <c r="A480" s="0" t="n">
        <v>1.26992308732755</v>
      </c>
      <c r="B480" s="0" t="n">
        <v>-1.19613371709111</v>
      </c>
      <c r="C480" s="0" t="n">
        <v>0.613253814650072</v>
      </c>
      <c r="D480" s="0" t="n">
        <v>0.338908545675834</v>
      </c>
      <c r="E480" s="0" t="n">
        <v>-1.45034025875906</v>
      </c>
      <c r="F480" s="0" t="n">
        <v>1.12215056148642</v>
      </c>
      <c r="G480" s="0" t="n">
        <v>0.726994825717057</v>
      </c>
      <c r="H480" s="0" t="n">
        <v>0.768766828560693</v>
      </c>
      <c r="I480" s="0" t="n">
        <v>-1.61806848116604</v>
      </c>
      <c r="J480" s="0" t="n">
        <v>-1.99338350058241</v>
      </c>
      <c r="K480" s="0" t="n">
        <v>-0.751563225402171</v>
      </c>
      <c r="L480" s="0" t="n">
        <v>-0.78338472415424</v>
      </c>
      <c r="M480" s="0" t="n">
        <v>0.580355002852731</v>
      </c>
      <c r="N480" s="0" t="n">
        <v>-1.94732848690428</v>
      </c>
      <c r="O480" s="0" t="n">
        <v>-0.267696254358662</v>
      </c>
      <c r="P480" s="0" t="n">
        <v>-0.85311026444974</v>
      </c>
      <c r="Q480" s="0" t="n">
        <v>0.105524938770954</v>
      </c>
      <c r="R480" s="0" t="n">
        <v>0.268032587327611</v>
      </c>
      <c r="S480" s="0" t="n">
        <v>-1.66304225959612</v>
      </c>
      <c r="T480" s="0" t="n">
        <v>-0.539723679738307</v>
      </c>
      <c r="U480" s="0" t="n">
        <v>-1.45137546107038</v>
      </c>
      <c r="V480" s="0" t="n">
        <v>-0.255328171745044</v>
      </c>
      <c r="W480" s="0" t="n">
        <v>0.848366536423091</v>
      </c>
      <c r="X480" s="0" t="n">
        <v>0.583342932878488</v>
      </c>
      <c r="Y480" s="0" t="n">
        <v>-0.102965242464611</v>
      </c>
      <c r="Z480" s="0" t="n">
        <v>0.626500216043327</v>
      </c>
      <c r="AA480" s="0" t="n">
        <v>1.10746140862769</v>
      </c>
      <c r="AB480" s="0" t="n">
        <v>-1.20141703178703</v>
      </c>
      <c r="AC480" s="0" t="n">
        <v>0.544870070823512</v>
      </c>
      <c r="AD480" s="0" t="n">
        <v>-0.13819274779132</v>
      </c>
      <c r="AE480" s="0" t="n">
        <v>-0.296133589885605</v>
      </c>
      <c r="AF480" s="0" t="n">
        <v>0.588153125320569</v>
      </c>
      <c r="AG480" s="0" t="n">
        <v>-1.45079946630874</v>
      </c>
      <c r="AH480" s="0" t="n">
        <v>1.11714176120461</v>
      </c>
      <c r="AI480" s="0" t="n">
        <v>-0.261625263580771</v>
      </c>
      <c r="AJ480" s="0" t="n">
        <v>-0.246117706376584</v>
      </c>
      <c r="AK480" s="0" t="n">
        <v>0.0542546028641479</v>
      </c>
      <c r="AL480" s="0" t="n">
        <v>1.29691261327198</v>
      </c>
      <c r="AM480" s="0" t="n">
        <v>-0.870817551863464</v>
      </c>
      <c r="AN480" s="0" t="n">
        <v>-0.743510670334597</v>
      </c>
      <c r="AO480" s="0" t="n">
        <v>0.675568528591216</v>
      </c>
      <c r="AP480" s="0" t="n">
        <v>-0.707487207205362</v>
      </c>
      <c r="AQ480" s="0" t="n">
        <v>-0.374907686300776</v>
      </c>
      <c r="AR480" s="0" t="n">
        <v>1.28061214536111</v>
      </c>
      <c r="AS480" s="0" t="n">
        <v>0.853928914571357</v>
      </c>
      <c r="AT480" s="0" t="n">
        <v>-1.13828144488958</v>
      </c>
      <c r="AU480" s="0" t="n">
        <v>-0.30941618514205</v>
      </c>
      <c r="AV480" s="0" t="n">
        <v>0.564302945810626</v>
      </c>
      <c r="AW480" s="0" t="n">
        <v>0.858475891172642</v>
      </c>
      <c r="AX480" s="0" t="n">
        <v>0.515393798115421</v>
      </c>
      <c r="AY480" s="0" t="n">
        <v>0.444479529877705</v>
      </c>
      <c r="AZ480" s="0" t="n">
        <v>0.845963032629252</v>
      </c>
      <c r="BA480" s="0" t="n">
        <v>1.7417641123833</v>
      </c>
      <c r="BB480" s="0" t="n">
        <v>-1.14001328640079</v>
      </c>
      <c r="BC480" s="0" t="n">
        <v>-0.970633672611443</v>
      </c>
      <c r="BD480" s="0" t="n">
        <v>1.27325545180686</v>
      </c>
      <c r="BE480" s="0" t="n">
        <v>-0.136311295563668</v>
      </c>
      <c r="BF480" s="0" t="n">
        <v>0.902238202714767</v>
      </c>
      <c r="BG480" s="0" t="n">
        <v>0.261567223226535</v>
      </c>
      <c r="BH480" s="0" t="n">
        <v>0.344766579873657</v>
      </c>
      <c r="BI480" s="0" t="n">
        <v>0.427834215717873</v>
      </c>
      <c r="BJ480" s="0" t="n">
        <v>-2.00294708407629</v>
      </c>
      <c r="BK480" s="0" t="n">
        <v>0.44032568467619</v>
      </c>
    </row>
    <row r="481" customFormat="false" ht="15" hidden="false" customHeight="false" outlineLevel="0" collapsed="false">
      <c r="A481" s="0" t="n">
        <v>0.808263825066925</v>
      </c>
      <c r="B481" s="0" t="n">
        <v>0.762581429497048</v>
      </c>
      <c r="C481" s="0" t="n">
        <v>-1.04377695640176</v>
      </c>
      <c r="D481" s="0" t="n">
        <v>1.65210233169294</v>
      </c>
      <c r="E481" s="0" t="n">
        <v>0.76262291643552</v>
      </c>
      <c r="F481" s="0" t="n">
        <v>-1.44682284011153</v>
      </c>
      <c r="G481" s="0" t="n">
        <v>-0.243986187997647</v>
      </c>
      <c r="H481" s="0" t="n">
        <v>-0.191922005036113</v>
      </c>
      <c r="I481" s="0" t="n">
        <v>-2.1321464601437</v>
      </c>
      <c r="J481" s="0" t="n">
        <v>-0.246347952948499</v>
      </c>
      <c r="K481" s="0" t="n">
        <v>0.708186161359583</v>
      </c>
      <c r="L481" s="0" t="n">
        <v>0.282077056876349</v>
      </c>
      <c r="M481" s="0" t="n">
        <v>1.13543230903057</v>
      </c>
      <c r="N481" s="0" t="n">
        <v>-1.2559370400157</v>
      </c>
      <c r="O481" s="0" t="n">
        <v>-0.574561717536715</v>
      </c>
      <c r="P481" s="0" t="n">
        <v>-1.12441414997089</v>
      </c>
      <c r="Q481" s="0" t="n">
        <v>-1.21298392854937</v>
      </c>
      <c r="R481" s="0" t="n">
        <v>0.414210780927533</v>
      </c>
      <c r="S481" s="0" t="n">
        <v>0.94475285200889</v>
      </c>
      <c r="T481" s="0" t="n">
        <v>0.0517131113080458</v>
      </c>
      <c r="U481" s="0" t="n">
        <v>0.872761070788538</v>
      </c>
      <c r="V481" s="0" t="n">
        <v>-0.164956875409025</v>
      </c>
      <c r="W481" s="0" t="n">
        <v>-1.13209688083469</v>
      </c>
      <c r="X481" s="0" t="n">
        <v>0.168139646049167</v>
      </c>
      <c r="Y481" s="0" t="n">
        <v>-0.149995089907739</v>
      </c>
      <c r="Z481" s="0" t="n">
        <v>0.0938456162233665</v>
      </c>
      <c r="AA481" s="0" t="n">
        <v>-0.802727572437698</v>
      </c>
      <c r="AB481" s="0" t="n">
        <v>0.66778239428829</v>
      </c>
      <c r="AC481" s="0" t="n">
        <v>2.1964462616431</v>
      </c>
      <c r="AD481" s="0" t="n">
        <v>-0.470868859375381</v>
      </c>
      <c r="AE481" s="0" t="n">
        <v>-0.987834421307994</v>
      </c>
      <c r="AF481" s="0" t="n">
        <v>-0.446374244758536</v>
      </c>
      <c r="AG481" s="0" t="n">
        <v>0.640230495468014</v>
      </c>
      <c r="AH481" s="0" t="n">
        <v>1.13501209818607</v>
      </c>
      <c r="AI481" s="0" t="n">
        <v>-0.494497531780321</v>
      </c>
      <c r="AJ481" s="0" t="n">
        <v>-0.141478952934674</v>
      </c>
      <c r="AK481" s="0" t="n">
        <v>0.12579262765833</v>
      </c>
      <c r="AL481" s="0" t="n">
        <v>-1.82246334299379</v>
      </c>
      <c r="AM481" s="0" t="n">
        <v>0.946800094181332</v>
      </c>
      <c r="AN481" s="0" t="n">
        <v>-1.77503702112747</v>
      </c>
      <c r="AO481" s="0" t="n">
        <v>-0.0317839048706399</v>
      </c>
      <c r="AP481" s="0" t="n">
        <v>1.83557047687088</v>
      </c>
      <c r="AQ481" s="0" t="n">
        <v>0.179202654319141</v>
      </c>
      <c r="AR481" s="0" t="n">
        <v>-0.959496076599441</v>
      </c>
      <c r="AS481" s="0" t="n">
        <v>0.365055032804971</v>
      </c>
      <c r="AT481" s="0" t="n">
        <v>1.4747785412384</v>
      </c>
      <c r="AU481" s="0" t="n">
        <v>0.16451453179617</v>
      </c>
      <c r="AV481" s="0" t="n">
        <v>0.857172373891706</v>
      </c>
      <c r="AW481" s="0" t="n">
        <v>-0.491814401087963</v>
      </c>
      <c r="AX481" s="0" t="n">
        <v>-0.773399816067611</v>
      </c>
      <c r="AY481" s="0" t="n">
        <v>1.05627040774811</v>
      </c>
      <c r="AZ481" s="0" t="n">
        <v>0.70580405511565</v>
      </c>
      <c r="BA481" s="0" t="n">
        <v>-0.756642465106938</v>
      </c>
      <c r="BB481" s="0" t="n">
        <v>0.858844278298959</v>
      </c>
      <c r="BC481" s="0" t="n">
        <v>1.082158135828</v>
      </c>
      <c r="BD481" s="0" t="n">
        <v>1.17869113179626</v>
      </c>
      <c r="BE481" s="0" t="n">
        <v>-0.35203861295812</v>
      </c>
      <c r="BF481" s="0" t="n">
        <v>-0.309157719517464</v>
      </c>
      <c r="BG481" s="0" t="n">
        <v>0.684046030379042</v>
      </c>
      <c r="BH481" s="0" t="n">
        <v>-0.00508539612823409</v>
      </c>
      <c r="BI481" s="0" t="n">
        <v>-1.52713238415513</v>
      </c>
      <c r="BJ481" s="0" t="n">
        <v>0.974060156918222</v>
      </c>
      <c r="BK481" s="0" t="n">
        <v>1.95174260901045</v>
      </c>
    </row>
    <row r="482" customFormat="false" ht="15" hidden="false" customHeight="false" outlineLevel="0" collapsed="false">
      <c r="A482" s="0" t="n">
        <v>-0.45507557572037</v>
      </c>
      <c r="B482" s="0" t="n">
        <v>0.110401163901589</v>
      </c>
      <c r="C482" s="0" t="n">
        <v>0.710025086815101</v>
      </c>
      <c r="D482" s="0" t="n">
        <v>-0.652080237354908</v>
      </c>
      <c r="E482" s="0" t="n">
        <v>-0.83922514466879</v>
      </c>
      <c r="F482" s="0" t="n">
        <v>2.20827801988009</v>
      </c>
      <c r="G482" s="0" t="n">
        <v>0.652597909331488</v>
      </c>
      <c r="H482" s="0" t="n">
        <v>-2.31751623119686</v>
      </c>
      <c r="I482" s="0" t="n">
        <v>-0.583404915798191</v>
      </c>
      <c r="J482" s="0" t="n">
        <v>-0.67610363829715</v>
      </c>
      <c r="K482" s="0" t="n">
        <v>-1.17289427863148</v>
      </c>
      <c r="L482" s="0" t="n">
        <v>-0.0170688251997261</v>
      </c>
      <c r="M482" s="0" t="n">
        <v>-0.79668416009162</v>
      </c>
      <c r="N482" s="0" t="n">
        <v>-0.718062043837203</v>
      </c>
      <c r="O482" s="0" t="n">
        <v>-0.539041496752759</v>
      </c>
      <c r="P482" s="0" t="n">
        <v>0.322011970617405</v>
      </c>
      <c r="Q482" s="0" t="n">
        <v>-0.172058922366259</v>
      </c>
      <c r="R482" s="0" t="n">
        <v>0.588361564306778</v>
      </c>
      <c r="S482" s="0" t="n">
        <v>-0.0128143045664949</v>
      </c>
      <c r="T482" s="0" t="n">
        <v>1.16849089209927</v>
      </c>
      <c r="U482" s="0" t="n">
        <v>0.790623991272953</v>
      </c>
      <c r="V482" s="0" t="n">
        <v>0.28231204192493</v>
      </c>
      <c r="W482" s="0" t="n">
        <v>0.943705431430076</v>
      </c>
      <c r="X482" s="0" t="n">
        <v>0.505017270745176</v>
      </c>
      <c r="Y482" s="0" t="n">
        <v>0.163925976755516</v>
      </c>
      <c r="Z482" s="0" t="n">
        <v>-0.402262344664377</v>
      </c>
      <c r="AA482" s="0" t="n">
        <v>-0.949257301852909</v>
      </c>
      <c r="AB482" s="0" t="n">
        <v>0.463784371378108</v>
      </c>
      <c r="AC482" s="0" t="n">
        <v>-1.33510461726862</v>
      </c>
      <c r="AD482" s="0" t="n">
        <v>-0.938611078625493</v>
      </c>
      <c r="AE482" s="0" t="n">
        <v>-0.504093831943942</v>
      </c>
      <c r="AF482" s="0" t="n">
        <v>-0.153649129296619</v>
      </c>
      <c r="AG482" s="0" t="n">
        <v>-0.319120841868541</v>
      </c>
      <c r="AH482" s="0" t="n">
        <v>-1.18705115066638</v>
      </c>
      <c r="AI482" s="0" t="n">
        <v>-1.22357965975927</v>
      </c>
      <c r="AJ482" s="0" t="n">
        <v>-1.33494672838364</v>
      </c>
      <c r="AK482" s="0" t="n">
        <v>-0.0413268318770032</v>
      </c>
      <c r="AL482" s="0" t="n">
        <v>-0.554967164998613</v>
      </c>
      <c r="AM482" s="0" t="n">
        <v>-1.34354650662205</v>
      </c>
      <c r="AN482" s="0" t="n">
        <v>0.623716034916393</v>
      </c>
      <c r="AO482" s="0" t="n">
        <v>0.318416853718304</v>
      </c>
      <c r="AP482" s="0" t="n">
        <v>-0.0160366630134783</v>
      </c>
      <c r="AQ482" s="0" t="n">
        <v>-0.899598737979407</v>
      </c>
      <c r="AR482" s="0" t="n">
        <v>-0.915172150718623</v>
      </c>
      <c r="AS482" s="0" t="n">
        <v>0.230864111197935</v>
      </c>
      <c r="AT482" s="0" t="n">
        <v>1.50860945437971</v>
      </c>
      <c r="AU482" s="0" t="n">
        <v>-0.246183944295967</v>
      </c>
      <c r="AV482" s="0" t="n">
        <v>0.918316137328401</v>
      </c>
      <c r="AW482" s="0" t="n">
        <v>1.48993620464022</v>
      </c>
      <c r="AX482" s="0" t="n">
        <v>1.26387156073372</v>
      </c>
      <c r="AY482" s="0" t="n">
        <v>-0.326381007845561</v>
      </c>
      <c r="AZ482" s="0" t="n">
        <v>-1.36103736093281</v>
      </c>
      <c r="BA482" s="0" t="n">
        <v>-0.0388945162362438</v>
      </c>
      <c r="BB482" s="0" t="n">
        <v>-0.211380654645965</v>
      </c>
      <c r="BC482" s="0" t="n">
        <v>-1.18289493887793</v>
      </c>
      <c r="BD482" s="0" t="n">
        <v>1.54445490908355</v>
      </c>
      <c r="BE482" s="0" t="n">
        <v>-0.520176421600272</v>
      </c>
      <c r="BF482" s="0" t="n">
        <v>0.0115897843188212</v>
      </c>
      <c r="BG482" s="0" t="n">
        <v>-0.566057458832067</v>
      </c>
      <c r="BH482" s="0" t="n">
        <v>0.483483908403816</v>
      </c>
      <c r="BI482" s="0" t="n">
        <v>0.817937290426482</v>
      </c>
      <c r="BJ482" s="0" t="n">
        <v>-0.140508904285605</v>
      </c>
      <c r="BK482" s="0" t="n">
        <v>-1.64919132333446</v>
      </c>
    </row>
    <row r="483" customFormat="false" ht="15" hidden="false" customHeight="false" outlineLevel="0" collapsed="false">
      <c r="A483" s="0" t="n">
        <v>-0.860910104541463</v>
      </c>
      <c r="B483" s="0" t="n">
        <v>0.507692770180092</v>
      </c>
      <c r="C483" s="0" t="n">
        <v>1.34097203598128</v>
      </c>
      <c r="D483" s="0" t="n">
        <v>1.68206728369779</v>
      </c>
      <c r="E483" s="0" t="n">
        <v>-1.31609945185048</v>
      </c>
      <c r="F483" s="0" t="n">
        <v>0.955082288135828</v>
      </c>
      <c r="G483" s="0" t="n">
        <v>0.325513412994937</v>
      </c>
      <c r="H483" s="0" t="n">
        <v>-1.32121112607758</v>
      </c>
      <c r="I483" s="0" t="n">
        <v>1.61390145547899</v>
      </c>
      <c r="J483" s="0" t="n">
        <v>-1.49226450947506</v>
      </c>
      <c r="K483" s="0" t="n">
        <v>0.253640453892502</v>
      </c>
      <c r="L483" s="0" t="n">
        <v>1.14858331523874</v>
      </c>
      <c r="M483" s="0" t="n">
        <v>0.247350927148913</v>
      </c>
      <c r="N483" s="0" t="n">
        <v>0.722596781401478</v>
      </c>
      <c r="O483" s="0" t="n">
        <v>-0.440819798905716</v>
      </c>
      <c r="P483" s="0" t="n">
        <v>0.648132433887778</v>
      </c>
      <c r="Q483" s="0" t="n">
        <v>1.91164221091904</v>
      </c>
      <c r="R483" s="0" t="n">
        <v>0.22056253440899</v>
      </c>
      <c r="S483" s="0" t="n">
        <v>1.35654505228654</v>
      </c>
      <c r="T483" s="0" t="n">
        <v>-0.20431988398832</v>
      </c>
      <c r="U483" s="0" t="n">
        <v>1.18713033228332</v>
      </c>
      <c r="V483" s="0" t="n">
        <v>0.488012803172086</v>
      </c>
      <c r="W483" s="0" t="n">
        <v>-0.182587804214336</v>
      </c>
      <c r="X483" s="0" t="n">
        <v>0.21245872503427</v>
      </c>
      <c r="Y483" s="0" t="n">
        <v>-0.250430283001045</v>
      </c>
      <c r="Z483" s="0" t="n">
        <v>-0.680287165717757</v>
      </c>
      <c r="AA483" s="0" t="n">
        <v>1.15793369973131</v>
      </c>
      <c r="AB483" s="0" t="n">
        <v>0.0643975406247079</v>
      </c>
      <c r="AC483" s="0" t="n">
        <v>3.32950379750813</v>
      </c>
      <c r="AD483" s="0" t="n">
        <v>-0.247333301682524</v>
      </c>
      <c r="AE483" s="0" t="n">
        <v>0.300814130374842</v>
      </c>
      <c r="AF483" s="0" t="n">
        <v>0.983449763477971</v>
      </c>
      <c r="AG483" s="0" t="n">
        <v>-0.315719422296524</v>
      </c>
      <c r="AH483" s="0" t="n">
        <v>-1.17269757718507</v>
      </c>
      <c r="AI483" s="0" t="n">
        <v>0.476017747598943</v>
      </c>
      <c r="AJ483" s="0" t="n">
        <v>0.94481449024172</v>
      </c>
      <c r="AK483" s="0" t="n">
        <v>-0.165025262438712</v>
      </c>
      <c r="AL483" s="0" t="n">
        <v>1.33560666664636</v>
      </c>
      <c r="AM483" s="0" t="n">
        <v>0.660381370535539</v>
      </c>
      <c r="AN483" s="0" t="n">
        <v>-1.2224021616505</v>
      </c>
      <c r="AO483" s="0" t="n">
        <v>-0.0621792298122876</v>
      </c>
      <c r="AP483" s="0" t="n">
        <v>1.87946696394617</v>
      </c>
      <c r="AQ483" s="0" t="n">
        <v>1.7969916472794</v>
      </c>
      <c r="AR483" s="0" t="n">
        <v>-0.162085692646776</v>
      </c>
      <c r="AS483" s="0" t="n">
        <v>-0.862390575917688</v>
      </c>
      <c r="AT483" s="0" t="n">
        <v>1.61762145862615</v>
      </c>
      <c r="AU483" s="0" t="n">
        <v>-0.449712607496509</v>
      </c>
      <c r="AV483" s="0" t="n">
        <v>-1.33034350748972</v>
      </c>
      <c r="AW483" s="0" t="n">
        <v>-1.88785898795864</v>
      </c>
      <c r="AX483" s="0" t="n">
        <v>-0.331222759859876</v>
      </c>
      <c r="AY483" s="0" t="n">
        <v>-0.506802594552474</v>
      </c>
      <c r="AZ483" s="0" t="n">
        <v>2.13318442762814</v>
      </c>
      <c r="BA483" s="0" t="n">
        <v>-2.09975254799599</v>
      </c>
      <c r="BB483" s="0" t="n">
        <v>0.575490213096121</v>
      </c>
      <c r="BC483" s="0" t="n">
        <v>0.933471158425041</v>
      </c>
      <c r="BD483" s="0" t="n">
        <v>0.255206134439625</v>
      </c>
      <c r="BE483" s="0" t="n">
        <v>-1.51167341418543</v>
      </c>
      <c r="BF483" s="0" t="n">
        <v>-2.20804604754355</v>
      </c>
      <c r="BG483" s="0" t="n">
        <v>-0.125408679475844</v>
      </c>
      <c r="BH483" s="0" t="n">
        <v>-0.998084172603655</v>
      </c>
      <c r="BI483" s="0" t="n">
        <v>-0.0432040486855039</v>
      </c>
      <c r="BJ483" s="0" t="n">
        <v>1.03779547301818</v>
      </c>
      <c r="BK483" s="0" t="n">
        <v>-1.47674367078829</v>
      </c>
    </row>
    <row r="484" customFormat="false" ht="15" hidden="false" customHeight="false" outlineLevel="0" collapsed="false">
      <c r="A484" s="0" t="n">
        <v>0.622127480356389</v>
      </c>
      <c r="B484" s="0" t="n">
        <v>-1.53553077337188</v>
      </c>
      <c r="C484" s="0" t="n">
        <v>-1.29854132976908</v>
      </c>
      <c r="D484" s="0" t="n">
        <v>-0.614036263957208</v>
      </c>
      <c r="E484" s="0" t="n">
        <v>-1.82897475625435</v>
      </c>
      <c r="F484" s="0" t="n">
        <v>-2.23234603318574</v>
      </c>
      <c r="G484" s="0" t="n">
        <v>0.175243362964312</v>
      </c>
      <c r="H484" s="0" t="n">
        <v>0.808794118416431</v>
      </c>
      <c r="I484" s="0" t="n">
        <v>1.86426983725647</v>
      </c>
      <c r="J484" s="0" t="n">
        <v>-2.24468225543026</v>
      </c>
      <c r="K484" s="0" t="n">
        <v>0.43968200891845</v>
      </c>
      <c r="L484" s="0" t="n">
        <v>-1.13503685710174</v>
      </c>
      <c r="M484" s="0" t="n">
        <v>0.741255367509483</v>
      </c>
      <c r="N484" s="0" t="n">
        <v>-1.53826564091204</v>
      </c>
      <c r="O484" s="0" t="n">
        <v>0.700117591815413</v>
      </c>
      <c r="P484" s="0" t="n">
        <v>1.19171913361734</v>
      </c>
      <c r="Q484" s="0" t="n">
        <v>0.20850643095375</v>
      </c>
      <c r="R484" s="0" t="n">
        <v>0.531775700961637</v>
      </c>
      <c r="S484" s="0" t="n">
        <v>-0.596299785461212</v>
      </c>
      <c r="T484" s="0" t="n">
        <v>0.0513949271925236</v>
      </c>
      <c r="U484" s="0" t="n">
        <v>-0.627702394551921</v>
      </c>
      <c r="V484" s="0" t="n">
        <v>0.291021473085294</v>
      </c>
      <c r="W484" s="0" t="n">
        <v>0.665107371018805</v>
      </c>
      <c r="X484" s="0" t="n">
        <v>0.583560547896074</v>
      </c>
      <c r="Y484" s="0" t="n">
        <v>-2.04493879803103</v>
      </c>
      <c r="Z484" s="0" t="n">
        <v>-0.225170932226936</v>
      </c>
      <c r="AA484" s="0" t="n">
        <v>1.98376220945304</v>
      </c>
      <c r="AB484" s="0" t="n">
        <v>0.520209013454081</v>
      </c>
      <c r="AC484" s="0" t="n">
        <v>-0.0968660324758756</v>
      </c>
      <c r="AD484" s="0" t="n">
        <v>-1.84539968125038</v>
      </c>
      <c r="AE484" s="0" t="n">
        <v>-1.0286987158899</v>
      </c>
      <c r="AF484" s="0" t="n">
        <v>0.921717836481915</v>
      </c>
      <c r="AG484" s="0" t="n">
        <v>-2.41835575357245</v>
      </c>
      <c r="AH484" s="0" t="n">
        <v>0.0311603648014776</v>
      </c>
      <c r="AI484" s="0" t="n">
        <v>-1.24632981107495</v>
      </c>
      <c r="AJ484" s="0" t="n">
        <v>1.1550084973999</v>
      </c>
      <c r="AK484" s="0" t="n">
        <v>2.3981630952509</v>
      </c>
      <c r="AL484" s="0" t="n">
        <v>1.40843149036836</v>
      </c>
      <c r="AM484" s="0" t="n">
        <v>3.25033347619571</v>
      </c>
      <c r="AN484" s="0" t="n">
        <v>-2.11208932725291</v>
      </c>
      <c r="AO484" s="0" t="n">
        <v>-0.214532918886416</v>
      </c>
      <c r="AP484" s="0" t="n">
        <v>0.924644018448031</v>
      </c>
      <c r="AQ484" s="0" t="n">
        <v>-0.452624029980121</v>
      </c>
      <c r="AR484" s="0" t="n">
        <v>-0.189334036180166</v>
      </c>
      <c r="AS484" s="0" t="n">
        <v>-0.620933395613991</v>
      </c>
      <c r="AT484" s="0" t="n">
        <v>-1.20953140113627</v>
      </c>
      <c r="AU484" s="0" t="n">
        <v>0.289921153025015</v>
      </c>
      <c r="AV484" s="0" t="n">
        <v>0.879839306100987</v>
      </c>
      <c r="AW484" s="0" t="n">
        <v>-0.827775214371918</v>
      </c>
      <c r="AX484" s="0" t="n">
        <v>-0.802332777884466</v>
      </c>
      <c r="AY484" s="0" t="n">
        <v>-0.100735808121345</v>
      </c>
      <c r="AZ484" s="0" t="n">
        <v>-2.17755418868077</v>
      </c>
      <c r="BA484" s="0" t="n">
        <v>0.437822122861652</v>
      </c>
      <c r="BB484" s="0" t="n">
        <v>0.899857971635268</v>
      </c>
      <c r="BC484" s="0" t="n">
        <v>-0.418091427506602</v>
      </c>
      <c r="BD484" s="0" t="n">
        <v>0.674937856913498</v>
      </c>
      <c r="BE484" s="0" t="n">
        <v>-0.495516524144896</v>
      </c>
      <c r="BF484" s="0" t="n">
        <v>0.83300825583944</v>
      </c>
      <c r="BG484" s="0" t="n">
        <v>0.400242282931886</v>
      </c>
      <c r="BH484" s="0" t="n">
        <v>-1.89084042003917</v>
      </c>
      <c r="BI484" s="0" t="n">
        <v>0.405587356747679</v>
      </c>
      <c r="BJ484" s="0" t="n">
        <v>0.798851544017296</v>
      </c>
      <c r="BK484" s="0" t="n">
        <v>-1.1706787887065</v>
      </c>
    </row>
    <row r="485" customFormat="false" ht="15" hidden="false" customHeight="false" outlineLevel="0" collapsed="false">
      <c r="A485" s="0" t="n">
        <v>1.05104195028669</v>
      </c>
      <c r="B485" s="0" t="n">
        <v>0.692943230147068</v>
      </c>
      <c r="C485" s="0" t="n">
        <v>-0.576561120508995</v>
      </c>
      <c r="D485" s="0" t="n">
        <v>-0.938411423873292</v>
      </c>
      <c r="E485" s="0" t="n">
        <v>-1.22047639108108</v>
      </c>
      <c r="F485" s="0" t="n">
        <v>0.747221832220485</v>
      </c>
      <c r="G485" s="0" t="n">
        <v>-0.59600867298612</v>
      </c>
      <c r="H485" s="0" t="n">
        <v>0.46610819954418</v>
      </c>
      <c r="I485" s="0" t="n">
        <v>0.605655633510632</v>
      </c>
      <c r="J485" s="0" t="n">
        <v>-1.20321278229229</v>
      </c>
      <c r="K485" s="0" t="n">
        <v>0.549554395859586</v>
      </c>
      <c r="L485" s="0" t="n">
        <v>-0.27820459602098</v>
      </c>
      <c r="M485" s="0" t="n">
        <v>-0.155579469230639</v>
      </c>
      <c r="N485" s="0" t="n">
        <v>1.0707543763385</v>
      </c>
      <c r="O485" s="0" t="n">
        <v>-0.966092855356321</v>
      </c>
      <c r="P485" s="0" t="n">
        <v>-0.560280893678954</v>
      </c>
      <c r="Q485" s="0" t="n">
        <v>1.98629061187042</v>
      </c>
      <c r="R485" s="0" t="n">
        <v>-0.277421111237343</v>
      </c>
      <c r="S485" s="0" t="n">
        <v>0.772973434166621</v>
      </c>
      <c r="T485" s="0" t="n">
        <v>-1.09707530641263</v>
      </c>
      <c r="U485" s="0" t="n">
        <v>1.44539983678076</v>
      </c>
      <c r="V485" s="0" t="n">
        <v>0.356476968629544</v>
      </c>
      <c r="W485" s="0" t="n">
        <v>-0.362024550988466</v>
      </c>
      <c r="X485" s="0" t="n">
        <v>-0.0543402941418752</v>
      </c>
      <c r="Y485" s="0" t="n">
        <v>-0.762958256713971</v>
      </c>
      <c r="Z485" s="0" t="n">
        <v>1.51842198600929</v>
      </c>
      <c r="AA485" s="0" t="n">
        <v>-1.65191433686738</v>
      </c>
      <c r="AB485" s="0" t="n">
        <v>-0.525144658788271</v>
      </c>
      <c r="AC485" s="0" t="n">
        <v>-1.3597182130009</v>
      </c>
      <c r="AD485" s="0" t="n">
        <v>-0.874240169233242</v>
      </c>
      <c r="AE485" s="0" t="n">
        <v>0.0116101144550435</v>
      </c>
      <c r="AF485" s="0" t="n">
        <v>1.28419821091116</v>
      </c>
      <c r="AG485" s="0" t="n">
        <v>0.563553181248701</v>
      </c>
      <c r="AH485" s="0" t="n">
        <v>-1.58956333286258</v>
      </c>
      <c r="AI485" s="0" t="n">
        <v>-1.38543778165638</v>
      </c>
      <c r="AJ485" s="0" t="n">
        <v>0.61959998010369</v>
      </c>
      <c r="AK485" s="0" t="n">
        <v>2.81830428620218</v>
      </c>
      <c r="AL485" s="0" t="n">
        <v>0.212689734305119</v>
      </c>
      <c r="AM485" s="0" t="n">
        <v>0.287702888129117</v>
      </c>
      <c r="AN485" s="0" t="n">
        <v>0.249772612040383</v>
      </c>
      <c r="AO485" s="0" t="n">
        <v>-0.528539201831402</v>
      </c>
      <c r="AP485" s="0" t="n">
        <v>-0.876212579321663</v>
      </c>
      <c r="AQ485" s="0" t="n">
        <v>-0.990299547099524</v>
      </c>
      <c r="AR485" s="0" t="n">
        <v>-0.445709140135367</v>
      </c>
      <c r="AS485" s="0" t="n">
        <v>1.80077070192264</v>
      </c>
      <c r="AT485" s="0" t="n">
        <v>0.341199732693296</v>
      </c>
      <c r="AU485" s="0" t="n">
        <v>-2.30408978354919</v>
      </c>
      <c r="AV485" s="0" t="n">
        <v>-0.374216734802478</v>
      </c>
      <c r="AW485" s="0" t="n">
        <v>-0.367819568443865</v>
      </c>
      <c r="AX485" s="0" t="n">
        <v>-0.359485939773858</v>
      </c>
      <c r="AY485" s="0" t="n">
        <v>-0.41537962250599</v>
      </c>
      <c r="AZ485" s="0" t="n">
        <v>2.38311218108592</v>
      </c>
      <c r="BA485" s="0" t="n">
        <v>0.239524316911069</v>
      </c>
      <c r="BB485" s="0" t="n">
        <v>0.0378928317946894</v>
      </c>
      <c r="BC485" s="0" t="n">
        <v>-1.28149539925341</v>
      </c>
      <c r="BD485" s="0" t="n">
        <v>-0.0476728946222959</v>
      </c>
      <c r="BE485" s="0" t="n">
        <v>1.64651138660194</v>
      </c>
      <c r="BF485" s="0" t="n">
        <v>-0.430089156171752</v>
      </c>
      <c r="BG485" s="0" t="n">
        <v>0.803824648242745</v>
      </c>
      <c r="BH485" s="0" t="n">
        <v>1.21678564108142</v>
      </c>
      <c r="BI485" s="0" t="n">
        <v>0.834159046716581</v>
      </c>
      <c r="BJ485" s="0" t="n">
        <v>-0.542504229664516</v>
      </c>
      <c r="BK485" s="0" t="n">
        <v>-1.25876123976007</v>
      </c>
    </row>
    <row r="486" customFormat="false" ht="15" hidden="false" customHeight="false" outlineLevel="0" collapsed="false">
      <c r="A486" s="0" t="n">
        <v>-0.482929945177587</v>
      </c>
      <c r="B486" s="0" t="n">
        <v>-0.632023223617022</v>
      </c>
      <c r="C486" s="0" t="n">
        <v>-0.473045272838001</v>
      </c>
      <c r="D486" s="0" t="n">
        <v>-0.101327176860468</v>
      </c>
      <c r="E486" s="0" t="n">
        <v>-0.696930634962758</v>
      </c>
      <c r="F486" s="0" t="n">
        <v>2.41877546706942</v>
      </c>
      <c r="G486" s="0" t="n">
        <v>-0.111088351304833</v>
      </c>
      <c r="H486" s="0" t="n">
        <v>1.04492503462225</v>
      </c>
      <c r="I486" s="0" t="n">
        <v>-1.16290257254414</v>
      </c>
      <c r="J486" s="0" t="n">
        <v>0.147155305216861</v>
      </c>
      <c r="K486" s="0" t="n">
        <v>-0.0309480882678302</v>
      </c>
      <c r="L486" s="0" t="n">
        <v>1.5050718742538</v>
      </c>
      <c r="M486" s="0" t="n">
        <v>-1.01683088901285</v>
      </c>
      <c r="N486" s="0" t="n">
        <v>-0.627328120273809</v>
      </c>
      <c r="O486" s="0" t="n">
        <v>-0.556947882340503</v>
      </c>
      <c r="P486" s="0" t="n">
        <v>0.813022852168822</v>
      </c>
      <c r="Q486" s="0" t="n">
        <v>0.77363984493813</v>
      </c>
      <c r="R486" s="0" t="n">
        <v>-0.223599454445905</v>
      </c>
      <c r="S486" s="0" t="n">
        <v>0.694498410248051</v>
      </c>
      <c r="T486" s="0" t="n">
        <v>-0.434892962677339</v>
      </c>
      <c r="U486" s="0" t="n">
        <v>2.16091260276672</v>
      </c>
      <c r="V486" s="0" t="n">
        <v>0.487544556406593</v>
      </c>
      <c r="W486" s="0" t="n">
        <v>-1.79675346542649</v>
      </c>
      <c r="X486" s="0" t="n">
        <v>-0.439485827995765</v>
      </c>
      <c r="Y486" s="0" t="n">
        <v>-0.166793664530993</v>
      </c>
      <c r="Z486" s="0" t="n">
        <v>-1.98522653567136</v>
      </c>
      <c r="AA486" s="0" t="n">
        <v>2.33595361880144</v>
      </c>
      <c r="AB486" s="0" t="n">
        <v>0.815311114788108</v>
      </c>
      <c r="AC486" s="0" t="n">
        <v>0.401173171747389</v>
      </c>
      <c r="AD486" s="0" t="n">
        <v>-0.85835123300539</v>
      </c>
      <c r="AE486" s="0" t="n">
        <v>-0.875656363228236</v>
      </c>
      <c r="AF486" s="0" t="n">
        <v>0.866006708982626</v>
      </c>
      <c r="AG486" s="0" t="n">
        <v>-0.99795432214255</v>
      </c>
      <c r="AH486" s="0" t="n">
        <v>0.403314767321708</v>
      </c>
      <c r="AI486" s="0" t="n">
        <v>-1.21163962564917</v>
      </c>
      <c r="AJ486" s="0" t="n">
        <v>1.03264269812206</v>
      </c>
      <c r="AK486" s="0" t="n">
        <v>0.123311599066161</v>
      </c>
      <c r="AL486" s="0" t="n">
        <v>0.49016731537656</v>
      </c>
      <c r="AM486" s="0" t="n">
        <v>-1.05603037156571</v>
      </c>
      <c r="AN486" s="0" t="n">
        <v>0.522781216566171</v>
      </c>
      <c r="AO486" s="0" t="n">
        <v>0.042448529011756</v>
      </c>
      <c r="AP486" s="0" t="n">
        <v>-0.506811397663049</v>
      </c>
      <c r="AQ486" s="0" t="n">
        <v>-0.54525848302612</v>
      </c>
      <c r="AR486" s="0" t="n">
        <v>-0.886952607473172</v>
      </c>
      <c r="AS486" s="0" t="n">
        <v>-0.211124776844667</v>
      </c>
      <c r="AT486" s="0" t="n">
        <v>0.418248915279831</v>
      </c>
      <c r="AU486" s="0" t="n">
        <v>0.349698745358751</v>
      </c>
      <c r="AV486" s="0" t="n">
        <v>-0.025672315207612</v>
      </c>
      <c r="AW486" s="0" t="n">
        <v>-0.249592476074383</v>
      </c>
      <c r="AX486" s="0" t="n">
        <v>0.147171647848436</v>
      </c>
      <c r="AY486" s="0" t="n">
        <v>-0.0192034209655472</v>
      </c>
      <c r="AZ486" s="0" t="n">
        <v>1.51725386057211</v>
      </c>
      <c r="BA486" s="0" t="n">
        <v>-0.667355284454678</v>
      </c>
      <c r="BB486" s="0" t="n">
        <v>-0.18111228888943</v>
      </c>
      <c r="BC486" s="0" t="n">
        <v>-1.00187041354109</v>
      </c>
      <c r="BD486" s="0" t="n">
        <v>-0.000160507407084937</v>
      </c>
      <c r="BE486" s="0" t="n">
        <v>1.73839757852179</v>
      </c>
      <c r="BF486" s="0" t="n">
        <v>0.358446189306675</v>
      </c>
      <c r="BG486" s="0" t="n">
        <v>0.199929923118417</v>
      </c>
      <c r="BH486" s="0" t="n">
        <v>-0.742903305433599</v>
      </c>
      <c r="BI486" s="0" t="n">
        <v>2.0702735445134</v>
      </c>
      <c r="BJ486" s="0" t="n">
        <v>-0.0411795169489349</v>
      </c>
      <c r="BK486" s="0" t="n">
        <v>-0.513675215793306</v>
      </c>
    </row>
    <row r="487" customFormat="false" ht="15" hidden="false" customHeight="false" outlineLevel="0" collapsed="false">
      <c r="A487" s="0" t="n">
        <v>0.66148788528152</v>
      </c>
      <c r="B487" s="0" t="n">
        <v>-0.0746280098168474</v>
      </c>
      <c r="C487" s="0" t="n">
        <v>0.627036509149845</v>
      </c>
      <c r="D487" s="0" t="n">
        <v>0.729572933220391</v>
      </c>
      <c r="E487" s="0" t="n">
        <v>0.408419850131317</v>
      </c>
      <c r="F487" s="0" t="n">
        <v>0.710691992467011</v>
      </c>
      <c r="G487" s="0" t="n">
        <v>-0.683618311936333</v>
      </c>
      <c r="H487" s="0" t="n">
        <v>0.734951876835378</v>
      </c>
      <c r="I487" s="0" t="n">
        <v>0.902910007047927</v>
      </c>
      <c r="J487" s="0" t="n">
        <v>-1.76792866683953</v>
      </c>
      <c r="K487" s="0" t="n">
        <v>-0.960740011824035</v>
      </c>
      <c r="L487" s="0" t="n">
        <v>1.8615133606592</v>
      </c>
      <c r="M487" s="0" t="n">
        <v>0.764768289852534</v>
      </c>
      <c r="N487" s="0" t="n">
        <v>-0.242462971722711</v>
      </c>
      <c r="O487" s="0" t="n">
        <v>-0.323755067231493</v>
      </c>
      <c r="P487" s="0" t="n">
        <v>1.49049286573689</v>
      </c>
      <c r="Q487" s="0" t="n">
        <v>-1.15856549282232</v>
      </c>
      <c r="R487" s="0" t="n">
        <v>-0.825224419181626</v>
      </c>
      <c r="S487" s="0" t="n">
        <v>-0.481901632040339</v>
      </c>
      <c r="T487" s="0" t="n">
        <v>-1.35672849071212</v>
      </c>
      <c r="U487" s="0" t="n">
        <v>-0.452289992570918</v>
      </c>
      <c r="V487" s="0" t="n">
        <v>-0.448580879251847</v>
      </c>
      <c r="W487" s="0" t="n">
        <v>-1.55767927182224</v>
      </c>
      <c r="X487" s="0" t="n">
        <v>-1.10121958072771</v>
      </c>
      <c r="Y487" s="0" t="n">
        <v>0.841507458911531</v>
      </c>
      <c r="Z487" s="0" t="n">
        <v>-0.633195178671915</v>
      </c>
      <c r="AA487" s="0" t="n">
        <v>0.664267864958582</v>
      </c>
      <c r="AB487" s="0" t="n">
        <v>-0.504154550950278</v>
      </c>
      <c r="AC487" s="0" t="n">
        <v>-0.476613507019814</v>
      </c>
      <c r="AD487" s="0" t="n">
        <v>1.38346731245599</v>
      </c>
      <c r="AE487" s="0" t="n">
        <v>0.121845611311035</v>
      </c>
      <c r="AF487" s="0" t="n">
        <v>-0.265257023580402</v>
      </c>
      <c r="AG487" s="0" t="n">
        <v>0.436290190994157</v>
      </c>
      <c r="AH487" s="0" t="n">
        <v>-0.31470994239076</v>
      </c>
      <c r="AI487" s="0" t="n">
        <v>-0.805897777001069</v>
      </c>
      <c r="AJ487" s="0" t="n">
        <v>0.0305930642307556</v>
      </c>
      <c r="AK487" s="0" t="n">
        <v>-0.22459947670826</v>
      </c>
      <c r="AL487" s="0" t="n">
        <v>-1.38342407855598</v>
      </c>
      <c r="AM487" s="0" t="n">
        <v>-0.473196583225226</v>
      </c>
      <c r="AN487" s="0" t="n">
        <v>-0.200824289674474</v>
      </c>
      <c r="AO487" s="0" t="n">
        <v>0.958079379641361</v>
      </c>
      <c r="AP487" s="0" t="n">
        <v>-0.671026011388849</v>
      </c>
      <c r="AQ487" s="0" t="n">
        <v>-0.330149949391939</v>
      </c>
      <c r="AR487" s="0" t="n">
        <v>-1.28373943370141</v>
      </c>
      <c r="AS487" s="0" t="n">
        <v>-0.0468785433033113</v>
      </c>
      <c r="AT487" s="0" t="n">
        <v>1.816266500134</v>
      </c>
      <c r="AU487" s="0" t="n">
        <v>1.70012086882826</v>
      </c>
      <c r="AV487" s="0" t="n">
        <v>-0.735680763759733</v>
      </c>
      <c r="AW487" s="0" t="n">
        <v>0.570193597698153</v>
      </c>
      <c r="AX487" s="0" t="n">
        <v>-0.436767751110497</v>
      </c>
      <c r="AY487" s="0" t="n">
        <v>-0.114232644502356</v>
      </c>
      <c r="AZ487" s="0" t="n">
        <v>0.166839667693921</v>
      </c>
      <c r="BA487" s="0" t="n">
        <v>0.0963612855882234</v>
      </c>
      <c r="BB487" s="0" t="n">
        <v>0.865389505045227</v>
      </c>
      <c r="BC487" s="0" t="n">
        <v>0.0157776888996707</v>
      </c>
      <c r="BD487" s="0" t="n">
        <v>0.584493432794399</v>
      </c>
      <c r="BE487" s="0" t="n">
        <v>0.372256520125705</v>
      </c>
      <c r="BF487" s="0" t="n">
        <v>0.323649044709161</v>
      </c>
      <c r="BG487" s="0" t="n">
        <v>0.226693269898719</v>
      </c>
      <c r="BH487" s="0" t="n">
        <v>-0.922173456507086</v>
      </c>
      <c r="BI487" s="0" t="n">
        <v>0.129790829204694</v>
      </c>
      <c r="BJ487" s="0" t="n">
        <v>-1.0237023365901</v>
      </c>
      <c r="BK487" s="0" t="n">
        <v>-1.53785495132648</v>
      </c>
    </row>
    <row r="488" customFormat="false" ht="15" hidden="false" customHeight="false" outlineLevel="0" collapsed="false">
      <c r="A488" s="0" t="n">
        <v>-0.85494465105615</v>
      </c>
      <c r="B488" s="0" t="n">
        <v>-0.534468535068511</v>
      </c>
      <c r="C488" s="0" t="n">
        <v>-0.32683220948352</v>
      </c>
      <c r="D488" s="0" t="n">
        <v>-0.86535870905007</v>
      </c>
      <c r="E488" s="0" t="n">
        <v>-0.0893607385962395</v>
      </c>
      <c r="F488" s="0" t="n">
        <v>-0.984569845957199</v>
      </c>
      <c r="G488" s="0" t="n">
        <v>-0.614105805289684</v>
      </c>
      <c r="H488" s="0" t="n">
        <v>0.359840460780388</v>
      </c>
      <c r="I488" s="0" t="n">
        <v>-0.895850880102806</v>
      </c>
      <c r="J488" s="0" t="n">
        <v>-0.0914800059775685</v>
      </c>
      <c r="K488" s="0" t="n">
        <v>0.106132007612316</v>
      </c>
      <c r="L488" s="0" t="n">
        <v>0.476199160398987</v>
      </c>
      <c r="M488" s="0" t="n">
        <v>-0.166018847874572</v>
      </c>
      <c r="N488" s="0" t="n">
        <v>-0.996462615412984</v>
      </c>
      <c r="O488" s="0" t="n">
        <v>-0.888940005593037</v>
      </c>
      <c r="P488" s="0" t="n">
        <v>-0.353393797458957</v>
      </c>
      <c r="Q488" s="0" t="n">
        <v>-0.599643640725035</v>
      </c>
      <c r="R488" s="0" t="n">
        <v>-1.27169679152256</v>
      </c>
      <c r="S488" s="0" t="n">
        <v>0.149966291170861</v>
      </c>
      <c r="T488" s="0" t="n">
        <v>1.11542000353021</v>
      </c>
      <c r="U488" s="0" t="n">
        <v>-1.30112985217857</v>
      </c>
      <c r="V488" s="0" t="n">
        <v>0.529778252030718</v>
      </c>
      <c r="W488" s="0" t="n">
        <v>0.690338123343905</v>
      </c>
      <c r="X488" s="0" t="n">
        <v>1.79619775533455</v>
      </c>
      <c r="Y488" s="0" t="n">
        <v>-0.571283053164296</v>
      </c>
      <c r="Z488" s="0" t="n">
        <v>1.62145262455222</v>
      </c>
      <c r="AA488" s="0" t="n">
        <v>0.750258807691737</v>
      </c>
      <c r="AB488" s="0" t="n">
        <v>-0.588236794515059</v>
      </c>
      <c r="AC488" s="0" t="n">
        <v>-0.721921252408372</v>
      </c>
      <c r="AD488" s="0" t="n">
        <v>0.651704148218234</v>
      </c>
      <c r="AE488" s="0" t="n">
        <v>0.134153326992405</v>
      </c>
      <c r="AF488" s="0" t="n">
        <v>0.872594526406153</v>
      </c>
      <c r="AG488" s="0" t="n">
        <v>0.548396787811183</v>
      </c>
      <c r="AH488" s="0" t="n">
        <v>-0.266215260152907</v>
      </c>
      <c r="AI488" s="0" t="n">
        <v>0.501646678796458</v>
      </c>
      <c r="AJ488" s="0" t="n">
        <v>0.244215040175669</v>
      </c>
      <c r="AK488" s="0" t="n">
        <v>1.46470668161757</v>
      </c>
      <c r="AL488" s="0" t="n">
        <v>-1.13295616480614</v>
      </c>
      <c r="AM488" s="0" t="n">
        <v>-0.510066593171066</v>
      </c>
      <c r="AN488" s="0" t="n">
        <v>-0.792905371837202</v>
      </c>
      <c r="AO488" s="0" t="n">
        <v>-1.29042532461686</v>
      </c>
      <c r="AP488" s="0" t="n">
        <v>0.825212875545716</v>
      </c>
      <c r="AQ488" s="0" t="n">
        <v>0.358394483028024</v>
      </c>
      <c r="AR488" s="0" t="n">
        <v>1.89483436758221</v>
      </c>
      <c r="AS488" s="0" t="n">
        <v>-3.14042291010224</v>
      </c>
      <c r="AT488" s="0" t="n">
        <v>0.149585315317376</v>
      </c>
      <c r="AU488" s="0" t="n">
        <v>-1.03872789991491</v>
      </c>
      <c r="AV488" s="0" t="n">
        <v>1.23816114433546</v>
      </c>
      <c r="AW488" s="0" t="n">
        <v>-0.996388425643009</v>
      </c>
      <c r="AX488" s="0" t="n">
        <v>-1.85759087664967</v>
      </c>
      <c r="AY488" s="0" t="n">
        <v>0.0602807490279815</v>
      </c>
      <c r="AZ488" s="0" t="n">
        <v>1.0108814965896</v>
      </c>
      <c r="BA488" s="0" t="n">
        <v>0.138796400945536</v>
      </c>
      <c r="BB488" s="0" t="n">
        <v>2.22676152495723</v>
      </c>
      <c r="BC488" s="0" t="n">
        <v>0.0378867010218419</v>
      </c>
      <c r="BD488" s="0" t="n">
        <v>-0.820967139312996</v>
      </c>
      <c r="BE488" s="0" t="n">
        <v>0.0357576443735142</v>
      </c>
      <c r="BF488" s="0" t="n">
        <v>0.284139554688967</v>
      </c>
      <c r="BG488" s="0" t="n">
        <v>-0.527568116112033</v>
      </c>
      <c r="BH488" s="0" t="n">
        <v>-0.604024846949553</v>
      </c>
      <c r="BI488" s="0" t="n">
        <v>1.65990556250518</v>
      </c>
      <c r="BJ488" s="0" t="n">
        <v>-0.0888229622787885</v>
      </c>
      <c r="BK488" s="0" t="n">
        <v>-2.43598512422924</v>
      </c>
    </row>
    <row r="489" customFormat="false" ht="15" hidden="false" customHeight="false" outlineLevel="0" collapsed="false">
      <c r="A489" s="0" t="n">
        <v>1.33501624564802</v>
      </c>
      <c r="B489" s="0" t="n">
        <v>0.0854188328330665</v>
      </c>
      <c r="C489" s="0" t="n">
        <v>-1.9417461220517</v>
      </c>
      <c r="D489" s="0" t="n">
        <v>-1.10417515654368</v>
      </c>
      <c r="E489" s="0" t="n">
        <v>0.513396680776062</v>
      </c>
      <c r="F489" s="0" t="n">
        <v>-0.206135379622604</v>
      </c>
      <c r="G489" s="0" t="n">
        <v>0.00211167998482341</v>
      </c>
      <c r="H489" s="0" t="n">
        <v>0.748071804321667</v>
      </c>
      <c r="I489" s="0" t="n">
        <v>0.0742521074930824</v>
      </c>
      <c r="J489" s="0" t="n">
        <v>0.279966132806529</v>
      </c>
      <c r="K489" s="0" t="n">
        <v>-0.11274893807675</v>
      </c>
      <c r="L489" s="0" t="n">
        <v>0.748383180691033</v>
      </c>
      <c r="M489" s="0" t="n">
        <v>1.27661820024466</v>
      </c>
      <c r="N489" s="0" t="n">
        <v>0.0412807733923708</v>
      </c>
      <c r="O489" s="0" t="n">
        <v>-1.71511821817878</v>
      </c>
      <c r="P489" s="0" t="n">
        <v>-0.0822029262627965</v>
      </c>
      <c r="Q489" s="0" t="n">
        <v>0.331593778931545</v>
      </c>
      <c r="R489" s="0" t="n">
        <v>-0.754085805038498</v>
      </c>
      <c r="S489" s="0" t="n">
        <v>0.158319612595379</v>
      </c>
      <c r="T489" s="0" t="n">
        <v>-1.86803292495911</v>
      </c>
      <c r="U489" s="0" t="n">
        <v>0.00391250929507852</v>
      </c>
      <c r="V489" s="0" t="n">
        <v>-0.700497063158163</v>
      </c>
      <c r="W489" s="0" t="n">
        <v>0.754604382393273</v>
      </c>
      <c r="X489" s="0" t="n">
        <v>-0.503089253336662</v>
      </c>
      <c r="Y489" s="0" t="n">
        <v>-0.275093476943754</v>
      </c>
      <c r="Z489" s="0" t="n">
        <v>0.056506124659208</v>
      </c>
      <c r="AA489" s="0" t="n">
        <v>0.50175776116972</v>
      </c>
      <c r="AB489" s="0" t="n">
        <v>0.638030165652375</v>
      </c>
      <c r="AC489" s="0" t="n">
        <v>-0.282352663979653</v>
      </c>
      <c r="AD489" s="0" t="n">
        <v>-0.628939109696474</v>
      </c>
      <c r="AE489" s="0" t="n">
        <v>0.127162796294131</v>
      </c>
      <c r="AF489" s="0" t="n">
        <v>-0.287267929120792</v>
      </c>
      <c r="AG489" s="0" t="n">
        <v>0.0379146781327696</v>
      </c>
      <c r="AH489" s="0" t="n">
        <v>-0.0985260249053879</v>
      </c>
      <c r="AI489" s="0" t="n">
        <v>0.200444982677225</v>
      </c>
      <c r="AJ489" s="0" t="n">
        <v>-0.0179725793683083</v>
      </c>
      <c r="AK489" s="0" t="n">
        <v>-2.69804045681743</v>
      </c>
      <c r="AL489" s="0" t="n">
        <v>-0.311634298807425</v>
      </c>
      <c r="AM489" s="0" t="n">
        <v>-0.645296958431043</v>
      </c>
      <c r="AN489" s="0" t="n">
        <v>-0.438023605328097</v>
      </c>
      <c r="AO489" s="0" t="n">
        <v>0.26281682329706</v>
      </c>
      <c r="AP489" s="0" t="n">
        <v>-1.29398921329167</v>
      </c>
      <c r="AQ489" s="0" t="n">
        <v>0.291163770426341</v>
      </c>
      <c r="AR489" s="0" t="n">
        <v>-1.05505454894255</v>
      </c>
      <c r="AS489" s="0" t="n">
        <v>0.334206998066449</v>
      </c>
      <c r="AT489" s="0" t="n">
        <v>0.959972519144041</v>
      </c>
      <c r="AU489" s="0" t="n">
        <v>-0.365396208236193</v>
      </c>
      <c r="AV489" s="0" t="n">
        <v>1.10466835610211</v>
      </c>
      <c r="AW489" s="0" t="n">
        <v>-0.535640225016609</v>
      </c>
      <c r="AX489" s="0" t="n">
        <v>1.19415865609132</v>
      </c>
      <c r="AY489" s="0" t="n">
        <v>0.319008030472853</v>
      </c>
      <c r="AZ489" s="0" t="n">
        <v>1.43172969652474</v>
      </c>
      <c r="BA489" s="0" t="n">
        <v>-2.82416700940273</v>
      </c>
      <c r="BB489" s="0" t="n">
        <v>1.65395955961631</v>
      </c>
      <c r="BC489" s="0" t="n">
        <v>-0.00981374039640432</v>
      </c>
      <c r="BD489" s="0" t="n">
        <v>-1.14330427433001</v>
      </c>
      <c r="BE489" s="0" t="n">
        <v>-1.03638590858703</v>
      </c>
      <c r="BF489" s="0" t="n">
        <v>-0.851342122173137</v>
      </c>
      <c r="BG489" s="0" t="n">
        <v>0.317228388221476</v>
      </c>
      <c r="BH489" s="0" t="n">
        <v>-1.351088946337</v>
      </c>
      <c r="BI489" s="0" t="n">
        <v>-0.913391090802183</v>
      </c>
      <c r="BJ489" s="0" t="n">
        <v>-0.212299617660477</v>
      </c>
      <c r="BK489" s="0" t="n">
        <v>-0.240580757726592</v>
      </c>
    </row>
    <row r="490" customFormat="false" ht="15" hidden="false" customHeight="false" outlineLevel="0" collapsed="false">
      <c r="A490" s="0" t="n">
        <v>0.303922647615373</v>
      </c>
      <c r="B490" s="0" t="n">
        <v>0.909652025833038</v>
      </c>
      <c r="C490" s="0" t="n">
        <v>-1.23715097547872</v>
      </c>
      <c r="D490" s="0" t="n">
        <v>-1.31220799360153</v>
      </c>
      <c r="E490" s="0" t="n">
        <v>0.884109141029921</v>
      </c>
      <c r="F490" s="0" t="n">
        <v>0.153785165146192</v>
      </c>
      <c r="G490" s="0" t="n">
        <v>0.143423216458929</v>
      </c>
      <c r="H490" s="0" t="n">
        <v>0.0326559037403099</v>
      </c>
      <c r="I490" s="0" t="n">
        <v>-0.0642948785875817</v>
      </c>
      <c r="J490" s="0" t="n">
        <v>-0.94686146164618</v>
      </c>
      <c r="K490" s="0" t="n">
        <v>0.747217308486744</v>
      </c>
      <c r="L490" s="0" t="n">
        <v>0.84634699151266</v>
      </c>
      <c r="M490" s="0" t="n">
        <v>-1.23661974214298</v>
      </c>
      <c r="N490" s="0" t="n">
        <v>0.462644741881298</v>
      </c>
      <c r="O490" s="0" t="n">
        <v>1.26303535357707</v>
      </c>
      <c r="P490" s="0" t="n">
        <v>0.48512994209987</v>
      </c>
      <c r="Q490" s="0" t="n">
        <v>0.330052735244001</v>
      </c>
      <c r="R490" s="0" t="n">
        <v>-1.55496272772577</v>
      </c>
      <c r="S490" s="0" t="n">
        <v>-0.924826212376737</v>
      </c>
      <c r="T490" s="0" t="n">
        <v>-1.14752061663224</v>
      </c>
      <c r="U490" s="0" t="n">
        <v>-0.819973642346786</v>
      </c>
      <c r="V490" s="0" t="n">
        <v>-0.946243671615314</v>
      </c>
      <c r="W490" s="0" t="n">
        <v>0.688082126580318</v>
      </c>
      <c r="X490" s="0" t="n">
        <v>0.198602155353484</v>
      </c>
      <c r="Y490" s="0" t="n">
        <v>0.989915313023549</v>
      </c>
      <c r="Z490" s="0" t="n">
        <v>0.210488030537033</v>
      </c>
      <c r="AA490" s="0" t="n">
        <v>-0.684104990934741</v>
      </c>
      <c r="AB490" s="0" t="n">
        <v>-0.134583284812247</v>
      </c>
      <c r="AC490" s="0" t="n">
        <v>-1.3114808189603</v>
      </c>
      <c r="AD490" s="0" t="n">
        <v>1.14141579222722</v>
      </c>
      <c r="AE490" s="0" t="n">
        <v>-0.50023835069824</v>
      </c>
      <c r="AF490" s="0" t="n">
        <v>1.24830280186932</v>
      </c>
      <c r="AG490" s="0" t="n">
        <v>-0.0941764691736423</v>
      </c>
      <c r="AH490" s="0" t="n">
        <v>-0.740333422556479</v>
      </c>
      <c r="AI490" s="0" t="n">
        <v>0.214502566824219</v>
      </c>
      <c r="AJ490" s="0" t="n">
        <v>-0.551126604086956</v>
      </c>
      <c r="AK490" s="0" t="n">
        <v>0.959732334832934</v>
      </c>
      <c r="AL490" s="0" t="n">
        <v>1.66368997819638</v>
      </c>
      <c r="AM490" s="0" t="n">
        <v>-0.557029622487803</v>
      </c>
      <c r="AN490" s="0" t="n">
        <v>-1.74401023407573</v>
      </c>
      <c r="AO490" s="0" t="n">
        <v>0.996044940169892</v>
      </c>
      <c r="AP490" s="0" t="n">
        <v>-1.2221941801068</v>
      </c>
      <c r="AQ490" s="0" t="n">
        <v>-0.043423408816411</v>
      </c>
      <c r="AR490" s="0" t="n">
        <v>1.33569152169308</v>
      </c>
      <c r="AS490" s="0" t="n">
        <v>1.13150530135216</v>
      </c>
      <c r="AT490" s="0" t="n">
        <v>-0.0157847733606501</v>
      </c>
      <c r="AU490" s="0" t="n">
        <v>0.404462287924104</v>
      </c>
      <c r="AV490" s="0" t="n">
        <v>1.31291297675824</v>
      </c>
      <c r="AW490" s="0" t="n">
        <v>1.69403928122541</v>
      </c>
      <c r="AX490" s="0" t="n">
        <v>0.846719327926506</v>
      </c>
      <c r="AY490" s="0" t="n">
        <v>-0.193809008331118</v>
      </c>
      <c r="AZ490" s="0" t="n">
        <v>0.00640075260313803</v>
      </c>
      <c r="BA490" s="0" t="n">
        <v>0.501237957500078</v>
      </c>
      <c r="BB490" s="0" t="n">
        <v>-0.201887194291483</v>
      </c>
      <c r="BC490" s="0" t="n">
        <v>-1.04002671986269</v>
      </c>
      <c r="BD490" s="0" t="n">
        <v>-0.394126510434148</v>
      </c>
      <c r="BE490" s="0" t="n">
        <v>0.121308671389581</v>
      </c>
      <c r="BF490" s="0" t="n">
        <v>-0.928072006660689</v>
      </c>
      <c r="BG490" s="0" t="n">
        <v>0.959850302216295</v>
      </c>
      <c r="BH490" s="0" t="n">
        <v>0.224919539555352</v>
      </c>
      <c r="BI490" s="0" t="n">
        <v>0.201087935600368</v>
      </c>
      <c r="BJ490" s="0" t="n">
        <v>1.23695325844285</v>
      </c>
      <c r="BK490" s="0" t="n">
        <v>0.419874162284358</v>
      </c>
    </row>
    <row r="491" customFormat="false" ht="15" hidden="false" customHeight="false" outlineLevel="0" collapsed="false">
      <c r="A491" s="0" t="n">
        <v>2.0749596808953</v>
      </c>
      <c r="B491" s="0" t="n">
        <v>-1.91217804766295</v>
      </c>
      <c r="C491" s="0" t="n">
        <v>0.937413788436313</v>
      </c>
      <c r="D491" s="0" t="n">
        <v>-1.58611413142131</v>
      </c>
      <c r="E491" s="0" t="n">
        <v>-0.0380845057194925</v>
      </c>
      <c r="F491" s="0" t="n">
        <v>-0.564864132155959</v>
      </c>
      <c r="G491" s="0" t="n">
        <v>0.488799798350932</v>
      </c>
      <c r="H491" s="0" t="n">
        <v>-0.207929691961674</v>
      </c>
      <c r="I491" s="0" t="n">
        <v>-0.650489639988436</v>
      </c>
      <c r="J491" s="0" t="n">
        <v>-0.664552414394182</v>
      </c>
      <c r="K491" s="0" t="n">
        <v>-0.774773390074357</v>
      </c>
      <c r="L491" s="0" t="n">
        <v>0.368332710039176</v>
      </c>
      <c r="M491" s="0" t="n">
        <v>0.480359672491355</v>
      </c>
      <c r="N491" s="0" t="n">
        <v>1.5941763252676</v>
      </c>
      <c r="O491" s="0" t="n">
        <v>-0.523219011176937</v>
      </c>
      <c r="P491" s="0" t="n">
        <v>-1.08237871132344</v>
      </c>
      <c r="Q491" s="0" t="n">
        <v>-1.61598167991793</v>
      </c>
      <c r="R491" s="0" t="n">
        <v>-0.305172634580508</v>
      </c>
      <c r="S491" s="0" t="n">
        <v>0.766479772908569</v>
      </c>
      <c r="T491" s="0" t="n">
        <v>1.69709614328946</v>
      </c>
      <c r="U491" s="0" t="n">
        <v>-1.04166673308335</v>
      </c>
      <c r="V491" s="0" t="n">
        <v>1.79627656677754</v>
      </c>
      <c r="W491" s="0" t="n">
        <v>0.340604077743767</v>
      </c>
      <c r="X491" s="0" t="n">
        <v>0.224306827943646</v>
      </c>
      <c r="Y491" s="0" t="n">
        <v>0.0694551378510194</v>
      </c>
      <c r="Z491" s="0" t="n">
        <v>-0.0358026000358401</v>
      </c>
      <c r="AA491" s="0" t="n">
        <v>-0.138147556367575</v>
      </c>
      <c r="AB491" s="0" t="n">
        <v>2.41536326207853</v>
      </c>
      <c r="AC491" s="0" t="n">
        <v>-0.0146559098701267</v>
      </c>
      <c r="AD491" s="0" t="n">
        <v>2.22957557411188</v>
      </c>
      <c r="AE491" s="0" t="n">
        <v>-0.732218073090995</v>
      </c>
      <c r="AF491" s="0" t="n">
        <v>0.555125155803612</v>
      </c>
      <c r="AG491" s="0" t="n">
        <v>2.15703672522335</v>
      </c>
      <c r="AH491" s="0" t="n">
        <v>0.814204677385376</v>
      </c>
      <c r="AI491" s="0" t="n">
        <v>0.570075339184654</v>
      </c>
      <c r="AJ491" s="0" t="n">
        <v>-1.19069961755501</v>
      </c>
      <c r="AK491" s="0" t="n">
        <v>-0.196637741750245</v>
      </c>
      <c r="AL491" s="0" t="n">
        <v>-0.34444494435058</v>
      </c>
      <c r="AM491" s="0" t="n">
        <v>-1.1812216342206</v>
      </c>
      <c r="AN491" s="0" t="n">
        <v>0.0961442879244895</v>
      </c>
      <c r="AO491" s="0" t="n">
        <v>-0.754187961032403</v>
      </c>
      <c r="AP491" s="0" t="n">
        <v>-0.683861113931992</v>
      </c>
      <c r="AQ491" s="0" t="n">
        <v>1.28646949356941</v>
      </c>
      <c r="AR491" s="0" t="n">
        <v>-1.47298357762983</v>
      </c>
      <c r="AS491" s="0" t="n">
        <v>1.4203017800707</v>
      </c>
      <c r="AT491" s="0" t="n">
        <v>-0.917366649477848</v>
      </c>
      <c r="AU491" s="0" t="n">
        <v>1.51707303690563</v>
      </c>
      <c r="AV491" s="0" t="n">
        <v>-0.601236788151673</v>
      </c>
      <c r="AW491" s="0" t="n">
        <v>-1.86191487815017</v>
      </c>
      <c r="AX491" s="0" t="n">
        <v>0.212978656550211</v>
      </c>
      <c r="AY491" s="0" t="n">
        <v>0.256355642853146</v>
      </c>
      <c r="AZ491" s="0" t="n">
        <v>-0.610439999316849</v>
      </c>
      <c r="BA491" s="0" t="n">
        <v>0.329396455962543</v>
      </c>
      <c r="BB491" s="0" t="n">
        <v>-1.81827870374282</v>
      </c>
      <c r="BC491" s="0" t="n">
        <v>-0.192192249458696</v>
      </c>
      <c r="BD491" s="0" t="n">
        <v>0.320169508220726</v>
      </c>
      <c r="BE491" s="0" t="n">
        <v>0.540285527895683</v>
      </c>
      <c r="BF491" s="0" t="n">
        <v>0.932948470173021</v>
      </c>
      <c r="BG491" s="0" t="n">
        <v>0.62775498675749</v>
      </c>
      <c r="BH491" s="0" t="n">
        <v>0.350673393658597</v>
      </c>
      <c r="BI491" s="0" t="n">
        <v>0.48763907349858</v>
      </c>
      <c r="BJ491" s="0" t="n">
        <v>0.658175274137104</v>
      </c>
      <c r="BK491" s="0" t="n">
        <v>-2.09884123035244</v>
      </c>
    </row>
    <row r="492" customFormat="false" ht="15" hidden="false" customHeight="false" outlineLevel="0" collapsed="false">
      <c r="A492" s="0" t="n">
        <v>1.03009507648949</v>
      </c>
      <c r="B492" s="0" t="n">
        <v>-0.146632587646175</v>
      </c>
      <c r="C492" s="0" t="n">
        <v>-0.592521009760872</v>
      </c>
      <c r="D492" s="0" t="n">
        <v>-0.630107995583733</v>
      </c>
      <c r="E492" s="0" t="n">
        <v>0.058607075782472</v>
      </c>
      <c r="F492" s="0" t="n">
        <v>0.24070257184731</v>
      </c>
      <c r="G492" s="0" t="n">
        <v>-0.451547491239507</v>
      </c>
      <c r="H492" s="0" t="n">
        <v>-0.266521649978201</v>
      </c>
      <c r="I492" s="0" t="n">
        <v>0.258958834767513</v>
      </c>
      <c r="J492" s="0" t="n">
        <v>1.56187857172443</v>
      </c>
      <c r="K492" s="0" t="n">
        <v>0.467923722333248</v>
      </c>
      <c r="L492" s="0" t="n">
        <v>1.14655016370746</v>
      </c>
      <c r="M492" s="0" t="n">
        <v>0.667159550066327</v>
      </c>
      <c r="N492" s="0" t="n">
        <v>-0.0332232385169595</v>
      </c>
      <c r="O492" s="0" t="n">
        <v>-0.358736143996616</v>
      </c>
      <c r="P492" s="0" t="n">
        <v>-1.78045275129241</v>
      </c>
      <c r="Q492" s="0" t="n">
        <v>0.537406378903814</v>
      </c>
      <c r="R492" s="0" t="n">
        <v>-0.774625635275151</v>
      </c>
      <c r="S492" s="0" t="n">
        <v>-0.305960024437837</v>
      </c>
      <c r="T492" s="0" t="n">
        <v>-1.29599767063979</v>
      </c>
      <c r="U492" s="0" t="n">
        <v>-0.576228719595626</v>
      </c>
      <c r="V492" s="0" t="n">
        <v>1.00848142728632</v>
      </c>
      <c r="W492" s="0" t="n">
        <v>1.72304602929123</v>
      </c>
      <c r="X492" s="0" t="n">
        <v>-0.311261699667505</v>
      </c>
      <c r="Y492" s="0" t="n">
        <v>0.528450997900391</v>
      </c>
      <c r="Z492" s="0" t="n">
        <v>0.980313745950597</v>
      </c>
      <c r="AA492" s="0" t="n">
        <v>1.26757770453308</v>
      </c>
      <c r="AB492" s="0" t="n">
        <v>-0.160975497587156</v>
      </c>
      <c r="AC492" s="0" t="n">
        <v>-1.50770769931337</v>
      </c>
      <c r="AD492" s="0" t="n">
        <v>0.408672345706042</v>
      </c>
      <c r="AE492" s="0" t="n">
        <v>-0.590270311075322</v>
      </c>
      <c r="AF492" s="0" t="n">
        <v>0.102266350217593</v>
      </c>
      <c r="AG492" s="0" t="n">
        <v>1.28938208910339</v>
      </c>
      <c r="AH492" s="0" t="n">
        <v>-0.734811343510417</v>
      </c>
      <c r="AI492" s="0" t="n">
        <v>1.09469204402737</v>
      </c>
      <c r="AJ492" s="0" t="n">
        <v>-0.0216266305935647</v>
      </c>
      <c r="AK492" s="0" t="n">
        <v>0.341520415005305</v>
      </c>
      <c r="AL492" s="0" t="n">
        <v>-0.893077434565692</v>
      </c>
      <c r="AM492" s="0" t="n">
        <v>1.05815099247069</v>
      </c>
      <c r="AN492" s="0" t="n">
        <v>-0.39086990780196</v>
      </c>
      <c r="AO492" s="0" t="n">
        <v>0.839797407348701</v>
      </c>
      <c r="AP492" s="0" t="n">
        <v>0.511105212328785</v>
      </c>
      <c r="AQ492" s="0" t="n">
        <v>3.6352002275401</v>
      </c>
      <c r="AR492" s="0" t="n">
        <v>-2.09209857161791</v>
      </c>
      <c r="AS492" s="0" t="n">
        <v>-0.550556932826232</v>
      </c>
      <c r="AT492" s="0" t="n">
        <v>0.767347485938165</v>
      </c>
      <c r="AU492" s="0" t="n">
        <v>1.12465568833299</v>
      </c>
      <c r="AV492" s="0" t="n">
        <v>0.495648752879341</v>
      </c>
      <c r="AW492" s="0" t="n">
        <v>-0.716879534819452</v>
      </c>
      <c r="AX492" s="0" t="n">
        <v>1.89208492558493</v>
      </c>
      <c r="AY492" s="0" t="n">
        <v>0.141584419294338</v>
      </c>
      <c r="AZ492" s="0" t="n">
        <v>-1.77064187246267</v>
      </c>
      <c r="BA492" s="0" t="n">
        <v>1.1339463359678</v>
      </c>
      <c r="BB492" s="0" t="n">
        <v>-0.080385038763655</v>
      </c>
      <c r="BC492" s="0" t="n">
        <v>-2.20330981525776</v>
      </c>
      <c r="BD492" s="0" t="n">
        <v>-0.632151629690773</v>
      </c>
      <c r="BE492" s="0" t="n">
        <v>-0.125923820485455</v>
      </c>
      <c r="BF492" s="0" t="n">
        <v>-0.506636454909003</v>
      </c>
      <c r="BG492" s="0" t="n">
        <v>0.400865335009702</v>
      </c>
      <c r="BH492" s="0" t="n">
        <v>-1.29963128530344</v>
      </c>
      <c r="BI492" s="0" t="n">
        <v>0.399330022900212</v>
      </c>
      <c r="BJ492" s="0" t="n">
        <v>1.95918160873598</v>
      </c>
      <c r="BK492" s="0" t="n">
        <v>0.39130310394046</v>
      </c>
    </row>
    <row r="493" customFormat="false" ht="15" hidden="false" customHeight="false" outlineLevel="0" collapsed="false">
      <c r="A493" s="0" t="n">
        <v>0.966734529876704</v>
      </c>
      <c r="B493" s="0" t="n">
        <v>0.281194012197429</v>
      </c>
      <c r="C493" s="0" t="n">
        <v>0.259084059080631</v>
      </c>
      <c r="D493" s="0" t="n">
        <v>-1.19742319980491</v>
      </c>
      <c r="E493" s="0" t="n">
        <v>-0.695292726664386</v>
      </c>
      <c r="F493" s="0" t="n">
        <v>-0.263265487575397</v>
      </c>
      <c r="G493" s="0" t="n">
        <v>0.00294541133259512</v>
      </c>
      <c r="H493" s="0" t="n">
        <v>1.05885800885799</v>
      </c>
      <c r="I493" s="0" t="n">
        <v>2.18117523766568</v>
      </c>
      <c r="J493" s="0" t="n">
        <v>-0.113160011392783</v>
      </c>
      <c r="K493" s="0" t="n">
        <v>-0.794641203573659</v>
      </c>
      <c r="L493" s="0" t="n">
        <v>0.108333883244589</v>
      </c>
      <c r="M493" s="0" t="n">
        <v>0.5348543227867</v>
      </c>
      <c r="N493" s="0" t="n">
        <v>-0.464502165214213</v>
      </c>
      <c r="O493" s="0" t="n">
        <v>0.083332200624347</v>
      </c>
      <c r="P493" s="0" t="n">
        <v>-1.68574419197396</v>
      </c>
      <c r="Q493" s="0" t="n">
        <v>-1.23272834206828</v>
      </c>
      <c r="R493" s="0" t="n">
        <v>-0.95950805702333</v>
      </c>
      <c r="S493" s="0" t="n">
        <v>-0.757734114209904</v>
      </c>
      <c r="T493" s="0" t="n">
        <v>1.29016741445146</v>
      </c>
      <c r="U493" s="0" t="n">
        <v>-0.6629937020526</v>
      </c>
      <c r="V493" s="0" t="n">
        <v>-0.376325957646575</v>
      </c>
      <c r="W493" s="0" t="n">
        <v>-0.606424728391163</v>
      </c>
      <c r="X493" s="0" t="n">
        <v>-0.492609486813053</v>
      </c>
      <c r="Y493" s="0" t="n">
        <v>-0.452762587848066</v>
      </c>
      <c r="Z493" s="0" t="n">
        <v>-2.7008664695496</v>
      </c>
      <c r="AA493" s="0" t="n">
        <v>0.076185669951919</v>
      </c>
      <c r="AB493" s="0" t="n">
        <v>-0.93633738082933</v>
      </c>
      <c r="AC493" s="0" t="n">
        <v>0.470989810264003</v>
      </c>
      <c r="AD493" s="0" t="n">
        <v>-0.790641583887672</v>
      </c>
      <c r="AE493" s="0" t="n">
        <v>-0.939319890232455</v>
      </c>
      <c r="AF493" s="0" t="n">
        <v>-0.364426077135348</v>
      </c>
      <c r="AG493" s="0" t="n">
        <v>-1.6692469423765</v>
      </c>
      <c r="AH493" s="0" t="n">
        <v>0.884276036360418</v>
      </c>
      <c r="AI493" s="0" t="n">
        <v>0.487220941668222</v>
      </c>
      <c r="AJ493" s="0" t="n">
        <v>-0.21238008602349</v>
      </c>
      <c r="AK493" s="0" t="n">
        <v>-0.880806853484222</v>
      </c>
      <c r="AL493" s="0" t="n">
        <v>-0.179429521294933</v>
      </c>
      <c r="AM493" s="0" t="n">
        <v>-1.28575903651057</v>
      </c>
      <c r="AN493" s="0" t="n">
        <v>0.661689870966319</v>
      </c>
      <c r="AO493" s="0" t="n">
        <v>1.14057848948855</v>
      </c>
      <c r="AP493" s="0" t="n">
        <v>-0.308128336536505</v>
      </c>
      <c r="AQ493" s="0" t="n">
        <v>0.0771802761136963</v>
      </c>
      <c r="AR493" s="0" t="n">
        <v>-0.54286372035822</v>
      </c>
      <c r="AS493" s="0" t="n">
        <v>0.0274022908665039</v>
      </c>
      <c r="AT493" s="0" t="n">
        <v>0.340019790623457</v>
      </c>
      <c r="AU493" s="0" t="n">
        <v>0.0749375717237235</v>
      </c>
      <c r="AV493" s="0" t="n">
        <v>-0.0288488947931849</v>
      </c>
      <c r="AW493" s="0" t="n">
        <v>0.30498129984833</v>
      </c>
      <c r="AX493" s="0" t="n">
        <v>0.203132046323428</v>
      </c>
      <c r="AY493" s="0" t="n">
        <v>0.40359333698691</v>
      </c>
      <c r="AZ493" s="0" t="n">
        <v>-0.856665119869407</v>
      </c>
      <c r="BA493" s="0" t="n">
        <v>-0.194021004505799</v>
      </c>
      <c r="BB493" s="0" t="n">
        <v>-2.25675247216877</v>
      </c>
      <c r="BC493" s="0" t="n">
        <v>-0.160704551278462</v>
      </c>
      <c r="BD493" s="0" t="n">
        <v>0.550857470328662</v>
      </c>
      <c r="BE493" s="0" t="n">
        <v>-2.67067537486307</v>
      </c>
      <c r="BF493" s="0" t="n">
        <v>-0.413626377714335</v>
      </c>
      <c r="BG493" s="0" t="n">
        <v>-0.990124786892817</v>
      </c>
      <c r="BH493" s="0" t="n">
        <v>-0.592102983202492</v>
      </c>
      <c r="BI493" s="0" t="n">
        <v>-0.623011029297749</v>
      </c>
      <c r="BJ493" s="0" t="n">
        <v>-0.535654051352474</v>
      </c>
      <c r="BK493" s="0" t="n">
        <v>1.10208456477607</v>
      </c>
    </row>
    <row r="494" customFormat="false" ht="15" hidden="false" customHeight="false" outlineLevel="0" collapsed="false">
      <c r="A494" s="0" t="n">
        <v>-0.367529047561412</v>
      </c>
      <c r="B494" s="0" t="n">
        <v>1.32486130385024</v>
      </c>
      <c r="C494" s="0" t="n">
        <v>0.174362836412534</v>
      </c>
      <c r="D494" s="0" t="n">
        <v>0.725617456563287</v>
      </c>
      <c r="E494" s="0" t="n">
        <v>-0.357470185848724</v>
      </c>
      <c r="F494" s="0" t="n">
        <v>-0.334126247338235</v>
      </c>
      <c r="G494" s="0" t="n">
        <v>-0.481145890765187</v>
      </c>
      <c r="H494" s="0" t="n">
        <v>-0.287296572749087</v>
      </c>
      <c r="I494" s="0" t="n">
        <v>0.606825341786399</v>
      </c>
      <c r="J494" s="0" t="n">
        <v>0.26100348935168</v>
      </c>
      <c r="K494" s="0" t="n">
        <v>-0.920396161254485</v>
      </c>
      <c r="L494" s="0" t="n">
        <v>-1.0678566772944</v>
      </c>
      <c r="M494" s="0" t="n">
        <v>1.14678309862655</v>
      </c>
      <c r="N494" s="0" t="n">
        <v>1.53092763251265</v>
      </c>
      <c r="O494" s="0" t="n">
        <v>0.726889383204712</v>
      </c>
      <c r="P494" s="0" t="n">
        <v>-1.04520758203225</v>
      </c>
      <c r="Q494" s="0" t="n">
        <v>-1.21488403018303</v>
      </c>
      <c r="R494" s="0" t="n">
        <v>0.924711880401172</v>
      </c>
      <c r="S494" s="0" t="n">
        <v>-0.307309353736338</v>
      </c>
      <c r="T494" s="0" t="n">
        <v>-1.83443133314009</v>
      </c>
      <c r="U494" s="0" t="n">
        <v>-0.415311477240334</v>
      </c>
      <c r="V494" s="0" t="n">
        <v>-1.42150328523309</v>
      </c>
      <c r="W494" s="0" t="n">
        <v>-0.998726570083098</v>
      </c>
      <c r="X494" s="0" t="n">
        <v>0.910198706227911</v>
      </c>
      <c r="Y494" s="0" t="n">
        <v>0.189981423497078</v>
      </c>
      <c r="Z494" s="0" t="n">
        <v>-0.0347544782918479</v>
      </c>
      <c r="AA494" s="0" t="n">
        <v>-0.10413338802134</v>
      </c>
      <c r="AB494" s="0" t="n">
        <v>-0.916328953438571</v>
      </c>
      <c r="AC494" s="0" t="n">
        <v>-0.408684762275409</v>
      </c>
      <c r="AD494" s="0" t="n">
        <v>2.93620094377812</v>
      </c>
      <c r="AE494" s="0" t="n">
        <v>1.31284027309273</v>
      </c>
      <c r="AF494" s="0" t="n">
        <v>2.18738091497604</v>
      </c>
      <c r="AG494" s="0" t="n">
        <v>-0.175365240655334</v>
      </c>
      <c r="AH494" s="0" t="n">
        <v>-0.240487649467761</v>
      </c>
      <c r="AI494" s="0" t="n">
        <v>-0.283224958610718</v>
      </c>
      <c r="AJ494" s="0" t="n">
        <v>0.958928267714616</v>
      </c>
      <c r="AK494" s="0" t="n">
        <v>-0.674144005119989</v>
      </c>
      <c r="AL494" s="0" t="n">
        <v>-0.716262496468529</v>
      </c>
      <c r="AM494" s="0" t="n">
        <v>1.25514906720516</v>
      </c>
      <c r="AN494" s="0" t="n">
        <v>1.46603820144887</v>
      </c>
      <c r="AO494" s="0" t="n">
        <v>0.000131686226937859</v>
      </c>
      <c r="AP494" s="0" t="n">
        <v>-1.79178227361336</v>
      </c>
      <c r="AQ494" s="0" t="n">
        <v>-1.69974274219864</v>
      </c>
      <c r="AR494" s="0" t="n">
        <v>-0.563404360448052</v>
      </c>
      <c r="AS494" s="0" t="n">
        <v>0.729996671580076</v>
      </c>
      <c r="AT494" s="0" t="n">
        <v>-0.886842659488585</v>
      </c>
      <c r="AU494" s="0" t="n">
        <v>0.452424264809042</v>
      </c>
      <c r="AV494" s="0" t="n">
        <v>0.767507036673811</v>
      </c>
      <c r="AW494" s="0" t="n">
        <v>2.14396683162199</v>
      </c>
      <c r="AX494" s="0" t="n">
        <v>-0.102382198347653</v>
      </c>
      <c r="AY494" s="0" t="n">
        <v>0.629867349137375</v>
      </c>
      <c r="AZ494" s="0" t="n">
        <v>-0.0964303795285044</v>
      </c>
      <c r="BA494" s="0" t="n">
        <v>2.29935769623706</v>
      </c>
      <c r="BB494" s="0" t="n">
        <v>-0.169826672583687</v>
      </c>
      <c r="BC494" s="0" t="n">
        <v>2.43112116397163</v>
      </c>
      <c r="BD494" s="0" t="n">
        <v>-1.08794025326855</v>
      </c>
      <c r="BE494" s="0" t="n">
        <v>-0.521891234135084</v>
      </c>
      <c r="BF494" s="0" t="n">
        <v>0.278664771424588</v>
      </c>
      <c r="BG494" s="0" t="n">
        <v>-0.562719860082079</v>
      </c>
      <c r="BH494" s="0" t="n">
        <v>0.978074262663552</v>
      </c>
      <c r="BI494" s="0" t="n">
        <v>-0.0723755156148924</v>
      </c>
      <c r="BJ494" s="0" t="n">
        <v>-0.794774038460336</v>
      </c>
      <c r="BK494" s="0" t="n">
        <v>3.09428924909139</v>
      </c>
    </row>
    <row r="495" customFormat="false" ht="15" hidden="false" customHeight="false" outlineLevel="0" collapsed="false">
      <c r="A495" s="0" t="n">
        <v>0.447224359677524</v>
      </c>
      <c r="B495" s="0" t="n">
        <v>0.0226441301363743</v>
      </c>
      <c r="C495" s="0" t="n">
        <v>0.196293617745767</v>
      </c>
      <c r="D495" s="0" t="n">
        <v>-1.45710182622741</v>
      </c>
      <c r="E495" s="0" t="n">
        <v>1.12390112492289</v>
      </c>
      <c r="F495" s="0" t="n">
        <v>0.621159243445229</v>
      </c>
      <c r="G495" s="0" t="n">
        <v>1.91586902630845</v>
      </c>
      <c r="H495" s="0" t="n">
        <v>-1.51028665127315</v>
      </c>
      <c r="I495" s="0" t="n">
        <v>0.2462901426088</v>
      </c>
      <c r="J495" s="0" t="n">
        <v>0.438408888036707</v>
      </c>
      <c r="K495" s="0" t="n">
        <v>0.0524826823107141</v>
      </c>
      <c r="L495" s="0" t="n">
        <v>-0.636235828430324</v>
      </c>
      <c r="M495" s="0" t="n">
        <v>-0.347363403516125</v>
      </c>
      <c r="N495" s="0" t="n">
        <v>-2.64788421355709</v>
      </c>
      <c r="O495" s="0" t="n">
        <v>-0.453935888403775</v>
      </c>
      <c r="P495" s="0" t="n">
        <v>0.465245429169081</v>
      </c>
      <c r="Q495" s="0" t="n">
        <v>0.561356737523947</v>
      </c>
      <c r="R495" s="0" t="n">
        <v>0.392758952416809</v>
      </c>
      <c r="S495" s="0" t="n">
        <v>1.50183692462984</v>
      </c>
      <c r="T495" s="0" t="n">
        <v>-0.0398642074915861</v>
      </c>
      <c r="U495" s="0" t="n">
        <v>-0.783468106208917</v>
      </c>
      <c r="V495" s="0" t="n">
        <v>0.613363600623236</v>
      </c>
      <c r="W495" s="0" t="n">
        <v>0.807380056284112</v>
      </c>
      <c r="X495" s="0" t="n">
        <v>-1.51594514629423</v>
      </c>
      <c r="Y495" s="0" t="n">
        <v>1.42648315662117</v>
      </c>
      <c r="Z495" s="0" t="n">
        <v>2.0678183764773</v>
      </c>
      <c r="AA495" s="0" t="n">
        <v>1.15290194364738</v>
      </c>
      <c r="AB495" s="0" t="n">
        <v>1.5404327171243</v>
      </c>
      <c r="AC495" s="0" t="n">
        <v>-0.386226064104582</v>
      </c>
      <c r="AD495" s="0" t="n">
        <v>0.360704500449574</v>
      </c>
      <c r="AE495" s="0" t="n">
        <v>0.21968704502384</v>
      </c>
      <c r="AF495" s="0" t="n">
        <v>-1.15293417697477</v>
      </c>
      <c r="AG495" s="0" t="n">
        <v>0.691334861162776</v>
      </c>
      <c r="AH495" s="0" t="n">
        <v>-0.775089411745641</v>
      </c>
      <c r="AI495" s="0" t="n">
        <v>-1.5113227992032</v>
      </c>
      <c r="AJ495" s="0" t="n">
        <v>0.455662498013661</v>
      </c>
      <c r="AK495" s="0" t="n">
        <v>-0.737022855556314</v>
      </c>
      <c r="AL495" s="0" t="n">
        <v>0.24181791252898</v>
      </c>
      <c r="AM495" s="0" t="n">
        <v>-0.924098128840789</v>
      </c>
      <c r="AN495" s="0" t="n">
        <v>1.57148918757627</v>
      </c>
      <c r="AO495" s="0" t="n">
        <v>1.64551224512535</v>
      </c>
      <c r="AP495" s="0" t="n">
        <v>0.391267714907541</v>
      </c>
      <c r="AQ495" s="0" t="n">
        <v>0.888924809059771</v>
      </c>
      <c r="AR495" s="0" t="n">
        <v>0.516709109429885</v>
      </c>
      <c r="AS495" s="0" t="n">
        <v>0.21952658244714</v>
      </c>
      <c r="AT495" s="0" t="n">
        <v>-0.720013531836252</v>
      </c>
      <c r="AU495" s="0" t="n">
        <v>0.407660578565935</v>
      </c>
      <c r="AV495" s="0" t="n">
        <v>0.823861310623087</v>
      </c>
      <c r="AW495" s="0" t="n">
        <v>0.351513376758899</v>
      </c>
      <c r="AX495" s="0" t="n">
        <v>0.769145279806618</v>
      </c>
      <c r="AY495" s="0" t="n">
        <v>0.934005502062714</v>
      </c>
      <c r="AZ495" s="0" t="n">
        <v>1.61301681357697</v>
      </c>
      <c r="BA495" s="0" t="n">
        <v>-0.0694781162210786</v>
      </c>
      <c r="BB495" s="0" t="n">
        <v>0.568705706597053</v>
      </c>
      <c r="BC495" s="0" t="n">
        <v>-0.966278739234672</v>
      </c>
      <c r="BD495" s="0" t="n">
        <v>1.44739609205894</v>
      </c>
      <c r="BE495" s="0" t="n">
        <v>0.542083555047879</v>
      </c>
      <c r="BF495" s="0" t="n">
        <v>-1.81290722065875</v>
      </c>
      <c r="BG495" s="0" t="n">
        <v>0.93960951709785</v>
      </c>
      <c r="BH495" s="0" t="n">
        <v>0.236533252096124</v>
      </c>
      <c r="BI495" s="0" t="n">
        <v>1.21584398282537</v>
      </c>
      <c r="BJ495" s="0" t="n">
        <v>1.34842751278098</v>
      </c>
      <c r="BK495" s="0" t="n">
        <v>-1.54731098308768</v>
      </c>
    </row>
    <row r="496" customFormat="false" ht="15" hidden="false" customHeight="false" outlineLevel="0" collapsed="false">
      <c r="A496" s="0" t="n">
        <v>-0.171039492637147</v>
      </c>
      <c r="B496" s="0" t="n">
        <v>-0.133678838237623</v>
      </c>
      <c r="C496" s="0" t="n">
        <v>1.69631623511622</v>
      </c>
      <c r="D496" s="0" t="n">
        <v>-0.358741388108303</v>
      </c>
      <c r="E496" s="0" t="n">
        <v>-1.15742194599383</v>
      </c>
      <c r="F496" s="0" t="n">
        <v>-1.14947706082853</v>
      </c>
      <c r="G496" s="0" t="n">
        <v>-0.668333229606161</v>
      </c>
      <c r="H496" s="0" t="n">
        <v>1.1294855775954</v>
      </c>
      <c r="I496" s="0" t="n">
        <v>-0.313123417192992</v>
      </c>
      <c r="J496" s="0" t="n">
        <v>-0.667584960476608</v>
      </c>
      <c r="K496" s="0" t="n">
        <v>1.7944435850889</v>
      </c>
      <c r="L496" s="0" t="n">
        <v>1.12127959148179</v>
      </c>
      <c r="M496" s="0" t="n">
        <v>-0.888157321743442</v>
      </c>
      <c r="N496" s="0" t="n">
        <v>-0.876045776671929</v>
      </c>
      <c r="O496" s="0" t="n">
        <v>1.54858303362139</v>
      </c>
      <c r="P496" s="0" t="n">
        <v>-0.795021459269173</v>
      </c>
      <c r="Q496" s="0" t="n">
        <v>-0.0953033991536178</v>
      </c>
      <c r="R496" s="0" t="n">
        <v>-0.781008954607152</v>
      </c>
      <c r="S496" s="0" t="n">
        <v>0.634521323433941</v>
      </c>
      <c r="T496" s="0" t="n">
        <v>-0.645183496480902</v>
      </c>
      <c r="U496" s="0" t="n">
        <v>-0.843828774485625</v>
      </c>
      <c r="V496" s="0" t="n">
        <v>0.351334935455712</v>
      </c>
      <c r="W496" s="0" t="n">
        <v>-0.017752546173286</v>
      </c>
      <c r="X496" s="0" t="n">
        <v>0.648521629504654</v>
      </c>
      <c r="Y496" s="0" t="n">
        <v>-1.65163894868588</v>
      </c>
      <c r="Z496" s="0" t="n">
        <v>0.120271939325766</v>
      </c>
      <c r="AA496" s="0" t="n">
        <v>0.922024325177182</v>
      </c>
      <c r="AB496" s="0" t="n">
        <v>0.71582591387475</v>
      </c>
      <c r="AC496" s="0" t="n">
        <v>-0.126770601142113</v>
      </c>
      <c r="AD496" s="0" t="n">
        <v>-0.753331171778212</v>
      </c>
      <c r="AE496" s="0" t="n">
        <v>1.33582684515052</v>
      </c>
      <c r="AF496" s="0" t="n">
        <v>-1.84766000294245</v>
      </c>
      <c r="AG496" s="0" t="n">
        <v>-0.308675294055616</v>
      </c>
      <c r="AH496" s="0" t="n">
        <v>-0.466455972969413</v>
      </c>
      <c r="AI496" s="0" t="n">
        <v>0.0971895438234364</v>
      </c>
      <c r="AJ496" s="0" t="n">
        <v>-0.0192589673511256</v>
      </c>
      <c r="AK496" s="0" t="n">
        <v>0.148283137927403</v>
      </c>
      <c r="AL496" s="0" t="n">
        <v>-1.01779596903596</v>
      </c>
      <c r="AM496" s="0" t="n">
        <v>0.00792858745337041</v>
      </c>
      <c r="AN496" s="0" t="n">
        <v>-0.76705021849271</v>
      </c>
      <c r="AO496" s="0" t="n">
        <v>0.433847523352572</v>
      </c>
      <c r="AP496" s="0" t="n">
        <v>-0.195640528312316</v>
      </c>
      <c r="AQ496" s="0" t="n">
        <v>0.803920344239421</v>
      </c>
      <c r="AR496" s="0" t="n">
        <v>-1.21652823254954</v>
      </c>
      <c r="AS496" s="0" t="n">
        <v>0.833747240719116</v>
      </c>
      <c r="AT496" s="0" t="n">
        <v>0.324979444261326</v>
      </c>
      <c r="AU496" s="0" t="n">
        <v>0.314960412454745</v>
      </c>
      <c r="AV496" s="0" t="n">
        <v>0.353951387673768</v>
      </c>
      <c r="AW496" s="0" t="n">
        <v>-0.722495769442937</v>
      </c>
      <c r="AX496" s="0" t="n">
        <v>0.316657764736644</v>
      </c>
      <c r="AY496" s="0" t="n">
        <v>-1.39392453054107</v>
      </c>
      <c r="AZ496" s="0" t="n">
        <v>0.818475086130168</v>
      </c>
      <c r="BA496" s="0" t="n">
        <v>-0.169377469942707</v>
      </c>
      <c r="BB496" s="0" t="n">
        <v>0.7757859893126</v>
      </c>
      <c r="BC496" s="0" t="n">
        <v>-0.420972782531467</v>
      </c>
      <c r="BD496" s="0" t="n">
        <v>0.01594972697677</v>
      </c>
      <c r="BE496" s="0" t="n">
        <v>0.155062044698479</v>
      </c>
      <c r="BF496" s="0" t="n">
        <v>-1.18847496650352</v>
      </c>
      <c r="BG496" s="0" t="n">
        <v>0.654341871055103</v>
      </c>
      <c r="BH496" s="0" t="n">
        <v>-0.586515157618</v>
      </c>
      <c r="BI496" s="0" t="n">
        <v>0.768959912674792</v>
      </c>
      <c r="BJ496" s="0" t="n">
        <v>-0.112685200160374</v>
      </c>
      <c r="BK496" s="0" t="n">
        <v>1.19557532822345</v>
      </c>
    </row>
    <row r="497" customFormat="false" ht="15" hidden="false" customHeight="false" outlineLevel="0" collapsed="false">
      <c r="A497" s="0" t="n">
        <v>0.66251714630674</v>
      </c>
      <c r="B497" s="0" t="n">
        <v>0.082143045572865</v>
      </c>
      <c r="C497" s="0" t="n">
        <v>-1.81464916732308</v>
      </c>
      <c r="D497" s="0" t="n">
        <v>-0.100803870459774</v>
      </c>
      <c r="E497" s="0" t="n">
        <v>-1.65466831586671</v>
      </c>
      <c r="F497" s="0" t="n">
        <v>-0.220323291690918</v>
      </c>
      <c r="G497" s="0" t="n">
        <v>0.387084244474939</v>
      </c>
      <c r="H497" s="0" t="n">
        <v>-1.53935652260069</v>
      </c>
      <c r="I497" s="0" t="n">
        <v>-0.437017622073419</v>
      </c>
      <c r="J497" s="0" t="n">
        <v>0.642721593882714</v>
      </c>
      <c r="K497" s="0" t="n">
        <v>-0.470571459400297</v>
      </c>
      <c r="L497" s="0" t="n">
        <v>0.29259474990761</v>
      </c>
      <c r="M497" s="0" t="n">
        <v>1.9890341961713</v>
      </c>
      <c r="N497" s="0" t="n">
        <v>-0.935973159265618</v>
      </c>
      <c r="O497" s="0" t="n">
        <v>-1.09493405564193</v>
      </c>
      <c r="P497" s="0" t="n">
        <v>-1.83794202999228</v>
      </c>
      <c r="Q497" s="0" t="n">
        <v>-0.422143692195263</v>
      </c>
      <c r="R497" s="0" t="n">
        <v>0.248723424082533</v>
      </c>
      <c r="S497" s="0" t="n">
        <v>-0.834989427378586</v>
      </c>
      <c r="T497" s="0" t="n">
        <v>-0.849820365318906</v>
      </c>
      <c r="U497" s="0" t="n">
        <v>-1.63828118313642</v>
      </c>
      <c r="V497" s="0" t="n">
        <v>0.0446276230664422</v>
      </c>
      <c r="W497" s="0" t="n">
        <v>0.165578972567595</v>
      </c>
      <c r="X497" s="0" t="n">
        <v>0.715544419758528</v>
      </c>
      <c r="Y497" s="0" t="n">
        <v>-0.537462086725202</v>
      </c>
      <c r="Z497" s="0" t="n">
        <v>1.54826166823084</v>
      </c>
      <c r="AA497" s="0" t="n">
        <v>-0.776087372862565</v>
      </c>
      <c r="AB497" s="0" t="n">
        <v>-0.58783512186579</v>
      </c>
      <c r="AC497" s="0" t="n">
        <v>-0.585070202458372</v>
      </c>
      <c r="AD497" s="0" t="n">
        <v>-0.13822523650184</v>
      </c>
      <c r="AE497" s="0" t="n">
        <v>-1.53297824753109</v>
      </c>
      <c r="AF497" s="0" t="n">
        <v>-0.871993465426863</v>
      </c>
      <c r="AG497" s="0" t="n">
        <v>0.6070771913757</v>
      </c>
      <c r="AH497" s="0" t="n">
        <v>0.589179049697647</v>
      </c>
      <c r="AI497" s="0" t="n">
        <v>0.879673813414637</v>
      </c>
      <c r="AJ497" s="0" t="n">
        <v>-0.551283332775588</v>
      </c>
      <c r="AK497" s="0" t="n">
        <v>1.00013892123996</v>
      </c>
      <c r="AL497" s="0" t="n">
        <v>-1.08339214358335</v>
      </c>
      <c r="AM497" s="0" t="n">
        <v>-1.32297330834554</v>
      </c>
      <c r="AN497" s="0" t="n">
        <v>0.879016268950451</v>
      </c>
      <c r="AO497" s="0" t="n">
        <v>0.185548534592854</v>
      </c>
      <c r="AP497" s="0" t="n">
        <v>-0.0166209813624137</v>
      </c>
      <c r="AQ497" s="0" t="n">
        <v>-0.883983160469668</v>
      </c>
      <c r="AR497" s="0" t="n">
        <v>-1.60934337560988</v>
      </c>
      <c r="AS497" s="0" t="n">
        <v>1.68549239286858</v>
      </c>
      <c r="AT497" s="0" t="n">
        <v>0.318180717526683</v>
      </c>
      <c r="AU497" s="0" t="n">
        <v>0.266016695560347</v>
      </c>
      <c r="AV497" s="0" t="n">
        <v>1.40066985488655</v>
      </c>
      <c r="AW497" s="0" t="n">
        <v>0.485110019304062</v>
      </c>
      <c r="AX497" s="0" t="n">
        <v>-0.427768944350611</v>
      </c>
      <c r="AY497" s="0" t="n">
        <v>0.278678902839557</v>
      </c>
      <c r="AZ497" s="0" t="n">
        <v>1.54462116860741</v>
      </c>
      <c r="BA497" s="0" t="n">
        <v>-2.87408269800991</v>
      </c>
      <c r="BB497" s="0" t="n">
        <v>-0.26617786520418</v>
      </c>
      <c r="BC497" s="0" t="n">
        <v>-0.111694130106675</v>
      </c>
      <c r="BD497" s="0" t="n">
        <v>1.09792636306705</v>
      </c>
      <c r="BE497" s="0" t="n">
        <v>-0.260706161971275</v>
      </c>
      <c r="BF497" s="0" t="n">
        <v>0.164213784041494</v>
      </c>
      <c r="BG497" s="0" t="n">
        <v>1.88852341271541</v>
      </c>
      <c r="BH497" s="0" t="n">
        <v>1.07025544001442</v>
      </c>
      <c r="BI497" s="0" t="n">
        <v>-0.794926017673945</v>
      </c>
      <c r="BJ497" s="0" t="n">
        <v>-1.94401765000044</v>
      </c>
      <c r="BK497" s="0" t="n">
        <v>-0.367165405043045</v>
      </c>
    </row>
    <row r="498" customFormat="false" ht="15" hidden="false" customHeight="false" outlineLevel="0" collapsed="false">
      <c r="A498" s="0" t="n">
        <v>-1.10308327829337</v>
      </c>
      <c r="B498" s="0" t="n">
        <v>0.15575530858321</v>
      </c>
      <c r="C498" s="0" t="n">
        <v>0.0865461606806029</v>
      </c>
      <c r="D498" s="0" t="n">
        <v>-1.09097902761947</v>
      </c>
      <c r="E498" s="0" t="n">
        <v>-1.66277728917947</v>
      </c>
      <c r="F498" s="0" t="n">
        <v>-1.30109669346562</v>
      </c>
      <c r="G498" s="0" t="n">
        <v>1.06636307538482</v>
      </c>
      <c r="H498" s="0" t="n">
        <v>0.0669588903152458</v>
      </c>
      <c r="I498" s="0" t="n">
        <v>-0.277524684476295</v>
      </c>
      <c r="J498" s="0" t="n">
        <v>0.259677963507529</v>
      </c>
      <c r="K498" s="0" t="n">
        <v>-0.387857543415596</v>
      </c>
      <c r="L498" s="0" t="n">
        <v>-0.820576811668947</v>
      </c>
      <c r="M498" s="0" t="n">
        <v>-1.00280975195514</v>
      </c>
      <c r="N498" s="0" t="n">
        <v>-1.68587015222152</v>
      </c>
      <c r="O498" s="0" t="n">
        <v>0.329441104724835</v>
      </c>
      <c r="P498" s="0" t="n">
        <v>1.36403316483931</v>
      </c>
      <c r="Q498" s="0" t="n">
        <v>-0.358234594014453</v>
      </c>
      <c r="R498" s="0" t="n">
        <v>-1.8838110311848</v>
      </c>
      <c r="S498" s="0" t="n">
        <v>0.476975859954059</v>
      </c>
      <c r="T498" s="0" t="n">
        <v>-0.686846977063719</v>
      </c>
      <c r="U498" s="0" t="n">
        <v>-0.695745792472643</v>
      </c>
      <c r="V498" s="0" t="n">
        <v>-0.191442047344609</v>
      </c>
      <c r="W498" s="0" t="n">
        <v>-0.00692472104371437</v>
      </c>
      <c r="X498" s="0" t="n">
        <v>0.923429205721393</v>
      </c>
      <c r="Y498" s="0" t="n">
        <v>2.28166207242058</v>
      </c>
      <c r="Z498" s="0" t="n">
        <v>1.11185070666403</v>
      </c>
      <c r="AA498" s="0" t="n">
        <v>0.390304149111699</v>
      </c>
      <c r="AB498" s="0" t="n">
        <v>-1.09742268742271</v>
      </c>
      <c r="AC498" s="0" t="n">
        <v>0.103128062351376</v>
      </c>
      <c r="AD498" s="0" t="n">
        <v>0.519025718918149</v>
      </c>
      <c r="AE498" s="0" t="n">
        <v>0.89098544195343</v>
      </c>
      <c r="AF498" s="0" t="n">
        <v>-0.65680582850948</v>
      </c>
      <c r="AG498" s="0" t="n">
        <v>-1.35835716643061</v>
      </c>
      <c r="AH498" s="0" t="n">
        <v>-1.06343572186746</v>
      </c>
      <c r="AI498" s="0" t="n">
        <v>-0.606149699758469</v>
      </c>
      <c r="AJ498" s="0" t="n">
        <v>1.47561274638294</v>
      </c>
      <c r="AK498" s="0" t="n">
        <v>0.351674242843771</v>
      </c>
      <c r="AL498" s="0" t="n">
        <v>-1.94730422888968</v>
      </c>
      <c r="AM498" s="0" t="n">
        <v>-1.12195049191523</v>
      </c>
      <c r="AN498" s="0" t="n">
        <v>1.53750321823473</v>
      </c>
      <c r="AO498" s="0" t="n">
        <v>0.0555905231992714</v>
      </c>
      <c r="AP498" s="0" t="n">
        <v>-0.363098432661039</v>
      </c>
      <c r="AQ498" s="0" t="n">
        <v>0.76215846302622</v>
      </c>
      <c r="AR498" s="0" t="n">
        <v>2.30920402140885</v>
      </c>
      <c r="AS498" s="0" t="n">
        <v>-0.0988240450164317</v>
      </c>
      <c r="AT498" s="0" t="n">
        <v>0.787758257620439</v>
      </c>
      <c r="AU498" s="0" t="n">
        <v>0.783841739084684</v>
      </c>
      <c r="AV498" s="0" t="n">
        <v>0.354680359930758</v>
      </c>
      <c r="AW498" s="0" t="n">
        <v>0.133675914654812</v>
      </c>
      <c r="AX498" s="0" t="n">
        <v>0.00908279409568644</v>
      </c>
      <c r="AY498" s="0" t="n">
        <v>0.883989898922001</v>
      </c>
      <c r="AZ498" s="0" t="n">
        <v>0.220209529634077</v>
      </c>
      <c r="BA498" s="0" t="n">
        <v>1.75742337040276</v>
      </c>
      <c r="BB498" s="0" t="n">
        <v>-0.311039065368078</v>
      </c>
      <c r="BC498" s="0" t="n">
        <v>2.85627541334116</v>
      </c>
      <c r="BD498" s="0" t="n">
        <v>0.28949008043362</v>
      </c>
      <c r="BE498" s="0" t="n">
        <v>-0.919186153676953</v>
      </c>
      <c r="BF498" s="0" t="n">
        <v>1.05934068727483</v>
      </c>
      <c r="BG498" s="0" t="n">
        <v>-0.7164302036574</v>
      </c>
      <c r="BH498" s="0" t="n">
        <v>-1.15573271212089</v>
      </c>
      <c r="BI498" s="0" t="n">
        <v>3.30789995249739</v>
      </c>
      <c r="BJ498" s="0" t="n">
        <v>0.151362903575742</v>
      </c>
      <c r="BK498" s="0" t="n">
        <v>2.87577342762828</v>
      </c>
    </row>
    <row r="499" customFormat="false" ht="15" hidden="false" customHeight="false" outlineLevel="0" collapsed="false">
      <c r="A499" s="0" t="n">
        <v>0.118208445570946</v>
      </c>
      <c r="B499" s="0" t="n">
        <v>0.00717121098132681</v>
      </c>
      <c r="C499" s="0" t="n">
        <v>2.48254398591084</v>
      </c>
      <c r="D499" s="0" t="n">
        <v>-1.92483836207987</v>
      </c>
      <c r="E499" s="0" t="n">
        <v>-0.286015807634625</v>
      </c>
      <c r="F499" s="0" t="n">
        <v>0.849023432082035</v>
      </c>
      <c r="G499" s="0" t="n">
        <v>-1.46537942749852</v>
      </c>
      <c r="H499" s="0" t="n">
        <v>1.79561322064232</v>
      </c>
      <c r="I499" s="0" t="n">
        <v>1.22917103351832</v>
      </c>
      <c r="J499" s="0" t="n">
        <v>2.2994555236699</v>
      </c>
      <c r="K499" s="0" t="n">
        <v>-1.80104519653933</v>
      </c>
      <c r="L499" s="0" t="n">
        <v>-0.332346371472004</v>
      </c>
      <c r="M499" s="0" t="n">
        <v>-0.659401789848495</v>
      </c>
      <c r="N499" s="0" t="n">
        <v>-0.301001233918476</v>
      </c>
      <c r="O499" s="0" t="n">
        <v>-0.573767761144585</v>
      </c>
      <c r="P499" s="0" t="n">
        <v>-0.0780777138959894</v>
      </c>
      <c r="Q499" s="0" t="n">
        <v>-0.270921342707441</v>
      </c>
      <c r="R499" s="0" t="n">
        <v>-0.107603436222951</v>
      </c>
      <c r="S499" s="0" t="n">
        <v>0.608591805569279</v>
      </c>
      <c r="T499" s="0" t="n">
        <v>0.0466247652146692</v>
      </c>
      <c r="U499" s="0" t="n">
        <v>-0.273594573261678</v>
      </c>
      <c r="V499" s="0" t="n">
        <v>-0.110549119552131</v>
      </c>
      <c r="W499" s="0" t="n">
        <v>1.47777210775332</v>
      </c>
      <c r="X499" s="0" t="n">
        <v>1.34498666860841</v>
      </c>
      <c r="Y499" s="0" t="n">
        <v>-1.08284143391639</v>
      </c>
      <c r="Z499" s="0" t="n">
        <v>0.306994045883402</v>
      </c>
      <c r="AA499" s="0" t="n">
        <v>-0.584725347035941</v>
      </c>
      <c r="AB499" s="0" t="n">
        <v>1.0921199097224</v>
      </c>
      <c r="AC499" s="0" t="n">
        <v>1.47314587664653</v>
      </c>
      <c r="AD499" s="0" t="n">
        <v>0.843596612531713</v>
      </c>
      <c r="AE499" s="0" t="n">
        <v>0.222565070771413</v>
      </c>
      <c r="AF499" s="0" t="n">
        <v>0.665140299284412</v>
      </c>
      <c r="AG499" s="0" t="n">
        <v>-1.29393352310571</v>
      </c>
      <c r="AH499" s="0" t="n">
        <v>-0.179523301537462</v>
      </c>
      <c r="AI499" s="0" t="n">
        <v>-1.84893861856186</v>
      </c>
      <c r="AJ499" s="0" t="n">
        <v>-0.404408154071417</v>
      </c>
      <c r="AK499" s="0" t="n">
        <v>2.41255081791981</v>
      </c>
      <c r="AL499" s="0" t="n">
        <v>-1.05604160645855</v>
      </c>
      <c r="AM499" s="0" t="n">
        <v>1.50955162246996</v>
      </c>
      <c r="AN499" s="0" t="n">
        <v>-0.230533667211339</v>
      </c>
      <c r="AO499" s="0" t="n">
        <v>0.774684057663845</v>
      </c>
      <c r="AP499" s="0" t="n">
        <v>-2.14271103446419</v>
      </c>
      <c r="AQ499" s="0" t="n">
        <v>-1.43959792743014</v>
      </c>
      <c r="AR499" s="0" t="n">
        <v>0.741820641701758</v>
      </c>
      <c r="AS499" s="0" t="n">
        <v>0.127357668121112</v>
      </c>
      <c r="AT499" s="0" t="n">
        <v>-0.244598069649217</v>
      </c>
      <c r="AU499" s="0" t="n">
        <v>-0.86341407156161</v>
      </c>
      <c r="AV499" s="0" t="n">
        <v>-0.0291519123250127</v>
      </c>
      <c r="AW499" s="0" t="n">
        <v>1.02489489938087</v>
      </c>
      <c r="AX499" s="0" t="n">
        <v>0.717558639200053</v>
      </c>
      <c r="AY499" s="0" t="n">
        <v>0.00448179637679133</v>
      </c>
      <c r="AZ499" s="0" t="n">
        <v>-1.23445697876469</v>
      </c>
      <c r="BA499" s="0" t="n">
        <v>-0.427837860536044</v>
      </c>
      <c r="BB499" s="0" t="n">
        <v>0.773414926615016</v>
      </c>
      <c r="BC499" s="0" t="n">
        <v>-0.64837277770979</v>
      </c>
      <c r="BD499" s="0" t="n">
        <v>0.38698483887816</v>
      </c>
      <c r="BE499" s="0" t="n">
        <v>-0.890408005186841</v>
      </c>
      <c r="BF499" s="0" t="n">
        <v>-2.52701041832861</v>
      </c>
      <c r="BG499" s="0" t="n">
        <v>0.35882637094355</v>
      </c>
      <c r="BH499" s="0" t="n">
        <v>-0.801605159726371</v>
      </c>
      <c r="BI499" s="0" t="n">
        <v>0.74539333203773</v>
      </c>
      <c r="BJ499" s="0" t="n">
        <v>0.112263767191298</v>
      </c>
      <c r="BK499" s="0" t="n">
        <v>-0.0295622868721013</v>
      </c>
    </row>
    <row r="500" customFormat="false" ht="15" hidden="false" customHeight="false" outlineLevel="0" collapsed="false">
      <c r="A500" s="0" t="n">
        <v>0.193683660044381</v>
      </c>
      <c r="B500" s="0" t="n">
        <v>-2.46301368877502</v>
      </c>
      <c r="C500" s="0" t="n">
        <v>0.306593074678382</v>
      </c>
      <c r="D500" s="0" t="n">
        <v>-0.586851538784868</v>
      </c>
      <c r="E500" s="0" t="n">
        <v>1.93008686932343</v>
      </c>
      <c r="F500" s="0" t="n">
        <v>-0.43199656336961</v>
      </c>
      <c r="G500" s="0" t="n">
        <v>-1.14205459235225</v>
      </c>
      <c r="H500" s="0" t="n">
        <v>0.527597342579051</v>
      </c>
      <c r="I500" s="0" t="n">
        <v>2.51022214104041</v>
      </c>
      <c r="J500" s="0" t="n">
        <v>0.0386517688273251</v>
      </c>
      <c r="K500" s="0" t="n">
        <v>-0.0171838503855281</v>
      </c>
      <c r="L500" s="0" t="n">
        <v>-0.724075050744304</v>
      </c>
      <c r="M500" s="0" t="n">
        <v>-2.01090303541343</v>
      </c>
      <c r="N500" s="0" t="n">
        <v>0.380053650600307</v>
      </c>
      <c r="O500" s="0" t="n">
        <v>0.85628812366028</v>
      </c>
      <c r="P500" s="0" t="n">
        <v>1.16691780137144</v>
      </c>
      <c r="Q500" s="0" t="n">
        <v>-0.198078617031599</v>
      </c>
      <c r="R500" s="0" t="n">
        <v>-0.479354258818502</v>
      </c>
      <c r="S500" s="0" t="n">
        <v>0.545655394362585</v>
      </c>
      <c r="T500" s="0" t="n">
        <v>-0.77868274572579</v>
      </c>
      <c r="U500" s="0" t="n">
        <v>-0.465384076819176</v>
      </c>
      <c r="V500" s="0" t="n">
        <v>-0.0432316896448904</v>
      </c>
      <c r="W500" s="0" t="n">
        <v>0.902414720744125</v>
      </c>
      <c r="X500" s="0" t="n">
        <v>0.481864315484723</v>
      </c>
      <c r="Y500" s="0" t="n">
        <v>2.42975529768255</v>
      </c>
      <c r="Z500" s="0" t="n">
        <v>-0.235787064198034</v>
      </c>
      <c r="AA500" s="0" t="n">
        <v>-0.0263412887474352</v>
      </c>
      <c r="AB500" s="0" t="n">
        <v>-0.188478991089486</v>
      </c>
      <c r="AC500" s="0" t="n">
        <v>-0.50431901556456</v>
      </c>
      <c r="AD500" s="0" t="n">
        <v>-0.385821486432223</v>
      </c>
      <c r="AE500" s="0" t="n">
        <v>0.110383180646035</v>
      </c>
      <c r="AF500" s="0" t="n">
        <v>-0.0486680431627524</v>
      </c>
      <c r="AG500" s="0" t="n">
        <v>1.40431641669617</v>
      </c>
      <c r="AH500" s="0" t="n">
        <v>0.583720645689426</v>
      </c>
      <c r="AI500" s="0" t="n">
        <v>-0.0504710536834614</v>
      </c>
      <c r="AJ500" s="0" t="n">
        <v>0.735853575912361</v>
      </c>
      <c r="AK500" s="0" t="n">
        <v>-0.860150795872546</v>
      </c>
      <c r="AL500" s="0" t="n">
        <v>0.658632080955031</v>
      </c>
      <c r="AM500" s="0" t="n">
        <v>-0.216305411248316</v>
      </c>
      <c r="AN500" s="0" t="n">
        <v>-0.116565656815336</v>
      </c>
      <c r="AO500" s="0" t="n">
        <v>-0.74627759361041</v>
      </c>
      <c r="AP500" s="0" t="n">
        <v>-0.900791174028302</v>
      </c>
      <c r="AQ500" s="0" t="n">
        <v>-0.694032610967939</v>
      </c>
      <c r="AR500" s="0" t="n">
        <v>2.10600620138313</v>
      </c>
      <c r="AS500" s="0" t="n">
        <v>-1.19414814801313</v>
      </c>
      <c r="AT500" s="0" t="n">
        <v>-1.5273082241946</v>
      </c>
      <c r="AU500" s="0" t="n">
        <v>0.482124284321469</v>
      </c>
      <c r="AV500" s="0" t="n">
        <v>-0.23664691267285</v>
      </c>
      <c r="AW500" s="0" t="n">
        <v>0.890831680130782</v>
      </c>
      <c r="AX500" s="0" t="n">
        <v>1.94837850673215</v>
      </c>
      <c r="AY500" s="0" t="n">
        <v>0.738715265542386</v>
      </c>
      <c r="AZ500" s="0" t="n">
        <v>0.54013903946361</v>
      </c>
      <c r="BA500" s="0" t="n">
        <v>0.354850731351816</v>
      </c>
      <c r="BB500" s="0" t="n">
        <v>0.958914090005988</v>
      </c>
      <c r="BC500" s="0" t="n">
        <v>0.733425166817239</v>
      </c>
      <c r="BD500" s="0" t="n">
        <v>0.0110063216284077</v>
      </c>
      <c r="BE500" s="0" t="n">
        <v>0.770226983110142</v>
      </c>
      <c r="BF500" s="0" t="n">
        <v>-0.543524332550028</v>
      </c>
      <c r="BG500" s="0" t="n">
        <v>-0.68166065139744</v>
      </c>
      <c r="BH500" s="0" t="n">
        <v>-2.38038774616449</v>
      </c>
      <c r="BI500" s="0" t="n">
        <v>-1.12567993212346</v>
      </c>
      <c r="BJ500" s="0" t="n">
        <v>-0.243103058328414</v>
      </c>
      <c r="BK500" s="0" t="n">
        <v>0.620264296667679</v>
      </c>
    </row>
    <row r="501" customFormat="false" ht="15" hidden="false" customHeight="false" outlineLevel="0" collapsed="false">
      <c r="A501" s="0" t="n">
        <v>-0.293747351673999</v>
      </c>
      <c r="B501" s="0" t="n">
        <v>-0.326595959916356</v>
      </c>
      <c r="C501" s="0" t="n">
        <v>0.513313089005661</v>
      </c>
      <c r="D501" s="0" t="n">
        <v>-0.783731396752878</v>
      </c>
      <c r="E501" s="0" t="n">
        <v>1.39809801468188</v>
      </c>
      <c r="F501" s="0" t="n">
        <v>0.244399835537511</v>
      </c>
      <c r="G501" s="0" t="n">
        <v>-0.555858459317407</v>
      </c>
      <c r="H501" s="0" t="n">
        <v>0.287584147592097</v>
      </c>
      <c r="I501" s="0" t="n">
        <v>0.206754403429271</v>
      </c>
      <c r="J501" s="0" t="n">
        <v>0.137785861192281</v>
      </c>
      <c r="K501" s="0" t="n">
        <v>0.835601240687746</v>
      </c>
      <c r="L501" s="0" t="n">
        <v>-1.17390093157421</v>
      </c>
      <c r="M501" s="0" t="n">
        <v>1.01803767192282</v>
      </c>
      <c r="N501" s="0" t="n">
        <v>-0.318159327409885</v>
      </c>
      <c r="O501" s="0" t="n">
        <v>-0.413647898282374</v>
      </c>
      <c r="P501" s="0" t="n">
        <v>0.948621901208967</v>
      </c>
      <c r="Q501" s="0" t="n">
        <v>-0.0731042543807433</v>
      </c>
      <c r="R501" s="0" t="n">
        <v>0.909632172744702</v>
      </c>
      <c r="S501" s="0" t="n">
        <v>-1.39104247505595</v>
      </c>
      <c r="T501" s="0" t="n">
        <v>1.13878293697621</v>
      </c>
      <c r="U501" s="0" t="n">
        <v>0.653897094231964</v>
      </c>
      <c r="V501" s="0" t="n">
        <v>1.22422500835558</v>
      </c>
      <c r="W501" s="0" t="n">
        <v>1.35769872686755</v>
      </c>
      <c r="X501" s="0" t="n">
        <v>-1.59121529088229</v>
      </c>
      <c r="Y501" s="0" t="n">
        <v>-0.542774673912562</v>
      </c>
      <c r="Z501" s="0" t="n">
        <v>-0.140293425700544</v>
      </c>
      <c r="AA501" s="0" t="n">
        <v>0.656576963346922</v>
      </c>
      <c r="AB501" s="0" t="n">
        <v>-0.907611811046768</v>
      </c>
      <c r="AC501" s="0" t="n">
        <v>0.824222439367453</v>
      </c>
      <c r="AD501" s="0" t="n">
        <v>-0.793639294330103</v>
      </c>
      <c r="AE501" s="0" t="n">
        <v>0.872511276605636</v>
      </c>
      <c r="AF501" s="0" t="n">
        <v>0.644507701875672</v>
      </c>
      <c r="AG501" s="0" t="n">
        <v>-0.758282386117921</v>
      </c>
      <c r="AH501" s="0" t="n">
        <v>-0.863827344155767</v>
      </c>
      <c r="AI501" s="0" t="n">
        <v>-0.597472933896761</v>
      </c>
      <c r="AJ501" s="0" t="n">
        <v>1.0496741157568</v>
      </c>
      <c r="AK501" s="0" t="n">
        <v>0.446726865722829</v>
      </c>
      <c r="AL501" s="0" t="n">
        <v>-0.156898741198513</v>
      </c>
      <c r="AM501" s="0" t="n">
        <v>0.849280961910092</v>
      </c>
      <c r="AN501" s="0" t="n">
        <v>-1.37096276012929</v>
      </c>
      <c r="AO501" s="0" t="n">
        <v>2.40194694395055</v>
      </c>
      <c r="AP501" s="0" t="n">
        <v>0.778739515369153</v>
      </c>
      <c r="AQ501" s="0" t="n">
        <v>0.509566502869832</v>
      </c>
      <c r="AR501" s="0" t="n">
        <v>2.84394366477177</v>
      </c>
      <c r="AS501" s="0" t="n">
        <v>1.39622913023619</v>
      </c>
      <c r="AT501" s="0" t="n">
        <v>-0.625289512542068</v>
      </c>
      <c r="AU501" s="0" t="n">
        <v>-0.0302836365529638</v>
      </c>
      <c r="AV501" s="0" t="n">
        <v>-1.5731360220429</v>
      </c>
      <c r="AW501" s="0" t="n">
        <v>-1.54522644588482</v>
      </c>
      <c r="AX501" s="0" t="n">
        <v>-0.433046378603947</v>
      </c>
      <c r="AY501" s="0" t="n">
        <v>-0.313238249000712</v>
      </c>
      <c r="AZ501" s="0" t="n">
        <v>-0.0659311085789005</v>
      </c>
      <c r="BA501" s="0" t="n">
        <v>2.65508201787949</v>
      </c>
      <c r="BB501" s="0" t="n">
        <v>1.39455951332608</v>
      </c>
      <c r="BC501" s="0" t="n">
        <v>-0.100675503098934</v>
      </c>
      <c r="BD501" s="0" t="n">
        <v>-0.616025708747672</v>
      </c>
      <c r="BE501" s="0" t="n">
        <v>-0.289669812138141</v>
      </c>
      <c r="BF501" s="0" t="n">
        <v>0.892464967715658</v>
      </c>
      <c r="BG501" s="0" t="n">
        <v>-0.937406282469496</v>
      </c>
      <c r="BH501" s="0" t="n">
        <v>-1.48244402875464</v>
      </c>
      <c r="BI501" s="0" t="n">
        <v>-0.93798960029134</v>
      </c>
      <c r="BJ501" s="0" t="n">
        <v>-0.989599329590471</v>
      </c>
      <c r="BK501" s="0" t="n">
        <v>0.559225797955211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sheetData>
    <row r="1" customFormat="false" ht="15" hidden="false" customHeight="false" outlineLevel="0" collapsed="false">
      <c r="A1" s="1" t="s">
        <v>50</v>
      </c>
    </row>
    <row r="2" customFormat="false" ht="15" hidden="false" customHeight="false" outlineLevel="0" collapsed="false">
      <c r="A2" s="0" t="s">
        <v>36</v>
      </c>
      <c r="B2" s="0" t="n">
        <f aca="false">Inputs!B5/Inputs!B11</f>
        <v>0.00396825396825397</v>
      </c>
    </row>
    <row r="4" customFormat="false" ht="15" hidden="false" customHeight="false" outlineLevel="0" collapsed="false">
      <c r="A4" s="1" t="s">
        <v>51</v>
      </c>
      <c r="B4" s="1" t="s">
        <v>52</v>
      </c>
      <c r="C4" s="1" t="s">
        <v>53</v>
      </c>
      <c r="D4" s="1" t="s">
        <v>54</v>
      </c>
      <c r="E4" s="1" t="s">
        <v>55</v>
      </c>
      <c r="F4" s="1" t="s">
        <v>56</v>
      </c>
      <c r="G4" s="1" t="s">
        <v>57</v>
      </c>
      <c r="H4" s="1" t="s">
        <v>58</v>
      </c>
      <c r="I4" s="1" t="s">
        <v>59</v>
      </c>
      <c r="J4" s="1" t="s">
        <v>60</v>
      </c>
      <c r="K4" s="1" t="s">
        <v>61</v>
      </c>
      <c r="L4" s="1" t="s">
        <v>62</v>
      </c>
      <c r="M4" s="1" t="s">
        <v>63</v>
      </c>
      <c r="N4" s="1" t="s">
        <v>64</v>
      </c>
      <c r="O4" s="1" t="s">
        <v>65</v>
      </c>
      <c r="P4" s="1" t="s">
        <v>66</v>
      </c>
      <c r="Q4" s="1" t="s">
        <v>67</v>
      </c>
      <c r="R4" s="1" t="s">
        <v>68</v>
      </c>
      <c r="S4" s="1" t="s">
        <v>69</v>
      </c>
      <c r="T4" s="1" t="s">
        <v>70</v>
      </c>
      <c r="U4" s="1" t="s">
        <v>71</v>
      </c>
      <c r="V4" s="1" t="s">
        <v>72</v>
      </c>
      <c r="W4" s="1" t="s">
        <v>73</v>
      </c>
      <c r="X4" s="1" t="s">
        <v>74</v>
      </c>
      <c r="Y4" s="1" t="s">
        <v>75</v>
      </c>
      <c r="Z4" s="1" t="s">
        <v>76</v>
      </c>
      <c r="AA4" s="1" t="s">
        <v>77</v>
      </c>
      <c r="AB4" s="1" t="s">
        <v>78</v>
      </c>
      <c r="AC4" s="1" t="s">
        <v>79</v>
      </c>
      <c r="AD4" s="1" t="s">
        <v>80</v>
      </c>
      <c r="AE4" s="1" t="s">
        <v>81</v>
      </c>
      <c r="AF4" s="1" t="s">
        <v>82</v>
      </c>
      <c r="AG4" s="1" t="s">
        <v>83</v>
      </c>
      <c r="AH4" s="1" t="s">
        <v>84</v>
      </c>
      <c r="AI4" s="1" t="s">
        <v>85</v>
      </c>
      <c r="AJ4" s="1" t="s">
        <v>86</v>
      </c>
      <c r="AK4" s="1" t="s">
        <v>87</v>
      </c>
      <c r="AL4" s="1" t="s">
        <v>88</v>
      </c>
      <c r="AM4" s="1" t="s">
        <v>89</v>
      </c>
      <c r="AN4" s="1" t="s">
        <v>90</v>
      </c>
      <c r="AO4" s="1" t="s">
        <v>91</v>
      </c>
      <c r="AP4" s="1" t="s">
        <v>92</v>
      </c>
      <c r="AQ4" s="1" t="s">
        <v>93</v>
      </c>
      <c r="AR4" s="1" t="s">
        <v>94</v>
      </c>
      <c r="AS4" s="1" t="s">
        <v>95</v>
      </c>
      <c r="AT4" s="1" t="s">
        <v>96</v>
      </c>
      <c r="AU4" s="1" t="s">
        <v>97</v>
      </c>
      <c r="AV4" s="1" t="s">
        <v>98</v>
      </c>
      <c r="AW4" s="1" t="s">
        <v>99</v>
      </c>
      <c r="AX4" s="1" t="s">
        <v>100</v>
      </c>
      <c r="AY4" s="1" t="s">
        <v>101</v>
      </c>
      <c r="AZ4" s="1" t="s">
        <v>102</v>
      </c>
      <c r="BA4" s="1" t="s">
        <v>103</v>
      </c>
      <c r="BB4" s="1" t="s">
        <v>104</v>
      </c>
      <c r="BC4" s="1" t="s">
        <v>105</v>
      </c>
      <c r="BD4" s="1" t="s">
        <v>106</v>
      </c>
      <c r="BE4" s="1" t="s">
        <v>107</v>
      </c>
      <c r="BF4" s="1" t="s">
        <v>108</v>
      </c>
      <c r="BG4" s="1" t="s">
        <v>109</v>
      </c>
      <c r="BH4" s="1" t="s">
        <v>110</v>
      </c>
      <c r="BI4" s="1" t="s">
        <v>111</v>
      </c>
      <c r="BJ4" s="1" t="s">
        <v>112</v>
      </c>
      <c r="BK4" s="1" t="s">
        <v>113</v>
      </c>
      <c r="BL4" s="1" t="s">
        <v>114</v>
      </c>
      <c r="BM4" s="1" t="s">
        <v>115</v>
      </c>
      <c r="BN4" s="1" t="s">
        <v>116</v>
      </c>
      <c r="BO4" s="1" t="s">
        <v>117</v>
      </c>
      <c r="BP4" s="1" t="s">
        <v>15</v>
      </c>
      <c r="BQ4" s="1" t="s">
        <v>16</v>
      </c>
      <c r="BR4" s="1" t="s">
        <v>118</v>
      </c>
      <c r="BS4" s="1" t="s">
        <v>119</v>
      </c>
    </row>
    <row r="5" customFormat="false" ht="15" hidden="false" customHeight="false" outlineLevel="0" collapsed="false">
      <c r="A5" s="0" t="n">
        <v>1</v>
      </c>
      <c r="B5" s="0" t="n">
        <f aca="false">Inputs!$B$3</f>
        <v>574.788024902344</v>
      </c>
      <c r="C5" s="0" t="n">
        <f aca="false">B5*EXP((Inputs!$B$6-Inputs!$B$7-0.5*Inputs!$B$8^2)*$B$2+Inputs!$B$8*SQRT($B$2)*MC_Shocks!A2)</f>
        <v>577.111830947172</v>
      </c>
      <c r="D5" s="0" t="n">
        <f aca="false">C5*EXP((Inputs!$B$6-Inputs!$B$7-0.5*Inputs!$B$8^2)*$B$2+Inputs!$B$8*SQRT($B$2)*MC_Shocks!B2)</f>
        <v>576.53355609879</v>
      </c>
      <c r="E5" s="0" t="n">
        <f aca="false">D5*EXP((Inputs!$B$6-Inputs!$B$7-0.5*Inputs!$B$8^2)*$B$2+Inputs!$B$8*SQRT($B$2)*MC_Shocks!C2)</f>
        <v>579.558125282037</v>
      </c>
      <c r="F5" s="0" t="n">
        <f aca="false">E5*EXP((Inputs!$B$6-Inputs!$B$7-0.5*Inputs!$B$8^2)*$B$2+Inputs!$B$8*SQRT($B$2)*MC_Shocks!D2)</f>
        <v>586.658233391925</v>
      </c>
      <c r="G5" s="0" t="n">
        <f aca="false">F5*EXP((Inputs!$B$6-Inputs!$B$7-0.5*Inputs!$B$8^2)*$B$2+Inputs!$B$8*SQRT($B$2)*MC_Shocks!E2)</f>
        <v>585.624747887632</v>
      </c>
      <c r="H5" s="0" t="n">
        <f aca="false">G5*EXP((Inputs!$B$6-Inputs!$B$7-0.5*Inputs!$B$8^2)*$B$2+Inputs!$B$8*SQRT($B$2)*MC_Shocks!F2)</f>
        <v>584.593159159685</v>
      </c>
      <c r="I5" s="0" t="n">
        <f aca="false">H5*EXP((Inputs!$B$6-Inputs!$B$7-0.5*Inputs!$B$8^2)*$B$2+Inputs!$B$8*SQRT($B$2)*MC_Shocks!G2)</f>
        <v>592.018753283085</v>
      </c>
      <c r="J5" s="0" t="n">
        <f aca="false">I5*EXP((Inputs!$B$6-Inputs!$B$7-0.5*Inputs!$B$8^2)*$B$2+Inputs!$B$8*SQRT($B$2)*MC_Shocks!H2)</f>
        <v>595.690162136454</v>
      </c>
      <c r="K5" s="0" t="n">
        <f aca="false">J5*EXP((Inputs!$B$6-Inputs!$B$7-0.5*Inputs!$B$8^2)*$B$2+Inputs!$B$8*SQRT($B$2)*MC_Shocks!I2)</f>
        <v>593.531730179505</v>
      </c>
      <c r="L5" s="0" t="n">
        <f aca="false">K5*EXP((Inputs!$B$6-Inputs!$B$7-0.5*Inputs!$B$8^2)*$B$2+Inputs!$B$8*SQRT($B$2)*MC_Shocks!J2)</f>
        <v>596.148090864238</v>
      </c>
      <c r="M5" s="0" t="n">
        <f aca="false">L5*EXP((Inputs!$B$6-Inputs!$B$7-0.5*Inputs!$B$8^2)*$B$2+Inputs!$B$8*SQRT($B$2)*MC_Shocks!K2)</f>
        <v>594.016539972135</v>
      </c>
      <c r="N5" s="0" t="n">
        <f aca="false">M5*EXP((Inputs!$B$6-Inputs!$B$7-0.5*Inputs!$B$8^2)*$B$2+Inputs!$B$8*SQRT($B$2)*MC_Shocks!L2)</f>
        <v>591.881754432368</v>
      </c>
      <c r="O5" s="0" t="n">
        <f aca="false">N5*EXP((Inputs!$B$6-Inputs!$B$7-0.5*Inputs!$B$8^2)*$B$2+Inputs!$B$8*SQRT($B$2)*MC_Shocks!M2)</f>
        <v>593.07488982185</v>
      </c>
      <c r="P5" s="0" t="n">
        <f aca="false">O5*EXP((Inputs!$B$6-Inputs!$B$7-0.5*Inputs!$B$8^2)*$B$2+Inputs!$B$8*SQRT($B$2)*MC_Shocks!N2)</f>
        <v>584.196285089617</v>
      </c>
      <c r="Q5" s="0" t="n">
        <f aca="false">P5*EXP((Inputs!$B$6-Inputs!$B$7-0.5*Inputs!$B$8^2)*$B$2+Inputs!$B$8*SQRT($B$2)*MC_Shocks!O2)</f>
        <v>576.311119455969</v>
      </c>
      <c r="R5" s="0" t="n">
        <f aca="false">Q5*EXP((Inputs!$B$6-Inputs!$B$7-0.5*Inputs!$B$8^2)*$B$2+Inputs!$B$8*SQRT($B$2)*MC_Shocks!P2)</f>
        <v>573.80027080915</v>
      </c>
      <c r="S5" s="0" t="n">
        <f aca="false">R5*EXP((Inputs!$B$6-Inputs!$B$7-0.5*Inputs!$B$8^2)*$B$2+Inputs!$B$8*SQRT($B$2)*MC_Shocks!Q2)</f>
        <v>569.262095847697</v>
      </c>
      <c r="T5" s="0" t="n">
        <f aca="false">S5*EXP((Inputs!$B$6-Inputs!$B$7-0.5*Inputs!$B$8^2)*$B$2+Inputs!$B$8*SQRT($B$2)*MC_Shocks!R2)</f>
        <v>570.736820162707</v>
      </c>
      <c r="U5" s="0" t="n">
        <f aca="false">T5*EXP((Inputs!$B$6-Inputs!$B$7-0.5*Inputs!$B$8^2)*$B$2+Inputs!$B$8*SQRT($B$2)*MC_Shocks!S2)</f>
        <v>566.693844529773</v>
      </c>
      <c r="V5" s="0" t="n">
        <f aca="false">U5*EXP((Inputs!$B$6-Inputs!$B$7-0.5*Inputs!$B$8^2)*$B$2+Inputs!$B$8*SQRT($B$2)*MC_Shocks!T2)</f>
        <v>560.433044544369</v>
      </c>
      <c r="W5" s="0" t="n">
        <f aca="false">V5*EXP((Inputs!$B$6-Inputs!$B$7-0.5*Inputs!$B$8^2)*$B$2+Inputs!$B$8*SQRT($B$2)*MC_Shocks!U2)</f>
        <v>567.040676454</v>
      </c>
      <c r="X5" s="0" t="n">
        <f aca="false">W5*EXP((Inputs!$B$6-Inputs!$B$7-0.5*Inputs!$B$8^2)*$B$2+Inputs!$B$8*SQRT($B$2)*MC_Shocks!V2)</f>
        <v>566.079367742526</v>
      </c>
      <c r="Y5" s="0" t="n">
        <f aca="false">X5*EXP((Inputs!$B$6-Inputs!$B$7-0.5*Inputs!$B$8^2)*$B$2+Inputs!$B$8*SQRT($B$2)*MC_Shocks!W2)</f>
        <v>566.436125019797</v>
      </c>
      <c r="Z5" s="0" t="n">
        <f aca="false">Y5*EXP((Inputs!$B$6-Inputs!$B$7-0.5*Inputs!$B$8^2)*$B$2+Inputs!$B$8*SQRT($B$2)*MC_Shocks!X2)</f>
        <v>560.122873341182</v>
      </c>
      <c r="AA5" s="0" t="n">
        <f aca="false">Z5*EXP((Inputs!$B$6-Inputs!$B$7-0.5*Inputs!$B$8^2)*$B$2+Inputs!$B$8*SQRT($B$2)*MC_Shocks!Y2)</f>
        <v>557.761770786698</v>
      </c>
      <c r="AB5" s="0" t="n">
        <f aca="false">AA5*EXP((Inputs!$B$6-Inputs!$B$7-0.5*Inputs!$B$8^2)*$B$2+Inputs!$B$8*SQRT($B$2)*MC_Shocks!Z2)</f>
        <v>558.305447427002</v>
      </c>
      <c r="AC5" s="0" t="n">
        <f aca="false">AB5*EXP((Inputs!$B$6-Inputs!$B$7-0.5*Inputs!$B$8^2)*$B$2+Inputs!$B$8*SQRT($B$2)*MC_Shocks!AA2)</f>
        <v>553.283069339674</v>
      </c>
      <c r="AD5" s="0" t="n">
        <f aca="false">AC5*EXP((Inputs!$B$6-Inputs!$B$7-0.5*Inputs!$B$8^2)*$B$2+Inputs!$B$8*SQRT($B$2)*MC_Shocks!AB2)</f>
        <v>554.986880900348</v>
      </c>
      <c r="AE5" s="0" t="n">
        <f aca="false">AD5*EXP((Inputs!$B$6-Inputs!$B$7-0.5*Inputs!$B$8^2)*$B$2+Inputs!$B$8*SQRT($B$2)*MC_Shocks!AC2)</f>
        <v>552.400849779417</v>
      </c>
      <c r="AF5" s="0" t="n">
        <f aca="false">AE5*EXP((Inputs!$B$6-Inputs!$B$7-0.5*Inputs!$B$8^2)*$B$2+Inputs!$B$8*SQRT($B$2)*MC_Shocks!AD2)</f>
        <v>551.17606342261</v>
      </c>
      <c r="AG5" s="0" t="n">
        <f aca="false">AF5*EXP((Inputs!$B$6-Inputs!$B$7-0.5*Inputs!$B$8^2)*$B$2+Inputs!$B$8*SQRT($B$2)*MC_Shocks!AE2)</f>
        <v>548.603141616538</v>
      </c>
      <c r="AH5" s="0" t="n">
        <f aca="false">AG5*EXP((Inputs!$B$6-Inputs!$B$7-0.5*Inputs!$B$8^2)*$B$2+Inputs!$B$8*SQRT($B$2)*MC_Shocks!AF2)</f>
        <v>556.776377901013</v>
      </c>
      <c r="AI5" s="0" t="n">
        <f aca="false">AH5*EXP((Inputs!$B$6-Inputs!$B$7-0.5*Inputs!$B$8^2)*$B$2+Inputs!$B$8*SQRT($B$2)*MC_Shocks!AG2)</f>
        <v>556.769281696911</v>
      </c>
      <c r="AJ5" s="0" t="n">
        <f aca="false">AI5*EXP((Inputs!$B$6-Inputs!$B$7-0.5*Inputs!$B$8^2)*$B$2+Inputs!$B$8*SQRT($B$2)*MC_Shocks!AH2)</f>
        <v>552.169180823906</v>
      </c>
      <c r="AK5" s="0" t="n">
        <f aca="false">AJ5*EXP((Inputs!$B$6-Inputs!$B$7-0.5*Inputs!$B$8^2)*$B$2+Inputs!$B$8*SQRT($B$2)*MC_Shocks!AI2)</f>
        <v>555.836413551416</v>
      </c>
      <c r="AL5" s="0" t="n">
        <f aca="false">AK5*EXP((Inputs!$B$6-Inputs!$B$7-0.5*Inputs!$B$8^2)*$B$2+Inputs!$B$8*SQRT($B$2)*MC_Shocks!AJ2)</f>
        <v>550.531102610326</v>
      </c>
      <c r="AM5" s="0" t="n">
        <f aca="false">AL5*EXP((Inputs!$B$6-Inputs!$B$7-0.5*Inputs!$B$8^2)*$B$2+Inputs!$B$8*SQRT($B$2)*MC_Shocks!AK2)</f>
        <v>551.496056334966</v>
      </c>
      <c r="AN5" s="0" t="n">
        <f aca="false">AM5*EXP((Inputs!$B$6-Inputs!$B$7-0.5*Inputs!$B$8^2)*$B$2+Inputs!$B$8*SQRT($B$2)*MC_Shocks!AL2)</f>
        <v>543.04002547492</v>
      </c>
      <c r="AO5" s="0" t="n">
        <f aca="false">AN5*EXP((Inputs!$B$6-Inputs!$B$7-0.5*Inputs!$B$8^2)*$B$2+Inputs!$B$8*SQRT($B$2)*MC_Shocks!AM2)</f>
        <v>537.399039339539</v>
      </c>
      <c r="AP5" s="0" t="n">
        <f aca="false">AO5*EXP((Inputs!$B$6-Inputs!$B$7-0.5*Inputs!$B$8^2)*$B$2+Inputs!$B$8*SQRT($B$2)*MC_Shocks!AN2)</f>
        <v>538.289720303462</v>
      </c>
      <c r="AQ5" s="0" t="n">
        <f aca="false">AP5*EXP((Inputs!$B$6-Inputs!$B$7-0.5*Inputs!$B$8^2)*$B$2+Inputs!$B$8*SQRT($B$2)*MC_Shocks!AO2)</f>
        <v>541.503474616435</v>
      </c>
      <c r="AR5" s="0" t="n">
        <f aca="false">AQ5*EXP((Inputs!$B$6-Inputs!$B$7-0.5*Inputs!$B$8^2)*$B$2+Inputs!$B$8*SQRT($B$2)*MC_Shocks!AP2)</f>
        <v>542.29127708148</v>
      </c>
      <c r="AS5" s="0" t="n">
        <f aca="false">AR5*EXP((Inputs!$B$6-Inputs!$B$7-0.5*Inputs!$B$8^2)*$B$2+Inputs!$B$8*SQRT($B$2)*MC_Shocks!AQ2)</f>
        <v>541.845097748263</v>
      </c>
      <c r="AT5" s="0" t="n">
        <f aca="false">AS5*EXP((Inputs!$B$6-Inputs!$B$7-0.5*Inputs!$B$8^2)*$B$2+Inputs!$B$8*SQRT($B$2)*MC_Shocks!AR2)</f>
        <v>540.603358803893</v>
      </c>
      <c r="AU5" s="0" t="n">
        <f aca="false">AT5*EXP((Inputs!$B$6-Inputs!$B$7-0.5*Inputs!$B$8^2)*$B$2+Inputs!$B$8*SQRT($B$2)*MC_Shocks!AS2)</f>
        <v>534.350033350163</v>
      </c>
      <c r="AV5" s="0" t="n">
        <f aca="false">AU5*EXP((Inputs!$B$6-Inputs!$B$7-0.5*Inputs!$B$8^2)*$B$2+Inputs!$B$8*SQRT($B$2)*MC_Shocks!AT2)</f>
        <v>531.357444936756</v>
      </c>
      <c r="AW5" s="0" t="n">
        <f aca="false">AV5*EXP((Inputs!$B$6-Inputs!$B$7-0.5*Inputs!$B$8^2)*$B$2+Inputs!$B$8*SQRT($B$2)*MC_Shocks!AU2)</f>
        <v>529.469227603689</v>
      </c>
      <c r="AX5" s="0" t="n">
        <f aca="false">AW5*EXP((Inputs!$B$6-Inputs!$B$7-0.5*Inputs!$B$8^2)*$B$2+Inputs!$B$8*SQRT($B$2)*MC_Shocks!AV2)</f>
        <v>533.978451147589</v>
      </c>
      <c r="AY5" s="0" t="n">
        <f aca="false">AX5*EXP((Inputs!$B$6-Inputs!$B$7-0.5*Inputs!$B$8^2)*$B$2+Inputs!$B$8*SQRT($B$2)*MC_Shocks!AW2)</f>
        <v>535.486523134684</v>
      </c>
      <c r="AZ5" s="0" t="n">
        <f aca="false">AY5*EXP((Inputs!$B$6-Inputs!$B$7-0.5*Inputs!$B$8^2)*$B$2+Inputs!$B$8*SQRT($B$2)*MC_Shocks!AX2)</f>
        <v>528.099082126874</v>
      </c>
      <c r="BA5" s="0" t="n">
        <f aca="false">AZ5*EXP((Inputs!$B$6-Inputs!$B$7-0.5*Inputs!$B$8^2)*$B$2+Inputs!$B$8*SQRT($B$2)*MC_Shocks!AY2)</f>
        <v>529.508487848524</v>
      </c>
      <c r="BB5" s="0" t="n">
        <f aca="false">BA5*EXP((Inputs!$B$6-Inputs!$B$7-0.5*Inputs!$B$8^2)*$B$2+Inputs!$B$8*SQRT($B$2)*MC_Shocks!AZ2)</f>
        <v>527.943188223121</v>
      </c>
      <c r="BC5" s="0" t="n">
        <f aca="false">BB5*EXP((Inputs!$B$6-Inputs!$B$7-0.5*Inputs!$B$8^2)*$B$2+Inputs!$B$8*SQRT($B$2)*MC_Shocks!BA2)</f>
        <v>525.165269318661</v>
      </c>
      <c r="BD5" s="0" t="n">
        <f aca="false">BC5*EXP((Inputs!$B$6-Inputs!$B$7-0.5*Inputs!$B$8^2)*$B$2+Inputs!$B$8*SQRT($B$2)*MC_Shocks!BB2)</f>
        <v>527.769557128092</v>
      </c>
      <c r="BE5" s="0" t="n">
        <f aca="false">BD5*EXP((Inputs!$B$6-Inputs!$B$7-0.5*Inputs!$B$8^2)*$B$2+Inputs!$B$8*SQRT($B$2)*MC_Shocks!BC2)</f>
        <v>532.154015520876</v>
      </c>
      <c r="BF5" s="0" t="n">
        <f aca="false">BE5*EXP((Inputs!$B$6-Inputs!$B$7-0.5*Inputs!$B$8^2)*$B$2+Inputs!$B$8*SQRT($B$2)*MC_Shocks!BD2)</f>
        <v>536.150597378439</v>
      </c>
      <c r="BG5" s="0" t="n">
        <f aca="false">BF5*EXP((Inputs!$B$6-Inputs!$B$7-0.5*Inputs!$B$8^2)*$B$2+Inputs!$B$8*SQRT($B$2)*MC_Shocks!BE2)</f>
        <v>532.643281545784</v>
      </c>
      <c r="BH5" s="0" t="n">
        <f aca="false">BG5*EXP((Inputs!$B$6-Inputs!$B$7-0.5*Inputs!$B$8^2)*$B$2+Inputs!$B$8*SQRT($B$2)*MC_Shocks!BF2)</f>
        <v>531.388447166973</v>
      </c>
      <c r="BI5" s="0" t="n">
        <f aca="false">BH5*EXP((Inputs!$B$6-Inputs!$B$7-0.5*Inputs!$B$8^2)*$B$2+Inputs!$B$8*SQRT($B$2)*MC_Shocks!BG2)</f>
        <v>532.83697818072</v>
      </c>
      <c r="BJ5" s="0" t="n">
        <f aca="false">BI5*EXP((Inputs!$B$6-Inputs!$B$7-0.5*Inputs!$B$8^2)*$B$2+Inputs!$B$8*SQRT($B$2)*MC_Shocks!BH2)</f>
        <v>537.027234616519</v>
      </c>
      <c r="BK5" s="0" t="n">
        <f aca="false">BJ5*EXP((Inputs!$B$6-Inputs!$B$7-0.5*Inputs!$B$8^2)*$B$2+Inputs!$B$8*SQRT($B$2)*MC_Shocks!BI2)</f>
        <v>535.04019057183</v>
      </c>
      <c r="BL5" s="0" t="n">
        <f aca="false">BK5*EXP((Inputs!$B$6-Inputs!$B$7-0.5*Inputs!$B$8^2)*$B$2+Inputs!$B$8*SQRT($B$2)*MC_Shocks!BJ2)</f>
        <v>534.303147021881</v>
      </c>
      <c r="BM5" s="0" t="n">
        <f aca="false">BL5*EXP((Inputs!$B$6-Inputs!$B$7-0.5*Inputs!$B$8^2)*$B$2+Inputs!$B$8*SQRT($B$2)*MC_Shocks!BK2)</f>
        <v>529.684308358008</v>
      </c>
      <c r="BN5" s="0" t="n">
        <f aca="false">AVERAGE(C5:BM5)</f>
        <v>555.50757446336</v>
      </c>
      <c r="BO5" s="0" t="n">
        <f aca="false">MAX(B5:BM5)</f>
        <v>596.148090864238</v>
      </c>
      <c r="BP5" s="0" t="n">
        <f aca="false">MAX(BM5-Inputs!$B$4,0)</f>
        <v>0</v>
      </c>
      <c r="BQ5" s="0" t="n">
        <f aca="false">MAX(Inputs!$B$4-BM5,0)</f>
        <v>45.3156916419925</v>
      </c>
      <c r="BR5" s="0" t="n">
        <f aca="false">MAX(BN5-Inputs!$B$4,0)</f>
        <v>0</v>
      </c>
      <c r="BS5" s="0" t="n">
        <f aca="false">IF(BO5&gt;=Inputs!$B$9,0,MAX(BM5-Inputs!$B$4,0))</f>
        <v>0</v>
      </c>
    </row>
    <row r="6" customFormat="false" ht="15" hidden="false" customHeight="false" outlineLevel="0" collapsed="false">
      <c r="A6" s="0" t="n">
        <v>2</v>
      </c>
      <c r="B6" s="0" t="n">
        <f aca="false">Inputs!$B$3</f>
        <v>574.788024902344</v>
      </c>
      <c r="C6" s="0" t="n">
        <f aca="false">B6*EXP((Inputs!$B$6-Inputs!$B$7-0.5*Inputs!$B$8^2)*$B$2+Inputs!$B$8*SQRT($B$2)*MC_Shocks!A3)</f>
        <v>569.413103686046</v>
      </c>
      <c r="D6" s="0" t="n">
        <f aca="false">C6*EXP((Inputs!$B$6-Inputs!$B$7-0.5*Inputs!$B$8^2)*$B$2+Inputs!$B$8*SQRT($B$2)*MC_Shocks!B3)</f>
        <v>573.149305644281</v>
      </c>
      <c r="E6" s="0" t="n">
        <f aca="false">D6*EXP((Inputs!$B$6-Inputs!$B$7-0.5*Inputs!$B$8^2)*$B$2+Inputs!$B$8*SQRT($B$2)*MC_Shocks!C3)</f>
        <v>579.403761879961</v>
      </c>
      <c r="F6" s="0" t="n">
        <f aca="false">E6*EXP((Inputs!$B$6-Inputs!$B$7-0.5*Inputs!$B$8^2)*$B$2+Inputs!$B$8*SQRT($B$2)*MC_Shocks!D3)</f>
        <v>579.127495179911</v>
      </c>
      <c r="G6" s="0" t="n">
        <f aca="false">F6*EXP((Inputs!$B$6-Inputs!$B$7-0.5*Inputs!$B$8^2)*$B$2+Inputs!$B$8*SQRT($B$2)*MC_Shocks!E3)</f>
        <v>583.8113893951</v>
      </c>
      <c r="H6" s="0" t="n">
        <f aca="false">G6*EXP((Inputs!$B$6-Inputs!$B$7-0.5*Inputs!$B$8^2)*$B$2+Inputs!$B$8*SQRT($B$2)*MC_Shocks!F3)</f>
        <v>585.543888648585</v>
      </c>
      <c r="I6" s="0" t="n">
        <f aca="false">H6*EXP((Inputs!$B$6-Inputs!$B$7-0.5*Inputs!$B$8^2)*$B$2+Inputs!$B$8*SQRT($B$2)*MC_Shocks!G3)</f>
        <v>582.609853504357</v>
      </c>
      <c r="J6" s="0" t="n">
        <f aca="false">I6*EXP((Inputs!$B$6-Inputs!$B$7-0.5*Inputs!$B$8^2)*$B$2+Inputs!$B$8*SQRT($B$2)*MC_Shocks!H3)</f>
        <v>584.337672647354</v>
      </c>
      <c r="K6" s="0" t="n">
        <f aca="false">J6*EXP((Inputs!$B$6-Inputs!$B$7-0.5*Inputs!$B$8^2)*$B$2+Inputs!$B$8*SQRT($B$2)*MC_Shocks!I3)</f>
        <v>591.566754947176</v>
      </c>
      <c r="L6" s="0" t="n">
        <f aca="false">K6*EXP((Inputs!$B$6-Inputs!$B$7-0.5*Inputs!$B$8^2)*$B$2+Inputs!$B$8*SQRT($B$2)*MC_Shocks!J3)</f>
        <v>591.454439592859</v>
      </c>
      <c r="M6" s="0" t="n">
        <f aca="false">L6*EXP((Inputs!$B$6-Inputs!$B$7-0.5*Inputs!$B$8^2)*$B$2+Inputs!$B$8*SQRT($B$2)*MC_Shocks!K3)</f>
        <v>598.897964202071</v>
      </c>
      <c r="N6" s="0" t="n">
        <f aca="false">M6*EXP((Inputs!$B$6-Inputs!$B$7-0.5*Inputs!$B$8^2)*$B$2+Inputs!$B$8*SQRT($B$2)*MC_Shocks!L3)</f>
        <v>586.635241357251</v>
      </c>
      <c r="O6" s="0" t="n">
        <f aca="false">N6*EXP((Inputs!$B$6-Inputs!$B$7-0.5*Inputs!$B$8^2)*$B$2+Inputs!$B$8*SQRT($B$2)*MC_Shocks!M3)</f>
        <v>590.528371039611</v>
      </c>
      <c r="P6" s="0" t="n">
        <f aca="false">O6*EXP((Inputs!$B$6-Inputs!$B$7-0.5*Inputs!$B$8^2)*$B$2+Inputs!$B$8*SQRT($B$2)*MC_Shocks!N3)</f>
        <v>590.992040217309</v>
      </c>
      <c r="Q6" s="0" t="n">
        <f aca="false">P6*EXP((Inputs!$B$6-Inputs!$B$7-0.5*Inputs!$B$8^2)*$B$2+Inputs!$B$8*SQRT($B$2)*MC_Shocks!O3)</f>
        <v>589.647477790222</v>
      </c>
      <c r="R6" s="0" t="n">
        <f aca="false">Q6*EXP((Inputs!$B$6-Inputs!$B$7-0.5*Inputs!$B$8^2)*$B$2+Inputs!$B$8*SQRT($B$2)*MC_Shocks!P3)</f>
        <v>590.132522115641</v>
      </c>
      <c r="S6" s="0" t="n">
        <f aca="false">R6*EXP((Inputs!$B$6-Inputs!$B$7-0.5*Inputs!$B$8^2)*$B$2+Inputs!$B$8*SQRT($B$2)*MC_Shocks!Q3)</f>
        <v>580.955491091893</v>
      </c>
      <c r="T6" s="0" t="n">
        <f aca="false">S6*EXP((Inputs!$B$6-Inputs!$B$7-0.5*Inputs!$B$8^2)*$B$2+Inputs!$B$8*SQRT($B$2)*MC_Shocks!R3)</f>
        <v>579.998678856017</v>
      </c>
      <c r="U6" s="0" t="n">
        <f aca="false">T6*EXP((Inputs!$B$6-Inputs!$B$7-0.5*Inputs!$B$8^2)*$B$2+Inputs!$B$8*SQRT($B$2)*MC_Shocks!S3)</f>
        <v>581.698989354229</v>
      </c>
      <c r="V6" s="0" t="n">
        <f aca="false">U6*EXP((Inputs!$B$6-Inputs!$B$7-0.5*Inputs!$B$8^2)*$B$2+Inputs!$B$8*SQRT($B$2)*MC_Shocks!T3)</f>
        <v>588.614527546748</v>
      </c>
      <c r="W6" s="0" t="n">
        <f aca="false">V6*EXP((Inputs!$B$6-Inputs!$B$7-0.5*Inputs!$B$8^2)*$B$2+Inputs!$B$8*SQRT($B$2)*MC_Shocks!U3)</f>
        <v>586.254753075069</v>
      </c>
      <c r="X6" s="0" t="n">
        <f aca="false">W6*EXP((Inputs!$B$6-Inputs!$B$7-0.5*Inputs!$B$8^2)*$B$2+Inputs!$B$8*SQRT($B$2)*MC_Shocks!V3)</f>
        <v>582.561644220781</v>
      </c>
      <c r="Y6" s="0" t="n">
        <f aca="false">X6*EXP((Inputs!$B$6-Inputs!$B$7-0.5*Inputs!$B$8^2)*$B$2+Inputs!$B$8*SQRT($B$2)*MC_Shocks!W3)</f>
        <v>580.302149609042</v>
      </c>
      <c r="Z6" s="0" t="n">
        <f aca="false">Y6*EXP((Inputs!$B$6-Inputs!$B$7-0.5*Inputs!$B$8^2)*$B$2+Inputs!$B$8*SQRT($B$2)*MC_Shocks!X3)</f>
        <v>584.586694548154</v>
      </c>
      <c r="AA6" s="0" t="n">
        <f aca="false">Z6*EXP((Inputs!$B$6-Inputs!$B$7-0.5*Inputs!$B$8^2)*$B$2+Inputs!$B$8*SQRT($B$2)*MC_Shocks!Y3)</f>
        <v>586.168558047231</v>
      </c>
      <c r="AB6" s="0" t="n">
        <f aca="false">AA6*EXP((Inputs!$B$6-Inputs!$B$7-0.5*Inputs!$B$8^2)*$B$2+Inputs!$B$8*SQRT($B$2)*MC_Shocks!Z3)</f>
        <v>583.76537713595</v>
      </c>
      <c r="AC6" s="0" t="n">
        <f aca="false">AB6*EXP((Inputs!$B$6-Inputs!$B$7-0.5*Inputs!$B$8^2)*$B$2+Inputs!$B$8*SQRT($B$2)*MC_Shocks!AA3)</f>
        <v>586.202450663283</v>
      </c>
      <c r="AD6" s="0" t="n">
        <f aca="false">AC6*EXP((Inputs!$B$6-Inputs!$B$7-0.5*Inputs!$B$8^2)*$B$2+Inputs!$B$8*SQRT($B$2)*MC_Shocks!AB3)</f>
        <v>586.709406669136</v>
      </c>
      <c r="AE6" s="0" t="n">
        <f aca="false">AD6*EXP((Inputs!$B$6-Inputs!$B$7-0.5*Inputs!$B$8^2)*$B$2+Inputs!$B$8*SQRT($B$2)*MC_Shocks!AC3)</f>
        <v>591.29095128165</v>
      </c>
      <c r="AF6" s="0" t="n">
        <f aca="false">AE6*EXP((Inputs!$B$6-Inputs!$B$7-0.5*Inputs!$B$8^2)*$B$2+Inputs!$B$8*SQRT($B$2)*MC_Shocks!AD3)</f>
        <v>588.06246046228</v>
      </c>
      <c r="AG6" s="0" t="n">
        <f aca="false">AF6*EXP((Inputs!$B$6-Inputs!$B$7-0.5*Inputs!$B$8^2)*$B$2+Inputs!$B$8*SQRT($B$2)*MC_Shocks!AE3)</f>
        <v>586.591205571995</v>
      </c>
      <c r="AH6" s="0" t="n">
        <f aca="false">AG6*EXP((Inputs!$B$6-Inputs!$B$7-0.5*Inputs!$B$8^2)*$B$2+Inputs!$B$8*SQRT($B$2)*MC_Shocks!AF3)</f>
        <v>584.824564938253</v>
      </c>
      <c r="AI6" s="0" t="n">
        <f aca="false">AH6*EXP((Inputs!$B$6-Inputs!$B$7-0.5*Inputs!$B$8^2)*$B$2+Inputs!$B$8*SQRT($B$2)*MC_Shocks!AG3)</f>
        <v>578.128541449777</v>
      </c>
      <c r="AJ6" s="0" t="n">
        <f aca="false">AI6*EXP((Inputs!$B$6-Inputs!$B$7-0.5*Inputs!$B$8^2)*$B$2+Inputs!$B$8*SQRT($B$2)*MC_Shocks!AH3)</f>
        <v>579.542890114713</v>
      </c>
      <c r="AK6" s="0" t="n">
        <f aca="false">AJ6*EXP((Inputs!$B$6-Inputs!$B$7-0.5*Inputs!$B$8^2)*$B$2+Inputs!$B$8*SQRT($B$2)*MC_Shocks!AI3)</f>
        <v>580.799115913707</v>
      </c>
      <c r="AL6" s="0" t="n">
        <f aca="false">AK6*EXP((Inputs!$B$6-Inputs!$B$7-0.5*Inputs!$B$8^2)*$B$2+Inputs!$B$8*SQRT($B$2)*MC_Shocks!AJ3)</f>
        <v>580.877466682209</v>
      </c>
      <c r="AM6" s="0" t="n">
        <f aca="false">AL6*EXP((Inputs!$B$6-Inputs!$B$7-0.5*Inputs!$B$8^2)*$B$2+Inputs!$B$8*SQRT($B$2)*MC_Shocks!AK3)</f>
        <v>579.85216958679</v>
      </c>
      <c r="AN6" s="0" t="n">
        <f aca="false">AM6*EXP((Inputs!$B$6-Inputs!$B$7-0.5*Inputs!$B$8^2)*$B$2+Inputs!$B$8*SQRT($B$2)*MC_Shocks!AL3)</f>
        <v>573.432045025536</v>
      </c>
      <c r="AO6" s="0" t="n">
        <f aca="false">AN6*EXP((Inputs!$B$6-Inputs!$B$7-0.5*Inputs!$B$8^2)*$B$2+Inputs!$B$8*SQRT($B$2)*MC_Shocks!AM3)</f>
        <v>571.575625554275</v>
      </c>
      <c r="AP6" s="0" t="n">
        <f aca="false">AO6*EXP((Inputs!$B$6-Inputs!$B$7-0.5*Inputs!$B$8^2)*$B$2+Inputs!$B$8*SQRT($B$2)*MC_Shocks!AN3)</f>
        <v>570.077541609579</v>
      </c>
      <c r="AQ6" s="0" t="n">
        <f aca="false">AP6*EXP((Inputs!$B$6-Inputs!$B$7-0.5*Inputs!$B$8^2)*$B$2+Inputs!$B$8*SQRT($B$2)*MC_Shocks!AO3)</f>
        <v>566.514277375146</v>
      </c>
      <c r="AR6" s="0" t="n">
        <f aca="false">AQ6*EXP((Inputs!$B$6-Inputs!$B$7-0.5*Inputs!$B$8^2)*$B$2+Inputs!$B$8*SQRT($B$2)*MC_Shocks!AP3)</f>
        <v>565.843273202397</v>
      </c>
      <c r="AS6" s="0" t="n">
        <f aca="false">AR6*EXP((Inputs!$B$6-Inputs!$B$7-0.5*Inputs!$B$8^2)*$B$2+Inputs!$B$8*SQRT($B$2)*MC_Shocks!AQ3)</f>
        <v>567.713440235168</v>
      </c>
      <c r="AT6" s="0" t="n">
        <f aca="false">AS6*EXP((Inputs!$B$6-Inputs!$B$7-0.5*Inputs!$B$8^2)*$B$2+Inputs!$B$8*SQRT($B$2)*MC_Shocks!AR3)</f>
        <v>576.32639123527</v>
      </c>
      <c r="AU6" s="0" t="n">
        <f aca="false">AT6*EXP((Inputs!$B$6-Inputs!$B$7-0.5*Inputs!$B$8^2)*$B$2+Inputs!$B$8*SQRT($B$2)*MC_Shocks!AS3)</f>
        <v>577.179551005008</v>
      </c>
      <c r="AV6" s="0" t="n">
        <f aca="false">AU6*EXP((Inputs!$B$6-Inputs!$B$7-0.5*Inputs!$B$8^2)*$B$2+Inputs!$B$8*SQRT($B$2)*MC_Shocks!AT3)</f>
        <v>578.41457148182</v>
      </c>
      <c r="AW6" s="0" t="n">
        <f aca="false">AV6*EXP((Inputs!$B$6-Inputs!$B$7-0.5*Inputs!$B$8^2)*$B$2+Inputs!$B$8*SQRT($B$2)*MC_Shocks!AU3)</f>
        <v>578.127605137211</v>
      </c>
      <c r="AX6" s="0" t="n">
        <f aca="false">AW6*EXP((Inputs!$B$6-Inputs!$B$7-0.5*Inputs!$B$8^2)*$B$2+Inputs!$B$8*SQRT($B$2)*MC_Shocks!AV3)</f>
        <v>569.447962655522</v>
      </c>
      <c r="AY6" s="0" t="n">
        <f aca="false">AX6*EXP((Inputs!$B$6-Inputs!$B$7-0.5*Inputs!$B$8^2)*$B$2+Inputs!$B$8*SQRT($B$2)*MC_Shocks!AW3)</f>
        <v>569.38190720712</v>
      </c>
      <c r="AZ6" s="0" t="n">
        <f aca="false">AY6*EXP((Inputs!$B$6-Inputs!$B$7-0.5*Inputs!$B$8^2)*$B$2+Inputs!$B$8*SQRT($B$2)*MC_Shocks!AX3)</f>
        <v>569.707761807727</v>
      </c>
      <c r="BA6" s="0" t="n">
        <f aca="false">AZ6*EXP((Inputs!$B$6-Inputs!$B$7-0.5*Inputs!$B$8^2)*$B$2+Inputs!$B$8*SQRT($B$2)*MC_Shocks!AY3)</f>
        <v>581.004592939268</v>
      </c>
      <c r="BB6" s="0" t="n">
        <f aca="false">BA6*EXP((Inputs!$B$6-Inputs!$B$7-0.5*Inputs!$B$8^2)*$B$2+Inputs!$B$8*SQRT($B$2)*MC_Shocks!AZ3)</f>
        <v>580.173384546092</v>
      </c>
      <c r="BC6" s="0" t="n">
        <f aca="false">BB6*EXP((Inputs!$B$6-Inputs!$B$7-0.5*Inputs!$B$8^2)*$B$2+Inputs!$B$8*SQRT($B$2)*MC_Shocks!BA3)</f>
        <v>581.617775443089</v>
      </c>
      <c r="BD6" s="0" t="n">
        <f aca="false">BC6*EXP((Inputs!$B$6-Inputs!$B$7-0.5*Inputs!$B$8^2)*$B$2+Inputs!$B$8*SQRT($B$2)*MC_Shocks!BB3)</f>
        <v>581.512489241441</v>
      </c>
      <c r="BE6" s="0" t="n">
        <f aca="false">BD6*EXP((Inputs!$B$6-Inputs!$B$7-0.5*Inputs!$B$8^2)*$B$2+Inputs!$B$8*SQRT($B$2)*MC_Shocks!BC3)</f>
        <v>576.200505414619</v>
      </c>
      <c r="BF6" s="0" t="n">
        <f aca="false">BE6*EXP((Inputs!$B$6-Inputs!$B$7-0.5*Inputs!$B$8^2)*$B$2+Inputs!$B$8*SQRT($B$2)*MC_Shocks!BD3)</f>
        <v>581.502921669355</v>
      </c>
      <c r="BG6" s="0" t="n">
        <f aca="false">BF6*EXP((Inputs!$B$6-Inputs!$B$7-0.5*Inputs!$B$8^2)*$B$2+Inputs!$B$8*SQRT($B$2)*MC_Shocks!BE3)</f>
        <v>585.037167520938</v>
      </c>
      <c r="BH6" s="0" t="n">
        <f aca="false">BG6*EXP((Inputs!$B$6-Inputs!$B$7-0.5*Inputs!$B$8^2)*$B$2+Inputs!$B$8*SQRT($B$2)*MC_Shocks!BF3)</f>
        <v>588.775486004412</v>
      </c>
      <c r="BI6" s="0" t="n">
        <f aca="false">BH6*EXP((Inputs!$B$6-Inputs!$B$7-0.5*Inputs!$B$8^2)*$B$2+Inputs!$B$8*SQRT($B$2)*MC_Shocks!BG3)</f>
        <v>584.598405544903</v>
      </c>
      <c r="BJ6" s="0" t="n">
        <f aca="false">BI6*EXP((Inputs!$B$6-Inputs!$B$7-0.5*Inputs!$B$8^2)*$B$2+Inputs!$B$8*SQRT($B$2)*MC_Shocks!BH3)</f>
        <v>591.196095644809</v>
      </c>
      <c r="BK6" s="0" t="n">
        <f aca="false">BJ6*EXP((Inputs!$B$6-Inputs!$B$7-0.5*Inputs!$B$8^2)*$B$2+Inputs!$B$8*SQRT($B$2)*MC_Shocks!BI3)</f>
        <v>584.71307885913</v>
      </c>
      <c r="BL6" s="0" t="n">
        <f aca="false">BK6*EXP((Inputs!$B$6-Inputs!$B$7-0.5*Inputs!$B$8^2)*$B$2+Inputs!$B$8*SQRT($B$2)*MC_Shocks!BJ3)</f>
        <v>587.496979993795</v>
      </c>
      <c r="BM6" s="0" t="n">
        <f aca="false">BL6*EXP((Inputs!$B$6-Inputs!$B$7-0.5*Inputs!$B$8^2)*$B$2+Inputs!$B$8*SQRT($B$2)*MC_Shocks!BK3)</f>
        <v>597.851402515559</v>
      </c>
      <c r="BN6" s="0" t="n">
        <f aca="false">AVERAGE(C6:BM6)</f>
        <v>581.912089008505</v>
      </c>
      <c r="BO6" s="0" t="n">
        <f aca="false">MAX(B6:BM6)</f>
        <v>598.897964202071</v>
      </c>
      <c r="BP6" s="0" t="n">
        <f aca="false">MAX(BM6-Inputs!$B$4,0)</f>
        <v>22.8514025155591</v>
      </c>
      <c r="BQ6" s="0" t="n">
        <f aca="false">MAX(Inputs!$B$4-BM6,0)</f>
        <v>0</v>
      </c>
      <c r="BR6" s="0" t="n">
        <f aca="false">MAX(BN6-Inputs!$B$4,0)</f>
        <v>6.91208900850506</v>
      </c>
      <c r="BS6" s="0" t="n">
        <f aca="false">IF(BO6&gt;=Inputs!$B$9,0,MAX(BM6-Inputs!$B$4,0))</f>
        <v>22.8514025155591</v>
      </c>
    </row>
    <row r="7" customFormat="false" ht="15" hidden="false" customHeight="false" outlineLevel="0" collapsed="false">
      <c r="A7" s="0" t="n">
        <v>3</v>
      </c>
      <c r="B7" s="0" t="n">
        <f aca="false">Inputs!$B$3</f>
        <v>574.788024902344</v>
      </c>
      <c r="C7" s="0" t="n">
        <f aca="false">B7*EXP((Inputs!$B$6-Inputs!$B$7-0.5*Inputs!$B$8^2)*$B$2+Inputs!$B$8*SQRT($B$2)*MC_Shocks!A4)</f>
        <v>570.342901872452</v>
      </c>
      <c r="D7" s="0" t="n">
        <f aca="false">C7*EXP((Inputs!$B$6-Inputs!$B$7-0.5*Inputs!$B$8^2)*$B$2+Inputs!$B$8*SQRT($B$2)*MC_Shocks!B4)</f>
        <v>567.839990464822</v>
      </c>
      <c r="E7" s="0" t="n">
        <f aca="false">D7*EXP((Inputs!$B$6-Inputs!$B$7-0.5*Inputs!$B$8^2)*$B$2+Inputs!$B$8*SQRT($B$2)*MC_Shocks!C4)</f>
        <v>568.342670651256</v>
      </c>
      <c r="F7" s="0" t="n">
        <f aca="false">E7*EXP((Inputs!$B$6-Inputs!$B$7-0.5*Inputs!$B$8^2)*$B$2+Inputs!$B$8*SQRT($B$2)*MC_Shocks!D4)</f>
        <v>566.130606552386</v>
      </c>
      <c r="G7" s="0" t="n">
        <f aca="false">F7*EXP((Inputs!$B$6-Inputs!$B$7-0.5*Inputs!$B$8^2)*$B$2+Inputs!$B$8*SQRT($B$2)*MC_Shocks!E4)</f>
        <v>559.261845075138</v>
      </c>
      <c r="H7" s="0" t="n">
        <f aca="false">G7*EXP((Inputs!$B$6-Inputs!$B$7-0.5*Inputs!$B$8^2)*$B$2+Inputs!$B$8*SQRT($B$2)*MC_Shocks!F4)</f>
        <v>559.618899556013</v>
      </c>
      <c r="I7" s="0" t="n">
        <f aca="false">H7*EXP((Inputs!$B$6-Inputs!$B$7-0.5*Inputs!$B$8^2)*$B$2+Inputs!$B$8*SQRT($B$2)*MC_Shocks!G4)</f>
        <v>554.975034225321</v>
      </c>
      <c r="J7" s="0" t="n">
        <f aca="false">I7*EXP((Inputs!$B$6-Inputs!$B$7-0.5*Inputs!$B$8^2)*$B$2+Inputs!$B$8*SQRT($B$2)*MC_Shocks!H4)</f>
        <v>557.116540722288</v>
      </c>
      <c r="K7" s="0" t="n">
        <f aca="false">J7*EXP((Inputs!$B$6-Inputs!$B$7-0.5*Inputs!$B$8^2)*$B$2+Inputs!$B$8*SQRT($B$2)*MC_Shocks!I4)</f>
        <v>553.120023404253</v>
      </c>
      <c r="L7" s="0" t="n">
        <f aca="false">K7*EXP((Inputs!$B$6-Inputs!$B$7-0.5*Inputs!$B$8^2)*$B$2+Inputs!$B$8*SQRT($B$2)*MC_Shocks!J4)</f>
        <v>560.015753935084</v>
      </c>
      <c r="M7" s="0" t="n">
        <f aca="false">L7*EXP((Inputs!$B$6-Inputs!$B$7-0.5*Inputs!$B$8^2)*$B$2+Inputs!$B$8*SQRT($B$2)*MC_Shocks!K4)</f>
        <v>556.599374481093</v>
      </c>
      <c r="N7" s="0" t="n">
        <f aca="false">M7*EXP((Inputs!$B$6-Inputs!$B$7-0.5*Inputs!$B$8^2)*$B$2+Inputs!$B$8*SQRT($B$2)*MC_Shocks!L4)</f>
        <v>555.231504247413</v>
      </c>
      <c r="O7" s="0" t="n">
        <f aca="false">N7*EXP((Inputs!$B$6-Inputs!$B$7-0.5*Inputs!$B$8^2)*$B$2+Inputs!$B$8*SQRT($B$2)*MC_Shocks!M4)</f>
        <v>558.879049091236</v>
      </c>
      <c r="P7" s="0" t="n">
        <f aca="false">O7*EXP((Inputs!$B$6-Inputs!$B$7-0.5*Inputs!$B$8^2)*$B$2+Inputs!$B$8*SQRT($B$2)*MC_Shocks!N4)</f>
        <v>553.500695514561</v>
      </c>
      <c r="Q7" s="0" t="n">
        <f aca="false">P7*EXP((Inputs!$B$6-Inputs!$B$7-0.5*Inputs!$B$8^2)*$B$2+Inputs!$B$8*SQRT($B$2)*MC_Shocks!O4)</f>
        <v>554.552658061278</v>
      </c>
      <c r="R7" s="0" t="n">
        <f aca="false">Q7*EXP((Inputs!$B$6-Inputs!$B$7-0.5*Inputs!$B$8^2)*$B$2+Inputs!$B$8*SQRT($B$2)*MC_Shocks!P4)</f>
        <v>560.385874144159</v>
      </c>
      <c r="S7" s="0" t="n">
        <f aca="false">R7*EXP((Inputs!$B$6-Inputs!$B$7-0.5*Inputs!$B$8^2)*$B$2+Inputs!$B$8*SQRT($B$2)*MC_Shocks!Q4)</f>
        <v>553.337339848221</v>
      </c>
      <c r="T7" s="0" t="n">
        <f aca="false">S7*EXP((Inputs!$B$6-Inputs!$B$7-0.5*Inputs!$B$8^2)*$B$2+Inputs!$B$8*SQRT($B$2)*MC_Shocks!R4)</f>
        <v>554.200677137649</v>
      </c>
      <c r="U7" s="0" t="n">
        <f aca="false">T7*EXP((Inputs!$B$6-Inputs!$B$7-0.5*Inputs!$B$8^2)*$B$2+Inputs!$B$8*SQRT($B$2)*MC_Shocks!S4)</f>
        <v>555.396804885577</v>
      </c>
      <c r="V7" s="0" t="n">
        <f aca="false">U7*EXP((Inputs!$B$6-Inputs!$B$7-0.5*Inputs!$B$8^2)*$B$2+Inputs!$B$8*SQRT($B$2)*MC_Shocks!T4)</f>
        <v>558.90489252887</v>
      </c>
      <c r="W7" s="0" t="n">
        <f aca="false">V7*EXP((Inputs!$B$6-Inputs!$B$7-0.5*Inputs!$B$8^2)*$B$2+Inputs!$B$8*SQRT($B$2)*MC_Shocks!U4)</f>
        <v>553.499564912315</v>
      </c>
      <c r="X7" s="0" t="n">
        <f aca="false">W7*EXP((Inputs!$B$6-Inputs!$B$7-0.5*Inputs!$B$8^2)*$B$2+Inputs!$B$8*SQRT($B$2)*MC_Shocks!V4)</f>
        <v>547.783514853588</v>
      </c>
      <c r="Y7" s="0" t="n">
        <f aca="false">X7*EXP((Inputs!$B$6-Inputs!$B$7-0.5*Inputs!$B$8^2)*$B$2+Inputs!$B$8*SQRT($B$2)*MC_Shocks!W4)</f>
        <v>550.108225661715</v>
      </c>
      <c r="Z7" s="0" t="n">
        <f aca="false">Y7*EXP((Inputs!$B$6-Inputs!$B$7-0.5*Inputs!$B$8^2)*$B$2+Inputs!$B$8*SQRT($B$2)*MC_Shocks!X4)</f>
        <v>551.457806154169</v>
      </c>
      <c r="AA7" s="0" t="n">
        <f aca="false">Z7*EXP((Inputs!$B$6-Inputs!$B$7-0.5*Inputs!$B$8^2)*$B$2+Inputs!$B$8*SQRT($B$2)*MC_Shocks!Y4)</f>
        <v>552.606848731618</v>
      </c>
      <c r="AB7" s="0" t="n">
        <f aca="false">AA7*EXP((Inputs!$B$6-Inputs!$B$7-0.5*Inputs!$B$8^2)*$B$2+Inputs!$B$8*SQRT($B$2)*MC_Shocks!Z4)</f>
        <v>554.179972393263</v>
      </c>
      <c r="AC7" s="0" t="n">
        <f aca="false">AB7*EXP((Inputs!$B$6-Inputs!$B$7-0.5*Inputs!$B$8^2)*$B$2+Inputs!$B$8*SQRT($B$2)*MC_Shocks!AA4)</f>
        <v>551.250432885622</v>
      </c>
      <c r="AD7" s="0" t="n">
        <f aca="false">AC7*EXP((Inputs!$B$6-Inputs!$B$7-0.5*Inputs!$B$8^2)*$B$2+Inputs!$B$8*SQRT($B$2)*MC_Shocks!AB4)</f>
        <v>552.319122264183</v>
      </c>
      <c r="AE7" s="0" t="n">
        <f aca="false">AD7*EXP((Inputs!$B$6-Inputs!$B$7-0.5*Inputs!$B$8^2)*$B$2+Inputs!$B$8*SQRT($B$2)*MC_Shocks!AC4)</f>
        <v>553.656943556926</v>
      </c>
      <c r="AF7" s="0" t="n">
        <f aca="false">AE7*EXP((Inputs!$B$6-Inputs!$B$7-0.5*Inputs!$B$8^2)*$B$2+Inputs!$B$8*SQRT($B$2)*MC_Shocks!AD4)</f>
        <v>550.580218710408</v>
      </c>
      <c r="AG7" s="0" t="n">
        <f aca="false">AF7*EXP((Inputs!$B$6-Inputs!$B$7-0.5*Inputs!$B$8^2)*$B$2+Inputs!$B$8*SQRT($B$2)*MC_Shocks!AE4)</f>
        <v>558.842739778343</v>
      </c>
      <c r="AH7" s="0" t="n">
        <f aca="false">AG7*EXP((Inputs!$B$6-Inputs!$B$7-0.5*Inputs!$B$8^2)*$B$2+Inputs!$B$8*SQRT($B$2)*MC_Shocks!AF4)</f>
        <v>561.000241035531</v>
      </c>
      <c r="AI7" s="0" t="n">
        <f aca="false">AH7*EXP((Inputs!$B$6-Inputs!$B$7-0.5*Inputs!$B$8^2)*$B$2+Inputs!$B$8*SQRT($B$2)*MC_Shocks!AG4)</f>
        <v>555.775868479082</v>
      </c>
      <c r="AJ7" s="0" t="n">
        <f aca="false">AI7*EXP((Inputs!$B$6-Inputs!$B$7-0.5*Inputs!$B$8^2)*$B$2+Inputs!$B$8*SQRT($B$2)*MC_Shocks!AH4)</f>
        <v>558.730832230796</v>
      </c>
      <c r="AK7" s="0" t="n">
        <f aca="false">AJ7*EXP((Inputs!$B$6-Inputs!$B$7-0.5*Inputs!$B$8^2)*$B$2+Inputs!$B$8*SQRT($B$2)*MC_Shocks!AI4)</f>
        <v>554.479622429347</v>
      </c>
      <c r="AL7" s="0" t="n">
        <f aca="false">AK7*EXP((Inputs!$B$6-Inputs!$B$7-0.5*Inputs!$B$8^2)*$B$2+Inputs!$B$8*SQRT($B$2)*MC_Shocks!AJ4)</f>
        <v>558.005208088721</v>
      </c>
      <c r="AM7" s="0" t="n">
        <f aca="false">AL7*EXP((Inputs!$B$6-Inputs!$B$7-0.5*Inputs!$B$8^2)*$B$2+Inputs!$B$8*SQRT($B$2)*MC_Shocks!AK4)</f>
        <v>563.210651464783</v>
      </c>
      <c r="AN7" s="0" t="n">
        <f aca="false">AM7*EXP((Inputs!$B$6-Inputs!$B$7-0.5*Inputs!$B$8^2)*$B$2+Inputs!$B$8*SQRT($B$2)*MC_Shocks!AL4)</f>
        <v>559.608596183565</v>
      </c>
      <c r="AO7" s="0" t="n">
        <f aca="false">AN7*EXP((Inputs!$B$6-Inputs!$B$7-0.5*Inputs!$B$8^2)*$B$2+Inputs!$B$8*SQRT($B$2)*MC_Shocks!AM4)</f>
        <v>563.954941265112</v>
      </c>
      <c r="AP7" s="0" t="n">
        <f aca="false">AO7*EXP((Inputs!$B$6-Inputs!$B$7-0.5*Inputs!$B$8^2)*$B$2+Inputs!$B$8*SQRT($B$2)*MC_Shocks!AN4)</f>
        <v>565.858054492767</v>
      </c>
      <c r="AQ7" s="0" t="n">
        <f aca="false">AP7*EXP((Inputs!$B$6-Inputs!$B$7-0.5*Inputs!$B$8^2)*$B$2+Inputs!$B$8*SQRT($B$2)*MC_Shocks!AO4)</f>
        <v>569.614011436307</v>
      </c>
      <c r="AR7" s="0" t="n">
        <f aca="false">AQ7*EXP((Inputs!$B$6-Inputs!$B$7-0.5*Inputs!$B$8^2)*$B$2+Inputs!$B$8*SQRT($B$2)*MC_Shocks!AP4)</f>
        <v>578.30445627946</v>
      </c>
      <c r="AS7" s="0" t="n">
        <f aca="false">AR7*EXP((Inputs!$B$6-Inputs!$B$7-0.5*Inputs!$B$8^2)*$B$2+Inputs!$B$8*SQRT($B$2)*MC_Shocks!AQ4)</f>
        <v>577.234239034706</v>
      </c>
      <c r="AT7" s="0" t="n">
        <f aca="false">AS7*EXP((Inputs!$B$6-Inputs!$B$7-0.5*Inputs!$B$8^2)*$B$2+Inputs!$B$8*SQRT($B$2)*MC_Shocks!AR4)</f>
        <v>573.847173413916</v>
      </c>
      <c r="AU7" s="0" t="n">
        <f aca="false">AT7*EXP((Inputs!$B$6-Inputs!$B$7-0.5*Inputs!$B$8^2)*$B$2+Inputs!$B$8*SQRT($B$2)*MC_Shocks!AS4)</f>
        <v>569.865835561241</v>
      </c>
      <c r="AV7" s="0" t="n">
        <f aca="false">AU7*EXP((Inputs!$B$6-Inputs!$B$7-0.5*Inputs!$B$8^2)*$B$2+Inputs!$B$8*SQRT($B$2)*MC_Shocks!AT4)</f>
        <v>566.243101234226</v>
      </c>
      <c r="AW7" s="0" t="n">
        <f aca="false">AV7*EXP((Inputs!$B$6-Inputs!$B$7-0.5*Inputs!$B$8^2)*$B$2+Inputs!$B$8*SQRT($B$2)*MC_Shocks!AU4)</f>
        <v>565.950249729602</v>
      </c>
      <c r="AX7" s="0" t="n">
        <f aca="false">AW7*EXP((Inputs!$B$6-Inputs!$B$7-0.5*Inputs!$B$8^2)*$B$2+Inputs!$B$8*SQRT($B$2)*MC_Shocks!AV4)</f>
        <v>567.537512990233</v>
      </c>
      <c r="AY7" s="0" t="n">
        <f aca="false">AX7*EXP((Inputs!$B$6-Inputs!$B$7-0.5*Inputs!$B$8^2)*$B$2+Inputs!$B$8*SQRT($B$2)*MC_Shocks!AW4)</f>
        <v>568.838267818034</v>
      </c>
      <c r="AZ7" s="0" t="n">
        <f aca="false">AY7*EXP((Inputs!$B$6-Inputs!$B$7-0.5*Inputs!$B$8^2)*$B$2+Inputs!$B$8*SQRT($B$2)*MC_Shocks!AX4)</f>
        <v>572.637278548565</v>
      </c>
      <c r="BA7" s="0" t="n">
        <f aca="false">AZ7*EXP((Inputs!$B$6-Inputs!$B$7-0.5*Inputs!$B$8^2)*$B$2+Inputs!$B$8*SQRT($B$2)*MC_Shocks!AY4)</f>
        <v>572.750369094428</v>
      </c>
      <c r="BB7" s="0" t="n">
        <f aca="false">BA7*EXP((Inputs!$B$6-Inputs!$B$7-0.5*Inputs!$B$8^2)*$B$2+Inputs!$B$8*SQRT($B$2)*MC_Shocks!AZ4)</f>
        <v>579.447534336851</v>
      </c>
      <c r="BC7" s="0" t="n">
        <f aca="false">BB7*EXP((Inputs!$B$6-Inputs!$B$7-0.5*Inputs!$B$8^2)*$B$2+Inputs!$B$8*SQRT($B$2)*MC_Shocks!BA4)</f>
        <v>578.286799188501</v>
      </c>
      <c r="BD7" s="0" t="n">
        <f aca="false">BC7*EXP((Inputs!$B$6-Inputs!$B$7-0.5*Inputs!$B$8^2)*$B$2+Inputs!$B$8*SQRT($B$2)*MC_Shocks!BB4)</f>
        <v>590.957002855243</v>
      </c>
      <c r="BE7" s="0" t="n">
        <f aca="false">BD7*EXP((Inputs!$B$6-Inputs!$B$7-0.5*Inputs!$B$8^2)*$B$2+Inputs!$B$8*SQRT($B$2)*MC_Shocks!BC4)</f>
        <v>593.953470573215</v>
      </c>
      <c r="BF7" s="0" t="n">
        <f aca="false">BE7*EXP((Inputs!$B$6-Inputs!$B$7-0.5*Inputs!$B$8^2)*$B$2+Inputs!$B$8*SQRT($B$2)*MC_Shocks!BD4)</f>
        <v>589.984056818058</v>
      </c>
      <c r="BG7" s="0" t="n">
        <f aca="false">BF7*EXP((Inputs!$B$6-Inputs!$B$7-0.5*Inputs!$B$8^2)*$B$2+Inputs!$B$8*SQRT($B$2)*MC_Shocks!BE4)</f>
        <v>585.04835006846</v>
      </c>
      <c r="BH7" s="0" t="n">
        <f aca="false">BG7*EXP((Inputs!$B$6-Inputs!$B$7-0.5*Inputs!$B$8^2)*$B$2+Inputs!$B$8*SQRT($B$2)*MC_Shocks!BF4)</f>
        <v>587.347275757615</v>
      </c>
      <c r="BI7" s="0" t="n">
        <f aca="false">BH7*EXP((Inputs!$B$6-Inputs!$B$7-0.5*Inputs!$B$8^2)*$B$2+Inputs!$B$8*SQRT($B$2)*MC_Shocks!BG4)</f>
        <v>586.362302525259</v>
      </c>
      <c r="BJ7" s="0" t="n">
        <f aca="false">BI7*EXP((Inputs!$B$6-Inputs!$B$7-0.5*Inputs!$B$8^2)*$B$2+Inputs!$B$8*SQRT($B$2)*MC_Shocks!BH4)</f>
        <v>589.74859033042</v>
      </c>
      <c r="BK7" s="0" t="n">
        <f aca="false">BJ7*EXP((Inputs!$B$6-Inputs!$B$7-0.5*Inputs!$B$8^2)*$B$2+Inputs!$B$8*SQRT($B$2)*MC_Shocks!BI4)</f>
        <v>592.02261272667</v>
      </c>
      <c r="BL7" s="0" t="n">
        <f aca="false">BK7*EXP((Inputs!$B$6-Inputs!$B$7-0.5*Inputs!$B$8^2)*$B$2+Inputs!$B$8*SQRT($B$2)*MC_Shocks!BJ4)</f>
        <v>591.736485606442</v>
      </c>
      <c r="BM7" s="0" t="n">
        <f aca="false">BL7*EXP((Inputs!$B$6-Inputs!$B$7-0.5*Inputs!$B$8^2)*$B$2+Inputs!$B$8*SQRT($B$2)*MC_Shocks!BK4)</f>
        <v>587.830215064946</v>
      </c>
      <c r="BN7" s="0" t="n">
        <f aca="false">AVERAGE(C7:BM7)</f>
        <v>565.558884650211</v>
      </c>
      <c r="BO7" s="0" t="n">
        <f aca="false">MAX(B7:BM7)</f>
        <v>593.953470573215</v>
      </c>
      <c r="BP7" s="0" t="n">
        <f aca="false">MAX(BM7-Inputs!$B$4,0)</f>
        <v>12.8302150649458</v>
      </c>
      <c r="BQ7" s="0" t="n">
        <f aca="false">MAX(Inputs!$B$4-BM7,0)</f>
        <v>0</v>
      </c>
      <c r="BR7" s="0" t="n">
        <f aca="false">MAX(BN7-Inputs!$B$4,0)</f>
        <v>0</v>
      </c>
      <c r="BS7" s="0" t="n">
        <f aca="false">IF(BO7&gt;=Inputs!$B$9,0,MAX(BM7-Inputs!$B$4,0))</f>
        <v>12.8302150649458</v>
      </c>
    </row>
    <row r="8" customFormat="false" ht="15" hidden="false" customHeight="false" outlineLevel="0" collapsed="false">
      <c r="A8" s="0" t="n">
        <v>4</v>
      </c>
      <c r="B8" s="0" t="n">
        <f aca="false">Inputs!$B$3</f>
        <v>574.788024902344</v>
      </c>
      <c r="C8" s="0" t="n">
        <f aca="false">B8*EXP((Inputs!$B$6-Inputs!$B$7-0.5*Inputs!$B$8^2)*$B$2+Inputs!$B$8*SQRT($B$2)*MC_Shocks!A5)</f>
        <v>567.975579679459</v>
      </c>
      <c r="D8" s="0" t="n">
        <f aca="false">C8*EXP((Inputs!$B$6-Inputs!$B$7-0.5*Inputs!$B$8^2)*$B$2+Inputs!$B$8*SQRT($B$2)*MC_Shocks!B5)</f>
        <v>566.020652638717</v>
      </c>
      <c r="E8" s="0" t="n">
        <f aca="false">D8*EXP((Inputs!$B$6-Inputs!$B$7-0.5*Inputs!$B$8^2)*$B$2+Inputs!$B$8*SQRT($B$2)*MC_Shocks!C5)</f>
        <v>569.932921448264</v>
      </c>
      <c r="F8" s="0" t="n">
        <f aca="false">E8*EXP((Inputs!$B$6-Inputs!$B$7-0.5*Inputs!$B$8^2)*$B$2+Inputs!$B$8*SQRT($B$2)*MC_Shocks!D5)</f>
        <v>570.955570855121</v>
      </c>
      <c r="G8" s="0" t="n">
        <f aca="false">F8*EXP((Inputs!$B$6-Inputs!$B$7-0.5*Inputs!$B$8^2)*$B$2+Inputs!$B$8*SQRT($B$2)*MC_Shocks!E5)</f>
        <v>565.394279651222</v>
      </c>
      <c r="H8" s="0" t="n">
        <f aca="false">G8*EXP((Inputs!$B$6-Inputs!$B$7-0.5*Inputs!$B$8^2)*$B$2+Inputs!$B$8*SQRT($B$2)*MC_Shocks!F5)</f>
        <v>566.224981535948</v>
      </c>
      <c r="I8" s="0" t="n">
        <f aca="false">H8*EXP((Inputs!$B$6-Inputs!$B$7-0.5*Inputs!$B$8^2)*$B$2+Inputs!$B$8*SQRT($B$2)*MC_Shocks!G5)</f>
        <v>568.011990513724</v>
      </c>
      <c r="J8" s="0" t="n">
        <f aca="false">I8*EXP((Inputs!$B$6-Inputs!$B$7-0.5*Inputs!$B$8^2)*$B$2+Inputs!$B$8*SQRT($B$2)*MC_Shocks!H5)</f>
        <v>564.096451243086</v>
      </c>
      <c r="K8" s="0" t="n">
        <f aca="false">J8*EXP((Inputs!$B$6-Inputs!$B$7-0.5*Inputs!$B$8^2)*$B$2+Inputs!$B$8*SQRT($B$2)*MC_Shocks!I5)</f>
        <v>564.838061190834</v>
      </c>
      <c r="L8" s="0" t="n">
        <f aca="false">K8*EXP((Inputs!$B$6-Inputs!$B$7-0.5*Inputs!$B$8^2)*$B$2+Inputs!$B$8*SQRT($B$2)*MC_Shocks!J5)</f>
        <v>565.152252281951</v>
      </c>
      <c r="M8" s="0" t="n">
        <f aca="false">L8*EXP((Inputs!$B$6-Inputs!$B$7-0.5*Inputs!$B$8^2)*$B$2+Inputs!$B$8*SQRT($B$2)*MC_Shocks!K5)</f>
        <v>560.103930591376</v>
      </c>
      <c r="N8" s="0" t="n">
        <f aca="false">M8*EXP((Inputs!$B$6-Inputs!$B$7-0.5*Inputs!$B$8^2)*$B$2+Inputs!$B$8*SQRT($B$2)*MC_Shocks!L5)</f>
        <v>561.748925188303</v>
      </c>
      <c r="O8" s="0" t="n">
        <f aca="false">N8*EXP((Inputs!$B$6-Inputs!$B$7-0.5*Inputs!$B$8^2)*$B$2+Inputs!$B$8*SQRT($B$2)*MC_Shocks!M5)</f>
        <v>564.306761620418</v>
      </c>
      <c r="P8" s="0" t="n">
        <f aca="false">O8*EXP((Inputs!$B$6-Inputs!$B$7-0.5*Inputs!$B$8^2)*$B$2+Inputs!$B$8*SQRT($B$2)*MC_Shocks!N5)</f>
        <v>569.229753983592</v>
      </c>
      <c r="Q8" s="0" t="n">
        <f aca="false">P8*EXP((Inputs!$B$6-Inputs!$B$7-0.5*Inputs!$B$8^2)*$B$2+Inputs!$B$8*SQRT($B$2)*MC_Shocks!O5)</f>
        <v>574.062477642381</v>
      </c>
      <c r="R8" s="0" t="n">
        <f aca="false">Q8*EXP((Inputs!$B$6-Inputs!$B$7-0.5*Inputs!$B$8^2)*$B$2+Inputs!$B$8*SQRT($B$2)*MC_Shocks!P5)</f>
        <v>567.876273607998</v>
      </c>
      <c r="S8" s="0" t="n">
        <f aca="false">R8*EXP((Inputs!$B$6-Inputs!$B$7-0.5*Inputs!$B$8^2)*$B$2+Inputs!$B$8*SQRT($B$2)*MC_Shocks!Q5)</f>
        <v>563.720276663741</v>
      </c>
      <c r="T8" s="0" t="n">
        <f aca="false">S8*EXP((Inputs!$B$6-Inputs!$B$7-0.5*Inputs!$B$8^2)*$B$2+Inputs!$B$8*SQRT($B$2)*MC_Shocks!R5)</f>
        <v>566.08160570428</v>
      </c>
      <c r="U8" s="0" t="n">
        <f aca="false">T8*EXP((Inputs!$B$6-Inputs!$B$7-0.5*Inputs!$B$8^2)*$B$2+Inputs!$B$8*SQRT($B$2)*MC_Shocks!S5)</f>
        <v>568.447192171878</v>
      </c>
      <c r="V8" s="0" t="n">
        <f aca="false">U8*EXP((Inputs!$B$6-Inputs!$B$7-0.5*Inputs!$B$8^2)*$B$2+Inputs!$B$8*SQRT($B$2)*MC_Shocks!T5)</f>
        <v>570.828377701352</v>
      </c>
      <c r="W8" s="0" t="n">
        <f aca="false">V8*EXP((Inputs!$B$6-Inputs!$B$7-0.5*Inputs!$B$8^2)*$B$2+Inputs!$B$8*SQRT($B$2)*MC_Shocks!U5)</f>
        <v>588.59980019013</v>
      </c>
      <c r="X8" s="0" t="n">
        <f aca="false">W8*EXP((Inputs!$B$6-Inputs!$B$7-0.5*Inputs!$B$8^2)*$B$2+Inputs!$B$8*SQRT($B$2)*MC_Shocks!V5)</f>
        <v>591.327302942715</v>
      </c>
      <c r="Y8" s="0" t="n">
        <f aca="false">X8*EXP((Inputs!$B$6-Inputs!$B$7-0.5*Inputs!$B$8^2)*$B$2+Inputs!$B$8*SQRT($B$2)*MC_Shocks!W5)</f>
        <v>596.734566219464</v>
      </c>
      <c r="Z8" s="0" t="n">
        <f aca="false">Y8*EXP((Inputs!$B$6-Inputs!$B$7-0.5*Inputs!$B$8^2)*$B$2+Inputs!$B$8*SQRT($B$2)*MC_Shocks!X5)</f>
        <v>601.324539710834</v>
      </c>
      <c r="AA8" s="0" t="n">
        <f aca="false">Z8*EXP((Inputs!$B$6-Inputs!$B$7-0.5*Inputs!$B$8^2)*$B$2+Inputs!$B$8*SQRT($B$2)*MC_Shocks!Y5)</f>
        <v>604.496921499558</v>
      </c>
      <c r="AB8" s="0" t="n">
        <f aca="false">AA8*EXP((Inputs!$B$6-Inputs!$B$7-0.5*Inputs!$B$8^2)*$B$2+Inputs!$B$8*SQRT($B$2)*MC_Shocks!Z5)</f>
        <v>603.043833527433</v>
      </c>
      <c r="AC8" s="0" t="n">
        <f aca="false">AB8*EXP((Inputs!$B$6-Inputs!$B$7-0.5*Inputs!$B$8^2)*$B$2+Inputs!$B$8*SQRT($B$2)*MC_Shocks!AA5)</f>
        <v>606.742866374956</v>
      </c>
      <c r="AD8" s="0" t="n">
        <f aca="false">AC8*EXP((Inputs!$B$6-Inputs!$B$7-0.5*Inputs!$B$8^2)*$B$2+Inputs!$B$8*SQRT($B$2)*MC_Shocks!AB5)</f>
        <v>603.091316880082</v>
      </c>
      <c r="AE8" s="0" t="n">
        <f aca="false">AD8*EXP((Inputs!$B$6-Inputs!$B$7-0.5*Inputs!$B$8^2)*$B$2+Inputs!$B$8*SQRT($B$2)*MC_Shocks!AC5)</f>
        <v>602.01615339009</v>
      </c>
      <c r="AF8" s="0" t="n">
        <f aca="false">AE8*EXP((Inputs!$B$6-Inputs!$B$7-0.5*Inputs!$B$8^2)*$B$2+Inputs!$B$8*SQRT($B$2)*MC_Shocks!AD5)</f>
        <v>599.759196476408</v>
      </c>
      <c r="AG8" s="0" t="n">
        <f aca="false">AF8*EXP((Inputs!$B$6-Inputs!$B$7-0.5*Inputs!$B$8^2)*$B$2+Inputs!$B$8*SQRT($B$2)*MC_Shocks!AE5)</f>
        <v>600.20548256076</v>
      </c>
      <c r="AH8" s="0" t="n">
        <f aca="false">AG8*EXP((Inputs!$B$6-Inputs!$B$7-0.5*Inputs!$B$8^2)*$B$2+Inputs!$B$8*SQRT($B$2)*MC_Shocks!AF5)</f>
        <v>611.385988018233</v>
      </c>
      <c r="AI8" s="0" t="n">
        <f aca="false">AH8*EXP((Inputs!$B$6-Inputs!$B$7-0.5*Inputs!$B$8^2)*$B$2+Inputs!$B$8*SQRT($B$2)*MC_Shocks!AG5)</f>
        <v>602.453134412778</v>
      </c>
      <c r="AJ8" s="0" t="n">
        <f aca="false">AI8*EXP((Inputs!$B$6-Inputs!$B$7-0.5*Inputs!$B$8^2)*$B$2+Inputs!$B$8*SQRT($B$2)*MC_Shocks!AH5)</f>
        <v>605.799019554768</v>
      </c>
      <c r="AK8" s="0" t="n">
        <f aca="false">AJ8*EXP((Inputs!$B$6-Inputs!$B$7-0.5*Inputs!$B$8^2)*$B$2+Inputs!$B$8*SQRT($B$2)*MC_Shocks!AI5)</f>
        <v>598.154448566107</v>
      </c>
      <c r="AL8" s="0" t="n">
        <f aca="false">AK8*EXP((Inputs!$B$6-Inputs!$B$7-0.5*Inputs!$B$8^2)*$B$2+Inputs!$B$8*SQRT($B$2)*MC_Shocks!AJ5)</f>
        <v>595.975468769963</v>
      </c>
      <c r="AM8" s="0" t="n">
        <f aca="false">AL8*EXP((Inputs!$B$6-Inputs!$B$7-0.5*Inputs!$B$8^2)*$B$2+Inputs!$B$8*SQRT($B$2)*MC_Shocks!AK5)</f>
        <v>601.202873063103</v>
      </c>
      <c r="AN8" s="0" t="n">
        <f aca="false">AM8*EXP((Inputs!$B$6-Inputs!$B$7-0.5*Inputs!$B$8^2)*$B$2+Inputs!$B$8*SQRT($B$2)*MC_Shocks!AL5)</f>
        <v>601.566264849248</v>
      </c>
      <c r="AO8" s="0" t="n">
        <f aca="false">AN8*EXP((Inputs!$B$6-Inputs!$B$7-0.5*Inputs!$B$8^2)*$B$2+Inputs!$B$8*SQRT($B$2)*MC_Shocks!AM5)</f>
        <v>596.501237294018</v>
      </c>
      <c r="AP8" s="0" t="n">
        <f aca="false">AO8*EXP((Inputs!$B$6-Inputs!$B$7-0.5*Inputs!$B$8^2)*$B$2+Inputs!$B$8*SQRT($B$2)*MC_Shocks!AN5)</f>
        <v>593.181941386003</v>
      </c>
      <c r="AQ8" s="0" t="n">
        <f aca="false">AP8*EXP((Inputs!$B$6-Inputs!$B$7-0.5*Inputs!$B$8^2)*$B$2+Inputs!$B$8*SQRT($B$2)*MC_Shocks!AO5)</f>
        <v>596.444811805819</v>
      </c>
      <c r="AR8" s="0" t="n">
        <f aca="false">AQ8*EXP((Inputs!$B$6-Inputs!$B$7-0.5*Inputs!$B$8^2)*$B$2+Inputs!$B$8*SQRT($B$2)*MC_Shocks!AP5)</f>
        <v>593.054959391432</v>
      </c>
      <c r="AS8" s="0" t="n">
        <f aca="false">AR8*EXP((Inputs!$B$6-Inputs!$B$7-0.5*Inputs!$B$8^2)*$B$2+Inputs!$B$8*SQRT($B$2)*MC_Shocks!AQ5)</f>
        <v>594.1302433458</v>
      </c>
      <c r="AT8" s="0" t="n">
        <f aca="false">AS8*EXP((Inputs!$B$6-Inputs!$B$7-0.5*Inputs!$B$8^2)*$B$2+Inputs!$B$8*SQRT($B$2)*MC_Shocks!AR5)</f>
        <v>594.401137777556</v>
      </c>
      <c r="AU8" s="0" t="n">
        <f aca="false">AT8*EXP((Inputs!$B$6-Inputs!$B$7-0.5*Inputs!$B$8^2)*$B$2+Inputs!$B$8*SQRT($B$2)*MC_Shocks!AS5)</f>
        <v>591.392316420155</v>
      </c>
      <c r="AV8" s="0" t="n">
        <f aca="false">AU8*EXP((Inputs!$B$6-Inputs!$B$7-0.5*Inputs!$B$8^2)*$B$2+Inputs!$B$8*SQRT($B$2)*MC_Shocks!AT5)</f>
        <v>601.593379447982</v>
      </c>
      <c r="AW8" s="0" t="n">
        <f aca="false">AV8*EXP((Inputs!$B$6-Inputs!$B$7-0.5*Inputs!$B$8^2)*$B$2+Inputs!$B$8*SQRT($B$2)*MC_Shocks!AU5)</f>
        <v>604.683360683289</v>
      </c>
      <c r="AX8" s="0" t="n">
        <f aca="false">AW8*EXP((Inputs!$B$6-Inputs!$B$7-0.5*Inputs!$B$8^2)*$B$2+Inputs!$B$8*SQRT($B$2)*MC_Shocks!AV5)</f>
        <v>595.102643557434</v>
      </c>
      <c r="AY8" s="0" t="n">
        <f aca="false">AX8*EXP((Inputs!$B$6-Inputs!$B$7-0.5*Inputs!$B$8^2)*$B$2+Inputs!$B$8*SQRT($B$2)*MC_Shocks!AW5)</f>
        <v>596.039752321828</v>
      </c>
      <c r="AZ8" s="0" t="n">
        <f aca="false">AY8*EXP((Inputs!$B$6-Inputs!$B$7-0.5*Inputs!$B$8^2)*$B$2+Inputs!$B$8*SQRT($B$2)*MC_Shocks!AX5)</f>
        <v>592.974718507547</v>
      </c>
      <c r="BA8" s="0" t="n">
        <f aca="false">AZ8*EXP((Inputs!$B$6-Inputs!$B$7-0.5*Inputs!$B$8^2)*$B$2+Inputs!$B$8*SQRT($B$2)*MC_Shocks!AY5)</f>
        <v>597.054508342174</v>
      </c>
      <c r="BB8" s="0" t="n">
        <f aca="false">BA8*EXP((Inputs!$B$6-Inputs!$B$7-0.5*Inputs!$B$8^2)*$B$2+Inputs!$B$8*SQRT($B$2)*MC_Shocks!AZ5)</f>
        <v>593.368548701931</v>
      </c>
      <c r="BC8" s="0" t="n">
        <f aca="false">BB8*EXP((Inputs!$B$6-Inputs!$B$7-0.5*Inputs!$B$8^2)*$B$2+Inputs!$B$8*SQRT($B$2)*MC_Shocks!BA5)</f>
        <v>592.884633352227</v>
      </c>
      <c r="BD8" s="0" t="n">
        <f aca="false">BC8*EXP((Inputs!$B$6-Inputs!$B$7-0.5*Inputs!$B$8^2)*$B$2+Inputs!$B$8*SQRT($B$2)*MC_Shocks!BB5)</f>
        <v>595.320671878001</v>
      </c>
      <c r="BE8" s="0" t="n">
        <f aca="false">BD8*EXP((Inputs!$B$6-Inputs!$B$7-0.5*Inputs!$B$8^2)*$B$2+Inputs!$B$8*SQRT($B$2)*MC_Shocks!BC5)</f>
        <v>599.479953128796</v>
      </c>
      <c r="BF8" s="0" t="n">
        <f aca="false">BE8*EXP((Inputs!$B$6-Inputs!$B$7-0.5*Inputs!$B$8^2)*$B$2+Inputs!$B$8*SQRT($B$2)*MC_Shocks!BD5)</f>
        <v>593.854866931347</v>
      </c>
      <c r="BG8" s="0" t="n">
        <f aca="false">BF8*EXP((Inputs!$B$6-Inputs!$B$7-0.5*Inputs!$B$8^2)*$B$2+Inputs!$B$8*SQRT($B$2)*MC_Shocks!BE5)</f>
        <v>592.33698254476</v>
      </c>
      <c r="BH8" s="0" t="n">
        <f aca="false">BG8*EXP((Inputs!$B$6-Inputs!$B$7-0.5*Inputs!$B$8^2)*$B$2+Inputs!$B$8*SQRT($B$2)*MC_Shocks!BF5)</f>
        <v>590.165086448901</v>
      </c>
      <c r="BI8" s="0" t="n">
        <f aca="false">BH8*EXP((Inputs!$B$6-Inputs!$B$7-0.5*Inputs!$B$8^2)*$B$2+Inputs!$B$8*SQRT($B$2)*MC_Shocks!BG5)</f>
        <v>587.169654527241</v>
      </c>
      <c r="BJ8" s="0" t="n">
        <f aca="false">BI8*EXP((Inputs!$B$6-Inputs!$B$7-0.5*Inputs!$B$8^2)*$B$2+Inputs!$B$8*SQRT($B$2)*MC_Shocks!BH5)</f>
        <v>595.507155707899</v>
      </c>
      <c r="BK8" s="0" t="n">
        <f aca="false">BJ8*EXP((Inputs!$B$6-Inputs!$B$7-0.5*Inputs!$B$8^2)*$B$2+Inputs!$B$8*SQRT($B$2)*MC_Shocks!BI5)</f>
        <v>597.479776787532</v>
      </c>
      <c r="BL8" s="0" t="n">
        <f aca="false">BK8*EXP((Inputs!$B$6-Inputs!$B$7-0.5*Inputs!$B$8^2)*$B$2+Inputs!$B$8*SQRT($B$2)*MC_Shocks!BJ5)</f>
        <v>591.589049892989</v>
      </c>
      <c r="BM8" s="0" t="n">
        <f aca="false">BL8*EXP((Inputs!$B$6-Inputs!$B$7-0.5*Inputs!$B$8^2)*$B$2+Inputs!$B$8*SQRT($B$2)*MC_Shocks!BK5)</f>
        <v>595.968558860725</v>
      </c>
      <c r="BN8" s="0" t="n">
        <f aca="false">AVERAGE(C8:BM8)</f>
        <v>587.628054634344</v>
      </c>
      <c r="BO8" s="0" t="n">
        <f aca="false">MAX(B8:BM8)</f>
        <v>611.385988018233</v>
      </c>
      <c r="BP8" s="0" t="n">
        <f aca="false">MAX(BM8-Inputs!$B$4,0)</f>
        <v>20.9685588607252</v>
      </c>
      <c r="BQ8" s="0" t="n">
        <f aca="false">MAX(Inputs!$B$4-BM8,0)</f>
        <v>0</v>
      </c>
      <c r="BR8" s="0" t="n">
        <f aca="false">MAX(BN8-Inputs!$B$4,0)</f>
        <v>12.6280546343438</v>
      </c>
      <c r="BS8" s="0" t="n">
        <f aca="false">IF(BO8&gt;=Inputs!$B$9,0,MAX(BM8-Inputs!$B$4,0))</f>
        <v>0</v>
      </c>
    </row>
    <row r="9" customFormat="false" ht="15" hidden="false" customHeight="false" outlineLevel="0" collapsed="false">
      <c r="A9" s="0" t="n">
        <v>5</v>
      </c>
      <c r="B9" s="0" t="n">
        <f aca="false">Inputs!$B$3</f>
        <v>574.788024902344</v>
      </c>
      <c r="C9" s="0" t="n">
        <f aca="false">B9*EXP((Inputs!$B$6-Inputs!$B$7-0.5*Inputs!$B$8^2)*$B$2+Inputs!$B$8*SQRT($B$2)*MC_Shocks!A6)</f>
        <v>584.601623921567</v>
      </c>
      <c r="D9" s="0" t="n">
        <f aca="false">C9*EXP((Inputs!$B$6-Inputs!$B$7-0.5*Inputs!$B$8^2)*$B$2+Inputs!$B$8*SQRT($B$2)*MC_Shocks!B6)</f>
        <v>589.465070136688</v>
      </c>
      <c r="E9" s="0" t="n">
        <f aca="false">D9*EXP((Inputs!$B$6-Inputs!$B$7-0.5*Inputs!$B$8^2)*$B$2+Inputs!$B$8*SQRT($B$2)*MC_Shocks!C6)</f>
        <v>582.457772884046</v>
      </c>
      <c r="F9" s="0" t="n">
        <f aca="false">E9*EXP((Inputs!$B$6-Inputs!$B$7-0.5*Inputs!$B$8^2)*$B$2+Inputs!$B$8*SQRT($B$2)*MC_Shocks!D6)</f>
        <v>580.279339611908</v>
      </c>
      <c r="G9" s="0" t="n">
        <f aca="false">F9*EXP((Inputs!$B$6-Inputs!$B$7-0.5*Inputs!$B$8^2)*$B$2+Inputs!$B$8*SQRT($B$2)*MC_Shocks!E6)</f>
        <v>586.196051236003</v>
      </c>
      <c r="H9" s="0" t="n">
        <f aca="false">G9*EXP((Inputs!$B$6-Inputs!$B$7-0.5*Inputs!$B$8^2)*$B$2+Inputs!$B$8*SQRT($B$2)*MC_Shocks!F6)</f>
        <v>582.969404470309</v>
      </c>
      <c r="I9" s="0" t="n">
        <f aca="false">H9*EXP((Inputs!$B$6-Inputs!$B$7-0.5*Inputs!$B$8^2)*$B$2+Inputs!$B$8*SQRT($B$2)*MC_Shocks!G6)</f>
        <v>585.080728664177</v>
      </c>
      <c r="J9" s="0" t="n">
        <f aca="false">I9*EXP((Inputs!$B$6-Inputs!$B$7-0.5*Inputs!$B$8^2)*$B$2+Inputs!$B$8*SQRT($B$2)*MC_Shocks!H6)</f>
        <v>588.742734595006</v>
      </c>
      <c r="K9" s="0" t="n">
        <f aca="false">J9*EXP((Inputs!$B$6-Inputs!$B$7-0.5*Inputs!$B$8^2)*$B$2+Inputs!$B$8*SQRT($B$2)*MC_Shocks!I6)</f>
        <v>584.484539246856</v>
      </c>
      <c r="L9" s="0" t="n">
        <f aca="false">K9*EXP((Inputs!$B$6-Inputs!$B$7-0.5*Inputs!$B$8^2)*$B$2+Inputs!$B$8*SQRT($B$2)*MC_Shocks!J6)</f>
        <v>584.263713259996</v>
      </c>
      <c r="M9" s="0" t="n">
        <f aca="false">L9*EXP((Inputs!$B$6-Inputs!$B$7-0.5*Inputs!$B$8^2)*$B$2+Inputs!$B$8*SQRT($B$2)*MC_Shocks!K6)</f>
        <v>569.485843656649</v>
      </c>
      <c r="N9" s="0" t="n">
        <f aca="false">M9*EXP((Inputs!$B$6-Inputs!$B$7-0.5*Inputs!$B$8^2)*$B$2+Inputs!$B$8*SQRT($B$2)*MC_Shocks!L6)</f>
        <v>564.929997709441</v>
      </c>
      <c r="O9" s="0" t="n">
        <f aca="false">N9*EXP((Inputs!$B$6-Inputs!$B$7-0.5*Inputs!$B$8^2)*$B$2+Inputs!$B$8*SQRT($B$2)*MC_Shocks!M6)</f>
        <v>563.852414049189</v>
      </c>
      <c r="P9" s="0" t="n">
        <f aca="false">O9*EXP((Inputs!$B$6-Inputs!$B$7-0.5*Inputs!$B$8^2)*$B$2+Inputs!$B$8*SQRT($B$2)*MC_Shocks!N6)</f>
        <v>558.351254371307</v>
      </c>
      <c r="Q9" s="0" t="n">
        <f aca="false">P9*EXP((Inputs!$B$6-Inputs!$B$7-0.5*Inputs!$B$8^2)*$B$2+Inputs!$B$8*SQRT($B$2)*MC_Shocks!O6)</f>
        <v>565.682199399958</v>
      </c>
      <c r="R9" s="0" t="n">
        <f aca="false">Q9*EXP((Inputs!$B$6-Inputs!$B$7-0.5*Inputs!$B$8^2)*$B$2+Inputs!$B$8*SQRT($B$2)*MC_Shocks!P6)</f>
        <v>559.353418772457</v>
      </c>
      <c r="S9" s="0" t="n">
        <f aca="false">R9*EXP((Inputs!$B$6-Inputs!$B$7-0.5*Inputs!$B$8^2)*$B$2+Inputs!$B$8*SQRT($B$2)*MC_Shocks!Q6)</f>
        <v>557.456782021876</v>
      </c>
      <c r="T9" s="0" t="n">
        <f aca="false">S9*EXP((Inputs!$B$6-Inputs!$B$7-0.5*Inputs!$B$8^2)*$B$2+Inputs!$B$8*SQRT($B$2)*MC_Shocks!R6)</f>
        <v>558.08789444673</v>
      </c>
      <c r="U9" s="0" t="n">
        <f aca="false">T9*EXP((Inputs!$B$6-Inputs!$B$7-0.5*Inputs!$B$8^2)*$B$2+Inputs!$B$8*SQRT($B$2)*MC_Shocks!S6)</f>
        <v>564.5586973893</v>
      </c>
      <c r="V9" s="0" t="n">
        <f aca="false">U9*EXP((Inputs!$B$6-Inputs!$B$7-0.5*Inputs!$B$8^2)*$B$2+Inputs!$B$8*SQRT($B$2)*MC_Shocks!T6)</f>
        <v>558.217152399575</v>
      </c>
      <c r="W9" s="0" t="n">
        <f aca="false">V9*EXP((Inputs!$B$6-Inputs!$B$7-0.5*Inputs!$B$8^2)*$B$2+Inputs!$B$8*SQRT($B$2)*MC_Shocks!U6)</f>
        <v>563.444991324579</v>
      </c>
      <c r="X9" s="0" t="n">
        <f aca="false">W9*EXP((Inputs!$B$6-Inputs!$B$7-0.5*Inputs!$B$8^2)*$B$2+Inputs!$B$8*SQRT($B$2)*MC_Shocks!V6)</f>
        <v>563.543888086307</v>
      </c>
      <c r="Y9" s="0" t="n">
        <f aca="false">X9*EXP((Inputs!$B$6-Inputs!$B$7-0.5*Inputs!$B$8^2)*$B$2+Inputs!$B$8*SQRT($B$2)*MC_Shocks!W6)</f>
        <v>559.225769768154</v>
      </c>
      <c r="Z9" s="0" t="n">
        <f aca="false">Y9*EXP((Inputs!$B$6-Inputs!$B$7-0.5*Inputs!$B$8^2)*$B$2+Inputs!$B$8*SQRT($B$2)*MC_Shocks!X6)</f>
        <v>561.332515777959</v>
      </c>
      <c r="AA9" s="0" t="n">
        <f aca="false">Z9*EXP((Inputs!$B$6-Inputs!$B$7-0.5*Inputs!$B$8^2)*$B$2+Inputs!$B$8*SQRT($B$2)*MC_Shocks!Y6)</f>
        <v>562.272670014263</v>
      </c>
      <c r="AB9" s="0" t="n">
        <f aca="false">AA9*EXP((Inputs!$B$6-Inputs!$B$7-0.5*Inputs!$B$8^2)*$B$2+Inputs!$B$8*SQRT($B$2)*MC_Shocks!Z6)</f>
        <v>559.654562569784</v>
      </c>
      <c r="AC9" s="0" t="n">
        <f aca="false">AB9*EXP((Inputs!$B$6-Inputs!$B$7-0.5*Inputs!$B$8^2)*$B$2+Inputs!$B$8*SQRT($B$2)*MC_Shocks!AA6)</f>
        <v>560.017372615607</v>
      </c>
      <c r="AD9" s="0" t="n">
        <f aca="false">AC9*EXP((Inputs!$B$6-Inputs!$B$7-0.5*Inputs!$B$8^2)*$B$2+Inputs!$B$8*SQRT($B$2)*MC_Shocks!AB6)</f>
        <v>558.360859940832</v>
      </c>
      <c r="AE9" s="0" t="n">
        <f aca="false">AD9*EXP((Inputs!$B$6-Inputs!$B$7-0.5*Inputs!$B$8^2)*$B$2+Inputs!$B$8*SQRT($B$2)*MC_Shocks!AC6)</f>
        <v>558.916625215725</v>
      </c>
      <c r="AF9" s="0" t="n">
        <f aca="false">AE9*EXP((Inputs!$B$6-Inputs!$B$7-0.5*Inputs!$B$8^2)*$B$2+Inputs!$B$8*SQRT($B$2)*MC_Shocks!AD6)</f>
        <v>561.913147800025</v>
      </c>
      <c r="AG9" s="0" t="n">
        <f aca="false">AF9*EXP((Inputs!$B$6-Inputs!$B$7-0.5*Inputs!$B$8^2)*$B$2+Inputs!$B$8*SQRT($B$2)*MC_Shocks!AE6)</f>
        <v>569.081372691153</v>
      </c>
      <c r="AH9" s="0" t="n">
        <f aca="false">AG9*EXP((Inputs!$B$6-Inputs!$B$7-0.5*Inputs!$B$8^2)*$B$2+Inputs!$B$8*SQRT($B$2)*MC_Shocks!AF6)</f>
        <v>563.573759136106</v>
      </c>
      <c r="AI9" s="0" t="n">
        <f aca="false">AH9*EXP((Inputs!$B$6-Inputs!$B$7-0.5*Inputs!$B$8^2)*$B$2+Inputs!$B$8*SQRT($B$2)*MC_Shocks!AG6)</f>
        <v>573.245354444109</v>
      </c>
      <c r="AJ9" s="0" t="n">
        <f aca="false">AI9*EXP((Inputs!$B$6-Inputs!$B$7-0.5*Inputs!$B$8^2)*$B$2+Inputs!$B$8*SQRT($B$2)*MC_Shocks!AH6)</f>
        <v>564.48979709031</v>
      </c>
      <c r="AK9" s="0" t="n">
        <f aca="false">AJ9*EXP((Inputs!$B$6-Inputs!$B$7-0.5*Inputs!$B$8^2)*$B$2+Inputs!$B$8*SQRT($B$2)*MC_Shocks!AI6)</f>
        <v>563.863686488895</v>
      </c>
      <c r="AL9" s="0" t="n">
        <f aca="false">AK9*EXP((Inputs!$B$6-Inputs!$B$7-0.5*Inputs!$B$8^2)*$B$2+Inputs!$B$8*SQRT($B$2)*MC_Shocks!AJ6)</f>
        <v>566.554883113455</v>
      </c>
      <c r="AM9" s="0" t="n">
        <f aca="false">AL9*EXP((Inputs!$B$6-Inputs!$B$7-0.5*Inputs!$B$8^2)*$B$2+Inputs!$B$8*SQRT($B$2)*MC_Shocks!AK6)</f>
        <v>567.87276143092</v>
      </c>
      <c r="AN9" s="0" t="n">
        <f aca="false">AM9*EXP((Inputs!$B$6-Inputs!$B$7-0.5*Inputs!$B$8^2)*$B$2+Inputs!$B$8*SQRT($B$2)*MC_Shocks!AL6)</f>
        <v>565.12777656143</v>
      </c>
      <c r="AO9" s="0" t="n">
        <f aca="false">AN9*EXP((Inputs!$B$6-Inputs!$B$7-0.5*Inputs!$B$8^2)*$B$2+Inputs!$B$8*SQRT($B$2)*MC_Shocks!AM6)</f>
        <v>564.248727680063</v>
      </c>
      <c r="AP9" s="0" t="n">
        <f aca="false">AO9*EXP((Inputs!$B$6-Inputs!$B$7-0.5*Inputs!$B$8^2)*$B$2+Inputs!$B$8*SQRT($B$2)*MC_Shocks!AN6)</f>
        <v>562.099303748378</v>
      </c>
      <c r="AQ9" s="0" t="n">
        <f aca="false">AP9*EXP((Inputs!$B$6-Inputs!$B$7-0.5*Inputs!$B$8^2)*$B$2+Inputs!$B$8*SQRT($B$2)*MC_Shocks!AO6)</f>
        <v>559.530171117571</v>
      </c>
      <c r="AR9" s="0" t="n">
        <f aca="false">AQ9*EXP((Inputs!$B$6-Inputs!$B$7-0.5*Inputs!$B$8^2)*$B$2+Inputs!$B$8*SQRT($B$2)*MC_Shocks!AP6)</f>
        <v>563.367202060177</v>
      </c>
      <c r="AS9" s="0" t="n">
        <f aca="false">AR9*EXP((Inputs!$B$6-Inputs!$B$7-0.5*Inputs!$B$8^2)*$B$2+Inputs!$B$8*SQRT($B$2)*MC_Shocks!AQ6)</f>
        <v>565.018320948183</v>
      </c>
      <c r="AT9" s="0" t="n">
        <f aca="false">AS9*EXP((Inputs!$B$6-Inputs!$B$7-0.5*Inputs!$B$8^2)*$B$2+Inputs!$B$8*SQRT($B$2)*MC_Shocks!AR6)</f>
        <v>561.974041885397</v>
      </c>
      <c r="AU9" s="0" t="n">
        <f aca="false">AT9*EXP((Inputs!$B$6-Inputs!$B$7-0.5*Inputs!$B$8^2)*$B$2+Inputs!$B$8*SQRT($B$2)*MC_Shocks!AS6)</f>
        <v>566.05230094867</v>
      </c>
      <c r="AV9" s="0" t="n">
        <f aca="false">AU9*EXP((Inputs!$B$6-Inputs!$B$7-0.5*Inputs!$B$8^2)*$B$2+Inputs!$B$8*SQRT($B$2)*MC_Shocks!AT6)</f>
        <v>567.487431095828</v>
      </c>
      <c r="AW9" s="0" t="n">
        <f aca="false">AV9*EXP((Inputs!$B$6-Inputs!$B$7-0.5*Inputs!$B$8^2)*$B$2+Inputs!$B$8*SQRT($B$2)*MC_Shocks!AU6)</f>
        <v>571.21252165445</v>
      </c>
      <c r="AX9" s="0" t="n">
        <f aca="false">AW9*EXP((Inputs!$B$6-Inputs!$B$7-0.5*Inputs!$B$8^2)*$B$2+Inputs!$B$8*SQRT($B$2)*MC_Shocks!AV6)</f>
        <v>574.126916750758</v>
      </c>
      <c r="AY9" s="0" t="n">
        <f aca="false">AX9*EXP((Inputs!$B$6-Inputs!$B$7-0.5*Inputs!$B$8^2)*$B$2+Inputs!$B$8*SQRT($B$2)*MC_Shocks!AW6)</f>
        <v>570.417428690545</v>
      </c>
      <c r="AZ9" s="0" t="n">
        <f aca="false">AY9*EXP((Inputs!$B$6-Inputs!$B$7-0.5*Inputs!$B$8^2)*$B$2+Inputs!$B$8*SQRT($B$2)*MC_Shocks!AX6)</f>
        <v>567.941748056168</v>
      </c>
      <c r="BA9" s="0" t="n">
        <f aca="false">AZ9*EXP((Inputs!$B$6-Inputs!$B$7-0.5*Inputs!$B$8^2)*$B$2+Inputs!$B$8*SQRT($B$2)*MC_Shocks!AY6)</f>
        <v>571.372542691384</v>
      </c>
      <c r="BB9" s="0" t="n">
        <f aca="false">BA9*EXP((Inputs!$B$6-Inputs!$B$7-0.5*Inputs!$B$8^2)*$B$2+Inputs!$B$8*SQRT($B$2)*MC_Shocks!AZ6)</f>
        <v>574.200022668218</v>
      </c>
      <c r="BC9" s="0" t="n">
        <f aca="false">BB9*EXP((Inputs!$B$6-Inputs!$B$7-0.5*Inputs!$B$8^2)*$B$2+Inputs!$B$8*SQRT($B$2)*MC_Shocks!BA6)</f>
        <v>574.158978127897</v>
      </c>
      <c r="BD9" s="0" t="n">
        <f aca="false">BC9*EXP((Inputs!$B$6-Inputs!$B$7-0.5*Inputs!$B$8^2)*$B$2+Inputs!$B$8*SQRT($B$2)*MC_Shocks!BB6)</f>
        <v>574.747839505983</v>
      </c>
      <c r="BE9" s="0" t="n">
        <f aca="false">BD9*EXP((Inputs!$B$6-Inputs!$B$7-0.5*Inputs!$B$8^2)*$B$2+Inputs!$B$8*SQRT($B$2)*MC_Shocks!BC6)</f>
        <v>580.657683449779</v>
      </c>
      <c r="BF9" s="0" t="n">
        <f aca="false">BE9*EXP((Inputs!$B$6-Inputs!$B$7-0.5*Inputs!$B$8^2)*$B$2+Inputs!$B$8*SQRT($B$2)*MC_Shocks!BD6)</f>
        <v>577.993609898659</v>
      </c>
      <c r="BG9" s="0" t="n">
        <f aca="false">BF9*EXP((Inputs!$B$6-Inputs!$B$7-0.5*Inputs!$B$8^2)*$B$2+Inputs!$B$8*SQRT($B$2)*MC_Shocks!BE6)</f>
        <v>580.562373331923</v>
      </c>
      <c r="BH9" s="0" t="n">
        <f aca="false">BG9*EXP((Inputs!$B$6-Inputs!$B$7-0.5*Inputs!$B$8^2)*$B$2+Inputs!$B$8*SQRT($B$2)*MC_Shocks!BF6)</f>
        <v>579.686583528496</v>
      </c>
      <c r="BI9" s="0" t="n">
        <f aca="false">BH9*EXP((Inputs!$B$6-Inputs!$B$7-0.5*Inputs!$B$8^2)*$B$2+Inputs!$B$8*SQRT($B$2)*MC_Shocks!BG6)</f>
        <v>578.741000555732</v>
      </c>
      <c r="BJ9" s="0" t="n">
        <f aca="false">BI9*EXP((Inputs!$B$6-Inputs!$B$7-0.5*Inputs!$B$8^2)*$B$2+Inputs!$B$8*SQRT($B$2)*MC_Shocks!BH6)</f>
        <v>583.862749421526</v>
      </c>
      <c r="BK9" s="0" t="n">
        <f aca="false">BJ9*EXP((Inputs!$B$6-Inputs!$B$7-0.5*Inputs!$B$8^2)*$B$2+Inputs!$B$8*SQRT($B$2)*MC_Shocks!BI6)</f>
        <v>587.753863339632</v>
      </c>
      <c r="BL9" s="0" t="n">
        <f aca="false">BK9*EXP((Inputs!$B$6-Inputs!$B$7-0.5*Inputs!$B$8^2)*$B$2+Inputs!$B$8*SQRT($B$2)*MC_Shocks!BJ6)</f>
        <v>591.615025397957</v>
      </c>
      <c r="BM9" s="0" t="n">
        <f aca="false">BL9*EXP((Inputs!$B$6-Inputs!$B$7-0.5*Inputs!$B$8^2)*$B$2+Inputs!$B$8*SQRT($B$2)*MC_Shocks!BK6)</f>
        <v>597.830200853272</v>
      </c>
      <c r="BN9" s="0" t="n">
        <f aca="false">AVERAGE(C9:BM9)</f>
        <v>570.756619265386</v>
      </c>
      <c r="BO9" s="0" t="n">
        <f aca="false">MAX(B9:BM9)</f>
        <v>597.830200853272</v>
      </c>
      <c r="BP9" s="0" t="n">
        <f aca="false">MAX(BM9-Inputs!$B$4,0)</f>
        <v>22.8302008532722</v>
      </c>
      <c r="BQ9" s="0" t="n">
        <f aca="false">MAX(Inputs!$B$4-BM9,0)</f>
        <v>0</v>
      </c>
      <c r="BR9" s="0" t="n">
        <f aca="false">MAX(BN9-Inputs!$B$4,0)</f>
        <v>0</v>
      </c>
      <c r="BS9" s="0" t="n">
        <f aca="false">IF(BO9&gt;=Inputs!$B$9,0,MAX(BM9-Inputs!$B$4,0))</f>
        <v>22.8302008532722</v>
      </c>
    </row>
    <row r="10" customFormat="false" ht="15" hidden="false" customHeight="false" outlineLevel="0" collapsed="false">
      <c r="A10" s="0" t="n">
        <v>6</v>
      </c>
      <c r="B10" s="0" t="n">
        <f aca="false">Inputs!$B$3</f>
        <v>574.788024902344</v>
      </c>
      <c r="C10" s="0" t="n">
        <f aca="false">B10*EXP((Inputs!$B$6-Inputs!$B$7-0.5*Inputs!$B$8^2)*$B$2+Inputs!$B$8*SQRT($B$2)*MC_Shocks!A7)</f>
        <v>574.938035623062</v>
      </c>
      <c r="D10" s="0" t="n">
        <f aca="false">C10*EXP((Inputs!$B$6-Inputs!$B$7-0.5*Inputs!$B$8^2)*$B$2+Inputs!$B$8*SQRT($B$2)*MC_Shocks!B7)</f>
        <v>578.111354455755</v>
      </c>
      <c r="E10" s="0" t="n">
        <f aca="false">D10*EXP((Inputs!$B$6-Inputs!$B$7-0.5*Inputs!$B$8^2)*$B$2+Inputs!$B$8*SQRT($B$2)*MC_Shocks!C7)</f>
        <v>576.744579424898</v>
      </c>
      <c r="F10" s="0" t="n">
        <f aca="false">E10*EXP((Inputs!$B$6-Inputs!$B$7-0.5*Inputs!$B$8^2)*$B$2+Inputs!$B$8*SQRT($B$2)*MC_Shocks!D7)</f>
        <v>578.284189554242</v>
      </c>
      <c r="G10" s="0" t="n">
        <f aca="false">F10*EXP((Inputs!$B$6-Inputs!$B$7-0.5*Inputs!$B$8^2)*$B$2+Inputs!$B$8*SQRT($B$2)*MC_Shocks!E7)</f>
        <v>577.741960119996</v>
      </c>
      <c r="H10" s="0" t="n">
        <f aca="false">G10*EXP((Inputs!$B$6-Inputs!$B$7-0.5*Inputs!$B$8^2)*$B$2+Inputs!$B$8*SQRT($B$2)*MC_Shocks!F7)</f>
        <v>578.241225135312</v>
      </c>
      <c r="I10" s="0" t="n">
        <f aca="false">H10*EXP((Inputs!$B$6-Inputs!$B$7-0.5*Inputs!$B$8^2)*$B$2+Inputs!$B$8*SQRT($B$2)*MC_Shocks!G7)</f>
        <v>581.032568552559</v>
      </c>
      <c r="J10" s="0" t="n">
        <f aca="false">I10*EXP((Inputs!$B$6-Inputs!$B$7-0.5*Inputs!$B$8^2)*$B$2+Inputs!$B$8*SQRT($B$2)*MC_Shocks!H7)</f>
        <v>577.327805864777</v>
      </c>
      <c r="K10" s="0" t="n">
        <f aca="false">J10*EXP((Inputs!$B$6-Inputs!$B$7-0.5*Inputs!$B$8^2)*$B$2+Inputs!$B$8*SQRT($B$2)*MC_Shocks!I7)</f>
        <v>587.046116985882</v>
      </c>
      <c r="L10" s="0" t="n">
        <f aca="false">K10*EXP((Inputs!$B$6-Inputs!$B$7-0.5*Inputs!$B$8^2)*$B$2+Inputs!$B$8*SQRT($B$2)*MC_Shocks!J7)</f>
        <v>582.434662452093</v>
      </c>
      <c r="M10" s="0" t="n">
        <f aca="false">L10*EXP((Inputs!$B$6-Inputs!$B$7-0.5*Inputs!$B$8^2)*$B$2+Inputs!$B$8*SQRT($B$2)*MC_Shocks!K7)</f>
        <v>576.905934744215</v>
      </c>
      <c r="N10" s="0" t="n">
        <f aca="false">M10*EXP((Inputs!$B$6-Inputs!$B$7-0.5*Inputs!$B$8^2)*$B$2+Inputs!$B$8*SQRT($B$2)*MC_Shocks!L7)</f>
        <v>582.285457678911</v>
      </c>
      <c r="O10" s="0" t="n">
        <f aca="false">N10*EXP((Inputs!$B$6-Inputs!$B$7-0.5*Inputs!$B$8^2)*$B$2+Inputs!$B$8*SQRT($B$2)*MC_Shocks!M7)</f>
        <v>586.00912526219</v>
      </c>
      <c r="P10" s="0" t="n">
        <f aca="false">O10*EXP((Inputs!$B$6-Inputs!$B$7-0.5*Inputs!$B$8^2)*$B$2+Inputs!$B$8*SQRT($B$2)*MC_Shocks!N7)</f>
        <v>588.973274022176</v>
      </c>
      <c r="Q10" s="0" t="n">
        <f aca="false">P10*EXP((Inputs!$B$6-Inputs!$B$7-0.5*Inputs!$B$8^2)*$B$2+Inputs!$B$8*SQRT($B$2)*MC_Shocks!O7)</f>
        <v>591.972259936614</v>
      </c>
      <c r="R10" s="0" t="n">
        <f aca="false">Q10*EXP((Inputs!$B$6-Inputs!$B$7-0.5*Inputs!$B$8^2)*$B$2+Inputs!$B$8*SQRT($B$2)*MC_Shocks!P7)</f>
        <v>591.970587347813</v>
      </c>
      <c r="S10" s="0" t="n">
        <f aca="false">R10*EXP((Inputs!$B$6-Inputs!$B$7-0.5*Inputs!$B$8^2)*$B$2+Inputs!$B$8*SQRT($B$2)*MC_Shocks!Q7)</f>
        <v>587.827415588777</v>
      </c>
      <c r="T10" s="0" t="n">
        <f aca="false">S10*EXP((Inputs!$B$6-Inputs!$B$7-0.5*Inputs!$B$8^2)*$B$2+Inputs!$B$8*SQRT($B$2)*MC_Shocks!R7)</f>
        <v>588.236499007486</v>
      </c>
      <c r="U10" s="0" t="n">
        <f aca="false">T10*EXP((Inputs!$B$6-Inputs!$B$7-0.5*Inputs!$B$8^2)*$B$2+Inputs!$B$8*SQRT($B$2)*MC_Shocks!S7)</f>
        <v>585.140217479934</v>
      </c>
      <c r="V10" s="0" t="n">
        <f aca="false">U10*EXP((Inputs!$B$6-Inputs!$B$7-0.5*Inputs!$B$8^2)*$B$2+Inputs!$B$8*SQRT($B$2)*MC_Shocks!T7)</f>
        <v>589.739799026915</v>
      </c>
      <c r="W10" s="0" t="n">
        <f aca="false">V10*EXP((Inputs!$B$6-Inputs!$B$7-0.5*Inputs!$B$8^2)*$B$2+Inputs!$B$8*SQRT($B$2)*MC_Shocks!U7)</f>
        <v>589.107776019789</v>
      </c>
      <c r="X10" s="0" t="n">
        <f aca="false">W10*EXP((Inputs!$B$6-Inputs!$B$7-0.5*Inputs!$B$8^2)*$B$2+Inputs!$B$8*SQRT($B$2)*MC_Shocks!V7)</f>
        <v>585.317736402154</v>
      </c>
      <c r="Y10" s="0" t="n">
        <f aca="false">X10*EXP((Inputs!$B$6-Inputs!$B$7-0.5*Inputs!$B$8^2)*$B$2+Inputs!$B$8*SQRT($B$2)*MC_Shocks!W7)</f>
        <v>583.882419046668</v>
      </c>
      <c r="Z10" s="0" t="n">
        <f aca="false">Y10*EXP((Inputs!$B$6-Inputs!$B$7-0.5*Inputs!$B$8^2)*$B$2+Inputs!$B$8*SQRT($B$2)*MC_Shocks!X7)</f>
        <v>585.853478802024</v>
      </c>
      <c r="AA10" s="0" t="n">
        <f aca="false">Z10*EXP((Inputs!$B$6-Inputs!$B$7-0.5*Inputs!$B$8^2)*$B$2+Inputs!$B$8*SQRT($B$2)*MC_Shocks!Y7)</f>
        <v>583.294406887675</v>
      </c>
      <c r="AB10" s="0" t="n">
        <f aca="false">AA10*EXP((Inputs!$B$6-Inputs!$B$7-0.5*Inputs!$B$8^2)*$B$2+Inputs!$B$8*SQRT($B$2)*MC_Shocks!Z7)</f>
        <v>579.55683295703</v>
      </c>
      <c r="AC10" s="0" t="n">
        <f aca="false">AB10*EXP((Inputs!$B$6-Inputs!$B$7-0.5*Inputs!$B$8^2)*$B$2+Inputs!$B$8*SQRT($B$2)*MC_Shocks!AA7)</f>
        <v>580.733069978162</v>
      </c>
      <c r="AD10" s="0" t="n">
        <f aca="false">AC10*EXP((Inputs!$B$6-Inputs!$B$7-0.5*Inputs!$B$8^2)*$B$2+Inputs!$B$8*SQRT($B$2)*MC_Shocks!AB7)</f>
        <v>581.917600141684</v>
      </c>
      <c r="AE10" s="0" t="n">
        <f aca="false">AD10*EXP((Inputs!$B$6-Inputs!$B$7-0.5*Inputs!$B$8^2)*$B$2+Inputs!$B$8*SQRT($B$2)*MC_Shocks!AC7)</f>
        <v>579.636755940034</v>
      </c>
      <c r="AF10" s="0" t="n">
        <f aca="false">AE10*EXP((Inputs!$B$6-Inputs!$B$7-0.5*Inputs!$B$8^2)*$B$2+Inputs!$B$8*SQRT($B$2)*MC_Shocks!AD7)</f>
        <v>577.529326946686</v>
      </c>
      <c r="AG10" s="0" t="n">
        <f aca="false">AF10*EXP((Inputs!$B$6-Inputs!$B$7-0.5*Inputs!$B$8^2)*$B$2+Inputs!$B$8*SQRT($B$2)*MC_Shocks!AE7)</f>
        <v>578.648026933397</v>
      </c>
      <c r="AH10" s="0" t="n">
        <f aca="false">AG10*EXP((Inputs!$B$6-Inputs!$B$7-0.5*Inputs!$B$8^2)*$B$2+Inputs!$B$8*SQRT($B$2)*MC_Shocks!AF7)</f>
        <v>572.09274832135</v>
      </c>
      <c r="AI10" s="0" t="n">
        <f aca="false">AH10*EXP((Inputs!$B$6-Inputs!$B$7-0.5*Inputs!$B$8^2)*$B$2+Inputs!$B$8*SQRT($B$2)*MC_Shocks!AG7)</f>
        <v>565.794024784279</v>
      </c>
      <c r="AJ10" s="0" t="n">
        <f aca="false">AI10*EXP((Inputs!$B$6-Inputs!$B$7-0.5*Inputs!$B$8^2)*$B$2+Inputs!$B$8*SQRT($B$2)*MC_Shocks!AH7)</f>
        <v>562.631585164864</v>
      </c>
      <c r="AK10" s="0" t="n">
        <f aca="false">AJ10*EXP((Inputs!$B$6-Inputs!$B$7-0.5*Inputs!$B$8^2)*$B$2+Inputs!$B$8*SQRT($B$2)*MC_Shocks!AI7)</f>
        <v>561.732689731348</v>
      </c>
      <c r="AL10" s="0" t="n">
        <f aca="false">AK10*EXP((Inputs!$B$6-Inputs!$B$7-0.5*Inputs!$B$8^2)*$B$2+Inputs!$B$8*SQRT($B$2)*MC_Shocks!AJ7)</f>
        <v>563.172987408496</v>
      </c>
      <c r="AM10" s="0" t="n">
        <f aca="false">AL10*EXP((Inputs!$B$6-Inputs!$B$7-0.5*Inputs!$B$8^2)*$B$2+Inputs!$B$8*SQRT($B$2)*MC_Shocks!AK7)</f>
        <v>569.856806164839</v>
      </c>
      <c r="AN10" s="0" t="n">
        <f aca="false">AM10*EXP((Inputs!$B$6-Inputs!$B$7-0.5*Inputs!$B$8^2)*$B$2+Inputs!$B$8*SQRT($B$2)*MC_Shocks!AL7)</f>
        <v>573.801329213832</v>
      </c>
      <c r="AO10" s="0" t="n">
        <f aca="false">AN10*EXP((Inputs!$B$6-Inputs!$B$7-0.5*Inputs!$B$8^2)*$B$2+Inputs!$B$8*SQRT($B$2)*MC_Shocks!AM7)</f>
        <v>573.127819004093</v>
      </c>
      <c r="AP10" s="0" t="n">
        <f aca="false">AO10*EXP((Inputs!$B$6-Inputs!$B$7-0.5*Inputs!$B$8^2)*$B$2+Inputs!$B$8*SQRT($B$2)*MC_Shocks!AN7)</f>
        <v>573.095422655042</v>
      </c>
      <c r="AQ10" s="0" t="n">
        <f aca="false">AP10*EXP((Inputs!$B$6-Inputs!$B$7-0.5*Inputs!$B$8^2)*$B$2+Inputs!$B$8*SQRT($B$2)*MC_Shocks!AO7)</f>
        <v>568.609289124072</v>
      </c>
      <c r="AR10" s="0" t="n">
        <f aca="false">AQ10*EXP((Inputs!$B$6-Inputs!$B$7-0.5*Inputs!$B$8^2)*$B$2+Inputs!$B$8*SQRT($B$2)*MC_Shocks!AP7)</f>
        <v>568.579417297826</v>
      </c>
      <c r="AS10" s="0" t="n">
        <f aca="false">AR10*EXP((Inputs!$B$6-Inputs!$B$7-0.5*Inputs!$B$8^2)*$B$2+Inputs!$B$8*SQRT($B$2)*MC_Shocks!AQ7)</f>
        <v>567.332419461913</v>
      </c>
      <c r="AT10" s="0" t="n">
        <f aca="false">AS10*EXP((Inputs!$B$6-Inputs!$B$7-0.5*Inputs!$B$8^2)*$B$2+Inputs!$B$8*SQRT($B$2)*MC_Shocks!AR7)</f>
        <v>568.84037065801</v>
      </c>
      <c r="AU10" s="0" t="n">
        <f aca="false">AT10*EXP((Inputs!$B$6-Inputs!$B$7-0.5*Inputs!$B$8^2)*$B$2+Inputs!$B$8*SQRT($B$2)*MC_Shocks!AS7)</f>
        <v>565.172948601604</v>
      </c>
      <c r="AV10" s="0" t="n">
        <f aca="false">AU10*EXP((Inputs!$B$6-Inputs!$B$7-0.5*Inputs!$B$8^2)*$B$2+Inputs!$B$8*SQRT($B$2)*MC_Shocks!AT7)</f>
        <v>567.559773393614</v>
      </c>
      <c r="AW10" s="0" t="n">
        <f aca="false">AV10*EXP((Inputs!$B$6-Inputs!$B$7-0.5*Inputs!$B$8^2)*$B$2+Inputs!$B$8*SQRT($B$2)*MC_Shocks!AU7)</f>
        <v>574.557142492599</v>
      </c>
      <c r="AX10" s="0" t="n">
        <f aca="false">AW10*EXP((Inputs!$B$6-Inputs!$B$7-0.5*Inputs!$B$8^2)*$B$2+Inputs!$B$8*SQRT($B$2)*MC_Shocks!AV7)</f>
        <v>574.115786594854</v>
      </c>
      <c r="AY10" s="0" t="n">
        <f aca="false">AX10*EXP((Inputs!$B$6-Inputs!$B$7-0.5*Inputs!$B$8^2)*$B$2+Inputs!$B$8*SQRT($B$2)*MC_Shocks!AW7)</f>
        <v>576.002606532845</v>
      </c>
      <c r="AZ10" s="0" t="n">
        <f aca="false">AY10*EXP((Inputs!$B$6-Inputs!$B$7-0.5*Inputs!$B$8^2)*$B$2+Inputs!$B$8*SQRT($B$2)*MC_Shocks!AX7)</f>
        <v>579.219437072315</v>
      </c>
      <c r="BA10" s="0" t="n">
        <f aca="false">AZ10*EXP((Inputs!$B$6-Inputs!$B$7-0.5*Inputs!$B$8^2)*$B$2+Inputs!$B$8*SQRT($B$2)*MC_Shocks!AY7)</f>
        <v>577.433255229955</v>
      </c>
      <c r="BB10" s="0" t="n">
        <f aca="false">BA10*EXP((Inputs!$B$6-Inputs!$B$7-0.5*Inputs!$B$8^2)*$B$2+Inputs!$B$8*SQRT($B$2)*MC_Shocks!AZ7)</f>
        <v>578.515248508552</v>
      </c>
      <c r="BC10" s="0" t="n">
        <f aca="false">BB10*EXP((Inputs!$B$6-Inputs!$B$7-0.5*Inputs!$B$8^2)*$B$2+Inputs!$B$8*SQRT($B$2)*MC_Shocks!BA7)</f>
        <v>578.627620237405</v>
      </c>
      <c r="BD10" s="0" t="n">
        <f aca="false">BC10*EXP((Inputs!$B$6-Inputs!$B$7-0.5*Inputs!$B$8^2)*$B$2+Inputs!$B$8*SQRT($B$2)*MC_Shocks!BB7)</f>
        <v>579.130775286179</v>
      </c>
      <c r="BE10" s="0" t="n">
        <f aca="false">BD10*EXP((Inputs!$B$6-Inputs!$B$7-0.5*Inputs!$B$8^2)*$B$2+Inputs!$B$8*SQRT($B$2)*MC_Shocks!BC7)</f>
        <v>575.644560285499</v>
      </c>
      <c r="BF10" s="0" t="n">
        <f aca="false">BE10*EXP((Inputs!$B$6-Inputs!$B$7-0.5*Inputs!$B$8^2)*$B$2+Inputs!$B$8*SQRT($B$2)*MC_Shocks!BD7)</f>
        <v>575.810810848996</v>
      </c>
      <c r="BG10" s="0" t="n">
        <f aca="false">BF10*EXP((Inputs!$B$6-Inputs!$B$7-0.5*Inputs!$B$8^2)*$B$2+Inputs!$B$8*SQRT($B$2)*MC_Shocks!BE7)</f>
        <v>578.144641447353</v>
      </c>
      <c r="BH10" s="0" t="n">
        <f aca="false">BG10*EXP((Inputs!$B$6-Inputs!$B$7-0.5*Inputs!$B$8^2)*$B$2+Inputs!$B$8*SQRT($B$2)*MC_Shocks!BF7)</f>
        <v>584.893790132309</v>
      </c>
      <c r="BI10" s="0" t="n">
        <f aca="false">BH10*EXP((Inputs!$B$6-Inputs!$B$7-0.5*Inputs!$B$8^2)*$B$2+Inputs!$B$8*SQRT($B$2)*MC_Shocks!BG7)</f>
        <v>589.417323230461</v>
      </c>
      <c r="BJ10" s="0" t="n">
        <f aca="false">BI10*EXP((Inputs!$B$6-Inputs!$B$7-0.5*Inputs!$B$8^2)*$B$2+Inputs!$B$8*SQRT($B$2)*MC_Shocks!BH7)</f>
        <v>599.628262857962</v>
      </c>
      <c r="BK10" s="0" t="n">
        <f aca="false">BJ10*EXP((Inputs!$B$6-Inputs!$B$7-0.5*Inputs!$B$8^2)*$B$2+Inputs!$B$8*SQRT($B$2)*MC_Shocks!BI7)</f>
        <v>596.045431044825</v>
      </c>
      <c r="BL10" s="0" t="n">
        <f aca="false">BK10*EXP((Inputs!$B$6-Inputs!$B$7-0.5*Inputs!$B$8^2)*$B$2+Inputs!$B$8*SQRT($B$2)*MC_Shocks!BJ7)</f>
        <v>600.241037694561</v>
      </c>
      <c r="BM10" s="0" t="n">
        <f aca="false">BL10*EXP((Inputs!$B$6-Inputs!$B$7-0.5*Inputs!$B$8^2)*$B$2+Inputs!$B$8*SQRT($B$2)*MC_Shocks!BK7)</f>
        <v>601.171394893222</v>
      </c>
      <c r="BN10" s="0" t="n">
        <f aca="false">AVERAGE(C10:BM10)</f>
        <v>579.467289741174</v>
      </c>
      <c r="BO10" s="0" t="n">
        <f aca="false">MAX(B10:BM10)</f>
        <v>601.171394893222</v>
      </c>
      <c r="BP10" s="0" t="n">
        <f aca="false">MAX(BM10-Inputs!$B$4,0)</f>
        <v>26.1713948932223</v>
      </c>
      <c r="BQ10" s="0" t="n">
        <f aca="false">MAX(Inputs!$B$4-BM10,0)</f>
        <v>0</v>
      </c>
      <c r="BR10" s="0" t="n">
        <f aca="false">MAX(BN10-Inputs!$B$4,0)</f>
        <v>4.46728974117434</v>
      </c>
      <c r="BS10" s="0" t="n">
        <f aca="false">IF(BO10&gt;=Inputs!$B$9,0,MAX(BM10-Inputs!$B$4,0))</f>
        <v>26.1713948932223</v>
      </c>
    </row>
    <row r="11" customFormat="false" ht="15" hidden="false" customHeight="false" outlineLevel="0" collapsed="false">
      <c r="A11" s="0" t="n">
        <v>7</v>
      </c>
      <c r="B11" s="0" t="n">
        <f aca="false">Inputs!$B$3</f>
        <v>574.788024902344</v>
      </c>
      <c r="C11" s="0" t="n">
        <f aca="false">B11*EXP((Inputs!$B$6-Inputs!$B$7-0.5*Inputs!$B$8^2)*$B$2+Inputs!$B$8*SQRT($B$2)*MC_Shocks!A8)</f>
        <v>584.915428097197</v>
      </c>
      <c r="D11" s="0" t="n">
        <f aca="false">C11*EXP((Inputs!$B$6-Inputs!$B$7-0.5*Inputs!$B$8^2)*$B$2+Inputs!$B$8*SQRT($B$2)*MC_Shocks!B8)</f>
        <v>581.231656900445</v>
      </c>
      <c r="E11" s="0" t="n">
        <f aca="false">D11*EXP((Inputs!$B$6-Inputs!$B$7-0.5*Inputs!$B$8^2)*$B$2+Inputs!$B$8*SQRT($B$2)*MC_Shocks!C8)</f>
        <v>577.427125885021</v>
      </c>
      <c r="F11" s="0" t="n">
        <f aca="false">E11*EXP((Inputs!$B$6-Inputs!$B$7-0.5*Inputs!$B$8^2)*$B$2+Inputs!$B$8*SQRT($B$2)*MC_Shocks!D8)</f>
        <v>574.742212818855</v>
      </c>
      <c r="G11" s="0" t="n">
        <f aca="false">F11*EXP((Inputs!$B$6-Inputs!$B$7-0.5*Inputs!$B$8^2)*$B$2+Inputs!$B$8*SQRT($B$2)*MC_Shocks!E8)</f>
        <v>565.192940545607</v>
      </c>
      <c r="H11" s="0" t="n">
        <f aca="false">G11*EXP((Inputs!$B$6-Inputs!$B$7-0.5*Inputs!$B$8^2)*$B$2+Inputs!$B$8*SQRT($B$2)*MC_Shocks!F8)</f>
        <v>562.89364023266</v>
      </c>
      <c r="I11" s="0" t="n">
        <f aca="false">H11*EXP((Inputs!$B$6-Inputs!$B$7-0.5*Inputs!$B$8^2)*$B$2+Inputs!$B$8*SQRT($B$2)*MC_Shocks!G8)</f>
        <v>559.566765967069</v>
      </c>
      <c r="J11" s="0" t="n">
        <f aca="false">I11*EXP((Inputs!$B$6-Inputs!$B$7-0.5*Inputs!$B$8^2)*$B$2+Inputs!$B$8*SQRT($B$2)*MC_Shocks!H8)</f>
        <v>560.287613755255</v>
      </c>
      <c r="K11" s="0" t="n">
        <f aca="false">J11*EXP((Inputs!$B$6-Inputs!$B$7-0.5*Inputs!$B$8^2)*$B$2+Inputs!$B$8*SQRT($B$2)*MC_Shocks!I8)</f>
        <v>561.86168775798</v>
      </c>
      <c r="L11" s="0" t="n">
        <f aca="false">K11*EXP((Inputs!$B$6-Inputs!$B$7-0.5*Inputs!$B$8^2)*$B$2+Inputs!$B$8*SQRT($B$2)*MC_Shocks!J8)</f>
        <v>570.340545224025</v>
      </c>
      <c r="M11" s="0" t="n">
        <f aca="false">L11*EXP((Inputs!$B$6-Inputs!$B$7-0.5*Inputs!$B$8^2)*$B$2+Inputs!$B$8*SQRT($B$2)*MC_Shocks!K8)</f>
        <v>574.711188147284</v>
      </c>
      <c r="N11" s="0" t="n">
        <f aca="false">M11*EXP((Inputs!$B$6-Inputs!$B$7-0.5*Inputs!$B$8^2)*$B$2+Inputs!$B$8*SQRT($B$2)*MC_Shocks!L8)</f>
        <v>572.140966904572</v>
      </c>
      <c r="O11" s="0" t="n">
        <f aca="false">N11*EXP((Inputs!$B$6-Inputs!$B$7-0.5*Inputs!$B$8^2)*$B$2+Inputs!$B$8*SQRT($B$2)*MC_Shocks!M8)</f>
        <v>568.131352187697</v>
      </c>
      <c r="P11" s="0" t="n">
        <f aca="false">O11*EXP((Inputs!$B$6-Inputs!$B$7-0.5*Inputs!$B$8^2)*$B$2+Inputs!$B$8*SQRT($B$2)*MC_Shocks!N8)</f>
        <v>570.40654825628</v>
      </c>
      <c r="Q11" s="0" t="n">
        <f aca="false">P11*EXP((Inputs!$B$6-Inputs!$B$7-0.5*Inputs!$B$8^2)*$B$2+Inputs!$B$8*SQRT($B$2)*MC_Shocks!O8)</f>
        <v>564.51689842261</v>
      </c>
      <c r="R11" s="0" t="n">
        <f aca="false">Q11*EXP((Inputs!$B$6-Inputs!$B$7-0.5*Inputs!$B$8^2)*$B$2+Inputs!$B$8*SQRT($B$2)*MC_Shocks!P8)</f>
        <v>572.832605473139</v>
      </c>
      <c r="S11" s="0" t="n">
        <f aca="false">R11*EXP((Inputs!$B$6-Inputs!$B$7-0.5*Inputs!$B$8^2)*$B$2+Inputs!$B$8*SQRT($B$2)*MC_Shocks!Q8)</f>
        <v>578.271983199155</v>
      </c>
      <c r="T11" s="0" t="n">
        <f aca="false">S11*EXP((Inputs!$B$6-Inputs!$B$7-0.5*Inputs!$B$8^2)*$B$2+Inputs!$B$8*SQRT($B$2)*MC_Shocks!R8)</f>
        <v>576.178029962549</v>
      </c>
      <c r="U11" s="0" t="n">
        <f aca="false">T11*EXP((Inputs!$B$6-Inputs!$B$7-0.5*Inputs!$B$8^2)*$B$2+Inputs!$B$8*SQRT($B$2)*MC_Shocks!S8)</f>
        <v>568.454225021961</v>
      </c>
      <c r="V11" s="0" t="n">
        <f aca="false">U11*EXP((Inputs!$B$6-Inputs!$B$7-0.5*Inputs!$B$8^2)*$B$2+Inputs!$B$8*SQRT($B$2)*MC_Shocks!T8)</f>
        <v>574.646653073785</v>
      </c>
      <c r="W11" s="0" t="n">
        <f aca="false">V11*EXP((Inputs!$B$6-Inputs!$B$7-0.5*Inputs!$B$8^2)*$B$2+Inputs!$B$8*SQRT($B$2)*MC_Shocks!U8)</f>
        <v>574.178901648099</v>
      </c>
      <c r="X11" s="0" t="n">
        <f aca="false">W11*EXP((Inputs!$B$6-Inputs!$B$7-0.5*Inputs!$B$8^2)*$B$2+Inputs!$B$8*SQRT($B$2)*MC_Shocks!V8)</f>
        <v>579.899550254088</v>
      </c>
      <c r="Y11" s="0" t="n">
        <f aca="false">X11*EXP((Inputs!$B$6-Inputs!$B$7-0.5*Inputs!$B$8^2)*$B$2+Inputs!$B$8*SQRT($B$2)*MC_Shocks!W8)</f>
        <v>572.664880384605</v>
      </c>
      <c r="Z11" s="0" t="n">
        <f aca="false">Y11*EXP((Inputs!$B$6-Inputs!$B$7-0.5*Inputs!$B$8^2)*$B$2+Inputs!$B$8*SQRT($B$2)*MC_Shocks!X8)</f>
        <v>570.002190430482</v>
      </c>
      <c r="AA11" s="0" t="n">
        <f aca="false">Z11*EXP((Inputs!$B$6-Inputs!$B$7-0.5*Inputs!$B$8^2)*$B$2+Inputs!$B$8*SQRT($B$2)*MC_Shocks!Y8)</f>
        <v>570.079673689306</v>
      </c>
      <c r="AB11" s="0" t="n">
        <f aca="false">AA11*EXP((Inputs!$B$6-Inputs!$B$7-0.5*Inputs!$B$8^2)*$B$2+Inputs!$B$8*SQRT($B$2)*MC_Shocks!Z8)</f>
        <v>570.345976150412</v>
      </c>
      <c r="AC11" s="0" t="n">
        <f aca="false">AB11*EXP((Inputs!$B$6-Inputs!$B$7-0.5*Inputs!$B$8^2)*$B$2+Inputs!$B$8*SQRT($B$2)*MC_Shocks!AA8)</f>
        <v>568.366881470384</v>
      </c>
      <c r="AD11" s="0" t="n">
        <f aca="false">AC11*EXP((Inputs!$B$6-Inputs!$B$7-0.5*Inputs!$B$8^2)*$B$2+Inputs!$B$8*SQRT($B$2)*MC_Shocks!AB8)</f>
        <v>571.236037681143</v>
      </c>
      <c r="AE11" s="0" t="n">
        <f aca="false">AD11*EXP((Inputs!$B$6-Inputs!$B$7-0.5*Inputs!$B$8^2)*$B$2+Inputs!$B$8*SQRT($B$2)*MC_Shocks!AC8)</f>
        <v>566.471877515173</v>
      </c>
      <c r="AF11" s="0" t="n">
        <f aca="false">AE11*EXP((Inputs!$B$6-Inputs!$B$7-0.5*Inputs!$B$8^2)*$B$2+Inputs!$B$8*SQRT($B$2)*MC_Shocks!AD8)</f>
        <v>565.885790083573</v>
      </c>
      <c r="AG11" s="0" t="n">
        <f aca="false">AF11*EXP((Inputs!$B$6-Inputs!$B$7-0.5*Inputs!$B$8^2)*$B$2+Inputs!$B$8*SQRT($B$2)*MC_Shocks!AE8)</f>
        <v>566.479505158534</v>
      </c>
      <c r="AH11" s="0" t="n">
        <f aca="false">AG11*EXP((Inputs!$B$6-Inputs!$B$7-0.5*Inputs!$B$8^2)*$B$2+Inputs!$B$8*SQRT($B$2)*MC_Shocks!AF8)</f>
        <v>568.849700633407</v>
      </c>
      <c r="AI11" s="0" t="n">
        <f aca="false">AH11*EXP((Inputs!$B$6-Inputs!$B$7-0.5*Inputs!$B$8^2)*$B$2+Inputs!$B$8*SQRT($B$2)*MC_Shocks!AG8)</f>
        <v>572.124024254622</v>
      </c>
      <c r="AJ11" s="0" t="n">
        <f aca="false">AI11*EXP((Inputs!$B$6-Inputs!$B$7-0.5*Inputs!$B$8^2)*$B$2+Inputs!$B$8*SQRT($B$2)*MC_Shocks!AH8)</f>
        <v>567.095873999671</v>
      </c>
      <c r="AK11" s="0" t="n">
        <f aca="false">AJ11*EXP((Inputs!$B$6-Inputs!$B$7-0.5*Inputs!$B$8^2)*$B$2+Inputs!$B$8*SQRT($B$2)*MC_Shocks!AI8)</f>
        <v>560.288953608314</v>
      </c>
      <c r="AL11" s="0" t="n">
        <f aca="false">AK11*EXP((Inputs!$B$6-Inputs!$B$7-0.5*Inputs!$B$8^2)*$B$2+Inputs!$B$8*SQRT($B$2)*MC_Shocks!AJ8)</f>
        <v>566.050177629524</v>
      </c>
      <c r="AM11" s="0" t="n">
        <f aca="false">AL11*EXP((Inputs!$B$6-Inputs!$B$7-0.5*Inputs!$B$8^2)*$B$2+Inputs!$B$8*SQRT($B$2)*MC_Shocks!AK8)</f>
        <v>567.597924772968</v>
      </c>
      <c r="AN11" s="0" t="n">
        <f aca="false">AM11*EXP((Inputs!$B$6-Inputs!$B$7-0.5*Inputs!$B$8^2)*$B$2+Inputs!$B$8*SQRT($B$2)*MC_Shocks!AL8)</f>
        <v>564.290902082915</v>
      </c>
      <c r="AO11" s="0" t="n">
        <f aca="false">AN11*EXP((Inputs!$B$6-Inputs!$B$7-0.5*Inputs!$B$8^2)*$B$2+Inputs!$B$8*SQRT($B$2)*MC_Shocks!AM8)</f>
        <v>571.331418047758</v>
      </c>
      <c r="AP11" s="0" t="n">
        <f aca="false">AO11*EXP((Inputs!$B$6-Inputs!$B$7-0.5*Inputs!$B$8^2)*$B$2+Inputs!$B$8*SQRT($B$2)*MC_Shocks!AN8)</f>
        <v>571.909880990626</v>
      </c>
      <c r="AQ11" s="0" t="n">
        <f aca="false">AP11*EXP((Inputs!$B$6-Inputs!$B$7-0.5*Inputs!$B$8^2)*$B$2+Inputs!$B$8*SQRT($B$2)*MC_Shocks!AO8)</f>
        <v>577.339842260344</v>
      </c>
      <c r="AR11" s="0" t="n">
        <f aca="false">AQ11*EXP((Inputs!$B$6-Inputs!$B$7-0.5*Inputs!$B$8^2)*$B$2+Inputs!$B$8*SQRT($B$2)*MC_Shocks!AP8)</f>
        <v>577.703651607516</v>
      </c>
      <c r="AS11" s="0" t="n">
        <f aca="false">AR11*EXP((Inputs!$B$6-Inputs!$B$7-0.5*Inputs!$B$8^2)*$B$2+Inputs!$B$8*SQRT($B$2)*MC_Shocks!AQ8)</f>
        <v>587.280867120244</v>
      </c>
      <c r="AT11" s="0" t="n">
        <f aca="false">AS11*EXP((Inputs!$B$6-Inputs!$B$7-0.5*Inputs!$B$8^2)*$B$2+Inputs!$B$8*SQRT($B$2)*MC_Shocks!AR8)</f>
        <v>595.572163272081</v>
      </c>
      <c r="AU11" s="0" t="n">
        <f aca="false">AT11*EXP((Inputs!$B$6-Inputs!$B$7-0.5*Inputs!$B$8^2)*$B$2+Inputs!$B$8*SQRT($B$2)*MC_Shocks!AS8)</f>
        <v>594.453126200987</v>
      </c>
      <c r="AV11" s="0" t="n">
        <f aca="false">AU11*EXP((Inputs!$B$6-Inputs!$B$7-0.5*Inputs!$B$8^2)*$B$2+Inputs!$B$8*SQRT($B$2)*MC_Shocks!AT8)</f>
        <v>599.109046682855</v>
      </c>
      <c r="AW11" s="0" t="n">
        <f aca="false">AV11*EXP((Inputs!$B$6-Inputs!$B$7-0.5*Inputs!$B$8^2)*$B$2+Inputs!$B$8*SQRT($B$2)*MC_Shocks!AU8)</f>
        <v>602.241001174438</v>
      </c>
      <c r="AX11" s="0" t="n">
        <f aca="false">AW11*EXP((Inputs!$B$6-Inputs!$B$7-0.5*Inputs!$B$8^2)*$B$2+Inputs!$B$8*SQRT($B$2)*MC_Shocks!AV8)</f>
        <v>608.87276890689</v>
      </c>
      <c r="AY11" s="0" t="n">
        <f aca="false">AX11*EXP((Inputs!$B$6-Inputs!$B$7-0.5*Inputs!$B$8^2)*$B$2+Inputs!$B$8*SQRT($B$2)*MC_Shocks!AW8)</f>
        <v>604.286821580339</v>
      </c>
      <c r="AZ11" s="0" t="n">
        <f aca="false">AY11*EXP((Inputs!$B$6-Inputs!$B$7-0.5*Inputs!$B$8^2)*$B$2+Inputs!$B$8*SQRT($B$2)*MC_Shocks!AX8)</f>
        <v>607.641884431455</v>
      </c>
      <c r="BA11" s="0" t="n">
        <f aca="false">AZ11*EXP((Inputs!$B$6-Inputs!$B$7-0.5*Inputs!$B$8^2)*$B$2+Inputs!$B$8*SQRT($B$2)*MC_Shocks!AY8)</f>
        <v>612.823196150565</v>
      </c>
      <c r="BB11" s="0" t="n">
        <f aca="false">BA11*EXP((Inputs!$B$6-Inputs!$B$7-0.5*Inputs!$B$8^2)*$B$2+Inputs!$B$8*SQRT($B$2)*MC_Shocks!AZ8)</f>
        <v>604.389456957571</v>
      </c>
      <c r="BC11" s="0" t="n">
        <f aca="false">BB11*EXP((Inputs!$B$6-Inputs!$B$7-0.5*Inputs!$B$8^2)*$B$2+Inputs!$B$8*SQRT($B$2)*MC_Shocks!BA8)</f>
        <v>598.799232332488</v>
      </c>
      <c r="BD11" s="0" t="n">
        <f aca="false">BC11*EXP((Inputs!$B$6-Inputs!$B$7-0.5*Inputs!$B$8^2)*$B$2+Inputs!$B$8*SQRT($B$2)*MC_Shocks!BB8)</f>
        <v>589.245879469869</v>
      </c>
      <c r="BE11" s="0" t="n">
        <f aca="false">BD11*EXP((Inputs!$B$6-Inputs!$B$7-0.5*Inputs!$B$8^2)*$B$2+Inputs!$B$8*SQRT($B$2)*MC_Shocks!BC8)</f>
        <v>588.043357698941</v>
      </c>
      <c r="BF11" s="0" t="n">
        <f aca="false">BE11*EXP((Inputs!$B$6-Inputs!$B$7-0.5*Inputs!$B$8^2)*$B$2+Inputs!$B$8*SQRT($B$2)*MC_Shocks!BD8)</f>
        <v>591.455971430544</v>
      </c>
      <c r="BG11" s="0" t="n">
        <f aca="false">BF11*EXP((Inputs!$B$6-Inputs!$B$7-0.5*Inputs!$B$8^2)*$B$2+Inputs!$B$8*SQRT($B$2)*MC_Shocks!BE8)</f>
        <v>598.603661867519</v>
      </c>
      <c r="BH11" s="0" t="n">
        <f aca="false">BG11*EXP((Inputs!$B$6-Inputs!$B$7-0.5*Inputs!$B$8^2)*$B$2+Inputs!$B$8*SQRT($B$2)*MC_Shocks!BF8)</f>
        <v>599.012119922426</v>
      </c>
      <c r="BI11" s="0" t="n">
        <f aca="false">BH11*EXP((Inputs!$B$6-Inputs!$B$7-0.5*Inputs!$B$8^2)*$B$2+Inputs!$B$8*SQRT($B$2)*MC_Shocks!BG8)</f>
        <v>606.858653283712</v>
      </c>
      <c r="BJ11" s="0" t="n">
        <f aca="false">BI11*EXP((Inputs!$B$6-Inputs!$B$7-0.5*Inputs!$B$8^2)*$B$2+Inputs!$B$8*SQRT($B$2)*MC_Shocks!BH8)</f>
        <v>600.307449310718</v>
      </c>
      <c r="BK11" s="0" t="n">
        <f aca="false">BJ11*EXP((Inputs!$B$6-Inputs!$B$7-0.5*Inputs!$B$8^2)*$B$2+Inputs!$B$8*SQRT($B$2)*MC_Shocks!BI8)</f>
        <v>592.306004471552</v>
      </c>
      <c r="BL11" s="0" t="n">
        <f aca="false">BK11*EXP((Inputs!$B$6-Inputs!$B$7-0.5*Inputs!$B$8^2)*$B$2+Inputs!$B$8*SQRT($B$2)*MC_Shocks!BJ8)</f>
        <v>592.100906643673</v>
      </c>
      <c r="BM11" s="0" t="n">
        <f aca="false">BL11*EXP((Inputs!$B$6-Inputs!$B$7-0.5*Inputs!$B$8^2)*$B$2+Inputs!$B$8*SQRT($B$2)*MC_Shocks!BK8)</f>
        <v>593.963681184918</v>
      </c>
      <c r="BN11" s="0" t="n">
        <f aca="false">AVERAGE(C11:BM11)</f>
        <v>579.7827132108</v>
      </c>
      <c r="BO11" s="0" t="n">
        <f aca="false">MAX(B11:BM11)</f>
        <v>612.823196150565</v>
      </c>
      <c r="BP11" s="0" t="n">
        <f aca="false">MAX(BM11-Inputs!$B$4,0)</f>
        <v>18.9636811849176</v>
      </c>
      <c r="BQ11" s="0" t="n">
        <f aca="false">MAX(Inputs!$B$4-BM11,0)</f>
        <v>0</v>
      </c>
      <c r="BR11" s="0" t="n">
        <f aca="false">MAX(BN11-Inputs!$B$4,0)</f>
        <v>4.78271321079978</v>
      </c>
      <c r="BS11" s="0" t="n">
        <f aca="false">IF(BO11&gt;=Inputs!$B$9,0,MAX(BM11-Inputs!$B$4,0))</f>
        <v>0</v>
      </c>
    </row>
    <row r="12" customFormat="false" ht="15" hidden="false" customHeight="false" outlineLevel="0" collapsed="false">
      <c r="A12" s="0" t="n">
        <v>8</v>
      </c>
      <c r="B12" s="0" t="n">
        <f aca="false">Inputs!$B$3</f>
        <v>574.788024902344</v>
      </c>
      <c r="C12" s="0" t="n">
        <f aca="false">B12*EXP((Inputs!$B$6-Inputs!$B$7-0.5*Inputs!$B$8^2)*$B$2+Inputs!$B$8*SQRT($B$2)*MC_Shocks!A9)</f>
        <v>574.693170607979</v>
      </c>
      <c r="D12" s="0" t="n">
        <f aca="false">C12*EXP((Inputs!$B$6-Inputs!$B$7-0.5*Inputs!$B$8^2)*$B$2+Inputs!$B$8*SQRT($B$2)*MC_Shocks!B9)</f>
        <v>565.397866741773</v>
      </c>
      <c r="E12" s="0" t="n">
        <f aca="false">D12*EXP((Inputs!$B$6-Inputs!$B$7-0.5*Inputs!$B$8^2)*$B$2+Inputs!$B$8*SQRT($B$2)*MC_Shocks!C9)</f>
        <v>565.051577259514</v>
      </c>
      <c r="F12" s="0" t="n">
        <f aca="false">E12*EXP((Inputs!$B$6-Inputs!$B$7-0.5*Inputs!$B$8^2)*$B$2+Inputs!$B$8*SQRT($B$2)*MC_Shocks!D9)</f>
        <v>559.287155490131</v>
      </c>
      <c r="G12" s="0" t="n">
        <f aca="false">F12*EXP((Inputs!$B$6-Inputs!$B$7-0.5*Inputs!$B$8^2)*$B$2+Inputs!$B$8*SQRT($B$2)*MC_Shocks!E9)</f>
        <v>562.319306817603</v>
      </c>
      <c r="H12" s="0" t="n">
        <f aca="false">G12*EXP((Inputs!$B$6-Inputs!$B$7-0.5*Inputs!$B$8^2)*$B$2+Inputs!$B$8*SQRT($B$2)*MC_Shocks!F9)</f>
        <v>564.010228767383</v>
      </c>
      <c r="I12" s="0" t="n">
        <f aca="false">H12*EXP((Inputs!$B$6-Inputs!$B$7-0.5*Inputs!$B$8^2)*$B$2+Inputs!$B$8*SQRT($B$2)*MC_Shocks!G9)</f>
        <v>559.873399298709</v>
      </c>
      <c r="J12" s="0" t="n">
        <f aca="false">I12*EXP((Inputs!$B$6-Inputs!$B$7-0.5*Inputs!$B$8^2)*$B$2+Inputs!$B$8*SQRT($B$2)*MC_Shocks!H9)</f>
        <v>557.648327922807</v>
      </c>
      <c r="K12" s="0" t="n">
        <f aca="false">J12*EXP((Inputs!$B$6-Inputs!$B$7-0.5*Inputs!$B$8^2)*$B$2+Inputs!$B$8*SQRT($B$2)*MC_Shocks!I9)</f>
        <v>553.034372039375</v>
      </c>
      <c r="L12" s="0" t="n">
        <f aca="false">K12*EXP((Inputs!$B$6-Inputs!$B$7-0.5*Inputs!$B$8^2)*$B$2+Inputs!$B$8*SQRT($B$2)*MC_Shocks!J9)</f>
        <v>552.811597648244</v>
      </c>
      <c r="M12" s="0" t="n">
        <f aca="false">L12*EXP((Inputs!$B$6-Inputs!$B$7-0.5*Inputs!$B$8^2)*$B$2+Inputs!$B$8*SQRT($B$2)*MC_Shocks!K9)</f>
        <v>557.068764005223</v>
      </c>
      <c r="N12" s="0" t="n">
        <f aca="false">M12*EXP((Inputs!$B$6-Inputs!$B$7-0.5*Inputs!$B$8^2)*$B$2+Inputs!$B$8*SQRT($B$2)*MC_Shocks!L9)</f>
        <v>552.781766488278</v>
      </c>
      <c r="O12" s="0" t="n">
        <f aca="false">N12*EXP((Inputs!$B$6-Inputs!$B$7-0.5*Inputs!$B$8^2)*$B$2+Inputs!$B$8*SQRT($B$2)*MC_Shocks!M9)</f>
        <v>555.048888383341</v>
      </c>
      <c r="P12" s="0" t="n">
        <f aca="false">O12*EXP((Inputs!$B$6-Inputs!$B$7-0.5*Inputs!$B$8^2)*$B$2+Inputs!$B$8*SQRT($B$2)*MC_Shocks!N9)</f>
        <v>552.771111045517</v>
      </c>
      <c r="Q12" s="0" t="n">
        <f aca="false">P12*EXP((Inputs!$B$6-Inputs!$B$7-0.5*Inputs!$B$8^2)*$B$2+Inputs!$B$8*SQRT($B$2)*MC_Shocks!O9)</f>
        <v>549.357003757938</v>
      </c>
      <c r="R12" s="0" t="n">
        <f aca="false">Q12*EXP((Inputs!$B$6-Inputs!$B$7-0.5*Inputs!$B$8^2)*$B$2+Inputs!$B$8*SQRT($B$2)*MC_Shocks!P9)</f>
        <v>548.942538504899</v>
      </c>
      <c r="S12" s="0" t="n">
        <f aca="false">R12*EXP((Inputs!$B$6-Inputs!$B$7-0.5*Inputs!$B$8^2)*$B$2+Inputs!$B$8*SQRT($B$2)*MC_Shocks!Q9)</f>
        <v>544.504148385899</v>
      </c>
      <c r="T12" s="0" t="n">
        <f aca="false">S12*EXP((Inputs!$B$6-Inputs!$B$7-0.5*Inputs!$B$8^2)*$B$2+Inputs!$B$8*SQRT($B$2)*MC_Shocks!R9)</f>
        <v>542.169026823566</v>
      </c>
      <c r="U12" s="0" t="n">
        <f aca="false">T12*EXP((Inputs!$B$6-Inputs!$B$7-0.5*Inputs!$B$8^2)*$B$2+Inputs!$B$8*SQRT($B$2)*MC_Shocks!S9)</f>
        <v>537.092009436214</v>
      </c>
      <c r="V12" s="0" t="n">
        <f aca="false">U12*EXP((Inputs!$B$6-Inputs!$B$7-0.5*Inputs!$B$8^2)*$B$2+Inputs!$B$8*SQRT($B$2)*MC_Shocks!T9)</f>
        <v>545.580210665896</v>
      </c>
      <c r="W12" s="0" t="n">
        <f aca="false">V12*EXP((Inputs!$B$6-Inputs!$B$7-0.5*Inputs!$B$8^2)*$B$2+Inputs!$B$8*SQRT($B$2)*MC_Shocks!U9)</f>
        <v>545.784335176011</v>
      </c>
      <c r="X12" s="0" t="n">
        <f aca="false">W12*EXP((Inputs!$B$6-Inputs!$B$7-0.5*Inputs!$B$8^2)*$B$2+Inputs!$B$8*SQRT($B$2)*MC_Shocks!V9)</f>
        <v>542.814336513426</v>
      </c>
      <c r="Y12" s="0" t="n">
        <f aca="false">X12*EXP((Inputs!$B$6-Inputs!$B$7-0.5*Inputs!$B$8^2)*$B$2+Inputs!$B$8*SQRT($B$2)*MC_Shocks!W9)</f>
        <v>543.787835090261</v>
      </c>
      <c r="Z12" s="0" t="n">
        <f aca="false">Y12*EXP((Inputs!$B$6-Inputs!$B$7-0.5*Inputs!$B$8^2)*$B$2+Inputs!$B$8*SQRT($B$2)*MC_Shocks!X9)</f>
        <v>543.354735820708</v>
      </c>
      <c r="AA12" s="0" t="n">
        <f aca="false">Z12*EXP((Inputs!$B$6-Inputs!$B$7-0.5*Inputs!$B$8^2)*$B$2+Inputs!$B$8*SQRT($B$2)*MC_Shocks!Y9)</f>
        <v>542.454266209313</v>
      </c>
      <c r="AB12" s="0" t="n">
        <f aca="false">AA12*EXP((Inputs!$B$6-Inputs!$B$7-0.5*Inputs!$B$8^2)*$B$2+Inputs!$B$8*SQRT($B$2)*MC_Shocks!Z9)</f>
        <v>545.15506009129</v>
      </c>
      <c r="AC12" s="0" t="n">
        <f aca="false">AB12*EXP((Inputs!$B$6-Inputs!$B$7-0.5*Inputs!$B$8^2)*$B$2+Inputs!$B$8*SQRT($B$2)*MC_Shocks!AA9)</f>
        <v>548.492647534563</v>
      </c>
      <c r="AD12" s="0" t="n">
        <f aca="false">AC12*EXP((Inputs!$B$6-Inputs!$B$7-0.5*Inputs!$B$8^2)*$B$2+Inputs!$B$8*SQRT($B$2)*MC_Shocks!AB9)</f>
        <v>546.240720028715</v>
      </c>
      <c r="AE12" s="0" t="n">
        <f aca="false">AD12*EXP((Inputs!$B$6-Inputs!$B$7-0.5*Inputs!$B$8^2)*$B$2+Inputs!$B$8*SQRT($B$2)*MC_Shocks!AC9)</f>
        <v>543.802506729086</v>
      </c>
      <c r="AF12" s="0" t="n">
        <f aca="false">AE12*EXP((Inputs!$B$6-Inputs!$B$7-0.5*Inputs!$B$8^2)*$B$2+Inputs!$B$8*SQRT($B$2)*MC_Shocks!AD9)</f>
        <v>542.66842343375</v>
      </c>
      <c r="AG12" s="0" t="n">
        <f aca="false">AF12*EXP((Inputs!$B$6-Inputs!$B$7-0.5*Inputs!$B$8^2)*$B$2+Inputs!$B$8*SQRT($B$2)*MC_Shocks!AE9)</f>
        <v>532.898925038827</v>
      </c>
      <c r="AH12" s="0" t="n">
        <f aca="false">AG12*EXP((Inputs!$B$6-Inputs!$B$7-0.5*Inputs!$B$8^2)*$B$2+Inputs!$B$8*SQRT($B$2)*MC_Shocks!AF9)</f>
        <v>526.581517289941</v>
      </c>
      <c r="AI12" s="0" t="n">
        <f aca="false">AH12*EXP((Inputs!$B$6-Inputs!$B$7-0.5*Inputs!$B$8^2)*$B$2+Inputs!$B$8*SQRT($B$2)*MC_Shocks!AG9)</f>
        <v>532.372715025959</v>
      </c>
      <c r="AJ12" s="0" t="n">
        <f aca="false">AI12*EXP((Inputs!$B$6-Inputs!$B$7-0.5*Inputs!$B$8^2)*$B$2+Inputs!$B$8*SQRT($B$2)*MC_Shocks!AH9)</f>
        <v>539.416299777223</v>
      </c>
      <c r="AK12" s="0" t="n">
        <f aca="false">AJ12*EXP((Inputs!$B$6-Inputs!$B$7-0.5*Inputs!$B$8^2)*$B$2+Inputs!$B$8*SQRT($B$2)*MC_Shocks!AI9)</f>
        <v>538.402468461058</v>
      </c>
      <c r="AL12" s="0" t="n">
        <f aca="false">AK12*EXP((Inputs!$B$6-Inputs!$B$7-0.5*Inputs!$B$8^2)*$B$2+Inputs!$B$8*SQRT($B$2)*MC_Shocks!AJ9)</f>
        <v>540.921677466236</v>
      </c>
      <c r="AM12" s="0" t="n">
        <f aca="false">AL12*EXP((Inputs!$B$6-Inputs!$B$7-0.5*Inputs!$B$8^2)*$B$2+Inputs!$B$8*SQRT($B$2)*MC_Shocks!AK9)</f>
        <v>542.310089008358</v>
      </c>
      <c r="AN12" s="0" t="n">
        <f aca="false">AM12*EXP((Inputs!$B$6-Inputs!$B$7-0.5*Inputs!$B$8^2)*$B$2+Inputs!$B$8*SQRT($B$2)*MC_Shocks!AL9)</f>
        <v>555.771326744818</v>
      </c>
      <c r="AO12" s="0" t="n">
        <f aca="false">AN12*EXP((Inputs!$B$6-Inputs!$B$7-0.5*Inputs!$B$8^2)*$B$2+Inputs!$B$8*SQRT($B$2)*MC_Shocks!AM9)</f>
        <v>560.782314273603</v>
      </c>
      <c r="AP12" s="0" t="n">
        <f aca="false">AO12*EXP((Inputs!$B$6-Inputs!$B$7-0.5*Inputs!$B$8^2)*$B$2+Inputs!$B$8*SQRT($B$2)*MC_Shocks!AN9)</f>
        <v>560.266386652318</v>
      </c>
      <c r="AQ12" s="0" t="n">
        <f aca="false">AP12*EXP((Inputs!$B$6-Inputs!$B$7-0.5*Inputs!$B$8^2)*$B$2+Inputs!$B$8*SQRT($B$2)*MC_Shocks!AO9)</f>
        <v>556.087926958808</v>
      </c>
      <c r="AR12" s="0" t="n">
        <f aca="false">AQ12*EXP((Inputs!$B$6-Inputs!$B$7-0.5*Inputs!$B$8^2)*$B$2+Inputs!$B$8*SQRT($B$2)*MC_Shocks!AP9)</f>
        <v>549.097969000368</v>
      </c>
      <c r="AS12" s="0" t="n">
        <f aca="false">AR12*EXP((Inputs!$B$6-Inputs!$B$7-0.5*Inputs!$B$8^2)*$B$2+Inputs!$B$8*SQRT($B$2)*MC_Shocks!AQ9)</f>
        <v>550.03684797418</v>
      </c>
      <c r="AT12" s="0" t="n">
        <f aca="false">AS12*EXP((Inputs!$B$6-Inputs!$B$7-0.5*Inputs!$B$8^2)*$B$2+Inputs!$B$8*SQRT($B$2)*MC_Shocks!AR9)</f>
        <v>546.798028360202</v>
      </c>
      <c r="AU12" s="0" t="n">
        <f aca="false">AT12*EXP((Inputs!$B$6-Inputs!$B$7-0.5*Inputs!$B$8^2)*$B$2+Inputs!$B$8*SQRT($B$2)*MC_Shocks!AS9)</f>
        <v>540.714354266503</v>
      </c>
      <c r="AV12" s="0" t="n">
        <f aca="false">AU12*EXP((Inputs!$B$6-Inputs!$B$7-0.5*Inputs!$B$8^2)*$B$2+Inputs!$B$8*SQRT($B$2)*MC_Shocks!AT9)</f>
        <v>537.998748446164</v>
      </c>
      <c r="AW12" s="0" t="n">
        <f aca="false">AV12*EXP((Inputs!$B$6-Inputs!$B$7-0.5*Inputs!$B$8^2)*$B$2+Inputs!$B$8*SQRT($B$2)*MC_Shocks!AU9)</f>
        <v>533.452847466307</v>
      </c>
      <c r="AX12" s="0" t="n">
        <f aca="false">AW12*EXP((Inputs!$B$6-Inputs!$B$7-0.5*Inputs!$B$8^2)*$B$2+Inputs!$B$8*SQRT($B$2)*MC_Shocks!AV9)</f>
        <v>540.691588689256</v>
      </c>
      <c r="AY12" s="0" t="n">
        <f aca="false">AX12*EXP((Inputs!$B$6-Inputs!$B$7-0.5*Inputs!$B$8^2)*$B$2+Inputs!$B$8*SQRT($B$2)*MC_Shocks!AW9)</f>
        <v>544.537810883765</v>
      </c>
      <c r="AZ12" s="0" t="n">
        <f aca="false">AY12*EXP((Inputs!$B$6-Inputs!$B$7-0.5*Inputs!$B$8^2)*$B$2+Inputs!$B$8*SQRT($B$2)*MC_Shocks!AX9)</f>
        <v>544.554735960985</v>
      </c>
      <c r="BA12" s="0" t="n">
        <f aca="false">AZ12*EXP((Inputs!$B$6-Inputs!$B$7-0.5*Inputs!$B$8^2)*$B$2+Inputs!$B$8*SQRT($B$2)*MC_Shocks!AY9)</f>
        <v>551.037645700946</v>
      </c>
      <c r="BB12" s="0" t="n">
        <f aca="false">BA12*EXP((Inputs!$B$6-Inputs!$B$7-0.5*Inputs!$B$8^2)*$B$2+Inputs!$B$8*SQRT($B$2)*MC_Shocks!AZ9)</f>
        <v>551.427966734149</v>
      </c>
      <c r="BC12" s="0" t="n">
        <f aca="false">BB12*EXP((Inputs!$B$6-Inputs!$B$7-0.5*Inputs!$B$8^2)*$B$2+Inputs!$B$8*SQRT($B$2)*MC_Shocks!BA9)</f>
        <v>547.72482165294</v>
      </c>
      <c r="BD12" s="0" t="n">
        <f aca="false">BC12*EXP((Inputs!$B$6-Inputs!$B$7-0.5*Inputs!$B$8^2)*$B$2+Inputs!$B$8*SQRT($B$2)*MC_Shocks!BB9)</f>
        <v>554.435357585138</v>
      </c>
      <c r="BE12" s="0" t="n">
        <f aca="false">BD12*EXP((Inputs!$B$6-Inputs!$B$7-0.5*Inputs!$B$8^2)*$B$2+Inputs!$B$8*SQRT($B$2)*MC_Shocks!BC9)</f>
        <v>556.863252283136</v>
      </c>
      <c r="BF12" s="0" t="n">
        <f aca="false">BE12*EXP((Inputs!$B$6-Inputs!$B$7-0.5*Inputs!$B$8^2)*$B$2+Inputs!$B$8*SQRT($B$2)*MC_Shocks!BD9)</f>
        <v>552.352040021368</v>
      </c>
      <c r="BG12" s="0" t="n">
        <f aca="false">BF12*EXP((Inputs!$B$6-Inputs!$B$7-0.5*Inputs!$B$8^2)*$B$2+Inputs!$B$8*SQRT($B$2)*MC_Shocks!BE9)</f>
        <v>551.570671739304</v>
      </c>
      <c r="BH12" s="0" t="n">
        <f aca="false">BG12*EXP((Inputs!$B$6-Inputs!$B$7-0.5*Inputs!$B$8^2)*$B$2+Inputs!$B$8*SQRT($B$2)*MC_Shocks!BF9)</f>
        <v>547.804273140677</v>
      </c>
      <c r="BI12" s="0" t="n">
        <f aca="false">BH12*EXP((Inputs!$B$6-Inputs!$B$7-0.5*Inputs!$B$8^2)*$B$2+Inputs!$B$8*SQRT($B$2)*MC_Shocks!BG9)</f>
        <v>541.878978037195</v>
      </c>
      <c r="BJ12" s="0" t="n">
        <f aca="false">BI12*EXP((Inputs!$B$6-Inputs!$B$7-0.5*Inputs!$B$8^2)*$B$2+Inputs!$B$8*SQRT($B$2)*MC_Shocks!BH9)</f>
        <v>545.926497552084</v>
      </c>
      <c r="BK12" s="0" t="n">
        <f aca="false">BJ12*EXP((Inputs!$B$6-Inputs!$B$7-0.5*Inputs!$B$8^2)*$B$2+Inputs!$B$8*SQRT($B$2)*MC_Shocks!BI9)</f>
        <v>554.311056072896</v>
      </c>
      <c r="BL12" s="0" t="n">
        <f aca="false">BK12*EXP((Inputs!$B$6-Inputs!$B$7-0.5*Inputs!$B$8^2)*$B$2+Inputs!$B$8*SQRT($B$2)*MC_Shocks!BJ9)</f>
        <v>548.246798591988</v>
      </c>
      <c r="BM12" s="0" t="n">
        <f aca="false">BL12*EXP((Inputs!$B$6-Inputs!$B$7-0.5*Inputs!$B$8^2)*$B$2+Inputs!$B$8*SQRT($B$2)*MC_Shocks!BK9)</f>
        <v>550.752700323408</v>
      </c>
      <c r="BN12" s="0" t="n">
        <f aca="false">AVERAGE(C12:BM12)</f>
        <v>548.762285299961</v>
      </c>
      <c r="BO12" s="0" t="n">
        <f aca="false">MAX(B12:BM12)</f>
        <v>574.788024902344</v>
      </c>
      <c r="BP12" s="0" t="n">
        <f aca="false">MAX(BM12-Inputs!$B$4,0)</f>
        <v>0</v>
      </c>
      <c r="BQ12" s="0" t="n">
        <f aca="false">MAX(Inputs!$B$4-BM12,0)</f>
        <v>24.2472996765925</v>
      </c>
      <c r="BR12" s="0" t="n">
        <f aca="false">MAX(BN12-Inputs!$B$4,0)</f>
        <v>0</v>
      </c>
      <c r="BS12" s="0" t="n">
        <f aca="false">IF(BO12&gt;=Inputs!$B$9,0,MAX(BM12-Inputs!$B$4,0))</f>
        <v>0</v>
      </c>
    </row>
    <row r="13" customFormat="false" ht="15" hidden="false" customHeight="false" outlineLevel="0" collapsed="false">
      <c r="A13" s="0" t="n">
        <v>9</v>
      </c>
      <c r="B13" s="0" t="n">
        <f aca="false">Inputs!$B$3</f>
        <v>574.788024902344</v>
      </c>
      <c r="C13" s="0" t="n">
        <f aca="false">B13*EXP((Inputs!$B$6-Inputs!$B$7-0.5*Inputs!$B$8^2)*$B$2+Inputs!$B$8*SQRT($B$2)*MC_Shocks!A10)</f>
        <v>571.882829055072</v>
      </c>
      <c r="D13" s="0" t="n">
        <f aca="false">C13*EXP((Inputs!$B$6-Inputs!$B$7-0.5*Inputs!$B$8^2)*$B$2+Inputs!$B$8*SQRT($B$2)*MC_Shocks!B10)</f>
        <v>569.730878949541</v>
      </c>
      <c r="E13" s="0" t="n">
        <f aca="false">D13*EXP((Inputs!$B$6-Inputs!$B$7-0.5*Inputs!$B$8^2)*$B$2+Inputs!$B$8*SQRT($B$2)*MC_Shocks!C10)</f>
        <v>567.113237374372</v>
      </c>
      <c r="F13" s="0" t="n">
        <f aca="false">E13*EXP((Inputs!$B$6-Inputs!$B$7-0.5*Inputs!$B$8^2)*$B$2+Inputs!$B$8*SQRT($B$2)*MC_Shocks!D10)</f>
        <v>563.292662345045</v>
      </c>
      <c r="G13" s="0" t="n">
        <f aca="false">F13*EXP((Inputs!$B$6-Inputs!$B$7-0.5*Inputs!$B$8^2)*$B$2+Inputs!$B$8*SQRT($B$2)*MC_Shocks!E10)</f>
        <v>563.562683867354</v>
      </c>
      <c r="H13" s="0" t="n">
        <f aca="false">G13*EXP((Inputs!$B$6-Inputs!$B$7-0.5*Inputs!$B$8^2)*$B$2+Inputs!$B$8*SQRT($B$2)*MC_Shocks!F10)</f>
        <v>559.912768121659</v>
      </c>
      <c r="I13" s="0" t="n">
        <f aca="false">H13*EXP((Inputs!$B$6-Inputs!$B$7-0.5*Inputs!$B$8^2)*$B$2+Inputs!$B$8*SQRT($B$2)*MC_Shocks!G10)</f>
        <v>561.16829495755</v>
      </c>
      <c r="J13" s="0" t="n">
        <f aca="false">I13*EXP((Inputs!$B$6-Inputs!$B$7-0.5*Inputs!$B$8^2)*$B$2+Inputs!$B$8*SQRT($B$2)*MC_Shocks!H10)</f>
        <v>560.997608337096</v>
      </c>
      <c r="K13" s="0" t="n">
        <f aca="false">J13*EXP((Inputs!$B$6-Inputs!$B$7-0.5*Inputs!$B$8^2)*$B$2+Inputs!$B$8*SQRT($B$2)*MC_Shocks!I10)</f>
        <v>559.988027750349</v>
      </c>
      <c r="L13" s="0" t="n">
        <f aca="false">K13*EXP((Inputs!$B$6-Inputs!$B$7-0.5*Inputs!$B$8^2)*$B$2+Inputs!$B$8*SQRT($B$2)*MC_Shocks!J10)</f>
        <v>556.023225066495</v>
      </c>
      <c r="M13" s="0" t="n">
        <f aca="false">L13*EXP((Inputs!$B$6-Inputs!$B$7-0.5*Inputs!$B$8^2)*$B$2+Inputs!$B$8*SQRT($B$2)*MC_Shocks!K10)</f>
        <v>553.537161127069</v>
      </c>
      <c r="N13" s="0" t="n">
        <f aca="false">M13*EXP((Inputs!$B$6-Inputs!$B$7-0.5*Inputs!$B$8^2)*$B$2+Inputs!$B$8*SQRT($B$2)*MC_Shocks!L10)</f>
        <v>556.916715368251</v>
      </c>
      <c r="O13" s="0" t="n">
        <f aca="false">N13*EXP((Inputs!$B$6-Inputs!$B$7-0.5*Inputs!$B$8^2)*$B$2+Inputs!$B$8*SQRT($B$2)*MC_Shocks!M10)</f>
        <v>559.186914018682</v>
      </c>
      <c r="P13" s="0" t="n">
        <f aca="false">O13*EXP((Inputs!$B$6-Inputs!$B$7-0.5*Inputs!$B$8^2)*$B$2+Inputs!$B$8*SQRT($B$2)*MC_Shocks!N10)</f>
        <v>554.919583966186</v>
      </c>
      <c r="Q13" s="0" t="n">
        <f aca="false">P13*EXP((Inputs!$B$6-Inputs!$B$7-0.5*Inputs!$B$8^2)*$B$2+Inputs!$B$8*SQRT($B$2)*MC_Shocks!O10)</f>
        <v>555.409420574726</v>
      </c>
      <c r="R13" s="0" t="n">
        <f aca="false">Q13*EXP((Inputs!$B$6-Inputs!$B$7-0.5*Inputs!$B$8^2)*$B$2+Inputs!$B$8*SQRT($B$2)*MC_Shocks!P10)</f>
        <v>558.782655998407</v>
      </c>
      <c r="S13" s="0" t="n">
        <f aca="false">R13*EXP((Inputs!$B$6-Inputs!$B$7-0.5*Inputs!$B$8^2)*$B$2+Inputs!$B$8*SQRT($B$2)*MC_Shocks!Q10)</f>
        <v>551.483317942857</v>
      </c>
      <c r="T13" s="0" t="n">
        <f aca="false">S13*EXP((Inputs!$B$6-Inputs!$B$7-0.5*Inputs!$B$8^2)*$B$2+Inputs!$B$8*SQRT($B$2)*MC_Shocks!R10)</f>
        <v>553.917840077256</v>
      </c>
      <c r="U13" s="0" t="n">
        <f aca="false">T13*EXP((Inputs!$B$6-Inputs!$B$7-0.5*Inputs!$B$8^2)*$B$2+Inputs!$B$8*SQRT($B$2)*MC_Shocks!S10)</f>
        <v>551.065750773246</v>
      </c>
      <c r="V13" s="0" t="n">
        <f aca="false">U13*EXP((Inputs!$B$6-Inputs!$B$7-0.5*Inputs!$B$8^2)*$B$2+Inputs!$B$8*SQRT($B$2)*MC_Shocks!T10)</f>
        <v>553.618043400619</v>
      </c>
      <c r="W13" s="0" t="n">
        <f aca="false">V13*EXP((Inputs!$B$6-Inputs!$B$7-0.5*Inputs!$B$8^2)*$B$2+Inputs!$B$8*SQRT($B$2)*MC_Shocks!U10)</f>
        <v>550.327975301329</v>
      </c>
      <c r="X13" s="0" t="n">
        <f aca="false">W13*EXP((Inputs!$B$6-Inputs!$B$7-0.5*Inputs!$B$8^2)*$B$2+Inputs!$B$8*SQRT($B$2)*MC_Shocks!V10)</f>
        <v>542.555664576319</v>
      </c>
      <c r="Y13" s="0" t="n">
        <f aca="false">X13*EXP((Inputs!$B$6-Inputs!$B$7-0.5*Inputs!$B$8^2)*$B$2+Inputs!$B$8*SQRT($B$2)*MC_Shocks!W10)</f>
        <v>535.646155127404</v>
      </c>
      <c r="Z13" s="0" t="n">
        <f aca="false">Y13*EXP((Inputs!$B$6-Inputs!$B$7-0.5*Inputs!$B$8^2)*$B$2+Inputs!$B$8*SQRT($B$2)*MC_Shocks!X10)</f>
        <v>535.901067485248</v>
      </c>
      <c r="AA13" s="0" t="n">
        <f aca="false">Z13*EXP((Inputs!$B$6-Inputs!$B$7-0.5*Inputs!$B$8^2)*$B$2+Inputs!$B$8*SQRT($B$2)*MC_Shocks!Y10)</f>
        <v>537.057016384553</v>
      </c>
      <c r="AB13" s="0" t="n">
        <f aca="false">AA13*EXP((Inputs!$B$6-Inputs!$B$7-0.5*Inputs!$B$8^2)*$B$2+Inputs!$B$8*SQRT($B$2)*MC_Shocks!Z10)</f>
        <v>533.268304919347</v>
      </c>
      <c r="AC13" s="0" t="n">
        <f aca="false">AB13*EXP((Inputs!$B$6-Inputs!$B$7-0.5*Inputs!$B$8^2)*$B$2+Inputs!$B$8*SQRT($B$2)*MC_Shocks!AA10)</f>
        <v>536.027218531453</v>
      </c>
      <c r="AD13" s="0" t="n">
        <f aca="false">AC13*EXP((Inputs!$B$6-Inputs!$B$7-0.5*Inputs!$B$8^2)*$B$2+Inputs!$B$8*SQRT($B$2)*MC_Shocks!AB10)</f>
        <v>529.058226350374</v>
      </c>
      <c r="AE13" s="0" t="n">
        <f aca="false">AD13*EXP((Inputs!$B$6-Inputs!$B$7-0.5*Inputs!$B$8^2)*$B$2+Inputs!$B$8*SQRT($B$2)*MC_Shocks!AC10)</f>
        <v>528.830843281349</v>
      </c>
      <c r="AF13" s="0" t="n">
        <f aca="false">AE13*EXP((Inputs!$B$6-Inputs!$B$7-0.5*Inputs!$B$8^2)*$B$2+Inputs!$B$8*SQRT($B$2)*MC_Shocks!AD10)</f>
        <v>523.824129481384</v>
      </c>
      <c r="AG13" s="0" t="n">
        <f aca="false">AF13*EXP((Inputs!$B$6-Inputs!$B$7-0.5*Inputs!$B$8^2)*$B$2+Inputs!$B$8*SQRT($B$2)*MC_Shocks!AE10)</f>
        <v>521.17158978689</v>
      </c>
      <c r="AH13" s="0" t="n">
        <f aca="false">AG13*EXP((Inputs!$B$6-Inputs!$B$7-0.5*Inputs!$B$8^2)*$B$2+Inputs!$B$8*SQRT($B$2)*MC_Shocks!AF10)</f>
        <v>521.416775040999</v>
      </c>
      <c r="AI13" s="0" t="n">
        <f aca="false">AH13*EXP((Inputs!$B$6-Inputs!$B$7-0.5*Inputs!$B$8^2)*$B$2+Inputs!$B$8*SQRT($B$2)*MC_Shocks!AG10)</f>
        <v>517.918749711466</v>
      </c>
      <c r="AJ13" s="0" t="n">
        <f aca="false">AI13*EXP((Inputs!$B$6-Inputs!$B$7-0.5*Inputs!$B$8^2)*$B$2+Inputs!$B$8*SQRT($B$2)*MC_Shocks!AH10)</f>
        <v>516.389868710268</v>
      </c>
      <c r="AK13" s="0" t="n">
        <f aca="false">AJ13*EXP((Inputs!$B$6-Inputs!$B$7-0.5*Inputs!$B$8^2)*$B$2+Inputs!$B$8*SQRT($B$2)*MC_Shocks!AI10)</f>
        <v>520.577748184748</v>
      </c>
      <c r="AL13" s="0" t="n">
        <f aca="false">AK13*EXP((Inputs!$B$6-Inputs!$B$7-0.5*Inputs!$B$8^2)*$B$2+Inputs!$B$8*SQRT($B$2)*MC_Shocks!AJ10)</f>
        <v>518.249670767147</v>
      </c>
      <c r="AM13" s="0" t="n">
        <f aca="false">AL13*EXP((Inputs!$B$6-Inputs!$B$7-0.5*Inputs!$B$8^2)*$B$2+Inputs!$B$8*SQRT($B$2)*MC_Shocks!AK10)</f>
        <v>521.746040304691</v>
      </c>
      <c r="AN13" s="0" t="n">
        <f aca="false">AM13*EXP((Inputs!$B$6-Inputs!$B$7-0.5*Inputs!$B$8^2)*$B$2+Inputs!$B$8*SQRT($B$2)*MC_Shocks!AL10)</f>
        <v>517.139861975921</v>
      </c>
      <c r="AO13" s="0" t="n">
        <f aca="false">AN13*EXP((Inputs!$B$6-Inputs!$B$7-0.5*Inputs!$B$8^2)*$B$2+Inputs!$B$8*SQRT($B$2)*MC_Shocks!AM10)</f>
        <v>519.36691960872</v>
      </c>
      <c r="AP13" s="0" t="n">
        <f aca="false">AO13*EXP((Inputs!$B$6-Inputs!$B$7-0.5*Inputs!$B$8^2)*$B$2+Inputs!$B$8*SQRT($B$2)*MC_Shocks!AN10)</f>
        <v>525.389999452307</v>
      </c>
      <c r="AQ13" s="0" t="n">
        <f aca="false">AP13*EXP((Inputs!$B$6-Inputs!$B$7-0.5*Inputs!$B$8^2)*$B$2+Inputs!$B$8*SQRT($B$2)*MC_Shocks!AO10)</f>
        <v>515.237372138297</v>
      </c>
      <c r="AR13" s="0" t="n">
        <f aca="false">AQ13*EXP((Inputs!$B$6-Inputs!$B$7-0.5*Inputs!$B$8^2)*$B$2+Inputs!$B$8*SQRT($B$2)*MC_Shocks!AP10)</f>
        <v>512.03874704372</v>
      </c>
      <c r="AS13" s="0" t="n">
        <f aca="false">AR13*EXP((Inputs!$B$6-Inputs!$B$7-0.5*Inputs!$B$8^2)*$B$2+Inputs!$B$8*SQRT($B$2)*MC_Shocks!AQ10)</f>
        <v>514.436701412009</v>
      </c>
      <c r="AT13" s="0" t="n">
        <f aca="false">AS13*EXP((Inputs!$B$6-Inputs!$B$7-0.5*Inputs!$B$8^2)*$B$2+Inputs!$B$8*SQRT($B$2)*MC_Shocks!AR10)</f>
        <v>513.657188740535</v>
      </c>
      <c r="AU13" s="0" t="n">
        <f aca="false">AT13*EXP((Inputs!$B$6-Inputs!$B$7-0.5*Inputs!$B$8^2)*$B$2+Inputs!$B$8*SQRT($B$2)*MC_Shocks!AS10)</f>
        <v>515.220368127867</v>
      </c>
      <c r="AV13" s="0" t="n">
        <f aca="false">AU13*EXP((Inputs!$B$6-Inputs!$B$7-0.5*Inputs!$B$8^2)*$B$2+Inputs!$B$8*SQRT($B$2)*MC_Shocks!AT10)</f>
        <v>512.806020106527</v>
      </c>
      <c r="AW13" s="0" t="n">
        <f aca="false">AV13*EXP((Inputs!$B$6-Inputs!$B$7-0.5*Inputs!$B$8^2)*$B$2+Inputs!$B$8*SQRT($B$2)*MC_Shocks!AU10)</f>
        <v>513.206801789818</v>
      </c>
      <c r="AX13" s="0" t="n">
        <f aca="false">AW13*EXP((Inputs!$B$6-Inputs!$B$7-0.5*Inputs!$B$8^2)*$B$2+Inputs!$B$8*SQRT($B$2)*MC_Shocks!AV10)</f>
        <v>512.621744280614</v>
      </c>
      <c r="AY13" s="0" t="n">
        <f aca="false">AX13*EXP((Inputs!$B$6-Inputs!$B$7-0.5*Inputs!$B$8^2)*$B$2+Inputs!$B$8*SQRT($B$2)*MC_Shocks!AW10)</f>
        <v>517.441528248085</v>
      </c>
      <c r="AZ13" s="0" t="n">
        <f aca="false">AY13*EXP((Inputs!$B$6-Inputs!$B$7-0.5*Inputs!$B$8^2)*$B$2+Inputs!$B$8*SQRT($B$2)*MC_Shocks!AX10)</f>
        <v>518.535850605256</v>
      </c>
      <c r="BA13" s="0" t="n">
        <f aca="false">AZ13*EXP((Inputs!$B$6-Inputs!$B$7-0.5*Inputs!$B$8^2)*$B$2+Inputs!$B$8*SQRT($B$2)*MC_Shocks!AY10)</f>
        <v>519.975494582879</v>
      </c>
      <c r="BB13" s="0" t="n">
        <f aca="false">BA13*EXP((Inputs!$B$6-Inputs!$B$7-0.5*Inputs!$B$8^2)*$B$2+Inputs!$B$8*SQRT($B$2)*MC_Shocks!AZ10)</f>
        <v>518.32818762142</v>
      </c>
      <c r="BC13" s="0" t="n">
        <f aca="false">BB13*EXP((Inputs!$B$6-Inputs!$B$7-0.5*Inputs!$B$8^2)*$B$2+Inputs!$B$8*SQRT($B$2)*MC_Shocks!BA10)</f>
        <v>516.37578970668</v>
      </c>
      <c r="BD13" s="0" t="n">
        <f aca="false">BC13*EXP((Inputs!$B$6-Inputs!$B$7-0.5*Inputs!$B$8^2)*$B$2+Inputs!$B$8*SQRT($B$2)*MC_Shocks!BB10)</f>
        <v>514.65544377051</v>
      </c>
      <c r="BE13" s="0" t="n">
        <f aca="false">BD13*EXP((Inputs!$B$6-Inputs!$B$7-0.5*Inputs!$B$8^2)*$B$2+Inputs!$B$8*SQRT($B$2)*MC_Shocks!BC10)</f>
        <v>516.317112953167</v>
      </c>
      <c r="BF13" s="0" t="n">
        <f aca="false">BE13*EXP((Inputs!$B$6-Inputs!$B$7-0.5*Inputs!$B$8^2)*$B$2+Inputs!$B$8*SQRT($B$2)*MC_Shocks!BD10)</f>
        <v>514.644211757294</v>
      </c>
      <c r="BG13" s="0" t="n">
        <f aca="false">BF13*EXP((Inputs!$B$6-Inputs!$B$7-0.5*Inputs!$B$8^2)*$B$2+Inputs!$B$8*SQRT($B$2)*MC_Shocks!BE10)</f>
        <v>515.877281841742</v>
      </c>
      <c r="BH13" s="0" t="n">
        <f aca="false">BG13*EXP((Inputs!$B$6-Inputs!$B$7-0.5*Inputs!$B$8^2)*$B$2+Inputs!$B$8*SQRT($B$2)*MC_Shocks!BF10)</f>
        <v>524.490498634025</v>
      </c>
      <c r="BI13" s="0" t="n">
        <f aca="false">BH13*EXP((Inputs!$B$6-Inputs!$B$7-0.5*Inputs!$B$8^2)*$B$2+Inputs!$B$8*SQRT($B$2)*MC_Shocks!BG10)</f>
        <v>528.177413971942</v>
      </c>
      <c r="BJ13" s="0" t="n">
        <f aca="false">BI13*EXP((Inputs!$B$6-Inputs!$B$7-0.5*Inputs!$B$8^2)*$B$2+Inputs!$B$8*SQRT($B$2)*MC_Shocks!BH10)</f>
        <v>526.862832266771</v>
      </c>
      <c r="BK13" s="0" t="n">
        <f aca="false">BJ13*EXP((Inputs!$B$6-Inputs!$B$7-0.5*Inputs!$B$8^2)*$B$2+Inputs!$B$8*SQRT($B$2)*MC_Shocks!BI10)</f>
        <v>531.957577820925</v>
      </c>
      <c r="BL13" s="0" t="n">
        <f aca="false">BK13*EXP((Inputs!$B$6-Inputs!$B$7-0.5*Inputs!$B$8^2)*$B$2+Inputs!$B$8*SQRT($B$2)*MC_Shocks!BJ10)</f>
        <v>530.28830318805</v>
      </c>
      <c r="BM13" s="0" t="n">
        <f aca="false">BL13*EXP((Inputs!$B$6-Inputs!$B$7-0.5*Inputs!$B$8^2)*$B$2+Inputs!$B$8*SQRT($B$2)*MC_Shocks!BK10)</f>
        <v>521.832571527079</v>
      </c>
      <c r="BN13" s="0" t="n">
        <f aca="false">AVERAGE(C13:BM13)</f>
        <v>534.275531526809</v>
      </c>
      <c r="BO13" s="0" t="n">
        <f aca="false">MAX(B13:BM13)</f>
        <v>574.788024902344</v>
      </c>
      <c r="BP13" s="0" t="n">
        <f aca="false">MAX(BM13-Inputs!$B$4,0)</f>
        <v>0</v>
      </c>
      <c r="BQ13" s="0" t="n">
        <f aca="false">MAX(Inputs!$B$4-BM13,0)</f>
        <v>53.1674284729213</v>
      </c>
      <c r="BR13" s="0" t="n">
        <f aca="false">MAX(BN13-Inputs!$B$4,0)</f>
        <v>0</v>
      </c>
      <c r="BS13" s="0" t="n">
        <f aca="false">IF(BO13&gt;=Inputs!$B$9,0,MAX(BM13-Inputs!$B$4,0))</f>
        <v>0</v>
      </c>
    </row>
    <row r="14" customFormat="false" ht="15" hidden="false" customHeight="false" outlineLevel="0" collapsed="false">
      <c r="A14" s="0" t="n">
        <v>10</v>
      </c>
      <c r="B14" s="0" t="n">
        <f aca="false">Inputs!$B$3</f>
        <v>574.788024902344</v>
      </c>
      <c r="C14" s="0" t="n">
        <f aca="false">B14*EXP((Inputs!$B$6-Inputs!$B$7-0.5*Inputs!$B$8^2)*$B$2+Inputs!$B$8*SQRT($B$2)*MC_Shocks!A11)</f>
        <v>570.263502348862</v>
      </c>
      <c r="D14" s="0" t="n">
        <f aca="false">C14*EXP((Inputs!$B$6-Inputs!$B$7-0.5*Inputs!$B$8^2)*$B$2+Inputs!$B$8*SQRT($B$2)*MC_Shocks!B11)</f>
        <v>561.915761018781</v>
      </c>
      <c r="E14" s="0" t="n">
        <f aca="false">D14*EXP((Inputs!$B$6-Inputs!$B$7-0.5*Inputs!$B$8^2)*$B$2+Inputs!$B$8*SQRT($B$2)*MC_Shocks!C11)</f>
        <v>560.403876710966</v>
      </c>
      <c r="F14" s="0" t="n">
        <f aca="false">E14*EXP((Inputs!$B$6-Inputs!$B$7-0.5*Inputs!$B$8^2)*$B$2+Inputs!$B$8*SQRT($B$2)*MC_Shocks!D11)</f>
        <v>560.538636418839</v>
      </c>
      <c r="G14" s="0" t="n">
        <f aca="false">F14*EXP((Inputs!$B$6-Inputs!$B$7-0.5*Inputs!$B$8^2)*$B$2+Inputs!$B$8*SQRT($B$2)*MC_Shocks!E11)</f>
        <v>568.096677836607</v>
      </c>
      <c r="H14" s="0" t="n">
        <f aca="false">G14*EXP((Inputs!$B$6-Inputs!$B$7-0.5*Inputs!$B$8^2)*$B$2+Inputs!$B$8*SQRT($B$2)*MC_Shocks!F11)</f>
        <v>569.625678952278</v>
      </c>
      <c r="I14" s="0" t="n">
        <f aca="false">H14*EXP((Inputs!$B$6-Inputs!$B$7-0.5*Inputs!$B$8^2)*$B$2+Inputs!$B$8*SQRT($B$2)*MC_Shocks!G11)</f>
        <v>568.690104119749</v>
      </c>
      <c r="J14" s="0" t="n">
        <f aca="false">I14*EXP((Inputs!$B$6-Inputs!$B$7-0.5*Inputs!$B$8^2)*$B$2+Inputs!$B$8*SQRT($B$2)*MC_Shocks!H11)</f>
        <v>572.498218200783</v>
      </c>
      <c r="K14" s="0" t="n">
        <f aca="false">J14*EXP((Inputs!$B$6-Inputs!$B$7-0.5*Inputs!$B$8^2)*$B$2+Inputs!$B$8*SQRT($B$2)*MC_Shocks!I11)</f>
        <v>562.596739540186</v>
      </c>
      <c r="L14" s="0" t="n">
        <f aca="false">K14*EXP((Inputs!$B$6-Inputs!$B$7-0.5*Inputs!$B$8^2)*$B$2+Inputs!$B$8*SQRT($B$2)*MC_Shocks!J11)</f>
        <v>563.702454592224</v>
      </c>
      <c r="M14" s="0" t="n">
        <f aca="false">L14*EXP((Inputs!$B$6-Inputs!$B$7-0.5*Inputs!$B$8^2)*$B$2+Inputs!$B$8*SQRT($B$2)*MC_Shocks!K11)</f>
        <v>567.213695499037</v>
      </c>
      <c r="N14" s="0" t="n">
        <f aca="false">M14*EXP((Inputs!$B$6-Inputs!$B$7-0.5*Inputs!$B$8^2)*$B$2+Inputs!$B$8*SQRT($B$2)*MC_Shocks!L11)</f>
        <v>560.652274305318</v>
      </c>
      <c r="O14" s="0" t="n">
        <f aca="false">N14*EXP((Inputs!$B$6-Inputs!$B$7-0.5*Inputs!$B$8^2)*$B$2+Inputs!$B$8*SQRT($B$2)*MC_Shocks!M11)</f>
        <v>565.815789714996</v>
      </c>
      <c r="P14" s="0" t="n">
        <f aca="false">O14*EXP((Inputs!$B$6-Inputs!$B$7-0.5*Inputs!$B$8^2)*$B$2+Inputs!$B$8*SQRT($B$2)*MC_Shocks!N11)</f>
        <v>567.390722799915</v>
      </c>
      <c r="Q14" s="0" t="n">
        <f aca="false">P14*EXP((Inputs!$B$6-Inputs!$B$7-0.5*Inputs!$B$8^2)*$B$2+Inputs!$B$8*SQRT($B$2)*MC_Shocks!O11)</f>
        <v>565.577898021062</v>
      </c>
      <c r="R14" s="0" t="n">
        <f aca="false">Q14*EXP((Inputs!$B$6-Inputs!$B$7-0.5*Inputs!$B$8^2)*$B$2+Inputs!$B$8*SQRT($B$2)*MC_Shocks!P11)</f>
        <v>568.477763641723</v>
      </c>
      <c r="S14" s="0" t="n">
        <f aca="false">R14*EXP((Inputs!$B$6-Inputs!$B$7-0.5*Inputs!$B$8^2)*$B$2+Inputs!$B$8*SQRT($B$2)*MC_Shocks!Q11)</f>
        <v>578.865320766853</v>
      </c>
      <c r="T14" s="0" t="n">
        <f aca="false">S14*EXP((Inputs!$B$6-Inputs!$B$7-0.5*Inputs!$B$8^2)*$B$2+Inputs!$B$8*SQRT($B$2)*MC_Shocks!R11)</f>
        <v>579.755758906192</v>
      </c>
      <c r="U14" s="0" t="n">
        <f aca="false">T14*EXP((Inputs!$B$6-Inputs!$B$7-0.5*Inputs!$B$8^2)*$B$2+Inputs!$B$8*SQRT($B$2)*MC_Shocks!S11)</f>
        <v>580.953292153826</v>
      </c>
      <c r="V14" s="0" t="n">
        <f aca="false">U14*EXP((Inputs!$B$6-Inputs!$B$7-0.5*Inputs!$B$8^2)*$B$2+Inputs!$B$8*SQRT($B$2)*MC_Shocks!T11)</f>
        <v>578.89470077181</v>
      </c>
      <c r="W14" s="0" t="n">
        <f aca="false">V14*EXP((Inputs!$B$6-Inputs!$B$7-0.5*Inputs!$B$8^2)*$B$2+Inputs!$B$8*SQRT($B$2)*MC_Shocks!U11)</f>
        <v>575.059286578204</v>
      </c>
      <c r="X14" s="0" t="n">
        <f aca="false">W14*EXP((Inputs!$B$6-Inputs!$B$7-0.5*Inputs!$B$8^2)*$B$2+Inputs!$B$8*SQRT($B$2)*MC_Shocks!V11)</f>
        <v>578.914322649082</v>
      </c>
      <c r="Y14" s="0" t="n">
        <f aca="false">X14*EXP((Inputs!$B$6-Inputs!$B$7-0.5*Inputs!$B$8^2)*$B$2+Inputs!$B$8*SQRT($B$2)*MC_Shocks!W11)</f>
        <v>575.050314273048</v>
      </c>
      <c r="Z14" s="0" t="n">
        <f aca="false">Y14*EXP((Inputs!$B$6-Inputs!$B$7-0.5*Inputs!$B$8^2)*$B$2+Inputs!$B$8*SQRT($B$2)*MC_Shocks!X11)</f>
        <v>575.431158073768</v>
      </c>
      <c r="AA14" s="0" t="n">
        <f aca="false">Z14*EXP((Inputs!$B$6-Inputs!$B$7-0.5*Inputs!$B$8^2)*$B$2+Inputs!$B$8*SQRT($B$2)*MC_Shocks!Y11)</f>
        <v>573.30891479832</v>
      </c>
      <c r="AB14" s="0" t="n">
        <f aca="false">AA14*EXP((Inputs!$B$6-Inputs!$B$7-0.5*Inputs!$B$8^2)*$B$2+Inputs!$B$8*SQRT($B$2)*MC_Shocks!Z11)</f>
        <v>575.545764190578</v>
      </c>
      <c r="AC14" s="0" t="n">
        <f aca="false">AB14*EXP((Inputs!$B$6-Inputs!$B$7-0.5*Inputs!$B$8^2)*$B$2+Inputs!$B$8*SQRT($B$2)*MC_Shocks!AA11)</f>
        <v>577.125647014781</v>
      </c>
      <c r="AD14" s="0" t="n">
        <f aca="false">AC14*EXP((Inputs!$B$6-Inputs!$B$7-0.5*Inputs!$B$8^2)*$B$2+Inputs!$B$8*SQRT($B$2)*MC_Shocks!AB11)</f>
        <v>581.9503259784</v>
      </c>
      <c r="AE14" s="0" t="n">
        <f aca="false">AD14*EXP((Inputs!$B$6-Inputs!$B$7-0.5*Inputs!$B$8^2)*$B$2+Inputs!$B$8*SQRT($B$2)*MC_Shocks!AC11)</f>
        <v>579.655221478213</v>
      </c>
      <c r="AF14" s="0" t="n">
        <f aca="false">AE14*EXP((Inputs!$B$6-Inputs!$B$7-0.5*Inputs!$B$8^2)*$B$2+Inputs!$B$8*SQRT($B$2)*MC_Shocks!AD11)</f>
        <v>578.470124029645</v>
      </c>
      <c r="AG14" s="0" t="n">
        <f aca="false">AF14*EXP((Inputs!$B$6-Inputs!$B$7-0.5*Inputs!$B$8^2)*$B$2+Inputs!$B$8*SQRT($B$2)*MC_Shocks!AE11)</f>
        <v>574.050134473415</v>
      </c>
      <c r="AH14" s="0" t="n">
        <f aca="false">AG14*EXP((Inputs!$B$6-Inputs!$B$7-0.5*Inputs!$B$8^2)*$B$2+Inputs!$B$8*SQRT($B$2)*MC_Shocks!AF11)</f>
        <v>572.084381962518</v>
      </c>
      <c r="AI14" s="0" t="n">
        <f aca="false">AH14*EXP((Inputs!$B$6-Inputs!$B$7-0.5*Inputs!$B$8^2)*$B$2+Inputs!$B$8*SQRT($B$2)*MC_Shocks!AG11)</f>
        <v>573.853386351489</v>
      </c>
      <c r="AJ14" s="0" t="n">
        <f aca="false">AI14*EXP((Inputs!$B$6-Inputs!$B$7-0.5*Inputs!$B$8^2)*$B$2+Inputs!$B$8*SQRT($B$2)*MC_Shocks!AH11)</f>
        <v>577.364295187056</v>
      </c>
      <c r="AK14" s="0" t="n">
        <f aca="false">AJ14*EXP((Inputs!$B$6-Inputs!$B$7-0.5*Inputs!$B$8^2)*$B$2+Inputs!$B$8*SQRT($B$2)*MC_Shocks!AI11)</f>
        <v>573.21006451752</v>
      </c>
      <c r="AL14" s="0" t="n">
        <f aca="false">AK14*EXP((Inputs!$B$6-Inputs!$B$7-0.5*Inputs!$B$8^2)*$B$2+Inputs!$B$8*SQRT($B$2)*MC_Shocks!AJ11)</f>
        <v>577.232500116752</v>
      </c>
      <c r="AM14" s="0" t="n">
        <f aca="false">AL14*EXP((Inputs!$B$6-Inputs!$B$7-0.5*Inputs!$B$8^2)*$B$2+Inputs!$B$8*SQRT($B$2)*MC_Shocks!AK11)</f>
        <v>583.528726441647</v>
      </c>
      <c r="AN14" s="0" t="n">
        <f aca="false">AM14*EXP((Inputs!$B$6-Inputs!$B$7-0.5*Inputs!$B$8^2)*$B$2+Inputs!$B$8*SQRT($B$2)*MC_Shocks!AL11)</f>
        <v>585.500930600748</v>
      </c>
      <c r="AO14" s="0" t="n">
        <f aca="false">AN14*EXP((Inputs!$B$6-Inputs!$B$7-0.5*Inputs!$B$8^2)*$B$2+Inputs!$B$8*SQRT($B$2)*MC_Shocks!AM11)</f>
        <v>594.339466242915</v>
      </c>
      <c r="AP14" s="0" t="n">
        <f aca="false">AO14*EXP((Inputs!$B$6-Inputs!$B$7-0.5*Inputs!$B$8^2)*$B$2+Inputs!$B$8*SQRT($B$2)*MC_Shocks!AN11)</f>
        <v>590.758046211294</v>
      </c>
      <c r="AQ14" s="0" t="n">
        <f aca="false">AP14*EXP((Inputs!$B$6-Inputs!$B$7-0.5*Inputs!$B$8^2)*$B$2+Inputs!$B$8*SQRT($B$2)*MC_Shocks!AO11)</f>
        <v>585.008903530427</v>
      </c>
      <c r="AR14" s="0" t="n">
        <f aca="false">AQ14*EXP((Inputs!$B$6-Inputs!$B$7-0.5*Inputs!$B$8^2)*$B$2+Inputs!$B$8*SQRT($B$2)*MC_Shocks!AP11)</f>
        <v>576.866503244273</v>
      </c>
      <c r="AS14" s="0" t="n">
        <f aca="false">AR14*EXP((Inputs!$B$6-Inputs!$B$7-0.5*Inputs!$B$8^2)*$B$2+Inputs!$B$8*SQRT($B$2)*MC_Shocks!AQ11)</f>
        <v>583.808644189786</v>
      </c>
      <c r="AT14" s="0" t="n">
        <f aca="false">AS14*EXP((Inputs!$B$6-Inputs!$B$7-0.5*Inputs!$B$8^2)*$B$2+Inputs!$B$8*SQRT($B$2)*MC_Shocks!AR11)</f>
        <v>586.902466421185</v>
      </c>
      <c r="AU14" s="0" t="n">
        <f aca="false">AT14*EXP((Inputs!$B$6-Inputs!$B$7-0.5*Inputs!$B$8^2)*$B$2+Inputs!$B$8*SQRT($B$2)*MC_Shocks!AS11)</f>
        <v>586.699067599258</v>
      </c>
      <c r="AV14" s="0" t="n">
        <f aca="false">AU14*EXP((Inputs!$B$6-Inputs!$B$7-0.5*Inputs!$B$8^2)*$B$2+Inputs!$B$8*SQRT($B$2)*MC_Shocks!AT11)</f>
        <v>588.059030346661</v>
      </c>
      <c r="AW14" s="0" t="n">
        <f aca="false">AV14*EXP((Inputs!$B$6-Inputs!$B$7-0.5*Inputs!$B$8^2)*$B$2+Inputs!$B$8*SQRT($B$2)*MC_Shocks!AU11)</f>
        <v>582.886917873374</v>
      </c>
      <c r="AX14" s="0" t="n">
        <f aca="false">AW14*EXP((Inputs!$B$6-Inputs!$B$7-0.5*Inputs!$B$8^2)*$B$2+Inputs!$B$8*SQRT($B$2)*MC_Shocks!AV11)</f>
        <v>594.362608043142</v>
      </c>
      <c r="AY14" s="0" t="n">
        <f aca="false">AX14*EXP((Inputs!$B$6-Inputs!$B$7-0.5*Inputs!$B$8^2)*$B$2+Inputs!$B$8*SQRT($B$2)*MC_Shocks!AW11)</f>
        <v>595.028330486133</v>
      </c>
      <c r="AZ14" s="0" t="n">
        <f aca="false">AY14*EXP((Inputs!$B$6-Inputs!$B$7-0.5*Inputs!$B$8^2)*$B$2+Inputs!$B$8*SQRT($B$2)*MC_Shocks!AX11)</f>
        <v>595.601113902654</v>
      </c>
      <c r="BA14" s="0" t="n">
        <f aca="false">AZ14*EXP((Inputs!$B$6-Inputs!$B$7-0.5*Inputs!$B$8^2)*$B$2+Inputs!$B$8*SQRT($B$2)*MC_Shocks!AY11)</f>
        <v>599.096673783347</v>
      </c>
      <c r="BB14" s="0" t="n">
        <f aca="false">BA14*EXP((Inputs!$B$6-Inputs!$B$7-0.5*Inputs!$B$8^2)*$B$2+Inputs!$B$8*SQRT($B$2)*MC_Shocks!AZ11)</f>
        <v>601.443820610926</v>
      </c>
      <c r="BC14" s="0" t="n">
        <f aca="false">BB14*EXP((Inputs!$B$6-Inputs!$B$7-0.5*Inputs!$B$8^2)*$B$2+Inputs!$B$8*SQRT($B$2)*MC_Shocks!BA11)</f>
        <v>602.56980837715</v>
      </c>
      <c r="BD14" s="0" t="n">
        <f aca="false">BC14*EXP((Inputs!$B$6-Inputs!$B$7-0.5*Inputs!$B$8^2)*$B$2+Inputs!$B$8*SQRT($B$2)*MC_Shocks!BB11)</f>
        <v>598.859520886542</v>
      </c>
      <c r="BE14" s="0" t="n">
        <f aca="false">BD14*EXP((Inputs!$B$6-Inputs!$B$7-0.5*Inputs!$B$8^2)*$B$2+Inputs!$B$8*SQRT($B$2)*MC_Shocks!BC11)</f>
        <v>601.160236625399</v>
      </c>
      <c r="BF14" s="0" t="n">
        <f aca="false">BE14*EXP((Inputs!$B$6-Inputs!$B$7-0.5*Inputs!$B$8^2)*$B$2+Inputs!$B$8*SQRT($B$2)*MC_Shocks!BD11)</f>
        <v>610.260472601764</v>
      </c>
      <c r="BG14" s="0" t="n">
        <f aca="false">BF14*EXP((Inputs!$B$6-Inputs!$B$7-0.5*Inputs!$B$8^2)*$B$2+Inputs!$B$8*SQRT($B$2)*MC_Shocks!BE11)</f>
        <v>616.866951406461</v>
      </c>
      <c r="BH14" s="0" t="n">
        <f aca="false">BG14*EXP((Inputs!$B$6-Inputs!$B$7-0.5*Inputs!$B$8^2)*$B$2+Inputs!$B$8*SQRT($B$2)*MC_Shocks!BF11)</f>
        <v>624.771746728073</v>
      </c>
      <c r="BI14" s="0" t="n">
        <f aca="false">BH14*EXP((Inputs!$B$6-Inputs!$B$7-0.5*Inputs!$B$8^2)*$B$2+Inputs!$B$8*SQRT($B$2)*MC_Shocks!BG11)</f>
        <v>622.301841963614</v>
      </c>
      <c r="BJ14" s="0" t="n">
        <f aca="false">BI14*EXP((Inputs!$B$6-Inputs!$B$7-0.5*Inputs!$B$8^2)*$B$2+Inputs!$B$8*SQRT($B$2)*MC_Shocks!BH11)</f>
        <v>617.493833853276</v>
      </c>
      <c r="BK14" s="0" t="n">
        <f aca="false">BJ14*EXP((Inputs!$B$6-Inputs!$B$7-0.5*Inputs!$B$8^2)*$B$2+Inputs!$B$8*SQRT($B$2)*MC_Shocks!BI11)</f>
        <v>616.936158531458</v>
      </c>
      <c r="BL14" s="0" t="n">
        <f aca="false">BK14*EXP((Inputs!$B$6-Inputs!$B$7-0.5*Inputs!$B$8^2)*$B$2+Inputs!$B$8*SQRT($B$2)*MC_Shocks!BJ11)</f>
        <v>617.267166468413</v>
      </c>
      <c r="BM14" s="0" t="n">
        <f aca="false">BL14*EXP((Inputs!$B$6-Inputs!$B$7-0.5*Inputs!$B$8^2)*$B$2+Inputs!$B$8*SQRT($B$2)*MC_Shocks!BK11)</f>
        <v>622.707213091098</v>
      </c>
      <c r="BN14" s="0" t="n">
        <f aca="false">AVERAGE(C14:BM14)</f>
        <v>583.671760445299</v>
      </c>
      <c r="BO14" s="0" t="n">
        <f aca="false">MAX(B14:BM14)</f>
        <v>624.771746728073</v>
      </c>
      <c r="BP14" s="0" t="n">
        <f aca="false">MAX(BM14-Inputs!$B$4,0)</f>
        <v>47.7072130910984</v>
      </c>
      <c r="BQ14" s="0" t="n">
        <f aca="false">MAX(Inputs!$B$4-BM14,0)</f>
        <v>0</v>
      </c>
      <c r="BR14" s="0" t="n">
        <f aca="false">MAX(BN14-Inputs!$B$4,0)</f>
        <v>8.67176044529867</v>
      </c>
      <c r="BS14" s="0" t="n">
        <f aca="false">IF(BO14&gt;=Inputs!$B$9,0,MAX(BM14-Inputs!$B$4,0))</f>
        <v>0</v>
      </c>
    </row>
    <row r="15" customFormat="false" ht="15" hidden="false" customHeight="false" outlineLevel="0" collapsed="false">
      <c r="A15" s="0" t="n">
        <v>11</v>
      </c>
      <c r="B15" s="0" t="n">
        <f aca="false">Inputs!$B$3</f>
        <v>574.788024902344</v>
      </c>
      <c r="C15" s="0" t="n">
        <f aca="false">B15*EXP((Inputs!$B$6-Inputs!$B$7-0.5*Inputs!$B$8^2)*$B$2+Inputs!$B$8*SQRT($B$2)*MC_Shocks!A12)</f>
        <v>567.175847500888</v>
      </c>
      <c r="D15" s="0" t="n">
        <f aca="false">C15*EXP((Inputs!$B$6-Inputs!$B$7-0.5*Inputs!$B$8^2)*$B$2+Inputs!$B$8*SQRT($B$2)*MC_Shocks!B12)</f>
        <v>574.153959827215</v>
      </c>
      <c r="E15" s="0" t="n">
        <f aca="false">D15*EXP((Inputs!$B$6-Inputs!$B$7-0.5*Inputs!$B$8^2)*$B$2+Inputs!$B$8*SQRT($B$2)*MC_Shocks!C12)</f>
        <v>573.488818982133</v>
      </c>
      <c r="F15" s="0" t="n">
        <f aca="false">E15*EXP((Inputs!$B$6-Inputs!$B$7-0.5*Inputs!$B$8^2)*$B$2+Inputs!$B$8*SQRT($B$2)*MC_Shocks!D12)</f>
        <v>571.603938943577</v>
      </c>
      <c r="G15" s="0" t="n">
        <f aca="false">F15*EXP((Inputs!$B$6-Inputs!$B$7-0.5*Inputs!$B$8^2)*$B$2+Inputs!$B$8*SQRT($B$2)*MC_Shocks!E12)</f>
        <v>567.086404107264</v>
      </c>
      <c r="H15" s="0" t="n">
        <f aca="false">G15*EXP((Inputs!$B$6-Inputs!$B$7-0.5*Inputs!$B$8^2)*$B$2+Inputs!$B$8*SQRT($B$2)*MC_Shocks!F12)</f>
        <v>559.743193002228</v>
      </c>
      <c r="I15" s="0" t="n">
        <f aca="false">H15*EXP((Inputs!$B$6-Inputs!$B$7-0.5*Inputs!$B$8^2)*$B$2+Inputs!$B$8*SQRT($B$2)*MC_Shocks!G12)</f>
        <v>563.463525251962</v>
      </c>
      <c r="J15" s="0" t="n">
        <f aca="false">I15*EXP((Inputs!$B$6-Inputs!$B$7-0.5*Inputs!$B$8^2)*$B$2+Inputs!$B$8*SQRT($B$2)*MC_Shocks!H12)</f>
        <v>563.844530722349</v>
      </c>
      <c r="K15" s="0" t="n">
        <f aca="false">J15*EXP((Inputs!$B$6-Inputs!$B$7-0.5*Inputs!$B$8^2)*$B$2+Inputs!$B$8*SQRT($B$2)*MC_Shocks!I12)</f>
        <v>558.15666073455</v>
      </c>
      <c r="L15" s="0" t="n">
        <f aca="false">K15*EXP((Inputs!$B$6-Inputs!$B$7-0.5*Inputs!$B$8^2)*$B$2+Inputs!$B$8*SQRT($B$2)*MC_Shocks!J12)</f>
        <v>552.503735984291</v>
      </c>
      <c r="M15" s="0" t="n">
        <f aca="false">L15*EXP((Inputs!$B$6-Inputs!$B$7-0.5*Inputs!$B$8^2)*$B$2+Inputs!$B$8*SQRT($B$2)*MC_Shocks!K12)</f>
        <v>551.085933484682</v>
      </c>
      <c r="N15" s="0" t="n">
        <f aca="false">M15*EXP((Inputs!$B$6-Inputs!$B$7-0.5*Inputs!$B$8^2)*$B$2+Inputs!$B$8*SQRT($B$2)*MC_Shocks!L12)</f>
        <v>558.483662981906</v>
      </c>
      <c r="O15" s="0" t="n">
        <f aca="false">N15*EXP((Inputs!$B$6-Inputs!$B$7-0.5*Inputs!$B$8^2)*$B$2+Inputs!$B$8*SQRT($B$2)*MC_Shocks!M12)</f>
        <v>557.387319901201</v>
      </c>
      <c r="P15" s="0" t="n">
        <f aca="false">O15*EXP((Inputs!$B$6-Inputs!$B$7-0.5*Inputs!$B$8^2)*$B$2+Inputs!$B$8*SQRT($B$2)*MC_Shocks!N12)</f>
        <v>550.832251717462</v>
      </c>
      <c r="Q15" s="0" t="n">
        <f aca="false">P15*EXP((Inputs!$B$6-Inputs!$B$7-0.5*Inputs!$B$8^2)*$B$2+Inputs!$B$8*SQRT($B$2)*MC_Shocks!O12)</f>
        <v>549.81132671283</v>
      </c>
      <c r="R15" s="0" t="n">
        <f aca="false">Q15*EXP((Inputs!$B$6-Inputs!$B$7-0.5*Inputs!$B$8^2)*$B$2+Inputs!$B$8*SQRT($B$2)*MC_Shocks!P12)</f>
        <v>548.674845560751</v>
      </c>
      <c r="S15" s="0" t="n">
        <f aca="false">R15*EXP((Inputs!$B$6-Inputs!$B$7-0.5*Inputs!$B$8^2)*$B$2+Inputs!$B$8*SQRT($B$2)*MC_Shocks!Q12)</f>
        <v>537.111673247651</v>
      </c>
      <c r="T15" s="0" t="n">
        <f aca="false">S15*EXP((Inputs!$B$6-Inputs!$B$7-0.5*Inputs!$B$8^2)*$B$2+Inputs!$B$8*SQRT($B$2)*MC_Shocks!R12)</f>
        <v>536.93102391737</v>
      </c>
      <c r="U15" s="0" t="n">
        <f aca="false">T15*EXP((Inputs!$B$6-Inputs!$B$7-0.5*Inputs!$B$8^2)*$B$2+Inputs!$B$8*SQRT($B$2)*MC_Shocks!S12)</f>
        <v>535.998826807325</v>
      </c>
      <c r="V15" s="0" t="n">
        <f aca="false">U15*EXP((Inputs!$B$6-Inputs!$B$7-0.5*Inputs!$B$8^2)*$B$2+Inputs!$B$8*SQRT($B$2)*MC_Shocks!T12)</f>
        <v>539.018168384445</v>
      </c>
      <c r="W15" s="0" t="n">
        <f aca="false">V15*EXP((Inputs!$B$6-Inputs!$B$7-0.5*Inputs!$B$8^2)*$B$2+Inputs!$B$8*SQRT($B$2)*MC_Shocks!U12)</f>
        <v>547.034188442226</v>
      </c>
      <c r="X15" s="0" t="n">
        <f aca="false">W15*EXP((Inputs!$B$6-Inputs!$B$7-0.5*Inputs!$B$8^2)*$B$2+Inputs!$B$8*SQRT($B$2)*MC_Shocks!V12)</f>
        <v>551.997008196852</v>
      </c>
      <c r="Y15" s="0" t="n">
        <f aca="false">X15*EXP((Inputs!$B$6-Inputs!$B$7-0.5*Inputs!$B$8^2)*$B$2+Inputs!$B$8*SQRT($B$2)*MC_Shocks!W12)</f>
        <v>550.872767524335</v>
      </c>
      <c r="Z15" s="0" t="n">
        <f aca="false">Y15*EXP((Inputs!$B$6-Inputs!$B$7-0.5*Inputs!$B$8^2)*$B$2+Inputs!$B$8*SQRT($B$2)*MC_Shocks!X12)</f>
        <v>546.109863885876</v>
      </c>
      <c r="AA15" s="0" t="n">
        <f aca="false">Z15*EXP((Inputs!$B$6-Inputs!$B$7-0.5*Inputs!$B$8^2)*$B$2+Inputs!$B$8*SQRT($B$2)*MC_Shocks!Y12)</f>
        <v>557.425499955029</v>
      </c>
      <c r="AB15" s="0" t="n">
        <f aca="false">AA15*EXP((Inputs!$B$6-Inputs!$B$7-0.5*Inputs!$B$8^2)*$B$2+Inputs!$B$8*SQRT($B$2)*MC_Shocks!Z12)</f>
        <v>557.740035308883</v>
      </c>
      <c r="AC15" s="0" t="n">
        <f aca="false">AB15*EXP((Inputs!$B$6-Inputs!$B$7-0.5*Inputs!$B$8^2)*$B$2+Inputs!$B$8*SQRT($B$2)*MC_Shocks!AA12)</f>
        <v>557.854287922202</v>
      </c>
      <c r="AD15" s="0" t="n">
        <f aca="false">AC15*EXP((Inputs!$B$6-Inputs!$B$7-0.5*Inputs!$B$8^2)*$B$2+Inputs!$B$8*SQRT($B$2)*MC_Shocks!AB12)</f>
        <v>557.800147634084</v>
      </c>
      <c r="AE15" s="0" t="n">
        <f aca="false">AD15*EXP((Inputs!$B$6-Inputs!$B$7-0.5*Inputs!$B$8^2)*$B$2+Inputs!$B$8*SQRT($B$2)*MC_Shocks!AC12)</f>
        <v>558.730064340924</v>
      </c>
      <c r="AF15" s="0" t="n">
        <f aca="false">AE15*EXP((Inputs!$B$6-Inputs!$B$7-0.5*Inputs!$B$8^2)*$B$2+Inputs!$B$8*SQRT($B$2)*MC_Shocks!AD12)</f>
        <v>558.143215727679</v>
      </c>
      <c r="AG15" s="0" t="n">
        <f aca="false">AF15*EXP((Inputs!$B$6-Inputs!$B$7-0.5*Inputs!$B$8^2)*$B$2+Inputs!$B$8*SQRT($B$2)*MC_Shocks!AE12)</f>
        <v>555.661378843622</v>
      </c>
      <c r="AH15" s="0" t="n">
        <f aca="false">AG15*EXP((Inputs!$B$6-Inputs!$B$7-0.5*Inputs!$B$8^2)*$B$2+Inputs!$B$8*SQRT($B$2)*MC_Shocks!AF12)</f>
        <v>553.308213814931</v>
      </c>
      <c r="AI15" s="0" t="n">
        <f aca="false">AH15*EXP((Inputs!$B$6-Inputs!$B$7-0.5*Inputs!$B$8^2)*$B$2+Inputs!$B$8*SQRT($B$2)*MC_Shocks!AG12)</f>
        <v>553.216647389734</v>
      </c>
      <c r="AJ15" s="0" t="n">
        <f aca="false">AI15*EXP((Inputs!$B$6-Inputs!$B$7-0.5*Inputs!$B$8^2)*$B$2+Inputs!$B$8*SQRT($B$2)*MC_Shocks!AH12)</f>
        <v>550.888843266815</v>
      </c>
      <c r="AK15" s="0" t="n">
        <f aca="false">AJ15*EXP((Inputs!$B$6-Inputs!$B$7-0.5*Inputs!$B$8^2)*$B$2+Inputs!$B$8*SQRT($B$2)*MC_Shocks!AI12)</f>
        <v>547.83404439064</v>
      </c>
      <c r="AL15" s="0" t="n">
        <f aca="false">AK15*EXP((Inputs!$B$6-Inputs!$B$7-0.5*Inputs!$B$8^2)*$B$2+Inputs!$B$8*SQRT($B$2)*MC_Shocks!AJ12)</f>
        <v>548.348501763436</v>
      </c>
      <c r="AM15" s="0" t="n">
        <f aca="false">AL15*EXP((Inputs!$B$6-Inputs!$B$7-0.5*Inputs!$B$8^2)*$B$2+Inputs!$B$8*SQRT($B$2)*MC_Shocks!AK12)</f>
        <v>547.292087296871</v>
      </c>
      <c r="AN15" s="0" t="n">
        <f aca="false">AM15*EXP((Inputs!$B$6-Inputs!$B$7-0.5*Inputs!$B$8^2)*$B$2+Inputs!$B$8*SQRT($B$2)*MC_Shocks!AL12)</f>
        <v>553.91324983925</v>
      </c>
      <c r="AO15" s="0" t="n">
        <f aca="false">AN15*EXP((Inputs!$B$6-Inputs!$B$7-0.5*Inputs!$B$8^2)*$B$2+Inputs!$B$8*SQRT($B$2)*MC_Shocks!AM12)</f>
        <v>542.437229870378</v>
      </c>
      <c r="AP15" s="0" t="n">
        <f aca="false">AO15*EXP((Inputs!$B$6-Inputs!$B$7-0.5*Inputs!$B$8^2)*$B$2+Inputs!$B$8*SQRT($B$2)*MC_Shocks!AN12)</f>
        <v>547.20613747694</v>
      </c>
      <c r="AQ15" s="0" t="n">
        <f aca="false">AP15*EXP((Inputs!$B$6-Inputs!$B$7-0.5*Inputs!$B$8^2)*$B$2+Inputs!$B$8*SQRT($B$2)*MC_Shocks!AO12)</f>
        <v>552.694305275233</v>
      </c>
      <c r="AR15" s="0" t="n">
        <f aca="false">AQ15*EXP((Inputs!$B$6-Inputs!$B$7-0.5*Inputs!$B$8^2)*$B$2+Inputs!$B$8*SQRT($B$2)*MC_Shocks!AP12)</f>
        <v>543.729162171567</v>
      </c>
      <c r="AS15" s="0" t="n">
        <f aca="false">AR15*EXP((Inputs!$B$6-Inputs!$B$7-0.5*Inputs!$B$8^2)*$B$2+Inputs!$B$8*SQRT($B$2)*MC_Shocks!AQ12)</f>
        <v>542.304178861557</v>
      </c>
      <c r="AT15" s="0" t="n">
        <f aca="false">AS15*EXP((Inputs!$B$6-Inputs!$B$7-0.5*Inputs!$B$8^2)*$B$2+Inputs!$B$8*SQRT($B$2)*MC_Shocks!AR12)</f>
        <v>540.759569529102</v>
      </c>
      <c r="AU15" s="0" t="n">
        <f aca="false">AT15*EXP((Inputs!$B$6-Inputs!$B$7-0.5*Inputs!$B$8^2)*$B$2+Inputs!$B$8*SQRT($B$2)*MC_Shocks!AS12)</f>
        <v>534.805620018889</v>
      </c>
      <c r="AV15" s="0" t="n">
        <f aca="false">AU15*EXP((Inputs!$B$6-Inputs!$B$7-0.5*Inputs!$B$8^2)*$B$2+Inputs!$B$8*SQRT($B$2)*MC_Shocks!AT12)</f>
        <v>531.56596021834</v>
      </c>
      <c r="AW15" s="0" t="n">
        <f aca="false">AV15*EXP((Inputs!$B$6-Inputs!$B$7-0.5*Inputs!$B$8^2)*$B$2+Inputs!$B$8*SQRT($B$2)*MC_Shocks!AU12)</f>
        <v>526.953055043311</v>
      </c>
      <c r="AX15" s="0" t="n">
        <f aca="false">AW15*EXP((Inputs!$B$6-Inputs!$B$7-0.5*Inputs!$B$8^2)*$B$2+Inputs!$B$8*SQRT($B$2)*MC_Shocks!AV12)</f>
        <v>534.379620247594</v>
      </c>
      <c r="AY15" s="0" t="n">
        <f aca="false">AX15*EXP((Inputs!$B$6-Inputs!$B$7-0.5*Inputs!$B$8^2)*$B$2+Inputs!$B$8*SQRT($B$2)*MC_Shocks!AW12)</f>
        <v>538.411702412667</v>
      </c>
      <c r="AZ15" s="0" t="n">
        <f aca="false">AY15*EXP((Inputs!$B$6-Inputs!$B$7-0.5*Inputs!$B$8^2)*$B$2+Inputs!$B$8*SQRT($B$2)*MC_Shocks!AX12)</f>
        <v>543.921556201884</v>
      </c>
      <c r="BA15" s="0" t="n">
        <f aca="false">AZ15*EXP((Inputs!$B$6-Inputs!$B$7-0.5*Inputs!$B$8^2)*$B$2+Inputs!$B$8*SQRT($B$2)*MC_Shocks!AY12)</f>
        <v>547.096039705851</v>
      </c>
      <c r="BB15" s="0" t="n">
        <f aca="false">BA15*EXP((Inputs!$B$6-Inputs!$B$7-0.5*Inputs!$B$8^2)*$B$2+Inputs!$B$8*SQRT($B$2)*MC_Shocks!AZ12)</f>
        <v>542.268879686026</v>
      </c>
      <c r="BC15" s="0" t="n">
        <f aca="false">BB15*EXP((Inputs!$B$6-Inputs!$B$7-0.5*Inputs!$B$8^2)*$B$2+Inputs!$B$8*SQRT($B$2)*MC_Shocks!BA12)</f>
        <v>540.068128408594</v>
      </c>
      <c r="BD15" s="0" t="n">
        <f aca="false">BC15*EXP((Inputs!$B$6-Inputs!$B$7-0.5*Inputs!$B$8^2)*$B$2+Inputs!$B$8*SQRT($B$2)*MC_Shocks!BB12)</f>
        <v>542.219994140335</v>
      </c>
      <c r="BE15" s="0" t="n">
        <f aca="false">BD15*EXP((Inputs!$B$6-Inputs!$B$7-0.5*Inputs!$B$8^2)*$B$2+Inputs!$B$8*SQRT($B$2)*MC_Shocks!BC12)</f>
        <v>537.039177362061</v>
      </c>
      <c r="BF15" s="0" t="n">
        <f aca="false">BE15*EXP((Inputs!$B$6-Inputs!$B$7-0.5*Inputs!$B$8^2)*$B$2+Inputs!$B$8*SQRT($B$2)*MC_Shocks!BD12)</f>
        <v>540.136326550277</v>
      </c>
      <c r="BG15" s="0" t="n">
        <f aca="false">BF15*EXP((Inputs!$B$6-Inputs!$B$7-0.5*Inputs!$B$8^2)*$B$2+Inputs!$B$8*SQRT($B$2)*MC_Shocks!BE12)</f>
        <v>539.158397139299</v>
      </c>
      <c r="BH15" s="0" t="n">
        <f aca="false">BG15*EXP((Inputs!$B$6-Inputs!$B$7-0.5*Inputs!$B$8^2)*$B$2+Inputs!$B$8*SQRT($B$2)*MC_Shocks!BF12)</f>
        <v>537.608332674445</v>
      </c>
      <c r="BI15" s="0" t="n">
        <f aca="false">BH15*EXP((Inputs!$B$6-Inputs!$B$7-0.5*Inputs!$B$8^2)*$B$2+Inputs!$B$8*SQRT($B$2)*MC_Shocks!BG12)</f>
        <v>540.70002047629</v>
      </c>
      <c r="BJ15" s="0" t="n">
        <f aca="false">BI15*EXP((Inputs!$B$6-Inputs!$B$7-0.5*Inputs!$B$8^2)*$B$2+Inputs!$B$8*SQRT($B$2)*MC_Shocks!BH12)</f>
        <v>542.660169680278</v>
      </c>
      <c r="BK15" s="0" t="n">
        <f aca="false">BJ15*EXP((Inputs!$B$6-Inputs!$B$7-0.5*Inputs!$B$8^2)*$B$2+Inputs!$B$8*SQRT($B$2)*MC_Shocks!BI12)</f>
        <v>541.159512393863</v>
      </c>
      <c r="BL15" s="0" t="n">
        <f aca="false">BK15*EXP((Inputs!$B$6-Inputs!$B$7-0.5*Inputs!$B$8^2)*$B$2+Inputs!$B$8*SQRT($B$2)*MC_Shocks!BJ12)</f>
        <v>546.210989363113</v>
      </c>
      <c r="BM15" s="0" t="n">
        <f aca="false">BL15*EXP((Inputs!$B$6-Inputs!$B$7-0.5*Inputs!$B$8^2)*$B$2+Inputs!$B$8*SQRT($B$2)*MC_Shocks!BK12)</f>
        <v>541.597780217924</v>
      </c>
      <c r="BN15" s="0" t="n">
        <f aca="false">AVERAGE(C15:BM15)</f>
        <v>549.012976800655</v>
      </c>
      <c r="BO15" s="0" t="n">
        <f aca="false">MAX(B15:BM15)</f>
        <v>574.788024902344</v>
      </c>
      <c r="BP15" s="0" t="n">
        <f aca="false">MAX(BM15-Inputs!$B$4,0)</f>
        <v>0</v>
      </c>
      <c r="BQ15" s="0" t="n">
        <f aca="false">MAX(Inputs!$B$4-BM15,0)</f>
        <v>33.4022197820758</v>
      </c>
      <c r="BR15" s="0" t="n">
        <f aca="false">MAX(BN15-Inputs!$B$4,0)</f>
        <v>0</v>
      </c>
      <c r="BS15" s="0" t="n">
        <f aca="false">IF(BO15&gt;=Inputs!$B$9,0,MAX(BM15-Inputs!$B$4,0))</f>
        <v>0</v>
      </c>
    </row>
    <row r="16" customFormat="false" ht="15" hidden="false" customHeight="false" outlineLevel="0" collapsed="false">
      <c r="A16" s="0" t="n">
        <v>12</v>
      </c>
      <c r="B16" s="0" t="n">
        <f aca="false">Inputs!$B$3</f>
        <v>574.788024902344</v>
      </c>
      <c r="C16" s="0" t="n">
        <f aca="false">B16*EXP((Inputs!$B$6-Inputs!$B$7-0.5*Inputs!$B$8^2)*$B$2+Inputs!$B$8*SQRT($B$2)*MC_Shocks!A13)</f>
        <v>577.657909473705</v>
      </c>
      <c r="D16" s="0" t="n">
        <f aca="false">C16*EXP((Inputs!$B$6-Inputs!$B$7-0.5*Inputs!$B$8^2)*$B$2+Inputs!$B$8*SQRT($B$2)*MC_Shocks!B13)</f>
        <v>580.436971020853</v>
      </c>
      <c r="E16" s="0" t="n">
        <f aca="false">D16*EXP((Inputs!$B$6-Inputs!$B$7-0.5*Inputs!$B$8^2)*$B$2+Inputs!$B$8*SQRT($B$2)*MC_Shocks!C13)</f>
        <v>579.068006679802</v>
      </c>
      <c r="F16" s="0" t="n">
        <f aca="false">E16*EXP((Inputs!$B$6-Inputs!$B$7-0.5*Inputs!$B$8^2)*$B$2+Inputs!$B$8*SQRT($B$2)*MC_Shocks!D13)</f>
        <v>580.622877685364</v>
      </c>
      <c r="G16" s="0" t="n">
        <f aca="false">F16*EXP((Inputs!$B$6-Inputs!$B$7-0.5*Inputs!$B$8^2)*$B$2+Inputs!$B$8*SQRT($B$2)*MC_Shocks!E13)</f>
        <v>574.942908825435</v>
      </c>
      <c r="H16" s="0" t="n">
        <f aca="false">G16*EXP((Inputs!$B$6-Inputs!$B$7-0.5*Inputs!$B$8^2)*$B$2+Inputs!$B$8*SQRT($B$2)*MC_Shocks!F13)</f>
        <v>579.227514855482</v>
      </c>
      <c r="I16" s="0" t="n">
        <f aca="false">H16*EXP((Inputs!$B$6-Inputs!$B$7-0.5*Inputs!$B$8^2)*$B$2+Inputs!$B$8*SQRT($B$2)*MC_Shocks!G13)</f>
        <v>578.433074037347</v>
      </c>
      <c r="J16" s="0" t="n">
        <f aca="false">I16*EXP((Inputs!$B$6-Inputs!$B$7-0.5*Inputs!$B$8^2)*$B$2+Inputs!$B$8*SQRT($B$2)*MC_Shocks!H13)</f>
        <v>576.093767096739</v>
      </c>
      <c r="K16" s="0" t="n">
        <f aca="false">J16*EXP((Inputs!$B$6-Inputs!$B$7-0.5*Inputs!$B$8^2)*$B$2+Inputs!$B$8*SQRT($B$2)*MC_Shocks!I13)</f>
        <v>580.962676403261</v>
      </c>
      <c r="L16" s="0" t="n">
        <f aca="false">K16*EXP((Inputs!$B$6-Inputs!$B$7-0.5*Inputs!$B$8^2)*$B$2+Inputs!$B$8*SQRT($B$2)*MC_Shocks!J13)</f>
        <v>577.780079641447</v>
      </c>
      <c r="M16" s="0" t="n">
        <f aca="false">L16*EXP((Inputs!$B$6-Inputs!$B$7-0.5*Inputs!$B$8^2)*$B$2+Inputs!$B$8*SQRT($B$2)*MC_Shocks!K13)</f>
        <v>571.414216969997</v>
      </c>
      <c r="N16" s="0" t="n">
        <f aca="false">M16*EXP((Inputs!$B$6-Inputs!$B$7-0.5*Inputs!$B$8^2)*$B$2+Inputs!$B$8*SQRT($B$2)*MC_Shocks!L13)</f>
        <v>564.454636378318</v>
      </c>
      <c r="O16" s="0" t="n">
        <f aca="false">N16*EXP((Inputs!$B$6-Inputs!$B$7-0.5*Inputs!$B$8^2)*$B$2+Inputs!$B$8*SQRT($B$2)*MC_Shocks!M13)</f>
        <v>567.228261696526</v>
      </c>
      <c r="P16" s="0" t="n">
        <f aca="false">O16*EXP((Inputs!$B$6-Inputs!$B$7-0.5*Inputs!$B$8^2)*$B$2+Inputs!$B$8*SQRT($B$2)*MC_Shocks!N13)</f>
        <v>561.548716790927</v>
      </c>
      <c r="Q16" s="0" t="n">
        <f aca="false">P16*EXP((Inputs!$B$6-Inputs!$B$7-0.5*Inputs!$B$8^2)*$B$2+Inputs!$B$8*SQRT($B$2)*MC_Shocks!O13)</f>
        <v>569.474253994137</v>
      </c>
      <c r="R16" s="0" t="n">
        <f aca="false">Q16*EXP((Inputs!$B$6-Inputs!$B$7-0.5*Inputs!$B$8^2)*$B$2+Inputs!$B$8*SQRT($B$2)*MC_Shocks!P13)</f>
        <v>560.198977025106</v>
      </c>
      <c r="S16" s="0" t="n">
        <f aca="false">R16*EXP((Inputs!$B$6-Inputs!$B$7-0.5*Inputs!$B$8^2)*$B$2+Inputs!$B$8*SQRT($B$2)*MC_Shocks!Q13)</f>
        <v>567.842610780386</v>
      </c>
      <c r="T16" s="0" t="n">
        <f aca="false">S16*EXP((Inputs!$B$6-Inputs!$B$7-0.5*Inputs!$B$8^2)*$B$2+Inputs!$B$8*SQRT($B$2)*MC_Shocks!R13)</f>
        <v>568.847627155729</v>
      </c>
      <c r="U16" s="0" t="n">
        <f aca="false">T16*EXP((Inputs!$B$6-Inputs!$B$7-0.5*Inputs!$B$8^2)*$B$2+Inputs!$B$8*SQRT($B$2)*MC_Shocks!S13)</f>
        <v>568.46498196688</v>
      </c>
      <c r="V16" s="0" t="n">
        <f aca="false">U16*EXP((Inputs!$B$6-Inputs!$B$7-0.5*Inputs!$B$8^2)*$B$2+Inputs!$B$8*SQRT($B$2)*MC_Shocks!T13)</f>
        <v>566.066306090682</v>
      </c>
      <c r="W16" s="0" t="n">
        <f aca="false">V16*EXP((Inputs!$B$6-Inputs!$B$7-0.5*Inputs!$B$8^2)*$B$2+Inputs!$B$8*SQRT($B$2)*MC_Shocks!U13)</f>
        <v>567.915067703177</v>
      </c>
      <c r="X16" s="0" t="n">
        <f aca="false">W16*EXP((Inputs!$B$6-Inputs!$B$7-0.5*Inputs!$B$8^2)*$B$2+Inputs!$B$8*SQRT($B$2)*MC_Shocks!V13)</f>
        <v>567.79909600641</v>
      </c>
      <c r="Y16" s="0" t="n">
        <f aca="false">X16*EXP((Inputs!$B$6-Inputs!$B$7-0.5*Inputs!$B$8^2)*$B$2+Inputs!$B$8*SQRT($B$2)*MC_Shocks!W13)</f>
        <v>572.844574045207</v>
      </c>
      <c r="Z16" s="0" t="n">
        <f aca="false">Y16*EXP((Inputs!$B$6-Inputs!$B$7-0.5*Inputs!$B$8^2)*$B$2+Inputs!$B$8*SQRT($B$2)*MC_Shocks!X13)</f>
        <v>573.417986797371</v>
      </c>
      <c r="AA16" s="0" t="n">
        <f aca="false">Z16*EXP((Inputs!$B$6-Inputs!$B$7-0.5*Inputs!$B$8^2)*$B$2+Inputs!$B$8*SQRT($B$2)*MC_Shocks!Y13)</f>
        <v>574.156258919882</v>
      </c>
      <c r="AB16" s="0" t="n">
        <f aca="false">AA16*EXP((Inputs!$B$6-Inputs!$B$7-0.5*Inputs!$B$8^2)*$B$2+Inputs!$B$8*SQRT($B$2)*MC_Shocks!Z13)</f>
        <v>572.556484577944</v>
      </c>
      <c r="AC16" s="0" t="n">
        <f aca="false">AB16*EXP((Inputs!$B$6-Inputs!$B$7-0.5*Inputs!$B$8^2)*$B$2+Inputs!$B$8*SQRT($B$2)*MC_Shocks!AA13)</f>
        <v>572.351878181104</v>
      </c>
      <c r="AD16" s="0" t="n">
        <f aca="false">AC16*EXP((Inputs!$B$6-Inputs!$B$7-0.5*Inputs!$B$8^2)*$B$2+Inputs!$B$8*SQRT($B$2)*MC_Shocks!AB13)</f>
        <v>573.805266059691</v>
      </c>
      <c r="AE16" s="0" t="n">
        <f aca="false">AD16*EXP((Inputs!$B$6-Inputs!$B$7-0.5*Inputs!$B$8^2)*$B$2+Inputs!$B$8*SQRT($B$2)*MC_Shocks!AC13)</f>
        <v>566.12658952977</v>
      </c>
      <c r="AF16" s="0" t="n">
        <f aca="false">AE16*EXP((Inputs!$B$6-Inputs!$B$7-0.5*Inputs!$B$8^2)*$B$2+Inputs!$B$8*SQRT($B$2)*MC_Shocks!AD13)</f>
        <v>560.156906675949</v>
      </c>
      <c r="AG16" s="0" t="n">
        <f aca="false">AF16*EXP((Inputs!$B$6-Inputs!$B$7-0.5*Inputs!$B$8^2)*$B$2+Inputs!$B$8*SQRT($B$2)*MC_Shocks!AE13)</f>
        <v>563.522661195894</v>
      </c>
      <c r="AH16" s="0" t="n">
        <f aca="false">AG16*EXP((Inputs!$B$6-Inputs!$B$7-0.5*Inputs!$B$8^2)*$B$2+Inputs!$B$8*SQRT($B$2)*MC_Shocks!AF13)</f>
        <v>564.340246940229</v>
      </c>
      <c r="AI16" s="0" t="n">
        <f aca="false">AH16*EXP((Inputs!$B$6-Inputs!$B$7-0.5*Inputs!$B$8^2)*$B$2+Inputs!$B$8*SQRT($B$2)*MC_Shocks!AG13)</f>
        <v>563.570332527771</v>
      </c>
      <c r="AJ16" s="0" t="n">
        <f aca="false">AI16*EXP((Inputs!$B$6-Inputs!$B$7-0.5*Inputs!$B$8^2)*$B$2+Inputs!$B$8*SQRT($B$2)*MC_Shocks!AH13)</f>
        <v>563.705923224519</v>
      </c>
      <c r="AK16" s="0" t="n">
        <f aca="false">AJ16*EXP((Inputs!$B$6-Inputs!$B$7-0.5*Inputs!$B$8^2)*$B$2+Inputs!$B$8*SQRT($B$2)*MC_Shocks!AI13)</f>
        <v>565.31572626192</v>
      </c>
      <c r="AL16" s="0" t="n">
        <f aca="false">AK16*EXP((Inputs!$B$6-Inputs!$B$7-0.5*Inputs!$B$8^2)*$B$2+Inputs!$B$8*SQRT($B$2)*MC_Shocks!AJ13)</f>
        <v>562.953379735945</v>
      </c>
      <c r="AM16" s="0" t="n">
        <f aca="false">AL16*EXP((Inputs!$B$6-Inputs!$B$7-0.5*Inputs!$B$8^2)*$B$2+Inputs!$B$8*SQRT($B$2)*MC_Shocks!AK13)</f>
        <v>559.54104463144</v>
      </c>
      <c r="AN16" s="0" t="n">
        <f aca="false">AM16*EXP((Inputs!$B$6-Inputs!$B$7-0.5*Inputs!$B$8^2)*$B$2+Inputs!$B$8*SQRT($B$2)*MC_Shocks!AL13)</f>
        <v>560.463906372501</v>
      </c>
      <c r="AO16" s="0" t="n">
        <f aca="false">AN16*EXP((Inputs!$B$6-Inputs!$B$7-0.5*Inputs!$B$8^2)*$B$2+Inputs!$B$8*SQRT($B$2)*MC_Shocks!AM13)</f>
        <v>556.183224078885</v>
      </c>
      <c r="AP16" s="0" t="n">
        <f aca="false">AO16*EXP((Inputs!$B$6-Inputs!$B$7-0.5*Inputs!$B$8^2)*$B$2+Inputs!$B$8*SQRT($B$2)*MC_Shocks!AN13)</f>
        <v>558.040064828581</v>
      </c>
      <c r="AQ16" s="0" t="n">
        <f aca="false">AP16*EXP((Inputs!$B$6-Inputs!$B$7-0.5*Inputs!$B$8^2)*$B$2+Inputs!$B$8*SQRT($B$2)*MC_Shocks!AO13)</f>
        <v>550.605487461014</v>
      </c>
      <c r="AR16" s="0" t="n">
        <f aca="false">AQ16*EXP((Inputs!$B$6-Inputs!$B$7-0.5*Inputs!$B$8^2)*$B$2+Inputs!$B$8*SQRT($B$2)*MC_Shocks!AP13)</f>
        <v>555.171535084874</v>
      </c>
      <c r="AS16" s="0" t="n">
        <f aca="false">AR16*EXP((Inputs!$B$6-Inputs!$B$7-0.5*Inputs!$B$8^2)*$B$2+Inputs!$B$8*SQRT($B$2)*MC_Shocks!AQ13)</f>
        <v>557.309401031715</v>
      </c>
      <c r="AT16" s="0" t="n">
        <f aca="false">AS16*EXP((Inputs!$B$6-Inputs!$B$7-0.5*Inputs!$B$8^2)*$B$2+Inputs!$B$8*SQRT($B$2)*MC_Shocks!AR13)</f>
        <v>558.495166996959</v>
      </c>
      <c r="AU16" s="0" t="n">
        <f aca="false">AT16*EXP((Inputs!$B$6-Inputs!$B$7-0.5*Inputs!$B$8^2)*$B$2+Inputs!$B$8*SQRT($B$2)*MC_Shocks!AS13)</f>
        <v>562.91911044615</v>
      </c>
      <c r="AV16" s="0" t="n">
        <f aca="false">AU16*EXP((Inputs!$B$6-Inputs!$B$7-0.5*Inputs!$B$8^2)*$B$2+Inputs!$B$8*SQRT($B$2)*MC_Shocks!AT13)</f>
        <v>570.459635172525</v>
      </c>
      <c r="AW16" s="0" t="n">
        <f aca="false">AV16*EXP((Inputs!$B$6-Inputs!$B$7-0.5*Inputs!$B$8^2)*$B$2+Inputs!$B$8*SQRT($B$2)*MC_Shocks!AU13)</f>
        <v>575.122866728963</v>
      </c>
      <c r="AX16" s="0" t="n">
        <f aca="false">AW16*EXP((Inputs!$B$6-Inputs!$B$7-0.5*Inputs!$B$8^2)*$B$2+Inputs!$B$8*SQRT($B$2)*MC_Shocks!AV13)</f>
        <v>566.838507256929</v>
      </c>
      <c r="AY16" s="0" t="n">
        <f aca="false">AX16*EXP((Inputs!$B$6-Inputs!$B$7-0.5*Inputs!$B$8^2)*$B$2+Inputs!$B$8*SQRT($B$2)*MC_Shocks!AW13)</f>
        <v>561.16665944992</v>
      </c>
      <c r="AZ16" s="0" t="n">
        <f aca="false">AY16*EXP((Inputs!$B$6-Inputs!$B$7-0.5*Inputs!$B$8^2)*$B$2+Inputs!$B$8*SQRT($B$2)*MC_Shocks!AX13)</f>
        <v>558.444702794421</v>
      </c>
      <c r="BA16" s="0" t="n">
        <f aca="false">AZ16*EXP((Inputs!$B$6-Inputs!$B$7-0.5*Inputs!$B$8^2)*$B$2+Inputs!$B$8*SQRT($B$2)*MC_Shocks!AY13)</f>
        <v>558.612991443988</v>
      </c>
      <c r="BB16" s="0" t="n">
        <f aca="false">BA16*EXP((Inputs!$B$6-Inputs!$B$7-0.5*Inputs!$B$8^2)*$B$2+Inputs!$B$8*SQRT($B$2)*MC_Shocks!AZ13)</f>
        <v>560.964602799147</v>
      </c>
      <c r="BC16" s="0" t="n">
        <f aca="false">BB16*EXP((Inputs!$B$6-Inputs!$B$7-0.5*Inputs!$B$8^2)*$B$2+Inputs!$B$8*SQRT($B$2)*MC_Shocks!BA13)</f>
        <v>557.796855181437</v>
      </c>
      <c r="BD16" s="0" t="n">
        <f aca="false">BC16*EXP((Inputs!$B$6-Inputs!$B$7-0.5*Inputs!$B$8^2)*$B$2+Inputs!$B$8*SQRT($B$2)*MC_Shocks!BB13)</f>
        <v>558.676603244078</v>
      </c>
      <c r="BE16" s="0" t="n">
        <f aca="false">BD16*EXP((Inputs!$B$6-Inputs!$B$7-0.5*Inputs!$B$8^2)*$B$2+Inputs!$B$8*SQRT($B$2)*MC_Shocks!BC13)</f>
        <v>555.391173635124</v>
      </c>
      <c r="BF16" s="0" t="n">
        <f aca="false">BE16*EXP((Inputs!$B$6-Inputs!$B$7-0.5*Inputs!$B$8^2)*$B$2+Inputs!$B$8*SQRT($B$2)*MC_Shocks!BD13)</f>
        <v>552.755551820059</v>
      </c>
      <c r="BG16" s="0" t="n">
        <f aca="false">BF16*EXP((Inputs!$B$6-Inputs!$B$7-0.5*Inputs!$B$8^2)*$B$2+Inputs!$B$8*SQRT($B$2)*MC_Shocks!BE13)</f>
        <v>546.673211211288</v>
      </c>
      <c r="BH16" s="0" t="n">
        <f aca="false">BG16*EXP((Inputs!$B$6-Inputs!$B$7-0.5*Inputs!$B$8^2)*$B$2+Inputs!$B$8*SQRT($B$2)*MC_Shocks!BF13)</f>
        <v>542.735209963389</v>
      </c>
      <c r="BI16" s="0" t="n">
        <f aca="false">BH16*EXP((Inputs!$B$6-Inputs!$B$7-0.5*Inputs!$B$8^2)*$B$2+Inputs!$B$8*SQRT($B$2)*MC_Shocks!BG13)</f>
        <v>536.997277511669</v>
      </c>
      <c r="BJ16" s="0" t="n">
        <f aca="false">BI16*EXP((Inputs!$B$6-Inputs!$B$7-0.5*Inputs!$B$8^2)*$B$2+Inputs!$B$8*SQRT($B$2)*MC_Shocks!BH13)</f>
        <v>532.906394124356</v>
      </c>
      <c r="BK16" s="0" t="n">
        <f aca="false">BJ16*EXP((Inputs!$B$6-Inputs!$B$7-0.5*Inputs!$B$8^2)*$B$2+Inputs!$B$8*SQRT($B$2)*MC_Shocks!BI13)</f>
        <v>537.430051580648</v>
      </c>
      <c r="BL16" s="0" t="n">
        <f aca="false">BK16*EXP((Inputs!$B$6-Inputs!$B$7-0.5*Inputs!$B$8^2)*$B$2+Inputs!$B$8*SQRT($B$2)*MC_Shocks!BJ13)</f>
        <v>533.447894304709</v>
      </c>
      <c r="BM16" s="0" t="n">
        <f aca="false">BL16*EXP((Inputs!$B$6-Inputs!$B$7-0.5*Inputs!$B$8^2)*$B$2+Inputs!$B$8*SQRT($B$2)*MC_Shocks!BK13)</f>
        <v>544.756175546016</v>
      </c>
      <c r="BN16" s="0" t="n">
        <f aca="false">AVERAGE(C16:BM16)</f>
        <v>563.574762819868</v>
      </c>
      <c r="BO16" s="0" t="n">
        <f aca="false">MAX(B16:BM16)</f>
        <v>580.962676403261</v>
      </c>
      <c r="BP16" s="0" t="n">
        <f aca="false">MAX(BM16-Inputs!$B$4,0)</f>
        <v>0</v>
      </c>
      <c r="BQ16" s="0" t="n">
        <f aca="false">MAX(Inputs!$B$4-BM16,0)</f>
        <v>30.2438244539841</v>
      </c>
      <c r="BR16" s="0" t="n">
        <f aca="false">MAX(BN16-Inputs!$B$4,0)</f>
        <v>0</v>
      </c>
      <c r="BS16" s="0" t="n">
        <f aca="false">IF(BO16&gt;=Inputs!$B$9,0,MAX(BM16-Inputs!$B$4,0))</f>
        <v>0</v>
      </c>
    </row>
    <row r="17" customFormat="false" ht="15" hidden="false" customHeight="false" outlineLevel="0" collapsed="false">
      <c r="A17" s="0" t="n">
        <v>13</v>
      </c>
      <c r="B17" s="0" t="n">
        <f aca="false">Inputs!$B$3</f>
        <v>574.788024902344</v>
      </c>
      <c r="C17" s="0" t="n">
        <f aca="false">B17*EXP((Inputs!$B$6-Inputs!$B$7-0.5*Inputs!$B$8^2)*$B$2+Inputs!$B$8*SQRT($B$2)*MC_Shocks!A14)</f>
        <v>577.096282415983</v>
      </c>
      <c r="D17" s="0" t="n">
        <f aca="false">C17*EXP((Inputs!$B$6-Inputs!$B$7-0.5*Inputs!$B$8^2)*$B$2+Inputs!$B$8*SQRT($B$2)*MC_Shocks!B14)</f>
        <v>577.997616714382</v>
      </c>
      <c r="E17" s="0" t="n">
        <f aca="false">D17*EXP((Inputs!$B$6-Inputs!$B$7-0.5*Inputs!$B$8^2)*$B$2+Inputs!$B$8*SQRT($B$2)*MC_Shocks!C14)</f>
        <v>574.129370040435</v>
      </c>
      <c r="F17" s="0" t="n">
        <f aca="false">E17*EXP((Inputs!$B$6-Inputs!$B$7-0.5*Inputs!$B$8^2)*$B$2+Inputs!$B$8*SQRT($B$2)*MC_Shocks!D14)</f>
        <v>577.382300481482</v>
      </c>
      <c r="G17" s="0" t="n">
        <f aca="false">F17*EXP((Inputs!$B$6-Inputs!$B$7-0.5*Inputs!$B$8^2)*$B$2+Inputs!$B$8*SQRT($B$2)*MC_Shocks!E14)</f>
        <v>574.805905542944</v>
      </c>
      <c r="H17" s="0" t="n">
        <f aca="false">G17*EXP((Inputs!$B$6-Inputs!$B$7-0.5*Inputs!$B$8^2)*$B$2+Inputs!$B$8*SQRT($B$2)*MC_Shocks!F14)</f>
        <v>575.416804188086</v>
      </c>
      <c r="I17" s="0" t="n">
        <f aca="false">H17*EXP((Inputs!$B$6-Inputs!$B$7-0.5*Inputs!$B$8^2)*$B$2+Inputs!$B$8*SQRT($B$2)*MC_Shocks!G14)</f>
        <v>587.277842168899</v>
      </c>
      <c r="J17" s="0" t="n">
        <f aca="false">I17*EXP((Inputs!$B$6-Inputs!$B$7-0.5*Inputs!$B$8^2)*$B$2+Inputs!$B$8*SQRT($B$2)*MC_Shocks!H14)</f>
        <v>586.885840757011</v>
      </c>
      <c r="K17" s="0" t="n">
        <f aca="false">J17*EXP((Inputs!$B$6-Inputs!$B$7-0.5*Inputs!$B$8^2)*$B$2+Inputs!$B$8*SQRT($B$2)*MC_Shocks!I14)</f>
        <v>592.316896594868</v>
      </c>
      <c r="L17" s="0" t="n">
        <f aca="false">K17*EXP((Inputs!$B$6-Inputs!$B$7-0.5*Inputs!$B$8^2)*$B$2+Inputs!$B$8*SQRT($B$2)*MC_Shocks!J14)</f>
        <v>589.077554545313</v>
      </c>
      <c r="M17" s="0" t="n">
        <f aca="false">L17*EXP((Inputs!$B$6-Inputs!$B$7-0.5*Inputs!$B$8^2)*$B$2+Inputs!$B$8*SQRT($B$2)*MC_Shocks!K14)</f>
        <v>588.969625035464</v>
      </c>
      <c r="N17" s="0" t="n">
        <f aca="false">M17*EXP((Inputs!$B$6-Inputs!$B$7-0.5*Inputs!$B$8^2)*$B$2+Inputs!$B$8*SQRT($B$2)*MC_Shocks!L14)</f>
        <v>597.358019909971</v>
      </c>
      <c r="O17" s="0" t="n">
        <f aca="false">N17*EXP((Inputs!$B$6-Inputs!$B$7-0.5*Inputs!$B$8^2)*$B$2+Inputs!$B$8*SQRT($B$2)*MC_Shocks!M14)</f>
        <v>594.450384129278</v>
      </c>
      <c r="P17" s="0" t="n">
        <f aca="false">O17*EXP((Inputs!$B$6-Inputs!$B$7-0.5*Inputs!$B$8^2)*$B$2+Inputs!$B$8*SQRT($B$2)*MC_Shocks!N14)</f>
        <v>603.116070082978</v>
      </c>
      <c r="Q17" s="0" t="n">
        <f aca="false">P17*EXP((Inputs!$B$6-Inputs!$B$7-0.5*Inputs!$B$8^2)*$B$2+Inputs!$B$8*SQRT($B$2)*MC_Shocks!O14)</f>
        <v>606.56904408302</v>
      </c>
      <c r="R17" s="0" t="n">
        <f aca="false">Q17*EXP((Inputs!$B$6-Inputs!$B$7-0.5*Inputs!$B$8^2)*$B$2+Inputs!$B$8*SQRT($B$2)*MC_Shocks!P14)</f>
        <v>603.925510194728</v>
      </c>
      <c r="S17" s="0" t="n">
        <f aca="false">R17*EXP((Inputs!$B$6-Inputs!$B$7-0.5*Inputs!$B$8^2)*$B$2+Inputs!$B$8*SQRT($B$2)*MC_Shocks!Q14)</f>
        <v>607.020192440653</v>
      </c>
      <c r="T17" s="0" t="n">
        <f aca="false">S17*EXP((Inputs!$B$6-Inputs!$B$7-0.5*Inputs!$B$8^2)*$B$2+Inputs!$B$8*SQRT($B$2)*MC_Shocks!R14)</f>
        <v>611.779314762066</v>
      </c>
      <c r="U17" s="0" t="n">
        <f aca="false">T17*EXP((Inputs!$B$6-Inputs!$B$7-0.5*Inputs!$B$8^2)*$B$2+Inputs!$B$8*SQRT($B$2)*MC_Shocks!S14)</f>
        <v>614.86254734302</v>
      </c>
      <c r="V17" s="0" t="n">
        <f aca="false">U17*EXP((Inputs!$B$6-Inputs!$B$7-0.5*Inputs!$B$8^2)*$B$2+Inputs!$B$8*SQRT($B$2)*MC_Shocks!T14)</f>
        <v>607.308281168502</v>
      </c>
      <c r="W17" s="0" t="n">
        <f aca="false">V17*EXP((Inputs!$B$6-Inputs!$B$7-0.5*Inputs!$B$8^2)*$B$2+Inputs!$B$8*SQRT($B$2)*MC_Shocks!U14)</f>
        <v>603.872157476774</v>
      </c>
      <c r="X17" s="0" t="n">
        <f aca="false">W17*EXP((Inputs!$B$6-Inputs!$B$7-0.5*Inputs!$B$8^2)*$B$2+Inputs!$B$8*SQRT($B$2)*MC_Shocks!V14)</f>
        <v>602.744437066119</v>
      </c>
      <c r="Y17" s="0" t="n">
        <f aca="false">X17*EXP((Inputs!$B$6-Inputs!$B$7-0.5*Inputs!$B$8^2)*$B$2+Inputs!$B$8*SQRT($B$2)*MC_Shocks!W14)</f>
        <v>602.445459725453</v>
      </c>
      <c r="Z17" s="0" t="n">
        <f aca="false">Y17*EXP((Inputs!$B$6-Inputs!$B$7-0.5*Inputs!$B$8^2)*$B$2+Inputs!$B$8*SQRT($B$2)*MC_Shocks!X14)</f>
        <v>605.47618630142</v>
      </c>
      <c r="AA17" s="0" t="n">
        <f aca="false">Z17*EXP((Inputs!$B$6-Inputs!$B$7-0.5*Inputs!$B$8^2)*$B$2+Inputs!$B$8*SQRT($B$2)*MC_Shocks!Y14)</f>
        <v>606.387521466761</v>
      </c>
      <c r="AB17" s="0" t="n">
        <f aca="false">AA17*EXP((Inputs!$B$6-Inputs!$B$7-0.5*Inputs!$B$8^2)*$B$2+Inputs!$B$8*SQRT($B$2)*MC_Shocks!Z14)</f>
        <v>600.054418787361</v>
      </c>
      <c r="AC17" s="0" t="n">
        <f aca="false">AB17*EXP((Inputs!$B$6-Inputs!$B$7-0.5*Inputs!$B$8^2)*$B$2+Inputs!$B$8*SQRT($B$2)*MC_Shocks!AA14)</f>
        <v>601.923747205953</v>
      </c>
      <c r="AD17" s="0" t="n">
        <f aca="false">AC17*EXP((Inputs!$B$6-Inputs!$B$7-0.5*Inputs!$B$8^2)*$B$2+Inputs!$B$8*SQRT($B$2)*MC_Shocks!AB14)</f>
        <v>604.903446131803</v>
      </c>
      <c r="AE17" s="0" t="n">
        <f aca="false">AD17*EXP((Inputs!$B$6-Inputs!$B$7-0.5*Inputs!$B$8^2)*$B$2+Inputs!$B$8*SQRT($B$2)*MC_Shocks!AC14)</f>
        <v>607.652988007076</v>
      </c>
      <c r="AF17" s="0" t="n">
        <f aca="false">AE17*EXP((Inputs!$B$6-Inputs!$B$7-0.5*Inputs!$B$8^2)*$B$2+Inputs!$B$8*SQRT($B$2)*MC_Shocks!AD14)</f>
        <v>612.943090940347</v>
      </c>
      <c r="AG17" s="0" t="n">
        <f aca="false">AF17*EXP((Inputs!$B$6-Inputs!$B$7-0.5*Inputs!$B$8^2)*$B$2+Inputs!$B$8*SQRT($B$2)*MC_Shocks!AE14)</f>
        <v>617.069644957958</v>
      </c>
      <c r="AH17" s="0" t="n">
        <f aca="false">AG17*EXP((Inputs!$B$6-Inputs!$B$7-0.5*Inputs!$B$8^2)*$B$2+Inputs!$B$8*SQRT($B$2)*MC_Shocks!AF14)</f>
        <v>619.379939271367</v>
      </c>
      <c r="AI17" s="0" t="n">
        <f aca="false">AH17*EXP((Inputs!$B$6-Inputs!$B$7-0.5*Inputs!$B$8^2)*$B$2+Inputs!$B$8*SQRT($B$2)*MC_Shocks!AG14)</f>
        <v>619.093669733335</v>
      </c>
      <c r="AJ17" s="0" t="n">
        <f aca="false">AI17*EXP((Inputs!$B$6-Inputs!$B$7-0.5*Inputs!$B$8^2)*$B$2+Inputs!$B$8*SQRT($B$2)*MC_Shocks!AH14)</f>
        <v>611.04742508837</v>
      </c>
      <c r="AK17" s="0" t="n">
        <f aca="false">AJ17*EXP((Inputs!$B$6-Inputs!$B$7-0.5*Inputs!$B$8^2)*$B$2+Inputs!$B$8*SQRT($B$2)*MC_Shocks!AI14)</f>
        <v>613.191354093801</v>
      </c>
      <c r="AL17" s="0" t="n">
        <f aca="false">AK17*EXP((Inputs!$B$6-Inputs!$B$7-0.5*Inputs!$B$8^2)*$B$2+Inputs!$B$8*SQRT($B$2)*MC_Shocks!AJ14)</f>
        <v>614.260406637922</v>
      </c>
      <c r="AM17" s="0" t="n">
        <f aca="false">AL17*EXP((Inputs!$B$6-Inputs!$B$7-0.5*Inputs!$B$8^2)*$B$2+Inputs!$B$8*SQRT($B$2)*MC_Shocks!AK14)</f>
        <v>615.643280264293</v>
      </c>
      <c r="AN17" s="0" t="n">
        <f aca="false">AM17*EXP((Inputs!$B$6-Inputs!$B$7-0.5*Inputs!$B$8^2)*$B$2+Inputs!$B$8*SQRT($B$2)*MC_Shocks!AL14)</f>
        <v>609.496762025091</v>
      </c>
      <c r="AO17" s="0" t="n">
        <f aca="false">AN17*EXP((Inputs!$B$6-Inputs!$B$7-0.5*Inputs!$B$8^2)*$B$2+Inputs!$B$8*SQRT($B$2)*MC_Shocks!AM14)</f>
        <v>604.349084080559</v>
      </c>
      <c r="AP17" s="0" t="n">
        <f aca="false">AO17*EXP((Inputs!$B$6-Inputs!$B$7-0.5*Inputs!$B$8^2)*$B$2+Inputs!$B$8*SQRT($B$2)*MC_Shocks!AN14)</f>
        <v>609.476829716856</v>
      </c>
      <c r="AQ17" s="0" t="n">
        <f aca="false">AP17*EXP((Inputs!$B$6-Inputs!$B$7-0.5*Inputs!$B$8^2)*$B$2+Inputs!$B$8*SQRT($B$2)*MC_Shocks!AO14)</f>
        <v>609.343087525371</v>
      </c>
      <c r="AR17" s="0" t="n">
        <f aca="false">AQ17*EXP((Inputs!$B$6-Inputs!$B$7-0.5*Inputs!$B$8^2)*$B$2+Inputs!$B$8*SQRT($B$2)*MC_Shocks!AP14)</f>
        <v>612.704103643479</v>
      </c>
      <c r="AS17" s="0" t="n">
        <f aca="false">AR17*EXP((Inputs!$B$6-Inputs!$B$7-0.5*Inputs!$B$8^2)*$B$2+Inputs!$B$8*SQRT($B$2)*MC_Shocks!AQ14)</f>
        <v>612.899572897913</v>
      </c>
      <c r="AT17" s="0" t="n">
        <f aca="false">AS17*EXP((Inputs!$B$6-Inputs!$B$7-0.5*Inputs!$B$8^2)*$B$2+Inputs!$B$8*SQRT($B$2)*MC_Shocks!AR14)</f>
        <v>613.102097343739</v>
      </c>
      <c r="AU17" s="0" t="n">
        <f aca="false">AT17*EXP((Inputs!$B$6-Inputs!$B$7-0.5*Inputs!$B$8^2)*$B$2+Inputs!$B$8*SQRT($B$2)*MC_Shocks!AS14)</f>
        <v>617.740936015605</v>
      </c>
      <c r="AV17" s="0" t="n">
        <f aca="false">AU17*EXP((Inputs!$B$6-Inputs!$B$7-0.5*Inputs!$B$8^2)*$B$2+Inputs!$B$8*SQRT($B$2)*MC_Shocks!AT14)</f>
        <v>615.275255260596</v>
      </c>
      <c r="AW17" s="0" t="n">
        <f aca="false">AV17*EXP((Inputs!$B$6-Inputs!$B$7-0.5*Inputs!$B$8^2)*$B$2+Inputs!$B$8*SQRT($B$2)*MC_Shocks!AU14)</f>
        <v>615.802679847316</v>
      </c>
      <c r="AX17" s="0" t="n">
        <f aca="false">AW17*EXP((Inputs!$B$6-Inputs!$B$7-0.5*Inputs!$B$8^2)*$B$2+Inputs!$B$8*SQRT($B$2)*MC_Shocks!AV14)</f>
        <v>613.606414074303</v>
      </c>
      <c r="AY17" s="0" t="n">
        <f aca="false">AX17*EXP((Inputs!$B$6-Inputs!$B$7-0.5*Inputs!$B$8^2)*$B$2+Inputs!$B$8*SQRT($B$2)*MC_Shocks!AW14)</f>
        <v>611.552734458514</v>
      </c>
      <c r="AZ17" s="0" t="n">
        <f aca="false">AY17*EXP((Inputs!$B$6-Inputs!$B$7-0.5*Inputs!$B$8^2)*$B$2+Inputs!$B$8*SQRT($B$2)*MC_Shocks!AX14)</f>
        <v>610.112195073233</v>
      </c>
      <c r="BA17" s="0" t="n">
        <f aca="false">AZ17*EXP((Inputs!$B$6-Inputs!$B$7-0.5*Inputs!$B$8^2)*$B$2+Inputs!$B$8*SQRT($B$2)*MC_Shocks!AY14)</f>
        <v>611.245924243959</v>
      </c>
      <c r="BB17" s="0" t="n">
        <f aca="false">BA17*EXP((Inputs!$B$6-Inputs!$B$7-0.5*Inputs!$B$8^2)*$B$2+Inputs!$B$8*SQRT($B$2)*MC_Shocks!AZ14)</f>
        <v>608.98632124255</v>
      </c>
      <c r="BC17" s="0" t="n">
        <f aca="false">BB17*EXP((Inputs!$B$6-Inputs!$B$7-0.5*Inputs!$B$8^2)*$B$2+Inputs!$B$8*SQRT($B$2)*MC_Shocks!BA14)</f>
        <v>615.14130060976</v>
      </c>
      <c r="BD17" s="0" t="n">
        <f aca="false">BC17*EXP((Inputs!$B$6-Inputs!$B$7-0.5*Inputs!$B$8^2)*$B$2+Inputs!$B$8*SQRT($B$2)*MC_Shocks!BB14)</f>
        <v>610.848785356139</v>
      </c>
      <c r="BE17" s="0" t="n">
        <f aca="false">BD17*EXP((Inputs!$B$6-Inputs!$B$7-0.5*Inputs!$B$8^2)*$B$2+Inputs!$B$8*SQRT($B$2)*MC_Shocks!BC14)</f>
        <v>610.001443558363</v>
      </c>
      <c r="BF17" s="0" t="n">
        <f aca="false">BE17*EXP((Inputs!$B$6-Inputs!$B$7-0.5*Inputs!$B$8^2)*$B$2+Inputs!$B$8*SQRT($B$2)*MC_Shocks!BD14)</f>
        <v>607.934582765663</v>
      </c>
      <c r="BG17" s="0" t="n">
        <f aca="false">BF17*EXP((Inputs!$B$6-Inputs!$B$7-0.5*Inputs!$B$8^2)*$B$2+Inputs!$B$8*SQRT($B$2)*MC_Shocks!BE14)</f>
        <v>615.011169146161</v>
      </c>
      <c r="BH17" s="0" t="n">
        <f aca="false">BG17*EXP((Inputs!$B$6-Inputs!$B$7-0.5*Inputs!$B$8^2)*$B$2+Inputs!$B$8*SQRT($B$2)*MC_Shocks!BF14)</f>
        <v>616.028986198447</v>
      </c>
      <c r="BI17" s="0" t="n">
        <f aca="false">BH17*EXP((Inputs!$B$6-Inputs!$B$7-0.5*Inputs!$B$8^2)*$B$2+Inputs!$B$8*SQRT($B$2)*MC_Shocks!BG14)</f>
        <v>621.150825800605</v>
      </c>
      <c r="BJ17" s="0" t="n">
        <f aca="false">BI17*EXP((Inputs!$B$6-Inputs!$B$7-0.5*Inputs!$B$8^2)*$B$2+Inputs!$B$8*SQRT($B$2)*MC_Shocks!BH14)</f>
        <v>613.931503048382</v>
      </c>
      <c r="BK17" s="0" t="n">
        <f aca="false">BJ17*EXP((Inputs!$B$6-Inputs!$B$7-0.5*Inputs!$B$8^2)*$B$2+Inputs!$B$8*SQRT($B$2)*MC_Shocks!BI14)</f>
        <v>615.291531487109</v>
      </c>
      <c r="BL17" s="0" t="n">
        <f aca="false">BK17*EXP((Inputs!$B$6-Inputs!$B$7-0.5*Inputs!$B$8^2)*$B$2+Inputs!$B$8*SQRT($B$2)*MC_Shocks!BJ14)</f>
        <v>619.707705746473</v>
      </c>
      <c r="BM17" s="0" t="n">
        <f aca="false">BL17*EXP((Inputs!$B$6-Inputs!$B$7-0.5*Inputs!$B$8^2)*$B$2+Inputs!$B$8*SQRT($B$2)*MC_Shocks!BK14)</f>
        <v>620.170852064321</v>
      </c>
      <c r="BN17" s="0" t="n">
        <f aca="false">AVERAGE(C17:BM17)</f>
        <v>605.503924745805</v>
      </c>
      <c r="BO17" s="0" t="n">
        <f aca="false">MAX(B17:BM17)</f>
        <v>621.150825800605</v>
      </c>
      <c r="BP17" s="0" t="n">
        <f aca="false">MAX(BM17-Inputs!$B$4,0)</f>
        <v>45.1708520643213</v>
      </c>
      <c r="BQ17" s="0" t="n">
        <f aca="false">MAX(Inputs!$B$4-BM17,0)</f>
        <v>0</v>
      </c>
      <c r="BR17" s="0" t="n">
        <f aca="false">MAX(BN17-Inputs!$B$4,0)</f>
        <v>30.5039247458049</v>
      </c>
      <c r="BS17" s="0" t="n">
        <f aca="false">IF(BO17&gt;=Inputs!$B$9,0,MAX(BM17-Inputs!$B$4,0))</f>
        <v>0</v>
      </c>
    </row>
    <row r="18" customFormat="false" ht="15" hidden="false" customHeight="false" outlineLevel="0" collapsed="false">
      <c r="A18" s="0" t="n">
        <v>14</v>
      </c>
      <c r="B18" s="0" t="n">
        <f aca="false">Inputs!$B$3</f>
        <v>574.788024902344</v>
      </c>
      <c r="C18" s="0" t="n">
        <f aca="false">B18*EXP((Inputs!$B$6-Inputs!$B$7-0.5*Inputs!$B$8^2)*$B$2+Inputs!$B$8*SQRT($B$2)*MC_Shocks!A15)</f>
        <v>579.72164297957</v>
      </c>
      <c r="D18" s="0" t="n">
        <f aca="false">C18*EXP((Inputs!$B$6-Inputs!$B$7-0.5*Inputs!$B$8^2)*$B$2+Inputs!$B$8*SQRT($B$2)*MC_Shocks!B15)</f>
        <v>577.402017345758</v>
      </c>
      <c r="E18" s="0" t="n">
        <f aca="false">D18*EXP((Inputs!$B$6-Inputs!$B$7-0.5*Inputs!$B$8^2)*$B$2+Inputs!$B$8*SQRT($B$2)*MC_Shocks!C15)</f>
        <v>583.948846297006</v>
      </c>
      <c r="F18" s="0" t="n">
        <f aca="false">E18*EXP((Inputs!$B$6-Inputs!$B$7-0.5*Inputs!$B$8^2)*$B$2+Inputs!$B$8*SQRT($B$2)*MC_Shocks!D15)</f>
        <v>594.752161730692</v>
      </c>
      <c r="G18" s="0" t="n">
        <f aca="false">F18*EXP((Inputs!$B$6-Inputs!$B$7-0.5*Inputs!$B$8^2)*$B$2+Inputs!$B$8*SQRT($B$2)*MC_Shocks!E15)</f>
        <v>593.09864096821</v>
      </c>
      <c r="H18" s="0" t="n">
        <f aca="false">G18*EXP((Inputs!$B$6-Inputs!$B$7-0.5*Inputs!$B$8^2)*$B$2+Inputs!$B$8*SQRT($B$2)*MC_Shocks!F15)</f>
        <v>591.061989475193</v>
      </c>
      <c r="I18" s="0" t="n">
        <f aca="false">H18*EXP((Inputs!$B$6-Inputs!$B$7-0.5*Inputs!$B$8^2)*$B$2+Inputs!$B$8*SQRT($B$2)*MC_Shocks!G15)</f>
        <v>597.972562683435</v>
      </c>
      <c r="J18" s="0" t="n">
        <f aca="false">I18*EXP((Inputs!$B$6-Inputs!$B$7-0.5*Inputs!$B$8^2)*$B$2+Inputs!$B$8*SQRT($B$2)*MC_Shocks!H15)</f>
        <v>605.569830297971</v>
      </c>
      <c r="K18" s="0" t="n">
        <f aca="false">J18*EXP((Inputs!$B$6-Inputs!$B$7-0.5*Inputs!$B$8^2)*$B$2+Inputs!$B$8*SQRT($B$2)*MC_Shocks!I15)</f>
        <v>603.120121004463</v>
      </c>
      <c r="L18" s="0" t="n">
        <f aca="false">K18*EXP((Inputs!$B$6-Inputs!$B$7-0.5*Inputs!$B$8^2)*$B$2+Inputs!$B$8*SQRT($B$2)*MC_Shocks!J15)</f>
        <v>601.169776479723</v>
      </c>
      <c r="M18" s="0" t="n">
        <f aca="false">L18*EXP((Inputs!$B$6-Inputs!$B$7-0.5*Inputs!$B$8^2)*$B$2+Inputs!$B$8*SQRT($B$2)*MC_Shocks!K15)</f>
        <v>599.88401370285</v>
      </c>
      <c r="N18" s="0" t="n">
        <f aca="false">M18*EXP((Inputs!$B$6-Inputs!$B$7-0.5*Inputs!$B$8^2)*$B$2+Inputs!$B$8*SQRT($B$2)*MC_Shocks!L15)</f>
        <v>593.57595283205</v>
      </c>
      <c r="O18" s="0" t="n">
        <f aca="false">N18*EXP((Inputs!$B$6-Inputs!$B$7-0.5*Inputs!$B$8^2)*$B$2+Inputs!$B$8*SQRT($B$2)*MC_Shocks!M15)</f>
        <v>589.32150166883</v>
      </c>
      <c r="P18" s="0" t="n">
        <f aca="false">O18*EXP((Inputs!$B$6-Inputs!$B$7-0.5*Inputs!$B$8^2)*$B$2+Inputs!$B$8*SQRT($B$2)*MC_Shocks!N15)</f>
        <v>584.70087762733</v>
      </c>
      <c r="Q18" s="0" t="n">
        <f aca="false">P18*EXP((Inputs!$B$6-Inputs!$B$7-0.5*Inputs!$B$8^2)*$B$2+Inputs!$B$8*SQRT($B$2)*MC_Shocks!O15)</f>
        <v>581.205163439951</v>
      </c>
      <c r="R18" s="0" t="n">
        <f aca="false">Q18*EXP((Inputs!$B$6-Inputs!$B$7-0.5*Inputs!$B$8^2)*$B$2+Inputs!$B$8*SQRT($B$2)*MC_Shocks!P15)</f>
        <v>581.100075853858</v>
      </c>
      <c r="S18" s="0" t="n">
        <f aca="false">R18*EXP((Inputs!$B$6-Inputs!$B$7-0.5*Inputs!$B$8^2)*$B$2+Inputs!$B$8*SQRT($B$2)*MC_Shocks!Q15)</f>
        <v>582.235691324874</v>
      </c>
      <c r="T18" s="0" t="n">
        <f aca="false">S18*EXP((Inputs!$B$6-Inputs!$B$7-0.5*Inputs!$B$8^2)*$B$2+Inputs!$B$8*SQRT($B$2)*MC_Shocks!R15)</f>
        <v>589.49705328265</v>
      </c>
      <c r="U18" s="0" t="n">
        <f aca="false">T18*EXP((Inputs!$B$6-Inputs!$B$7-0.5*Inputs!$B$8^2)*$B$2+Inputs!$B$8*SQRT($B$2)*MC_Shocks!S15)</f>
        <v>584.901902629579</v>
      </c>
      <c r="V18" s="0" t="n">
        <f aca="false">U18*EXP((Inputs!$B$6-Inputs!$B$7-0.5*Inputs!$B$8^2)*$B$2+Inputs!$B$8*SQRT($B$2)*MC_Shocks!T15)</f>
        <v>589.54264849352</v>
      </c>
      <c r="W18" s="0" t="n">
        <f aca="false">V18*EXP((Inputs!$B$6-Inputs!$B$7-0.5*Inputs!$B$8^2)*$B$2+Inputs!$B$8*SQRT($B$2)*MC_Shocks!U15)</f>
        <v>588.598228916168</v>
      </c>
      <c r="X18" s="0" t="n">
        <f aca="false">W18*EXP((Inputs!$B$6-Inputs!$B$7-0.5*Inputs!$B$8^2)*$B$2+Inputs!$B$8*SQRT($B$2)*MC_Shocks!V15)</f>
        <v>588.422813962265</v>
      </c>
      <c r="Y18" s="0" t="n">
        <f aca="false">X18*EXP((Inputs!$B$6-Inputs!$B$7-0.5*Inputs!$B$8^2)*$B$2+Inputs!$B$8*SQRT($B$2)*MC_Shocks!W15)</f>
        <v>591.637079357608</v>
      </c>
      <c r="Z18" s="0" t="n">
        <f aca="false">Y18*EXP((Inputs!$B$6-Inputs!$B$7-0.5*Inputs!$B$8^2)*$B$2+Inputs!$B$8*SQRT($B$2)*MC_Shocks!X15)</f>
        <v>586.446369903465</v>
      </c>
      <c r="AA18" s="0" t="n">
        <f aca="false">Z18*EXP((Inputs!$B$6-Inputs!$B$7-0.5*Inputs!$B$8^2)*$B$2+Inputs!$B$8*SQRT($B$2)*MC_Shocks!Y15)</f>
        <v>588.283628096725</v>
      </c>
      <c r="AB18" s="0" t="n">
        <f aca="false">AA18*EXP((Inputs!$B$6-Inputs!$B$7-0.5*Inputs!$B$8^2)*$B$2+Inputs!$B$8*SQRT($B$2)*MC_Shocks!Z15)</f>
        <v>589.116512922374</v>
      </c>
      <c r="AC18" s="0" t="n">
        <f aca="false">AB18*EXP((Inputs!$B$6-Inputs!$B$7-0.5*Inputs!$B$8^2)*$B$2+Inputs!$B$8*SQRT($B$2)*MC_Shocks!AA15)</f>
        <v>591.478244945742</v>
      </c>
      <c r="AD18" s="0" t="n">
        <f aca="false">AC18*EXP((Inputs!$B$6-Inputs!$B$7-0.5*Inputs!$B$8^2)*$B$2+Inputs!$B$8*SQRT($B$2)*MC_Shocks!AB15)</f>
        <v>592.892555503873</v>
      </c>
      <c r="AE18" s="0" t="n">
        <f aca="false">AD18*EXP((Inputs!$B$6-Inputs!$B$7-0.5*Inputs!$B$8^2)*$B$2+Inputs!$B$8*SQRT($B$2)*MC_Shocks!AC15)</f>
        <v>604.611028087891</v>
      </c>
      <c r="AF18" s="0" t="n">
        <f aca="false">AE18*EXP((Inputs!$B$6-Inputs!$B$7-0.5*Inputs!$B$8^2)*$B$2+Inputs!$B$8*SQRT($B$2)*MC_Shocks!AD15)</f>
        <v>601.61667126019</v>
      </c>
      <c r="AG18" s="0" t="n">
        <f aca="false">AF18*EXP((Inputs!$B$6-Inputs!$B$7-0.5*Inputs!$B$8^2)*$B$2+Inputs!$B$8*SQRT($B$2)*MC_Shocks!AE15)</f>
        <v>599.144277695542</v>
      </c>
      <c r="AH18" s="0" t="n">
        <f aca="false">AG18*EXP((Inputs!$B$6-Inputs!$B$7-0.5*Inputs!$B$8^2)*$B$2+Inputs!$B$8*SQRT($B$2)*MC_Shocks!AF15)</f>
        <v>596.246046523892</v>
      </c>
      <c r="AI18" s="0" t="n">
        <f aca="false">AH18*EXP((Inputs!$B$6-Inputs!$B$7-0.5*Inputs!$B$8^2)*$B$2+Inputs!$B$8*SQRT($B$2)*MC_Shocks!AG15)</f>
        <v>593.680419942358</v>
      </c>
      <c r="AJ18" s="0" t="n">
        <f aca="false">AI18*EXP((Inputs!$B$6-Inputs!$B$7-0.5*Inputs!$B$8^2)*$B$2+Inputs!$B$8*SQRT($B$2)*MC_Shocks!AH15)</f>
        <v>590.741850928424</v>
      </c>
      <c r="AK18" s="0" t="n">
        <f aca="false">AJ18*EXP((Inputs!$B$6-Inputs!$B$7-0.5*Inputs!$B$8^2)*$B$2+Inputs!$B$8*SQRT($B$2)*MC_Shocks!AI15)</f>
        <v>596.396593428854</v>
      </c>
      <c r="AL18" s="0" t="n">
        <f aca="false">AK18*EXP((Inputs!$B$6-Inputs!$B$7-0.5*Inputs!$B$8^2)*$B$2+Inputs!$B$8*SQRT($B$2)*MC_Shocks!AJ15)</f>
        <v>603.212176788059</v>
      </c>
      <c r="AM18" s="0" t="n">
        <f aca="false">AL18*EXP((Inputs!$B$6-Inputs!$B$7-0.5*Inputs!$B$8^2)*$B$2+Inputs!$B$8*SQRT($B$2)*MC_Shocks!AK15)</f>
        <v>600.543827044221</v>
      </c>
      <c r="AN18" s="0" t="n">
        <f aca="false">AM18*EXP((Inputs!$B$6-Inputs!$B$7-0.5*Inputs!$B$8^2)*$B$2+Inputs!$B$8*SQRT($B$2)*MC_Shocks!AL15)</f>
        <v>596.647750470683</v>
      </c>
      <c r="AO18" s="0" t="n">
        <f aca="false">AN18*EXP((Inputs!$B$6-Inputs!$B$7-0.5*Inputs!$B$8^2)*$B$2+Inputs!$B$8*SQRT($B$2)*MC_Shocks!AM15)</f>
        <v>598.939718090606</v>
      </c>
      <c r="AP18" s="0" t="n">
        <f aca="false">AO18*EXP((Inputs!$B$6-Inputs!$B$7-0.5*Inputs!$B$8^2)*$B$2+Inputs!$B$8*SQRT($B$2)*MC_Shocks!AN15)</f>
        <v>596.377895699476</v>
      </c>
      <c r="AQ18" s="0" t="n">
        <f aca="false">AP18*EXP((Inputs!$B$6-Inputs!$B$7-0.5*Inputs!$B$8^2)*$B$2+Inputs!$B$8*SQRT($B$2)*MC_Shocks!AO15)</f>
        <v>599.436394019142</v>
      </c>
      <c r="AR18" s="0" t="n">
        <f aca="false">AQ18*EXP((Inputs!$B$6-Inputs!$B$7-0.5*Inputs!$B$8^2)*$B$2+Inputs!$B$8*SQRT($B$2)*MC_Shocks!AP15)</f>
        <v>600.45876931866</v>
      </c>
      <c r="AS18" s="0" t="n">
        <f aca="false">AR18*EXP((Inputs!$B$6-Inputs!$B$7-0.5*Inputs!$B$8^2)*$B$2+Inputs!$B$8*SQRT($B$2)*MC_Shocks!AQ15)</f>
        <v>593.337850251264</v>
      </c>
      <c r="AT18" s="0" t="n">
        <f aca="false">AS18*EXP((Inputs!$B$6-Inputs!$B$7-0.5*Inputs!$B$8^2)*$B$2+Inputs!$B$8*SQRT($B$2)*MC_Shocks!AR15)</f>
        <v>600.723398688945</v>
      </c>
      <c r="AU18" s="0" t="n">
        <f aca="false">AT18*EXP((Inputs!$B$6-Inputs!$B$7-0.5*Inputs!$B$8^2)*$B$2+Inputs!$B$8*SQRT($B$2)*MC_Shocks!AS15)</f>
        <v>609.400415695969</v>
      </c>
      <c r="AV18" s="0" t="n">
        <f aca="false">AU18*EXP((Inputs!$B$6-Inputs!$B$7-0.5*Inputs!$B$8^2)*$B$2+Inputs!$B$8*SQRT($B$2)*MC_Shocks!AT15)</f>
        <v>606.502377030779</v>
      </c>
      <c r="AW18" s="0" t="n">
        <f aca="false">AV18*EXP((Inputs!$B$6-Inputs!$B$7-0.5*Inputs!$B$8^2)*$B$2+Inputs!$B$8*SQRT($B$2)*MC_Shocks!AU15)</f>
        <v>604.69690801061</v>
      </c>
      <c r="AX18" s="0" t="n">
        <f aca="false">AW18*EXP((Inputs!$B$6-Inputs!$B$7-0.5*Inputs!$B$8^2)*$B$2+Inputs!$B$8*SQRT($B$2)*MC_Shocks!AV15)</f>
        <v>606.126942806536</v>
      </c>
      <c r="AY18" s="0" t="n">
        <f aca="false">AX18*EXP((Inputs!$B$6-Inputs!$B$7-0.5*Inputs!$B$8^2)*$B$2+Inputs!$B$8*SQRT($B$2)*MC_Shocks!AW15)</f>
        <v>607.794603129831</v>
      </c>
      <c r="AZ18" s="0" t="n">
        <f aca="false">AY18*EXP((Inputs!$B$6-Inputs!$B$7-0.5*Inputs!$B$8^2)*$B$2+Inputs!$B$8*SQRT($B$2)*MC_Shocks!AX15)</f>
        <v>611.035790773338</v>
      </c>
      <c r="BA18" s="0" t="n">
        <f aca="false">AZ18*EXP((Inputs!$B$6-Inputs!$B$7-0.5*Inputs!$B$8^2)*$B$2+Inputs!$B$8*SQRT($B$2)*MC_Shocks!AY15)</f>
        <v>620.916577221414</v>
      </c>
      <c r="BB18" s="0" t="n">
        <f aca="false">BA18*EXP((Inputs!$B$6-Inputs!$B$7-0.5*Inputs!$B$8^2)*$B$2+Inputs!$B$8*SQRT($B$2)*MC_Shocks!AZ15)</f>
        <v>620.104088717708</v>
      </c>
      <c r="BC18" s="0" t="n">
        <f aca="false">BB18*EXP((Inputs!$B$6-Inputs!$B$7-0.5*Inputs!$B$8^2)*$B$2+Inputs!$B$8*SQRT($B$2)*MC_Shocks!BA15)</f>
        <v>616.247590740419</v>
      </c>
      <c r="BD18" s="0" t="n">
        <f aca="false">BC18*EXP((Inputs!$B$6-Inputs!$B$7-0.5*Inputs!$B$8^2)*$B$2+Inputs!$B$8*SQRT($B$2)*MC_Shocks!BB15)</f>
        <v>609.598813431481</v>
      </c>
      <c r="BE18" s="0" t="n">
        <f aca="false">BD18*EXP((Inputs!$B$6-Inputs!$B$7-0.5*Inputs!$B$8^2)*$B$2+Inputs!$B$8*SQRT($B$2)*MC_Shocks!BC15)</f>
        <v>606.131492059914</v>
      </c>
      <c r="BF18" s="0" t="n">
        <f aca="false">BE18*EXP((Inputs!$B$6-Inputs!$B$7-0.5*Inputs!$B$8^2)*$B$2+Inputs!$B$8*SQRT($B$2)*MC_Shocks!BD15)</f>
        <v>606.029387344657</v>
      </c>
      <c r="BG18" s="0" t="n">
        <f aca="false">BF18*EXP((Inputs!$B$6-Inputs!$B$7-0.5*Inputs!$B$8^2)*$B$2+Inputs!$B$8*SQRT($B$2)*MC_Shocks!BE15)</f>
        <v>614.776608794311</v>
      </c>
      <c r="BH18" s="0" t="n">
        <f aca="false">BG18*EXP((Inputs!$B$6-Inputs!$B$7-0.5*Inputs!$B$8^2)*$B$2+Inputs!$B$8*SQRT($B$2)*MC_Shocks!BF15)</f>
        <v>612.315150375453</v>
      </c>
      <c r="BI18" s="0" t="n">
        <f aca="false">BH18*EXP((Inputs!$B$6-Inputs!$B$7-0.5*Inputs!$B$8^2)*$B$2+Inputs!$B$8*SQRT($B$2)*MC_Shocks!BG15)</f>
        <v>613.461023262538</v>
      </c>
      <c r="BJ18" s="0" t="n">
        <f aca="false">BI18*EXP((Inputs!$B$6-Inputs!$B$7-0.5*Inputs!$B$8^2)*$B$2+Inputs!$B$8*SQRT($B$2)*MC_Shocks!BH15)</f>
        <v>613.438966988242</v>
      </c>
      <c r="BK18" s="0" t="n">
        <f aca="false">BJ18*EXP((Inputs!$B$6-Inputs!$B$7-0.5*Inputs!$B$8^2)*$B$2+Inputs!$B$8*SQRT($B$2)*MC_Shocks!BI15)</f>
        <v>619.3079104503</v>
      </c>
      <c r="BL18" s="0" t="n">
        <f aca="false">BK18*EXP((Inputs!$B$6-Inputs!$B$7-0.5*Inputs!$B$8^2)*$B$2+Inputs!$B$8*SQRT($B$2)*MC_Shocks!BJ15)</f>
        <v>631.907463634337</v>
      </c>
      <c r="BM18" s="0" t="n">
        <f aca="false">BL18*EXP((Inputs!$B$6-Inputs!$B$7-0.5*Inputs!$B$8^2)*$B$2+Inputs!$B$8*SQRT($B$2)*MC_Shocks!BK15)</f>
        <v>629.311227471586</v>
      </c>
      <c r="BN18" s="0" t="n">
        <f aca="false">AVERAGE(C18:BM18)</f>
        <v>599.236125554022</v>
      </c>
      <c r="BO18" s="0" t="n">
        <f aca="false">MAX(B18:BM18)</f>
        <v>631.907463634337</v>
      </c>
      <c r="BP18" s="0" t="n">
        <f aca="false">MAX(BM18-Inputs!$B$4,0)</f>
        <v>54.3112274715861</v>
      </c>
      <c r="BQ18" s="0" t="n">
        <f aca="false">MAX(Inputs!$B$4-BM18,0)</f>
        <v>0</v>
      </c>
      <c r="BR18" s="0" t="n">
        <f aca="false">MAX(BN18-Inputs!$B$4,0)</f>
        <v>24.2361255540216</v>
      </c>
      <c r="BS18" s="0" t="n">
        <f aca="false">IF(BO18&gt;=Inputs!$B$9,0,MAX(BM18-Inputs!$B$4,0))</f>
        <v>0</v>
      </c>
    </row>
    <row r="19" customFormat="false" ht="15" hidden="false" customHeight="false" outlineLevel="0" collapsed="false">
      <c r="A19" s="0" t="n">
        <v>15</v>
      </c>
      <c r="B19" s="0" t="n">
        <f aca="false">Inputs!$B$3</f>
        <v>574.788024902344</v>
      </c>
      <c r="C19" s="0" t="n">
        <f aca="false">B19*EXP((Inputs!$B$6-Inputs!$B$7-0.5*Inputs!$B$8^2)*$B$2+Inputs!$B$8*SQRT($B$2)*MC_Shocks!A16)</f>
        <v>572.614630996647</v>
      </c>
      <c r="D19" s="0" t="n">
        <f aca="false">C19*EXP((Inputs!$B$6-Inputs!$B$7-0.5*Inputs!$B$8^2)*$B$2+Inputs!$B$8*SQRT($B$2)*MC_Shocks!B16)</f>
        <v>577.431926589141</v>
      </c>
      <c r="E19" s="0" t="n">
        <f aca="false">D19*EXP((Inputs!$B$6-Inputs!$B$7-0.5*Inputs!$B$8^2)*$B$2+Inputs!$B$8*SQRT($B$2)*MC_Shocks!C16)</f>
        <v>580.618727042744</v>
      </c>
      <c r="F19" s="0" t="n">
        <f aca="false">E19*EXP((Inputs!$B$6-Inputs!$B$7-0.5*Inputs!$B$8^2)*$B$2+Inputs!$B$8*SQRT($B$2)*MC_Shocks!D16)</f>
        <v>589.242898853287</v>
      </c>
      <c r="G19" s="0" t="n">
        <f aca="false">F19*EXP((Inputs!$B$6-Inputs!$B$7-0.5*Inputs!$B$8^2)*$B$2+Inputs!$B$8*SQRT($B$2)*MC_Shocks!E16)</f>
        <v>592.034611062845</v>
      </c>
      <c r="H19" s="0" t="n">
        <f aca="false">G19*EXP((Inputs!$B$6-Inputs!$B$7-0.5*Inputs!$B$8^2)*$B$2+Inputs!$B$8*SQRT($B$2)*MC_Shocks!F16)</f>
        <v>590.405255823687</v>
      </c>
      <c r="I19" s="0" t="n">
        <f aca="false">H19*EXP((Inputs!$B$6-Inputs!$B$7-0.5*Inputs!$B$8^2)*$B$2+Inputs!$B$8*SQRT($B$2)*MC_Shocks!G16)</f>
        <v>593.234130485323</v>
      </c>
      <c r="J19" s="0" t="n">
        <f aca="false">I19*EXP((Inputs!$B$6-Inputs!$B$7-0.5*Inputs!$B$8^2)*$B$2+Inputs!$B$8*SQRT($B$2)*MC_Shocks!H16)</f>
        <v>598.531272316332</v>
      </c>
      <c r="K19" s="0" t="n">
        <f aca="false">J19*EXP((Inputs!$B$6-Inputs!$B$7-0.5*Inputs!$B$8^2)*$B$2+Inputs!$B$8*SQRT($B$2)*MC_Shocks!I16)</f>
        <v>602.496559896391</v>
      </c>
      <c r="L19" s="0" t="n">
        <f aca="false">K19*EXP((Inputs!$B$6-Inputs!$B$7-0.5*Inputs!$B$8^2)*$B$2+Inputs!$B$8*SQRT($B$2)*MC_Shocks!J16)</f>
        <v>604.983066537101</v>
      </c>
      <c r="M19" s="0" t="n">
        <f aca="false">L19*EXP((Inputs!$B$6-Inputs!$B$7-0.5*Inputs!$B$8^2)*$B$2+Inputs!$B$8*SQRT($B$2)*MC_Shocks!K16)</f>
        <v>610.181640926078</v>
      </c>
      <c r="N19" s="0" t="n">
        <f aca="false">M19*EXP((Inputs!$B$6-Inputs!$B$7-0.5*Inputs!$B$8^2)*$B$2+Inputs!$B$8*SQRT($B$2)*MC_Shocks!L16)</f>
        <v>615.926100035581</v>
      </c>
      <c r="O19" s="0" t="n">
        <f aca="false">N19*EXP((Inputs!$B$6-Inputs!$B$7-0.5*Inputs!$B$8^2)*$B$2+Inputs!$B$8*SQRT($B$2)*MC_Shocks!M16)</f>
        <v>622.775393635422</v>
      </c>
      <c r="P19" s="0" t="n">
        <f aca="false">O19*EXP((Inputs!$B$6-Inputs!$B$7-0.5*Inputs!$B$8^2)*$B$2+Inputs!$B$8*SQRT($B$2)*MC_Shocks!N16)</f>
        <v>626.04762586673</v>
      </c>
      <c r="Q19" s="0" t="n">
        <f aca="false">P19*EXP((Inputs!$B$6-Inputs!$B$7-0.5*Inputs!$B$8^2)*$B$2+Inputs!$B$8*SQRT($B$2)*MC_Shocks!O16)</f>
        <v>625.277176840032</v>
      </c>
      <c r="R19" s="0" t="n">
        <f aca="false">Q19*EXP((Inputs!$B$6-Inputs!$B$7-0.5*Inputs!$B$8^2)*$B$2+Inputs!$B$8*SQRT($B$2)*MC_Shocks!P16)</f>
        <v>626.064396762305</v>
      </c>
      <c r="S19" s="0" t="n">
        <f aca="false">R19*EXP((Inputs!$B$6-Inputs!$B$7-0.5*Inputs!$B$8^2)*$B$2+Inputs!$B$8*SQRT($B$2)*MC_Shocks!Q16)</f>
        <v>632.144970981729</v>
      </c>
      <c r="T19" s="0" t="n">
        <f aca="false">S19*EXP((Inputs!$B$6-Inputs!$B$7-0.5*Inputs!$B$8^2)*$B$2+Inputs!$B$8*SQRT($B$2)*MC_Shocks!R16)</f>
        <v>628.120709904241</v>
      </c>
      <c r="U19" s="0" t="n">
        <f aca="false">T19*EXP((Inputs!$B$6-Inputs!$B$7-0.5*Inputs!$B$8^2)*$B$2+Inputs!$B$8*SQRT($B$2)*MC_Shocks!S16)</f>
        <v>630.019870844242</v>
      </c>
      <c r="V19" s="0" t="n">
        <f aca="false">U19*EXP((Inputs!$B$6-Inputs!$B$7-0.5*Inputs!$B$8^2)*$B$2+Inputs!$B$8*SQRT($B$2)*MC_Shocks!T16)</f>
        <v>628.116303624764</v>
      </c>
      <c r="W19" s="0" t="n">
        <f aca="false">V19*EXP((Inputs!$B$6-Inputs!$B$7-0.5*Inputs!$B$8^2)*$B$2+Inputs!$B$8*SQRT($B$2)*MC_Shocks!U16)</f>
        <v>628.318815379769</v>
      </c>
      <c r="X19" s="0" t="n">
        <f aca="false">W19*EXP((Inputs!$B$6-Inputs!$B$7-0.5*Inputs!$B$8^2)*$B$2+Inputs!$B$8*SQRT($B$2)*MC_Shocks!V16)</f>
        <v>634.783465742506</v>
      </c>
      <c r="Y19" s="0" t="n">
        <f aca="false">X19*EXP((Inputs!$B$6-Inputs!$B$7-0.5*Inputs!$B$8^2)*$B$2+Inputs!$B$8*SQRT($B$2)*MC_Shocks!W16)</f>
        <v>635.806486844842</v>
      </c>
      <c r="Z19" s="0" t="n">
        <f aca="false">Y19*EXP((Inputs!$B$6-Inputs!$B$7-0.5*Inputs!$B$8^2)*$B$2+Inputs!$B$8*SQRT($B$2)*MC_Shocks!X16)</f>
        <v>636.100747055552</v>
      </c>
      <c r="AA19" s="0" t="n">
        <f aca="false">Z19*EXP((Inputs!$B$6-Inputs!$B$7-0.5*Inputs!$B$8^2)*$B$2+Inputs!$B$8*SQRT($B$2)*MC_Shocks!Y16)</f>
        <v>629.334933155684</v>
      </c>
      <c r="AB19" s="0" t="n">
        <f aca="false">AA19*EXP((Inputs!$B$6-Inputs!$B$7-0.5*Inputs!$B$8^2)*$B$2+Inputs!$B$8*SQRT($B$2)*MC_Shocks!Z16)</f>
        <v>633.131365001486</v>
      </c>
      <c r="AC19" s="0" t="n">
        <f aca="false">AB19*EXP((Inputs!$B$6-Inputs!$B$7-0.5*Inputs!$B$8^2)*$B$2+Inputs!$B$8*SQRT($B$2)*MC_Shocks!AA16)</f>
        <v>636.441723966057</v>
      </c>
      <c r="AD19" s="0" t="n">
        <f aca="false">AC19*EXP((Inputs!$B$6-Inputs!$B$7-0.5*Inputs!$B$8^2)*$B$2+Inputs!$B$8*SQRT($B$2)*MC_Shocks!AB16)</f>
        <v>647.519040829787</v>
      </c>
      <c r="AE19" s="0" t="n">
        <f aca="false">AD19*EXP((Inputs!$B$6-Inputs!$B$7-0.5*Inputs!$B$8^2)*$B$2+Inputs!$B$8*SQRT($B$2)*MC_Shocks!AC16)</f>
        <v>646.000924447848</v>
      </c>
      <c r="AF19" s="0" t="n">
        <f aca="false">AE19*EXP((Inputs!$B$6-Inputs!$B$7-0.5*Inputs!$B$8^2)*$B$2+Inputs!$B$8*SQRT($B$2)*MC_Shocks!AD16)</f>
        <v>647.186025669503</v>
      </c>
      <c r="AG19" s="0" t="n">
        <f aca="false">AF19*EXP((Inputs!$B$6-Inputs!$B$7-0.5*Inputs!$B$8^2)*$B$2+Inputs!$B$8*SQRT($B$2)*MC_Shocks!AE16)</f>
        <v>648.528825506537</v>
      </c>
      <c r="AH19" s="0" t="n">
        <f aca="false">AG19*EXP((Inputs!$B$6-Inputs!$B$7-0.5*Inputs!$B$8^2)*$B$2+Inputs!$B$8*SQRT($B$2)*MC_Shocks!AF16)</f>
        <v>656.757373206486</v>
      </c>
      <c r="AI19" s="0" t="n">
        <f aca="false">AH19*EXP((Inputs!$B$6-Inputs!$B$7-0.5*Inputs!$B$8^2)*$B$2+Inputs!$B$8*SQRT($B$2)*MC_Shocks!AG16)</f>
        <v>656.322974713385</v>
      </c>
      <c r="AJ19" s="0" t="n">
        <f aca="false">AI19*EXP((Inputs!$B$6-Inputs!$B$7-0.5*Inputs!$B$8^2)*$B$2+Inputs!$B$8*SQRT($B$2)*MC_Shocks!AH16)</f>
        <v>657.839382431191</v>
      </c>
      <c r="AK19" s="0" t="n">
        <f aca="false">AJ19*EXP((Inputs!$B$6-Inputs!$B$7-0.5*Inputs!$B$8^2)*$B$2+Inputs!$B$8*SQRT($B$2)*MC_Shocks!AI16)</f>
        <v>661.081776730768</v>
      </c>
      <c r="AL19" s="0" t="n">
        <f aca="false">AK19*EXP((Inputs!$B$6-Inputs!$B$7-0.5*Inputs!$B$8^2)*$B$2+Inputs!$B$8*SQRT($B$2)*MC_Shocks!AJ16)</f>
        <v>662.123596052329</v>
      </c>
      <c r="AM19" s="0" t="n">
        <f aca="false">AL19*EXP((Inputs!$B$6-Inputs!$B$7-0.5*Inputs!$B$8^2)*$B$2+Inputs!$B$8*SQRT($B$2)*MC_Shocks!AK16)</f>
        <v>659.84504474576</v>
      </c>
      <c r="AN19" s="0" t="n">
        <f aca="false">AM19*EXP((Inputs!$B$6-Inputs!$B$7-0.5*Inputs!$B$8^2)*$B$2+Inputs!$B$8*SQRT($B$2)*MC_Shocks!AL16)</f>
        <v>660.924136737951</v>
      </c>
      <c r="AO19" s="0" t="n">
        <f aca="false">AN19*EXP((Inputs!$B$6-Inputs!$B$7-0.5*Inputs!$B$8^2)*$B$2+Inputs!$B$8*SQRT($B$2)*MC_Shocks!AM16)</f>
        <v>666.640199488528</v>
      </c>
      <c r="AP19" s="0" t="n">
        <f aca="false">AO19*EXP((Inputs!$B$6-Inputs!$B$7-0.5*Inputs!$B$8^2)*$B$2+Inputs!$B$8*SQRT($B$2)*MC_Shocks!AN16)</f>
        <v>661.295963792397</v>
      </c>
      <c r="AQ19" s="0" t="n">
        <f aca="false">AP19*EXP((Inputs!$B$6-Inputs!$B$7-0.5*Inputs!$B$8^2)*$B$2+Inputs!$B$8*SQRT($B$2)*MC_Shocks!AO16)</f>
        <v>662.056342724001</v>
      </c>
      <c r="AR19" s="0" t="n">
        <f aca="false">AQ19*EXP((Inputs!$B$6-Inputs!$B$7-0.5*Inputs!$B$8^2)*$B$2+Inputs!$B$8*SQRT($B$2)*MC_Shocks!AP16)</f>
        <v>658.451560938598</v>
      </c>
      <c r="AS19" s="0" t="n">
        <f aca="false">AR19*EXP((Inputs!$B$6-Inputs!$B$7-0.5*Inputs!$B$8^2)*$B$2+Inputs!$B$8*SQRT($B$2)*MC_Shocks!AQ16)</f>
        <v>664.786239601195</v>
      </c>
      <c r="AT19" s="0" t="n">
        <f aca="false">AS19*EXP((Inputs!$B$6-Inputs!$B$7-0.5*Inputs!$B$8^2)*$B$2+Inputs!$B$8*SQRT($B$2)*MC_Shocks!AR16)</f>
        <v>656.863668067975</v>
      </c>
      <c r="AU19" s="0" t="n">
        <f aca="false">AT19*EXP((Inputs!$B$6-Inputs!$B$7-0.5*Inputs!$B$8^2)*$B$2+Inputs!$B$8*SQRT($B$2)*MC_Shocks!AS16)</f>
        <v>654.019333349173</v>
      </c>
      <c r="AV19" s="0" t="n">
        <f aca="false">AU19*EXP((Inputs!$B$6-Inputs!$B$7-0.5*Inputs!$B$8^2)*$B$2+Inputs!$B$8*SQRT($B$2)*MC_Shocks!AT16)</f>
        <v>656.041236520858</v>
      </c>
      <c r="AW19" s="0" t="n">
        <f aca="false">AV19*EXP((Inputs!$B$6-Inputs!$B$7-0.5*Inputs!$B$8^2)*$B$2+Inputs!$B$8*SQRT($B$2)*MC_Shocks!AU16)</f>
        <v>664.302233115911</v>
      </c>
      <c r="AX19" s="0" t="n">
        <f aca="false">AW19*EXP((Inputs!$B$6-Inputs!$B$7-0.5*Inputs!$B$8^2)*$B$2+Inputs!$B$8*SQRT($B$2)*MC_Shocks!AV16)</f>
        <v>664.018459627192</v>
      </c>
      <c r="AY19" s="0" t="n">
        <f aca="false">AX19*EXP((Inputs!$B$6-Inputs!$B$7-0.5*Inputs!$B$8^2)*$B$2+Inputs!$B$8*SQRT($B$2)*MC_Shocks!AW16)</f>
        <v>661.162666607863</v>
      </c>
      <c r="AZ19" s="0" t="n">
        <f aca="false">AY19*EXP((Inputs!$B$6-Inputs!$B$7-0.5*Inputs!$B$8^2)*$B$2+Inputs!$B$8*SQRT($B$2)*MC_Shocks!AX16)</f>
        <v>671.166588133943</v>
      </c>
      <c r="BA19" s="0" t="n">
        <f aca="false">AZ19*EXP((Inputs!$B$6-Inputs!$B$7-0.5*Inputs!$B$8^2)*$B$2+Inputs!$B$8*SQRT($B$2)*MC_Shocks!AY16)</f>
        <v>663.563573501792</v>
      </c>
      <c r="BB19" s="0" t="n">
        <f aca="false">BA19*EXP((Inputs!$B$6-Inputs!$B$7-0.5*Inputs!$B$8^2)*$B$2+Inputs!$B$8*SQRT($B$2)*MC_Shocks!AZ16)</f>
        <v>652.150882750082</v>
      </c>
      <c r="BC19" s="0" t="n">
        <f aca="false">BB19*EXP((Inputs!$B$6-Inputs!$B$7-0.5*Inputs!$B$8^2)*$B$2+Inputs!$B$8*SQRT($B$2)*MC_Shocks!BA16)</f>
        <v>654.493003592331</v>
      </c>
      <c r="BD19" s="0" t="n">
        <f aca="false">BC19*EXP((Inputs!$B$6-Inputs!$B$7-0.5*Inputs!$B$8^2)*$B$2+Inputs!$B$8*SQRT($B$2)*MC_Shocks!BB16)</f>
        <v>651.952982592358</v>
      </c>
      <c r="BE19" s="0" t="n">
        <f aca="false">BD19*EXP((Inputs!$B$6-Inputs!$B$7-0.5*Inputs!$B$8^2)*$B$2+Inputs!$B$8*SQRT($B$2)*MC_Shocks!BC16)</f>
        <v>646.753591604725</v>
      </c>
      <c r="BF19" s="0" t="n">
        <f aca="false">BE19*EXP((Inputs!$B$6-Inputs!$B$7-0.5*Inputs!$B$8^2)*$B$2+Inputs!$B$8*SQRT($B$2)*MC_Shocks!BD16)</f>
        <v>650.459519462875</v>
      </c>
      <c r="BG19" s="0" t="n">
        <f aca="false">BF19*EXP((Inputs!$B$6-Inputs!$B$7-0.5*Inputs!$B$8^2)*$B$2+Inputs!$B$8*SQRT($B$2)*MC_Shocks!BE16)</f>
        <v>651.780243588169</v>
      </c>
      <c r="BH19" s="0" t="n">
        <f aca="false">BG19*EXP((Inputs!$B$6-Inputs!$B$7-0.5*Inputs!$B$8^2)*$B$2+Inputs!$B$8*SQRT($B$2)*MC_Shocks!BF16)</f>
        <v>648.931373595277</v>
      </c>
      <c r="BI19" s="0" t="n">
        <f aca="false">BH19*EXP((Inputs!$B$6-Inputs!$B$7-0.5*Inputs!$B$8^2)*$B$2+Inputs!$B$8*SQRT($B$2)*MC_Shocks!BG16)</f>
        <v>642.434388331583</v>
      </c>
      <c r="BJ19" s="0" t="n">
        <f aca="false">BI19*EXP((Inputs!$B$6-Inputs!$B$7-0.5*Inputs!$B$8^2)*$B$2+Inputs!$B$8*SQRT($B$2)*MC_Shocks!BH16)</f>
        <v>646.957231727274</v>
      </c>
      <c r="BK19" s="0" t="n">
        <f aca="false">BJ19*EXP((Inputs!$B$6-Inputs!$B$7-0.5*Inputs!$B$8^2)*$B$2+Inputs!$B$8*SQRT($B$2)*MC_Shocks!BI16)</f>
        <v>650.364215938722</v>
      </c>
      <c r="BL19" s="0" t="n">
        <f aca="false">BK19*EXP((Inputs!$B$6-Inputs!$B$7-0.5*Inputs!$B$8^2)*$B$2+Inputs!$B$8*SQRT($B$2)*MC_Shocks!BJ16)</f>
        <v>649.914039768171</v>
      </c>
      <c r="BM19" s="0" t="n">
        <f aca="false">BL19*EXP((Inputs!$B$6-Inputs!$B$7-0.5*Inputs!$B$8^2)*$B$2+Inputs!$B$8*SQRT($B$2)*MC_Shocks!BK16)</f>
        <v>659.567115736162</v>
      </c>
      <c r="BN19" s="0" t="n">
        <f aca="false">AVERAGE(C19:BM19)</f>
        <v>638.006993038083</v>
      </c>
      <c r="BO19" s="0" t="n">
        <f aca="false">MAX(B19:BM19)</f>
        <v>671.166588133943</v>
      </c>
      <c r="BP19" s="0" t="n">
        <f aca="false">MAX(BM19-Inputs!$B$4,0)</f>
        <v>84.5671157361616</v>
      </c>
      <c r="BQ19" s="0" t="n">
        <f aca="false">MAX(Inputs!$B$4-BM19,0)</f>
        <v>0</v>
      </c>
      <c r="BR19" s="0" t="n">
        <f aca="false">MAX(BN19-Inputs!$B$4,0)</f>
        <v>63.0069930380828</v>
      </c>
      <c r="BS19" s="0" t="n">
        <f aca="false">IF(BO19&gt;=Inputs!$B$9,0,MAX(BM19-Inputs!$B$4,0))</f>
        <v>0</v>
      </c>
    </row>
    <row r="20" customFormat="false" ht="15" hidden="false" customHeight="false" outlineLevel="0" collapsed="false">
      <c r="A20" s="0" t="n">
        <v>16</v>
      </c>
      <c r="B20" s="0" t="n">
        <f aca="false">Inputs!$B$3</f>
        <v>574.788024902344</v>
      </c>
      <c r="C20" s="0" t="n">
        <f aca="false">B20*EXP((Inputs!$B$6-Inputs!$B$7-0.5*Inputs!$B$8^2)*$B$2+Inputs!$B$8*SQRT($B$2)*MC_Shocks!A17)</f>
        <v>569.983097854906</v>
      </c>
      <c r="D20" s="0" t="n">
        <f aca="false">C20*EXP((Inputs!$B$6-Inputs!$B$7-0.5*Inputs!$B$8^2)*$B$2+Inputs!$B$8*SQRT($B$2)*MC_Shocks!B17)</f>
        <v>563.179893397071</v>
      </c>
      <c r="E20" s="0" t="n">
        <f aca="false">D20*EXP((Inputs!$B$6-Inputs!$B$7-0.5*Inputs!$B$8^2)*$B$2+Inputs!$B$8*SQRT($B$2)*MC_Shocks!C17)</f>
        <v>560.149970061343</v>
      </c>
      <c r="F20" s="0" t="n">
        <f aca="false">E20*EXP((Inputs!$B$6-Inputs!$B$7-0.5*Inputs!$B$8^2)*$B$2+Inputs!$B$8*SQRT($B$2)*MC_Shocks!D17)</f>
        <v>560.00025953473</v>
      </c>
      <c r="G20" s="0" t="n">
        <f aca="false">F20*EXP((Inputs!$B$6-Inputs!$B$7-0.5*Inputs!$B$8^2)*$B$2+Inputs!$B$8*SQRT($B$2)*MC_Shocks!E17)</f>
        <v>561.135257545344</v>
      </c>
      <c r="H20" s="0" t="n">
        <f aca="false">G20*EXP((Inputs!$B$6-Inputs!$B$7-0.5*Inputs!$B$8^2)*$B$2+Inputs!$B$8*SQRT($B$2)*MC_Shocks!F17)</f>
        <v>560.115262665371</v>
      </c>
      <c r="I20" s="0" t="n">
        <f aca="false">H20*EXP((Inputs!$B$6-Inputs!$B$7-0.5*Inputs!$B$8^2)*$B$2+Inputs!$B$8*SQRT($B$2)*MC_Shocks!G17)</f>
        <v>561.734747072331</v>
      </c>
      <c r="J20" s="0" t="n">
        <f aca="false">I20*EXP((Inputs!$B$6-Inputs!$B$7-0.5*Inputs!$B$8^2)*$B$2+Inputs!$B$8*SQRT($B$2)*MC_Shocks!H17)</f>
        <v>556.237673077373</v>
      </c>
      <c r="K20" s="0" t="n">
        <f aca="false">J20*EXP((Inputs!$B$6-Inputs!$B$7-0.5*Inputs!$B$8^2)*$B$2+Inputs!$B$8*SQRT($B$2)*MC_Shocks!I17)</f>
        <v>562.69814423061</v>
      </c>
      <c r="L20" s="0" t="n">
        <f aca="false">K20*EXP((Inputs!$B$6-Inputs!$B$7-0.5*Inputs!$B$8^2)*$B$2+Inputs!$B$8*SQRT($B$2)*MC_Shocks!J17)</f>
        <v>562.384598092495</v>
      </c>
      <c r="M20" s="0" t="n">
        <f aca="false">L20*EXP((Inputs!$B$6-Inputs!$B$7-0.5*Inputs!$B$8^2)*$B$2+Inputs!$B$8*SQRT($B$2)*MC_Shocks!K17)</f>
        <v>567.444953286046</v>
      </c>
      <c r="N20" s="0" t="n">
        <f aca="false">M20*EXP((Inputs!$B$6-Inputs!$B$7-0.5*Inputs!$B$8^2)*$B$2+Inputs!$B$8*SQRT($B$2)*MC_Shocks!L17)</f>
        <v>569.04351105966</v>
      </c>
      <c r="O20" s="0" t="n">
        <f aca="false">N20*EXP((Inputs!$B$6-Inputs!$B$7-0.5*Inputs!$B$8^2)*$B$2+Inputs!$B$8*SQRT($B$2)*MC_Shocks!M17)</f>
        <v>571.163000409071</v>
      </c>
      <c r="P20" s="0" t="n">
        <f aca="false">O20*EXP((Inputs!$B$6-Inputs!$B$7-0.5*Inputs!$B$8^2)*$B$2+Inputs!$B$8*SQRT($B$2)*MC_Shocks!N17)</f>
        <v>573.804590133796</v>
      </c>
      <c r="Q20" s="0" t="n">
        <f aca="false">P20*EXP((Inputs!$B$6-Inputs!$B$7-0.5*Inputs!$B$8^2)*$B$2+Inputs!$B$8*SQRT($B$2)*MC_Shocks!O17)</f>
        <v>575.900489971335</v>
      </c>
      <c r="R20" s="0" t="n">
        <f aca="false">Q20*EXP((Inputs!$B$6-Inputs!$B$7-0.5*Inputs!$B$8^2)*$B$2+Inputs!$B$8*SQRT($B$2)*MC_Shocks!P17)</f>
        <v>578.898932805294</v>
      </c>
      <c r="S20" s="0" t="n">
        <f aca="false">R20*EXP((Inputs!$B$6-Inputs!$B$7-0.5*Inputs!$B$8^2)*$B$2+Inputs!$B$8*SQRT($B$2)*MC_Shocks!Q17)</f>
        <v>585.090391377776</v>
      </c>
      <c r="T20" s="0" t="n">
        <f aca="false">S20*EXP((Inputs!$B$6-Inputs!$B$7-0.5*Inputs!$B$8^2)*$B$2+Inputs!$B$8*SQRT($B$2)*MC_Shocks!R17)</f>
        <v>586.058534584712</v>
      </c>
      <c r="U20" s="0" t="n">
        <f aca="false">T20*EXP((Inputs!$B$6-Inputs!$B$7-0.5*Inputs!$B$8^2)*$B$2+Inputs!$B$8*SQRT($B$2)*MC_Shocks!S17)</f>
        <v>589.419703685419</v>
      </c>
      <c r="V20" s="0" t="n">
        <f aca="false">U20*EXP((Inputs!$B$6-Inputs!$B$7-0.5*Inputs!$B$8^2)*$B$2+Inputs!$B$8*SQRT($B$2)*MC_Shocks!T17)</f>
        <v>589.055824602795</v>
      </c>
      <c r="W20" s="0" t="n">
        <f aca="false">V20*EXP((Inputs!$B$6-Inputs!$B$7-0.5*Inputs!$B$8^2)*$B$2+Inputs!$B$8*SQRT($B$2)*MC_Shocks!U17)</f>
        <v>595.88022324983</v>
      </c>
      <c r="X20" s="0" t="n">
        <f aca="false">W20*EXP((Inputs!$B$6-Inputs!$B$7-0.5*Inputs!$B$8^2)*$B$2+Inputs!$B$8*SQRT($B$2)*MC_Shocks!V17)</f>
        <v>592.747325634942</v>
      </c>
      <c r="Y20" s="0" t="n">
        <f aca="false">X20*EXP((Inputs!$B$6-Inputs!$B$7-0.5*Inputs!$B$8^2)*$B$2+Inputs!$B$8*SQRT($B$2)*MC_Shocks!W17)</f>
        <v>601.333284677967</v>
      </c>
      <c r="Z20" s="0" t="n">
        <f aca="false">Y20*EXP((Inputs!$B$6-Inputs!$B$7-0.5*Inputs!$B$8^2)*$B$2+Inputs!$B$8*SQRT($B$2)*MC_Shocks!X17)</f>
        <v>601.198454571368</v>
      </c>
      <c r="AA20" s="0" t="n">
        <f aca="false">Z20*EXP((Inputs!$B$6-Inputs!$B$7-0.5*Inputs!$B$8^2)*$B$2+Inputs!$B$8*SQRT($B$2)*MC_Shocks!Y17)</f>
        <v>594.469334001623</v>
      </c>
      <c r="AB20" s="0" t="n">
        <f aca="false">AA20*EXP((Inputs!$B$6-Inputs!$B$7-0.5*Inputs!$B$8^2)*$B$2+Inputs!$B$8*SQRT($B$2)*MC_Shocks!Z17)</f>
        <v>595.129903544623</v>
      </c>
      <c r="AC20" s="0" t="n">
        <f aca="false">AB20*EXP((Inputs!$B$6-Inputs!$B$7-0.5*Inputs!$B$8^2)*$B$2+Inputs!$B$8*SQRT($B$2)*MC_Shocks!AA17)</f>
        <v>591.979069386094</v>
      </c>
      <c r="AD20" s="0" t="n">
        <f aca="false">AC20*EXP((Inputs!$B$6-Inputs!$B$7-0.5*Inputs!$B$8^2)*$B$2+Inputs!$B$8*SQRT($B$2)*MC_Shocks!AB17)</f>
        <v>595.99626405472</v>
      </c>
      <c r="AE20" s="0" t="n">
        <f aca="false">AD20*EXP((Inputs!$B$6-Inputs!$B$7-0.5*Inputs!$B$8^2)*$B$2+Inputs!$B$8*SQRT($B$2)*MC_Shocks!AC17)</f>
        <v>592.974553039855</v>
      </c>
      <c r="AF20" s="0" t="n">
        <f aca="false">AE20*EXP((Inputs!$B$6-Inputs!$B$7-0.5*Inputs!$B$8^2)*$B$2+Inputs!$B$8*SQRT($B$2)*MC_Shocks!AD17)</f>
        <v>590.935135622946</v>
      </c>
      <c r="AG20" s="0" t="n">
        <f aca="false">AF20*EXP((Inputs!$B$6-Inputs!$B$7-0.5*Inputs!$B$8^2)*$B$2+Inputs!$B$8*SQRT($B$2)*MC_Shocks!AE17)</f>
        <v>582.198195938107</v>
      </c>
      <c r="AH20" s="0" t="n">
        <f aca="false">AG20*EXP((Inputs!$B$6-Inputs!$B$7-0.5*Inputs!$B$8^2)*$B$2+Inputs!$B$8*SQRT($B$2)*MC_Shocks!AF17)</f>
        <v>580.167660701439</v>
      </c>
      <c r="AI20" s="0" t="n">
        <f aca="false">AH20*EXP((Inputs!$B$6-Inputs!$B$7-0.5*Inputs!$B$8^2)*$B$2+Inputs!$B$8*SQRT($B$2)*MC_Shocks!AG17)</f>
        <v>569.17214023267</v>
      </c>
      <c r="AJ20" s="0" t="n">
        <f aca="false">AI20*EXP((Inputs!$B$6-Inputs!$B$7-0.5*Inputs!$B$8^2)*$B$2+Inputs!$B$8*SQRT($B$2)*MC_Shocks!AH17)</f>
        <v>562.118233666865</v>
      </c>
      <c r="AK20" s="0" t="n">
        <f aca="false">AJ20*EXP((Inputs!$B$6-Inputs!$B$7-0.5*Inputs!$B$8^2)*$B$2+Inputs!$B$8*SQRT($B$2)*MC_Shocks!AI17)</f>
        <v>565.572716615802</v>
      </c>
      <c r="AL20" s="0" t="n">
        <f aca="false">AK20*EXP((Inputs!$B$6-Inputs!$B$7-0.5*Inputs!$B$8^2)*$B$2+Inputs!$B$8*SQRT($B$2)*MC_Shocks!AJ17)</f>
        <v>569.163036764261</v>
      </c>
      <c r="AM20" s="0" t="n">
        <f aca="false">AL20*EXP((Inputs!$B$6-Inputs!$B$7-0.5*Inputs!$B$8^2)*$B$2+Inputs!$B$8*SQRT($B$2)*MC_Shocks!AK17)</f>
        <v>571.14115806977</v>
      </c>
      <c r="AN20" s="0" t="n">
        <f aca="false">AM20*EXP((Inputs!$B$6-Inputs!$B$7-0.5*Inputs!$B$8^2)*$B$2+Inputs!$B$8*SQRT($B$2)*MC_Shocks!AL17)</f>
        <v>566.830169878742</v>
      </c>
      <c r="AO20" s="0" t="n">
        <f aca="false">AN20*EXP((Inputs!$B$6-Inputs!$B$7-0.5*Inputs!$B$8^2)*$B$2+Inputs!$B$8*SQRT($B$2)*MC_Shocks!AM17)</f>
        <v>566.669119687598</v>
      </c>
      <c r="AP20" s="0" t="n">
        <f aca="false">AO20*EXP((Inputs!$B$6-Inputs!$B$7-0.5*Inputs!$B$8^2)*$B$2+Inputs!$B$8*SQRT($B$2)*MC_Shocks!AN17)</f>
        <v>566.706378791557</v>
      </c>
      <c r="AQ20" s="0" t="n">
        <f aca="false">AP20*EXP((Inputs!$B$6-Inputs!$B$7-0.5*Inputs!$B$8^2)*$B$2+Inputs!$B$8*SQRT($B$2)*MC_Shocks!AO17)</f>
        <v>561.575589050107</v>
      </c>
      <c r="AR20" s="0" t="n">
        <f aca="false">AQ20*EXP((Inputs!$B$6-Inputs!$B$7-0.5*Inputs!$B$8^2)*$B$2+Inputs!$B$8*SQRT($B$2)*MC_Shocks!AP17)</f>
        <v>568.366872644173</v>
      </c>
      <c r="AS20" s="0" t="n">
        <f aca="false">AR20*EXP((Inputs!$B$6-Inputs!$B$7-0.5*Inputs!$B$8^2)*$B$2+Inputs!$B$8*SQRT($B$2)*MC_Shocks!AQ17)</f>
        <v>572.390540372144</v>
      </c>
      <c r="AT20" s="0" t="n">
        <f aca="false">AS20*EXP((Inputs!$B$6-Inputs!$B$7-0.5*Inputs!$B$8^2)*$B$2+Inputs!$B$8*SQRT($B$2)*MC_Shocks!AR17)</f>
        <v>571.441976038102</v>
      </c>
      <c r="AU20" s="0" t="n">
        <f aca="false">AT20*EXP((Inputs!$B$6-Inputs!$B$7-0.5*Inputs!$B$8^2)*$B$2+Inputs!$B$8*SQRT($B$2)*MC_Shocks!AS17)</f>
        <v>571.617785502126</v>
      </c>
      <c r="AV20" s="0" t="n">
        <f aca="false">AU20*EXP((Inputs!$B$6-Inputs!$B$7-0.5*Inputs!$B$8^2)*$B$2+Inputs!$B$8*SQRT($B$2)*MC_Shocks!AT17)</f>
        <v>572.617515301474</v>
      </c>
      <c r="AW20" s="0" t="n">
        <f aca="false">AV20*EXP((Inputs!$B$6-Inputs!$B$7-0.5*Inputs!$B$8^2)*$B$2+Inputs!$B$8*SQRT($B$2)*MC_Shocks!AU17)</f>
        <v>563.470683242382</v>
      </c>
      <c r="AX20" s="0" t="n">
        <f aca="false">AW20*EXP((Inputs!$B$6-Inputs!$B$7-0.5*Inputs!$B$8^2)*$B$2+Inputs!$B$8*SQRT($B$2)*MC_Shocks!AV17)</f>
        <v>562.419934410757</v>
      </c>
      <c r="AY20" s="0" t="n">
        <f aca="false">AX20*EXP((Inputs!$B$6-Inputs!$B$7-0.5*Inputs!$B$8^2)*$B$2+Inputs!$B$8*SQRT($B$2)*MC_Shocks!AW17)</f>
        <v>559.438139872539</v>
      </c>
      <c r="AZ20" s="0" t="n">
        <f aca="false">AY20*EXP((Inputs!$B$6-Inputs!$B$7-0.5*Inputs!$B$8^2)*$B$2+Inputs!$B$8*SQRT($B$2)*MC_Shocks!AX17)</f>
        <v>555.062918322862</v>
      </c>
      <c r="BA20" s="0" t="n">
        <f aca="false">AZ20*EXP((Inputs!$B$6-Inputs!$B$7-0.5*Inputs!$B$8^2)*$B$2+Inputs!$B$8*SQRT($B$2)*MC_Shocks!AY17)</f>
        <v>553.8787742331</v>
      </c>
      <c r="BB20" s="0" t="n">
        <f aca="false">BA20*EXP((Inputs!$B$6-Inputs!$B$7-0.5*Inputs!$B$8^2)*$B$2+Inputs!$B$8*SQRT($B$2)*MC_Shocks!AZ17)</f>
        <v>561.887217145352</v>
      </c>
      <c r="BC20" s="0" t="n">
        <f aca="false">BB20*EXP((Inputs!$B$6-Inputs!$B$7-0.5*Inputs!$B$8^2)*$B$2+Inputs!$B$8*SQRT($B$2)*MC_Shocks!BA17)</f>
        <v>564.804276381698</v>
      </c>
      <c r="BD20" s="0" t="n">
        <f aca="false">BC20*EXP((Inputs!$B$6-Inputs!$B$7-0.5*Inputs!$B$8^2)*$B$2+Inputs!$B$8*SQRT($B$2)*MC_Shocks!BB17)</f>
        <v>562.303896429888</v>
      </c>
      <c r="BE20" s="0" t="n">
        <f aca="false">BD20*EXP((Inputs!$B$6-Inputs!$B$7-0.5*Inputs!$B$8^2)*$B$2+Inputs!$B$8*SQRT($B$2)*MC_Shocks!BC17)</f>
        <v>564.917130836389</v>
      </c>
      <c r="BF20" s="0" t="n">
        <f aca="false">BE20*EXP((Inputs!$B$6-Inputs!$B$7-0.5*Inputs!$B$8^2)*$B$2+Inputs!$B$8*SQRT($B$2)*MC_Shocks!BD17)</f>
        <v>571.277116103076</v>
      </c>
      <c r="BG20" s="0" t="n">
        <f aca="false">BF20*EXP((Inputs!$B$6-Inputs!$B$7-0.5*Inputs!$B$8^2)*$B$2+Inputs!$B$8*SQRT($B$2)*MC_Shocks!BE17)</f>
        <v>575.537173653765</v>
      </c>
      <c r="BH20" s="0" t="n">
        <f aca="false">BG20*EXP((Inputs!$B$6-Inputs!$B$7-0.5*Inputs!$B$8^2)*$B$2+Inputs!$B$8*SQRT($B$2)*MC_Shocks!BF17)</f>
        <v>575.863810625781</v>
      </c>
      <c r="BI20" s="0" t="n">
        <f aca="false">BH20*EXP((Inputs!$B$6-Inputs!$B$7-0.5*Inputs!$B$8^2)*$B$2+Inputs!$B$8*SQRT($B$2)*MC_Shocks!BG17)</f>
        <v>572.970021218063</v>
      </c>
      <c r="BJ20" s="0" t="n">
        <f aca="false">BI20*EXP((Inputs!$B$6-Inputs!$B$7-0.5*Inputs!$B$8^2)*$B$2+Inputs!$B$8*SQRT($B$2)*MC_Shocks!BH17)</f>
        <v>576.206845137179</v>
      </c>
      <c r="BK20" s="0" t="n">
        <f aca="false">BJ20*EXP((Inputs!$B$6-Inputs!$B$7-0.5*Inputs!$B$8^2)*$B$2+Inputs!$B$8*SQRT($B$2)*MC_Shocks!BI17)</f>
        <v>578.062812144672</v>
      </c>
      <c r="BL20" s="0" t="n">
        <f aca="false">BK20*EXP((Inputs!$B$6-Inputs!$B$7-0.5*Inputs!$B$8^2)*$B$2+Inputs!$B$8*SQRT($B$2)*MC_Shocks!BJ17)</f>
        <v>582.237473686823</v>
      </c>
      <c r="BM20" s="0" t="n">
        <f aca="false">BL20*EXP((Inputs!$B$6-Inputs!$B$7-0.5*Inputs!$B$8^2)*$B$2+Inputs!$B$8*SQRT($B$2)*MC_Shocks!BK17)</f>
        <v>585.233852802568</v>
      </c>
      <c r="BN20" s="0" t="n">
        <f aca="false">AVERAGE(C20:BM20)</f>
        <v>573.642278551322</v>
      </c>
      <c r="BO20" s="0" t="n">
        <f aca="false">MAX(B20:BM20)</f>
        <v>601.333284677967</v>
      </c>
      <c r="BP20" s="0" t="n">
        <f aca="false">MAX(BM20-Inputs!$B$4,0)</f>
        <v>10.2338528025678</v>
      </c>
      <c r="BQ20" s="0" t="n">
        <f aca="false">MAX(Inputs!$B$4-BM20,0)</f>
        <v>0</v>
      </c>
      <c r="BR20" s="0" t="n">
        <f aca="false">MAX(BN20-Inputs!$B$4,0)</f>
        <v>0</v>
      </c>
      <c r="BS20" s="0" t="n">
        <f aca="false">IF(BO20&gt;=Inputs!$B$9,0,MAX(BM20-Inputs!$B$4,0))</f>
        <v>10.2338528025678</v>
      </c>
    </row>
    <row r="21" customFormat="false" ht="15" hidden="false" customHeight="false" outlineLevel="0" collapsed="false">
      <c r="A21" s="0" t="n">
        <v>17</v>
      </c>
      <c r="B21" s="0" t="n">
        <f aca="false">Inputs!$B$3</f>
        <v>574.788024902344</v>
      </c>
      <c r="C21" s="0" t="n">
        <f aca="false">B21*EXP((Inputs!$B$6-Inputs!$B$7-0.5*Inputs!$B$8^2)*$B$2+Inputs!$B$8*SQRT($B$2)*MC_Shocks!A18)</f>
        <v>579.648397746543</v>
      </c>
      <c r="D21" s="0" t="n">
        <f aca="false">C21*EXP((Inputs!$B$6-Inputs!$B$7-0.5*Inputs!$B$8^2)*$B$2+Inputs!$B$8*SQRT($B$2)*MC_Shocks!B18)</f>
        <v>577.246876145523</v>
      </c>
      <c r="E21" s="0" t="n">
        <f aca="false">D21*EXP((Inputs!$B$6-Inputs!$B$7-0.5*Inputs!$B$8^2)*$B$2+Inputs!$B$8*SQRT($B$2)*MC_Shocks!C18)</f>
        <v>583.366246973337</v>
      </c>
      <c r="F21" s="0" t="n">
        <f aca="false">E21*EXP((Inputs!$B$6-Inputs!$B$7-0.5*Inputs!$B$8^2)*$B$2+Inputs!$B$8*SQRT($B$2)*MC_Shocks!D18)</f>
        <v>584.33653634025</v>
      </c>
      <c r="G21" s="0" t="n">
        <f aca="false">F21*EXP((Inputs!$B$6-Inputs!$B$7-0.5*Inputs!$B$8^2)*$B$2+Inputs!$B$8*SQRT($B$2)*MC_Shocks!E18)</f>
        <v>594.092106597673</v>
      </c>
      <c r="H21" s="0" t="n">
        <f aca="false">G21*EXP((Inputs!$B$6-Inputs!$B$7-0.5*Inputs!$B$8^2)*$B$2+Inputs!$B$8*SQRT($B$2)*MC_Shocks!F18)</f>
        <v>590.908626168172</v>
      </c>
      <c r="I21" s="0" t="n">
        <f aca="false">H21*EXP((Inputs!$B$6-Inputs!$B$7-0.5*Inputs!$B$8^2)*$B$2+Inputs!$B$8*SQRT($B$2)*MC_Shocks!G18)</f>
        <v>599.159031237366</v>
      </c>
      <c r="J21" s="0" t="n">
        <f aca="false">I21*EXP((Inputs!$B$6-Inputs!$B$7-0.5*Inputs!$B$8^2)*$B$2+Inputs!$B$8*SQRT($B$2)*MC_Shocks!H18)</f>
        <v>600.157069627762</v>
      </c>
      <c r="K21" s="0" t="n">
        <f aca="false">J21*EXP((Inputs!$B$6-Inputs!$B$7-0.5*Inputs!$B$8^2)*$B$2+Inputs!$B$8*SQRT($B$2)*MC_Shocks!I18)</f>
        <v>597.119975853585</v>
      </c>
      <c r="L21" s="0" t="n">
        <f aca="false">K21*EXP((Inputs!$B$6-Inputs!$B$7-0.5*Inputs!$B$8^2)*$B$2+Inputs!$B$8*SQRT($B$2)*MC_Shocks!J18)</f>
        <v>594.88834832058</v>
      </c>
      <c r="M21" s="0" t="n">
        <f aca="false">L21*EXP((Inputs!$B$6-Inputs!$B$7-0.5*Inputs!$B$8^2)*$B$2+Inputs!$B$8*SQRT($B$2)*MC_Shocks!K18)</f>
        <v>593.434450966761</v>
      </c>
      <c r="N21" s="0" t="n">
        <f aca="false">M21*EXP((Inputs!$B$6-Inputs!$B$7-0.5*Inputs!$B$8^2)*$B$2+Inputs!$B$8*SQRT($B$2)*MC_Shocks!L18)</f>
        <v>595.490825736999</v>
      </c>
      <c r="O21" s="0" t="n">
        <f aca="false">N21*EXP((Inputs!$B$6-Inputs!$B$7-0.5*Inputs!$B$8^2)*$B$2+Inputs!$B$8*SQRT($B$2)*MC_Shocks!M18)</f>
        <v>598.022240024428</v>
      </c>
      <c r="P21" s="0" t="n">
        <f aca="false">O21*EXP((Inputs!$B$6-Inputs!$B$7-0.5*Inputs!$B$8^2)*$B$2+Inputs!$B$8*SQRT($B$2)*MC_Shocks!N18)</f>
        <v>595.362897806855</v>
      </c>
      <c r="Q21" s="0" t="n">
        <f aca="false">P21*EXP((Inputs!$B$6-Inputs!$B$7-0.5*Inputs!$B$8^2)*$B$2+Inputs!$B$8*SQRT($B$2)*MC_Shocks!O18)</f>
        <v>595.304033428053</v>
      </c>
      <c r="R21" s="0" t="n">
        <f aca="false">Q21*EXP((Inputs!$B$6-Inputs!$B$7-0.5*Inputs!$B$8^2)*$B$2+Inputs!$B$8*SQRT($B$2)*MC_Shocks!P18)</f>
        <v>605.564530046998</v>
      </c>
      <c r="S21" s="0" t="n">
        <f aca="false">R21*EXP((Inputs!$B$6-Inputs!$B$7-0.5*Inputs!$B$8^2)*$B$2+Inputs!$B$8*SQRT($B$2)*MC_Shocks!Q18)</f>
        <v>613.978548812636</v>
      </c>
      <c r="T21" s="0" t="n">
        <f aca="false">S21*EXP((Inputs!$B$6-Inputs!$B$7-0.5*Inputs!$B$8^2)*$B$2+Inputs!$B$8*SQRT($B$2)*MC_Shocks!R18)</f>
        <v>616.165537482807</v>
      </c>
      <c r="U21" s="0" t="n">
        <f aca="false">T21*EXP((Inputs!$B$6-Inputs!$B$7-0.5*Inputs!$B$8^2)*$B$2+Inputs!$B$8*SQRT($B$2)*MC_Shocks!S18)</f>
        <v>616.409468896007</v>
      </c>
      <c r="V21" s="0" t="n">
        <f aca="false">U21*EXP((Inputs!$B$6-Inputs!$B$7-0.5*Inputs!$B$8^2)*$B$2+Inputs!$B$8*SQRT($B$2)*MC_Shocks!T18)</f>
        <v>617.054898523517</v>
      </c>
      <c r="W21" s="0" t="n">
        <f aca="false">V21*EXP((Inputs!$B$6-Inputs!$B$7-0.5*Inputs!$B$8^2)*$B$2+Inputs!$B$8*SQRT($B$2)*MC_Shocks!U18)</f>
        <v>620.123925769525</v>
      </c>
      <c r="X21" s="0" t="n">
        <f aca="false">W21*EXP((Inputs!$B$6-Inputs!$B$7-0.5*Inputs!$B$8^2)*$B$2+Inputs!$B$8*SQRT($B$2)*MC_Shocks!V18)</f>
        <v>615.170762916218</v>
      </c>
      <c r="Y21" s="0" t="n">
        <f aca="false">X21*EXP((Inputs!$B$6-Inputs!$B$7-0.5*Inputs!$B$8^2)*$B$2+Inputs!$B$8*SQRT($B$2)*MC_Shocks!W18)</f>
        <v>613.973926480884</v>
      </c>
      <c r="Z21" s="0" t="n">
        <f aca="false">Y21*EXP((Inputs!$B$6-Inputs!$B$7-0.5*Inputs!$B$8^2)*$B$2+Inputs!$B$8*SQRT($B$2)*MC_Shocks!X18)</f>
        <v>605.957576349501</v>
      </c>
      <c r="AA21" s="0" t="n">
        <f aca="false">Z21*EXP((Inputs!$B$6-Inputs!$B$7-0.5*Inputs!$B$8^2)*$B$2+Inputs!$B$8*SQRT($B$2)*MC_Shocks!Y18)</f>
        <v>607.937041697594</v>
      </c>
      <c r="AB21" s="0" t="n">
        <f aca="false">AA21*EXP((Inputs!$B$6-Inputs!$B$7-0.5*Inputs!$B$8^2)*$B$2+Inputs!$B$8*SQRT($B$2)*MC_Shocks!Z18)</f>
        <v>611.123969472259</v>
      </c>
      <c r="AC21" s="0" t="n">
        <f aca="false">AB21*EXP((Inputs!$B$6-Inputs!$B$7-0.5*Inputs!$B$8^2)*$B$2+Inputs!$B$8*SQRT($B$2)*MC_Shocks!AA18)</f>
        <v>608.843382462623</v>
      </c>
      <c r="AD21" s="0" t="n">
        <f aca="false">AC21*EXP((Inputs!$B$6-Inputs!$B$7-0.5*Inputs!$B$8^2)*$B$2+Inputs!$B$8*SQRT($B$2)*MC_Shocks!AB18)</f>
        <v>616.551445169336</v>
      </c>
      <c r="AE21" s="0" t="n">
        <f aca="false">AD21*EXP((Inputs!$B$6-Inputs!$B$7-0.5*Inputs!$B$8^2)*$B$2+Inputs!$B$8*SQRT($B$2)*MC_Shocks!AC18)</f>
        <v>610.64278166953</v>
      </c>
      <c r="AF21" s="0" t="n">
        <f aca="false">AE21*EXP((Inputs!$B$6-Inputs!$B$7-0.5*Inputs!$B$8^2)*$B$2+Inputs!$B$8*SQRT($B$2)*MC_Shocks!AD18)</f>
        <v>603.647031235842</v>
      </c>
      <c r="AG21" s="0" t="n">
        <f aca="false">AF21*EXP((Inputs!$B$6-Inputs!$B$7-0.5*Inputs!$B$8^2)*$B$2+Inputs!$B$8*SQRT($B$2)*MC_Shocks!AE18)</f>
        <v>604.779867821186</v>
      </c>
      <c r="AH21" s="0" t="n">
        <f aca="false">AG21*EXP((Inputs!$B$6-Inputs!$B$7-0.5*Inputs!$B$8^2)*$B$2+Inputs!$B$8*SQRT($B$2)*MC_Shocks!AF18)</f>
        <v>609.881974897477</v>
      </c>
      <c r="AI21" s="0" t="n">
        <f aca="false">AH21*EXP((Inputs!$B$6-Inputs!$B$7-0.5*Inputs!$B$8^2)*$B$2+Inputs!$B$8*SQRT($B$2)*MC_Shocks!AG18)</f>
        <v>618.142068324935</v>
      </c>
      <c r="AJ21" s="0" t="n">
        <f aca="false">AI21*EXP((Inputs!$B$6-Inputs!$B$7-0.5*Inputs!$B$8^2)*$B$2+Inputs!$B$8*SQRT($B$2)*MC_Shocks!AH18)</f>
        <v>615.954028581822</v>
      </c>
      <c r="AK21" s="0" t="n">
        <f aca="false">AJ21*EXP((Inputs!$B$6-Inputs!$B$7-0.5*Inputs!$B$8^2)*$B$2+Inputs!$B$8*SQRT($B$2)*MC_Shocks!AI18)</f>
        <v>621.306048653213</v>
      </c>
      <c r="AL21" s="0" t="n">
        <f aca="false">AK21*EXP((Inputs!$B$6-Inputs!$B$7-0.5*Inputs!$B$8^2)*$B$2+Inputs!$B$8*SQRT($B$2)*MC_Shocks!AJ18)</f>
        <v>621.174868468871</v>
      </c>
      <c r="AM21" s="0" t="n">
        <f aca="false">AL21*EXP((Inputs!$B$6-Inputs!$B$7-0.5*Inputs!$B$8^2)*$B$2+Inputs!$B$8*SQRT($B$2)*MC_Shocks!AK18)</f>
        <v>620.383302040863</v>
      </c>
      <c r="AN21" s="0" t="n">
        <f aca="false">AM21*EXP((Inputs!$B$6-Inputs!$B$7-0.5*Inputs!$B$8^2)*$B$2+Inputs!$B$8*SQRT($B$2)*MC_Shocks!AL18)</f>
        <v>624.806426168113</v>
      </c>
      <c r="AO21" s="0" t="n">
        <f aca="false">AN21*EXP((Inputs!$B$6-Inputs!$B$7-0.5*Inputs!$B$8^2)*$B$2+Inputs!$B$8*SQRT($B$2)*MC_Shocks!AM18)</f>
        <v>628.107332375288</v>
      </c>
      <c r="AP21" s="0" t="n">
        <f aca="false">AO21*EXP((Inputs!$B$6-Inputs!$B$7-0.5*Inputs!$B$8^2)*$B$2+Inputs!$B$8*SQRT($B$2)*MC_Shocks!AN18)</f>
        <v>620.359986874778</v>
      </c>
      <c r="AQ21" s="0" t="n">
        <f aca="false">AP21*EXP((Inputs!$B$6-Inputs!$B$7-0.5*Inputs!$B$8^2)*$B$2+Inputs!$B$8*SQRT($B$2)*MC_Shocks!AO18)</f>
        <v>627.728405892715</v>
      </c>
      <c r="AR21" s="0" t="n">
        <f aca="false">AQ21*EXP((Inputs!$B$6-Inputs!$B$7-0.5*Inputs!$B$8^2)*$B$2+Inputs!$B$8*SQRT($B$2)*MC_Shocks!AP18)</f>
        <v>634.698534160144</v>
      </c>
      <c r="AS21" s="0" t="n">
        <f aca="false">AR21*EXP((Inputs!$B$6-Inputs!$B$7-0.5*Inputs!$B$8^2)*$B$2+Inputs!$B$8*SQRT($B$2)*MC_Shocks!AQ18)</f>
        <v>631.616180309637</v>
      </c>
      <c r="AT21" s="0" t="n">
        <f aca="false">AS21*EXP((Inputs!$B$6-Inputs!$B$7-0.5*Inputs!$B$8^2)*$B$2+Inputs!$B$8*SQRT($B$2)*MC_Shocks!AR18)</f>
        <v>633.662274044631</v>
      </c>
      <c r="AU21" s="0" t="n">
        <f aca="false">AT21*EXP((Inputs!$B$6-Inputs!$B$7-0.5*Inputs!$B$8^2)*$B$2+Inputs!$B$8*SQRT($B$2)*MC_Shocks!AS18)</f>
        <v>636.210556120132</v>
      </c>
      <c r="AV21" s="0" t="n">
        <f aca="false">AU21*EXP((Inputs!$B$6-Inputs!$B$7-0.5*Inputs!$B$8^2)*$B$2+Inputs!$B$8*SQRT($B$2)*MC_Shocks!AT18)</f>
        <v>637.587685949703</v>
      </c>
      <c r="AW21" s="0" t="n">
        <f aca="false">AV21*EXP((Inputs!$B$6-Inputs!$B$7-0.5*Inputs!$B$8^2)*$B$2+Inputs!$B$8*SQRT($B$2)*MC_Shocks!AU18)</f>
        <v>634.870215246406</v>
      </c>
      <c r="AX21" s="0" t="n">
        <f aca="false">AW21*EXP((Inputs!$B$6-Inputs!$B$7-0.5*Inputs!$B$8^2)*$B$2+Inputs!$B$8*SQRT($B$2)*MC_Shocks!AV18)</f>
        <v>631.556216433117</v>
      </c>
      <c r="AY21" s="0" t="n">
        <f aca="false">AX21*EXP((Inputs!$B$6-Inputs!$B$7-0.5*Inputs!$B$8^2)*$B$2+Inputs!$B$8*SQRT($B$2)*MC_Shocks!AW18)</f>
        <v>631.487764670674</v>
      </c>
      <c r="AZ21" s="0" t="n">
        <f aca="false">AY21*EXP((Inputs!$B$6-Inputs!$B$7-0.5*Inputs!$B$8^2)*$B$2+Inputs!$B$8*SQRT($B$2)*MC_Shocks!AX18)</f>
        <v>637.450169089364</v>
      </c>
      <c r="BA21" s="0" t="n">
        <f aca="false">AZ21*EXP((Inputs!$B$6-Inputs!$B$7-0.5*Inputs!$B$8^2)*$B$2+Inputs!$B$8*SQRT($B$2)*MC_Shocks!AY18)</f>
        <v>640.265410551573</v>
      </c>
      <c r="BB21" s="0" t="n">
        <f aca="false">BA21*EXP((Inputs!$B$6-Inputs!$B$7-0.5*Inputs!$B$8^2)*$B$2+Inputs!$B$8*SQRT($B$2)*MC_Shocks!AZ18)</f>
        <v>638.44597087244</v>
      </c>
      <c r="BC21" s="0" t="n">
        <f aca="false">BB21*EXP((Inputs!$B$6-Inputs!$B$7-0.5*Inputs!$B$8^2)*$B$2+Inputs!$B$8*SQRT($B$2)*MC_Shocks!BA18)</f>
        <v>642.427028841289</v>
      </c>
      <c r="BD21" s="0" t="n">
        <f aca="false">BC21*EXP((Inputs!$B$6-Inputs!$B$7-0.5*Inputs!$B$8^2)*$B$2+Inputs!$B$8*SQRT($B$2)*MC_Shocks!BB18)</f>
        <v>628.131906610082</v>
      </c>
      <c r="BE21" s="0" t="n">
        <f aca="false">BD21*EXP((Inputs!$B$6-Inputs!$B$7-0.5*Inputs!$B$8^2)*$B$2+Inputs!$B$8*SQRT($B$2)*MC_Shocks!BC18)</f>
        <v>633.94210166893</v>
      </c>
      <c r="BF21" s="0" t="n">
        <f aca="false">BE21*EXP((Inputs!$B$6-Inputs!$B$7-0.5*Inputs!$B$8^2)*$B$2+Inputs!$B$8*SQRT($B$2)*MC_Shocks!BD18)</f>
        <v>625.312093166155</v>
      </c>
      <c r="BG21" s="0" t="n">
        <f aca="false">BF21*EXP((Inputs!$B$6-Inputs!$B$7-0.5*Inputs!$B$8^2)*$B$2+Inputs!$B$8*SQRT($B$2)*MC_Shocks!BE18)</f>
        <v>623.575577093925</v>
      </c>
      <c r="BH21" s="0" t="n">
        <f aca="false">BG21*EXP((Inputs!$B$6-Inputs!$B$7-0.5*Inputs!$B$8^2)*$B$2+Inputs!$B$8*SQRT($B$2)*MC_Shocks!BF18)</f>
        <v>618.119622207276</v>
      </c>
      <c r="BI21" s="0" t="n">
        <f aca="false">BH21*EXP((Inputs!$B$6-Inputs!$B$7-0.5*Inputs!$B$8^2)*$B$2+Inputs!$B$8*SQRT($B$2)*MC_Shocks!BG18)</f>
        <v>611.861330235104</v>
      </c>
      <c r="BJ21" s="0" t="n">
        <f aca="false">BI21*EXP((Inputs!$B$6-Inputs!$B$7-0.5*Inputs!$B$8^2)*$B$2+Inputs!$B$8*SQRT($B$2)*MC_Shocks!BH18)</f>
        <v>617.58011043214</v>
      </c>
      <c r="BK21" s="0" t="n">
        <f aca="false">BJ21*EXP((Inputs!$B$6-Inputs!$B$7-0.5*Inputs!$B$8^2)*$B$2+Inputs!$B$8*SQRT($B$2)*MC_Shocks!BI18)</f>
        <v>615.351017972821</v>
      </c>
      <c r="BL21" s="0" t="n">
        <f aca="false">BK21*EXP((Inputs!$B$6-Inputs!$B$7-0.5*Inputs!$B$8^2)*$B$2+Inputs!$B$8*SQRT($B$2)*MC_Shocks!BJ18)</f>
        <v>617.103030016705</v>
      </c>
      <c r="BM21" s="0" t="n">
        <f aca="false">BL21*EXP((Inputs!$B$6-Inputs!$B$7-0.5*Inputs!$B$8^2)*$B$2+Inputs!$B$8*SQRT($B$2)*MC_Shocks!BK18)</f>
        <v>616.93156621354</v>
      </c>
      <c r="BN21" s="0" t="n">
        <f aca="false">AVERAGE(C21:BM21)</f>
        <v>614.484018443876</v>
      </c>
      <c r="BO21" s="0" t="n">
        <f aca="false">MAX(B21:BM21)</f>
        <v>642.427028841289</v>
      </c>
      <c r="BP21" s="0" t="n">
        <f aca="false">MAX(BM21-Inputs!$B$4,0)</f>
        <v>41.9315662135401</v>
      </c>
      <c r="BQ21" s="0" t="n">
        <f aca="false">MAX(Inputs!$B$4-BM21,0)</f>
        <v>0</v>
      </c>
      <c r="BR21" s="0" t="n">
        <f aca="false">MAX(BN21-Inputs!$B$4,0)</f>
        <v>39.4840184438764</v>
      </c>
      <c r="BS21" s="0" t="n">
        <f aca="false">IF(BO21&gt;=Inputs!$B$9,0,MAX(BM21-Inputs!$B$4,0))</f>
        <v>0</v>
      </c>
    </row>
    <row r="22" customFormat="false" ht="15" hidden="false" customHeight="false" outlineLevel="0" collapsed="false">
      <c r="A22" s="0" t="n">
        <v>18</v>
      </c>
      <c r="B22" s="0" t="n">
        <f aca="false">Inputs!$B$3</f>
        <v>574.788024902344</v>
      </c>
      <c r="C22" s="0" t="n">
        <f aca="false">B22*EXP((Inputs!$B$6-Inputs!$B$7-0.5*Inputs!$B$8^2)*$B$2+Inputs!$B$8*SQRT($B$2)*MC_Shocks!A19)</f>
        <v>577.021769444188</v>
      </c>
      <c r="D22" s="0" t="n">
        <f aca="false">C22*EXP((Inputs!$B$6-Inputs!$B$7-0.5*Inputs!$B$8^2)*$B$2+Inputs!$B$8*SQRT($B$2)*MC_Shocks!B19)</f>
        <v>577.42799304234</v>
      </c>
      <c r="E22" s="0" t="n">
        <f aca="false">D22*EXP((Inputs!$B$6-Inputs!$B$7-0.5*Inputs!$B$8^2)*$B$2+Inputs!$B$8*SQRT($B$2)*MC_Shocks!C19)</f>
        <v>571.634698119647</v>
      </c>
      <c r="F22" s="0" t="n">
        <f aca="false">E22*EXP((Inputs!$B$6-Inputs!$B$7-0.5*Inputs!$B$8^2)*$B$2+Inputs!$B$8*SQRT($B$2)*MC_Shocks!D19)</f>
        <v>576.224776315857</v>
      </c>
      <c r="G22" s="0" t="n">
        <f aca="false">F22*EXP((Inputs!$B$6-Inputs!$B$7-0.5*Inputs!$B$8^2)*$B$2+Inputs!$B$8*SQRT($B$2)*MC_Shocks!E19)</f>
        <v>574.026290330578</v>
      </c>
      <c r="H22" s="0" t="n">
        <f aca="false">G22*EXP((Inputs!$B$6-Inputs!$B$7-0.5*Inputs!$B$8^2)*$B$2+Inputs!$B$8*SQRT($B$2)*MC_Shocks!F19)</f>
        <v>567.035108458301</v>
      </c>
      <c r="I22" s="0" t="n">
        <f aca="false">H22*EXP((Inputs!$B$6-Inputs!$B$7-0.5*Inputs!$B$8^2)*$B$2+Inputs!$B$8*SQRT($B$2)*MC_Shocks!G19)</f>
        <v>565.165906767405</v>
      </c>
      <c r="J22" s="0" t="n">
        <f aca="false">I22*EXP((Inputs!$B$6-Inputs!$B$7-0.5*Inputs!$B$8^2)*$B$2+Inputs!$B$8*SQRT($B$2)*MC_Shocks!H19)</f>
        <v>571.988636495391</v>
      </c>
      <c r="K22" s="0" t="n">
        <f aca="false">J22*EXP((Inputs!$B$6-Inputs!$B$7-0.5*Inputs!$B$8^2)*$B$2+Inputs!$B$8*SQRT($B$2)*MC_Shocks!I19)</f>
        <v>575.913933507125</v>
      </c>
      <c r="L22" s="0" t="n">
        <f aca="false">K22*EXP((Inputs!$B$6-Inputs!$B$7-0.5*Inputs!$B$8^2)*$B$2+Inputs!$B$8*SQRT($B$2)*MC_Shocks!J19)</f>
        <v>574.377423502633</v>
      </c>
      <c r="M22" s="0" t="n">
        <f aca="false">L22*EXP((Inputs!$B$6-Inputs!$B$7-0.5*Inputs!$B$8^2)*$B$2+Inputs!$B$8*SQRT($B$2)*MC_Shocks!K19)</f>
        <v>572.84226091181</v>
      </c>
      <c r="N22" s="0" t="n">
        <f aca="false">M22*EXP((Inputs!$B$6-Inputs!$B$7-0.5*Inputs!$B$8^2)*$B$2+Inputs!$B$8*SQRT($B$2)*MC_Shocks!L19)</f>
        <v>571.43640622934</v>
      </c>
      <c r="O22" s="0" t="n">
        <f aca="false">N22*EXP((Inputs!$B$6-Inputs!$B$7-0.5*Inputs!$B$8^2)*$B$2+Inputs!$B$8*SQRT($B$2)*MC_Shocks!M19)</f>
        <v>580.983461163443</v>
      </c>
      <c r="P22" s="0" t="n">
        <f aca="false">O22*EXP((Inputs!$B$6-Inputs!$B$7-0.5*Inputs!$B$8^2)*$B$2+Inputs!$B$8*SQRT($B$2)*MC_Shocks!N19)</f>
        <v>582.801411966119</v>
      </c>
      <c r="Q22" s="0" t="n">
        <f aca="false">P22*EXP((Inputs!$B$6-Inputs!$B$7-0.5*Inputs!$B$8^2)*$B$2+Inputs!$B$8*SQRT($B$2)*MC_Shocks!O19)</f>
        <v>584.848201163841</v>
      </c>
      <c r="R22" s="0" t="n">
        <f aca="false">Q22*EXP((Inputs!$B$6-Inputs!$B$7-0.5*Inputs!$B$8^2)*$B$2+Inputs!$B$8*SQRT($B$2)*MC_Shocks!P19)</f>
        <v>589.703491930284</v>
      </c>
      <c r="S22" s="0" t="n">
        <f aca="false">R22*EXP((Inputs!$B$6-Inputs!$B$7-0.5*Inputs!$B$8^2)*$B$2+Inputs!$B$8*SQRT($B$2)*MC_Shocks!Q19)</f>
        <v>590.877362446736</v>
      </c>
      <c r="T22" s="0" t="n">
        <f aca="false">S22*EXP((Inputs!$B$6-Inputs!$B$7-0.5*Inputs!$B$8^2)*$B$2+Inputs!$B$8*SQRT($B$2)*MC_Shocks!R19)</f>
        <v>589.719997536053</v>
      </c>
      <c r="U22" s="0" t="n">
        <f aca="false">T22*EXP((Inputs!$B$6-Inputs!$B$7-0.5*Inputs!$B$8^2)*$B$2+Inputs!$B$8*SQRT($B$2)*MC_Shocks!S19)</f>
        <v>588.85768662738</v>
      </c>
      <c r="V22" s="0" t="n">
        <f aca="false">U22*EXP((Inputs!$B$6-Inputs!$B$7-0.5*Inputs!$B$8^2)*$B$2+Inputs!$B$8*SQRT($B$2)*MC_Shocks!T19)</f>
        <v>588.578821227036</v>
      </c>
      <c r="W22" s="0" t="n">
        <f aca="false">V22*EXP((Inputs!$B$6-Inputs!$B$7-0.5*Inputs!$B$8^2)*$B$2+Inputs!$B$8*SQRT($B$2)*MC_Shocks!U19)</f>
        <v>588.460555351151</v>
      </c>
      <c r="X22" s="0" t="n">
        <f aca="false">W22*EXP((Inputs!$B$6-Inputs!$B$7-0.5*Inputs!$B$8^2)*$B$2+Inputs!$B$8*SQRT($B$2)*MC_Shocks!V19)</f>
        <v>591.922955220886</v>
      </c>
      <c r="Y22" s="0" t="n">
        <f aca="false">X22*EXP((Inputs!$B$6-Inputs!$B$7-0.5*Inputs!$B$8^2)*$B$2+Inputs!$B$8*SQRT($B$2)*MC_Shocks!W19)</f>
        <v>592.222788259061</v>
      </c>
      <c r="Z22" s="0" t="n">
        <f aca="false">Y22*EXP((Inputs!$B$6-Inputs!$B$7-0.5*Inputs!$B$8^2)*$B$2+Inputs!$B$8*SQRT($B$2)*MC_Shocks!X19)</f>
        <v>595.731003319036</v>
      </c>
      <c r="AA22" s="0" t="n">
        <f aca="false">Z22*EXP((Inputs!$B$6-Inputs!$B$7-0.5*Inputs!$B$8^2)*$B$2+Inputs!$B$8*SQRT($B$2)*MC_Shocks!Y19)</f>
        <v>595.405826686075</v>
      </c>
      <c r="AB22" s="0" t="n">
        <f aca="false">AA22*EXP((Inputs!$B$6-Inputs!$B$7-0.5*Inputs!$B$8^2)*$B$2+Inputs!$B$8*SQRT($B$2)*MC_Shocks!Z19)</f>
        <v>595.833563573417</v>
      </c>
      <c r="AC22" s="0" t="n">
        <f aca="false">AB22*EXP((Inputs!$B$6-Inputs!$B$7-0.5*Inputs!$B$8^2)*$B$2+Inputs!$B$8*SQRT($B$2)*MC_Shocks!AA19)</f>
        <v>586.518406932452</v>
      </c>
      <c r="AD22" s="0" t="n">
        <f aca="false">AC22*EXP((Inputs!$B$6-Inputs!$B$7-0.5*Inputs!$B$8^2)*$B$2+Inputs!$B$8*SQRT($B$2)*MC_Shocks!AB19)</f>
        <v>590.853186634079</v>
      </c>
      <c r="AE22" s="0" t="n">
        <f aca="false">AD22*EXP((Inputs!$B$6-Inputs!$B$7-0.5*Inputs!$B$8^2)*$B$2+Inputs!$B$8*SQRT($B$2)*MC_Shocks!AC19)</f>
        <v>592.535376648605</v>
      </c>
      <c r="AF22" s="0" t="n">
        <f aca="false">AE22*EXP((Inputs!$B$6-Inputs!$B$7-0.5*Inputs!$B$8^2)*$B$2+Inputs!$B$8*SQRT($B$2)*MC_Shocks!AD19)</f>
        <v>597.301542163942</v>
      </c>
      <c r="AG22" s="0" t="n">
        <f aca="false">AF22*EXP((Inputs!$B$6-Inputs!$B$7-0.5*Inputs!$B$8^2)*$B$2+Inputs!$B$8*SQRT($B$2)*MC_Shocks!AE19)</f>
        <v>583.78953256932</v>
      </c>
      <c r="AH22" s="0" t="n">
        <f aca="false">AG22*EXP((Inputs!$B$6-Inputs!$B$7-0.5*Inputs!$B$8^2)*$B$2+Inputs!$B$8*SQRT($B$2)*MC_Shocks!AF19)</f>
        <v>593.597720191967</v>
      </c>
      <c r="AI22" s="0" t="n">
        <f aca="false">AH22*EXP((Inputs!$B$6-Inputs!$B$7-0.5*Inputs!$B$8^2)*$B$2+Inputs!$B$8*SQRT($B$2)*MC_Shocks!AG19)</f>
        <v>592.996691569387</v>
      </c>
      <c r="AJ22" s="0" t="n">
        <f aca="false">AI22*EXP((Inputs!$B$6-Inputs!$B$7-0.5*Inputs!$B$8^2)*$B$2+Inputs!$B$8*SQRT($B$2)*MC_Shocks!AH19)</f>
        <v>598.289241589385</v>
      </c>
      <c r="AK22" s="0" t="n">
        <f aca="false">AJ22*EXP((Inputs!$B$6-Inputs!$B$7-0.5*Inputs!$B$8^2)*$B$2+Inputs!$B$8*SQRT($B$2)*MC_Shocks!AI19)</f>
        <v>593.429911269122</v>
      </c>
      <c r="AL22" s="0" t="n">
        <f aca="false">AK22*EXP((Inputs!$B$6-Inputs!$B$7-0.5*Inputs!$B$8^2)*$B$2+Inputs!$B$8*SQRT($B$2)*MC_Shocks!AJ19)</f>
        <v>596.377915405768</v>
      </c>
      <c r="AM22" s="0" t="n">
        <f aca="false">AL22*EXP((Inputs!$B$6-Inputs!$B$7-0.5*Inputs!$B$8^2)*$B$2+Inputs!$B$8*SQRT($B$2)*MC_Shocks!AK19)</f>
        <v>591.470716806074</v>
      </c>
      <c r="AN22" s="0" t="n">
        <f aca="false">AM22*EXP((Inputs!$B$6-Inputs!$B$7-0.5*Inputs!$B$8^2)*$B$2+Inputs!$B$8*SQRT($B$2)*MC_Shocks!AL19)</f>
        <v>588.606670415203</v>
      </c>
      <c r="AO22" s="0" t="n">
        <f aca="false">AN22*EXP((Inputs!$B$6-Inputs!$B$7-0.5*Inputs!$B$8^2)*$B$2+Inputs!$B$8*SQRT($B$2)*MC_Shocks!AM19)</f>
        <v>597.668607437048</v>
      </c>
      <c r="AP22" s="0" t="n">
        <f aca="false">AO22*EXP((Inputs!$B$6-Inputs!$B$7-0.5*Inputs!$B$8^2)*$B$2+Inputs!$B$8*SQRT($B$2)*MC_Shocks!AN19)</f>
        <v>596.821506050708</v>
      </c>
      <c r="AQ22" s="0" t="n">
        <f aca="false">AP22*EXP((Inputs!$B$6-Inputs!$B$7-0.5*Inputs!$B$8^2)*$B$2+Inputs!$B$8*SQRT($B$2)*MC_Shocks!AO19)</f>
        <v>597.908240419777</v>
      </c>
      <c r="AR22" s="0" t="n">
        <f aca="false">AQ22*EXP((Inputs!$B$6-Inputs!$B$7-0.5*Inputs!$B$8^2)*$B$2+Inputs!$B$8*SQRT($B$2)*MC_Shocks!AP19)</f>
        <v>602.106198450673</v>
      </c>
      <c r="AS22" s="0" t="n">
        <f aca="false">AR22*EXP((Inputs!$B$6-Inputs!$B$7-0.5*Inputs!$B$8^2)*$B$2+Inputs!$B$8*SQRT($B$2)*MC_Shocks!AQ19)</f>
        <v>604.535498415258</v>
      </c>
      <c r="AT22" s="0" t="n">
        <f aca="false">AS22*EXP((Inputs!$B$6-Inputs!$B$7-0.5*Inputs!$B$8^2)*$B$2+Inputs!$B$8*SQRT($B$2)*MC_Shocks!AR19)</f>
        <v>605.314396658259</v>
      </c>
      <c r="AU22" s="0" t="n">
        <f aca="false">AT22*EXP((Inputs!$B$6-Inputs!$B$7-0.5*Inputs!$B$8^2)*$B$2+Inputs!$B$8*SQRT($B$2)*MC_Shocks!AS19)</f>
        <v>607.126721440017</v>
      </c>
      <c r="AV22" s="0" t="n">
        <f aca="false">AU22*EXP((Inputs!$B$6-Inputs!$B$7-0.5*Inputs!$B$8^2)*$B$2+Inputs!$B$8*SQRT($B$2)*MC_Shocks!AT19)</f>
        <v>618.871752246186</v>
      </c>
      <c r="AW22" s="0" t="n">
        <f aca="false">AV22*EXP((Inputs!$B$6-Inputs!$B$7-0.5*Inputs!$B$8^2)*$B$2+Inputs!$B$8*SQRT($B$2)*MC_Shocks!AU19)</f>
        <v>618.64729107377</v>
      </c>
      <c r="AX22" s="0" t="n">
        <f aca="false">AW22*EXP((Inputs!$B$6-Inputs!$B$7-0.5*Inputs!$B$8^2)*$B$2+Inputs!$B$8*SQRT($B$2)*MC_Shocks!AV19)</f>
        <v>619.693464999758</v>
      </c>
      <c r="AY22" s="0" t="n">
        <f aca="false">AX22*EXP((Inputs!$B$6-Inputs!$B$7-0.5*Inputs!$B$8^2)*$B$2+Inputs!$B$8*SQRT($B$2)*MC_Shocks!AW19)</f>
        <v>624.939017221781</v>
      </c>
      <c r="AZ22" s="0" t="n">
        <f aca="false">AY22*EXP((Inputs!$B$6-Inputs!$B$7-0.5*Inputs!$B$8^2)*$B$2+Inputs!$B$8*SQRT($B$2)*MC_Shocks!AX19)</f>
        <v>630.503366205144</v>
      </c>
      <c r="BA22" s="0" t="n">
        <f aca="false">AZ22*EXP((Inputs!$B$6-Inputs!$B$7-0.5*Inputs!$B$8^2)*$B$2+Inputs!$B$8*SQRT($B$2)*MC_Shocks!AY19)</f>
        <v>636.528687161627</v>
      </c>
      <c r="BB22" s="0" t="n">
        <f aca="false">BA22*EXP((Inputs!$B$6-Inputs!$B$7-0.5*Inputs!$B$8^2)*$B$2+Inputs!$B$8*SQRT($B$2)*MC_Shocks!AZ19)</f>
        <v>639.822527292977</v>
      </c>
      <c r="BC22" s="0" t="n">
        <f aca="false">BB22*EXP((Inputs!$B$6-Inputs!$B$7-0.5*Inputs!$B$8^2)*$B$2+Inputs!$B$8*SQRT($B$2)*MC_Shocks!BA19)</f>
        <v>634.107026139578</v>
      </c>
      <c r="BD22" s="0" t="n">
        <f aca="false">BC22*EXP((Inputs!$B$6-Inputs!$B$7-0.5*Inputs!$B$8^2)*$B$2+Inputs!$B$8*SQRT($B$2)*MC_Shocks!BB19)</f>
        <v>642.437815879887</v>
      </c>
      <c r="BE22" s="0" t="n">
        <f aca="false">BD22*EXP((Inputs!$B$6-Inputs!$B$7-0.5*Inputs!$B$8^2)*$B$2+Inputs!$B$8*SQRT($B$2)*MC_Shocks!BC19)</f>
        <v>636.682080255527</v>
      </c>
      <c r="BF22" s="0" t="n">
        <f aca="false">BE22*EXP((Inputs!$B$6-Inputs!$B$7-0.5*Inputs!$B$8^2)*$B$2+Inputs!$B$8*SQRT($B$2)*MC_Shocks!BD19)</f>
        <v>638.272663917213</v>
      </c>
      <c r="BG22" s="0" t="n">
        <f aca="false">BF22*EXP((Inputs!$B$6-Inputs!$B$7-0.5*Inputs!$B$8^2)*$B$2+Inputs!$B$8*SQRT($B$2)*MC_Shocks!BE19)</f>
        <v>634.524723540835</v>
      </c>
      <c r="BH22" s="0" t="n">
        <f aca="false">BG22*EXP((Inputs!$B$6-Inputs!$B$7-0.5*Inputs!$B$8^2)*$B$2+Inputs!$B$8*SQRT($B$2)*MC_Shocks!BF19)</f>
        <v>634.261780683005</v>
      </c>
      <c r="BI22" s="0" t="n">
        <f aca="false">BH22*EXP((Inputs!$B$6-Inputs!$B$7-0.5*Inputs!$B$8^2)*$B$2+Inputs!$B$8*SQRT($B$2)*MC_Shocks!BG19)</f>
        <v>635.97811959157</v>
      </c>
      <c r="BJ22" s="0" t="n">
        <f aca="false">BI22*EXP((Inputs!$B$6-Inputs!$B$7-0.5*Inputs!$B$8^2)*$B$2+Inputs!$B$8*SQRT($B$2)*MC_Shocks!BH19)</f>
        <v>637.661642373843</v>
      </c>
      <c r="BK22" s="0" t="n">
        <f aca="false">BJ22*EXP((Inputs!$B$6-Inputs!$B$7-0.5*Inputs!$B$8^2)*$B$2+Inputs!$B$8*SQRT($B$2)*MC_Shocks!BI19)</f>
        <v>639.859876973609</v>
      </c>
      <c r="BL22" s="0" t="n">
        <f aca="false">BK22*EXP((Inputs!$B$6-Inputs!$B$7-0.5*Inputs!$B$8^2)*$B$2+Inputs!$B$8*SQRT($B$2)*MC_Shocks!BJ19)</f>
        <v>648.16483979453</v>
      </c>
      <c r="BM22" s="0" t="n">
        <f aca="false">BL22*EXP((Inputs!$B$6-Inputs!$B$7-0.5*Inputs!$B$8^2)*$B$2+Inputs!$B$8*SQRT($B$2)*MC_Shocks!BK19)</f>
        <v>650.562415920741</v>
      </c>
      <c r="BN22" s="0" t="n">
        <f aca="false">AVERAGE(C22:BM22)</f>
        <v>601.108087332282</v>
      </c>
      <c r="BO22" s="0" t="n">
        <f aca="false">MAX(B22:BM22)</f>
        <v>650.562415920741</v>
      </c>
      <c r="BP22" s="0" t="n">
        <f aca="false">MAX(BM22-Inputs!$B$4,0)</f>
        <v>75.5624159207407</v>
      </c>
      <c r="BQ22" s="0" t="n">
        <f aca="false">MAX(Inputs!$B$4-BM22,0)</f>
        <v>0</v>
      </c>
      <c r="BR22" s="0" t="n">
        <f aca="false">MAX(BN22-Inputs!$B$4,0)</f>
        <v>26.1080873322817</v>
      </c>
      <c r="BS22" s="0" t="n">
        <f aca="false">IF(BO22&gt;=Inputs!$B$9,0,MAX(BM22-Inputs!$B$4,0))</f>
        <v>0</v>
      </c>
    </row>
    <row r="23" customFormat="false" ht="15" hidden="false" customHeight="false" outlineLevel="0" collapsed="false">
      <c r="A23" s="0" t="n">
        <v>19</v>
      </c>
      <c r="B23" s="0" t="n">
        <f aca="false">Inputs!$B$3</f>
        <v>574.788024902344</v>
      </c>
      <c r="C23" s="0" t="n">
        <f aca="false">B23*EXP((Inputs!$B$6-Inputs!$B$7-0.5*Inputs!$B$8^2)*$B$2+Inputs!$B$8*SQRT($B$2)*MC_Shocks!A20)</f>
        <v>573.729920113868</v>
      </c>
      <c r="D23" s="0" t="n">
        <f aca="false">C23*EXP((Inputs!$B$6-Inputs!$B$7-0.5*Inputs!$B$8^2)*$B$2+Inputs!$B$8*SQRT($B$2)*MC_Shocks!B20)</f>
        <v>578.189203465491</v>
      </c>
      <c r="E23" s="0" t="n">
        <f aca="false">D23*EXP((Inputs!$B$6-Inputs!$B$7-0.5*Inputs!$B$8^2)*$B$2+Inputs!$B$8*SQRT($B$2)*MC_Shocks!C20)</f>
        <v>583.725890719828</v>
      </c>
      <c r="F23" s="0" t="n">
        <f aca="false">E23*EXP((Inputs!$B$6-Inputs!$B$7-0.5*Inputs!$B$8^2)*$B$2+Inputs!$B$8*SQRT($B$2)*MC_Shocks!D20)</f>
        <v>578.123359276525</v>
      </c>
      <c r="G23" s="0" t="n">
        <f aca="false">F23*EXP((Inputs!$B$6-Inputs!$B$7-0.5*Inputs!$B$8^2)*$B$2+Inputs!$B$8*SQRT($B$2)*MC_Shocks!E20)</f>
        <v>580.924470588658</v>
      </c>
      <c r="H23" s="0" t="n">
        <f aca="false">G23*EXP((Inputs!$B$6-Inputs!$B$7-0.5*Inputs!$B$8^2)*$B$2+Inputs!$B$8*SQRT($B$2)*MC_Shocks!F20)</f>
        <v>584.219900050076</v>
      </c>
      <c r="I23" s="0" t="n">
        <f aca="false">H23*EXP((Inputs!$B$6-Inputs!$B$7-0.5*Inputs!$B$8^2)*$B$2+Inputs!$B$8*SQRT($B$2)*MC_Shocks!G20)</f>
        <v>582.897421337023</v>
      </c>
      <c r="J23" s="0" t="n">
        <f aca="false">I23*EXP((Inputs!$B$6-Inputs!$B$7-0.5*Inputs!$B$8^2)*$B$2+Inputs!$B$8*SQRT($B$2)*MC_Shocks!H20)</f>
        <v>589.349259013593</v>
      </c>
      <c r="K23" s="0" t="n">
        <f aca="false">J23*EXP((Inputs!$B$6-Inputs!$B$7-0.5*Inputs!$B$8^2)*$B$2+Inputs!$B$8*SQRT($B$2)*MC_Shocks!I20)</f>
        <v>588.703652272086</v>
      </c>
      <c r="L23" s="0" t="n">
        <f aca="false">K23*EXP((Inputs!$B$6-Inputs!$B$7-0.5*Inputs!$B$8^2)*$B$2+Inputs!$B$8*SQRT($B$2)*MC_Shocks!J20)</f>
        <v>589.345996043467</v>
      </c>
      <c r="M23" s="0" t="n">
        <f aca="false">L23*EXP((Inputs!$B$6-Inputs!$B$7-0.5*Inputs!$B$8^2)*$B$2+Inputs!$B$8*SQRT($B$2)*MC_Shocks!K20)</f>
        <v>588.592913701992</v>
      </c>
      <c r="N23" s="0" t="n">
        <f aca="false">M23*EXP((Inputs!$B$6-Inputs!$B$7-0.5*Inputs!$B$8^2)*$B$2+Inputs!$B$8*SQRT($B$2)*MC_Shocks!L20)</f>
        <v>588.721191310676</v>
      </c>
      <c r="O23" s="0" t="n">
        <f aca="false">N23*EXP((Inputs!$B$6-Inputs!$B$7-0.5*Inputs!$B$8^2)*$B$2+Inputs!$B$8*SQRT($B$2)*MC_Shocks!M20)</f>
        <v>583.678508675082</v>
      </c>
      <c r="P23" s="0" t="n">
        <f aca="false">O23*EXP((Inputs!$B$6-Inputs!$B$7-0.5*Inputs!$B$8^2)*$B$2+Inputs!$B$8*SQRT($B$2)*MC_Shocks!N20)</f>
        <v>577.103018783766</v>
      </c>
      <c r="Q23" s="0" t="n">
        <f aca="false">P23*EXP((Inputs!$B$6-Inputs!$B$7-0.5*Inputs!$B$8^2)*$B$2+Inputs!$B$8*SQRT($B$2)*MC_Shocks!O20)</f>
        <v>584.504375531885</v>
      </c>
      <c r="R23" s="0" t="n">
        <f aca="false">Q23*EXP((Inputs!$B$6-Inputs!$B$7-0.5*Inputs!$B$8^2)*$B$2+Inputs!$B$8*SQRT($B$2)*MC_Shocks!P20)</f>
        <v>580.645074668562</v>
      </c>
      <c r="S23" s="0" t="n">
        <f aca="false">R23*EXP((Inputs!$B$6-Inputs!$B$7-0.5*Inputs!$B$8^2)*$B$2+Inputs!$B$8*SQRT($B$2)*MC_Shocks!Q20)</f>
        <v>576.150743603822</v>
      </c>
      <c r="T23" s="0" t="n">
        <f aca="false">S23*EXP((Inputs!$B$6-Inputs!$B$7-0.5*Inputs!$B$8^2)*$B$2+Inputs!$B$8*SQRT($B$2)*MC_Shocks!R20)</f>
        <v>566.445517557365</v>
      </c>
      <c r="U23" s="0" t="n">
        <f aca="false">T23*EXP((Inputs!$B$6-Inputs!$B$7-0.5*Inputs!$B$8^2)*$B$2+Inputs!$B$8*SQRT($B$2)*MC_Shocks!S20)</f>
        <v>563.634713840139</v>
      </c>
      <c r="V23" s="0" t="n">
        <f aca="false">U23*EXP((Inputs!$B$6-Inputs!$B$7-0.5*Inputs!$B$8^2)*$B$2+Inputs!$B$8*SQRT($B$2)*MC_Shocks!T20)</f>
        <v>557.80234499037</v>
      </c>
      <c r="W23" s="0" t="n">
        <f aca="false">V23*EXP((Inputs!$B$6-Inputs!$B$7-0.5*Inputs!$B$8^2)*$B$2+Inputs!$B$8*SQRT($B$2)*MC_Shocks!U20)</f>
        <v>565.169139952695</v>
      </c>
      <c r="X23" s="0" t="n">
        <f aca="false">W23*EXP((Inputs!$B$6-Inputs!$B$7-0.5*Inputs!$B$8^2)*$B$2+Inputs!$B$8*SQRT($B$2)*MC_Shocks!V20)</f>
        <v>569.768544668509</v>
      </c>
      <c r="Y23" s="0" t="n">
        <f aca="false">X23*EXP((Inputs!$B$6-Inputs!$B$7-0.5*Inputs!$B$8^2)*$B$2+Inputs!$B$8*SQRT($B$2)*MC_Shocks!W20)</f>
        <v>566.720067814868</v>
      </c>
      <c r="Z23" s="0" t="n">
        <f aca="false">Y23*EXP((Inputs!$B$6-Inputs!$B$7-0.5*Inputs!$B$8^2)*$B$2+Inputs!$B$8*SQRT($B$2)*MC_Shocks!X20)</f>
        <v>576.991934069666</v>
      </c>
      <c r="AA23" s="0" t="n">
        <f aca="false">Z23*EXP((Inputs!$B$6-Inputs!$B$7-0.5*Inputs!$B$8^2)*$B$2+Inputs!$B$8*SQRT($B$2)*MC_Shocks!Y20)</f>
        <v>581.558124054332</v>
      </c>
      <c r="AB23" s="0" t="n">
        <f aca="false">AA23*EXP((Inputs!$B$6-Inputs!$B$7-0.5*Inputs!$B$8^2)*$B$2+Inputs!$B$8*SQRT($B$2)*MC_Shocks!Z20)</f>
        <v>580.116169293486</v>
      </c>
      <c r="AC23" s="0" t="n">
        <f aca="false">AB23*EXP((Inputs!$B$6-Inputs!$B$7-0.5*Inputs!$B$8^2)*$B$2+Inputs!$B$8*SQRT($B$2)*MC_Shocks!AA20)</f>
        <v>568.780738815694</v>
      </c>
      <c r="AD23" s="0" t="n">
        <f aca="false">AC23*EXP((Inputs!$B$6-Inputs!$B$7-0.5*Inputs!$B$8^2)*$B$2+Inputs!$B$8*SQRT($B$2)*MC_Shocks!AB20)</f>
        <v>579.266878151752</v>
      </c>
      <c r="AE23" s="0" t="n">
        <f aca="false">AD23*EXP((Inputs!$B$6-Inputs!$B$7-0.5*Inputs!$B$8^2)*$B$2+Inputs!$B$8*SQRT($B$2)*MC_Shocks!AC20)</f>
        <v>572.970484195109</v>
      </c>
      <c r="AF23" s="0" t="n">
        <f aca="false">AE23*EXP((Inputs!$B$6-Inputs!$B$7-0.5*Inputs!$B$8^2)*$B$2+Inputs!$B$8*SQRT($B$2)*MC_Shocks!AD20)</f>
        <v>565.59351456236</v>
      </c>
      <c r="AG23" s="0" t="n">
        <f aca="false">AF23*EXP((Inputs!$B$6-Inputs!$B$7-0.5*Inputs!$B$8^2)*$B$2+Inputs!$B$8*SQRT($B$2)*MC_Shocks!AE20)</f>
        <v>570.254063576928</v>
      </c>
      <c r="AH23" s="0" t="n">
        <f aca="false">AG23*EXP((Inputs!$B$6-Inputs!$B$7-0.5*Inputs!$B$8^2)*$B$2+Inputs!$B$8*SQRT($B$2)*MC_Shocks!AF20)</f>
        <v>581.453367602796</v>
      </c>
      <c r="AI23" s="0" t="n">
        <f aca="false">AH23*EXP((Inputs!$B$6-Inputs!$B$7-0.5*Inputs!$B$8^2)*$B$2+Inputs!$B$8*SQRT($B$2)*MC_Shocks!AG20)</f>
        <v>587.929172332699</v>
      </c>
      <c r="AJ23" s="0" t="n">
        <f aca="false">AI23*EXP((Inputs!$B$6-Inputs!$B$7-0.5*Inputs!$B$8^2)*$B$2+Inputs!$B$8*SQRT($B$2)*MC_Shocks!AH20)</f>
        <v>590.620856154602</v>
      </c>
      <c r="AK23" s="0" t="n">
        <f aca="false">AJ23*EXP((Inputs!$B$6-Inputs!$B$7-0.5*Inputs!$B$8^2)*$B$2+Inputs!$B$8*SQRT($B$2)*MC_Shocks!AI20)</f>
        <v>593.470063926958</v>
      </c>
      <c r="AL23" s="0" t="n">
        <f aca="false">AK23*EXP((Inputs!$B$6-Inputs!$B$7-0.5*Inputs!$B$8^2)*$B$2+Inputs!$B$8*SQRT($B$2)*MC_Shocks!AJ20)</f>
        <v>597.55791796148</v>
      </c>
      <c r="AM23" s="0" t="n">
        <f aca="false">AL23*EXP((Inputs!$B$6-Inputs!$B$7-0.5*Inputs!$B$8^2)*$B$2+Inputs!$B$8*SQRT($B$2)*MC_Shocks!AK20)</f>
        <v>601.223106761506</v>
      </c>
      <c r="AN23" s="0" t="n">
        <f aca="false">AM23*EXP((Inputs!$B$6-Inputs!$B$7-0.5*Inputs!$B$8^2)*$B$2+Inputs!$B$8*SQRT($B$2)*MC_Shocks!AL20)</f>
        <v>602.622581746176</v>
      </c>
      <c r="AO23" s="0" t="n">
        <f aca="false">AN23*EXP((Inputs!$B$6-Inputs!$B$7-0.5*Inputs!$B$8^2)*$B$2+Inputs!$B$8*SQRT($B$2)*MC_Shocks!AM20)</f>
        <v>603.177823255944</v>
      </c>
      <c r="AP23" s="0" t="n">
        <f aca="false">AO23*EXP((Inputs!$B$6-Inputs!$B$7-0.5*Inputs!$B$8^2)*$B$2+Inputs!$B$8*SQRT($B$2)*MC_Shocks!AN20)</f>
        <v>602.935261178078</v>
      </c>
      <c r="AQ23" s="0" t="n">
        <f aca="false">AP23*EXP((Inputs!$B$6-Inputs!$B$7-0.5*Inputs!$B$8^2)*$B$2+Inputs!$B$8*SQRT($B$2)*MC_Shocks!AO20)</f>
        <v>599.396302254002</v>
      </c>
      <c r="AR23" s="0" t="n">
        <f aca="false">AQ23*EXP((Inputs!$B$6-Inputs!$B$7-0.5*Inputs!$B$8^2)*$B$2+Inputs!$B$8*SQRT($B$2)*MC_Shocks!AP20)</f>
        <v>598.119597077506</v>
      </c>
      <c r="AS23" s="0" t="n">
        <f aca="false">AR23*EXP((Inputs!$B$6-Inputs!$B$7-0.5*Inputs!$B$8^2)*$B$2+Inputs!$B$8*SQRT($B$2)*MC_Shocks!AQ20)</f>
        <v>590.196124715024</v>
      </c>
      <c r="AT23" s="0" t="n">
        <f aca="false">AS23*EXP((Inputs!$B$6-Inputs!$B$7-0.5*Inputs!$B$8^2)*$B$2+Inputs!$B$8*SQRT($B$2)*MC_Shocks!AR20)</f>
        <v>589.791508914503</v>
      </c>
      <c r="AU23" s="0" t="n">
        <f aca="false">AT23*EXP((Inputs!$B$6-Inputs!$B$7-0.5*Inputs!$B$8^2)*$B$2+Inputs!$B$8*SQRT($B$2)*MC_Shocks!AS20)</f>
        <v>585.23938740251</v>
      </c>
      <c r="AV23" s="0" t="n">
        <f aca="false">AU23*EXP((Inputs!$B$6-Inputs!$B$7-0.5*Inputs!$B$8^2)*$B$2+Inputs!$B$8*SQRT($B$2)*MC_Shocks!AT20)</f>
        <v>580.192862307258</v>
      </c>
      <c r="AW23" s="0" t="n">
        <f aca="false">AV23*EXP((Inputs!$B$6-Inputs!$B$7-0.5*Inputs!$B$8^2)*$B$2+Inputs!$B$8*SQRT($B$2)*MC_Shocks!AU20)</f>
        <v>581.076251743874</v>
      </c>
      <c r="AX23" s="0" t="n">
        <f aca="false">AW23*EXP((Inputs!$B$6-Inputs!$B$7-0.5*Inputs!$B$8^2)*$B$2+Inputs!$B$8*SQRT($B$2)*MC_Shocks!AV20)</f>
        <v>587.58388454107</v>
      </c>
      <c r="AY23" s="0" t="n">
        <f aca="false">AX23*EXP((Inputs!$B$6-Inputs!$B$7-0.5*Inputs!$B$8^2)*$B$2+Inputs!$B$8*SQRT($B$2)*MC_Shocks!AW20)</f>
        <v>591.935878422952</v>
      </c>
      <c r="AZ23" s="0" t="n">
        <f aca="false">AY23*EXP((Inputs!$B$6-Inputs!$B$7-0.5*Inputs!$B$8^2)*$B$2+Inputs!$B$8*SQRT($B$2)*MC_Shocks!AX20)</f>
        <v>584.662012145411</v>
      </c>
      <c r="BA23" s="0" t="n">
        <f aca="false">AZ23*EXP((Inputs!$B$6-Inputs!$B$7-0.5*Inputs!$B$8^2)*$B$2+Inputs!$B$8*SQRT($B$2)*MC_Shocks!AY20)</f>
        <v>580.144708347607</v>
      </c>
      <c r="BB23" s="0" t="n">
        <f aca="false">BA23*EXP((Inputs!$B$6-Inputs!$B$7-0.5*Inputs!$B$8^2)*$B$2+Inputs!$B$8*SQRT($B$2)*MC_Shocks!AZ20)</f>
        <v>584.54571991815</v>
      </c>
      <c r="BC23" s="0" t="n">
        <f aca="false">BB23*EXP((Inputs!$B$6-Inputs!$B$7-0.5*Inputs!$B$8^2)*$B$2+Inputs!$B$8*SQRT($B$2)*MC_Shocks!BA20)</f>
        <v>580.062172622921</v>
      </c>
      <c r="BD23" s="0" t="n">
        <f aca="false">BC23*EXP((Inputs!$B$6-Inputs!$B$7-0.5*Inputs!$B$8^2)*$B$2+Inputs!$B$8*SQRT($B$2)*MC_Shocks!BB20)</f>
        <v>579.084039901463</v>
      </c>
      <c r="BE23" s="0" t="n">
        <f aca="false">BD23*EXP((Inputs!$B$6-Inputs!$B$7-0.5*Inputs!$B$8^2)*$B$2+Inputs!$B$8*SQRT($B$2)*MC_Shocks!BC20)</f>
        <v>581.671283525365</v>
      </c>
      <c r="BF23" s="0" t="n">
        <f aca="false">BE23*EXP((Inputs!$B$6-Inputs!$B$7-0.5*Inputs!$B$8^2)*$B$2+Inputs!$B$8*SQRT($B$2)*MC_Shocks!BD20)</f>
        <v>577.274547463069</v>
      </c>
      <c r="BG23" s="0" t="n">
        <f aca="false">BF23*EXP((Inputs!$B$6-Inputs!$B$7-0.5*Inputs!$B$8^2)*$B$2+Inputs!$B$8*SQRT($B$2)*MC_Shocks!BE20)</f>
        <v>577.811817073423</v>
      </c>
      <c r="BH23" s="0" t="n">
        <f aca="false">BG23*EXP((Inputs!$B$6-Inputs!$B$7-0.5*Inputs!$B$8^2)*$B$2+Inputs!$B$8*SQRT($B$2)*MC_Shocks!BF20)</f>
        <v>571.783140892639</v>
      </c>
      <c r="BI23" s="0" t="n">
        <f aca="false">BH23*EXP((Inputs!$B$6-Inputs!$B$7-0.5*Inputs!$B$8^2)*$B$2+Inputs!$B$8*SQRT($B$2)*MC_Shocks!BG20)</f>
        <v>569.115554416965</v>
      </c>
      <c r="BJ23" s="0" t="n">
        <f aca="false">BI23*EXP((Inputs!$B$6-Inputs!$B$7-0.5*Inputs!$B$8^2)*$B$2+Inputs!$B$8*SQRT($B$2)*MC_Shocks!BH20)</f>
        <v>570.61495184679</v>
      </c>
      <c r="BK23" s="0" t="n">
        <f aca="false">BJ23*EXP((Inputs!$B$6-Inputs!$B$7-0.5*Inputs!$B$8^2)*$B$2+Inputs!$B$8*SQRT($B$2)*MC_Shocks!BI20)</f>
        <v>563.502524073325</v>
      </c>
      <c r="BL23" s="0" t="n">
        <f aca="false">BK23*EXP((Inputs!$B$6-Inputs!$B$7-0.5*Inputs!$B$8^2)*$B$2+Inputs!$B$8*SQRT($B$2)*MC_Shocks!BJ20)</f>
        <v>565.52834007369</v>
      </c>
      <c r="BM23" s="0" t="n">
        <f aca="false">BL23*EXP((Inputs!$B$6-Inputs!$B$7-0.5*Inputs!$B$8^2)*$B$2+Inputs!$B$8*SQRT($B$2)*MC_Shocks!BK20)</f>
        <v>565.493584800985</v>
      </c>
      <c r="BN23" s="0" t="n">
        <f aca="false">AVERAGE(C23:BM23)</f>
        <v>581.103071112705</v>
      </c>
      <c r="BO23" s="0" t="n">
        <f aca="false">MAX(B23:BM23)</f>
        <v>603.177823255944</v>
      </c>
      <c r="BP23" s="0" t="n">
        <f aca="false">MAX(BM23-Inputs!$B$4,0)</f>
        <v>0</v>
      </c>
      <c r="BQ23" s="0" t="n">
        <f aca="false">MAX(Inputs!$B$4-BM23,0)</f>
        <v>9.50641519901512</v>
      </c>
      <c r="BR23" s="0" t="n">
        <f aca="false">MAX(BN23-Inputs!$B$4,0)</f>
        <v>6.10307111270481</v>
      </c>
      <c r="BS23" s="0" t="n">
        <f aca="false">IF(BO23&gt;=Inputs!$B$9,0,MAX(BM23-Inputs!$B$4,0))</f>
        <v>0</v>
      </c>
    </row>
    <row r="24" customFormat="false" ht="15" hidden="false" customHeight="false" outlineLevel="0" collapsed="false">
      <c r="A24" s="0" t="n">
        <v>20</v>
      </c>
      <c r="B24" s="0" t="n">
        <f aca="false">Inputs!$B$3</f>
        <v>574.788024902344</v>
      </c>
      <c r="C24" s="0" t="n">
        <f aca="false">B24*EXP((Inputs!$B$6-Inputs!$B$7-0.5*Inputs!$B$8^2)*$B$2+Inputs!$B$8*SQRT($B$2)*MC_Shocks!A21)</f>
        <v>577.367240536577</v>
      </c>
      <c r="D24" s="0" t="n">
        <f aca="false">C24*EXP((Inputs!$B$6-Inputs!$B$7-0.5*Inputs!$B$8^2)*$B$2+Inputs!$B$8*SQRT($B$2)*MC_Shocks!B21)</f>
        <v>578.448291712881</v>
      </c>
      <c r="E24" s="0" t="n">
        <f aca="false">D24*EXP((Inputs!$B$6-Inputs!$B$7-0.5*Inputs!$B$8^2)*$B$2+Inputs!$B$8*SQRT($B$2)*MC_Shocks!C21)</f>
        <v>584.797222989974</v>
      </c>
      <c r="F24" s="0" t="n">
        <f aca="false">E24*EXP((Inputs!$B$6-Inputs!$B$7-0.5*Inputs!$B$8^2)*$B$2+Inputs!$B$8*SQRT($B$2)*MC_Shocks!D21)</f>
        <v>585.433669855006</v>
      </c>
      <c r="G24" s="0" t="n">
        <f aca="false">F24*EXP((Inputs!$B$6-Inputs!$B$7-0.5*Inputs!$B$8^2)*$B$2+Inputs!$B$8*SQRT($B$2)*MC_Shocks!E21)</f>
        <v>583.497845238131</v>
      </c>
      <c r="H24" s="0" t="n">
        <f aca="false">G24*EXP((Inputs!$B$6-Inputs!$B$7-0.5*Inputs!$B$8^2)*$B$2+Inputs!$B$8*SQRT($B$2)*MC_Shocks!F21)</f>
        <v>584.119314687795</v>
      </c>
      <c r="I24" s="0" t="n">
        <f aca="false">H24*EXP((Inputs!$B$6-Inputs!$B$7-0.5*Inputs!$B$8^2)*$B$2+Inputs!$B$8*SQRT($B$2)*MC_Shocks!G21)</f>
        <v>586.697619048494</v>
      </c>
      <c r="J24" s="0" t="n">
        <f aca="false">I24*EXP((Inputs!$B$6-Inputs!$B$7-0.5*Inputs!$B$8^2)*$B$2+Inputs!$B$8*SQRT($B$2)*MC_Shocks!H21)</f>
        <v>586.980435987748</v>
      </c>
      <c r="K24" s="0" t="n">
        <f aca="false">J24*EXP((Inputs!$B$6-Inputs!$B$7-0.5*Inputs!$B$8^2)*$B$2+Inputs!$B$8*SQRT($B$2)*MC_Shocks!I21)</f>
        <v>587.224870313576</v>
      </c>
      <c r="L24" s="0" t="n">
        <f aca="false">K24*EXP((Inputs!$B$6-Inputs!$B$7-0.5*Inputs!$B$8^2)*$B$2+Inputs!$B$8*SQRT($B$2)*MC_Shocks!J21)</f>
        <v>584.018865080846</v>
      </c>
      <c r="M24" s="0" t="n">
        <f aca="false">L24*EXP((Inputs!$B$6-Inputs!$B$7-0.5*Inputs!$B$8^2)*$B$2+Inputs!$B$8*SQRT($B$2)*MC_Shocks!K21)</f>
        <v>581.010509965476</v>
      </c>
      <c r="N24" s="0" t="n">
        <f aca="false">M24*EXP((Inputs!$B$6-Inputs!$B$7-0.5*Inputs!$B$8^2)*$B$2+Inputs!$B$8*SQRT($B$2)*MC_Shocks!L21)</f>
        <v>574.635749510566</v>
      </c>
      <c r="O24" s="0" t="n">
        <f aca="false">N24*EXP((Inputs!$B$6-Inputs!$B$7-0.5*Inputs!$B$8^2)*$B$2+Inputs!$B$8*SQRT($B$2)*MC_Shocks!M21)</f>
        <v>582.721874127379</v>
      </c>
      <c r="P24" s="0" t="n">
        <f aca="false">O24*EXP((Inputs!$B$6-Inputs!$B$7-0.5*Inputs!$B$8^2)*$B$2+Inputs!$B$8*SQRT($B$2)*MC_Shocks!N21)</f>
        <v>577.054561045912</v>
      </c>
      <c r="Q24" s="0" t="n">
        <f aca="false">P24*EXP((Inputs!$B$6-Inputs!$B$7-0.5*Inputs!$B$8^2)*$B$2+Inputs!$B$8*SQRT($B$2)*MC_Shocks!O21)</f>
        <v>573.945451588168</v>
      </c>
      <c r="R24" s="0" t="n">
        <f aca="false">Q24*EXP((Inputs!$B$6-Inputs!$B$7-0.5*Inputs!$B$8^2)*$B$2+Inputs!$B$8*SQRT($B$2)*MC_Shocks!P21)</f>
        <v>570.737617842659</v>
      </c>
      <c r="S24" s="0" t="n">
        <f aca="false">R24*EXP((Inputs!$B$6-Inputs!$B$7-0.5*Inputs!$B$8^2)*$B$2+Inputs!$B$8*SQRT($B$2)*MC_Shocks!Q21)</f>
        <v>574.858152187481</v>
      </c>
      <c r="T24" s="0" t="n">
        <f aca="false">S24*EXP((Inputs!$B$6-Inputs!$B$7-0.5*Inputs!$B$8^2)*$B$2+Inputs!$B$8*SQRT($B$2)*MC_Shocks!R21)</f>
        <v>573.568758383013</v>
      </c>
      <c r="U24" s="0" t="n">
        <f aca="false">T24*EXP((Inputs!$B$6-Inputs!$B$7-0.5*Inputs!$B$8^2)*$B$2+Inputs!$B$8*SQRT($B$2)*MC_Shocks!S21)</f>
        <v>579.328942975493</v>
      </c>
      <c r="V24" s="0" t="n">
        <f aca="false">U24*EXP((Inputs!$B$6-Inputs!$B$7-0.5*Inputs!$B$8^2)*$B$2+Inputs!$B$8*SQRT($B$2)*MC_Shocks!T21)</f>
        <v>576.296330862504</v>
      </c>
      <c r="W24" s="0" t="n">
        <f aca="false">V24*EXP((Inputs!$B$6-Inputs!$B$7-0.5*Inputs!$B$8^2)*$B$2+Inputs!$B$8*SQRT($B$2)*MC_Shocks!U21)</f>
        <v>577.627714864805</v>
      </c>
      <c r="X24" s="0" t="n">
        <f aca="false">W24*EXP((Inputs!$B$6-Inputs!$B$7-0.5*Inputs!$B$8^2)*$B$2+Inputs!$B$8*SQRT($B$2)*MC_Shocks!V21)</f>
        <v>573.866689658072</v>
      </c>
      <c r="Y24" s="0" t="n">
        <f aca="false">X24*EXP((Inputs!$B$6-Inputs!$B$7-0.5*Inputs!$B$8^2)*$B$2+Inputs!$B$8*SQRT($B$2)*MC_Shocks!W21)</f>
        <v>583.771029636984</v>
      </c>
      <c r="Z24" s="0" t="n">
        <f aca="false">Y24*EXP((Inputs!$B$6-Inputs!$B$7-0.5*Inputs!$B$8^2)*$B$2+Inputs!$B$8*SQRT($B$2)*MC_Shocks!X21)</f>
        <v>578.351600564689</v>
      </c>
      <c r="AA24" s="0" t="n">
        <f aca="false">Z24*EXP((Inputs!$B$6-Inputs!$B$7-0.5*Inputs!$B$8^2)*$B$2+Inputs!$B$8*SQRT($B$2)*MC_Shocks!Y21)</f>
        <v>579.829510274068</v>
      </c>
      <c r="AB24" s="0" t="n">
        <f aca="false">AA24*EXP((Inputs!$B$6-Inputs!$B$7-0.5*Inputs!$B$8^2)*$B$2+Inputs!$B$8*SQRT($B$2)*MC_Shocks!Z21)</f>
        <v>582.80704795252</v>
      </c>
      <c r="AC24" s="0" t="n">
        <f aca="false">AB24*EXP((Inputs!$B$6-Inputs!$B$7-0.5*Inputs!$B$8^2)*$B$2+Inputs!$B$8*SQRT($B$2)*MC_Shocks!AA21)</f>
        <v>584.778502494072</v>
      </c>
      <c r="AD24" s="0" t="n">
        <f aca="false">AC24*EXP((Inputs!$B$6-Inputs!$B$7-0.5*Inputs!$B$8^2)*$B$2+Inputs!$B$8*SQRT($B$2)*MC_Shocks!AB21)</f>
        <v>583.974662213642</v>
      </c>
      <c r="AE24" s="0" t="n">
        <f aca="false">AD24*EXP((Inputs!$B$6-Inputs!$B$7-0.5*Inputs!$B$8^2)*$B$2+Inputs!$B$8*SQRT($B$2)*MC_Shocks!AC21)</f>
        <v>583.428589052548</v>
      </c>
      <c r="AF24" s="0" t="n">
        <f aca="false">AE24*EXP((Inputs!$B$6-Inputs!$B$7-0.5*Inputs!$B$8^2)*$B$2+Inputs!$B$8*SQRT($B$2)*MC_Shocks!AD21)</f>
        <v>583.686452854163</v>
      </c>
      <c r="AG24" s="0" t="n">
        <f aca="false">AF24*EXP((Inputs!$B$6-Inputs!$B$7-0.5*Inputs!$B$8^2)*$B$2+Inputs!$B$8*SQRT($B$2)*MC_Shocks!AE21)</f>
        <v>583.061173360572</v>
      </c>
      <c r="AH24" s="0" t="n">
        <f aca="false">AG24*EXP((Inputs!$B$6-Inputs!$B$7-0.5*Inputs!$B$8^2)*$B$2+Inputs!$B$8*SQRT($B$2)*MC_Shocks!AF21)</f>
        <v>587.592013549754</v>
      </c>
      <c r="AI24" s="0" t="n">
        <f aca="false">AH24*EXP((Inputs!$B$6-Inputs!$B$7-0.5*Inputs!$B$8^2)*$B$2+Inputs!$B$8*SQRT($B$2)*MC_Shocks!AG21)</f>
        <v>598.043308158502</v>
      </c>
      <c r="AJ24" s="0" t="n">
        <f aca="false">AI24*EXP((Inputs!$B$6-Inputs!$B$7-0.5*Inputs!$B$8^2)*$B$2+Inputs!$B$8*SQRT($B$2)*MC_Shocks!AH21)</f>
        <v>595.460431138121</v>
      </c>
      <c r="AK24" s="0" t="n">
        <f aca="false">AJ24*EXP((Inputs!$B$6-Inputs!$B$7-0.5*Inputs!$B$8^2)*$B$2+Inputs!$B$8*SQRT($B$2)*MC_Shocks!AI21)</f>
        <v>589.080398457009</v>
      </c>
      <c r="AL24" s="0" t="n">
        <f aca="false">AK24*EXP((Inputs!$B$6-Inputs!$B$7-0.5*Inputs!$B$8^2)*$B$2+Inputs!$B$8*SQRT($B$2)*MC_Shocks!AJ21)</f>
        <v>588.7235177985</v>
      </c>
      <c r="AM24" s="0" t="n">
        <f aca="false">AL24*EXP((Inputs!$B$6-Inputs!$B$7-0.5*Inputs!$B$8^2)*$B$2+Inputs!$B$8*SQRT($B$2)*MC_Shocks!AK21)</f>
        <v>600.952397055669</v>
      </c>
      <c r="AN24" s="0" t="n">
        <f aca="false">AM24*EXP((Inputs!$B$6-Inputs!$B$7-0.5*Inputs!$B$8^2)*$B$2+Inputs!$B$8*SQRT($B$2)*MC_Shocks!AL21)</f>
        <v>597.189530118567</v>
      </c>
      <c r="AO24" s="0" t="n">
        <f aca="false">AN24*EXP((Inputs!$B$6-Inputs!$B$7-0.5*Inputs!$B$8^2)*$B$2+Inputs!$B$8*SQRT($B$2)*MC_Shocks!AM21)</f>
        <v>605.062592448235</v>
      </c>
      <c r="AP24" s="0" t="n">
        <f aca="false">AO24*EXP((Inputs!$B$6-Inputs!$B$7-0.5*Inputs!$B$8^2)*$B$2+Inputs!$B$8*SQRT($B$2)*MC_Shocks!AN21)</f>
        <v>613.227120648585</v>
      </c>
      <c r="AQ24" s="0" t="n">
        <f aca="false">AP24*EXP((Inputs!$B$6-Inputs!$B$7-0.5*Inputs!$B$8^2)*$B$2+Inputs!$B$8*SQRT($B$2)*MC_Shocks!AO21)</f>
        <v>610.597574443481</v>
      </c>
      <c r="AR24" s="0" t="n">
        <f aca="false">AQ24*EXP((Inputs!$B$6-Inputs!$B$7-0.5*Inputs!$B$8^2)*$B$2+Inputs!$B$8*SQRT($B$2)*MC_Shocks!AP21)</f>
        <v>613.417730264107</v>
      </c>
      <c r="AS24" s="0" t="n">
        <f aca="false">AR24*EXP((Inputs!$B$6-Inputs!$B$7-0.5*Inputs!$B$8^2)*$B$2+Inputs!$B$8*SQRT($B$2)*MC_Shocks!AQ21)</f>
        <v>621.451885206907</v>
      </c>
      <c r="AT24" s="0" t="n">
        <f aca="false">AS24*EXP((Inputs!$B$6-Inputs!$B$7-0.5*Inputs!$B$8^2)*$B$2+Inputs!$B$8*SQRT($B$2)*MC_Shocks!AR21)</f>
        <v>619.644057818895</v>
      </c>
      <c r="AU24" s="0" t="n">
        <f aca="false">AT24*EXP((Inputs!$B$6-Inputs!$B$7-0.5*Inputs!$B$8^2)*$B$2+Inputs!$B$8*SQRT($B$2)*MC_Shocks!AS21)</f>
        <v>618.702501417852</v>
      </c>
      <c r="AV24" s="0" t="n">
        <f aca="false">AU24*EXP((Inputs!$B$6-Inputs!$B$7-0.5*Inputs!$B$8^2)*$B$2+Inputs!$B$8*SQRT($B$2)*MC_Shocks!AT21)</f>
        <v>615.912200225303</v>
      </c>
      <c r="AW24" s="0" t="n">
        <f aca="false">AV24*EXP((Inputs!$B$6-Inputs!$B$7-0.5*Inputs!$B$8^2)*$B$2+Inputs!$B$8*SQRT($B$2)*MC_Shocks!AU21)</f>
        <v>611.031628786058</v>
      </c>
      <c r="AX24" s="0" t="n">
        <f aca="false">AW24*EXP((Inputs!$B$6-Inputs!$B$7-0.5*Inputs!$B$8^2)*$B$2+Inputs!$B$8*SQRT($B$2)*MC_Shocks!AV21)</f>
        <v>607.949827331067</v>
      </c>
      <c r="AY24" s="0" t="n">
        <f aca="false">AX24*EXP((Inputs!$B$6-Inputs!$B$7-0.5*Inputs!$B$8^2)*$B$2+Inputs!$B$8*SQRT($B$2)*MC_Shocks!AW21)</f>
        <v>602.132315929552</v>
      </c>
      <c r="AZ24" s="0" t="n">
        <f aca="false">AY24*EXP((Inputs!$B$6-Inputs!$B$7-0.5*Inputs!$B$8^2)*$B$2+Inputs!$B$8*SQRT($B$2)*MC_Shocks!AX21)</f>
        <v>602.351959982239</v>
      </c>
      <c r="BA24" s="0" t="n">
        <f aca="false">AZ24*EXP((Inputs!$B$6-Inputs!$B$7-0.5*Inputs!$B$8^2)*$B$2+Inputs!$B$8*SQRT($B$2)*MC_Shocks!AY21)</f>
        <v>598.740382351512</v>
      </c>
      <c r="BB24" s="0" t="n">
        <f aca="false">BA24*EXP((Inputs!$B$6-Inputs!$B$7-0.5*Inputs!$B$8^2)*$B$2+Inputs!$B$8*SQRT($B$2)*MC_Shocks!AZ21)</f>
        <v>599.908430628251</v>
      </c>
      <c r="BC24" s="0" t="n">
        <f aca="false">BB24*EXP((Inputs!$B$6-Inputs!$B$7-0.5*Inputs!$B$8^2)*$B$2+Inputs!$B$8*SQRT($B$2)*MC_Shocks!BA21)</f>
        <v>592.60525109579</v>
      </c>
      <c r="BD24" s="0" t="n">
        <f aca="false">BC24*EXP((Inputs!$B$6-Inputs!$B$7-0.5*Inputs!$B$8^2)*$B$2+Inputs!$B$8*SQRT($B$2)*MC_Shocks!BB21)</f>
        <v>594.218848841362</v>
      </c>
      <c r="BE24" s="0" t="n">
        <f aca="false">BD24*EXP((Inputs!$B$6-Inputs!$B$7-0.5*Inputs!$B$8^2)*$B$2+Inputs!$B$8*SQRT($B$2)*MC_Shocks!BC21)</f>
        <v>598.217478552634</v>
      </c>
      <c r="BF24" s="0" t="n">
        <f aca="false">BE24*EXP((Inputs!$B$6-Inputs!$B$7-0.5*Inputs!$B$8^2)*$B$2+Inputs!$B$8*SQRT($B$2)*MC_Shocks!BD21)</f>
        <v>588.885910766733</v>
      </c>
      <c r="BG24" s="0" t="n">
        <f aca="false">BF24*EXP((Inputs!$B$6-Inputs!$B$7-0.5*Inputs!$B$8^2)*$B$2+Inputs!$B$8*SQRT($B$2)*MC_Shocks!BE21)</f>
        <v>590.691667986326</v>
      </c>
      <c r="BH24" s="0" t="n">
        <f aca="false">BG24*EXP((Inputs!$B$6-Inputs!$B$7-0.5*Inputs!$B$8^2)*$B$2+Inputs!$B$8*SQRT($B$2)*MC_Shocks!BF21)</f>
        <v>596.528814798158</v>
      </c>
      <c r="BI24" s="0" t="n">
        <f aca="false">BH24*EXP((Inputs!$B$6-Inputs!$B$7-0.5*Inputs!$B$8^2)*$B$2+Inputs!$B$8*SQRT($B$2)*MC_Shocks!BG21)</f>
        <v>590.887615565628</v>
      </c>
      <c r="BJ24" s="0" t="n">
        <f aca="false">BI24*EXP((Inputs!$B$6-Inputs!$B$7-0.5*Inputs!$B$8^2)*$B$2+Inputs!$B$8*SQRT($B$2)*MC_Shocks!BH21)</f>
        <v>598.836507666865</v>
      </c>
      <c r="BK24" s="0" t="n">
        <f aca="false">BJ24*EXP((Inputs!$B$6-Inputs!$B$7-0.5*Inputs!$B$8^2)*$B$2+Inputs!$B$8*SQRT($B$2)*MC_Shocks!BI21)</f>
        <v>600.887066705342</v>
      </c>
      <c r="BL24" s="0" t="n">
        <f aca="false">BK24*EXP((Inputs!$B$6-Inputs!$B$7-0.5*Inputs!$B$8^2)*$B$2+Inputs!$B$8*SQRT($B$2)*MC_Shocks!BJ21)</f>
        <v>597.59215371668</v>
      </c>
      <c r="BM24" s="0" t="n">
        <f aca="false">BL24*EXP((Inputs!$B$6-Inputs!$B$7-0.5*Inputs!$B$8^2)*$B$2+Inputs!$B$8*SQRT($B$2)*MC_Shocks!BK21)</f>
        <v>597.384176333169</v>
      </c>
      <c r="BN24" s="0" t="n">
        <f aca="false">AVERAGE(C24:BM24)</f>
        <v>591.140215756392</v>
      </c>
      <c r="BO24" s="0" t="n">
        <f aca="false">MAX(B24:BM24)</f>
        <v>621.451885206907</v>
      </c>
      <c r="BP24" s="0" t="n">
        <f aca="false">MAX(BM24-Inputs!$B$4,0)</f>
        <v>22.384176333169</v>
      </c>
      <c r="BQ24" s="0" t="n">
        <f aca="false">MAX(Inputs!$B$4-BM24,0)</f>
        <v>0</v>
      </c>
      <c r="BR24" s="0" t="n">
        <f aca="false">MAX(BN24-Inputs!$B$4,0)</f>
        <v>16.1402157563915</v>
      </c>
      <c r="BS24" s="0" t="n">
        <f aca="false">IF(BO24&gt;=Inputs!$B$9,0,MAX(BM24-Inputs!$B$4,0))</f>
        <v>0</v>
      </c>
    </row>
    <row r="25" customFormat="false" ht="15" hidden="false" customHeight="false" outlineLevel="0" collapsed="false">
      <c r="A25" s="0" t="n">
        <v>21</v>
      </c>
      <c r="B25" s="0" t="n">
        <f aca="false">Inputs!$B$3</f>
        <v>574.788024902344</v>
      </c>
      <c r="C25" s="0" t="n">
        <f aca="false">B25*EXP((Inputs!$B$6-Inputs!$B$7-0.5*Inputs!$B$8^2)*$B$2+Inputs!$B$8*SQRT($B$2)*MC_Shocks!A22)</f>
        <v>577.393975776624</v>
      </c>
      <c r="D25" s="0" t="n">
        <f aca="false">C25*EXP((Inputs!$B$6-Inputs!$B$7-0.5*Inputs!$B$8^2)*$B$2+Inputs!$B$8*SQRT($B$2)*MC_Shocks!B22)</f>
        <v>577.796718856601</v>
      </c>
      <c r="E25" s="0" t="n">
        <f aca="false">D25*EXP((Inputs!$B$6-Inputs!$B$7-0.5*Inputs!$B$8^2)*$B$2+Inputs!$B$8*SQRT($B$2)*MC_Shocks!C22)</f>
        <v>580.326204686932</v>
      </c>
      <c r="F25" s="0" t="n">
        <f aca="false">E25*EXP((Inputs!$B$6-Inputs!$B$7-0.5*Inputs!$B$8^2)*$B$2+Inputs!$B$8*SQRT($B$2)*MC_Shocks!D22)</f>
        <v>576.157480711165</v>
      </c>
      <c r="G25" s="0" t="n">
        <f aca="false">F25*EXP((Inputs!$B$6-Inputs!$B$7-0.5*Inputs!$B$8^2)*$B$2+Inputs!$B$8*SQRT($B$2)*MC_Shocks!E22)</f>
        <v>576.986510680546</v>
      </c>
      <c r="H25" s="0" t="n">
        <f aca="false">G25*EXP((Inputs!$B$6-Inputs!$B$7-0.5*Inputs!$B$8^2)*$B$2+Inputs!$B$8*SQRT($B$2)*MC_Shocks!F22)</f>
        <v>570.605611798185</v>
      </c>
      <c r="I25" s="0" t="n">
        <f aca="false">H25*EXP((Inputs!$B$6-Inputs!$B$7-0.5*Inputs!$B$8^2)*$B$2+Inputs!$B$8*SQRT($B$2)*MC_Shocks!G22)</f>
        <v>570.156137838153</v>
      </c>
      <c r="J25" s="0" t="n">
        <f aca="false">I25*EXP((Inputs!$B$6-Inputs!$B$7-0.5*Inputs!$B$8^2)*$B$2+Inputs!$B$8*SQRT($B$2)*MC_Shocks!H22)</f>
        <v>566.135762783277</v>
      </c>
      <c r="K25" s="0" t="n">
        <f aca="false">J25*EXP((Inputs!$B$6-Inputs!$B$7-0.5*Inputs!$B$8^2)*$B$2+Inputs!$B$8*SQRT($B$2)*MC_Shocks!I22)</f>
        <v>562.895112881833</v>
      </c>
      <c r="L25" s="0" t="n">
        <f aca="false">K25*EXP((Inputs!$B$6-Inputs!$B$7-0.5*Inputs!$B$8^2)*$B$2+Inputs!$B$8*SQRT($B$2)*MC_Shocks!J22)</f>
        <v>568.49556790554</v>
      </c>
      <c r="M25" s="0" t="n">
        <f aca="false">L25*EXP((Inputs!$B$6-Inputs!$B$7-0.5*Inputs!$B$8^2)*$B$2+Inputs!$B$8*SQRT($B$2)*MC_Shocks!K22)</f>
        <v>573.492675758432</v>
      </c>
      <c r="N25" s="0" t="n">
        <f aca="false">M25*EXP((Inputs!$B$6-Inputs!$B$7-0.5*Inputs!$B$8^2)*$B$2+Inputs!$B$8*SQRT($B$2)*MC_Shocks!L22)</f>
        <v>576.325014025354</v>
      </c>
      <c r="O25" s="0" t="n">
        <f aca="false">N25*EXP((Inputs!$B$6-Inputs!$B$7-0.5*Inputs!$B$8^2)*$B$2+Inputs!$B$8*SQRT($B$2)*MC_Shocks!M22)</f>
        <v>571.406471369891</v>
      </c>
      <c r="P25" s="0" t="n">
        <f aca="false">O25*EXP((Inputs!$B$6-Inputs!$B$7-0.5*Inputs!$B$8^2)*$B$2+Inputs!$B$8*SQRT($B$2)*MC_Shocks!N22)</f>
        <v>570.027774609454</v>
      </c>
      <c r="Q25" s="0" t="n">
        <f aca="false">P25*EXP((Inputs!$B$6-Inputs!$B$7-0.5*Inputs!$B$8^2)*$B$2+Inputs!$B$8*SQRT($B$2)*MC_Shocks!O22)</f>
        <v>575.594184425521</v>
      </c>
      <c r="R25" s="0" t="n">
        <f aca="false">Q25*EXP((Inputs!$B$6-Inputs!$B$7-0.5*Inputs!$B$8^2)*$B$2+Inputs!$B$8*SQRT($B$2)*MC_Shocks!P22)</f>
        <v>576.296009414005</v>
      </c>
      <c r="S25" s="0" t="n">
        <f aca="false">R25*EXP((Inputs!$B$6-Inputs!$B$7-0.5*Inputs!$B$8^2)*$B$2+Inputs!$B$8*SQRT($B$2)*MC_Shocks!Q22)</f>
        <v>587.052886712089</v>
      </c>
      <c r="T25" s="0" t="n">
        <f aca="false">S25*EXP((Inputs!$B$6-Inputs!$B$7-0.5*Inputs!$B$8^2)*$B$2+Inputs!$B$8*SQRT($B$2)*MC_Shocks!R22)</f>
        <v>588.943006123151</v>
      </c>
      <c r="U25" s="0" t="n">
        <f aca="false">T25*EXP((Inputs!$B$6-Inputs!$B$7-0.5*Inputs!$B$8^2)*$B$2+Inputs!$B$8*SQRT($B$2)*MC_Shocks!S22)</f>
        <v>589.896596302344</v>
      </c>
      <c r="V25" s="0" t="n">
        <f aca="false">U25*EXP((Inputs!$B$6-Inputs!$B$7-0.5*Inputs!$B$8^2)*$B$2+Inputs!$B$8*SQRT($B$2)*MC_Shocks!T22)</f>
        <v>588.507328754856</v>
      </c>
      <c r="W25" s="0" t="n">
        <f aca="false">V25*EXP((Inputs!$B$6-Inputs!$B$7-0.5*Inputs!$B$8^2)*$B$2+Inputs!$B$8*SQRT($B$2)*MC_Shocks!U22)</f>
        <v>589.186682943939</v>
      </c>
      <c r="X25" s="0" t="n">
        <f aca="false">W25*EXP((Inputs!$B$6-Inputs!$B$7-0.5*Inputs!$B$8^2)*$B$2+Inputs!$B$8*SQRT($B$2)*MC_Shocks!V22)</f>
        <v>588.5299825775</v>
      </c>
      <c r="Y25" s="0" t="n">
        <f aca="false">X25*EXP((Inputs!$B$6-Inputs!$B$7-0.5*Inputs!$B$8^2)*$B$2+Inputs!$B$8*SQRT($B$2)*MC_Shocks!W22)</f>
        <v>591.901123060043</v>
      </c>
      <c r="Z25" s="0" t="n">
        <f aca="false">Y25*EXP((Inputs!$B$6-Inputs!$B$7-0.5*Inputs!$B$8^2)*$B$2+Inputs!$B$8*SQRT($B$2)*MC_Shocks!X22)</f>
        <v>596.466696786018</v>
      </c>
      <c r="AA25" s="0" t="n">
        <f aca="false">Z25*EXP((Inputs!$B$6-Inputs!$B$7-0.5*Inputs!$B$8^2)*$B$2+Inputs!$B$8*SQRT($B$2)*MC_Shocks!Y22)</f>
        <v>592.815080403703</v>
      </c>
      <c r="AB25" s="0" t="n">
        <f aca="false">AA25*EXP((Inputs!$B$6-Inputs!$B$7-0.5*Inputs!$B$8^2)*$B$2+Inputs!$B$8*SQRT($B$2)*MC_Shocks!Z22)</f>
        <v>586.642861513049</v>
      </c>
      <c r="AC25" s="0" t="n">
        <f aca="false">AB25*EXP((Inputs!$B$6-Inputs!$B$7-0.5*Inputs!$B$8^2)*$B$2+Inputs!$B$8*SQRT($B$2)*MC_Shocks!AA22)</f>
        <v>578.213977650948</v>
      </c>
      <c r="AD25" s="0" t="n">
        <f aca="false">AC25*EXP((Inputs!$B$6-Inputs!$B$7-0.5*Inputs!$B$8^2)*$B$2+Inputs!$B$8*SQRT($B$2)*MC_Shocks!AB22)</f>
        <v>580.603573727489</v>
      </c>
      <c r="AE25" s="0" t="n">
        <f aca="false">AD25*EXP((Inputs!$B$6-Inputs!$B$7-0.5*Inputs!$B$8^2)*$B$2+Inputs!$B$8*SQRT($B$2)*MC_Shocks!AC22)</f>
        <v>575.598040241504</v>
      </c>
      <c r="AF25" s="0" t="n">
        <f aca="false">AE25*EXP((Inputs!$B$6-Inputs!$B$7-0.5*Inputs!$B$8^2)*$B$2+Inputs!$B$8*SQRT($B$2)*MC_Shocks!AD22)</f>
        <v>565.904366943557</v>
      </c>
      <c r="AG25" s="0" t="n">
        <f aca="false">AF25*EXP((Inputs!$B$6-Inputs!$B$7-0.5*Inputs!$B$8^2)*$B$2+Inputs!$B$8*SQRT($B$2)*MC_Shocks!AE22)</f>
        <v>567.705051063409</v>
      </c>
      <c r="AH25" s="0" t="n">
        <f aca="false">AG25*EXP((Inputs!$B$6-Inputs!$B$7-0.5*Inputs!$B$8^2)*$B$2+Inputs!$B$8*SQRT($B$2)*MC_Shocks!AF22)</f>
        <v>579.09885855754</v>
      </c>
      <c r="AI25" s="0" t="n">
        <f aca="false">AH25*EXP((Inputs!$B$6-Inputs!$B$7-0.5*Inputs!$B$8^2)*$B$2+Inputs!$B$8*SQRT($B$2)*MC_Shocks!AG22)</f>
        <v>579.125594669986</v>
      </c>
      <c r="AJ25" s="0" t="n">
        <f aca="false">AI25*EXP((Inputs!$B$6-Inputs!$B$7-0.5*Inputs!$B$8^2)*$B$2+Inputs!$B$8*SQRT($B$2)*MC_Shocks!AH22)</f>
        <v>583.045607856949</v>
      </c>
      <c r="AK25" s="0" t="n">
        <f aca="false">AJ25*EXP((Inputs!$B$6-Inputs!$B$7-0.5*Inputs!$B$8^2)*$B$2+Inputs!$B$8*SQRT($B$2)*MC_Shocks!AI22)</f>
        <v>583.479249935338</v>
      </c>
      <c r="AL25" s="0" t="n">
        <f aca="false">AK25*EXP((Inputs!$B$6-Inputs!$B$7-0.5*Inputs!$B$8^2)*$B$2+Inputs!$B$8*SQRT($B$2)*MC_Shocks!AJ22)</f>
        <v>583.076694800033</v>
      </c>
      <c r="AM25" s="0" t="n">
        <f aca="false">AL25*EXP((Inputs!$B$6-Inputs!$B$7-0.5*Inputs!$B$8^2)*$B$2+Inputs!$B$8*SQRT($B$2)*MC_Shocks!AK22)</f>
        <v>587.39884664142</v>
      </c>
      <c r="AN25" s="0" t="n">
        <f aca="false">AM25*EXP((Inputs!$B$6-Inputs!$B$7-0.5*Inputs!$B$8^2)*$B$2+Inputs!$B$8*SQRT($B$2)*MC_Shocks!AL22)</f>
        <v>586.103061129438</v>
      </c>
      <c r="AO25" s="0" t="n">
        <f aca="false">AN25*EXP((Inputs!$B$6-Inputs!$B$7-0.5*Inputs!$B$8^2)*$B$2+Inputs!$B$8*SQRT($B$2)*MC_Shocks!AM22)</f>
        <v>587.403035745853</v>
      </c>
      <c r="AP25" s="0" t="n">
        <f aca="false">AO25*EXP((Inputs!$B$6-Inputs!$B$7-0.5*Inputs!$B$8^2)*$B$2+Inputs!$B$8*SQRT($B$2)*MC_Shocks!AN22)</f>
        <v>588.959564810064</v>
      </c>
      <c r="AQ25" s="0" t="n">
        <f aca="false">AP25*EXP((Inputs!$B$6-Inputs!$B$7-0.5*Inputs!$B$8^2)*$B$2+Inputs!$B$8*SQRT($B$2)*MC_Shocks!AO22)</f>
        <v>585.901638402761</v>
      </c>
      <c r="AR25" s="0" t="n">
        <f aca="false">AQ25*EXP((Inputs!$B$6-Inputs!$B$7-0.5*Inputs!$B$8^2)*$B$2+Inputs!$B$8*SQRT($B$2)*MC_Shocks!AP22)</f>
        <v>590.586484031262</v>
      </c>
      <c r="AS25" s="0" t="n">
        <f aca="false">AR25*EXP((Inputs!$B$6-Inputs!$B$7-0.5*Inputs!$B$8^2)*$B$2+Inputs!$B$8*SQRT($B$2)*MC_Shocks!AQ22)</f>
        <v>589.822982777965</v>
      </c>
      <c r="AT25" s="0" t="n">
        <f aca="false">AS25*EXP((Inputs!$B$6-Inputs!$B$7-0.5*Inputs!$B$8^2)*$B$2+Inputs!$B$8*SQRT($B$2)*MC_Shocks!AR22)</f>
        <v>586.352704627131</v>
      </c>
      <c r="AU25" s="0" t="n">
        <f aca="false">AT25*EXP((Inputs!$B$6-Inputs!$B$7-0.5*Inputs!$B$8^2)*$B$2+Inputs!$B$8*SQRT($B$2)*MC_Shocks!AS22)</f>
        <v>588.909153324034</v>
      </c>
      <c r="AV25" s="0" t="n">
        <f aca="false">AU25*EXP((Inputs!$B$6-Inputs!$B$7-0.5*Inputs!$B$8^2)*$B$2+Inputs!$B$8*SQRT($B$2)*MC_Shocks!AT22)</f>
        <v>584.78177835737</v>
      </c>
      <c r="AW25" s="0" t="n">
        <f aca="false">AV25*EXP((Inputs!$B$6-Inputs!$B$7-0.5*Inputs!$B$8^2)*$B$2+Inputs!$B$8*SQRT($B$2)*MC_Shocks!AU22)</f>
        <v>584.967702863899</v>
      </c>
      <c r="AX25" s="0" t="n">
        <f aca="false">AW25*EXP((Inputs!$B$6-Inputs!$B$7-0.5*Inputs!$B$8^2)*$B$2+Inputs!$B$8*SQRT($B$2)*MC_Shocks!AV22)</f>
        <v>584.980564731867</v>
      </c>
      <c r="AY25" s="0" t="n">
        <f aca="false">AX25*EXP((Inputs!$B$6-Inputs!$B$7-0.5*Inputs!$B$8^2)*$B$2+Inputs!$B$8*SQRT($B$2)*MC_Shocks!AW22)</f>
        <v>590.097229372115</v>
      </c>
      <c r="AZ25" s="0" t="n">
        <f aca="false">AY25*EXP((Inputs!$B$6-Inputs!$B$7-0.5*Inputs!$B$8^2)*$B$2+Inputs!$B$8*SQRT($B$2)*MC_Shocks!AX22)</f>
        <v>592.379459922683</v>
      </c>
      <c r="BA25" s="0" t="n">
        <f aca="false">AZ25*EXP((Inputs!$B$6-Inputs!$B$7-0.5*Inputs!$B$8^2)*$B$2+Inputs!$B$8*SQRT($B$2)*MC_Shocks!AY22)</f>
        <v>592.317731174087</v>
      </c>
      <c r="BB25" s="0" t="n">
        <f aca="false">BA25*EXP((Inputs!$B$6-Inputs!$B$7-0.5*Inputs!$B$8^2)*$B$2+Inputs!$B$8*SQRT($B$2)*MC_Shocks!AZ22)</f>
        <v>596.229007974285</v>
      </c>
      <c r="BC25" s="0" t="n">
        <f aca="false">BB25*EXP((Inputs!$B$6-Inputs!$B$7-0.5*Inputs!$B$8^2)*$B$2+Inputs!$B$8*SQRT($B$2)*MC_Shocks!BA22)</f>
        <v>602.897756790157</v>
      </c>
      <c r="BD25" s="0" t="n">
        <f aca="false">BC25*EXP((Inputs!$B$6-Inputs!$B$7-0.5*Inputs!$B$8^2)*$B$2+Inputs!$B$8*SQRT($B$2)*MC_Shocks!BB22)</f>
        <v>605.628668435953</v>
      </c>
      <c r="BE25" s="0" t="n">
        <f aca="false">BD25*EXP((Inputs!$B$6-Inputs!$B$7-0.5*Inputs!$B$8^2)*$B$2+Inputs!$B$8*SQRT($B$2)*MC_Shocks!BC22)</f>
        <v>605.735543856759</v>
      </c>
      <c r="BF25" s="0" t="n">
        <f aca="false">BE25*EXP((Inputs!$B$6-Inputs!$B$7-0.5*Inputs!$B$8^2)*$B$2+Inputs!$B$8*SQRT($B$2)*MC_Shocks!BD22)</f>
        <v>599.521044107264</v>
      </c>
      <c r="BG25" s="0" t="n">
        <f aca="false">BF25*EXP((Inputs!$B$6-Inputs!$B$7-0.5*Inputs!$B$8^2)*$B$2+Inputs!$B$8*SQRT($B$2)*MC_Shocks!BE22)</f>
        <v>594.532807241122</v>
      </c>
      <c r="BH25" s="0" t="n">
        <f aca="false">BG25*EXP((Inputs!$B$6-Inputs!$B$7-0.5*Inputs!$B$8^2)*$B$2+Inputs!$B$8*SQRT($B$2)*MC_Shocks!BF22)</f>
        <v>593.150933109221</v>
      </c>
      <c r="BI25" s="0" t="n">
        <f aca="false">BH25*EXP((Inputs!$B$6-Inputs!$B$7-0.5*Inputs!$B$8^2)*$B$2+Inputs!$B$8*SQRT($B$2)*MC_Shocks!BG22)</f>
        <v>590.34551400258</v>
      </c>
      <c r="BJ25" s="0" t="n">
        <f aca="false">BI25*EXP((Inputs!$B$6-Inputs!$B$7-0.5*Inputs!$B$8^2)*$B$2+Inputs!$B$8*SQRT($B$2)*MC_Shocks!BH22)</f>
        <v>589.526147341772</v>
      </c>
      <c r="BK25" s="0" t="n">
        <f aca="false">BJ25*EXP((Inputs!$B$6-Inputs!$B$7-0.5*Inputs!$B$8^2)*$B$2+Inputs!$B$8*SQRT($B$2)*MC_Shocks!BI22)</f>
        <v>589.846777176372</v>
      </c>
      <c r="BL25" s="0" t="n">
        <f aca="false">BK25*EXP((Inputs!$B$6-Inputs!$B$7-0.5*Inputs!$B$8^2)*$B$2+Inputs!$B$8*SQRT($B$2)*MC_Shocks!BJ22)</f>
        <v>592.386422789116</v>
      </c>
      <c r="BM25" s="0" t="n">
        <f aca="false">BL25*EXP((Inputs!$B$6-Inputs!$B$7-0.5*Inputs!$B$8^2)*$B$2+Inputs!$B$8*SQRT($B$2)*MC_Shocks!BK22)</f>
        <v>592.111064830925</v>
      </c>
      <c r="BN25" s="0" t="n">
        <f aca="false">AVERAGE(C25:BM25)</f>
        <v>584.424731741467</v>
      </c>
      <c r="BO25" s="0" t="n">
        <f aca="false">MAX(B25:BM25)</f>
        <v>605.735543856759</v>
      </c>
      <c r="BP25" s="0" t="n">
        <f aca="false">MAX(BM25-Inputs!$B$4,0)</f>
        <v>17.1110648309245</v>
      </c>
      <c r="BQ25" s="0" t="n">
        <f aca="false">MAX(Inputs!$B$4-BM25,0)</f>
        <v>0</v>
      </c>
      <c r="BR25" s="0" t="n">
        <f aca="false">MAX(BN25-Inputs!$B$4,0)</f>
        <v>9.42473174146721</v>
      </c>
      <c r="BS25" s="0" t="n">
        <f aca="false">IF(BO25&gt;=Inputs!$B$9,0,MAX(BM25-Inputs!$B$4,0))</f>
        <v>0</v>
      </c>
    </row>
    <row r="26" customFormat="false" ht="15" hidden="false" customHeight="false" outlineLevel="0" collapsed="false">
      <c r="A26" s="0" t="n">
        <v>22</v>
      </c>
      <c r="B26" s="0" t="n">
        <f aca="false">Inputs!$B$3</f>
        <v>574.788024902344</v>
      </c>
      <c r="C26" s="0" t="n">
        <f aca="false">B26*EXP((Inputs!$B$6-Inputs!$B$7-0.5*Inputs!$B$8^2)*$B$2+Inputs!$B$8*SQRT($B$2)*MC_Shocks!A23)</f>
        <v>577.065077873943</v>
      </c>
      <c r="D26" s="0" t="n">
        <f aca="false">C26*EXP((Inputs!$B$6-Inputs!$B$7-0.5*Inputs!$B$8^2)*$B$2+Inputs!$B$8*SQRT($B$2)*MC_Shocks!B23)</f>
        <v>577.414770232237</v>
      </c>
      <c r="E26" s="0" t="n">
        <f aca="false">D26*EXP((Inputs!$B$6-Inputs!$B$7-0.5*Inputs!$B$8^2)*$B$2+Inputs!$B$8*SQRT($B$2)*MC_Shocks!C23)</f>
        <v>568.490087052995</v>
      </c>
      <c r="F26" s="0" t="n">
        <f aca="false">E26*EXP((Inputs!$B$6-Inputs!$B$7-0.5*Inputs!$B$8^2)*$B$2+Inputs!$B$8*SQRT($B$2)*MC_Shocks!D23)</f>
        <v>564.322836402136</v>
      </c>
      <c r="G26" s="0" t="n">
        <f aca="false">F26*EXP((Inputs!$B$6-Inputs!$B$7-0.5*Inputs!$B$8^2)*$B$2+Inputs!$B$8*SQRT($B$2)*MC_Shocks!E23)</f>
        <v>563.731333783613</v>
      </c>
      <c r="H26" s="0" t="n">
        <f aca="false">G26*EXP((Inputs!$B$6-Inputs!$B$7-0.5*Inputs!$B$8^2)*$B$2+Inputs!$B$8*SQRT($B$2)*MC_Shocks!F23)</f>
        <v>558.400052789668</v>
      </c>
      <c r="I26" s="0" t="n">
        <f aca="false">H26*EXP((Inputs!$B$6-Inputs!$B$7-0.5*Inputs!$B$8^2)*$B$2+Inputs!$B$8*SQRT($B$2)*MC_Shocks!G23)</f>
        <v>561.116856904067</v>
      </c>
      <c r="J26" s="0" t="n">
        <f aca="false">I26*EXP((Inputs!$B$6-Inputs!$B$7-0.5*Inputs!$B$8^2)*$B$2+Inputs!$B$8*SQRT($B$2)*MC_Shocks!H23)</f>
        <v>568.025833526861</v>
      </c>
      <c r="K26" s="0" t="n">
        <f aca="false">J26*EXP((Inputs!$B$6-Inputs!$B$7-0.5*Inputs!$B$8^2)*$B$2+Inputs!$B$8*SQRT($B$2)*MC_Shocks!I23)</f>
        <v>573.598467281674</v>
      </c>
      <c r="L26" s="0" t="n">
        <f aca="false">K26*EXP((Inputs!$B$6-Inputs!$B$7-0.5*Inputs!$B$8^2)*$B$2+Inputs!$B$8*SQRT($B$2)*MC_Shocks!J23)</f>
        <v>572.682069918778</v>
      </c>
      <c r="M26" s="0" t="n">
        <f aca="false">L26*EXP((Inputs!$B$6-Inputs!$B$7-0.5*Inputs!$B$8^2)*$B$2+Inputs!$B$8*SQRT($B$2)*MC_Shocks!K23)</f>
        <v>579.549403403371</v>
      </c>
      <c r="N26" s="0" t="n">
        <f aca="false">M26*EXP((Inputs!$B$6-Inputs!$B$7-0.5*Inputs!$B$8^2)*$B$2+Inputs!$B$8*SQRT($B$2)*MC_Shocks!L23)</f>
        <v>580.288046277989</v>
      </c>
      <c r="O26" s="0" t="n">
        <f aca="false">N26*EXP((Inputs!$B$6-Inputs!$B$7-0.5*Inputs!$B$8^2)*$B$2+Inputs!$B$8*SQRT($B$2)*MC_Shocks!M23)</f>
        <v>578.792970444917</v>
      </c>
      <c r="P26" s="0" t="n">
        <f aca="false">O26*EXP((Inputs!$B$6-Inputs!$B$7-0.5*Inputs!$B$8^2)*$B$2+Inputs!$B$8*SQRT($B$2)*MC_Shocks!N23)</f>
        <v>576.037681572963</v>
      </c>
      <c r="Q26" s="0" t="n">
        <f aca="false">P26*EXP((Inputs!$B$6-Inputs!$B$7-0.5*Inputs!$B$8^2)*$B$2+Inputs!$B$8*SQRT($B$2)*MC_Shocks!O23)</f>
        <v>574.7113561468</v>
      </c>
      <c r="R26" s="0" t="n">
        <f aca="false">Q26*EXP((Inputs!$B$6-Inputs!$B$7-0.5*Inputs!$B$8^2)*$B$2+Inputs!$B$8*SQRT($B$2)*MC_Shocks!P23)</f>
        <v>572.99836402688</v>
      </c>
      <c r="S26" s="0" t="n">
        <f aca="false">R26*EXP((Inputs!$B$6-Inputs!$B$7-0.5*Inputs!$B$8^2)*$B$2+Inputs!$B$8*SQRT($B$2)*MC_Shocks!Q23)</f>
        <v>573.827652673825</v>
      </c>
      <c r="T26" s="0" t="n">
        <f aca="false">S26*EXP((Inputs!$B$6-Inputs!$B$7-0.5*Inputs!$B$8^2)*$B$2+Inputs!$B$8*SQRT($B$2)*MC_Shocks!R23)</f>
        <v>574.61327505933</v>
      </c>
      <c r="U26" s="0" t="n">
        <f aca="false">T26*EXP((Inputs!$B$6-Inputs!$B$7-0.5*Inputs!$B$8^2)*$B$2+Inputs!$B$8*SQRT($B$2)*MC_Shocks!S23)</f>
        <v>574.68136598271</v>
      </c>
      <c r="V26" s="0" t="n">
        <f aca="false">U26*EXP((Inputs!$B$6-Inputs!$B$7-0.5*Inputs!$B$8^2)*$B$2+Inputs!$B$8*SQRT($B$2)*MC_Shocks!T23)</f>
        <v>576.731189719867</v>
      </c>
      <c r="W26" s="0" t="n">
        <f aca="false">V26*EXP((Inputs!$B$6-Inputs!$B$7-0.5*Inputs!$B$8^2)*$B$2+Inputs!$B$8*SQRT($B$2)*MC_Shocks!U23)</f>
        <v>582.259346144501</v>
      </c>
      <c r="X26" s="0" t="n">
        <f aca="false">W26*EXP((Inputs!$B$6-Inputs!$B$7-0.5*Inputs!$B$8^2)*$B$2+Inputs!$B$8*SQRT($B$2)*MC_Shocks!V23)</f>
        <v>586.717277453424</v>
      </c>
      <c r="Y26" s="0" t="n">
        <f aca="false">X26*EXP((Inputs!$B$6-Inputs!$B$7-0.5*Inputs!$B$8^2)*$B$2+Inputs!$B$8*SQRT($B$2)*MC_Shocks!W23)</f>
        <v>579.901205740144</v>
      </c>
      <c r="Z26" s="0" t="n">
        <f aca="false">Y26*EXP((Inputs!$B$6-Inputs!$B$7-0.5*Inputs!$B$8^2)*$B$2+Inputs!$B$8*SQRT($B$2)*MC_Shocks!X23)</f>
        <v>568.324140079289</v>
      </c>
      <c r="AA26" s="0" t="n">
        <f aca="false">Z26*EXP((Inputs!$B$6-Inputs!$B$7-0.5*Inputs!$B$8^2)*$B$2+Inputs!$B$8*SQRT($B$2)*MC_Shocks!Y23)</f>
        <v>572.606174697784</v>
      </c>
      <c r="AB26" s="0" t="n">
        <f aca="false">AA26*EXP((Inputs!$B$6-Inputs!$B$7-0.5*Inputs!$B$8^2)*$B$2+Inputs!$B$8*SQRT($B$2)*MC_Shocks!Z23)</f>
        <v>566.4841541335</v>
      </c>
      <c r="AC26" s="0" t="n">
        <f aca="false">AB26*EXP((Inputs!$B$6-Inputs!$B$7-0.5*Inputs!$B$8^2)*$B$2+Inputs!$B$8*SQRT($B$2)*MC_Shocks!AA23)</f>
        <v>565.528324089342</v>
      </c>
      <c r="AD26" s="0" t="n">
        <f aca="false">AC26*EXP((Inputs!$B$6-Inputs!$B$7-0.5*Inputs!$B$8^2)*$B$2+Inputs!$B$8*SQRT($B$2)*MC_Shocks!AB23)</f>
        <v>560.355972997225</v>
      </c>
      <c r="AE26" s="0" t="n">
        <f aca="false">AD26*EXP((Inputs!$B$6-Inputs!$B$7-0.5*Inputs!$B$8^2)*$B$2+Inputs!$B$8*SQRT($B$2)*MC_Shocks!AC23)</f>
        <v>552.45475302532</v>
      </c>
      <c r="AF26" s="0" t="n">
        <f aca="false">AE26*EXP((Inputs!$B$6-Inputs!$B$7-0.5*Inputs!$B$8^2)*$B$2+Inputs!$B$8*SQRT($B$2)*MC_Shocks!AD23)</f>
        <v>554.885211080534</v>
      </c>
      <c r="AG26" s="0" t="n">
        <f aca="false">AF26*EXP((Inputs!$B$6-Inputs!$B$7-0.5*Inputs!$B$8^2)*$B$2+Inputs!$B$8*SQRT($B$2)*MC_Shocks!AE23)</f>
        <v>558.289665481182</v>
      </c>
      <c r="AH26" s="0" t="n">
        <f aca="false">AG26*EXP((Inputs!$B$6-Inputs!$B$7-0.5*Inputs!$B$8^2)*$B$2+Inputs!$B$8*SQRT($B$2)*MC_Shocks!AF23)</f>
        <v>555.794618407653</v>
      </c>
      <c r="AI26" s="0" t="n">
        <f aca="false">AH26*EXP((Inputs!$B$6-Inputs!$B$7-0.5*Inputs!$B$8^2)*$B$2+Inputs!$B$8*SQRT($B$2)*MC_Shocks!AG23)</f>
        <v>544.538433579184</v>
      </c>
      <c r="AJ26" s="0" t="n">
        <f aca="false">AI26*EXP((Inputs!$B$6-Inputs!$B$7-0.5*Inputs!$B$8^2)*$B$2+Inputs!$B$8*SQRT($B$2)*MC_Shocks!AH23)</f>
        <v>542.235016257514</v>
      </c>
      <c r="AK26" s="0" t="n">
        <f aca="false">AJ26*EXP((Inputs!$B$6-Inputs!$B$7-0.5*Inputs!$B$8^2)*$B$2+Inputs!$B$8*SQRT($B$2)*MC_Shocks!AI23)</f>
        <v>543.974303970725</v>
      </c>
      <c r="AL26" s="0" t="n">
        <f aca="false">AK26*EXP((Inputs!$B$6-Inputs!$B$7-0.5*Inputs!$B$8^2)*$B$2+Inputs!$B$8*SQRT($B$2)*MC_Shocks!AJ23)</f>
        <v>537.680324047496</v>
      </c>
      <c r="AM26" s="0" t="n">
        <f aca="false">AL26*EXP((Inputs!$B$6-Inputs!$B$7-0.5*Inputs!$B$8^2)*$B$2+Inputs!$B$8*SQRT($B$2)*MC_Shocks!AK23)</f>
        <v>538.513790379264</v>
      </c>
      <c r="AN26" s="0" t="n">
        <f aca="false">AM26*EXP((Inputs!$B$6-Inputs!$B$7-0.5*Inputs!$B$8^2)*$B$2+Inputs!$B$8*SQRT($B$2)*MC_Shocks!AL23)</f>
        <v>538.499183541435</v>
      </c>
      <c r="AO26" s="0" t="n">
        <f aca="false">AN26*EXP((Inputs!$B$6-Inputs!$B$7-0.5*Inputs!$B$8^2)*$B$2+Inputs!$B$8*SQRT($B$2)*MC_Shocks!AM23)</f>
        <v>541.030581514562</v>
      </c>
      <c r="AP26" s="0" t="n">
        <f aca="false">AO26*EXP((Inputs!$B$6-Inputs!$B$7-0.5*Inputs!$B$8^2)*$B$2+Inputs!$B$8*SQRT($B$2)*MC_Shocks!AN23)</f>
        <v>541.59514594079</v>
      </c>
      <c r="AQ26" s="0" t="n">
        <f aca="false">AP26*EXP((Inputs!$B$6-Inputs!$B$7-0.5*Inputs!$B$8^2)*$B$2+Inputs!$B$8*SQRT($B$2)*MC_Shocks!AO23)</f>
        <v>537.481192606841</v>
      </c>
      <c r="AR26" s="0" t="n">
        <f aca="false">AQ26*EXP((Inputs!$B$6-Inputs!$B$7-0.5*Inputs!$B$8^2)*$B$2+Inputs!$B$8*SQRT($B$2)*MC_Shocks!AP23)</f>
        <v>542.658631865583</v>
      </c>
      <c r="AS26" s="0" t="n">
        <f aca="false">AR26*EXP((Inputs!$B$6-Inputs!$B$7-0.5*Inputs!$B$8^2)*$B$2+Inputs!$B$8*SQRT($B$2)*MC_Shocks!AQ23)</f>
        <v>542.027734307175</v>
      </c>
      <c r="AT26" s="0" t="n">
        <f aca="false">AS26*EXP((Inputs!$B$6-Inputs!$B$7-0.5*Inputs!$B$8^2)*$B$2+Inputs!$B$8*SQRT($B$2)*MC_Shocks!AR23)</f>
        <v>541.961460221052</v>
      </c>
      <c r="AU26" s="0" t="n">
        <f aca="false">AT26*EXP((Inputs!$B$6-Inputs!$B$7-0.5*Inputs!$B$8^2)*$B$2+Inputs!$B$8*SQRT($B$2)*MC_Shocks!AS23)</f>
        <v>538.014570075556</v>
      </c>
      <c r="AV26" s="0" t="n">
        <f aca="false">AU26*EXP((Inputs!$B$6-Inputs!$B$7-0.5*Inputs!$B$8^2)*$B$2+Inputs!$B$8*SQRT($B$2)*MC_Shocks!AT23)</f>
        <v>536.176516472561</v>
      </c>
      <c r="AW26" s="0" t="n">
        <f aca="false">AV26*EXP((Inputs!$B$6-Inputs!$B$7-0.5*Inputs!$B$8^2)*$B$2+Inputs!$B$8*SQRT($B$2)*MC_Shocks!AU23)</f>
        <v>532.476439185147</v>
      </c>
      <c r="AX26" s="0" t="n">
        <f aca="false">AW26*EXP((Inputs!$B$6-Inputs!$B$7-0.5*Inputs!$B$8^2)*$B$2+Inputs!$B$8*SQRT($B$2)*MC_Shocks!AV23)</f>
        <v>531.796556874564</v>
      </c>
      <c r="AY26" s="0" t="n">
        <f aca="false">AX26*EXP((Inputs!$B$6-Inputs!$B$7-0.5*Inputs!$B$8^2)*$B$2+Inputs!$B$8*SQRT($B$2)*MC_Shocks!AW23)</f>
        <v>539.117880171043</v>
      </c>
      <c r="AZ26" s="0" t="n">
        <f aca="false">AY26*EXP((Inputs!$B$6-Inputs!$B$7-0.5*Inputs!$B$8^2)*$B$2+Inputs!$B$8*SQRT($B$2)*MC_Shocks!AX23)</f>
        <v>533.332649884549</v>
      </c>
      <c r="BA26" s="0" t="n">
        <f aca="false">AZ26*EXP((Inputs!$B$6-Inputs!$B$7-0.5*Inputs!$B$8^2)*$B$2+Inputs!$B$8*SQRT($B$2)*MC_Shocks!AY23)</f>
        <v>526.598999006112</v>
      </c>
      <c r="BB26" s="0" t="n">
        <f aca="false">BA26*EXP((Inputs!$B$6-Inputs!$B$7-0.5*Inputs!$B$8^2)*$B$2+Inputs!$B$8*SQRT($B$2)*MC_Shocks!AZ23)</f>
        <v>532.831058612453</v>
      </c>
      <c r="BC26" s="0" t="n">
        <f aca="false">BB26*EXP((Inputs!$B$6-Inputs!$B$7-0.5*Inputs!$B$8^2)*$B$2+Inputs!$B$8*SQRT($B$2)*MC_Shocks!BA23)</f>
        <v>531.997176433281</v>
      </c>
      <c r="BD26" s="0" t="n">
        <f aca="false">BC26*EXP((Inputs!$B$6-Inputs!$B$7-0.5*Inputs!$B$8^2)*$B$2+Inputs!$B$8*SQRT($B$2)*MC_Shocks!BB23)</f>
        <v>529.230879412421</v>
      </c>
      <c r="BE26" s="0" t="n">
        <f aca="false">BD26*EXP((Inputs!$B$6-Inputs!$B$7-0.5*Inputs!$B$8^2)*$B$2+Inputs!$B$8*SQRT($B$2)*MC_Shocks!BC23)</f>
        <v>533.665176860445</v>
      </c>
      <c r="BF26" s="0" t="n">
        <f aca="false">BE26*EXP((Inputs!$B$6-Inputs!$B$7-0.5*Inputs!$B$8^2)*$B$2+Inputs!$B$8*SQRT($B$2)*MC_Shocks!BD23)</f>
        <v>531.157525772343</v>
      </c>
      <c r="BG26" s="0" t="n">
        <f aca="false">BF26*EXP((Inputs!$B$6-Inputs!$B$7-0.5*Inputs!$B$8^2)*$B$2+Inputs!$B$8*SQRT($B$2)*MC_Shocks!BE23)</f>
        <v>538.958529085507</v>
      </c>
      <c r="BH26" s="0" t="n">
        <f aca="false">BG26*EXP((Inputs!$B$6-Inputs!$B$7-0.5*Inputs!$B$8^2)*$B$2+Inputs!$B$8*SQRT($B$2)*MC_Shocks!BF23)</f>
        <v>541.915949492891</v>
      </c>
      <c r="BI26" s="0" t="n">
        <f aca="false">BH26*EXP((Inputs!$B$6-Inputs!$B$7-0.5*Inputs!$B$8^2)*$B$2+Inputs!$B$8*SQRT($B$2)*MC_Shocks!BG23)</f>
        <v>539.873396006714</v>
      </c>
      <c r="BJ26" s="0" t="n">
        <f aca="false">BI26*EXP((Inputs!$B$6-Inputs!$B$7-0.5*Inputs!$B$8^2)*$B$2+Inputs!$B$8*SQRT($B$2)*MC_Shocks!BH23)</f>
        <v>549.24402340255</v>
      </c>
      <c r="BK26" s="0" t="n">
        <f aca="false">BJ26*EXP((Inputs!$B$6-Inputs!$B$7-0.5*Inputs!$B$8^2)*$B$2+Inputs!$B$8*SQRT($B$2)*MC_Shocks!BI23)</f>
        <v>546.662737537271</v>
      </c>
      <c r="BL26" s="0" t="n">
        <f aca="false">BK26*EXP((Inputs!$B$6-Inputs!$B$7-0.5*Inputs!$B$8^2)*$B$2+Inputs!$B$8*SQRT($B$2)*MC_Shocks!BJ23)</f>
        <v>549.942312322221</v>
      </c>
      <c r="BM26" s="0" t="n">
        <f aca="false">BL26*EXP((Inputs!$B$6-Inputs!$B$7-0.5*Inputs!$B$8^2)*$B$2+Inputs!$B$8*SQRT($B$2)*MC_Shocks!BK23)</f>
        <v>551.301579212753</v>
      </c>
      <c r="BN26" s="0" t="n">
        <f aca="false">AVERAGE(C26:BM26)</f>
        <v>554.875702991374</v>
      </c>
      <c r="BO26" s="0" t="n">
        <f aca="false">MAX(B26:BM26)</f>
        <v>586.717277453424</v>
      </c>
      <c r="BP26" s="0" t="n">
        <f aca="false">MAX(BM26-Inputs!$B$4,0)</f>
        <v>0</v>
      </c>
      <c r="BQ26" s="0" t="n">
        <f aca="false">MAX(Inputs!$B$4-BM26,0)</f>
        <v>23.698420787247</v>
      </c>
      <c r="BR26" s="0" t="n">
        <f aca="false">MAX(BN26-Inputs!$B$4,0)</f>
        <v>0</v>
      </c>
      <c r="BS26" s="0" t="n">
        <f aca="false">IF(BO26&gt;=Inputs!$B$9,0,MAX(BM26-Inputs!$B$4,0))</f>
        <v>0</v>
      </c>
    </row>
    <row r="27" customFormat="false" ht="15" hidden="false" customHeight="false" outlineLevel="0" collapsed="false">
      <c r="A27" s="0" t="n">
        <v>23</v>
      </c>
      <c r="B27" s="0" t="n">
        <f aca="false">Inputs!$B$3</f>
        <v>574.788024902344</v>
      </c>
      <c r="C27" s="0" t="n">
        <f aca="false">B27*EXP((Inputs!$B$6-Inputs!$B$7-0.5*Inputs!$B$8^2)*$B$2+Inputs!$B$8*SQRT($B$2)*MC_Shocks!A24)</f>
        <v>580.809204327671</v>
      </c>
      <c r="D27" s="0" t="n">
        <f aca="false">C27*EXP((Inputs!$B$6-Inputs!$B$7-0.5*Inputs!$B$8^2)*$B$2+Inputs!$B$8*SQRT($B$2)*MC_Shocks!B24)</f>
        <v>588.104143003598</v>
      </c>
      <c r="E27" s="0" t="n">
        <f aca="false">D27*EXP((Inputs!$B$6-Inputs!$B$7-0.5*Inputs!$B$8^2)*$B$2+Inputs!$B$8*SQRT($B$2)*MC_Shocks!C24)</f>
        <v>588.308965571289</v>
      </c>
      <c r="F27" s="0" t="n">
        <f aca="false">E27*EXP((Inputs!$B$6-Inputs!$B$7-0.5*Inputs!$B$8^2)*$B$2+Inputs!$B$8*SQRT($B$2)*MC_Shocks!D24)</f>
        <v>584.858393008844</v>
      </c>
      <c r="G27" s="0" t="n">
        <f aca="false">F27*EXP((Inputs!$B$6-Inputs!$B$7-0.5*Inputs!$B$8^2)*$B$2+Inputs!$B$8*SQRT($B$2)*MC_Shocks!E24)</f>
        <v>587.051777824311</v>
      </c>
      <c r="H27" s="0" t="n">
        <f aca="false">G27*EXP((Inputs!$B$6-Inputs!$B$7-0.5*Inputs!$B$8^2)*$B$2+Inputs!$B$8*SQRT($B$2)*MC_Shocks!F24)</f>
        <v>583.95916743409</v>
      </c>
      <c r="I27" s="0" t="n">
        <f aca="false">H27*EXP((Inputs!$B$6-Inputs!$B$7-0.5*Inputs!$B$8^2)*$B$2+Inputs!$B$8*SQRT($B$2)*MC_Shocks!G24)</f>
        <v>593.417092504134</v>
      </c>
      <c r="J27" s="0" t="n">
        <f aca="false">I27*EXP((Inputs!$B$6-Inputs!$B$7-0.5*Inputs!$B$8^2)*$B$2+Inputs!$B$8*SQRT($B$2)*MC_Shocks!H24)</f>
        <v>594.116227234235</v>
      </c>
      <c r="K27" s="0" t="n">
        <f aca="false">J27*EXP((Inputs!$B$6-Inputs!$B$7-0.5*Inputs!$B$8^2)*$B$2+Inputs!$B$8*SQRT($B$2)*MC_Shocks!I24)</f>
        <v>592.452804550901</v>
      </c>
      <c r="L27" s="0" t="n">
        <f aca="false">K27*EXP((Inputs!$B$6-Inputs!$B$7-0.5*Inputs!$B$8^2)*$B$2+Inputs!$B$8*SQRT($B$2)*MC_Shocks!J24)</f>
        <v>593.377389867129</v>
      </c>
      <c r="M27" s="0" t="n">
        <f aca="false">L27*EXP((Inputs!$B$6-Inputs!$B$7-0.5*Inputs!$B$8^2)*$B$2+Inputs!$B$8*SQRT($B$2)*MC_Shocks!K24)</f>
        <v>587.125286237493</v>
      </c>
      <c r="N27" s="0" t="n">
        <f aca="false">M27*EXP((Inputs!$B$6-Inputs!$B$7-0.5*Inputs!$B$8^2)*$B$2+Inputs!$B$8*SQRT($B$2)*MC_Shocks!L24)</f>
        <v>582.672211222802</v>
      </c>
      <c r="O27" s="0" t="n">
        <f aca="false">N27*EXP((Inputs!$B$6-Inputs!$B$7-0.5*Inputs!$B$8^2)*$B$2+Inputs!$B$8*SQRT($B$2)*MC_Shocks!M24)</f>
        <v>588.302897895817</v>
      </c>
      <c r="P27" s="0" t="n">
        <f aca="false">O27*EXP((Inputs!$B$6-Inputs!$B$7-0.5*Inputs!$B$8^2)*$B$2+Inputs!$B$8*SQRT($B$2)*MC_Shocks!N24)</f>
        <v>585.300364334289</v>
      </c>
      <c r="Q27" s="0" t="n">
        <f aca="false">P27*EXP((Inputs!$B$6-Inputs!$B$7-0.5*Inputs!$B$8^2)*$B$2+Inputs!$B$8*SQRT($B$2)*MC_Shocks!O24)</f>
        <v>580.514269662466</v>
      </c>
      <c r="R27" s="0" t="n">
        <f aca="false">Q27*EXP((Inputs!$B$6-Inputs!$B$7-0.5*Inputs!$B$8^2)*$B$2+Inputs!$B$8*SQRT($B$2)*MC_Shocks!P24)</f>
        <v>583.045924265422</v>
      </c>
      <c r="S27" s="0" t="n">
        <f aca="false">R27*EXP((Inputs!$B$6-Inputs!$B$7-0.5*Inputs!$B$8^2)*$B$2+Inputs!$B$8*SQRT($B$2)*MC_Shocks!Q24)</f>
        <v>588.611532131007</v>
      </c>
      <c r="T27" s="0" t="n">
        <f aca="false">S27*EXP((Inputs!$B$6-Inputs!$B$7-0.5*Inputs!$B$8^2)*$B$2+Inputs!$B$8*SQRT($B$2)*MC_Shocks!R24)</f>
        <v>592.034070269743</v>
      </c>
      <c r="U27" s="0" t="n">
        <f aca="false">T27*EXP((Inputs!$B$6-Inputs!$B$7-0.5*Inputs!$B$8^2)*$B$2+Inputs!$B$8*SQRT($B$2)*MC_Shocks!S24)</f>
        <v>596.786912684937</v>
      </c>
      <c r="V27" s="0" t="n">
        <f aca="false">U27*EXP((Inputs!$B$6-Inputs!$B$7-0.5*Inputs!$B$8^2)*$B$2+Inputs!$B$8*SQRT($B$2)*MC_Shocks!T24)</f>
        <v>593.270720207535</v>
      </c>
      <c r="W27" s="0" t="n">
        <f aca="false">V27*EXP((Inputs!$B$6-Inputs!$B$7-0.5*Inputs!$B$8^2)*$B$2+Inputs!$B$8*SQRT($B$2)*MC_Shocks!U24)</f>
        <v>586.672052948202</v>
      </c>
      <c r="X27" s="0" t="n">
        <f aca="false">W27*EXP((Inputs!$B$6-Inputs!$B$7-0.5*Inputs!$B$8^2)*$B$2+Inputs!$B$8*SQRT($B$2)*MC_Shocks!V24)</f>
        <v>593.75710968289</v>
      </c>
      <c r="Y27" s="0" t="n">
        <f aca="false">X27*EXP((Inputs!$B$6-Inputs!$B$7-0.5*Inputs!$B$8^2)*$B$2+Inputs!$B$8*SQRT($B$2)*MC_Shocks!W24)</f>
        <v>592.29501720359</v>
      </c>
      <c r="Z27" s="0" t="n">
        <f aca="false">Y27*EXP((Inputs!$B$6-Inputs!$B$7-0.5*Inputs!$B$8^2)*$B$2+Inputs!$B$8*SQRT($B$2)*MC_Shocks!X24)</f>
        <v>591.173373054753</v>
      </c>
      <c r="AA27" s="0" t="n">
        <f aca="false">Z27*EXP((Inputs!$B$6-Inputs!$B$7-0.5*Inputs!$B$8^2)*$B$2+Inputs!$B$8*SQRT($B$2)*MC_Shocks!Y24)</f>
        <v>597.491566957098</v>
      </c>
      <c r="AB27" s="0" t="n">
        <f aca="false">AA27*EXP((Inputs!$B$6-Inputs!$B$7-0.5*Inputs!$B$8^2)*$B$2+Inputs!$B$8*SQRT($B$2)*MC_Shocks!Z24)</f>
        <v>600.190466197222</v>
      </c>
      <c r="AC27" s="0" t="n">
        <f aca="false">AB27*EXP((Inputs!$B$6-Inputs!$B$7-0.5*Inputs!$B$8^2)*$B$2+Inputs!$B$8*SQRT($B$2)*MC_Shocks!AA24)</f>
        <v>602.42183115555</v>
      </c>
      <c r="AD27" s="0" t="n">
        <f aca="false">AC27*EXP((Inputs!$B$6-Inputs!$B$7-0.5*Inputs!$B$8^2)*$B$2+Inputs!$B$8*SQRT($B$2)*MC_Shocks!AB24)</f>
        <v>612.915526471889</v>
      </c>
      <c r="AE27" s="0" t="n">
        <f aca="false">AD27*EXP((Inputs!$B$6-Inputs!$B$7-0.5*Inputs!$B$8^2)*$B$2+Inputs!$B$8*SQRT($B$2)*MC_Shocks!AC24)</f>
        <v>609.852085924271</v>
      </c>
      <c r="AF27" s="0" t="n">
        <f aca="false">AE27*EXP((Inputs!$B$6-Inputs!$B$7-0.5*Inputs!$B$8^2)*$B$2+Inputs!$B$8*SQRT($B$2)*MC_Shocks!AD24)</f>
        <v>614.415428445882</v>
      </c>
      <c r="AG27" s="0" t="n">
        <f aca="false">AF27*EXP((Inputs!$B$6-Inputs!$B$7-0.5*Inputs!$B$8^2)*$B$2+Inputs!$B$8*SQRT($B$2)*MC_Shocks!AE24)</f>
        <v>614.751366243878</v>
      </c>
      <c r="AH27" s="0" t="n">
        <f aca="false">AG27*EXP((Inputs!$B$6-Inputs!$B$7-0.5*Inputs!$B$8^2)*$B$2+Inputs!$B$8*SQRT($B$2)*MC_Shocks!AF24)</f>
        <v>616.120747698807</v>
      </c>
      <c r="AI27" s="0" t="n">
        <f aca="false">AH27*EXP((Inputs!$B$6-Inputs!$B$7-0.5*Inputs!$B$8^2)*$B$2+Inputs!$B$8*SQRT($B$2)*MC_Shocks!AG24)</f>
        <v>623.695688930064</v>
      </c>
      <c r="AJ27" s="0" t="n">
        <f aca="false">AI27*EXP((Inputs!$B$6-Inputs!$B$7-0.5*Inputs!$B$8^2)*$B$2+Inputs!$B$8*SQRT($B$2)*MC_Shocks!AH24)</f>
        <v>626.272475247831</v>
      </c>
      <c r="AK27" s="0" t="n">
        <f aca="false">AJ27*EXP((Inputs!$B$6-Inputs!$B$7-0.5*Inputs!$B$8^2)*$B$2+Inputs!$B$8*SQRT($B$2)*MC_Shocks!AI24)</f>
        <v>629.011883923178</v>
      </c>
      <c r="AL27" s="0" t="n">
        <f aca="false">AK27*EXP((Inputs!$B$6-Inputs!$B$7-0.5*Inputs!$B$8^2)*$B$2+Inputs!$B$8*SQRT($B$2)*MC_Shocks!AJ24)</f>
        <v>634.446291405172</v>
      </c>
      <c r="AM27" s="0" t="n">
        <f aca="false">AL27*EXP((Inputs!$B$6-Inputs!$B$7-0.5*Inputs!$B$8^2)*$B$2+Inputs!$B$8*SQRT($B$2)*MC_Shocks!AK24)</f>
        <v>632.671802616545</v>
      </c>
      <c r="AN27" s="0" t="n">
        <f aca="false">AM27*EXP((Inputs!$B$6-Inputs!$B$7-0.5*Inputs!$B$8^2)*$B$2+Inputs!$B$8*SQRT($B$2)*MC_Shocks!AL24)</f>
        <v>628.533116882009</v>
      </c>
      <c r="AO27" s="0" t="n">
        <f aca="false">AN27*EXP((Inputs!$B$6-Inputs!$B$7-0.5*Inputs!$B$8^2)*$B$2+Inputs!$B$8*SQRT($B$2)*MC_Shocks!AM24)</f>
        <v>623.403895259944</v>
      </c>
      <c r="AP27" s="0" t="n">
        <f aca="false">AO27*EXP((Inputs!$B$6-Inputs!$B$7-0.5*Inputs!$B$8^2)*$B$2+Inputs!$B$8*SQRT($B$2)*MC_Shocks!AN24)</f>
        <v>613.812749468872</v>
      </c>
      <c r="AQ27" s="0" t="n">
        <f aca="false">AP27*EXP((Inputs!$B$6-Inputs!$B$7-0.5*Inputs!$B$8^2)*$B$2+Inputs!$B$8*SQRT($B$2)*MC_Shocks!AO24)</f>
        <v>623.96610749948</v>
      </c>
      <c r="AR27" s="0" t="n">
        <f aca="false">AQ27*EXP((Inputs!$B$6-Inputs!$B$7-0.5*Inputs!$B$8^2)*$B$2+Inputs!$B$8*SQRT($B$2)*MC_Shocks!AP24)</f>
        <v>618.587510923215</v>
      </c>
      <c r="AS27" s="0" t="n">
        <f aca="false">AR27*EXP((Inputs!$B$6-Inputs!$B$7-0.5*Inputs!$B$8^2)*$B$2+Inputs!$B$8*SQRT($B$2)*MC_Shocks!AQ24)</f>
        <v>617.560971030843</v>
      </c>
      <c r="AT27" s="0" t="n">
        <f aca="false">AS27*EXP((Inputs!$B$6-Inputs!$B$7-0.5*Inputs!$B$8^2)*$B$2+Inputs!$B$8*SQRT($B$2)*MC_Shocks!AR24)</f>
        <v>616.264454554333</v>
      </c>
      <c r="AU27" s="0" t="n">
        <f aca="false">AT27*EXP((Inputs!$B$6-Inputs!$B$7-0.5*Inputs!$B$8^2)*$B$2+Inputs!$B$8*SQRT($B$2)*MC_Shocks!AS24)</f>
        <v>617.827414444369</v>
      </c>
      <c r="AV27" s="0" t="n">
        <f aca="false">AU27*EXP((Inputs!$B$6-Inputs!$B$7-0.5*Inputs!$B$8^2)*$B$2+Inputs!$B$8*SQRT($B$2)*MC_Shocks!AT24)</f>
        <v>621.897129867694</v>
      </c>
      <c r="AW27" s="0" t="n">
        <f aca="false">AV27*EXP((Inputs!$B$6-Inputs!$B$7-0.5*Inputs!$B$8^2)*$B$2+Inputs!$B$8*SQRT($B$2)*MC_Shocks!AU24)</f>
        <v>626.215852095752</v>
      </c>
      <c r="AX27" s="0" t="n">
        <f aca="false">AW27*EXP((Inputs!$B$6-Inputs!$B$7-0.5*Inputs!$B$8^2)*$B$2+Inputs!$B$8*SQRT($B$2)*MC_Shocks!AV24)</f>
        <v>623.384760010206</v>
      </c>
      <c r="AY27" s="0" t="n">
        <f aca="false">AX27*EXP((Inputs!$B$6-Inputs!$B$7-0.5*Inputs!$B$8^2)*$B$2+Inputs!$B$8*SQRT($B$2)*MC_Shocks!AW24)</f>
        <v>622.617570107893</v>
      </c>
      <c r="AZ27" s="0" t="n">
        <f aca="false">AY27*EXP((Inputs!$B$6-Inputs!$B$7-0.5*Inputs!$B$8^2)*$B$2+Inputs!$B$8*SQRT($B$2)*MC_Shocks!AX24)</f>
        <v>624.073719481345</v>
      </c>
      <c r="BA27" s="0" t="n">
        <f aca="false">AZ27*EXP((Inputs!$B$6-Inputs!$B$7-0.5*Inputs!$B$8^2)*$B$2+Inputs!$B$8*SQRT($B$2)*MC_Shocks!AY24)</f>
        <v>622.902479172647</v>
      </c>
      <c r="BB27" s="0" t="n">
        <f aca="false">BA27*EXP((Inputs!$B$6-Inputs!$B$7-0.5*Inputs!$B$8^2)*$B$2+Inputs!$B$8*SQRT($B$2)*MC_Shocks!AZ24)</f>
        <v>630.955482762186</v>
      </c>
      <c r="BC27" s="0" t="n">
        <f aca="false">BB27*EXP((Inputs!$B$6-Inputs!$B$7-0.5*Inputs!$B$8^2)*$B$2+Inputs!$B$8*SQRT($B$2)*MC_Shocks!BA24)</f>
        <v>633.47752561997</v>
      </c>
      <c r="BD27" s="0" t="n">
        <f aca="false">BC27*EXP((Inputs!$B$6-Inputs!$B$7-0.5*Inputs!$B$8^2)*$B$2+Inputs!$B$8*SQRT($B$2)*MC_Shocks!BB24)</f>
        <v>637.241437881614</v>
      </c>
      <c r="BE27" s="0" t="n">
        <f aca="false">BD27*EXP((Inputs!$B$6-Inputs!$B$7-0.5*Inputs!$B$8^2)*$B$2+Inputs!$B$8*SQRT($B$2)*MC_Shocks!BC24)</f>
        <v>640.661698454359</v>
      </c>
      <c r="BF27" s="0" t="n">
        <f aca="false">BE27*EXP((Inputs!$B$6-Inputs!$B$7-0.5*Inputs!$B$8^2)*$B$2+Inputs!$B$8*SQRT($B$2)*MC_Shocks!BD24)</f>
        <v>646.71454293657</v>
      </c>
      <c r="BG27" s="0" t="n">
        <f aca="false">BF27*EXP((Inputs!$B$6-Inputs!$B$7-0.5*Inputs!$B$8^2)*$B$2+Inputs!$B$8*SQRT($B$2)*MC_Shocks!BE24)</f>
        <v>647.705009724052</v>
      </c>
      <c r="BH27" s="0" t="n">
        <f aca="false">BG27*EXP((Inputs!$B$6-Inputs!$B$7-0.5*Inputs!$B$8^2)*$B$2+Inputs!$B$8*SQRT($B$2)*MC_Shocks!BF24)</f>
        <v>641.136236172974</v>
      </c>
      <c r="BI27" s="0" t="n">
        <f aca="false">BH27*EXP((Inputs!$B$6-Inputs!$B$7-0.5*Inputs!$B$8^2)*$B$2+Inputs!$B$8*SQRT($B$2)*MC_Shocks!BG24)</f>
        <v>643.232990603702</v>
      </c>
      <c r="BJ27" s="0" t="n">
        <f aca="false">BI27*EXP((Inputs!$B$6-Inputs!$B$7-0.5*Inputs!$B$8^2)*$B$2+Inputs!$B$8*SQRT($B$2)*MC_Shocks!BH24)</f>
        <v>639.978221458448</v>
      </c>
      <c r="BK27" s="0" t="n">
        <f aca="false">BJ27*EXP((Inputs!$B$6-Inputs!$B$7-0.5*Inputs!$B$8^2)*$B$2+Inputs!$B$8*SQRT($B$2)*MC_Shocks!BI24)</f>
        <v>637.360212838142</v>
      </c>
      <c r="BL27" s="0" t="n">
        <f aca="false">BK27*EXP((Inputs!$B$6-Inputs!$B$7-0.5*Inputs!$B$8^2)*$B$2+Inputs!$B$8*SQRT($B$2)*MC_Shocks!BJ24)</f>
        <v>640.392269447728</v>
      </c>
      <c r="BM27" s="0" t="n">
        <f aca="false">BL27*EXP((Inputs!$B$6-Inputs!$B$7-0.5*Inputs!$B$8^2)*$B$2+Inputs!$B$8*SQRT($B$2)*MC_Shocks!BK24)</f>
        <v>646.775008718399</v>
      </c>
      <c r="BN27" s="0" t="n">
        <f aca="false">AVERAGE(C27:BM27)</f>
        <v>611.570673583512</v>
      </c>
      <c r="BO27" s="0" t="n">
        <f aca="false">MAX(B27:BM27)</f>
        <v>647.705009724052</v>
      </c>
      <c r="BP27" s="0" t="n">
        <f aca="false">MAX(BM27-Inputs!$B$4,0)</f>
        <v>71.775008718399</v>
      </c>
      <c r="BQ27" s="0" t="n">
        <f aca="false">MAX(Inputs!$B$4-BM27,0)</f>
        <v>0</v>
      </c>
      <c r="BR27" s="0" t="n">
        <f aca="false">MAX(BN27-Inputs!$B$4,0)</f>
        <v>36.5706735835123</v>
      </c>
      <c r="BS27" s="0" t="n">
        <f aca="false">IF(BO27&gt;=Inputs!$B$9,0,MAX(BM27-Inputs!$B$4,0))</f>
        <v>0</v>
      </c>
    </row>
    <row r="28" customFormat="false" ht="15" hidden="false" customHeight="false" outlineLevel="0" collapsed="false">
      <c r="A28" s="0" t="n">
        <v>24</v>
      </c>
      <c r="B28" s="0" t="n">
        <f aca="false">Inputs!$B$3</f>
        <v>574.788024902344</v>
      </c>
      <c r="C28" s="0" t="n">
        <f aca="false">B28*EXP((Inputs!$B$6-Inputs!$B$7-0.5*Inputs!$B$8^2)*$B$2+Inputs!$B$8*SQRT($B$2)*MC_Shocks!A25)</f>
        <v>574.939256753725</v>
      </c>
      <c r="D28" s="0" t="n">
        <f aca="false">C28*EXP((Inputs!$B$6-Inputs!$B$7-0.5*Inputs!$B$8^2)*$B$2+Inputs!$B$8*SQRT($B$2)*MC_Shocks!B25)</f>
        <v>576.403930264677</v>
      </c>
      <c r="E28" s="0" t="n">
        <f aca="false">D28*EXP((Inputs!$B$6-Inputs!$B$7-0.5*Inputs!$B$8^2)*$B$2+Inputs!$B$8*SQRT($B$2)*MC_Shocks!C25)</f>
        <v>584.295363969305</v>
      </c>
      <c r="F28" s="0" t="n">
        <f aca="false">E28*EXP((Inputs!$B$6-Inputs!$B$7-0.5*Inputs!$B$8^2)*$B$2+Inputs!$B$8*SQRT($B$2)*MC_Shocks!D25)</f>
        <v>585.467590809762</v>
      </c>
      <c r="G28" s="0" t="n">
        <f aca="false">F28*EXP((Inputs!$B$6-Inputs!$B$7-0.5*Inputs!$B$8^2)*$B$2+Inputs!$B$8*SQRT($B$2)*MC_Shocks!E25)</f>
        <v>597.733024438705</v>
      </c>
      <c r="H28" s="0" t="n">
        <f aca="false">G28*EXP((Inputs!$B$6-Inputs!$B$7-0.5*Inputs!$B$8^2)*$B$2+Inputs!$B$8*SQRT($B$2)*MC_Shocks!F25)</f>
        <v>600.477216852923</v>
      </c>
      <c r="I28" s="0" t="n">
        <f aca="false">H28*EXP((Inputs!$B$6-Inputs!$B$7-0.5*Inputs!$B$8^2)*$B$2+Inputs!$B$8*SQRT($B$2)*MC_Shocks!G25)</f>
        <v>592.20387909358</v>
      </c>
      <c r="J28" s="0" t="n">
        <f aca="false">I28*EXP((Inputs!$B$6-Inputs!$B$7-0.5*Inputs!$B$8^2)*$B$2+Inputs!$B$8*SQRT($B$2)*MC_Shocks!H25)</f>
        <v>595.809820698975</v>
      </c>
      <c r="K28" s="0" t="n">
        <f aca="false">J28*EXP((Inputs!$B$6-Inputs!$B$7-0.5*Inputs!$B$8^2)*$B$2+Inputs!$B$8*SQRT($B$2)*MC_Shocks!I25)</f>
        <v>597.670480229136</v>
      </c>
      <c r="L28" s="0" t="n">
        <f aca="false">K28*EXP((Inputs!$B$6-Inputs!$B$7-0.5*Inputs!$B$8^2)*$B$2+Inputs!$B$8*SQRT($B$2)*MC_Shocks!J25)</f>
        <v>603.8739304071</v>
      </c>
      <c r="M28" s="0" t="n">
        <f aca="false">L28*EXP((Inputs!$B$6-Inputs!$B$7-0.5*Inputs!$B$8^2)*$B$2+Inputs!$B$8*SQRT($B$2)*MC_Shocks!K25)</f>
        <v>607.164707334107</v>
      </c>
      <c r="N28" s="0" t="n">
        <f aca="false">M28*EXP((Inputs!$B$6-Inputs!$B$7-0.5*Inputs!$B$8^2)*$B$2+Inputs!$B$8*SQRT($B$2)*MC_Shocks!L25)</f>
        <v>606.555396709371</v>
      </c>
      <c r="O28" s="0" t="n">
        <f aca="false">N28*EXP((Inputs!$B$6-Inputs!$B$7-0.5*Inputs!$B$8^2)*$B$2+Inputs!$B$8*SQRT($B$2)*MC_Shocks!M25)</f>
        <v>600.749522719224</v>
      </c>
      <c r="P28" s="0" t="n">
        <f aca="false">O28*EXP((Inputs!$B$6-Inputs!$B$7-0.5*Inputs!$B$8^2)*$B$2+Inputs!$B$8*SQRT($B$2)*MC_Shocks!N25)</f>
        <v>599.810777422072</v>
      </c>
      <c r="Q28" s="0" t="n">
        <f aca="false">P28*EXP((Inputs!$B$6-Inputs!$B$7-0.5*Inputs!$B$8^2)*$B$2+Inputs!$B$8*SQRT($B$2)*MC_Shocks!O25)</f>
        <v>595.83358998981</v>
      </c>
      <c r="R28" s="0" t="n">
        <f aca="false">Q28*EXP((Inputs!$B$6-Inputs!$B$7-0.5*Inputs!$B$8^2)*$B$2+Inputs!$B$8*SQRT($B$2)*MC_Shocks!P25)</f>
        <v>593.151872212684</v>
      </c>
      <c r="S28" s="0" t="n">
        <f aca="false">R28*EXP((Inputs!$B$6-Inputs!$B$7-0.5*Inputs!$B$8^2)*$B$2+Inputs!$B$8*SQRT($B$2)*MC_Shocks!Q25)</f>
        <v>595.984089789172</v>
      </c>
      <c r="T28" s="0" t="n">
        <f aca="false">S28*EXP((Inputs!$B$6-Inputs!$B$7-0.5*Inputs!$B$8^2)*$B$2+Inputs!$B$8*SQRT($B$2)*MC_Shocks!R25)</f>
        <v>603.98875892801</v>
      </c>
      <c r="U28" s="0" t="n">
        <f aca="false">T28*EXP((Inputs!$B$6-Inputs!$B$7-0.5*Inputs!$B$8^2)*$B$2+Inputs!$B$8*SQRT($B$2)*MC_Shocks!S25)</f>
        <v>605.939913357251</v>
      </c>
      <c r="V28" s="0" t="n">
        <f aca="false">U28*EXP((Inputs!$B$6-Inputs!$B$7-0.5*Inputs!$B$8^2)*$B$2+Inputs!$B$8*SQRT($B$2)*MC_Shocks!T25)</f>
        <v>600.275227370726</v>
      </c>
      <c r="W28" s="0" t="n">
        <f aca="false">V28*EXP((Inputs!$B$6-Inputs!$B$7-0.5*Inputs!$B$8^2)*$B$2+Inputs!$B$8*SQRT($B$2)*MC_Shocks!U25)</f>
        <v>602.452970862962</v>
      </c>
      <c r="X28" s="0" t="n">
        <f aca="false">W28*EXP((Inputs!$B$6-Inputs!$B$7-0.5*Inputs!$B$8^2)*$B$2+Inputs!$B$8*SQRT($B$2)*MC_Shocks!V25)</f>
        <v>608.256558554032</v>
      </c>
      <c r="Y28" s="0" t="n">
        <f aca="false">X28*EXP((Inputs!$B$6-Inputs!$B$7-0.5*Inputs!$B$8^2)*$B$2+Inputs!$B$8*SQRT($B$2)*MC_Shocks!W25)</f>
        <v>605.378394512331</v>
      </c>
      <c r="Z28" s="0" t="n">
        <f aca="false">Y28*EXP((Inputs!$B$6-Inputs!$B$7-0.5*Inputs!$B$8^2)*$B$2+Inputs!$B$8*SQRT($B$2)*MC_Shocks!X25)</f>
        <v>604.792172664198</v>
      </c>
      <c r="AA28" s="0" t="n">
        <f aca="false">Z28*EXP((Inputs!$B$6-Inputs!$B$7-0.5*Inputs!$B$8^2)*$B$2+Inputs!$B$8*SQRT($B$2)*MC_Shocks!Y25)</f>
        <v>604.91970568656</v>
      </c>
      <c r="AB28" s="0" t="n">
        <f aca="false">AA28*EXP((Inputs!$B$6-Inputs!$B$7-0.5*Inputs!$B$8^2)*$B$2+Inputs!$B$8*SQRT($B$2)*MC_Shocks!Z25)</f>
        <v>601.221543483096</v>
      </c>
      <c r="AC28" s="0" t="n">
        <f aca="false">AB28*EXP((Inputs!$B$6-Inputs!$B$7-0.5*Inputs!$B$8^2)*$B$2+Inputs!$B$8*SQRT($B$2)*MC_Shocks!AA25)</f>
        <v>604.37846686715</v>
      </c>
      <c r="AD28" s="0" t="n">
        <f aca="false">AC28*EXP((Inputs!$B$6-Inputs!$B$7-0.5*Inputs!$B$8^2)*$B$2+Inputs!$B$8*SQRT($B$2)*MC_Shocks!AB25)</f>
        <v>603.855815421587</v>
      </c>
      <c r="AE28" s="0" t="n">
        <f aca="false">AD28*EXP((Inputs!$B$6-Inputs!$B$7-0.5*Inputs!$B$8^2)*$B$2+Inputs!$B$8*SQRT($B$2)*MC_Shocks!AC25)</f>
        <v>605.92602973277</v>
      </c>
      <c r="AF28" s="0" t="n">
        <f aca="false">AE28*EXP((Inputs!$B$6-Inputs!$B$7-0.5*Inputs!$B$8^2)*$B$2+Inputs!$B$8*SQRT($B$2)*MC_Shocks!AD25)</f>
        <v>601.731782719916</v>
      </c>
      <c r="AG28" s="0" t="n">
        <f aca="false">AF28*EXP((Inputs!$B$6-Inputs!$B$7-0.5*Inputs!$B$8^2)*$B$2+Inputs!$B$8*SQRT($B$2)*MC_Shocks!AE25)</f>
        <v>599.703754304194</v>
      </c>
      <c r="AH28" s="0" t="n">
        <f aca="false">AG28*EXP((Inputs!$B$6-Inputs!$B$7-0.5*Inputs!$B$8^2)*$B$2+Inputs!$B$8*SQRT($B$2)*MC_Shocks!AF25)</f>
        <v>603.207192965117</v>
      </c>
      <c r="AI28" s="0" t="n">
        <f aca="false">AH28*EXP((Inputs!$B$6-Inputs!$B$7-0.5*Inputs!$B$8^2)*$B$2+Inputs!$B$8*SQRT($B$2)*MC_Shocks!AG25)</f>
        <v>601.482474201072</v>
      </c>
      <c r="AJ28" s="0" t="n">
        <f aca="false">AI28*EXP((Inputs!$B$6-Inputs!$B$7-0.5*Inputs!$B$8^2)*$B$2+Inputs!$B$8*SQRT($B$2)*MC_Shocks!AH25)</f>
        <v>609.836972182828</v>
      </c>
      <c r="AK28" s="0" t="n">
        <f aca="false">AJ28*EXP((Inputs!$B$6-Inputs!$B$7-0.5*Inputs!$B$8^2)*$B$2+Inputs!$B$8*SQRT($B$2)*MC_Shocks!AI25)</f>
        <v>607.964013674702</v>
      </c>
      <c r="AL28" s="0" t="n">
        <f aca="false">AK28*EXP((Inputs!$B$6-Inputs!$B$7-0.5*Inputs!$B$8^2)*$B$2+Inputs!$B$8*SQRT($B$2)*MC_Shocks!AJ25)</f>
        <v>609.106077152136</v>
      </c>
      <c r="AM28" s="0" t="n">
        <f aca="false">AL28*EXP((Inputs!$B$6-Inputs!$B$7-0.5*Inputs!$B$8^2)*$B$2+Inputs!$B$8*SQRT($B$2)*MC_Shocks!AK25)</f>
        <v>613.686965186628</v>
      </c>
      <c r="AN28" s="0" t="n">
        <f aca="false">AM28*EXP((Inputs!$B$6-Inputs!$B$7-0.5*Inputs!$B$8^2)*$B$2+Inputs!$B$8*SQRT($B$2)*MC_Shocks!AL25)</f>
        <v>606.877802620833</v>
      </c>
      <c r="AO28" s="0" t="n">
        <f aca="false">AN28*EXP((Inputs!$B$6-Inputs!$B$7-0.5*Inputs!$B$8^2)*$B$2+Inputs!$B$8*SQRT($B$2)*MC_Shocks!AM25)</f>
        <v>598.516059329672</v>
      </c>
      <c r="AP28" s="0" t="n">
        <f aca="false">AO28*EXP((Inputs!$B$6-Inputs!$B$7-0.5*Inputs!$B$8^2)*$B$2+Inputs!$B$8*SQRT($B$2)*MC_Shocks!AN25)</f>
        <v>591.371675902099</v>
      </c>
      <c r="AQ28" s="0" t="n">
        <f aca="false">AP28*EXP((Inputs!$B$6-Inputs!$B$7-0.5*Inputs!$B$8^2)*$B$2+Inputs!$B$8*SQRT($B$2)*MC_Shocks!AO25)</f>
        <v>597.38098227237</v>
      </c>
      <c r="AR28" s="0" t="n">
        <f aca="false">AQ28*EXP((Inputs!$B$6-Inputs!$B$7-0.5*Inputs!$B$8^2)*$B$2+Inputs!$B$8*SQRT($B$2)*MC_Shocks!AP25)</f>
        <v>594.827548862983</v>
      </c>
      <c r="AS28" s="0" t="n">
        <f aca="false">AR28*EXP((Inputs!$B$6-Inputs!$B$7-0.5*Inputs!$B$8^2)*$B$2+Inputs!$B$8*SQRT($B$2)*MC_Shocks!AQ25)</f>
        <v>607.07962022957</v>
      </c>
      <c r="AT28" s="0" t="n">
        <f aca="false">AS28*EXP((Inputs!$B$6-Inputs!$B$7-0.5*Inputs!$B$8^2)*$B$2+Inputs!$B$8*SQRT($B$2)*MC_Shocks!AR25)</f>
        <v>604.425322264998</v>
      </c>
      <c r="AU28" s="0" t="n">
        <f aca="false">AT28*EXP((Inputs!$B$6-Inputs!$B$7-0.5*Inputs!$B$8^2)*$B$2+Inputs!$B$8*SQRT($B$2)*MC_Shocks!AS25)</f>
        <v>605.367972444848</v>
      </c>
      <c r="AV28" s="0" t="n">
        <f aca="false">AU28*EXP((Inputs!$B$6-Inputs!$B$7-0.5*Inputs!$B$8^2)*$B$2+Inputs!$B$8*SQRT($B$2)*MC_Shocks!AT25)</f>
        <v>612.877033451756</v>
      </c>
      <c r="AW28" s="0" t="n">
        <f aca="false">AV28*EXP((Inputs!$B$6-Inputs!$B$7-0.5*Inputs!$B$8^2)*$B$2+Inputs!$B$8*SQRT($B$2)*MC_Shocks!AU25)</f>
        <v>622.767280328766</v>
      </c>
      <c r="AX28" s="0" t="n">
        <f aca="false">AW28*EXP((Inputs!$B$6-Inputs!$B$7-0.5*Inputs!$B$8^2)*$B$2+Inputs!$B$8*SQRT($B$2)*MC_Shocks!AV25)</f>
        <v>633.095359254138</v>
      </c>
      <c r="AY28" s="0" t="n">
        <f aca="false">AX28*EXP((Inputs!$B$6-Inputs!$B$7-0.5*Inputs!$B$8^2)*$B$2+Inputs!$B$8*SQRT($B$2)*MC_Shocks!AW25)</f>
        <v>639.253639280907</v>
      </c>
      <c r="AZ28" s="0" t="n">
        <f aca="false">AY28*EXP((Inputs!$B$6-Inputs!$B$7-0.5*Inputs!$B$8^2)*$B$2+Inputs!$B$8*SQRT($B$2)*MC_Shocks!AX25)</f>
        <v>644.528784398825</v>
      </c>
      <c r="BA28" s="0" t="n">
        <f aca="false">AZ28*EXP((Inputs!$B$6-Inputs!$B$7-0.5*Inputs!$B$8^2)*$B$2+Inputs!$B$8*SQRT($B$2)*MC_Shocks!AY25)</f>
        <v>647.626605287787</v>
      </c>
      <c r="BB28" s="0" t="n">
        <f aca="false">BA28*EXP((Inputs!$B$6-Inputs!$B$7-0.5*Inputs!$B$8^2)*$B$2+Inputs!$B$8*SQRT($B$2)*MC_Shocks!AZ25)</f>
        <v>651.699352397014</v>
      </c>
      <c r="BC28" s="0" t="n">
        <f aca="false">BB28*EXP((Inputs!$B$6-Inputs!$B$7-0.5*Inputs!$B$8^2)*$B$2+Inputs!$B$8*SQRT($B$2)*MC_Shocks!BA25)</f>
        <v>648.917203171992</v>
      </c>
      <c r="BD28" s="0" t="n">
        <f aca="false">BC28*EXP((Inputs!$B$6-Inputs!$B$7-0.5*Inputs!$B$8^2)*$B$2+Inputs!$B$8*SQRT($B$2)*MC_Shocks!BB25)</f>
        <v>644.779707989968</v>
      </c>
      <c r="BE28" s="0" t="n">
        <f aca="false">BD28*EXP((Inputs!$B$6-Inputs!$B$7-0.5*Inputs!$B$8^2)*$B$2+Inputs!$B$8*SQRT($B$2)*MC_Shocks!BC25)</f>
        <v>644.823269667452</v>
      </c>
      <c r="BF28" s="0" t="n">
        <f aca="false">BE28*EXP((Inputs!$B$6-Inputs!$B$7-0.5*Inputs!$B$8^2)*$B$2+Inputs!$B$8*SQRT($B$2)*MC_Shocks!BD25)</f>
        <v>644.014047323741</v>
      </c>
      <c r="BG28" s="0" t="n">
        <f aca="false">BF28*EXP((Inputs!$B$6-Inputs!$B$7-0.5*Inputs!$B$8^2)*$B$2+Inputs!$B$8*SQRT($B$2)*MC_Shocks!BE25)</f>
        <v>641.763224046202</v>
      </c>
      <c r="BH28" s="0" t="n">
        <f aca="false">BG28*EXP((Inputs!$B$6-Inputs!$B$7-0.5*Inputs!$B$8^2)*$B$2+Inputs!$B$8*SQRT($B$2)*MC_Shocks!BF25)</f>
        <v>645.379275449506</v>
      </c>
      <c r="BI28" s="0" t="n">
        <f aca="false">BH28*EXP((Inputs!$B$6-Inputs!$B$7-0.5*Inputs!$B$8^2)*$B$2+Inputs!$B$8*SQRT($B$2)*MC_Shocks!BG25)</f>
        <v>650.350139877802</v>
      </c>
      <c r="BJ28" s="0" t="n">
        <f aca="false">BI28*EXP((Inputs!$B$6-Inputs!$B$7-0.5*Inputs!$B$8^2)*$B$2+Inputs!$B$8*SQRT($B$2)*MC_Shocks!BH25)</f>
        <v>650.867800843375</v>
      </c>
      <c r="BK28" s="0" t="n">
        <f aca="false">BJ28*EXP((Inputs!$B$6-Inputs!$B$7-0.5*Inputs!$B$8^2)*$B$2+Inputs!$B$8*SQRT($B$2)*MC_Shocks!BI25)</f>
        <v>658.603752015778</v>
      </c>
      <c r="BL28" s="0" t="n">
        <f aca="false">BK28*EXP((Inputs!$B$6-Inputs!$B$7-0.5*Inputs!$B$8^2)*$B$2+Inputs!$B$8*SQRT($B$2)*MC_Shocks!BJ25)</f>
        <v>652.727292413492</v>
      </c>
      <c r="BM28" s="0" t="n">
        <f aca="false">BL28*EXP((Inputs!$B$6-Inputs!$B$7-0.5*Inputs!$B$8^2)*$B$2+Inputs!$B$8*SQRT($B$2)*MC_Shocks!BK25)</f>
        <v>651.786760630863</v>
      </c>
      <c r="BN28" s="0" t="n">
        <f aca="false">AVERAGE(C28:BM28)</f>
        <v>612.665662718704</v>
      </c>
      <c r="BO28" s="0" t="n">
        <f aca="false">MAX(B28:BM28)</f>
        <v>658.603752015778</v>
      </c>
      <c r="BP28" s="0" t="n">
        <f aca="false">MAX(BM28-Inputs!$B$4,0)</f>
        <v>76.7867606308627</v>
      </c>
      <c r="BQ28" s="0" t="n">
        <f aca="false">MAX(Inputs!$B$4-BM28,0)</f>
        <v>0</v>
      </c>
      <c r="BR28" s="0" t="n">
        <f aca="false">MAX(BN28-Inputs!$B$4,0)</f>
        <v>37.6656627187035</v>
      </c>
      <c r="BS28" s="0" t="n">
        <f aca="false">IF(BO28&gt;=Inputs!$B$9,0,MAX(BM28-Inputs!$B$4,0))</f>
        <v>0</v>
      </c>
    </row>
    <row r="29" customFormat="false" ht="15" hidden="false" customHeight="false" outlineLevel="0" collapsed="false">
      <c r="A29" s="0" t="n">
        <v>25</v>
      </c>
      <c r="B29" s="0" t="n">
        <f aca="false">Inputs!$B$3</f>
        <v>574.788024902344</v>
      </c>
      <c r="C29" s="0" t="n">
        <f aca="false">B29*EXP((Inputs!$B$6-Inputs!$B$7-0.5*Inputs!$B$8^2)*$B$2+Inputs!$B$8*SQRT($B$2)*MC_Shocks!A26)</f>
        <v>571.582668576284</v>
      </c>
      <c r="D29" s="0" t="n">
        <f aca="false">C29*EXP((Inputs!$B$6-Inputs!$B$7-0.5*Inputs!$B$8^2)*$B$2+Inputs!$B$8*SQRT($B$2)*MC_Shocks!B26)</f>
        <v>563.234629653097</v>
      </c>
      <c r="E29" s="0" t="n">
        <f aca="false">D29*EXP((Inputs!$B$6-Inputs!$B$7-0.5*Inputs!$B$8^2)*$B$2+Inputs!$B$8*SQRT($B$2)*MC_Shocks!C26)</f>
        <v>562.918419996414</v>
      </c>
      <c r="F29" s="0" t="n">
        <f aca="false">E29*EXP((Inputs!$B$6-Inputs!$B$7-0.5*Inputs!$B$8^2)*$B$2+Inputs!$B$8*SQRT($B$2)*MC_Shocks!D26)</f>
        <v>562.428055636124</v>
      </c>
      <c r="G29" s="0" t="n">
        <f aca="false">F29*EXP((Inputs!$B$6-Inputs!$B$7-0.5*Inputs!$B$8^2)*$B$2+Inputs!$B$8*SQRT($B$2)*MC_Shocks!E26)</f>
        <v>569.275039204925</v>
      </c>
      <c r="H29" s="0" t="n">
        <f aca="false">G29*EXP((Inputs!$B$6-Inputs!$B$7-0.5*Inputs!$B$8^2)*$B$2+Inputs!$B$8*SQRT($B$2)*MC_Shocks!F26)</f>
        <v>572.184918072575</v>
      </c>
      <c r="I29" s="0" t="n">
        <f aca="false">H29*EXP((Inputs!$B$6-Inputs!$B$7-0.5*Inputs!$B$8^2)*$B$2+Inputs!$B$8*SQRT($B$2)*MC_Shocks!G26)</f>
        <v>567.608383964556</v>
      </c>
      <c r="J29" s="0" t="n">
        <f aca="false">I29*EXP((Inputs!$B$6-Inputs!$B$7-0.5*Inputs!$B$8^2)*$B$2+Inputs!$B$8*SQRT($B$2)*MC_Shocks!H26)</f>
        <v>576.073057032903</v>
      </c>
      <c r="K29" s="0" t="n">
        <f aca="false">J29*EXP((Inputs!$B$6-Inputs!$B$7-0.5*Inputs!$B$8^2)*$B$2+Inputs!$B$8*SQRT($B$2)*MC_Shocks!I26)</f>
        <v>581.735122501834</v>
      </c>
      <c r="L29" s="0" t="n">
        <f aca="false">K29*EXP((Inputs!$B$6-Inputs!$B$7-0.5*Inputs!$B$8^2)*$B$2+Inputs!$B$8*SQRT($B$2)*MC_Shocks!J26)</f>
        <v>584.482776985699</v>
      </c>
      <c r="M29" s="0" t="n">
        <f aca="false">L29*EXP((Inputs!$B$6-Inputs!$B$7-0.5*Inputs!$B$8^2)*$B$2+Inputs!$B$8*SQRT($B$2)*MC_Shocks!K26)</f>
        <v>583.488622277143</v>
      </c>
      <c r="N29" s="0" t="n">
        <f aca="false">M29*EXP((Inputs!$B$6-Inputs!$B$7-0.5*Inputs!$B$8^2)*$B$2+Inputs!$B$8*SQRT($B$2)*MC_Shocks!L26)</f>
        <v>579.119059592282</v>
      </c>
      <c r="O29" s="0" t="n">
        <f aca="false">N29*EXP((Inputs!$B$6-Inputs!$B$7-0.5*Inputs!$B$8^2)*$B$2+Inputs!$B$8*SQRT($B$2)*MC_Shocks!M26)</f>
        <v>577.466084198969</v>
      </c>
      <c r="P29" s="0" t="n">
        <f aca="false">O29*EXP((Inputs!$B$6-Inputs!$B$7-0.5*Inputs!$B$8^2)*$B$2+Inputs!$B$8*SQRT($B$2)*MC_Shocks!N26)</f>
        <v>582.530206091021</v>
      </c>
      <c r="Q29" s="0" t="n">
        <f aca="false">P29*EXP((Inputs!$B$6-Inputs!$B$7-0.5*Inputs!$B$8^2)*$B$2+Inputs!$B$8*SQRT($B$2)*MC_Shocks!O26)</f>
        <v>591.360442561291</v>
      </c>
      <c r="R29" s="0" t="n">
        <f aca="false">Q29*EXP((Inputs!$B$6-Inputs!$B$7-0.5*Inputs!$B$8^2)*$B$2+Inputs!$B$8*SQRT($B$2)*MC_Shocks!P26)</f>
        <v>598.701136256025</v>
      </c>
      <c r="S29" s="0" t="n">
        <f aca="false">R29*EXP((Inputs!$B$6-Inputs!$B$7-0.5*Inputs!$B$8^2)*$B$2+Inputs!$B$8*SQRT($B$2)*MC_Shocks!Q26)</f>
        <v>596.440113565829</v>
      </c>
      <c r="T29" s="0" t="n">
        <f aca="false">S29*EXP((Inputs!$B$6-Inputs!$B$7-0.5*Inputs!$B$8^2)*$B$2+Inputs!$B$8*SQRT($B$2)*MC_Shocks!R26)</f>
        <v>591.221825614261</v>
      </c>
      <c r="U29" s="0" t="n">
        <f aca="false">T29*EXP((Inputs!$B$6-Inputs!$B$7-0.5*Inputs!$B$8^2)*$B$2+Inputs!$B$8*SQRT($B$2)*MC_Shocks!S26)</f>
        <v>591.93880478661</v>
      </c>
      <c r="V29" s="0" t="n">
        <f aca="false">U29*EXP((Inputs!$B$6-Inputs!$B$7-0.5*Inputs!$B$8^2)*$B$2+Inputs!$B$8*SQRT($B$2)*MC_Shocks!T26)</f>
        <v>583.747558468669</v>
      </c>
      <c r="W29" s="0" t="n">
        <f aca="false">V29*EXP((Inputs!$B$6-Inputs!$B$7-0.5*Inputs!$B$8^2)*$B$2+Inputs!$B$8*SQRT($B$2)*MC_Shocks!U26)</f>
        <v>585.301226067345</v>
      </c>
      <c r="X29" s="0" t="n">
        <f aca="false">W29*EXP((Inputs!$B$6-Inputs!$B$7-0.5*Inputs!$B$8^2)*$B$2+Inputs!$B$8*SQRT($B$2)*MC_Shocks!V26)</f>
        <v>584.671431109234</v>
      </c>
      <c r="Y29" s="0" t="n">
        <f aca="false">X29*EXP((Inputs!$B$6-Inputs!$B$7-0.5*Inputs!$B$8^2)*$B$2+Inputs!$B$8*SQRT($B$2)*MC_Shocks!W26)</f>
        <v>582.568812524036</v>
      </c>
      <c r="Z29" s="0" t="n">
        <f aca="false">Y29*EXP((Inputs!$B$6-Inputs!$B$7-0.5*Inputs!$B$8^2)*$B$2+Inputs!$B$8*SQRT($B$2)*MC_Shocks!X26)</f>
        <v>575.299584742179</v>
      </c>
      <c r="AA29" s="0" t="n">
        <f aca="false">Z29*EXP((Inputs!$B$6-Inputs!$B$7-0.5*Inputs!$B$8^2)*$B$2+Inputs!$B$8*SQRT($B$2)*MC_Shocks!Y26)</f>
        <v>577.702840322147</v>
      </c>
      <c r="AB29" s="0" t="n">
        <f aca="false">AA29*EXP((Inputs!$B$6-Inputs!$B$7-0.5*Inputs!$B$8^2)*$B$2+Inputs!$B$8*SQRT($B$2)*MC_Shocks!Z26)</f>
        <v>575.320946047616</v>
      </c>
      <c r="AC29" s="0" t="n">
        <f aca="false">AB29*EXP((Inputs!$B$6-Inputs!$B$7-0.5*Inputs!$B$8^2)*$B$2+Inputs!$B$8*SQRT($B$2)*MC_Shocks!AA26)</f>
        <v>570.059918355899</v>
      </c>
      <c r="AD29" s="0" t="n">
        <f aca="false">AC29*EXP((Inputs!$B$6-Inputs!$B$7-0.5*Inputs!$B$8^2)*$B$2+Inputs!$B$8*SQRT($B$2)*MC_Shocks!AB26)</f>
        <v>557.270221080949</v>
      </c>
      <c r="AE29" s="0" t="n">
        <f aca="false">AD29*EXP((Inputs!$B$6-Inputs!$B$7-0.5*Inputs!$B$8^2)*$B$2+Inputs!$B$8*SQRT($B$2)*MC_Shocks!AC26)</f>
        <v>557.201153415872</v>
      </c>
      <c r="AF29" s="0" t="n">
        <f aca="false">AE29*EXP((Inputs!$B$6-Inputs!$B$7-0.5*Inputs!$B$8^2)*$B$2+Inputs!$B$8*SQRT($B$2)*MC_Shocks!AD26)</f>
        <v>565.143591104689</v>
      </c>
      <c r="AG29" s="0" t="n">
        <f aca="false">AF29*EXP((Inputs!$B$6-Inputs!$B$7-0.5*Inputs!$B$8^2)*$B$2+Inputs!$B$8*SQRT($B$2)*MC_Shocks!AE26)</f>
        <v>572.694762825584</v>
      </c>
      <c r="AH29" s="0" t="n">
        <f aca="false">AG29*EXP((Inputs!$B$6-Inputs!$B$7-0.5*Inputs!$B$8^2)*$B$2+Inputs!$B$8*SQRT($B$2)*MC_Shocks!AF26)</f>
        <v>570.675687587784</v>
      </c>
      <c r="AI29" s="0" t="n">
        <f aca="false">AH29*EXP((Inputs!$B$6-Inputs!$B$7-0.5*Inputs!$B$8^2)*$B$2+Inputs!$B$8*SQRT($B$2)*MC_Shocks!AG26)</f>
        <v>568.009462853771</v>
      </c>
      <c r="AJ29" s="0" t="n">
        <f aca="false">AI29*EXP((Inputs!$B$6-Inputs!$B$7-0.5*Inputs!$B$8^2)*$B$2+Inputs!$B$8*SQRT($B$2)*MC_Shocks!AH26)</f>
        <v>570.179471832872</v>
      </c>
      <c r="AK29" s="0" t="n">
        <f aca="false">AJ29*EXP((Inputs!$B$6-Inputs!$B$7-0.5*Inputs!$B$8^2)*$B$2+Inputs!$B$8*SQRT($B$2)*MC_Shocks!AI26)</f>
        <v>565.73476150464</v>
      </c>
      <c r="AL29" s="0" t="n">
        <f aca="false">AK29*EXP((Inputs!$B$6-Inputs!$B$7-0.5*Inputs!$B$8^2)*$B$2+Inputs!$B$8*SQRT($B$2)*MC_Shocks!AJ26)</f>
        <v>567.144306519498</v>
      </c>
      <c r="AM29" s="0" t="n">
        <f aca="false">AL29*EXP((Inputs!$B$6-Inputs!$B$7-0.5*Inputs!$B$8^2)*$B$2+Inputs!$B$8*SQRT($B$2)*MC_Shocks!AK26)</f>
        <v>570.655324686702</v>
      </c>
      <c r="AN29" s="0" t="n">
        <f aca="false">AM29*EXP((Inputs!$B$6-Inputs!$B$7-0.5*Inputs!$B$8^2)*$B$2+Inputs!$B$8*SQRT($B$2)*MC_Shocks!AL26)</f>
        <v>576.291110949817</v>
      </c>
      <c r="AO29" s="0" t="n">
        <f aca="false">AN29*EXP((Inputs!$B$6-Inputs!$B$7-0.5*Inputs!$B$8^2)*$B$2+Inputs!$B$8*SQRT($B$2)*MC_Shocks!AM26)</f>
        <v>575.887738528904</v>
      </c>
      <c r="AP29" s="0" t="n">
        <f aca="false">AO29*EXP((Inputs!$B$6-Inputs!$B$7-0.5*Inputs!$B$8^2)*$B$2+Inputs!$B$8*SQRT($B$2)*MC_Shocks!AN26)</f>
        <v>575.012244363725</v>
      </c>
      <c r="AQ29" s="0" t="n">
        <f aca="false">AP29*EXP((Inputs!$B$6-Inputs!$B$7-0.5*Inputs!$B$8^2)*$B$2+Inputs!$B$8*SQRT($B$2)*MC_Shocks!AO26)</f>
        <v>571.075063781876</v>
      </c>
      <c r="AR29" s="0" t="n">
        <f aca="false">AQ29*EXP((Inputs!$B$6-Inputs!$B$7-0.5*Inputs!$B$8^2)*$B$2+Inputs!$B$8*SQRT($B$2)*MC_Shocks!AP26)</f>
        <v>567.394812277477</v>
      </c>
      <c r="AS29" s="0" t="n">
        <f aca="false">AR29*EXP((Inputs!$B$6-Inputs!$B$7-0.5*Inputs!$B$8^2)*$B$2+Inputs!$B$8*SQRT($B$2)*MC_Shocks!AQ26)</f>
        <v>566.429746117853</v>
      </c>
      <c r="AT29" s="0" t="n">
        <f aca="false">AS29*EXP((Inputs!$B$6-Inputs!$B$7-0.5*Inputs!$B$8^2)*$B$2+Inputs!$B$8*SQRT($B$2)*MC_Shocks!AR26)</f>
        <v>568.13648639883</v>
      </c>
      <c r="AU29" s="0" t="n">
        <f aca="false">AT29*EXP((Inputs!$B$6-Inputs!$B$7-0.5*Inputs!$B$8^2)*$B$2+Inputs!$B$8*SQRT($B$2)*MC_Shocks!AS26)</f>
        <v>572.322956732368</v>
      </c>
      <c r="AV29" s="0" t="n">
        <f aca="false">AU29*EXP((Inputs!$B$6-Inputs!$B$7-0.5*Inputs!$B$8^2)*$B$2+Inputs!$B$8*SQRT($B$2)*MC_Shocks!AT26)</f>
        <v>568.741589326819</v>
      </c>
      <c r="AW29" s="0" t="n">
        <f aca="false">AV29*EXP((Inputs!$B$6-Inputs!$B$7-0.5*Inputs!$B$8^2)*$B$2+Inputs!$B$8*SQRT($B$2)*MC_Shocks!AU26)</f>
        <v>575.570630780004</v>
      </c>
      <c r="AX29" s="0" t="n">
        <f aca="false">AW29*EXP((Inputs!$B$6-Inputs!$B$7-0.5*Inputs!$B$8^2)*$B$2+Inputs!$B$8*SQRT($B$2)*MC_Shocks!AV26)</f>
        <v>574.388194525746</v>
      </c>
      <c r="AY29" s="0" t="n">
        <f aca="false">AX29*EXP((Inputs!$B$6-Inputs!$B$7-0.5*Inputs!$B$8^2)*$B$2+Inputs!$B$8*SQRT($B$2)*MC_Shocks!AW26)</f>
        <v>574.3450146803</v>
      </c>
      <c r="AZ29" s="0" t="n">
        <f aca="false">AY29*EXP((Inputs!$B$6-Inputs!$B$7-0.5*Inputs!$B$8^2)*$B$2+Inputs!$B$8*SQRT($B$2)*MC_Shocks!AX26)</f>
        <v>571.004455864427</v>
      </c>
      <c r="BA29" s="0" t="n">
        <f aca="false">AZ29*EXP((Inputs!$B$6-Inputs!$B$7-0.5*Inputs!$B$8^2)*$B$2+Inputs!$B$8*SQRT($B$2)*MC_Shocks!AY26)</f>
        <v>560.180995390318</v>
      </c>
      <c r="BB29" s="0" t="n">
        <f aca="false">BA29*EXP((Inputs!$B$6-Inputs!$B$7-0.5*Inputs!$B$8^2)*$B$2+Inputs!$B$8*SQRT($B$2)*MC_Shocks!AZ26)</f>
        <v>564.176622488471</v>
      </c>
      <c r="BC29" s="0" t="n">
        <f aca="false">BB29*EXP((Inputs!$B$6-Inputs!$B$7-0.5*Inputs!$B$8^2)*$B$2+Inputs!$B$8*SQRT($B$2)*MC_Shocks!BA26)</f>
        <v>567.537623749922</v>
      </c>
      <c r="BD29" s="0" t="n">
        <f aca="false">BC29*EXP((Inputs!$B$6-Inputs!$B$7-0.5*Inputs!$B$8^2)*$B$2+Inputs!$B$8*SQRT($B$2)*MC_Shocks!BB26)</f>
        <v>566.32584571607</v>
      </c>
      <c r="BE29" s="0" t="n">
        <f aca="false">BD29*EXP((Inputs!$B$6-Inputs!$B$7-0.5*Inputs!$B$8^2)*$B$2+Inputs!$B$8*SQRT($B$2)*MC_Shocks!BC26)</f>
        <v>566.680342075079</v>
      </c>
      <c r="BF29" s="0" t="n">
        <f aca="false">BE29*EXP((Inputs!$B$6-Inputs!$B$7-0.5*Inputs!$B$8^2)*$B$2+Inputs!$B$8*SQRT($B$2)*MC_Shocks!BD26)</f>
        <v>569.058151033395</v>
      </c>
      <c r="BG29" s="0" t="n">
        <f aca="false">BF29*EXP((Inputs!$B$6-Inputs!$B$7-0.5*Inputs!$B$8^2)*$B$2+Inputs!$B$8*SQRT($B$2)*MC_Shocks!BE26)</f>
        <v>562.100882470262</v>
      </c>
      <c r="BH29" s="0" t="n">
        <f aca="false">BG29*EXP((Inputs!$B$6-Inputs!$B$7-0.5*Inputs!$B$8^2)*$B$2+Inputs!$B$8*SQRT($B$2)*MC_Shocks!BF26)</f>
        <v>559.799516527493</v>
      </c>
      <c r="BI29" s="0" t="n">
        <f aca="false">BH29*EXP((Inputs!$B$6-Inputs!$B$7-0.5*Inputs!$B$8^2)*$B$2+Inputs!$B$8*SQRT($B$2)*MC_Shocks!BG26)</f>
        <v>563.39101745546</v>
      </c>
      <c r="BJ29" s="0" t="n">
        <f aca="false">BI29*EXP((Inputs!$B$6-Inputs!$B$7-0.5*Inputs!$B$8^2)*$B$2+Inputs!$B$8*SQRT($B$2)*MC_Shocks!BH26)</f>
        <v>557.865565057974</v>
      </c>
      <c r="BK29" s="0" t="n">
        <f aca="false">BJ29*EXP((Inputs!$B$6-Inputs!$B$7-0.5*Inputs!$B$8^2)*$B$2+Inputs!$B$8*SQRT($B$2)*MC_Shocks!BI26)</f>
        <v>559.218974502073</v>
      </c>
      <c r="BL29" s="0" t="n">
        <f aca="false">BK29*EXP((Inputs!$B$6-Inputs!$B$7-0.5*Inputs!$B$8^2)*$B$2+Inputs!$B$8*SQRT($B$2)*MC_Shocks!BJ26)</f>
        <v>553.28527640988</v>
      </c>
      <c r="BM29" s="0" t="n">
        <f aca="false">BL29*EXP((Inputs!$B$6-Inputs!$B$7-0.5*Inputs!$B$8^2)*$B$2+Inputs!$B$8*SQRT($B$2)*MC_Shocks!BK26)</f>
        <v>555.388704802485</v>
      </c>
      <c r="BN29" s="0" t="n">
        <f aca="false">AVERAGE(C29:BM29)</f>
        <v>572.139364914672</v>
      </c>
      <c r="BO29" s="0" t="n">
        <f aca="false">MAX(B29:BM29)</f>
        <v>598.701136256025</v>
      </c>
      <c r="BP29" s="0" t="n">
        <f aca="false">MAX(BM29-Inputs!$B$4,0)</f>
        <v>0</v>
      </c>
      <c r="BQ29" s="0" t="n">
        <f aca="false">MAX(Inputs!$B$4-BM29,0)</f>
        <v>19.611295197515</v>
      </c>
      <c r="BR29" s="0" t="n">
        <f aca="false">MAX(BN29-Inputs!$B$4,0)</f>
        <v>0</v>
      </c>
      <c r="BS29" s="0" t="n">
        <f aca="false">IF(BO29&gt;=Inputs!$B$9,0,MAX(BM29-Inputs!$B$4,0))</f>
        <v>0</v>
      </c>
    </row>
    <row r="30" customFormat="false" ht="15" hidden="false" customHeight="false" outlineLevel="0" collapsed="false">
      <c r="A30" s="0" t="n">
        <v>26</v>
      </c>
      <c r="B30" s="0" t="n">
        <f aca="false">Inputs!$B$3</f>
        <v>574.788024902344</v>
      </c>
      <c r="C30" s="0" t="n">
        <f aca="false">B30*EXP((Inputs!$B$6-Inputs!$B$7-0.5*Inputs!$B$8^2)*$B$2+Inputs!$B$8*SQRT($B$2)*MC_Shocks!A27)</f>
        <v>574.679736549256</v>
      </c>
      <c r="D30" s="0" t="n">
        <f aca="false">C30*EXP((Inputs!$B$6-Inputs!$B$7-0.5*Inputs!$B$8^2)*$B$2+Inputs!$B$8*SQRT($B$2)*MC_Shocks!B27)</f>
        <v>567.416984453098</v>
      </c>
      <c r="E30" s="0" t="n">
        <f aca="false">D30*EXP((Inputs!$B$6-Inputs!$B$7-0.5*Inputs!$B$8^2)*$B$2+Inputs!$B$8*SQRT($B$2)*MC_Shocks!C27)</f>
        <v>572.738140754019</v>
      </c>
      <c r="F30" s="0" t="n">
        <f aca="false">E30*EXP((Inputs!$B$6-Inputs!$B$7-0.5*Inputs!$B$8^2)*$B$2+Inputs!$B$8*SQRT($B$2)*MC_Shocks!D27)</f>
        <v>569.463936890233</v>
      </c>
      <c r="G30" s="0" t="n">
        <f aca="false">F30*EXP((Inputs!$B$6-Inputs!$B$7-0.5*Inputs!$B$8^2)*$B$2+Inputs!$B$8*SQRT($B$2)*MC_Shocks!E27)</f>
        <v>565.868706210926</v>
      </c>
      <c r="H30" s="0" t="n">
        <f aca="false">G30*EXP((Inputs!$B$6-Inputs!$B$7-0.5*Inputs!$B$8^2)*$B$2+Inputs!$B$8*SQRT($B$2)*MC_Shocks!F27)</f>
        <v>566.823245502501</v>
      </c>
      <c r="I30" s="0" t="n">
        <f aca="false">H30*EXP((Inputs!$B$6-Inputs!$B$7-0.5*Inputs!$B$8^2)*$B$2+Inputs!$B$8*SQRT($B$2)*MC_Shocks!G27)</f>
        <v>572.065755414386</v>
      </c>
      <c r="J30" s="0" t="n">
        <f aca="false">I30*EXP((Inputs!$B$6-Inputs!$B$7-0.5*Inputs!$B$8^2)*$B$2+Inputs!$B$8*SQRT($B$2)*MC_Shocks!H27)</f>
        <v>567.527833888921</v>
      </c>
      <c r="K30" s="0" t="n">
        <f aca="false">J30*EXP((Inputs!$B$6-Inputs!$B$7-0.5*Inputs!$B$8^2)*$B$2+Inputs!$B$8*SQRT($B$2)*MC_Shocks!I27)</f>
        <v>567.859157718933</v>
      </c>
      <c r="L30" s="0" t="n">
        <f aca="false">K30*EXP((Inputs!$B$6-Inputs!$B$7-0.5*Inputs!$B$8^2)*$B$2+Inputs!$B$8*SQRT($B$2)*MC_Shocks!J27)</f>
        <v>569.847931556714</v>
      </c>
      <c r="M30" s="0" t="n">
        <f aca="false">L30*EXP((Inputs!$B$6-Inputs!$B$7-0.5*Inputs!$B$8^2)*$B$2+Inputs!$B$8*SQRT($B$2)*MC_Shocks!K27)</f>
        <v>573.043852927532</v>
      </c>
      <c r="N30" s="0" t="n">
        <f aca="false">M30*EXP((Inputs!$B$6-Inputs!$B$7-0.5*Inputs!$B$8^2)*$B$2+Inputs!$B$8*SQRT($B$2)*MC_Shocks!L27)</f>
        <v>573.900638476158</v>
      </c>
      <c r="O30" s="0" t="n">
        <f aca="false">N30*EXP((Inputs!$B$6-Inputs!$B$7-0.5*Inputs!$B$8^2)*$B$2+Inputs!$B$8*SQRT($B$2)*MC_Shocks!M27)</f>
        <v>572.286069477417</v>
      </c>
      <c r="P30" s="0" t="n">
        <f aca="false">O30*EXP((Inputs!$B$6-Inputs!$B$7-0.5*Inputs!$B$8^2)*$B$2+Inputs!$B$8*SQRT($B$2)*MC_Shocks!N27)</f>
        <v>568.594811773275</v>
      </c>
      <c r="Q30" s="0" t="n">
        <f aca="false">P30*EXP((Inputs!$B$6-Inputs!$B$7-0.5*Inputs!$B$8^2)*$B$2+Inputs!$B$8*SQRT($B$2)*MC_Shocks!O27)</f>
        <v>569.037182101233</v>
      </c>
      <c r="R30" s="0" t="n">
        <f aca="false">Q30*EXP((Inputs!$B$6-Inputs!$B$7-0.5*Inputs!$B$8^2)*$B$2+Inputs!$B$8*SQRT($B$2)*MC_Shocks!P27)</f>
        <v>564.271133510895</v>
      </c>
      <c r="S30" s="0" t="n">
        <f aca="false">R30*EXP((Inputs!$B$6-Inputs!$B$7-0.5*Inputs!$B$8^2)*$B$2+Inputs!$B$8*SQRT($B$2)*MC_Shocks!Q27)</f>
        <v>551.396547633069</v>
      </c>
      <c r="T30" s="0" t="n">
        <f aca="false">S30*EXP((Inputs!$B$6-Inputs!$B$7-0.5*Inputs!$B$8^2)*$B$2+Inputs!$B$8*SQRT($B$2)*MC_Shocks!R27)</f>
        <v>553.361656094082</v>
      </c>
      <c r="U30" s="0" t="n">
        <f aca="false">T30*EXP((Inputs!$B$6-Inputs!$B$7-0.5*Inputs!$B$8^2)*$B$2+Inputs!$B$8*SQRT($B$2)*MC_Shocks!S27)</f>
        <v>557.396582912375</v>
      </c>
      <c r="V30" s="0" t="n">
        <f aca="false">U30*EXP((Inputs!$B$6-Inputs!$B$7-0.5*Inputs!$B$8^2)*$B$2+Inputs!$B$8*SQRT($B$2)*MC_Shocks!T27)</f>
        <v>547.097078744593</v>
      </c>
      <c r="W30" s="0" t="n">
        <f aca="false">V30*EXP((Inputs!$B$6-Inputs!$B$7-0.5*Inputs!$B$8^2)*$B$2+Inputs!$B$8*SQRT($B$2)*MC_Shocks!U27)</f>
        <v>542.783448652771</v>
      </c>
      <c r="X30" s="0" t="n">
        <f aca="false">W30*EXP((Inputs!$B$6-Inputs!$B$7-0.5*Inputs!$B$8^2)*$B$2+Inputs!$B$8*SQRT($B$2)*MC_Shocks!V27)</f>
        <v>545.50746467237</v>
      </c>
      <c r="Y30" s="0" t="n">
        <f aca="false">X30*EXP((Inputs!$B$6-Inputs!$B$7-0.5*Inputs!$B$8^2)*$B$2+Inputs!$B$8*SQRT($B$2)*MC_Shocks!W27)</f>
        <v>554.536621208284</v>
      </c>
      <c r="Z30" s="0" t="n">
        <f aca="false">Y30*EXP((Inputs!$B$6-Inputs!$B$7-0.5*Inputs!$B$8^2)*$B$2+Inputs!$B$8*SQRT($B$2)*MC_Shocks!X27)</f>
        <v>554.680421983678</v>
      </c>
      <c r="AA30" s="0" t="n">
        <f aca="false">Z30*EXP((Inputs!$B$6-Inputs!$B$7-0.5*Inputs!$B$8^2)*$B$2+Inputs!$B$8*SQRT($B$2)*MC_Shocks!Y27)</f>
        <v>551.538276393559</v>
      </c>
      <c r="AB30" s="0" t="n">
        <f aca="false">AA30*EXP((Inputs!$B$6-Inputs!$B$7-0.5*Inputs!$B$8^2)*$B$2+Inputs!$B$8*SQRT($B$2)*MC_Shocks!Z27)</f>
        <v>550.790576429339</v>
      </c>
      <c r="AC30" s="0" t="n">
        <f aca="false">AB30*EXP((Inputs!$B$6-Inputs!$B$7-0.5*Inputs!$B$8^2)*$B$2+Inputs!$B$8*SQRT($B$2)*MC_Shocks!AA27)</f>
        <v>556.883368951077</v>
      </c>
      <c r="AD30" s="0" t="n">
        <f aca="false">AC30*EXP((Inputs!$B$6-Inputs!$B$7-0.5*Inputs!$B$8^2)*$B$2+Inputs!$B$8*SQRT($B$2)*MC_Shocks!AB27)</f>
        <v>554.089233800849</v>
      </c>
      <c r="AE30" s="0" t="n">
        <f aca="false">AD30*EXP((Inputs!$B$6-Inputs!$B$7-0.5*Inputs!$B$8^2)*$B$2+Inputs!$B$8*SQRT($B$2)*MC_Shocks!AC27)</f>
        <v>550.6393812131</v>
      </c>
      <c r="AF30" s="0" t="n">
        <f aca="false">AE30*EXP((Inputs!$B$6-Inputs!$B$7-0.5*Inputs!$B$8^2)*$B$2+Inputs!$B$8*SQRT($B$2)*MC_Shocks!AD27)</f>
        <v>548.586437687801</v>
      </c>
      <c r="AG30" s="0" t="n">
        <f aca="false">AF30*EXP((Inputs!$B$6-Inputs!$B$7-0.5*Inputs!$B$8^2)*$B$2+Inputs!$B$8*SQRT($B$2)*MC_Shocks!AE27)</f>
        <v>544.504640908698</v>
      </c>
      <c r="AH30" s="0" t="n">
        <f aca="false">AG30*EXP((Inputs!$B$6-Inputs!$B$7-0.5*Inputs!$B$8^2)*$B$2+Inputs!$B$8*SQRT($B$2)*MC_Shocks!AF27)</f>
        <v>545.086191734893</v>
      </c>
      <c r="AI30" s="0" t="n">
        <f aca="false">AH30*EXP((Inputs!$B$6-Inputs!$B$7-0.5*Inputs!$B$8^2)*$B$2+Inputs!$B$8*SQRT($B$2)*MC_Shocks!AG27)</f>
        <v>552.20909545423</v>
      </c>
      <c r="AJ30" s="0" t="n">
        <f aca="false">AI30*EXP((Inputs!$B$6-Inputs!$B$7-0.5*Inputs!$B$8^2)*$B$2+Inputs!$B$8*SQRT($B$2)*MC_Shocks!AH27)</f>
        <v>553.678433704793</v>
      </c>
      <c r="AK30" s="0" t="n">
        <f aca="false">AJ30*EXP((Inputs!$B$6-Inputs!$B$7-0.5*Inputs!$B$8^2)*$B$2+Inputs!$B$8*SQRT($B$2)*MC_Shocks!AI27)</f>
        <v>552.623253006791</v>
      </c>
      <c r="AL30" s="0" t="n">
        <f aca="false">AK30*EXP((Inputs!$B$6-Inputs!$B$7-0.5*Inputs!$B$8^2)*$B$2+Inputs!$B$8*SQRT($B$2)*MC_Shocks!AJ27)</f>
        <v>551.397459482172</v>
      </c>
      <c r="AM30" s="0" t="n">
        <f aca="false">AL30*EXP((Inputs!$B$6-Inputs!$B$7-0.5*Inputs!$B$8^2)*$B$2+Inputs!$B$8*SQRT($B$2)*MC_Shocks!AK27)</f>
        <v>544.65332274538</v>
      </c>
      <c r="AN30" s="0" t="n">
        <f aca="false">AM30*EXP((Inputs!$B$6-Inputs!$B$7-0.5*Inputs!$B$8^2)*$B$2+Inputs!$B$8*SQRT($B$2)*MC_Shocks!AL27)</f>
        <v>548.534123582557</v>
      </c>
      <c r="AO30" s="0" t="n">
        <f aca="false">AN30*EXP((Inputs!$B$6-Inputs!$B$7-0.5*Inputs!$B$8^2)*$B$2+Inputs!$B$8*SQRT($B$2)*MC_Shocks!AM27)</f>
        <v>548.247232056766</v>
      </c>
      <c r="AP30" s="0" t="n">
        <f aca="false">AO30*EXP((Inputs!$B$6-Inputs!$B$7-0.5*Inputs!$B$8^2)*$B$2+Inputs!$B$8*SQRT($B$2)*MC_Shocks!AN27)</f>
        <v>547.514489510946</v>
      </c>
      <c r="AQ30" s="0" t="n">
        <f aca="false">AP30*EXP((Inputs!$B$6-Inputs!$B$7-0.5*Inputs!$B$8^2)*$B$2+Inputs!$B$8*SQRT($B$2)*MC_Shocks!AO27)</f>
        <v>561.613590294057</v>
      </c>
      <c r="AR30" s="0" t="n">
        <f aca="false">AQ30*EXP((Inputs!$B$6-Inputs!$B$7-0.5*Inputs!$B$8^2)*$B$2+Inputs!$B$8*SQRT($B$2)*MC_Shocks!AP27)</f>
        <v>562.999294224503</v>
      </c>
      <c r="AS30" s="0" t="n">
        <f aca="false">AR30*EXP((Inputs!$B$6-Inputs!$B$7-0.5*Inputs!$B$8^2)*$B$2+Inputs!$B$8*SQRT($B$2)*MC_Shocks!AQ27)</f>
        <v>559.704392147381</v>
      </c>
      <c r="AT30" s="0" t="n">
        <f aca="false">AS30*EXP((Inputs!$B$6-Inputs!$B$7-0.5*Inputs!$B$8^2)*$B$2+Inputs!$B$8*SQRT($B$2)*MC_Shocks!AR27)</f>
        <v>557.867133896625</v>
      </c>
      <c r="AU30" s="0" t="n">
        <f aca="false">AT30*EXP((Inputs!$B$6-Inputs!$B$7-0.5*Inputs!$B$8^2)*$B$2+Inputs!$B$8*SQRT($B$2)*MC_Shocks!AS27)</f>
        <v>563.025953382563</v>
      </c>
      <c r="AV30" s="0" t="n">
        <f aca="false">AU30*EXP((Inputs!$B$6-Inputs!$B$7-0.5*Inputs!$B$8^2)*$B$2+Inputs!$B$8*SQRT($B$2)*MC_Shocks!AT27)</f>
        <v>563.585258043381</v>
      </c>
      <c r="AW30" s="0" t="n">
        <f aca="false">AV30*EXP((Inputs!$B$6-Inputs!$B$7-0.5*Inputs!$B$8^2)*$B$2+Inputs!$B$8*SQRT($B$2)*MC_Shocks!AU27)</f>
        <v>557.24396795664</v>
      </c>
      <c r="AX30" s="0" t="n">
        <f aca="false">AW30*EXP((Inputs!$B$6-Inputs!$B$7-0.5*Inputs!$B$8^2)*$B$2+Inputs!$B$8*SQRT($B$2)*MC_Shocks!AV27)</f>
        <v>561.375309386812</v>
      </c>
      <c r="AY30" s="0" t="n">
        <f aca="false">AX30*EXP((Inputs!$B$6-Inputs!$B$7-0.5*Inputs!$B$8^2)*$B$2+Inputs!$B$8*SQRT($B$2)*MC_Shocks!AW27)</f>
        <v>558.460365095566</v>
      </c>
      <c r="AZ30" s="0" t="n">
        <f aca="false">AY30*EXP((Inputs!$B$6-Inputs!$B$7-0.5*Inputs!$B$8^2)*$B$2+Inputs!$B$8*SQRT($B$2)*MC_Shocks!AX27)</f>
        <v>566.874974092414</v>
      </c>
      <c r="BA30" s="0" t="n">
        <f aca="false">AZ30*EXP((Inputs!$B$6-Inputs!$B$7-0.5*Inputs!$B$8^2)*$B$2+Inputs!$B$8*SQRT($B$2)*MC_Shocks!AY27)</f>
        <v>571.806748513472</v>
      </c>
      <c r="BB30" s="0" t="n">
        <f aca="false">BA30*EXP((Inputs!$B$6-Inputs!$B$7-0.5*Inputs!$B$8^2)*$B$2+Inputs!$B$8*SQRT($B$2)*MC_Shocks!AZ27)</f>
        <v>569.834987109489</v>
      </c>
      <c r="BC30" s="0" t="n">
        <f aca="false">BB30*EXP((Inputs!$B$6-Inputs!$B$7-0.5*Inputs!$B$8^2)*$B$2+Inputs!$B$8*SQRT($B$2)*MC_Shocks!BA27)</f>
        <v>575.709620870824</v>
      </c>
      <c r="BD30" s="0" t="n">
        <f aca="false">BC30*EXP((Inputs!$B$6-Inputs!$B$7-0.5*Inputs!$B$8^2)*$B$2+Inputs!$B$8*SQRT($B$2)*MC_Shocks!BB27)</f>
        <v>576.07394314942</v>
      </c>
      <c r="BE30" s="0" t="n">
        <f aca="false">BD30*EXP((Inputs!$B$6-Inputs!$B$7-0.5*Inputs!$B$8^2)*$B$2+Inputs!$B$8*SQRT($B$2)*MC_Shocks!BC27)</f>
        <v>580.03901817091</v>
      </c>
      <c r="BF30" s="0" t="n">
        <f aca="false">BE30*EXP((Inputs!$B$6-Inputs!$B$7-0.5*Inputs!$B$8^2)*$B$2+Inputs!$B$8*SQRT($B$2)*MC_Shocks!BD27)</f>
        <v>582.328701916109</v>
      </c>
      <c r="BG30" s="0" t="n">
        <f aca="false">BF30*EXP((Inputs!$B$6-Inputs!$B$7-0.5*Inputs!$B$8^2)*$B$2+Inputs!$B$8*SQRT($B$2)*MC_Shocks!BE27)</f>
        <v>578.486541348218</v>
      </c>
      <c r="BH30" s="0" t="n">
        <f aca="false">BG30*EXP((Inputs!$B$6-Inputs!$B$7-0.5*Inputs!$B$8^2)*$B$2+Inputs!$B$8*SQRT($B$2)*MC_Shocks!BF27)</f>
        <v>575.595037553419</v>
      </c>
      <c r="BI30" s="0" t="n">
        <f aca="false">BH30*EXP((Inputs!$B$6-Inputs!$B$7-0.5*Inputs!$B$8^2)*$B$2+Inputs!$B$8*SQRT($B$2)*MC_Shocks!BG27)</f>
        <v>580.372024996055</v>
      </c>
      <c r="BJ30" s="0" t="n">
        <f aca="false">BI30*EXP((Inputs!$B$6-Inputs!$B$7-0.5*Inputs!$B$8^2)*$B$2+Inputs!$B$8*SQRT($B$2)*MC_Shocks!BH27)</f>
        <v>578.887343825889</v>
      </c>
      <c r="BK30" s="0" t="n">
        <f aca="false">BJ30*EXP((Inputs!$B$6-Inputs!$B$7-0.5*Inputs!$B$8^2)*$B$2+Inputs!$B$8*SQRT($B$2)*MC_Shocks!BI27)</f>
        <v>577.091070533158</v>
      </c>
      <c r="BL30" s="0" t="n">
        <f aca="false">BK30*EXP((Inputs!$B$6-Inputs!$B$7-0.5*Inputs!$B$8^2)*$B$2+Inputs!$B$8*SQRT($B$2)*MC_Shocks!BJ27)</f>
        <v>572.789031280056</v>
      </c>
      <c r="BM30" s="0" t="n">
        <f aca="false">BL30*EXP((Inputs!$B$6-Inputs!$B$7-0.5*Inputs!$B$8^2)*$B$2+Inputs!$B$8*SQRT($B$2)*MC_Shocks!BK27)</f>
        <v>574.771280566153</v>
      </c>
      <c r="BN30" s="0" t="n">
        <f aca="false">AVERAGE(C30:BM30)</f>
        <v>562.376127684489</v>
      </c>
      <c r="BO30" s="0" t="n">
        <f aca="false">MAX(B30:BM30)</f>
        <v>582.328701916109</v>
      </c>
      <c r="BP30" s="0" t="n">
        <f aca="false">MAX(BM30-Inputs!$B$4,0)</f>
        <v>0</v>
      </c>
      <c r="BQ30" s="0" t="n">
        <f aca="false">MAX(Inputs!$B$4-BM30,0)</f>
        <v>0.228719433847118</v>
      </c>
      <c r="BR30" s="0" t="n">
        <f aca="false">MAX(BN30-Inputs!$B$4,0)</f>
        <v>0</v>
      </c>
      <c r="BS30" s="0" t="n">
        <f aca="false">IF(BO30&gt;=Inputs!$B$9,0,MAX(BM30-Inputs!$B$4,0))</f>
        <v>0</v>
      </c>
    </row>
    <row r="31" customFormat="false" ht="15" hidden="false" customHeight="false" outlineLevel="0" collapsed="false">
      <c r="A31" s="0" t="n">
        <v>27</v>
      </c>
      <c r="B31" s="0" t="n">
        <f aca="false">Inputs!$B$3</f>
        <v>574.788024902344</v>
      </c>
      <c r="C31" s="0" t="n">
        <f aca="false">B31*EXP((Inputs!$B$6-Inputs!$B$7-0.5*Inputs!$B$8^2)*$B$2+Inputs!$B$8*SQRT($B$2)*MC_Shocks!A28)</f>
        <v>584.325142003929</v>
      </c>
      <c r="D31" s="0" t="n">
        <f aca="false">C31*EXP((Inputs!$B$6-Inputs!$B$7-0.5*Inputs!$B$8^2)*$B$2+Inputs!$B$8*SQRT($B$2)*MC_Shocks!B28)</f>
        <v>579.452219812232</v>
      </c>
      <c r="E31" s="0" t="n">
        <f aca="false">D31*EXP((Inputs!$B$6-Inputs!$B$7-0.5*Inputs!$B$8^2)*$B$2+Inputs!$B$8*SQRT($B$2)*MC_Shocks!C28)</f>
        <v>579.618233310173</v>
      </c>
      <c r="F31" s="0" t="n">
        <f aca="false">E31*EXP((Inputs!$B$6-Inputs!$B$7-0.5*Inputs!$B$8^2)*$B$2+Inputs!$B$8*SQRT($B$2)*MC_Shocks!D28)</f>
        <v>586.20355143933</v>
      </c>
      <c r="G31" s="0" t="n">
        <f aca="false">F31*EXP((Inputs!$B$6-Inputs!$B$7-0.5*Inputs!$B$8^2)*$B$2+Inputs!$B$8*SQRT($B$2)*MC_Shocks!E28)</f>
        <v>585.888572590853</v>
      </c>
      <c r="H31" s="0" t="n">
        <f aca="false">G31*EXP((Inputs!$B$6-Inputs!$B$7-0.5*Inputs!$B$8^2)*$B$2+Inputs!$B$8*SQRT($B$2)*MC_Shocks!F28)</f>
        <v>588.050364333162</v>
      </c>
      <c r="I31" s="0" t="n">
        <f aca="false">H31*EXP((Inputs!$B$6-Inputs!$B$7-0.5*Inputs!$B$8^2)*$B$2+Inputs!$B$8*SQRT($B$2)*MC_Shocks!G28)</f>
        <v>583.170151698179</v>
      </c>
      <c r="J31" s="0" t="n">
        <f aca="false">I31*EXP((Inputs!$B$6-Inputs!$B$7-0.5*Inputs!$B$8^2)*$B$2+Inputs!$B$8*SQRT($B$2)*MC_Shocks!H28)</f>
        <v>585.210183287726</v>
      </c>
      <c r="K31" s="0" t="n">
        <f aca="false">J31*EXP((Inputs!$B$6-Inputs!$B$7-0.5*Inputs!$B$8^2)*$B$2+Inputs!$B$8*SQRT($B$2)*MC_Shocks!I28)</f>
        <v>584.397142327224</v>
      </c>
      <c r="L31" s="0" t="n">
        <f aca="false">K31*EXP((Inputs!$B$6-Inputs!$B$7-0.5*Inputs!$B$8^2)*$B$2+Inputs!$B$8*SQRT($B$2)*MC_Shocks!J28)</f>
        <v>589.040460739883</v>
      </c>
      <c r="M31" s="0" t="n">
        <f aca="false">L31*EXP((Inputs!$B$6-Inputs!$B$7-0.5*Inputs!$B$8^2)*$B$2+Inputs!$B$8*SQRT($B$2)*MC_Shocks!K28)</f>
        <v>594.671225225383</v>
      </c>
      <c r="N31" s="0" t="n">
        <f aca="false">M31*EXP((Inputs!$B$6-Inputs!$B$7-0.5*Inputs!$B$8^2)*$B$2+Inputs!$B$8*SQRT($B$2)*MC_Shocks!L28)</f>
        <v>607.071104603389</v>
      </c>
      <c r="O31" s="0" t="n">
        <f aca="false">N31*EXP((Inputs!$B$6-Inputs!$B$7-0.5*Inputs!$B$8^2)*$B$2+Inputs!$B$8*SQRT($B$2)*MC_Shocks!M28)</f>
        <v>609.926501332019</v>
      </c>
      <c r="P31" s="0" t="n">
        <f aca="false">O31*EXP((Inputs!$B$6-Inputs!$B$7-0.5*Inputs!$B$8^2)*$B$2+Inputs!$B$8*SQRT($B$2)*MC_Shocks!N28)</f>
        <v>611.562597777169</v>
      </c>
      <c r="Q31" s="0" t="n">
        <f aca="false">P31*EXP((Inputs!$B$6-Inputs!$B$7-0.5*Inputs!$B$8^2)*$B$2+Inputs!$B$8*SQRT($B$2)*MC_Shocks!O28)</f>
        <v>612.564160192083</v>
      </c>
      <c r="R31" s="0" t="n">
        <f aca="false">Q31*EXP((Inputs!$B$6-Inputs!$B$7-0.5*Inputs!$B$8^2)*$B$2+Inputs!$B$8*SQRT($B$2)*MC_Shocks!P28)</f>
        <v>610.907991788827</v>
      </c>
      <c r="S31" s="0" t="n">
        <f aca="false">R31*EXP((Inputs!$B$6-Inputs!$B$7-0.5*Inputs!$B$8^2)*$B$2+Inputs!$B$8*SQRT($B$2)*MC_Shocks!Q28)</f>
        <v>612.608376750929</v>
      </c>
      <c r="T31" s="0" t="n">
        <f aca="false">S31*EXP((Inputs!$B$6-Inputs!$B$7-0.5*Inputs!$B$8^2)*$B$2+Inputs!$B$8*SQRT($B$2)*MC_Shocks!R28)</f>
        <v>611.232119650793</v>
      </c>
      <c r="U31" s="0" t="n">
        <f aca="false">T31*EXP((Inputs!$B$6-Inputs!$B$7-0.5*Inputs!$B$8^2)*$B$2+Inputs!$B$8*SQRT($B$2)*MC_Shocks!S28)</f>
        <v>612.107248816706</v>
      </c>
      <c r="V31" s="0" t="n">
        <f aca="false">U31*EXP((Inputs!$B$6-Inputs!$B$7-0.5*Inputs!$B$8^2)*$B$2+Inputs!$B$8*SQRT($B$2)*MC_Shocks!T28)</f>
        <v>618.597171536594</v>
      </c>
      <c r="W31" s="0" t="n">
        <f aca="false">V31*EXP((Inputs!$B$6-Inputs!$B$7-0.5*Inputs!$B$8^2)*$B$2+Inputs!$B$8*SQRT($B$2)*MC_Shocks!U28)</f>
        <v>613.735315340977</v>
      </c>
      <c r="X31" s="0" t="n">
        <f aca="false">W31*EXP((Inputs!$B$6-Inputs!$B$7-0.5*Inputs!$B$8^2)*$B$2+Inputs!$B$8*SQRT($B$2)*MC_Shocks!V28)</f>
        <v>619.368674651436</v>
      </c>
      <c r="Y31" s="0" t="n">
        <f aca="false">X31*EXP((Inputs!$B$6-Inputs!$B$7-0.5*Inputs!$B$8^2)*$B$2+Inputs!$B$8*SQRT($B$2)*MC_Shocks!W28)</f>
        <v>625.933191595989</v>
      </c>
      <c r="Z31" s="0" t="n">
        <f aca="false">Y31*EXP((Inputs!$B$6-Inputs!$B$7-0.5*Inputs!$B$8^2)*$B$2+Inputs!$B$8*SQRT($B$2)*MC_Shocks!X28)</f>
        <v>625.406186730742</v>
      </c>
      <c r="AA31" s="0" t="n">
        <f aca="false">Z31*EXP((Inputs!$B$6-Inputs!$B$7-0.5*Inputs!$B$8^2)*$B$2+Inputs!$B$8*SQRT($B$2)*MC_Shocks!Y28)</f>
        <v>615.025095710597</v>
      </c>
      <c r="AB31" s="0" t="n">
        <f aca="false">AA31*EXP((Inputs!$B$6-Inputs!$B$7-0.5*Inputs!$B$8^2)*$B$2+Inputs!$B$8*SQRT($B$2)*MC_Shocks!Z28)</f>
        <v>612.124426190495</v>
      </c>
      <c r="AC31" s="0" t="n">
        <f aca="false">AB31*EXP((Inputs!$B$6-Inputs!$B$7-0.5*Inputs!$B$8^2)*$B$2+Inputs!$B$8*SQRT($B$2)*MC_Shocks!AA28)</f>
        <v>618.513431262999</v>
      </c>
      <c r="AD31" s="0" t="n">
        <f aca="false">AC31*EXP((Inputs!$B$6-Inputs!$B$7-0.5*Inputs!$B$8^2)*$B$2+Inputs!$B$8*SQRT($B$2)*MC_Shocks!AB28)</f>
        <v>618.459571151493</v>
      </c>
      <c r="AE31" s="0" t="n">
        <f aca="false">AD31*EXP((Inputs!$B$6-Inputs!$B$7-0.5*Inputs!$B$8^2)*$B$2+Inputs!$B$8*SQRT($B$2)*MC_Shocks!AC28)</f>
        <v>613.634040881724</v>
      </c>
      <c r="AF31" s="0" t="n">
        <f aca="false">AE31*EXP((Inputs!$B$6-Inputs!$B$7-0.5*Inputs!$B$8^2)*$B$2+Inputs!$B$8*SQRT($B$2)*MC_Shocks!AD28)</f>
        <v>611.239396740486</v>
      </c>
      <c r="AG31" s="0" t="n">
        <f aca="false">AF31*EXP((Inputs!$B$6-Inputs!$B$7-0.5*Inputs!$B$8^2)*$B$2+Inputs!$B$8*SQRT($B$2)*MC_Shocks!AE28)</f>
        <v>615.387177961215</v>
      </c>
      <c r="AH31" s="0" t="n">
        <f aca="false">AG31*EXP((Inputs!$B$6-Inputs!$B$7-0.5*Inputs!$B$8^2)*$B$2+Inputs!$B$8*SQRT($B$2)*MC_Shocks!AF28)</f>
        <v>618.120344782875</v>
      </c>
      <c r="AI31" s="0" t="n">
        <f aca="false">AH31*EXP((Inputs!$B$6-Inputs!$B$7-0.5*Inputs!$B$8^2)*$B$2+Inputs!$B$8*SQRT($B$2)*MC_Shocks!AG28)</f>
        <v>617.008043232798</v>
      </c>
      <c r="AJ31" s="0" t="n">
        <f aca="false">AI31*EXP((Inputs!$B$6-Inputs!$B$7-0.5*Inputs!$B$8^2)*$B$2+Inputs!$B$8*SQRT($B$2)*MC_Shocks!AH28)</f>
        <v>615.273192010827</v>
      </c>
      <c r="AK31" s="0" t="n">
        <f aca="false">AJ31*EXP((Inputs!$B$6-Inputs!$B$7-0.5*Inputs!$B$8^2)*$B$2+Inputs!$B$8*SQRT($B$2)*MC_Shocks!AI28)</f>
        <v>613.421872853491</v>
      </c>
      <c r="AL31" s="0" t="n">
        <f aca="false">AK31*EXP((Inputs!$B$6-Inputs!$B$7-0.5*Inputs!$B$8^2)*$B$2+Inputs!$B$8*SQRT($B$2)*MC_Shocks!AJ28)</f>
        <v>609.007019029414</v>
      </c>
      <c r="AM31" s="0" t="n">
        <f aca="false">AL31*EXP((Inputs!$B$6-Inputs!$B$7-0.5*Inputs!$B$8^2)*$B$2+Inputs!$B$8*SQRT($B$2)*MC_Shocks!AK28)</f>
        <v>616.919677547099</v>
      </c>
      <c r="AN31" s="0" t="n">
        <f aca="false">AM31*EXP((Inputs!$B$6-Inputs!$B$7-0.5*Inputs!$B$8^2)*$B$2+Inputs!$B$8*SQRT($B$2)*MC_Shocks!AL28)</f>
        <v>615.402303013058</v>
      </c>
      <c r="AO31" s="0" t="n">
        <f aca="false">AN31*EXP((Inputs!$B$6-Inputs!$B$7-0.5*Inputs!$B$8^2)*$B$2+Inputs!$B$8*SQRT($B$2)*MC_Shocks!AM28)</f>
        <v>621.431820840726</v>
      </c>
      <c r="AP31" s="0" t="n">
        <f aca="false">AO31*EXP((Inputs!$B$6-Inputs!$B$7-0.5*Inputs!$B$8^2)*$B$2+Inputs!$B$8*SQRT($B$2)*MC_Shocks!AN28)</f>
        <v>629.036367219634</v>
      </c>
      <c r="AQ31" s="0" t="n">
        <f aca="false">AP31*EXP((Inputs!$B$6-Inputs!$B$7-0.5*Inputs!$B$8^2)*$B$2+Inputs!$B$8*SQRT($B$2)*MC_Shocks!AO28)</f>
        <v>634.097648102183</v>
      </c>
      <c r="AR31" s="0" t="n">
        <f aca="false">AQ31*EXP((Inputs!$B$6-Inputs!$B$7-0.5*Inputs!$B$8^2)*$B$2+Inputs!$B$8*SQRT($B$2)*MC_Shocks!AP28)</f>
        <v>631.98980474399</v>
      </c>
      <c r="AS31" s="0" t="n">
        <f aca="false">AR31*EXP((Inputs!$B$6-Inputs!$B$7-0.5*Inputs!$B$8^2)*$B$2+Inputs!$B$8*SQRT($B$2)*MC_Shocks!AQ28)</f>
        <v>634.076979002628</v>
      </c>
      <c r="AT31" s="0" t="n">
        <f aca="false">AS31*EXP((Inputs!$B$6-Inputs!$B$7-0.5*Inputs!$B$8^2)*$B$2+Inputs!$B$8*SQRT($B$2)*MC_Shocks!AR28)</f>
        <v>634.015086544926</v>
      </c>
      <c r="AU31" s="0" t="n">
        <f aca="false">AT31*EXP((Inputs!$B$6-Inputs!$B$7-0.5*Inputs!$B$8^2)*$B$2+Inputs!$B$8*SQRT($B$2)*MC_Shocks!AS28)</f>
        <v>629.545446880939</v>
      </c>
      <c r="AV31" s="0" t="n">
        <f aca="false">AU31*EXP((Inputs!$B$6-Inputs!$B$7-0.5*Inputs!$B$8^2)*$B$2+Inputs!$B$8*SQRT($B$2)*MC_Shocks!AT28)</f>
        <v>631.2269741461</v>
      </c>
      <c r="AW31" s="0" t="n">
        <f aca="false">AV31*EXP((Inputs!$B$6-Inputs!$B$7-0.5*Inputs!$B$8^2)*$B$2+Inputs!$B$8*SQRT($B$2)*MC_Shocks!AU28)</f>
        <v>625.409449463758</v>
      </c>
      <c r="AX31" s="0" t="n">
        <f aca="false">AW31*EXP((Inputs!$B$6-Inputs!$B$7-0.5*Inputs!$B$8^2)*$B$2+Inputs!$B$8*SQRT($B$2)*MC_Shocks!AV28)</f>
        <v>631.389342196923</v>
      </c>
      <c r="AY31" s="0" t="n">
        <f aca="false">AX31*EXP((Inputs!$B$6-Inputs!$B$7-0.5*Inputs!$B$8^2)*$B$2+Inputs!$B$8*SQRT($B$2)*MC_Shocks!AW28)</f>
        <v>629.125797776761</v>
      </c>
      <c r="AZ31" s="0" t="n">
        <f aca="false">AY31*EXP((Inputs!$B$6-Inputs!$B$7-0.5*Inputs!$B$8^2)*$B$2+Inputs!$B$8*SQRT($B$2)*MC_Shocks!AX28)</f>
        <v>630.189994559707</v>
      </c>
      <c r="BA31" s="0" t="n">
        <f aca="false">AZ31*EXP((Inputs!$B$6-Inputs!$B$7-0.5*Inputs!$B$8^2)*$B$2+Inputs!$B$8*SQRT($B$2)*MC_Shocks!AY28)</f>
        <v>631.667401349029</v>
      </c>
      <c r="BB31" s="0" t="n">
        <f aca="false">BA31*EXP((Inputs!$B$6-Inputs!$B$7-0.5*Inputs!$B$8^2)*$B$2+Inputs!$B$8*SQRT($B$2)*MC_Shocks!AZ28)</f>
        <v>630.430826085171</v>
      </c>
      <c r="BC31" s="0" t="n">
        <f aca="false">BB31*EXP((Inputs!$B$6-Inputs!$B$7-0.5*Inputs!$B$8^2)*$B$2+Inputs!$B$8*SQRT($B$2)*MC_Shocks!BA28)</f>
        <v>633.431575296319</v>
      </c>
      <c r="BD31" s="0" t="n">
        <f aca="false">BC31*EXP((Inputs!$B$6-Inputs!$B$7-0.5*Inputs!$B$8^2)*$B$2+Inputs!$B$8*SQRT($B$2)*MC_Shocks!BB28)</f>
        <v>631.109208001444</v>
      </c>
      <c r="BE31" s="0" t="n">
        <f aca="false">BD31*EXP((Inputs!$B$6-Inputs!$B$7-0.5*Inputs!$B$8^2)*$B$2+Inputs!$B$8*SQRT($B$2)*MC_Shocks!BC28)</f>
        <v>635.546471641161</v>
      </c>
      <c r="BF31" s="0" t="n">
        <f aca="false">BE31*EXP((Inputs!$B$6-Inputs!$B$7-0.5*Inputs!$B$8^2)*$B$2+Inputs!$B$8*SQRT($B$2)*MC_Shocks!BD28)</f>
        <v>628.855774756829</v>
      </c>
      <c r="BG31" s="0" t="n">
        <f aca="false">BF31*EXP((Inputs!$B$6-Inputs!$B$7-0.5*Inputs!$B$8^2)*$B$2+Inputs!$B$8*SQRT($B$2)*MC_Shocks!BE28)</f>
        <v>629.545940067703</v>
      </c>
      <c r="BH31" s="0" t="n">
        <f aca="false">BG31*EXP((Inputs!$B$6-Inputs!$B$7-0.5*Inputs!$B$8^2)*$B$2+Inputs!$B$8*SQRT($B$2)*MC_Shocks!BF28)</f>
        <v>639.364430315799</v>
      </c>
      <c r="BI31" s="0" t="n">
        <f aca="false">BH31*EXP((Inputs!$B$6-Inputs!$B$7-0.5*Inputs!$B$8^2)*$B$2+Inputs!$B$8*SQRT($B$2)*MC_Shocks!BG28)</f>
        <v>634.370611036782</v>
      </c>
      <c r="BJ31" s="0" t="n">
        <f aca="false">BI31*EXP((Inputs!$B$6-Inputs!$B$7-0.5*Inputs!$B$8^2)*$B$2+Inputs!$B$8*SQRT($B$2)*MC_Shocks!BH28)</f>
        <v>631.028575110893</v>
      </c>
      <c r="BK31" s="0" t="n">
        <f aca="false">BJ31*EXP((Inputs!$B$6-Inputs!$B$7-0.5*Inputs!$B$8^2)*$B$2+Inputs!$B$8*SQRT($B$2)*MC_Shocks!BI28)</f>
        <v>633.666179863705</v>
      </c>
      <c r="BL31" s="0" t="n">
        <f aca="false">BK31*EXP((Inputs!$B$6-Inputs!$B$7-0.5*Inputs!$B$8^2)*$B$2+Inputs!$B$8*SQRT($B$2)*MC_Shocks!BJ28)</f>
        <v>634.62941402604</v>
      </c>
      <c r="BM31" s="0" t="n">
        <f aca="false">BL31*EXP((Inputs!$B$6-Inputs!$B$7-0.5*Inputs!$B$8^2)*$B$2+Inputs!$B$8*SQRT($B$2)*MC_Shocks!BK28)</f>
        <v>636.457147926492</v>
      </c>
      <c r="BN31" s="0" t="n">
        <f aca="false">AVERAGE(C31:BM31)</f>
        <v>616.38447217238</v>
      </c>
      <c r="BO31" s="0" t="n">
        <f aca="false">MAX(B31:BM31)</f>
        <v>639.364430315799</v>
      </c>
      <c r="BP31" s="0" t="n">
        <f aca="false">MAX(BM31-Inputs!$B$4,0)</f>
        <v>61.4571479264916</v>
      </c>
      <c r="BQ31" s="0" t="n">
        <f aca="false">MAX(Inputs!$B$4-BM31,0)</f>
        <v>0</v>
      </c>
      <c r="BR31" s="0" t="n">
        <f aca="false">MAX(BN31-Inputs!$B$4,0)</f>
        <v>41.3844721723799</v>
      </c>
      <c r="BS31" s="0" t="n">
        <f aca="false">IF(BO31&gt;=Inputs!$B$9,0,MAX(BM31-Inputs!$B$4,0))</f>
        <v>0</v>
      </c>
    </row>
    <row r="32" customFormat="false" ht="15" hidden="false" customHeight="false" outlineLevel="0" collapsed="false">
      <c r="A32" s="0" t="n">
        <v>28</v>
      </c>
      <c r="B32" s="0" t="n">
        <f aca="false">Inputs!$B$3</f>
        <v>574.788024902344</v>
      </c>
      <c r="C32" s="0" t="n">
        <f aca="false">B32*EXP((Inputs!$B$6-Inputs!$B$7-0.5*Inputs!$B$8^2)*$B$2+Inputs!$B$8*SQRT($B$2)*MC_Shocks!A29)</f>
        <v>577.077371717489</v>
      </c>
      <c r="D32" s="0" t="n">
        <f aca="false">C32*EXP((Inputs!$B$6-Inputs!$B$7-0.5*Inputs!$B$8^2)*$B$2+Inputs!$B$8*SQRT($B$2)*MC_Shocks!B29)</f>
        <v>580.045123107812</v>
      </c>
      <c r="E32" s="0" t="n">
        <f aca="false">D32*EXP((Inputs!$B$6-Inputs!$B$7-0.5*Inputs!$B$8^2)*$B$2+Inputs!$B$8*SQRT($B$2)*MC_Shocks!C29)</f>
        <v>585.229122086504</v>
      </c>
      <c r="F32" s="0" t="n">
        <f aca="false">E32*EXP((Inputs!$B$6-Inputs!$B$7-0.5*Inputs!$B$8^2)*$B$2+Inputs!$B$8*SQRT($B$2)*MC_Shocks!D29)</f>
        <v>587.19022793943</v>
      </c>
      <c r="G32" s="0" t="n">
        <f aca="false">F32*EXP((Inputs!$B$6-Inputs!$B$7-0.5*Inputs!$B$8^2)*$B$2+Inputs!$B$8*SQRT($B$2)*MC_Shocks!E29)</f>
        <v>586.122771624347</v>
      </c>
      <c r="H32" s="0" t="n">
        <f aca="false">G32*EXP((Inputs!$B$6-Inputs!$B$7-0.5*Inputs!$B$8^2)*$B$2+Inputs!$B$8*SQRT($B$2)*MC_Shocks!F29)</f>
        <v>589.313973838878</v>
      </c>
      <c r="I32" s="0" t="n">
        <f aca="false">H32*EXP((Inputs!$B$6-Inputs!$B$7-0.5*Inputs!$B$8^2)*$B$2+Inputs!$B$8*SQRT($B$2)*MC_Shocks!G29)</f>
        <v>598.319636975119</v>
      </c>
      <c r="J32" s="0" t="n">
        <f aca="false">I32*EXP((Inputs!$B$6-Inputs!$B$7-0.5*Inputs!$B$8^2)*$B$2+Inputs!$B$8*SQRT($B$2)*MC_Shocks!H29)</f>
        <v>597.74681052537</v>
      </c>
      <c r="K32" s="0" t="n">
        <f aca="false">J32*EXP((Inputs!$B$6-Inputs!$B$7-0.5*Inputs!$B$8^2)*$B$2+Inputs!$B$8*SQRT($B$2)*MC_Shocks!I29)</f>
        <v>593.199457238352</v>
      </c>
      <c r="L32" s="0" t="n">
        <f aca="false">K32*EXP((Inputs!$B$6-Inputs!$B$7-0.5*Inputs!$B$8^2)*$B$2+Inputs!$B$8*SQRT($B$2)*MC_Shocks!J29)</f>
        <v>598.48858417684</v>
      </c>
      <c r="M32" s="0" t="n">
        <f aca="false">L32*EXP((Inputs!$B$6-Inputs!$B$7-0.5*Inputs!$B$8^2)*$B$2+Inputs!$B$8*SQRT($B$2)*MC_Shocks!K29)</f>
        <v>597.973715755413</v>
      </c>
      <c r="N32" s="0" t="n">
        <f aca="false">M32*EXP((Inputs!$B$6-Inputs!$B$7-0.5*Inputs!$B$8^2)*$B$2+Inputs!$B$8*SQRT($B$2)*MC_Shocks!L29)</f>
        <v>587.810974561354</v>
      </c>
      <c r="O32" s="0" t="n">
        <f aca="false">N32*EXP((Inputs!$B$6-Inputs!$B$7-0.5*Inputs!$B$8^2)*$B$2+Inputs!$B$8*SQRT($B$2)*MC_Shocks!M29)</f>
        <v>591.831706670492</v>
      </c>
      <c r="P32" s="0" t="n">
        <f aca="false">O32*EXP((Inputs!$B$6-Inputs!$B$7-0.5*Inputs!$B$8^2)*$B$2+Inputs!$B$8*SQRT($B$2)*MC_Shocks!N29)</f>
        <v>589.379274111767</v>
      </c>
      <c r="Q32" s="0" t="n">
        <f aca="false">P32*EXP((Inputs!$B$6-Inputs!$B$7-0.5*Inputs!$B$8^2)*$B$2+Inputs!$B$8*SQRT($B$2)*MC_Shocks!O29)</f>
        <v>589.011693161433</v>
      </c>
      <c r="R32" s="0" t="n">
        <f aca="false">Q32*EXP((Inputs!$B$6-Inputs!$B$7-0.5*Inputs!$B$8^2)*$B$2+Inputs!$B$8*SQRT($B$2)*MC_Shocks!P29)</f>
        <v>590.620660397171</v>
      </c>
      <c r="S32" s="0" t="n">
        <f aca="false">R32*EXP((Inputs!$B$6-Inputs!$B$7-0.5*Inputs!$B$8^2)*$B$2+Inputs!$B$8*SQRT($B$2)*MC_Shocks!Q29)</f>
        <v>591.569695563978</v>
      </c>
      <c r="T32" s="0" t="n">
        <f aca="false">S32*EXP((Inputs!$B$6-Inputs!$B$7-0.5*Inputs!$B$8^2)*$B$2+Inputs!$B$8*SQRT($B$2)*MC_Shocks!R29)</f>
        <v>594.964587094905</v>
      </c>
      <c r="U32" s="0" t="n">
        <f aca="false">T32*EXP((Inputs!$B$6-Inputs!$B$7-0.5*Inputs!$B$8^2)*$B$2+Inputs!$B$8*SQRT($B$2)*MC_Shocks!S29)</f>
        <v>592.968642170465</v>
      </c>
      <c r="V32" s="0" t="n">
        <f aca="false">U32*EXP((Inputs!$B$6-Inputs!$B$7-0.5*Inputs!$B$8^2)*$B$2+Inputs!$B$8*SQRT($B$2)*MC_Shocks!T29)</f>
        <v>595.443373509063</v>
      </c>
      <c r="W32" s="0" t="n">
        <f aca="false">V32*EXP((Inputs!$B$6-Inputs!$B$7-0.5*Inputs!$B$8^2)*$B$2+Inputs!$B$8*SQRT($B$2)*MC_Shocks!U29)</f>
        <v>594.274686500739</v>
      </c>
      <c r="X32" s="0" t="n">
        <f aca="false">W32*EXP((Inputs!$B$6-Inputs!$B$7-0.5*Inputs!$B$8^2)*$B$2+Inputs!$B$8*SQRT($B$2)*MC_Shocks!V29)</f>
        <v>597.824319143385</v>
      </c>
      <c r="Y32" s="0" t="n">
        <f aca="false">X32*EXP((Inputs!$B$6-Inputs!$B$7-0.5*Inputs!$B$8^2)*$B$2+Inputs!$B$8*SQRT($B$2)*MC_Shocks!W29)</f>
        <v>600.806514868708</v>
      </c>
      <c r="Z32" s="0" t="n">
        <f aca="false">Y32*EXP((Inputs!$B$6-Inputs!$B$7-0.5*Inputs!$B$8^2)*$B$2+Inputs!$B$8*SQRT($B$2)*MC_Shocks!X29)</f>
        <v>596.420808848015</v>
      </c>
      <c r="AA32" s="0" t="n">
        <f aca="false">Z32*EXP((Inputs!$B$6-Inputs!$B$7-0.5*Inputs!$B$8^2)*$B$2+Inputs!$B$8*SQRT($B$2)*MC_Shocks!Y29)</f>
        <v>601.637951252232</v>
      </c>
      <c r="AB32" s="0" t="n">
        <f aca="false">AA32*EXP((Inputs!$B$6-Inputs!$B$7-0.5*Inputs!$B$8^2)*$B$2+Inputs!$B$8*SQRT($B$2)*MC_Shocks!Z29)</f>
        <v>599.141864196976</v>
      </c>
      <c r="AC32" s="0" t="n">
        <f aca="false">AB32*EXP((Inputs!$B$6-Inputs!$B$7-0.5*Inputs!$B$8^2)*$B$2+Inputs!$B$8*SQRT($B$2)*MC_Shocks!AA29)</f>
        <v>603.051755962691</v>
      </c>
      <c r="AD32" s="0" t="n">
        <f aca="false">AC32*EXP((Inputs!$B$6-Inputs!$B$7-0.5*Inputs!$B$8^2)*$B$2+Inputs!$B$8*SQRT($B$2)*MC_Shocks!AB29)</f>
        <v>604.868468810476</v>
      </c>
      <c r="AE32" s="0" t="n">
        <f aca="false">AD32*EXP((Inputs!$B$6-Inputs!$B$7-0.5*Inputs!$B$8^2)*$B$2+Inputs!$B$8*SQRT($B$2)*MC_Shocks!AC29)</f>
        <v>613.811326177698</v>
      </c>
      <c r="AF32" s="0" t="n">
        <f aca="false">AE32*EXP((Inputs!$B$6-Inputs!$B$7-0.5*Inputs!$B$8^2)*$B$2+Inputs!$B$8*SQRT($B$2)*MC_Shocks!AD29)</f>
        <v>612.78195755856</v>
      </c>
      <c r="AG32" s="0" t="n">
        <f aca="false">AF32*EXP((Inputs!$B$6-Inputs!$B$7-0.5*Inputs!$B$8^2)*$B$2+Inputs!$B$8*SQRT($B$2)*MC_Shocks!AE29)</f>
        <v>611.14386307367</v>
      </c>
      <c r="AH32" s="0" t="n">
        <f aca="false">AG32*EXP((Inputs!$B$6-Inputs!$B$7-0.5*Inputs!$B$8^2)*$B$2+Inputs!$B$8*SQRT($B$2)*MC_Shocks!AF29)</f>
        <v>611.107362215357</v>
      </c>
      <c r="AI32" s="0" t="n">
        <f aca="false">AH32*EXP((Inputs!$B$6-Inputs!$B$7-0.5*Inputs!$B$8^2)*$B$2+Inputs!$B$8*SQRT($B$2)*MC_Shocks!AG29)</f>
        <v>609.696854397197</v>
      </c>
      <c r="AJ32" s="0" t="n">
        <f aca="false">AI32*EXP((Inputs!$B$6-Inputs!$B$7-0.5*Inputs!$B$8^2)*$B$2+Inputs!$B$8*SQRT($B$2)*MC_Shocks!AH29)</f>
        <v>613.636117065062</v>
      </c>
      <c r="AK32" s="0" t="n">
        <f aca="false">AJ32*EXP((Inputs!$B$6-Inputs!$B$7-0.5*Inputs!$B$8^2)*$B$2+Inputs!$B$8*SQRT($B$2)*MC_Shocks!AI29)</f>
        <v>605.875371891395</v>
      </c>
      <c r="AL32" s="0" t="n">
        <f aca="false">AK32*EXP((Inputs!$B$6-Inputs!$B$7-0.5*Inputs!$B$8^2)*$B$2+Inputs!$B$8*SQRT($B$2)*MC_Shocks!AJ29)</f>
        <v>600.888752959375</v>
      </c>
      <c r="AM32" s="0" t="n">
        <f aca="false">AL32*EXP((Inputs!$B$6-Inputs!$B$7-0.5*Inputs!$B$8^2)*$B$2+Inputs!$B$8*SQRT($B$2)*MC_Shocks!AK29)</f>
        <v>595.87642381584</v>
      </c>
      <c r="AN32" s="0" t="n">
        <f aca="false">AM32*EXP((Inputs!$B$6-Inputs!$B$7-0.5*Inputs!$B$8^2)*$B$2+Inputs!$B$8*SQRT($B$2)*MC_Shocks!AL29)</f>
        <v>600.44219998435</v>
      </c>
      <c r="AO32" s="0" t="n">
        <f aca="false">AN32*EXP((Inputs!$B$6-Inputs!$B$7-0.5*Inputs!$B$8^2)*$B$2+Inputs!$B$8*SQRT($B$2)*MC_Shocks!AM29)</f>
        <v>608.703290089115</v>
      </c>
      <c r="AP32" s="0" t="n">
        <f aca="false">AO32*EXP((Inputs!$B$6-Inputs!$B$7-0.5*Inputs!$B$8^2)*$B$2+Inputs!$B$8*SQRT($B$2)*MC_Shocks!AN29)</f>
        <v>608.256505311181</v>
      </c>
      <c r="AQ32" s="0" t="n">
        <f aca="false">AP32*EXP((Inputs!$B$6-Inputs!$B$7-0.5*Inputs!$B$8^2)*$B$2+Inputs!$B$8*SQRT($B$2)*MC_Shocks!AO29)</f>
        <v>607.499740653479</v>
      </c>
      <c r="AR32" s="0" t="n">
        <f aca="false">AQ32*EXP((Inputs!$B$6-Inputs!$B$7-0.5*Inputs!$B$8^2)*$B$2+Inputs!$B$8*SQRT($B$2)*MC_Shocks!AP29)</f>
        <v>607.894773507704</v>
      </c>
      <c r="AS32" s="0" t="n">
        <f aca="false">AR32*EXP((Inputs!$B$6-Inputs!$B$7-0.5*Inputs!$B$8^2)*$B$2+Inputs!$B$8*SQRT($B$2)*MC_Shocks!AQ29)</f>
        <v>613.581598412706</v>
      </c>
      <c r="AT32" s="0" t="n">
        <f aca="false">AS32*EXP((Inputs!$B$6-Inputs!$B$7-0.5*Inputs!$B$8^2)*$B$2+Inputs!$B$8*SQRT($B$2)*MC_Shocks!AR29)</f>
        <v>609.141708757744</v>
      </c>
      <c r="AU32" s="0" t="n">
        <f aca="false">AT32*EXP((Inputs!$B$6-Inputs!$B$7-0.5*Inputs!$B$8^2)*$B$2+Inputs!$B$8*SQRT($B$2)*MC_Shocks!AS29)</f>
        <v>610.352238755775</v>
      </c>
      <c r="AV32" s="0" t="n">
        <f aca="false">AU32*EXP((Inputs!$B$6-Inputs!$B$7-0.5*Inputs!$B$8^2)*$B$2+Inputs!$B$8*SQRT($B$2)*MC_Shocks!AT29)</f>
        <v>615.150383270203</v>
      </c>
      <c r="AW32" s="0" t="n">
        <f aca="false">AV32*EXP((Inputs!$B$6-Inputs!$B$7-0.5*Inputs!$B$8^2)*$B$2+Inputs!$B$8*SQRT($B$2)*MC_Shocks!AU29)</f>
        <v>617.658831092234</v>
      </c>
      <c r="AX32" s="0" t="n">
        <f aca="false">AW32*EXP((Inputs!$B$6-Inputs!$B$7-0.5*Inputs!$B$8^2)*$B$2+Inputs!$B$8*SQRT($B$2)*MC_Shocks!AV29)</f>
        <v>618.646806780949</v>
      </c>
      <c r="AY32" s="0" t="n">
        <f aca="false">AX32*EXP((Inputs!$B$6-Inputs!$B$7-0.5*Inputs!$B$8^2)*$B$2+Inputs!$B$8*SQRT($B$2)*MC_Shocks!AW29)</f>
        <v>623.638024033724</v>
      </c>
      <c r="AZ32" s="0" t="n">
        <f aca="false">AY32*EXP((Inputs!$B$6-Inputs!$B$7-0.5*Inputs!$B$8^2)*$B$2+Inputs!$B$8*SQRT($B$2)*MC_Shocks!AX29)</f>
        <v>610.464291815606</v>
      </c>
      <c r="BA32" s="0" t="n">
        <f aca="false">AZ32*EXP((Inputs!$B$6-Inputs!$B$7-0.5*Inputs!$B$8^2)*$B$2+Inputs!$B$8*SQRT($B$2)*MC_Shocks!AY29)</f>
        <v>613.813838746955</v>
      </c>
      <c r="BB32" s="0" t="n">
        <f aca="false">BA32*EXP((Inputs!$B$6-Inputs!$B$7-0.5*Inputs!$B$8^2)*$B$2+Inputs!$B$8*SQRT($B$2)*MC_Shocks!AZ29)</f>
        <v>610.69475934022</v>
      </c>
      <c r="BC32" s="0" t="n">
        <f aca="false">BB32*EXP((Inputs!$B$6-Inputs!$B$7-0.5*Inputs!$B$8^2)*$B$2+Inputs!$B$8*SQRT($B$2)*MC_Shocks!BA29)</f>
        <v>601.946907061058</v>
      </c>
      <c r="BD32" s="0" t="n">
        <f aca="false">BC32*EXP((Inputs!$B$6-Inputs!$B$7-0.5*Inputs!$B$8^2)*$B$2+Inputs!$B$8*SQRT($B$2)*MC_Shocks!BB29)</f>
        <v>604.449982780428</v>
      </c>
      <c r="BE32" s="0" t="n">
        <f aca="false">BD32*EXP((Inputs!$B$6-Inputs!$B$7-0.5*Inputs!$B$8^2)*$B$2+Inputs!$B$8*SQRT($B$2)*MC_Shocks!BC29)</f>
        <v>611.130446136225</v>
      </c>
      <c r="BF32" s="0" t="n">
        <f aca="false">BE32*EXP((Inputs!$B$6-Inputs!$B$7-0.5*Inputs!$B$8^2)*$B$2+Inputs!$B$8*SQRT($B$2)*MC_Shocks!BD29)</f>
        <v>610.522035160402</v>
      </c>
      <c r="BG32" s="0" t="n">
        <f aca="false">BF32*EXP((Inputs!$B$6-Inputs!$B$7-0.5*Inputs!$B$8^2)*$B$2+Inputs!$B$8*SQRT($B$2)*MC_Shocks!BE29)</f>
        <v>615.212557993765</v>
      </c>
      <c r="BH32" s="0" t="n">
        <f aca="false">BG32*EXP((Inputs!$B$6-Inputs!$B$7-0.5*Inputs!$B$8^2)*$B$2+Inputs!$B$8*SQRT($B$2)*MC_Shocks!BF29)</f>
        <v>623.190530247112</v>
      </c>
      <c r="BI32" s="0" t="n">
        <f aca="false">BH32*EXP((Inputs!$B$6-Inputs!$B$7-0.5*Inputs!$B$8^2)*$B$2+Inputs!$B$8*SQRT($B$2)*MC_Shocks!BG29)</f>
        <v>629.784559493753</v>
      </c>
      <c r="BJ32" s="0" t="n">
        <f aca="false">BI32*EXP((Inputs!$B$6-Inputs!$B$7-0.5*Inputs!$B$8^2)*$B$2+Inputs!$B$8*SQRT($B$2)*MC_Shocks!BH29)</f>
        <v>638.091630292812</v>
      </c>
      <c r="BK32" s="0" t="n">
        <f aca="false">BJ32*EXP((Inputs!$B$6-Inputs!$B$7-0.5*Inputs!$B$8^2)*$B$2+Inputs!$B$8*SQRT($B$2)*MC_Shocks!BI29)</f>
        <v>641.919874820985</v>
      </c>
      <c r="BL32" s="0" t="n">
        <f aca="false">BK32*EXP((Inputs!$B$6-Inputs!$B$7-0.5*Inputs!$B$8^2)*$B$2+Inputs!$B$8*SQRT($B$2)*MC_Shocks!BJ29)</f>
        <v>642.364712346419</v>
      </c>
      <c r="BM32" s="0" t="n">
        <f aca="false">BL32*EXP((Inputs!$B$6-Inputs!$B$7-0.5*Inputs!$B$8^2)*$B$2+Inputs!$B$8*SQRT($B$2)*MC_Shocks!BK29)</f>
        <v>634.312811056967</v>
      </c>
      <c r="BN32" s="0" t="n">
        <f aca="false">AVERAGE(C32:BM32)</f>
        <v>605.016140300086</v>
      </c>
      <c r="BO32" s="0" t="n">
        <f aca="false">MAX(B32:BM32)</f>
        <v>642.364712346419</v>
      </c>
      <c r="BP32" s="0" t="n">
        <f aca="false">MAX(BM32-Inputs!$B$4,0)</f>
        <v>59.3128110569669</v>
      </c>
      <c r="BQ32" s="0" t="n">
        <f aca="false">MAX(Inputs!$B$4-BM32,0)</f>
        <v>0</v>
      </c>
      <c r="BR32" s="0" t="n">
        <f aca="false">MAX(BN32-Inputs!$B$4,0)</f>
        <v>30.0161403000863</v>
      </c>
      <c r="BS32" s="0" t="n">
        <f aca="false">IF(BO32&gt;=Inputs!$B$9,0,MAX(BM32-Inputs!$B$4,0))</f>
        <v>0</v>
      </c>
    </row>
    <row r="33" customFormat="false" ht="15" hidden="false" customHeight="false" outlineLevel="0" collapsed="false">
      <c r="A33" s="0" t="n">
        <v>29</v>
      </c>
      <c r="B33" s="0" t="n">
        <f aca="false">Inputs!$B$3</f>
        <v>574.788024902344</v>
      </c>
      <c r="C33" s="0" t="n">
        <f aca="false">B33*EXP((Inputs!$B$6-Inputs!$B$7-0.5*Inputs!$B$8^2)*$B$2+Inputs!$B$8*SQRT($B$2)*MC_Shocks!A30)</f>
        <v>573.721245924529</v>
      </c>
      <c r="D33" s="0" t="n">
        <f aca="false">C33*EXP((Inputs!$B$6-Inputs!$B$7-0.5*Inputs!$B$8^2)*$B$2+Inputs!$B$8*SQRT($B$2)*MC_Shocks!B30)</f>
        <v>569.949938319019</v>
      </c>
      <c r="E33" s="0" t="n">
        <f aca="false">D33*EXP((Inputs!$B$6-Inputs!$B$7-0.5*Inputs!$B$8^2)*$B$2+Inputs!$B$8*SQRT($B$2)*MC_Shocks!C30)</f>
        <v>579.905327081202</v>
      </c>
      <c r="F33" s="0" t="n">
        <f aca="false">E33*EXP((Inputs!$B$6-Inputs!$B$7-0.5*Inputs!$B$8^2)*$B$2+Inputs!$B$8*SQRT($B$2)*MC_Shocks!D30)</f>
        <v>579.151379593196</v>
      </c>
      <c r="G33" s="0" t="n">
        <f aca="false">F33*EXP((Inputs!$B$6-Inputs!$B$7-0.5*Inputs!$B$8^2)*$B$2+Inputs!$B$8*SQRT($B$2)*MC_Shocks!E30)</f>
        <v>579.772392685179</v>
      </c>
      <c r="H33" s="0" t="n">
        <f aca="false">G33*EXP((Inputs!$B$6-Inputs!$B$7-0.5*Inputs!$B$8^2)*$B$2+Inputs!$B$8*SQRT($B$2)*MC_Shocks!F30)</f>
        <v>582.369333323611</v>
      </c>
      <c r="I33" s="0" t="n">
        <f aca="false">H33*EXP((Inputs!$B$6-Inputs!$B$7-0.5*Inputs!$B$8^2)*$B$2+Inputs!$B$8*SQRT($B$2)*MC_Shocks!G30)</f>
        <v>582.625762849148</v>
      </c>
      <c r="J33" s="0" t="n">
        <f aca="false">I33*EXP((Inputs!$B$6-Inputs!$B$7-0.5*Inputs!$B$8^2)*$B$2+Inputs!$B$8*SQRT($B$2)*MC_Shocks!H30)</f>
        <v>590.56881489548</v>
      </c>
      <c r="K33" s="0" t="n">
        <f aca="false">J33*EXP((Inputs!$B$6-Inputs!$B$7-0.5*Inputs!$B$8^2)*$B$2+Inputs!$B$8*SQRT($B$2)*MC_Shocks!I30)</f>
        <v>587.714355634946</v>
      </c>
      <c r="L33" s="0" t="n">
        <f aca="false">K33*EXP((Inputs!$B$6-Inputs!$B$7-0.5*Inputs!$B$8^2)*$B$2+Inputs!$B$8*SQRT($B$2)*MC_Shocks!J30)</f>
        <v>588.677903653623</v>
      </c>
      <c r="M33" s="0" t="n">
        <f aca="false">L33*EXP((Inputs!$B$6-Inputs!$B$7-0.5*Inputs!$B$8^2)*$B$2+Inputs!$B$8*SQRT($B$2)*MC_Shocks!K30)</f>
        <v>585.275992906112</v>
      </c>
      <c r="N33" s="0" t="n">
        <f aca="false">M33*EXP((Inputs!$B$6-Inputs!$B$7-0.5*Inputs!$B$8^2)*$B$2+Inputs!$B$8*SQRT($B$2)*MC_Shocks!L30)</f>
        <v>579.233778939457</v>
      </c>
      <c r="O33" s="0" t="n">
        <f aca="false">N33*EXP((Inputs!$B$6-Inputs!$B$7-0.5*Inputs!$B$8^2)*$B$2+Inputs!$B$8*SQRT($B$2)*MC_Shocks!M30)</f>
        <v>576.483862285755</v>
      </c>
      <c r="P33" s="0" t="n">
        <f aca="false">O33*EXP((Inputs!$B$6-Inputs!$B$7-0.5*Inputs!$B$8^2)*$B$2+Inputs!$B$8*SQRT($B$2)*MC_Shocks!N30)</f>
        <v>576.368874592552</v>
      </c>
      <c r="Q33" s="0" t="n">
        <f aca="false">P33*EXP((Inputs!$B$6-Inputs!$B$7-0.5*Inputs!$B$8^2)*$B$2+Inputs!$B$8*SQRT($B$2)*MC_Shocks!O30)</f>
        <v>574.463494920589</v>
      </c>
      <c r="R33" s="0" t="n">
        <f aca="false">Q33*EXP((Inputs!$B$6-Inputs!$B$7-0.5*Inputs!$B$8^2)*$B$2+Inputs!$B$8*SQRT($B$2)*MC_Shocks!P30)</f>
        <v>571.370540646487</v>
      </c>
      <c r="S33" s="0" t="n">
        <f aca="false">R33*EXP((Inputs!$B$6-Inputs!$B$7-0.5*Inputs!$B$8^2)*$B$2+Inputs!$B$8*SQRT($B$2)*MC_Shocks!Q30)</f>
        <v>565.084907247943</v>
      </c>
      <c r="T33" s="0" t="n">
        <f aca="false">S33*EXP((Inputs!$B$6-Inputs!$B$7-0.5*Inputs!$B$8^2)*$B$2+Inputs!$B$8*SQRT($B$2)*MC_Shocks!R30)</f>
        <v>564.76575520496</v>
      </c>
      <c r="U33" s="0" t="n">
        <f aca="false">T33*EXP((Inputs!$B$6-Inputs!$B$7-0.5*Inputs!$B$8^2)*$B$2+Inputs!$B$8*SQRT($B$2)*MC_Shocks!S30)</f>
        <v>558.116929957144</v>
      </c>
      <c r="V33" s="0" t="n">
        <f aca="false">U33*EXP((Inputs!$B$6-Inputs!$B$7-0.5*Inputs!$B$8^2)*$B$2+Inputs!$B$8*SQRT($B$2)*MC_Shocks!T30)</f>
        <v>561.545225123039</v>
      </c>
      <c r="W33" s="0" t="n">
        <f aca="false">V33*EXP((Inputs!$B$6-Inputs!$B$7-0.5*Inputs!$B$8^2)*$B$2+Inputs!$B$8*SQRT($B$2)*MC_Shocks!U30)</f>
        <v>561.965597384241</v>
      </c>
      <c r="X33" s="0" t="n">
        <f aca="false">W33*EXP((Inputs!$B$6-Inputs!$B$7-0.5*Inputs!$B$8^2)*$B$2+Inputs!$B$8*SQRT($B$2)*MC_Shocks!V30)</f>
        <v>555.557582150337</v>
      </c>
      <c r="Y33" s="0" t="n">
        <f aca="false">X33*EXP((Inputs!$B$6-Inputs!$B$7-0.5*Inputs!$B$8^2)*$B$2+Inputs!$B$8*SQRT($B$2)*MC_Shocks!W30)</f>
        <v>554.248779332324</v>
      </c>
      <c r="Z33" s="0" t="n">
        <f aca="false">Y33*EXP((Inputs!$B$6-Inputs!$B$7-0.5*Inputs!$B$8^2)*$B$2+Inputs!$B$8*SQRT($B$2)*MC_Shocks!X30)</f>
        <v>551.003491842613</v>
      </c>
      <c r="AA33" s="0" t="n">
        <f aca="false">Z33*EXP((Inputs!$B$6-Inputs!$B$7-0.5*Inputs!$B$8^2)*$B$2+Inputs!$B$8*SQRT($B$2)*MC_Shocks!Y30)</f>
        <v>552.452508962449</v>
      </c>
      <c r="AB33" s="0" t="n">
        <f aca="false">AA33*EXP((Inputs!$B$6-Inputs!$B$7-0.5*Inputs!$B$8^2)*$B$2+Inputs!$B$8*SQRT($B$2)*MC_Shocks!Z30)</f>
        <v>558.41116276284</v>
      </c>
      <c r="AC33" s="0" t="n">
        <f aca="false">AB33*EXP((Inputs!$B$6-Inputs!$B$7-0.5*Inputs!$B$8^2)*$B$2+Inputs!$B$8*SQRT($B$2)*MC_Shocks!AA30)</f>
        <v>550.217799841393</v>
      </c>
      <c r="AD33" s="0" t="n">
        <f aca="false">AC33*EXP((Inputs!$B$6-Inputs!$B$7-0.5*Inputs!$B$8^2)*$B$2+Inputs!$B$8*SQRT($B$2)*MC_Shocks!AB30)</f>
        <v>550.772051910803</v>
      </c>
      <c r="AE33" s="0" t="n">
        <f aca="false">AD33*EXP((Inputs!$B$6-Inputs!$B$7-0.5*Inputs!$B$8^2)*$B$2+Inputs!$B$8*SQRT($B$2)*MC_Shocks!AC30)</f>
        <v>550.124724954083</v>
      </c>
      <c r="AF33" s="0" t="n">
        <f aca="false">AE33*EXP((Inputs!$B$6-Inputs!$B$7-0.5*Inputs!$B$8^2)*$B$2+Inputs!$B$8*SQRT($B$2)*MC_Shocks!AD30)</f>
        <v>553.114519346513</v>
      </c>
      <c r="AG33" s="0" t="n">
        <f aca="false">AF33*EXP((Inputs!$B$6-Inputs!$B$7-0.5*Inputs!$B$8^2)*$B$2+Inputs!$B$8*SQRT($B$2)*MC_Shocks!AE30)</f>
        <v>554.103047494213</v>
      </c>
      <c r="AH33" s="0" t="n">
        <f aca="false">AG33*EXP((Inputs!$B$6-Inputs!$B$7-0.5*Inputs!$B$8^2)*$B$2+Inputs!$B$8*SQRT($B$2)*MC_Shocks!AF30)</f>
        <v>550.859430808811</v>
      </c>
      <c r="AI33" s="0" t="n">
        <f aca="false">AH33*EXP((Inputs!$B$6-Inputs!$B$7-0.5*Inputs!$B$8^2)*$B$2+Inputs!$B$8*SQRT($B$2)*MC_Shocks!AG30)</f>
        <v>549.518777590521</v>
      </c>
      <c r="AJ33" s="0" t="n">
        <f aca="false">AI33*EXP((Inputs!$B$6-Inputs!$B$7-0.5*Inputs!$B$8^2)*$B$2+Inputs!$B$8*SQRT($B$2)*MC_Shocks!AH30)</f>
        <v>546.11109789957</v>
      </c>
      <c r="AK33" s="0" t="n">
        <f aca="false">AJ33*EXP((Inputs!$B$6-Inputs!$B$7-0.5*Inputs!$B$8^2)*$B$2+Inputs!$B$8*SQRT($B$2)*MC_Shocks!AI30)</f>
        <v>550.844569542859</v>
      </c>
      <c r="AL33" s="0" t="n">
        <f aca="false">AK33*EXP((Inputs!$B$6-Inputs!$B$7-0.5*Inputs!$B$8^2)*$B$2+Inputs!$B$8*SQRT($B$2)*MC_Shocks!AJ30)</f>
        <v>550.989676811358</v>
      </c>
      <c r="AM33" s="0" t="n">
        <f aca="false">AL33*EXP((Inputs!$B$6-Inputs!$B$7-0.5*Inputs!$B$8^2)*$B$2+Inputs!$B$8*SQRT($B$2)*MC_Shocks!AK30)</f>
        <v>559.415491165906</v>
      </c>
      <c r="AN33" s="0" t="n">
        <f aca="false">AM33*EXP((Inputs!$B$6-Inputs!$B$7-0.5*Inputs!$B$8^2)*$B$2+Inputs!$B$8*SQRT($B$2)*MC_Shocks!AL30)</f>
        <v>559.19909956478</v>
      </c>
      <c r="AO33" s="0" t="n">
        <f aca="false">AN33*EXP((Inputs!$B$6-Inputs!$B$7-0.5*Inputs!$B$8^2)*$B$2+Inputs!$B$8*SQRT($B$2)*MC_Shocks!AM30)</f>
        <v>556.117801590722</v>
      </c>
      <c r="AP33" s="0" t="n">
        <f aca="false">AO33*EXP((Inputs!$B$6-Inputs!$B$7-0.5*Inputs!$B$8^2)*$B$2+Inputs!$B$8*SQRT($B$2)*MC_Shocks!AN30)</f>
        <v>549.531576184086</v>
      </c>
      <c r="AQ33" s="0" t="n">
        <f aca="false">AP33*EXP((Inputs!$B$6-Inputs!$B$7-0.5*Inputs!$B$8^2)*$B$2+Inputs!$B$8*SQRT($B$2)*MC_Shocks!AO30)</f>
        <v>541.778001766025</v>
      </c>
      <c r="AR33" s="0" t="n">
        <f aca="false">AQ33*EXP((Inputs!$B$6-Inputs!$B$7-0.5*Inputs!$B$8^2)*$B$2+Inputs!$B$8*SQRT($B$2)*MC_Shocks!AP30)</f>
        <v>535.062608770437</v>
      </c>
      <c r="AS33" s="0" t="n">
        <f aca="false">AR33*EXP((Inputs!$B$6-Inputs!$B$7-0.5*Inputs!$B$8^2)*$B$2+Inputs!$B$8*SQRT($B$2)*MC_Shocks!AQ30)</f>
        <v>536.248245693829</v>
      </c>
      <c r="AT33" s="0" t="n">
        <f aca="false">AS33*EXP((Inputs!$B$6-Inputs!$B$7-0.5*Inputs!$B$8^2)*$B$2+Inputs!$B$8*SQRT($B$2)*MC_Shocks!AR30)</f>
        <v>538.467543258024</v>
      </c>
      <c r="AU33" s="0" t="n">
        <f aca="false">AT33*EXP((Inputs!$B$6-Inputs!$B$7-0.5*Inputs!$B$8^2)*$B$2+Inputs!$B$8*SQRT($B$2)*MC_Shocks!AS30)</f>
        <v>531.805608946933</v>
      </c>
      <c r="AV33" s="0" t="n">
        <f aca="false">AU33*EXP((Inputs!$B$6-Inputs!$B$7-0.5*Inputs!$B$8^2)*$B$2+Inputs!$B$8*SQRT($B$2)*MC_Shocks!AT30)</f>
        <v>535.645551381505</v>
      </c>
      <c r="AW33" s="0" t="n">
        <f aca="false">AV33*EXP((Inputs!$B$6-Inputs!$B$7-0.5*Inputs!$B$8^2)*$B$2+Inputs!$B$8*SQRT($B$2)*MC_Shocks!AU30)</f>
        <v>533.64716497644</v>
      </c>
      <c r="AX33" s="0" t="n">
        <f aca="false">AW33*EXP((Inputs!$B$6-Inputs!$B$7-0.5*Inputs!$B$8^2)*$B$2+Inputs!$B$8*SQRT($B$2)*MC_Shocks!AV30)</f>
        <v>534.319359546163</v>
      </c>
      <c r="AY33" s="0" t="n">
        <f aca="false">AX33*EXP((Inputs!$B$6-Inputs!$B$7-0.5*Inputs!$B$8^2)*$B$2+Inputs!$B$8*SQRT($B$2)*MC_Shocks!AW30)</f>
        <v>541.24807505811</v>
      </c>
      <c r="AZ33" s="0" t="n">
        <f aca="false">AY33*EXP((Inputs!$B$6-Inputs!$B$7-0.5*Inputs!$B$8^2)*$B$2+Inputs!$B$8*SQRT($B$2)*MC_Shocks!AX30)</f>
        <v>545.163986383283</v>
      </c>
      <c r="BA33" s="0" t="n">
        <f aca="false">AZ33*EXP((Inputs!$B$6-Inputs!$B$7-0.5*Inputs!$B$8^2)*$B$2+Inputs!$B$8*SQRT($B$2)*MC_Shocks!AY30)</f>
        <v>544.055207680962</v>
      </c>
      <c r="BB33" s="0" t="n">
        <f aca="false">BA33*EXP((Inputs!$B$6-Inputs!$B$7-0.5*Inputs!$B$8^2)*$B$2+Inputs!$B$8*SQRT($B$2)*MC_Shocks!AZ30)</f>
        <v>540.273374741954</v>
      </c>
      <c r="BC33" s="0" t="n">
        <f aca="false">BB33*EXP((Inputs!$B$6-Inputs!$B$7-0.5*Inputs!$B$8^2)*$B$2+Inputs!$B$8*SQRT($B$2)*MC_Shocks!BA30)</f>
        <v>531.17913642267</v>
      </c>
      <c r="BD33" s="0" t="n">
        <f aca="false">BC33*EXP((Inputs!$B$6-Inputs!$B$7-0.5*Inputs!$B$8^2)*$B$2+Inputs!$B$8*SQRT($B$2)*MC_Shocks!BB30)</f>
        <v>528.207201374728</v>
      </c>
      <c r="BE33" s="0" t="n">
        <f aca="false">BD33*EXP((Inputs!$B$6-Inputs!$B$7-0.5*Inputs!$B$8^2)*$B$2+Inputs!$B$8*SQRT($B$2)*MC_Shocks!BC30)</f>
        <v>527.372997507059</v>
      </c>
      <c r="BF33" s="0" t="n">
        <f aca="false">BE33*EXP((Inputs!$B$6-Inputs!$B$7-0.5*Inputs!$B$8^2)*$B$2+Inputs!$B$8*SQRT($B$2)*MC_Shocks!BD30)</f>
        <v>523.308493756403</v>
      </c>
      <c r="BG33" s="0" t="n">
        <f aca="false">BF33*EXP((Inputs!$B$6-Inputs!$B$7-0.5*Inputs!$B$8^2)*$B$2+Inputs!$B$8*SQRT($B$2)*MC_Shocks!BE30)</f>
        <v>522.813192478321</v>
      </c>
      <c r="BH33" s="0" t="n">
        <f aca="false">BG33*EXP((Inputs!$B$6-Inputs!$B$7-0.5*Inputs!$B$8^2)*$B$2+Inputs!$B$8*SQRT($B$2)*MC_Shocks!BF30)</f>
        <v>523.181377690377</v>
      </c>
      <c r="BI33" s="0" t="n">
        <f aca="false">BH33*EXP((Inputs!$B$6-Inputs!$B$7-0.5*Inputs!$B$8^2)*$B$2+Inputs!$B$8*SQRT($B$2)*MC_Shocks!BG30)</f>
        <v>522.298237216268</v>
      </c>
      <c r="BJ33" s="0" t="n">
        <f aca="false">BI33*EXP((Inputs!$B$6-Inputs!$B$7-0.5*Inputs!$B$8^2)*$B$2+Inputs!$B$8*SQRT($B$2)*MC_Shocks!BH30)</f>
        <v>519.660982901183</v>
      </c>
      <c r="BK33" s="0" t="n">
        <f aca="false">BJ33*EXP((Inputs!$B$6-Inputs!$B$7-0.5*Inputs!$B$8^2)*$B$2+Inputs!$B$8*SQRT($B$2)*MC_Shocks!BI30)</f>
        <v>520.405805099564</v>
      </c>
      <c r="BL33" s="0" t="n">
        <f aca="false">BK33*EXP((Inputs!$B$6-Inputs!$B$7-0.5*Inputs!$B$8^2)*$B$2+Inputs!$B$8*SQRT($B$2)*MC_Shocks!BJ30)</f>
        <v>522.282760128229</v>
      </c>
      <c r="BM33" s="0" t="n">
        <f aca="false">BL33*EXP((Inputs!$B$6-Inputs!$B$7-0.5*Inputs!$B$8^2)*$B$2+Inputs!$B$8*SQRT($B$2)*MC_Shocks!BK30)</f>
        <v>517.833292688004</v>
      </c>
      <c r="BN33" s="0" t="n">
        <f aca="false">AVERAGE(C33:BM33)</f>
        <v>552.507663625252</v>
      </c>
      <c r="BO33" s="0" t="n">
        <f aca="false">MAX(B33:BM33)</f>
        <v>590.56881489548</v>
      </c>
      <c r="BP33" s="0" t="n">
        <f aca="false">MAX(BM33-Inputs!$B$4,0)</f>
        <v>0</v>
      </c>
      <c r="BQ33" s="0" t="n">
        <f aca="false">MAX(Inputs!$B$4-BM33,0)</f>
        <v>57.1667073119957</v>
      </c>
      <c r="BR33" s="0" t="n">
        <f aca="false">MAX(BN33-Inputs!$B$4,0)</f>
        <v>0</v>
      </c>
      <c r="BS33" s="0" t="n">
        <f aca="false">IF(BO33&gt;=Inputs!$B$9,0,MAX(BM33-Inputs!$B$4,0))</f>
        <v>0</v>
      </c>
    </row>
    <row r="34" customFormat="false" ht="15" hidden="false" customHeight="false" outlineLevel="0" collapsed="false">
      <c r="A34" s="0" t="n">
        <v>30</v>
      </c>
      <c r="B34" s="0" t="n">
        <f aca="false">Inputs!$B$3</f>
        <v>574.788024902344</v>
      </c>
      <c r="C34" s="0" t="n">
        <f aca="false">B34*EXP((Inputs!$B$6-Inputs!$B$7-0.5*Inputs!$B$8^2)*$B$2+Inputs!$B$8*SQRT($B$2)*MC_Shocks!A31)</f>
        <v>581.312524248369</v>
      </c>
      <c r="D34" s="0" t="n">
        <f aca="false">C34*EXP((Inputs!$B$6-Inputs!$B$7-0.5*Inputs!$B$8^2)*$B$2+Inputs!$B$8*SQRT($B$2)*MC_Shocks!B31)</f>
        <v>580.912853499574</v>
      </c>
      <c r="E34" s="0" t="n">
        <f aca="false">D34*EXP((Inputs!$B$6-Inputs!$B$7-0.5*Inputs!$B$8^2)*$B$2+Inputs!$B$8*SQRT($B$2)*MC_Shocks!C31)</f>
        <v>581.054532786016</v>
      </c>
      <c r="F34" s="0" t="n">
        <f aca="false">E34*EXP((Inputs!$B$6-Inputs!$B$7-0.5*Inputs!$B$8^2)*$B$2+Inputs!$B$8*SQRT($B$2)*MC_Shocks!D31)</f>
        <v>584.383343603927</v>
      </c>
      <c r="G34" s="0" t="n">
        <f aca="false">F34*EXP((Inputs!$B$6-Inputs!$B$7-0.5*Inputs!$B$8^2)*$B$2+Inputs!$B$8*SQRT($B$2)*MC_Shocks!E31)</f>
        <v>585.520736970036</v>
      </c>
      <c r="H34" s="0" t="n">
        <f aca="false">G34*EXP((Inputs!$B$6-Inputs!$B$7-0.5*Inputs!$B$8^2)*$B$2+Inputs!$B$8*SQRT($B$2)*MC_Shocks!F31)</f>
        <v>590.020406384164</v>
      </c>
      <c r="I34" s="0" t="n">
        <f aca="false">H34*EXP((Inputs!$B$6-Inputs!$B$7-0.5*Inputs!$B$8^2)*$B$2+Inputs!$B$8*SQRT($B$2)*MC_Shocks!G31)</f>
        <v>591.421638828941</v>
      </c>
      <c r="J34" s="0" t="n">
        <f aca="false">I34*EXP((Inputs!$B$6-Inputs!$B$7-0.5*Inputs!$B$8^2)*$B$2+Inputs!$B$8*SQRT($B$2)*MC_Shocks!H31)</f>
        <v>588.610739710444</v>
      </c>
      <c r="K34" s="0" t="n">
        <f aca="false">J34*EXP((Inputs!$B$6-Inputs!$B$7-0.5*Inputs!$B$8^2)*$B$2+Inputs!$B$8*SQRT($B$2)*MC_Shocks!I31)</f>
        <v>590.35686082232</v>
      </c>
      <c r="L34" s="0" t="n">
        <f aca="false">K34*EXP((Inputs!$B$6-Inputs!$B$7-0.5*Inputs!$B$8^2)*$B$2+Inputs!$B$8*SQRT($B$2)*MC_Shocks!J31)</f>
        <v>585.079886041126</v>
      </c>
      <c r="M34" s="0" t="n">
        <f aca="false">L34*EXP((Inputs!$B$6-Inputs!$B$7-0.5*Inputs!$B$8^2)*$B$2+Inputs!$B$8*SQRT($B$2)*MC_Shocks!K31)</f>
        <v>585.639213219305</v>
      </c>
      <c r="N34" s="0" t="n">
        <f aca="false">M34*EXP((Inputs!$B$6-Inputs!$B$7-0.5*Inputs!$B$8^2)*$B$2+Inputs!$B$8*SQRT($B$2)*MC_Shocks!L31)</f>
        <v>585.540081966881</v>
      </c>
      <c r="O34" s="0" t="n">
        <f aca="false">N34*EXP((Inputs!$B$6-Inputs!$B$7-0.5*Inputs!$B$8^2)*$B$2+Inputs!$B$8*SQRT($B$2)*MC_Shocks!M31)</f>
        <v>584.629307023113</v>
      </c>
      <c r="P34" s="0" t="n">
        <f aca="false">O34*EXP((Inputs!$B$6-Inputs!$B$7-0.5*Inputs!$B$8^2)*$B$2+Inputs!$B$8*SQRT($B$2)*MC_Shocks!N31)</f>
        <v>584.088567394579</v>
      </c>
      <c r="Q34" s="0" t="n">
        <f aca="false">P34*EXP((Inputs!$B$6-Inputs!$B$7-0.5*Inputs!$B$8^2)*$B$2+Inputs!$B$8*SQRT($B$2)*MC_Shocks!O31)</f>
        <v>575.487967762226</v>
      </c>
      <c r="R34" s="0" t="n">
        <f aca="false">Q34*EXP((Inputs!$B$6-Inputs!$B$7-0.5*Inputs!$B$8^2)*$B$2+Inputs!$B$8*SQRT($B$2)*MC_Shocks!P31)</f>
        <v>573.042356700651</v>
      </c>
      <c r="S34" s="0" t="n">
        <f aca="false">R34*EXP((Inputs!$B$6-Inputs!$B$7-0.5*Inputs!$B$8^2)*$B$2+Inputs!$B$8*SQRT($B$2)*MC_Shocks!Q31)</f>
        <v>573.518674066604</v>
      </c>
      <c r="T34" s="0" t="n">
        <f aca="false">S34*EXP((Inputs!$B$6-Inputs!$B$7-0.5*Inputs!$B$8^2)*$B$2+Inputs!$B$8*SQRT($B$2)*MC_Shocks!R31)</f>
        <v>574.300604155875</v>
      </c>
      <c r="U34" s="0" t="n">
        <f aca="false">T34*EXP((Inputs!$B$6-Inputs!$B$7-0.5*Inputs!$B$8^2)*$B$2+Inputs!$B$8*SQRT($B$2)*MC_Shocks!S31)</f>
        <v>569.691382949097</v>
      </c>
      <c r="V34" s="0" t="n">
        <f aca="false">U34*EXP((Inputs!$B$6-Inputs!$B$7-0.5*Inputs!$B$8^2)*$B$2+Inputs!$B$8*SQRT($B$2)*MC_Shocks!T31)</f>
        <v>575.494642837461</v>
      </c>
      <c r="W34" s="0" t="n">
        <f aca="false">V34*EXP((Inputs!$B$6-Inputs!$B$7-0.5*Inputs!$B$8^2)*$B$2+Inputs!$B$8*SQRT($B$2)*MC_Shocks!U31)</f>
        <v>571.607699386805</v>
      </c>
      <c r="X34" s="0" t="n">
        <f aca="false">W34*EXP((Inputs!$B$6-Inputs!$B$7-0.5*Inputs!$B$8^2)*$B$2+Inputs!$B$8*SQRT($B$2)*MC_Shocks!V31)</f>
        <v>576.075028318956</v>
      </c>
      <c r="Y34" s="0" t="n">
        <f aca="false">X34*EXP((Inputs!$B$6-Inputs!$B$7-0.5*Inputs!$B$8^2)*$B$2+Inputs!$B$8*SQRT($B$2)*MC_Shocks!W31)</f>
        <v>578.085136975729</v>
      </c>
      <c r="Z34" s="0" t="n">
        <f aca="false">Y34*EXP((Inputs!$B$6-Inputs!$B$7-0.5*Inputs!$B$8^2)*$B$2+Inputs!$B$8*SQRT($B$2)*MC_Shocks!X31)</f>
        <v>575.183422345805</v>
      </c>
      <c r="AA34" s="0" t="n">
        <f aca="false">Z34*EXP((Inputs!$B$6-Inputs!$B$7-0.5*Inputs!$B$8^2)*$B$2+Inputs!$B$8*SQRT($B$2)*MC_Shocks!Y31)</f>
        <v>583.396340714083</v>
      </c>
      <c r="AB34" s="0" t="n">
        <f aca="false">AA34*EXP((Inputs!$B$6-Inputs!$B$7-0.5*Inputs!$B$8^2)*$B$2+Inputs!$B$8*SQRT($B$2)*MC_Shocks!Z31)</f>
        <v>577.952704022238</v>
      </c>
      <c r="AC34" s="0" t="n">
        <f aca="false">AB34*EXP((Inputs!$B$6-Inputs!$B$7-0.5*Inputs!$B$8^2)*$B$2+Inputs!$B$8*SQRT($B$2)*MC_Shocks!AA31)</f>
        <v>582.237232282152</v>
      </c>
      <c r="AD34" s="0" t="n">
        <f aca="false">AC34*EXP((Inputs!$B$6-Inputs!$B$7-0.5*Inputs!$B$8^2)*$B$2+Inputs!$B$8*SQRT($B$2)*MC_Shocks!AB31)</f>
        <v>586.932539179528</v>
      </c>
      <c r="AE34" s="0" t="n">
        <f aca="false">AD34*EXP((Inputs!$B$6-Inputs!$B$7-0.5*Inputs!$B$8^2)*$B$2+Inputs!$B$8*SQRT($B$2)*MC_Shocks!AC31)</f>
        <v>583.873419702919</v>
      </c>
      <c r="AF34" s="0" t="n">
        <f aca="false">AE34*EXP((Inputs!$B$6-Inputs!$B$7-0.5*Inputs!$B$8^2)*$B$2+Inputs!$B$8*SQRT($B$2)*MC_Shocks!AD31)</f>
        <v>590.414547383433</v>
      </c>
      <c r="AG34" s="0" t="n">
        <f aca="false">AF34*EXP((Inputs!$B$6-Inputs!$B$7-0.5*Inputs!$B$8^2)*$B$2+Inputs!$B$8*SQRT($B$2)*MC_Shocks!AE31)</f>
        <v>589.300141130298</v>
      </c>
      <c r="AH34" s="0" t="n">
        <f aca="false">AG34*EXP((Inputs!$B$6-Inputs!$B$7-0.5*Inputs!$B$8^2)*$B$2+Inputs!$B$8*SQRT($B$2)*MC_Shocks!AF31)</f>
        <v>590.70701757603</v>
      </c>
      <c r="AI34" s="0" t="n">
        <f aca="false">AH34*EXP((Inputs!$B$6-Inputs!$B$7-0.5*Inputs!$B$8^2)*$B$2+Inputs!$B$8*SQRT($B$2)*MC_Shocks!AG31)</f>
        <v>591.983998554264</v>
      </c>
      <c r="AJ34" s="0" t="n">
        <f aca="false">AI34*EXP((Inputs!$B$6-Inputs!$B$7-0.5*Inputs!$B$8^2)*$B$2+Inputs!$B$8*SQRT($B$2)*MC_Shocks!AH31)</f>
        <v>591.409379288946</v>
      </c>
      <c r="AK34" s="0" t="n">
        <f aca="false">AJ34*EXP((Inputs!$B$6-Inputs!$B$7-0.5*Inputs!$B$8^2)*$B$2+Inputs!$B$8*SQRT($B$2)*MC_Shocks!AI31)</f>
        <v>595.281798808377</v>
      </c>
      <c r="AL34" s="0" t="n">
        <f aca="false">AK34*EXP((Inputs!$B$6-Inputs!$B$7-0.5*Inputs!$B$8^2)*$B$2+Inputs!$B$8*SQRT($B$2)*MC_Shocks!AJ31)</f>
        <v>599.097255262435</v>
      </c>
      <c r="AM34" s="0" t="n">
        <f aca="false">AL34*EXP((Inputs!$B$6-Inputs!$B$7-0.5*Inputs!$B$8^2)*$B$2+Inputs!$B$8*SQRT($B$2)*MC_Shocks!AK31)</f>
        <v>590.900260640774</v>
      </c>
      <c r="AN34" s="0" t="n">
        <f aca="false">AM34*EXP((Inputs!$B$6-Inputs!$B$7-0.5*Inputs!$B$8^2)*$B$2+Inputs!$B$8*SQRT($B$2)*MC_Shocks!AL31)</f>
        <v>597.10253401317</v>
      </c>
      <c r="AO34" s="0" t="n">
        <f aca="false">AN34*EXP((Inputs!$B$6-Inputs!$B$7-0.5*Inputs!$B$8^2)*$B$2+Inputs!$B$8*SQRT($B$2)*MC_Shocks!AM31)</f>
        <v>589.334946061099</v>
      </c>
      <c r="AP34" s="0" t="n">
        <f aca="false">AO34*EXP((Inputs!$B$6-Inputs!$B$7-0.5*Inputs!$B$8^2)*$B$2+Inputs!$B$8*SQRT($B$2)*MC_Shocks!AN31)</f>
        <v>594.238151534006</v>
      </c>
      <c r="AQ34" s="0" t="n">
        <f aca="false">AP34*EXP((Inputs!$B$6-Inputs!$B$7-0.5*Inputs!$B$8^2)*$B$2+Inputs!$B$8*SQRT($B$2)*MC_Shocks!AO31)</f>
        <v>599.629882947268</v>
      </c>
      <c r="AR34" s="0" t="n">
        <f aca="false">AQ34*EXP((Inputs!$B$6-Inputs!$B$7-0.5*Inputs!$B$8^2)*$B$2+Inputs!$B$8*SQRT($B$2)*MC_Shocks!AP31)</f>
        <v>594.518798735949</v>
      </c>
      <c r="AS34" s="0" t="n">
        <f aca="false">AR34*EXP((Inputs!$B$6-Inputs!$B$7-0.5*Inputs!$B$8^2)*$B$2+Inputs!$B$8*SQRT($B$2)*MC_Shocks!AQ31)</f>
        <v>592.640331107307</v>
      </c>
      <c r="AT34" s="0" t="n">
        <f aca="false">AS34*EXP((Inputs!$B$6-Inputs!$B$7-0.5*Inputs!$B$8^2)*$B$2+Inputs!$B$8*SQRT($B$2)*MC_Shocks!AR31)</f>
        <v>587.520128342951</v>
      </c>
      <c r="AU34" s="0" t="n">
        <f aca="false">AT34*EXP((Inputs!$B$6-Inputs!$B$7-0.5*Inputs!$B$8^2)*$B$2+Inputs!$B$8*SQRT($B$2)*MC_Shocks!AS31)</f>
        <v>586.574611014949</v>
      </c>
      <c r="AV34" s="0" t="n">
        <f aca="false">AU34*EXP((Inputs!$B$6-Inputs!$B$7-0.5*Inputs!$B$8^2)*$B$2+Inputs!$B$8*SQRT($B$2)*MC_Shocks!AT31)</f>
        <v>585.198190928303</v>
      </c>
      <c r="AW34" s="0" t="n">
        <f aca="false">AV34*EXP((Inputs!$B$6-Inputs!$B$7-0.5*Inputs!$B$8^2)*$B$2+Inputs!$B$8*SQRT($B$2)*MC_Shocks!AU31)</f>
        <v>588.88441326824</v>
      </c>
      <c r="AX34" s="0" t="n">
        <f aca="false">AW34*EXP((Inputs!$B$6-Inputs!$B$7-0.5*Inputs!$B$8^2)*$B$2+Inputs!$B$8*SQRT($B$2)*MC_Shocks!AV31)</f>
        <v>595.093703450199</v>
      </c>
      <c r="AY34" s="0" t="n">
        <f aca="false">AX34*EXP((Inputs!$B$6-Inputs!$B$7-0.5*Inputs!$B$8^2)*$B$2+Inputs!$B$8*SQRT($B$2)*MC_Shocks!AW31)</f>
        <v>601.775896388221</v>
      </c>
      <c r="AZ34" s="0" t="n">
        <f aca="false">AY34*EXP((Inputs!$B$6-Inputs!$B$7-0.5*Inputs!$B$8^2)*$B$2+Inputs!$B$8*SQRT($B$2)*MC_Shocks!AX31)</f>
        <v>599.154671850074</v>
      </c>
      <c r="BA34" s="0" t="n">
        <f aca="false">AZ34*EXP((Inputs!$B$6-Inputs!$B$7-0.5*Inputs!$B$8^2)*$B$2+Inputs!$B$8*SQRT($B$2)*MC_Shocks!AY31)</f>
        <v>598.217476142166</v>
      </c>
      <c r="BB34" s="0" t="n">
        <f aca="false">BA34*EXP((Inputs!$B$6-Inputs!$B$7-0.5*Inputs!$B$8^2)*$B$2+Inputs!$B$8*SQRT($B$2)*MC_Shocks!AZ31)</f>
        <v>590.337282336885</v>
      </c>
      <c r="BC34" s="0" t="n">
        <f aca="false">BB34*EXP((Inputs!$B$6-Inputs!$B$7-0.5*Inputs!$B$8^2)*$B$2+Inputs!$B$8*SQRT($B$2)*MC_Shocks!BA31)</f>
        <v>586.630664682102</v>
      </c>
      <c r="BD34" s="0" t="n">
        <f aca="false">BC34*EXP((Inputs!$B$6-Inputs!$B$7-0.5*Inputs!$B$8^2)*$B$2+Inputs!$B$8*SQRT($B$2)*MC_Shocks!BB31)</f>
        <v>591.193803607085</v>
      </c>
      <c r="BE34" s="0" t="n">
        <f aca="false">BD34*EXP((Inputs!$B$6-Inputs!$B$7-0.5*Inputs!$B$8^2)*$B$2+Inputs!$B$8*SQRT($B$2)*MC_Shocks!BC31)</f>
        <v>598.876004044072</v>
      </c>
      <c r="BF34" s="0" t="n">
        <f aca="false">BE34*EXP((Inputs!$B$6-Inputs!$B$7-0.5*Inputs!$B$8^2)*$B$2+Inputs!$B$8*SQRT($B$2)*MC_Shocks!BD31)</f>
        <v>593.096346032336</v>
      </c>
      <c r="BG34" s="0" t="n">
        <f aca="false">BF34*EXP((Inputs!$B$6-Inputs!$B$7-0.5*Inputs!$B$8^2)*$B$2+Inputs!$B$8*SQRT($B$2)*MC_Shocks!BE31)</f>
        <v>590.371021877436</v>
      </c>
      <c r="BH34" s="0" t="n">
        <f aca="false">BG34*EXP((Inputs!$B$6-Inputs!$B$7-0.5*Inputs!$B$8^2)*$B$2+Inputs!$B$8*SQRT($B$2)*MC_Shocks!BF31)</f>
        <v>590.303045675663</v>
      </c>
      <c r="BI34" s="0" t="n">
        <f aca="false">BH34*EXP((Inputs!$B$6-Inputs!$B$7-0.5*Inputs!$B$8^2)*$B$2+Inputs!$B$8*SQRT($B$2)*MC_Shocks!BG31)</f>
        <v>591.672266100894</v>
      </c>
      <c r="BJ34" s="0" t="n">
        <f aca="false">BI34*EXP((Inputs!$B$6-Inputs!$B$7-0.5*Inputs!$B$8^2)*$B$2+Inputs!$B$8*SQRT($B$2)*MC_Shocks!BH31)</f>
        <v>587.939852859533</v>
      </c>
      <c r="BK34" s="0" t="n">
        <f aca="false">BJ34*EXP((Inputs!$B$6-Inputs!$B$7-0.5*Inputs!$B$8^2)*$B$2+Inputs!$B$8*SQRT($B$2)*MC_Shocks!BI31)</f>
        <v>589.976696726764</v>
      </c>
      <c r="BL34" s="0" t="n">
        <f aca="false">BK34*EXP((Inputs!$B$6-Inputs!$B$7-0.5*Inputs!$B$8^2)*$B$2+Inputs!$B$8*SQRT($B$2)*MC_Shocks!BJ31)</f>
        <v>587.818612232741</v>
      </c>
      <c r="BM34" s="0" t="n">
        <f aca="false">BL34*EXP((Inputs!$B$6-Inputs!$B$7-0.5*Inputs!$B$8^2)*$B$2+Inputs!$B$8*SQRT($B$2)*MC_Shocks!BK31)</f>
        <v>587.806666948143</v>
      </c>
      <c r="BN34" s="0" t="n">
        <f aca="false">AVERAGE(C34:BM34)</f>
        <v>587.150003832556</v>
      </c>
      <c r="BO34" s="0" t="n">
        <f aca="false">MAX(B34:BM34)</f>
        <v>601.775896388221</v>
      </c>
      <c r="BP34" s="0" t="n">
        <f aca="false">MAX(BM34-Inputs!$B$4,0)</f>
        <v>12.8066669481429</v>
      </c>
      <c r="BQ34" s="0" t="n">
        <f aca="false">MAX(Inputs!$B$4-BM34,0)</f>
        <v>0</v>
      </c>
      <c r="BR34" s="0" t="n">
        <f aca="false">MAX(BN34-Inputs!$B$4,0)</f>
        <v>12.150003832556</v>
      </c>
      <c r="BS34" s="0" t="n">
        <f aca="false">IF(BO34&gt;=Inputs!$B$9,0,MAX(BM34-Inputs!$B$4,0))</f>
        <v>12.8066669481429</v>
      </c>
    </row>
    <row r="35" customFormat="false" ht="15" hidden="false" customHeight="false" outlineLevel="0" collapsed="false">
      <c r="A35" s="0" t="n">
        <v>31</v>
      </c>
      <c r="B35" s="0" t="n">
        <f aca="false">Inputs!$B$3</f>
        <v>574.788024902344</v>
      </c>
      <c r="C35" s="0" t="n">
        <f aca="false">B35*EXP((Inputs!$B$6-Inputs!$B$7-0.5*Inputs!$B$8^2)*$B$2+Inputs!$B$8*SQRT($B$2)*MC_Shocks!A32)</f>
        <v>577.338817662406</v>
      </c>
      <c r="D35" s="0" t="n">
        <f aca="false">C35*EXP((Inputs!$B$6-Inputs!$B$7-0.5*Inputs!$B$8^2)*$B$2+Inputs!$B$8*SQRT($B$2)*MC_Shocks!B32)</f>
        <v>577.422696843257</v>
      </c>
      <c r="E35" s="0" t="n">
        <f aca="false">D35*EXP((Inputs!$B$6-Inputs!$B$7-0.5*Inputs!$B$8^2)*$B$2+Inputs!$B$8*SQRT($B$2)*MC_Shocks!C32)</f>
        <v>575.481493637744</v>
      </c>
      <c r="F35" s="0" t="n">
        <f aca="false">E35*EXP((Inputs!$B$6-Inputs!$B$7-0.5*Inputs!$B$8^2)*$B$2+Inputs!$B$8*SQRT($B$2)*MC_Shocks!D32)</f>
        <v>575.035551768046</v>
      </c>
      <c r="G35" s="0" t="n">
        <f aca="false">F35*EXP((Inputs!$B$6-Inputs!$B$7-0.5*Inputs!$B$8^2)*$B$2+Inputs!$B$8*SQRT($B$2)*MC_Shocks!E32)</f>
        <v>574.68681098313</v>
      </c>
      <c r="H35" s="0" t="n">
        <f aca="false">G35*EXP((Inputs!$B$6-Inputs!$B$7-0.5*Inputs!$B$8^2)*$B$2+Inputs!$B$8*SQRT($B$2)*MC_Shocks!F32)</f>
        <v>573.056468376567</v>
      </c>
      <c r="I35" s="0" t="n">
        <f aca="false">H35*EXP((Inputs!$B$6-Inputs!$B$7-0.5*Inputs!$B$8^2)*$B$2+Inputs!$B$8*SQRT($B$2)*MC_Shocks!G32)</f>
        <v>571.935126168267</v>
      </c>
      <c r="J35" s="0" t="n">
        <f aca="false">I35*EXP((Inputs!$B$6-Inputs!$B$7-0.5*Inputs!$B$8^2)*$B$2+Inputs!$B$8*SQRT($B$2)*MC_Shocks!H32)</f>
        <v>579.289239253282</v>
      </c>
      <c r="K35" s="0" t="n">
        <f aca="false">J35*EXP((Inputs!$B$6-Inputs!$B$7-0.5*Inputs!$B$8^2)*$B$2+Inputs!$B$8*SQRT($B$2)*MC_Shocks!I32)</f>
        <v>581.927565632421</v>
      </c>
      <c r="L35" s="0" t="n">
        <f aca="false">K35*EXP((Inputs!$B$6-Inputs!$B$7-0.5*Inputs!$B$8^2)*$B$2+Inputs!$B$8*SQRT($B$2)*MC_Shocks!J32)</f>
        <v>580.619871143615</v>
      </c>
      <c r="M35" s="0" t="n">
        <f aca="false">L35*EXP((Inputs!$B$6-Inputs!$B$7-0.5*Inputs!$B$8^2)*$B$2+Inputs!$B$8*SQRT($B$2)*MC_Shocks!K32)</f>
        <v>583.894032989861</v>
      </c>
      <c r="N35" s="0" t="n">
        <f aca="false">M35*EXP((Inputs!$B$6-Inputs!$B$7-0.5*Inputs!$B$8^2)*$B$2+Inputs!$B$8*SQRT($B$2)*MC_Shocks!L32)</f>
        <v>582.404758140491</v>
      </c>
      <c r="O35" s="0" t="n">
        <f aca="false">N35*EXP((Inputs!$B$6-Inputs!$B$7-0.5*Inputs!$B$8^2)*$B$2+Inputs!$B$8*SQRT($B$2)*MC_Shocks!M32)</f>
        <v>587.90557391611</v>
      </c>
      <c r="P35" s="0" t="n">
        <f aca="false">O35*EXP((Inputs!$B$6-Inputs!$B$7-0.5*Inputs!$B$8^2)*$B$2+Inputs!$B$8*SQRT($B$2)*MC_Shocks!N32)</f>
        <v>589.687674350252</v>
      </c>
      <c r="Q35" s="0" t="n">
        <f aca="false">P35*EXP((Inputs!$B$6-Inputs!$B$7-0.5*Inputs!$B$8^2)*$B$2+Inputs!$B$8*SQRT($B$2)*MC_Shocks!O32)</f>
        <v>589.241510975844</v>
      </c>
      <c r="R35" s="0" t="n">
        <f aca="false">Q35*EXP((Inputs!$B$6-Inputs!$B$7-0.5*Inputs!$B$8^2)*$B$2+Inputs!$B$8*SQRT($B$2)*MC_Shocks!P32)</f>
        <v>591.393835528714</v>
      </c>
      <c r="S35" s="0" t="n">
        <f aca="false">R35*EXP((Inputs!$B$6-Inputs!$B$7-0.5*Inputs!$B$8^2)*$B$2+Inputs!$B$8*SQRT($B$2)*MC_Shocks!Q32)</f>
        <v>584.124889785142</v>
      </c>
      <c r="T35" s="0" t="n">
        <f aca="false">S35*EXP((Inputs!$B$6-Inputs!$B$7-0.5*Inputs!$B$8^2)*$B$2+Inputs!$B$8*SQRT($B$2)*MC_Shocks!R32)</f>
        <v>578.981507101447</v>
      </c>
      <c r="U35" s="0" t="n">
        <f aca="false">T35*EXP((Inputs!$B$6-Inputs!$B$7-0.5*Inputs!$B$8^2)*$B$2+Inputs!$B$8*SQRT($B$2)*MC_Shocks!S32)</f>
        <v>573.57775371539</v>
      </c>
      <c r="V35" s="0" t="n">
        <f aca="false">U35*EXP((Inputs!$B$6-Inputs!$B$7-0.5*Inputs!$B$8^2)*$B$2+Inputs!$B$8*SQRT($B$2)*MC_Shocks!T32)</f>
        <v>574.28270622197</v>
      </c>
      <c r="W35" s="0" t="n">
        <f aca="false">V35*EXP((Inputs!$B$6-Inputs!$B$7-0.5*Inputs!$B$8^2)*$B$2+Inputs!$B$8*SQRT($B$2)*MC_Shocks!U32)</f>
        <v>582.285045205198</v>
      </c>
      <c r="X35" s="0" t="n">
        <f aca="false">W35*EXP((Inputs!$B$6-Inputs!$B$7-0.5*Inputs!$B$8^2)*$B$2+Inputs!$B$8*SQRT($B$2)*MC_Shocks!V32)</f>
        <v>592.739636446541</v>
      </c>
      <c r="Y35" s="0" t="n">
        <f aca="false">X35*EXP((Inputs!$B$6-Inputs!$B$7-0.5*Inputs!$B$8^2)*$B$2+Inputs!$B$8*SQRT($B$2)*MC_Shocks!W32)</f>
        <v>595.803671848442</v>
      </c>
      <c r="Z35" s="0" t="n">
        <f aca="false">Y35*EXP((Inputs!$B$6-Inputs!$B$7-0.5*Inputs!$B$8^2)*$B$2+Inputs!$B$8*SQRT($B$2)*MC_Shocks!X32)</f>
        <v>598.232043049402</v>
      </c>
      <c r="AA35" s="0" t="n">
        <f aca="false">Z35*EXP((Inputs!$B$6-Inputs!$B$7-0.5*Inputs!$B$8^2)*$B$2+Inputs!$B$8*SQRT($B$2)*MC_Shocks!Y32)</f>
        <v>589.801074112889</v>
      </c>
      <c r="AB35" s="0" t="n">
        <f aca="false">AA35*EXP((Inputs!$B$6-Inputs!$B$7-0.5*Inputs!$B$8^2)*$B$2+Inputs!$B$8*SQRT($B$2)*MC_Shocks!Z32)</f>
        <v>587.322830342756</v>
      </c>
      <c r="AC35" s="0" t="n">
        <f aca="false">AB35*EXP((Inputs!$B$6-Inputs!$B$7-0.5*Inputs!$B$8^2)*$B$2+Inputs!$B$8*SQRT($B$2)*MC_Shocks!AA32)</f>
        <v>583.718884696147</v>
      </c>
      <c r="AD35" s="0" t="n">
        <f aca="false">AC35*EXP((Inputs!$B$6-Inputs!$B$7-0.5*Inputs!$B$8^2)*$B$2+Inputs!$B$8*SQRT($B$2)*MC_Shocks!AB32)</f>
        <v>580.905836947397</v>
      </c>
      <c r="AE35" s="0" t="n">
        <f aca="false">AD35*EXP((Inputs!$B$6-Inputs!$B$7-0.5*Inputs!$B$8^2)*$B$2+Inputs!$B$8*SQRT($B$2)*MC_Shocks!AC32)</f>
        <v>580.186220840078</v>
      </c>
      <c r="AF35" s="0" t="n">
        <f aca="false">AE35*EXP((Inputs!$B$6-Inputs!$B$7-0.5*Inputs!$B$8^2)*$B$2+Inputs!$B$8*SQRT($B$2)*MC_Shocks!AD32)</f>
        <v>578.071968562844</v>
      </c>
      <c r="AG35" s="0" t="n">
        <f aca="false">AF35*EXP((Inputs!$B$6-Inputs!$B$7-0.5*Inputs!$B$8^2)*$B$2+Inputs!$B$8*SQRT($B$2)*MC_Shocks!AE32)</f>
        <v>569.119820929848</v>
      </c>
      <c r="AH35" s="0" t="n">
        <f aca="false">AG35*EXP((Inputs!$B$6-Inputs!$B$7-0.5*Inputs!$B$8^2)*$B$2+Inputs!$B$8*SQRT($B$2)*MC_Shocks!AF32)</f>
        <v>572.560532893712</v>
      </c>
      <c r="AI35" s="0" t="n">
        <f aca="false">AH35*EXP((Inputs!$B$6-Inputs!$B$7-0.5*Inputs!$B$8^2)*$B$2+Inputs!$B$8*SQRT($B$2)*MC_Shocks!AG32)</f>
        <v>567.762253491794</v>
      </c>
      <c r="AJ35" s="0" t="n">
        <f aca="false">AI35*EXP((Inputs!$B$6-Inputs!$B$7-0.5*Inputs!$B$8^2)*$B$2+Inputs!$B$8*SQRT($B$2)*MC_Shocks!AH32)</f>
        <v>568.894513155556</v>
      </c>
      <c r="AK35" s="0" t="n">
        <f aca="false">AJ35*EXP((Inputs!$B$6-Inputs!$B$7-0.5*Inputs!$B$8^2)*$B$2+Inputs!$B$8*SQRT($B$2)*MC_Shocks!AI32)</f>
        <v>578.386870941279</v>
      </c>
      <c r="AL35" s="0" t="n">
        <f aca="false">AK35*EXP((Inputs!$B$6-Inputs!$B$7-0.5*Inputs!$B$8^2)*$B$2+Inputs!$B$8*SQRT($B$2)*MC_Shocks!AJ32)</f>
        <v>574.237949901396</v>
      </c>
      <c r="AM35" s="0" t="n">
        <f aca="false">AL35*EXP((Inputs!$B$6-Inputs!$B$7-0.5*Inputs!$B$8^2)*$B$2+Inputs!$B$8*SQRT($B$2)*MC_Shocks!AK32)</f>
        <v>562.87946597531</v>
      </c>
      <c r="AN35" s="0" t="n">
        <f aca="false">AM35*EXP((Inputs!$B$6-Inputs!$B$7-0.5*Inputs!$B$8^2)*$B$2+Inputs!$B$8*SQRT($B$2)*MC_Shocks!AL32)</f>
        <v>561.656796066838</v>
      </c>
      <c r="AO35" s="0" t="n">
        <f aca="false">AN35*EXP((Inputs!$B$6-Inputs!$B$7-0.5*Inputs!$B$8^2)*$B$2+Inputs!$B$8*SQRT($B$2)*MC_Shocks!AM32)</f>
        <v>566.637164706144</v>
      </c>
      <c r="AP35" s="0" t="n">
        <f aca="false">AO35*EXP((Inputs!$B$6-Inputs!$B$7-0.5*Inputs!$B$8^2)*$B$2+Inputs!$B$8*SQRT($B$2)*MC_Shocks!AN32)</f>
        <v>575.563176812097</v>
      </c>
      <c r="AQ35" s="0" t="n">
        <f aca="false">AP35*EXP((Inputs!$B$6-Inputs!$B$7-0.5*Inputs!$B$8^2)*$B$2+Inputs!$B$8*SQRT($B$2)*MC_Shocks!AO32)</f>
        <v>570.030209275911</v>
      </c>
      <c r="AR35" s="0" t="n">
        <f aca="false">AQ35*EXP((Inputs!$B$6-Inputs!$B$7-0.5*Inputs!$B$8^2)*$B$2+Inputs!$B$8*SQRT($B$2)*MC_Shocks!AP32)</f>
        <v>572.334712199076</v>
      </c>
      <c r="AS35" s="0" t="n">
        <f aca="false">AR35*EXP((Inputs!$B$6-Inputs!$B$7-0.5*Inputs!$B$8^2)*$B$2+Inputs!$B$8*SQRT($B$2)*MC_Shocks!AQ32)</f>
        <v>570.279744035196</v>
      </c>
      <c r="AT35" s="0" t="n">
        <f aca="false">AS35*EXP((Inputs!$B$6-Inputs!$B$7-0.5*Inputs!$B$8^2)*$B$2+Inputs!$B$8*SQRT($B$2)*MC_Shocks!AR32)</f>
        <v>569.854384840795</v>
      </c>
      <c r="AU35" s="0" t="n">
        <f aca="false">AT35*EXP((Inputs!$B$6-Inputs!$B$7-0.5*Inputs!$B$8^2)*$B$2+Inputs!$B$8*SQRT($B$2)*MC_Shocks!AS32)</f>
        <v>581.98964955779</v>
      </c>
      <c r="AV35" s="0" t="n">
        <f aca="false">AU35*EXP((Inputs!$B$6-Inputs!$B$7-0.5*Inputs!$B$8^2)*$B$2+Inputs!$B$8*SQRT($B$2)*MC_Shocks!AT32)</f>
        <v>575.146037064145</v>
      </c>
      <c r="AW35" s="0" t="n">
        <f aca="false">AV35*EXP((Inputs!$B$6-Inputs!$B$7-0.5*Inputs!$B$8^2)*$B$2+Inputs!$B$8*SQRT($B$2)*MC_Shocks!AU32)</f>
        <v>576.359282512045</v>
      </c>
      <c r="AX35" s="0" t="n">
        <f aca="false">AW35*EXP((Inputs!$B$6-Inputs!$B$7-0.5*Inputs!$B$8^2)*$B$2+Inputs!$B$8*SQRT($B$2)*MC_Shocks!AV32)</f>
        <v>578.556229095884</v>
      </c>
      <c r="AY35" s="0" t="n">
        <f aca="false">AX35*EXP((Inputs!$B$6-Inputs!$B$7-0.5*Inputs!$B$8^2)*$B$2+Inputs!$B$8*SQRT($B$2)*MC_Shocks!AW32)</f>
        <v>583.616196069218</v>
      </c>
      <c r="AZ35" s="0" t="n">
        <f aca="false">AY35*EXP((Inputs!$B$6-Inputs!$B$7-0.5*Inputs!$B$8^2)*$B$2+Inputs!$B$8*SQRT($B$2)*MC_Shocks!AX32)</f>
        <v>584.125111857337</v>
      </c>
      <c r="BA35" s="0" t="n">
        <f aca="false">AZ35*EXP((Inputs!$B$6-Inputs!$B$7-0.5*Inputs!$B$8^2)*$B$2+Inputs!$B$8*SQRT($B$2)*MC_Shocks!AY32)</f>
        <v>585.609551503716</v>
      </c>
      <c r="BB35" s="0" t="n">
        <f aca="false">BA35*EXP((Inputs!$B$6-Inputs!$B$7-0.5*Inputs!$B$8^2)*$B$2+Inputs!$B$8*SQRT($B$2)*MC_Shocks!AZ32)</f>
        <v>583.847995957287</v>
      </c>
      <c r="BC35" s="0" t="n">
        <f aca="false">BB35*EXP((Inputs!$B$6-Inputs!$B$7-0.5*Inputs!$B$8^2)*$B$2+Inputs!$B$8*SQRT($B$2)*MC_Shocks!BA32)</f>
        <v>585.151020896362</v>
      </c>
      <c r="BD35" s="0" t="n">
        <f aca="false">BC35*EXP((Inputs!$B$6-Inputs!$B$7-0.5*Inputs!$B$8^2)*$B$2+Inputs!$B$8*SQRT($B$2)*MC_Shocks!BB32)</f>
        <v>583.615144284179</v>
      </c>
      <c r="BE35" s="0" t="n">
        <f aca="false">BD35*EXP((Inputs!$B$6-Inputs!$B$7-0.5*Inputs!$B$8^2)*$B$2+Inputs!$B$8*SQRT($B$2)*MC_Shocks!BC32)</f>
        <v>586.55532788803</v>
      </c>
      <c r="BF35" s="0" t="n">
        <f aca="false">BE35*EXP((Inputs!$B$6-Inputs!$B$7-0.5*Inputs!$B$8^2)*$B$2+Inputs!$B$8*SQRT($B$2)*MC_Shocks!BD32)</f>
        <v>584.893174395449</v>
      </c>
      <c r="BG35" s="0" t="n">
        <f aca="false">BF35*EXP((Inputs!$B$6-Inputs!$B$7-0.5*Inputs!$B$8^2)*$B$2+Inputs!$B$8*SQRT($B$2)*MC_Shocks!BE32)</f>
        <v>586.700854928568</v>
      </c>
      <c r="BH35" s="0" t="n">
        <f aca="false">BG35*EXP((Inputs!$B$6-Inputs!$B$7-0.5*Inputs!$B$8^2)*$B$2+Inputs!$B$8*SQRT($B$2)*MC_Shocks!BF32)</f>
        <v>586.62000546941</v>
      </c>
      <c r="BI35" s="0" t="n">
        <f aca="false">BH35*EXP((Inputs!$B$6-Inputs!$B$7-0.5*Inputs!$B$8^2)*$B$2+Inputs!$B$8*SQRT($B$2)*MC_Shocks!BG32)</f>
        <v>591.939539524631</v>
      </c>
      <c r="BJ35" s="0" t="n">
        <f aca="false">BI35*EXP((Inputs!$B$6-Inputs!$B$7-0.5*Inputs!$B$8^2)*$B$2+Inputs!$B$8*SQRT($B$2)*MC_Shocks!BH32)</f>
        <v>591.75406853486</v>
      </c>
      <c r="BK35" s="0" t="n">
        <f aca="false">BJ35*EXP((Inputs!$B$6-Inputs!$B$7-0.5*Inputs!$B$8^2)*$B$2+Inputs!$B$8*SQRT($B$2)*MC_Shocks!BI32)</f>
        <v>583.544115667947</v>
      </c>
      <c r="BL35" s="0" t="n">
        <f aca="false">BK35*EXP((Inputs!$B$6-Inputs!$B$7-0.5*Inputs!$B$8^2)*$B$2+Inputs!$B$8*SQRT($B$2)*MC_Shocks!BJ32)</f>
        <v>589.470782681922</v>
      </c>
      <c r="BM35" s="0" t="n">
        <f aca="false">BL35*EXP((Inputs!$B$6-Inputs!$B$7-0.5*Inputs!$B$8^2)*$B$2+Inputs!$B$8*SQRT($B$2)*MC_Shocks!BK32)</f>
        <v>585.305740817526</v>
      </c>
      <c r="BN35" s="0" t="n">
        <f aca="false">AVERAGE(C35:BM35)</f>
        <v>580.259563812332</v>
      </c>
      <c r="BO35" s="0" t="n">
        <f aca="false">MAX(B35:BM35)</f>
        <v>598.232043049402</v>
      </c>
      <c r="BP35" s="0" t="n">
        <f aca="false">MAX(BM35-Inputs!$B$4,0)</f>
        <v>10.3057408175262</v>
      </c>
      <c r="BQ35" s="0" t="n">
        <f aca="false">MAX(Inputs!$B$4-BM35,0)</f>
        <v>0</v>
      </c>
      <c r="BR35" s="0" t="n">
        <f aca="false">MAX(BN35-Inputs!$B$4,0)</f>
        <v>5.25956381233186</v>
      </c>
      <c r="BS35" s="0" t="n">
        <f aca="false">IF(BO35&gt;=Inputs!$B$9,0,MAX(BM35-Inputs!$B$4,0))</f>
        <v>10.3057408175262</v>
      </c>
    </row>
    <row r="36" customFormat="false" ht="15" hidden="false" customHeight="false" outlineLevel="0" collapsed="false">
      <c r="A36" s="0" t="n">
        <v>32</v>
      </c>
      <c r="B36" s="0" t="n">
        <f aca="false">Inputs!$B$3</f>
        <v>574.788024902344</v>
      </c>
      <c r="C36" s="0" t="n">
        <f aca="false">B36*EXP((Inputs!$B$6-Inputs!$B$7-0.5*Inputs!$B$8^2)*$B$2+Inputs!$B$8*SQRT($B$2)*MC_Shocks!A33)</f>
        <v>571.868657549953</v>
      </c>
      <c r="D36" s="0" t="n">
        <f aca="false">C36*EXP((Inputs!$B$6-Inputs!$B$7-0.5*Inputs!$B$8^2)*$B$2+Inputs!$B$8*SQRT($B$2)*MC_Shocks!B33)</f>
        <v>569.226439408652</v>
      </c>
      <c r="E36" s="0" t="n">
        <f aca="false">D36*EXP((Inputs!$B$6-Inputs!$B$7-0.5*Inputs!$B$8^2)*$B$2+Inputs!$B$8*SQRT($B$2)*MC_Shocks!C33)</f>
        <v>575.521166459358</v>
      </c>
      <c r="F36" s="0" t="n">
        <f aca="false">E36*EXP((Inputs!$B$6-Inputs!$B$7-0.5*Inputs!$B$8^2)*$B$2+Inputs!$B$8*SQRT($B$2)*MC_Shocks!D33)</f>
        <v>565.906072194477</v>
      </c>
      <c r="G36" s="0" t="n">
        <f aca="false">F36*EXP((Inputs!$B$6-Inputs!$B$7-0.5*Inputs!$B$8^2)*$B$2+Inputs!$B$8*SQRT($B$2)*MC_Shocks!E33)</f>
        <v>580.223908770658</v>
      </c>
      <c r="H36" s="0" t="n">
        <f aca="false">G36*EXP((Inputs!$B$6-Inputs!$B$7-0.5*Inputs!$B$8^2)*$B$2+Inputs!$B$8*SQRT($B$2)*MC_Shocks!F33)</f>
        <v>585.160438702265</v>
      </c>
      <c r="I36" s="0" t="n">
        <f aca="false">H36*EXP((Inputs!$B$6-Inputs!$B$7-0.5*Inputs!$B$8^2)*$B$2+Inputs!$B$8*SQRT($B$2)*MC_Shocks!G33)</f>
        <v>586.252941442609</v>
      </c>
      <c r="J36" s="0" t="n">
        <f aca="false">I36*EXP((Inputs!$B$6-Inputs!$B$7-0.5*Inputs!$B$8^2)*$B$2+Inputs!$B$8*SQRT($B$2)*MC_Shocks!H33)</f>
        <v>586.052978733092</v>
      </c>
      <c r="K36" s="0" t="n">
        <f aca="false">J36*EXP((Inputs!$B$6-Inputs!$B$7-0.5*Inputs!$B$8^2)*$B$2+Inputs!$B$8*SQRT($B$2)*MC_Shocks!I33)</f>
        <v>587.437472128436</v>
      </c>
      <c r="L36" s="0" t="n">
        <f aca="false">K36*EXP((Inputs!$B$6-Inputs!$B$7-0.5*Inputs!$B$8^2)*$B$2+Inputs!$B$8*SQRT($B$2)*MC_Shocks!J33)</f>
        <v>589.926634900098</v>
      </c>
      <c r="M36" s="0" t="n">
        <f aca="false">L36*EXP((Inputs!$B$6-Inputs!$B$7-0.5*Inputs!$B$8^2)*$B$2+Inputs!$B$8*SQRT($B$2)*MC_Shocks!K33)</f>
        <v>593.009832215298</v>
      </c>
      <c r="N36" s="0" t="n">
        <f aca="false">M36*EXP((Inputs!$B$6-Inputs!$B$7-0.5*Inputs!$B$8^2)*$B$2+Inputs!$B$8*SQRT($B$2)*MC_Shocks!L33)</f>
        <v>595.685531191842</v>
      </c>
      <c r="O36" s="0" t="n">
        <f aca="false">N36*EXP((Inputs!$B$6-Inputs!$B$7-0.5*Inputs!$B$8^2)*$B$2+Inputs!$B$8*SQRT($B$2)*MC_Shocks!M33)</f>
        <v>596.165231888353</v>
      </c>
      <c r="P36" s="0" t="n">
        <f aca="false">O36*EXP((Inputs!$B$6-Inputs!$B$7-0.5*Inputs!$B$8^2)*$B$2+Inputs!$B$8*SQRT($B$2)*MC_Shocks!N33)</f>
        <v>595.288828063921</v>
      </c>
      <c r="Q36" s="0" t="n">
        <f aca="false">P36*EXP((Inputs!$B$6-Inputs!$B$7-0.5*Inputs!$B$8^2)*$B$2+Inputs!$B$8*SQRT($B$2)*MC_Shocks!O33)</f>
        <v>594.630970653107</v>
      </c>
      <c r="R36" s="0" t="n">
        <f aca="false">Q36*EXP((Inputs!$B$6-Inputs!$B$7-0.5*Inputs!$B$8^2)*$B$2+Inputs!$B$8*SQRT($B$2)*MC_Shocks!P33)</f>
        <v>593.768268974371</v>
      </c>
      <c r="S36" s="0" t="n">
        <f aca="false">R36*EXP((Inputs!$B$6-Inputs!$B$7-0.5*Inputs!$B$8^2)*$B$2+Inputs!$B$8*SQRT($B$2)*MC_Shocks!Q33)</f>
        <v>599.189318232998</v>
      </c>
      <c r="T36" s="0" t="n">
        <f aca="false">S36*EXP((Inputs!$B$6-Inputs!$B$7-0.5*Inputs!$B$8^2)*$B$2+Inputs!$B$8*SQRT($B$2)*MC_Shocks!R33)</f>
        <v>602.074140898267</v>
      </c>
      <c r="U36" s="0" t="n">
        <f aca="false">T36*EXP((Inputs!$B$6-Inputs!$B$7-0.5*Inputs!$B$8^2)*$B$2+Inputs!$B$8*SQRT($B$2)*MC_Shocks!S33)</f>
        <v>588.248180642281</v>
      </c>
      <c r="V36" s="0" t="n">
        <f aca="false">U36*EXP((Inputs!$B$6-Inputs!$B$7-0.5*Inputs!$B$8^2)*$B$2+Inputs!$B$8*SQRT($B$2)*MC_Shocks!T33)</f>
        <v>591.372731373961</v>
      </c>
      <c r="W36" s="0" t="n">
        <f aca="false">V36*EXP((Inputs!$B$6-Inputs!$B$7-0.5*Inputs!$B$8^2)*$B$2+Inputs!$B$8*SQRT($B$2)*MC_Shocks!U33)</f>
        <v>592.342882190245</v>
      </c>
      <c r="X36" s="0" t="n">
        <f aca="false">W36*EXP((Inputs!$B$6-Inputs!$B$7-0.5*Inputs!$B$8^2)*$B$2+Inputs!$B$8*SQRT($B$2)*MC_Shocks!V33)</f>
        <v>592.310844344351</v>
      </c>
      <c r="Y36" s="0" t="n">
        <f aca="false">X36*EXP((Inputs!$B$6-Inputs!$B$7-0.5*Inputs!$B$8^2)*$B$2+Inputs!$B$8*SQRT($B$2)*MC_Shocks!W33)</f>
        <v>590.543794483378</v>
      </c>
      <c r="Z36" s="0" t="n">
        <f aca="false">Y36*EXP((Inputs!$B$6-Inputs!$B$7-0.5*Inputs!$B$8^2)*$B$2+Inputs!$B$8*SQRT($B$2)*MC_Shocks!X33)</f>
        <v>595.889750776359</v>
      </c>
      <c r="AA36" s="0" t="n">
        <f aca="false">Z36*EXP((Inputs!$B$6-Inputs!$B$7-0.5*Inputs!$B$8^2)*$B$2+Inputs!$B$8*SQRT($B$2)*MC_Shocks!Y33)</f>
        <v>600.442381596889</v>
      </c>
      <c r="AB36" s="0" t="n">
        <f aca="false">AA36*EXP((Inputs!$B$6-Inputs!$B$7-0.5*Inputs!$B$8^2)*$B$2+Inputs!$B$8*SQRT($B$2)*MC_Shocks!Z33)</f>
        <v>596.828501848031</v>
      </c>
      <c r="AC36" s="0" t="n">
        <f aca="false">AB36*EXP((Inputs!$B$6-Inputs!$B$7-0.5*Inputs!$B$8^2)*$B$2+Inputs!$B$8*SQRT($B$2)*MC_Shocks!AA33)</f>
        <v>598.81533583491</v>
      </c>
      <c r="AD36" s="0" t="n">
        <f aca="false">AC36*EXP((Inputs!$B$6-Inputs!$B$7-0.5*Inputs!$B$8^2)*$B$2+Inputs!$B$8*SQRT($B$2)*MC_Shocks!AB33)</f>
        <v>594.273395891536</v>
      </c>
      <c r="AE36" s="0" t="n">
        <f aca="false">AD36*EXP((Inputs!$B$6-Inputs!$B$7-0.5*Inputs!$B$8^2)*$B$2+Inputs!$B$8*SQRT($B$2)*MC_Shocks!AC33)</f>
        <v>587.86030701146</v>
      </c>
      <c r="AF36" s="0" t="n">
        <f aca="false">AE36*EXP((Inputs!$B$6-Inputs!$B$7-0.5*Inputs!$B$8^2)*$B$2+Inputs!$B$8*SQRT($B$2)*MC_Shocks!AD33)</f>
        <v>585.000060699064</v>
      </c>
      <c r="AG36" s="0" t="n">
        <f aca="false">AF36*EXP((Inputs!$B$6-Inputs!$B$7-0.5*Inputs!$B$8^2)*$B$2+Inputs!$B$8*SQRT($B$2)*MC_Shocks!AE33)</f>
        <v>589.071525918647</v>
      </c>
      <c r="AH36" s="0" t="n">
        <f aca="false">AG36*EXP((Inputs!$B$6-Inputs!$B$7-0.5*Inputs!$B$8^2)*$B$2+Inputs!$B$8*SQRT($B$2)*MC_Shocks!AF33)</f>
        <v>593.598428227108</v>
      </c>
      <c r="AI36" s="0" t="n">
        <f aca="false">AH36*EXP((Inputs!$B$6-Inputs!$B$7-0.5*Inputs!$B$8^2)*$B$2+Inputs!$B$8*SQRT($B$2)*MC_Shocks!AG33)</f>
        <v>596.075691592365</v>
      </c>
      <c r="AJ36" s="0" t="n">
        <f aca="false">AI36*EXP((Inputs!$B$6-Inputs!$B$7-0.5*Inputs!$B$8^2)*$B$2+Inputs!$B$8*SQRT($B$2)*MC_Shocks!AH33)</f>
        <v>599.570845992007</v>
      </c>
      <c r="AK36" s="0" t="n">
        <f aca="false">AJ36*EXP((Inputs!$B$6-Inputs!$B$7-0.5*Inputs!$B$8^2)*$B$2+Inputs!$B$8*SQRT($B$2)*MC_Shocks!AI33)</f>
        <v>602.087806439078</v>
      </c>
      <c r="AL36" s="0" t="n">
        <f aca="false">AK36*EXP((Inputs!$B$6-Inputs!$B$7-0.5*Inputs!$B$8^2)*$B$2+Inputs!$B$8*SQRT($B$2)*MC_Shocks!AJ33)</f>
        <v>599.088163521991</v>
      </c>
      <c r="AM36" s="0" t="n">
        <f aca="false">AL36*EXP((Inputs!$B$6-Inputs!$B$7-0.5*Inputs!$B$8^2)*$B$2+Inputs!$B$8*SQRT($B$2)*MC_Shocks!AK33)</f>
        <v>601.201122036501</v>
      </c>
      <c r="AN36" s="0" t="n">
        <f aca="false">AM36*EXP((Inputs!$B$6-Inputs!$B$7-0.5*Inputs!$B$8^2)*$B$2+Inputs!$B$8*SQRT($B$2)*MC_Shocks!AL33)</f>
        <v>605.08773827211</v>
      </c>
      <c r="AO36" s="0" t="n">
        <f aca="false">AN36*EXP((Inputs!$B$6-Inputs!$B$7-0.5*Inputs!$B$8^2)*$B$2+Inputs!$B$8*SQRT($B$2)*MC_Shocks!AM33)</f>
        <v>608.776716468953</v>
      </c>
      <c r="AP36" s="0" t="n">
        <f aca="false">AO36*EXP((Inputs!$B$6-Inputs!$B$7-0.5*Inputs!$B$8^2)*$B$2+Inputs!$B$8*SQRT($B$2)*MC_Shocks!AN33)</f>
        <v>614.603590664876</v>
      </c>
      <c r="AQ36" s="0" t="n">
        <f aca="false">AP36*EXP((Inputs!$B$6-Inputs!$B$7-0.5*Inputs!$B$8^2)*$B$2+Inputs!$B$8*SQRT($B$2)*MC_Shocks!AO33)</f>
        <v>618.125039609481</v>
      </c>
      <c r="AR36" s="0" t="n">
        <f aca="false">AQ36*EXP((Inputs!$B$6-Inputs!$B$7-0.5*Inputs!$B$8^2)*$B$2+Inputs!$B$8*SQRT($B$2)*MC_Shocks!AP33)</f>
        <v>619.909264091783</v>
      </c>
      <c r="AS36" s="0" t="n">
        <f aca="false">AR36*EXP((Inputs!$B$6-Inputs!$B$7-0.5*Inputs!$B$8^2)*$B$2+Inputs!$B$8*SQRT($B$2)*MC_Shocks!AQ33)</f>
        <v>625.253337051073</v>
      </c>
      <c r="AT36" s="0" t="n">
        <f aca="false">AS36*EXP((Inputs!$B$6-Inputs!$B$7-0.5*Inputs!$B$8^2)*$B$2+Inputs!$B$8*SQRT($B$2)*MC_Shocks!AR33)</f>
        <v>625.180771609524</v>
      </c>
      <c r="AU36" s="0" t="n">
        <f aca="false">AT36*EXP((Inputs!$B$6-Inputs!$B$7-0.5*Inputs!$B$8^2)*$B$2+Inputs!$B$8*SQRT($B$2)*MC_Shocks!AS33)</f>
        <v>620.880910498214</v>
      </c>
      <c r="AV36" s="0" t="n">
        <f aca="false">AU36*EXP((Inputs!$B$6-Inputs!$B$7-0.5*Inputs!$B$8^2)*$B$2+Inputs!$B$8*SQRT($B$2)*MC_Shocks!AT33)</f>
        <v>620.13674914915</v>
      </c>
      <c r="AW36" s="0" t="n">
        <f aca="false">AV36*EXP((Inputs!$B$6-Inputs!$B$7-0.5*Inputs!$B$8^2)*$B$2+Inputs!$B$8*SQRT($B$2)*MC_Shocks!AU33)</f>
        <v>616.541145570676</v>
      </c>
      <c r="AX36" s="0" t="n">
        <f aca="false">AW36*EXP((Inputs!$B$6-Inputs!$B$7-0.5*Inputs!$B$8^2)*$B$2+Inputs!$B$8*SQRT($B$2)*MC_Shocks!AV33)</f>
        <v>613.305527781022</v>
      </c>
      <c r="AY36" s="0" t="n">
        <f aca="false">AX36*EXP((Inputs!$B$6-Inputs!$B$7-0.5*Inputs!$B$8^2)*$B$2+Inputs!$B$8*SQRT($B$2)*MC_Shocks!AW33)</f>
        <v>612.660587977516</v>
      </c>
      <c r="AZ36" s="0" t="n">
        <f aca="false">AY36*EXP((Inputs!$B$6-Inputs!$B$7-0.5*Inputs!$B$8^2)*$B$2+Inputs!$B$8*SQRT($B$2)*MC_Shocks!AX33)</f>
        <v>608.878770033477</v>
      </c>
      <c r="BA36" s="0" t="n">
        <f aca="false">AZ36*EXP((Inputs!$B$6-Inputs!$B$7-0.5*Inputs!$B$8^2)*$B$2+Inputs!$B$8*SQRT($B$2)*MC_Shocks!AY33)</f>
        <v>607.450362967516</v>
      </c>
      <c r="BB36" s="0" t="n">
        <f aca="false">BA36*EXP((Inputs!$B$6-Inputs!$B$7-0.5*Inputs!$B$8^2)*$B$2+Inputs!$B$8*SQRT($B$2)*MC_Shocks!AZ33)</f>
        <v>598.449905419521</v>
      </c>
      <c r="BC36" s="0" t="n">
        <f aca="false">BB36*EXP((Inputs!$B$6-Inputs!$B$7-0.5*Inputs!$B$8^2)*$B$2+Inputs!$B$8*SQRT($B$2)*MC_Shocks!BA33)</f>
        <v>599.519918828294</v>
      </c>
      <c r="BD36" s="0" t="n">
        <f aca="false">BC36*EXP((Inputs!$B$6-Inputs!$B$7-0.5*Inputs!$B$8^2)*$B$2+Inputs!$B$8*SQRT($B$2)*MC_Shocks!BB33)</f>
        <v>599.582206610733</v>
      </c>
      <c r="BE36" s="0" t="n">
        <f aca="false">BD36*EXP((Inputs!$B$6-Inputs!$B$7-0.5*Inputs!$B$8^2)*$B$2+Inputs!$B$8*SQRT($B$2)*MC_Shocks!BC33)</f>
        <v>595.764518523626</v>
      </c>
      <c r="BF36" s="0" t="n">
        <f aca="false">BE36*EXP((Inputs!$B$6-Inputs!$B$7-0.5*Inputs!$B$8^2)*$B$2+Inputs!$B$8*SQRT($B$2)*MC_Shocks!BD33)</f>
        <v>598.944885915003</v>
      </c>
      <c r="BG36" s="0" t="n">
        <f aca="false">BF36*EXP((Inputs!$B$6-Inputs!$B$7-0.5*Inputs!$B$8^2)*$B$2+Inputs!$B$8*SQRT($B$2)*MC_Shocks!BE33)</f>
        <v>603.473192051601</v>
      </c>
      <c r="BH36" s="0" t="n">
        <f aca="false">BG36*EXP((Inputs!$B$6-Inputs!$B$7-0.5*Inputs!$B$8^2)*$B$2+Inputs!$B$8*SQRT($B$2)*MC_Shocks!BF33)</f>
        <v>595.882343174</v>
      </c>
      <c r="BI36" s="0" t="n">
        <f aca="false">BH36*EXP((Inputs!$B$6-Inputs!$B$7-0.5*Inputs!$B$8^2)*$B$2+Inputs!$B$8*SQRT($B$2)*MC_Shocks!BG33)</f>
        <v>592.343615806258</v>
      </c>
      <c r="BJ36" s="0" t="n">
        <f aca="false">BI36*EXP((Inputs!$B$6-Inputs!$B$7-0.5*Inputs!$B$8^2)*$B$2+Inputs!$B$8*SQRT($B$2)*MC_Shocks!BH33)</f>
        <v>588.795927081391</v>
      </c>
      <c r="BK36" s="0" t="n">
        <f aca="false">BJ36*EXP((Inputs!$B$6-Inputs!$B$7-0.5*Inputs!$B$8^2)*$B$2+Inputs!$B$8*SQRT($B$2)*MC_Shocks!BI33)</f>
        <v>584.47719456794</v>
      </c>
      <c r="BL36" s="0" t="n">
        <f aca="false">BK36*EXP((Inputs!$B$6-Inputs!$B$7-0.5*Inputs!$B$8^2)*$B$2+Inputs!$B$8*SQRT($B$2)*MC_Shocks!BJ33)</f>
        <v>588.391346878391</v>
      </c>
      <c r="BM36" s="0" t="n">
        <f aca="false">BL36*EXP((Inputs!$B$6-Inputs!$B$7-0.5*Inputs!$B$8^2)*$B$2+Inputs!$B$8*SQRT($B$2)*MC_Shocks!BK33)</f>
        <v>587.542741552041</v>
      </c>
      <c r="BN36" s="0" t="n">
        <f aca="false">AVERAGE(C36:BM36)</f>
        <v>597.015379221938</v>
      </c>
      <c r="BO36" s="0" t="n">
        <f aca="false">MAX(B36:BM36)</f>
        <v>625.253337051073</v>
      </c>
      <c r="BP36" s="0" t="n">
        <f aca="false">MAX(BM36-Inputs!$B$4,0)</f>
        <v>12.5427415520411</v>
      </c>
      <c r="BQ36" s="0" t="n">
        <f aca="false">MAX(Inputs!$B$4-BM36,0)</f>
        <v>0</v>
      </c>
      <c r="BR36" s="0" t="n">
        <f aca="false">MAX(BN36-Inputs!$B$4,0)</f>
        <v>22.0153792219378</v>
      </c>
      <c r="BS36" s="0" t="n">
        <f aca="false">IF(BO36&gt;=Inputs!$B$9,0,MAX(BM36-Inputs!$B$4,0))</f>
        <v>0</v>
      </c>
    </row>
    <row r="37" customFormat="false" ht="15" hidden="false" customHeight="false" outlineLevel="0" collapsed="false">
      <c r="A37" s="0" t="n">
        <v>33</v>
      </c>
      <c r="B37" s="0" t="n">
        <f aca="false">Inputs!$B$3</f>
        <v>574.788024902344</v>
      </c>
      <c r="C37" s="0" t="n">
        <f aca="false">B37*EXP((Inputs!$B$6-Inputs!$B$7-0.5*Inputs!$B$8^2)*$B$2+Inputs!$B$8*SQRT($B$2)*MC_Shocks!A34)</f>
        <v>573.637269723564</v>
      </c>
      <c r="D37" s="0" t="n">
        <f aca="false">C37*EXP((Inputs!$B$6-Inputs!$B$7-0.5*Inputs!$B$8^2)*$B$2+Inputs!$B$8*SQRT($B$2)*MC_Shocks!B34)</f>
        <v>564.643765103302</v>
      </c>
      <c r="E37" s="0" t="n">
        <f aca="false">D37*EXP((Inputs!$B$6-Inputs!$B$7-0.5*Inputs!$B$8^2)*$B$2+Inputs!$B$8*SQRT($B$2)*MC_Shocks!C34)</f>
        <v>567.550710009962</v>
      </c>
      <c r="F37" s="0" t="n">
        <f aca="false">E37*EXP((Inputs!$B$6-Inputs!$B$7-0.5*Inputs!$B$8^2)*$B$2+Inputs!$B$8*SQRT($B$2)*MC_Shocks!D34)</f>
        <v>562.051476802637</v>
      </c>
      <c r="G37" s="0" t="n">
        <f aca="false">F37*EXP((Inputs!$B$6-Inputs!$B$7-0.5*Inputs!$B$8^2)*$B$2+Inputs!$B$8*SQRT($B$2)*MC_Shocks!E34)</f>
        <v>562.371808646315</v>
      </c>
      <c r="H37" s="0" t="n">
        <f aca="false">G37*EXP((Inputs!$B$6-Inputs!$B$7-0.5*Inputs!$B$8^2)*$B$2+Inputs!$B$8*SQRT($B$2)*MC_Shocks!F34)</f>
        <v>563.663792130541</v>
      </c>
      <c r="I37" s="0" t="n">
        <f aca="false">H37*EXP((Inputs!$B$6-Inputs!$B$7-0.5*Inputs!$B$8^2)*$B$2+Inputs!$B$8*SQRT($B$2)*MC_Shocks!G34)</f>
        <v>569.83471196814</v>
      </c>
      <c r="J37" s="0" t="n">
        <f aca="false">I37*EXP((Inputs!$B$6-Inputs!$B$7-0.5*Inputs!$B$8^2)*$B$2+Inputs!$B$8*SQRT($B$2)*MC_Shocks!H34)</f>
        <v>564.002027489851</v>
      </c>
      <c r="K37" s="0" t="n">
        <f aca="false">J37*EXP((Inputs!$B$6-Inputs!$B$7-0.5*Inputs!$B$8^2)*$B$2+Inputs!$B$8*SQRT($B$2)*MC_Shocks!I34)</f>
        <v>550.704573948896</v>
      </c>
      <c r="L37" s="0" t="n">
        <f aca="false">K37*EXP((Inputs!$B$6-Inputs!$B$7-0.5*Inputs!$B$8^2)*$B$2+Inputs!$B$8*SQRT($B$2)*MC_Shocks!J34)</f>
        <v>551.560371719007</v>
      </c>
      <c r="M37" s="0" t="n">
        <f aca="false">L37*EXP((Inputs!$B$6-Inputs!$B$7-0.5*Inputs!$B$8^2)*$B$2+Inputs!$B$8*SQRT($B$2)*MC_Shocks!K34)</f>
        <v>559.54783136472</v>
      </c>
      <c r="N37" s="0" t="n">
        <f aca="false">M37*EXP((Inputs!$B$6-Inputs!$B$7-0.5*Inputs!$B$8^2)*$B$2+Inputs!$B$8*SQRT($B$2)*MC_Shocks!L34)</f>
        <v>565.127774067339</v>
      </c>
      <c r="O37" s="0" t="n">
        <f aca="false">N37*EXP((Inputs!$B$6-Inputs!$B$7-0.5*Inputs!$B$8^2)*$B$2+Inputs!$B$8*SQRT($B$2)*MC_Shocks!M34)</f>
        <v>566.121886417607</v>
      </c>
      <c r="P37" s="0" t="n">
        <f aca="false">O37*EXP((Inputs!$B$6-Inputs!$B$7-0.5*Inputs!$B$8^2)*$B$2+Inputs!$B$8*SQRT($B$2)*MC_Shocks!N34)</f>
        <v>563.971432762694</v>
      </c>
      <c r="Q37" s="0" t="n">
        <f aca="false">P37*EXP((Inputs!$B$6-Inputs!$B$7-0.5*Inputs!$B$8^2)*$B$2+Inputs!$B$8*SQRT($B$2)*MC_Shocks!O34)</f>
        <v>567.647597288281</v>
      </c>
      <c r="R37" s="0" t="n">
        <f aca="false">Q37*EXP((Inputs!$B$6-Inputs!$B$7-0.5*Inputs!$B$8^2)*$B$2+Inputs!$B$8*SQRT($B$2)*MC_Shocks!P34)</f>
        <v>563.333616869478</v>
      </c>
      <c r="S37" s="0" t="n">
        <f aca="false">R37*EXP((Inputs!$B$6-Inputs!$B$7-0.5*Inputs!$B$8^2)*$B$2+Inputs!$B$8*SQRT($B$2)*MC_Shocks!Q34)</f>
        <v>565.519782850495</v>
      </c>
      <c r="T37" s="0" t="n">
        <f aca="false">S37*EXP((Inputs!$B$6-Inputs!$B$7-0.5*Inputs!$B$8^2)*$B$2+Inputs!$B$8*SQRT($B$2)*MC_Shocks!R34)</f>
        <v>567.845560173404</v>
      </c>
      <c r="U37" s="0" t="n">
        <f aca="false">T37*EXP((Inputs!$B$6-Inputs!$B$7-0.5*Inputs!$B$8^2)*$B$2+Inputs!$B$8*SQRT($B$2)*MC_Shocks!S34)</f>
        <v>572.695643367445</v>
      </c>
      <c r="V37" s="0" t="n">
        <f aca="false">U37*EXP((Inputs!$B$6-Inputs!$B$7-0.5*Inputs!$B$8^2)*$B$2+Inputs!$B$8*SQRT($B$2)*MC_Shocks!T34)</f>
        <v>585.426718884775</v>
      </c>
      <c r="W37" s="0" t="n">
        <f aca="false">V37*EXP((Inputs!$B$6-Inputs!$B$7-0.5*Inputs!$B$8^2)*$B$2+Inputs!$B$8*SQRT($B$2)*MC_Shocks!U34)</f>
        <v>587.307400648322</v>
      </c>
      <c r="X37" s="0" t="n">
        <f aca="false">W37*EXP((Inputs!$B$6-Inputs!$B$7-0.5*Inputs!$B$8^2)*$B$2+Inputs!$B$8*SQRT($B$2)*MC_Shocks!V34)</f>
        <v>584.996054473505</v>
      </c>
      <c r="Y37" s="0" t="n">
        <f aca="false">X37*EXP((Inputs!$B$6-Inputs!$B$7-0.5*Inputs!$B$8^2)*$B$2+Inputs!$B$8*SQRT($B$2)*MC_Shocks!W34)</f>
        <v>584.932555249987</v>
      </c>
      <c r="Z37" s="0" t="n">
        <f aca="false">Y37*EXP((Inputs!$B$6-Inputs!$B$7-0.5*Inputs!$B$8^2)*$B$2+Inputs!$B$8*SQRT($B$2)*MC_Shocks!X34)</f>
        <v>576.835348560103</v>
      </c>
      <c r="AA37" s="0" t="n">
        <f aca="false">Z37*EXP((Inputs!$B$6-Inputs!$B$7-0.5*Inputs!$B$8^2)*$B$2+Inputs!$B$8*SQRT($B$2)*MC_Shocks!Y34)</f>
        <v>573.719191704971</v>
      </c>
      <c r="AB37" s="0" t="n">
        <f aca="false">AA37*EXP((Inputs!$B$6-Inputs!$B$7-0.5*Inputs!$B$8^2)*$B$2+Inputs!$B$8*SQRT($B$2)*MC_Shocks!Z34)</f>
        <v>571.913393334845</v>
      </c>
      <c r="AC37" s="0" t="n">
        <f aca="false">AB37*EXP((Inputs!$B$6-Inputs!$B$7-0.5*Inputs!$B$8^2)*$B$2+Inputs!$B$8*SQRT($B$2)*MC_Shocks!AA34)</f>
        <v>569.594283790219</v>
      </c>
      <c r="AD37" s="0" t="n">
        <f aca="false">AC37*EXP((Inputs!$B$6-Inputs!$B$7-0.5*Inputs!$B$8^2)*$B$2+Inputs!$B$8*SQRT($B$2)*MC_Shocks!AB34)</f>
        <v>570.336922060821</v>
      </c>
      <c r="AE37" s="0" t="n">
        <f aca="false">AD37*EXP((Inputs!$B$6-Inputs!$B$7-0.5*Inputs!$B$8^2)*$B$2+Inputs!$B$8*SQRT($B$2)*MC_Shocks!AC34)</f>
        <v>566.681478758366</v>
      </c>
      <c r="AF37" s="0" t="n">
        <f aca="false">AE37*EXP((Inputs!$B$6-Inputs!$B$7-0.5*Inputs!$B$8^2)*$B$2+Inputs!$B$8*SQRT($B$2)*MC_Shocks!AD34)</f>
        <v>571.797438564713</v>
      </c>
      <c r="AG37" s="0" t="n">
        <f aca="false">AF37*EXP((Inputs!$B$6-Inputs!$B$7-0.5*Inputs!$B$8^2)*$B$2+Inputs!$B$8*SQRT($B$2)*MC_Shocks!AE34)</f>
        <v>571.852316800463</v>
      </c>
      <c r="AH37" s="0" t="n">
        <f aca="false">AG37*EXP((Inputs!$B$6-Inputs!$B$7-0.5*Inputs!$B$8^2)*$B$2+Inputs!$B$8*SQRT($B$2)*MC_Shocks!AF34)</f>
        <v>571.864067703512</v>
      </c>
      <c r="AI37" s="0" t="n">
        <f aca="false">AH37*EXP((Inputs!$B$6-Inputs!$B$7-0.5*Inputs!$B$8^2)*$B$2+Inputs!$B$8*SQRT($B$2)*MC_Shocks!AG34)</f>
        <v>570.432286629968</v>
      </c>
      <c r="AJ37" s="0" t="n">
        <f aca="false">AI37*EXP((Inputs!$B$6-Inputs!$B$7-0.5*Inputs!$B$8^2)*$B$2+Inputs!$B$8*SQRT($B$2)*MC_Shocks!AH34)</f>
        <v>571.188867030376</v>
      </c>
      <c r="AK37" s="0" t="n">
        <f aca="false">AJ37*EXP((Inputs!$B$6-Inputs!$B$7-0.5*Inputs!$B$8^2)*$B$2+Inputs!$B$8*SQRT($B$2)*MC_Shocks!AI34)</f>
        <v>574.994065800611</v>
      </c>
      <c r="AL37" s="0" t="n">
        <f aca="false">AK37*EXP((Inputs!$B$6-Inputs!$B$7-0.5*Inputs!$B$8^2)*$B$2+Inputs!$B$8*SQRT($B$2)*MC_Shocks!AJ34)</f>
        <v>571.106174924009</v>
      </c>
      <c r="AM37" s="0" t="n">
        <f aca="false">AL37*EXP((Inputs!$B$6-Inputs!$B$7-0.5*Inputs!$B$8^2)*$B$2+Inputs!$B$8*SQRT($B$2)*MC_Shocks!AK34)</f>
        <v>568.185899617745</v>
      </c>
      <c r="AN37" s="0" t="n">
        <f aca="false">AM37*EXP((Inputs!$B$6-Inputs!$B$7-0.5*Inputs!$B$8^2)*$B$2+Inputs!$B$8*SQRT($B$2)*MC_Shocks!AL34)</f>
        <v>566.872003135218</v>
      </c>
      <c r="AO37" s="0" t="n">
        <f aca="false">AN37*EXP((Inputs!$B$6-Inputs!$B$7-0.5*Inputs!$B$8^2)*$B$2+Inputs!$B$8*SQRT($B$2)*MC_Shocks!AM34)</f>
        <v>560.90475863649</v>
      </c>
      <c r="AP37" s="0" t="n">
        <f aca="false">AO37*EXP((Inputs!$B$6-Inputs!$B$7-0.5*Inputs!$B$8^2)*$B$2+Inputs!$B$8*SQRT($B$2)*MC_Shocks!AN34)</f>
        <v>557.323748683168</v>
      </c>
      <c r="AQ37" s="0" t="n">
        <f aca="false">AP37*EXP((Inputs!$B$6-Inputs!$B$7-0.5*Inputs!$B$8^2)*$B$2+Inputs!$B$8*SQRT($B$2)*MC_Shocks!AO34)</f>
        <v>555.274615235056</v>
      </c>
      <c r="AR37" s="0" t="n">
        <f aca="false">AQ37*EXP((Inputs!$B$6-Inputs!$B$7-0.5*Inputs!$B$8^2)*$B$2+Inputs!$B$8*SQRT($B$2)*MC_Shocks!AP34)</f>
        <v>559.19240927307</v>
      </c>
      <c r="AS37" s="0" t="n">
        <f aca="false">AR37*EXP((Inputs!$B$6-Inputs!$B$7-0.5*Inputs!$B$8^2)*$B$2+Inputs!$B$8*SQRT($B$2)*MC_Shocks!AQ34)</f>
        <v>560.411218534173</v>
      </c>
      <c r="AT37" s="0" t="n">
        <f aca="false">AS37*EXP((Inputs!$B$6-Inputs!$B$7-0.5*Inputs!$B$8^2)*$B$2+Inputs!$B$8*SQRT($B$2)*MC_Shocks!AR34)</f>
        <v>561.325472394949</v>
      </c>
      <c r="AU37" s="0" t="n">
        <f aca="false">AT37*EXP((Inputs!$B$6-Inputs!$B$7-0.5*Inputs!$B$8^2)*$B$2+Inputs!$B$8*SQRT($B$2)*MC_Shocks!AS34)</f>
        <v>565.180624839347</v>
      </c>
      <c r="AV37" s="0" t="n">
        <f aca="false">AU37*EXP((Inputs!$B$6-Inputs!$B$7-0.5*Inputs!$B$8^2)*$B$2+Inputs!$B$8*SQRT($B$2)*MC_Shocks!AT34)</f>
        <v>564.618302876598</v>
      </c>
      <c r="AW37" s="0" t="n">
        <f aca="false">AV37*EXP((Inputs!$B$6-Inputs!$B$7-0.5*Inputs!$B$8^2)*$B$2+Inputs!$B$8*SQRT($B$2)*MC_Shocks!AU34)</f>
        <v>566.42337041317</v>
      </c>
      <c r="AX37" s="0" t="n">
        <f aca="false">AW37*EXP((Inputs!$B$6-Inputs!$B$7-0.5*Inputs!$B$8^2)*$B$2+Inputs!$B$8*SQRT($B$2)*MC_Shocks!AV34)</f>
        <v>566.013130347771</v>
      </c>
      <c r="AY37" s="0" t="n">
        <f aca="false">AX37*EXP((Inputs!$B$6-Inputs!$B$7-0.5*Inputs!$B$8^2)*$B$2+Inputs!$B$8*SQRT($B$2)*MC_Shocks!AW34)</f>
        <v>567.259410555826</v>
      </c>
      <c r="AZ37" s="0" t="n">
        <f aca="false">AY37*EXP((Inputs!$B$6-Inputs!$B$7-0.5*Inputs!$B$8^2)*$B$2+Inputs!$B$8*SQRT($B$2)*MC_Shocks!AX34)</f>
        <v>564.696285784197</v>
      </c>
      <c r="BA37" s="0" t="n">
        <f aca="false">AZ37*EXP((Inputs!$B$6-Inputs!$B$7-0.5*Inputs!$B$8^2)*$B$2+Inputs!$B$8*SQRT($B$2)*MC_Shocks!AY34)</f>
        <v>553.928338609959</v>
      </c>
      <c r="BB37" s="0" t="n">
        <f aca="false">BA37*EXP((Inputs!$B$6-Inputs!$B$7-0.5*Inputs!$B$8^2)*$B$2+Inputs!$B$8*SQRT($B$2)*MC_Shocks!AZ34)</f>
        <v>553.390788567486</v>
      </c>
      <c r="BC37" s="0" t="n">
        <f aca="false">BB37*EXP((Inputs!$B$6-Inputs!$B$7-0.5*Inputs!$B$8^2)*$B$2+Inputs!$B$8*SQRT($B$2)*MC_Shocks!BA34)</f>
        <v>559.724867643132</v>
      </c>
      <c r="BD37" s="0" t="n">
        <f aca="false">BC37*EXP((Inputs!$B$6-Inputs!$B$7-0.5*Inputs!$B$8^2)*$B$2+Inputs!$B$8*SQRT($B$2)*MC_Shocks!BB34)</f>
        <v>563.905854872451</v>
      </c>
      <c r="BE37" s="0" t="n">
        <f aca="false">BD37*EXP((Inputs!$B$6-Inputs!$B$7-0.5*Inputs!$B$8^2)*$B$2+Inputs!$B$8*SQRT($B$2)*MC_Shocks!BC34)</f>
        <v>568.294688448009</v>
      </c>
      <c r="BF37" s="0" t="n">
        <f aca="false">BE37*EXP((Inputs!$B$6-Inputs!$B$7-0.5*Inputs!$B$8^2)*$B$2+Inputs!$B$8*SQRT($B$2)*MC_Shocks!BD34)</f>
        <v>573.949036832233</v>
      </c>
      <c r="BG37" s="0" t="n">
        <f aca="false">BF37*EXP((Inputs!$B$6-Inputs!$B$7-0.5*Inputs!$B$8^2)*$B$2+Inputs!$B$8*SQRT($B$2)*MC_Shocks!BE34)</f>
        <v>574.407027001498</v>
      </c>
      <c r="BH37" s="0" t="n">
        <f aca="false">BG37*EXP((Inputs!$B$6-Inputs!$B$7-0.5*Inputs!$B$8^2)*$B$2+Inputs!$B$8*SQRT($B$2)*MC_Shocks!BF34)</f>
        <v>575.361119063233</v>
      </c>
      <c r="BI37" s="0" t="n">
        <f aca="false">BH37*EXP((Inputs!$B$6-Inputs!$B$7-0.5*Inputs!$B$8^2)*$B$2+Inputs!$B$8*SQRT($B$2)*MC_Shocks!BG34)</f>
        <v>572.60286500325</v>
      </c>
      <c r="BJ37" s="0" t="n">
        <f aca="false">BI37*EXP((Inputs!$B$6-Inputs!$B$7-0.5*Inputs!$B$8^2)*$B$2+Inputs!$B$8*SQRT($B$2)*MC_Shocks!BH34)</f>
        <v>571.222802305845</v>
      </c>
      <c r="BK37" s="0" t="n">
        <f aca="false">BJ37*EXP((Inputs!$B$6-Inputs!$B$7-0.5*Inputs!$B$8^2)*$B$2+Inputs!$B$8*SQRT($B$2)*MC_Shocks!BI34)</f>
        <v>574.074136963325</v>
      </c>
      <c r="BL37" s="0" t="n">
        <f aca="false">BK37*EXP((Inputs!$B$6-Inputs!$B$7-0.5*Inputs!$B$8^2)*$B$2+Inputs!$B$8*SQRT($B$2)*MC_Shocks!BJ34)</f>
        <v>579.63769376532</v>
      </c>
      <c r="BM37" s="0" t="n">
        <f aca="false">BL37*EXP((Inputs!$B$6-Inputs!$B$7-0.5*Inputs!$B$8^2)*$B$2+Inputs!$B$8*SQRT($B$2)*MC_Shocks!BK34)</f>
        <v>579.051458429059</v>
      </c>
      <c r="BN37" s="0" t="n">
        <f aca="false">AVERAGE(C37:BM37)</f>
        <v>567.937176594521</v>
      </c>
      <c r="BO37" s="0" t="n">
        <f aca="false">MAX(B37:BM37)</f>
        <v>587.307400648322</v>
      </c>
      <c r="BP37" s="0" t="n">
        <f aca="false">MAX(BM37-Inputs!$B$4,0)</f>
        <v>4.05145842905938</v>
      </c>
      <c r="BQ37" s="0" t="n">
        <f aca="false">MAX(Inputs!$B$4-BM37,0)</f>
        <v>0</v>
      </c>
      <c r="BR37" s="0" t="n">
        <f aca="false">MAX(BN37-Inputs!$B$4,0)</f>
        <v>0</v>
      </c>
      <c r="BS37" s="0" t="n">
        <f aca="false">IF(BO37&gt;=Inputs!$B$9,0,MAX(BM37-Inputs!$B$4,0))</f>
        <v>4.05145842905938</v>
      </c>
    </row>
    <row r="38" customFormat="false" ht="15" hidden="false" customHeight="false" outlineLevel="0" collapsed="false">
      <c r="A38" s="0" t="n">
        <v>34</v>
      </c>
      <c r="B38" s="0" t="n">
        <f aca="false">Inputs!$B$3</f>
        <v>574.788024902344</v>
      </c>
      <c r="C38" s="0" t="n">
        <f aca="false">B38*EXP((Inputs!$B$6-Inputs!$B$7-0.5*Inputs!$B$8^2)*$B$2+Inputs!$B$8*SQRT($B$2)*MC_Shocks!A35)</f>
        <v>572.792953848318</v>
      </c>
      <c r="D38" s="0" t="n">
        <f aca="false">C38*EXP((Inputs!$B$6-Inputs!$B$7-0.5*Inputs!$B$8^2)*$B$2+Inputs!$B$8*SQRT($B$2)*MC_Shocks!B35)</f>
        <v>572.849385894542</v>
      </c>
      <c r="E38" s="0" t="n">
        <f aca="false">D38*EXP((Inputs!$B$6-Inputs!$B$7-0.5*Inputs!$B$8^2)*$B$2+Inputs!$B$8*SQRT($B$2)*MC_Shocks!C35)</f>
        <v>575.642326980927</v>
      </c>
      <c r="F38" s="0" t="n">
        <f aca="false">E38*EXP((Inputs!$B$6-Inputs!$B$7-0.5*Inputs!$B$8^2)*$B$2+Inputs!$B$8*SQRT($B$2)*MC_Shocks!D35)</f>
        <v>569.14019462241</v>
      </c>
      <c r="G38" s="0" t="n">
        <f aca="false">F38*EXP((Inputs!$B$6-Inputs!$B$7-0.5*Inputs!$B$8^2)*$B$2+Inputs!$B$8*SQRT($B$2)*MC_Shocks!E35)</f>
        <v>558.919583667332</v>
      </c>
      <c r="H38" s="0" t="n">
        <f aca="false">G38*EXP((Inputs!$B$6-Inputs!$B$7-0.5*Inputs!$B$8^2)*$B$2+Inputs!$B$8*SQRT($B$2)*MC_Shocks!F35)</f>
        <v>556.536382364945</v>
      </c>
      <c r="I38" s="0" t="n">
        <f aca="false">H38*EXP((Inputs!$B$6-Inputs!$B$7-0.5*Inputs!$B$8^2)*$B$2+Inputs!$B$8*SQRT($B$2)*MC_Shocks!G35)</f>
        <v>551.224964229747</v>
      </c>
      <c r="J38" s="0" t="n">
        <f aca="false">I38*EXP((Inputs!$B$6-Inputs!$B$7-0.5*Inputs!$B$8^2)*$B$2+Inputs!$B$8*SQRT($B$2)*MC_Shocks!H35)</f>
        <v>549.059206919695</v>
      </c>
      <c r="K38" s="0" t="n">
        <f aca="false">J38*EXP((Inputs!$B$6-Inputs!$B$7-0.5*Inputs!$B$8^2)*$B$2+Inputs!$B$8*SQRT($B$2)*MC_Shocks!I35)</f>
        <v>548.467635735512</v>
      </c>
      <c r="L38" s="0" t="n">
        <f aca="false">K38*EXP((Inputs!$B$6-Inputs!$B$7-0.5*Inputs!$B$8^2)*$B$2+Inputs!$B$8*SQRT($B$2)*MC_Shocks!J35)</f>
        <v>546.550658028468</v>
      </c>
      <c r="M38" s="0" t="n">
        <f aca="false">L38*EXP((Inputs!$B$6-Inputs!$B$7-0.5*Inputs!$B$8^2)*$B$2+Inputs!$B$8*SQRT($B$2)*MC_Shocks!K35)</f>
        <v>552.93679193968</v>
      </c>
      <c r="N38" s="0" t="n">
        <f aca="false">M38*EXP((Inputs!$B$6-Inputs!$B$7-0.5*Inputs!$B$8^2)*$B$2+Inputs!$B$8*SQRT($B$2)*MC_Shocks!L35)</f>
        <v>554.424187895336</v>
      </c>
      <c r="O38" s="0" t="n">
        <f aca="false">N38*EXP((Inputs!$B$6-Inputs!$B$7-0.5*Inputs!$B$8^2)*$B$2+Inputs!$B$8*SQRT($B$2)*MC_Shocks!M35)</f>
        <v>555.799743032507</v>
      </c>
      <c r="P38" s="0" t="n">
        <f aca="false">O38*EXP((Inputs!$B$6-Inputs!$B$7-0.5*Inputs!$B$8^2)*$B$2+Inputs!$B$8*SQRT($B$2)*MC_Shocks!N35)</f>
        <v>558.602610997908</v>
      </c>
      <c r="Q38" s="0" t="n">
        <f aca="false">P38*EXP((Inputs!$B$6-Inputs!$B$7-0.5*Inputs!$B$8^2)*$B$2+Inputs!$B$8*SQRT($B$2)*MC_Shocks!O35)</f>
        <v>553.630965046484</v>
      </c>
      <c r="R38" s="0" t="n">
        <f aca="false">Q38*EXP((Inputs!$B$6-Inputs!$B$7-0.5*Inputs!$B$8^2)*$B$2+Inputs!$B$8*SQRT($B$2)*MC_Shocks!P35)</f>
        <v>558.266193376163</v>
      </c>
      <c r="S38" s="0" t="n">
        <f aca="false">R38*EXP((Inputs!$B$6-Inputs!$B$7-0.5*Inputs!$B$8^2)*$B$2+Inputs!$B$8*SQRT($B$2)*MC_Shocks!Q35)</f>
        <v>557.983387413537</v>
      </c>
      <c r="T38" s="0" t="n">
        <f aca="false">S38*EXP((Inputs!$B$6-Inputs!$B$7-0.5*Inputs!$B$8^2)*$B$2+Inputs!$B$8*SQRT($B$2)*MC_Shocks!R35)</f>
        <v>561.012066704595</v>
      </c>
      <c r="U38" s="0" t="n">
        <f aca="false">T38*EXP((Inputs!$B$6-Inputs!$B$7-0.5*Inputs!$B$8^2)*$B$2+Inputs!$B$8*SQRT($B$2)*MC_Shocks!S35)</f>
        <v>556.314477115043</v>
      </c>
      <c r="V38" s="0" t="n">
        <f aca="false">U38*EXP((Inputs!$B$6-Inputs!$B$7-0.5*Inputs!$B$8^2)*$B$2+Inputs!$B$8*SQRT($B$2)*MC_Shocks!T35)</f>
        <v>549.551318489551</v>
      </c>
      <c r="W38" s="0" t="n">
        <f aca="false">V38*EXP((Inputs!$B$6-Inputs!$B$7-0.5*Inputs!$B$8^2)*$B$2+Inputs!$B$8*SQRT($B$2)*MC_Shocks!U35)</f>
        <v>553.180735365545</v>
      </c>
      <c r="X38" s="0" t="n">
        <f aca="false">W38*EXP((Inputs!$B$6-Inputs!$B$7-0.5*Inputs!$B$8^2)*$B$2+Inputs!$B$8*SQRT($B$2)*MC_Shocks!V35)</f>
        <v>554.887363770115</v>
      </c>
      <c r="Y38" s="0" t="n">
        <f aca="false">X38*EXP((Inputs!$B$6-Inputs!$B$7-0.5*Inputs!$B$8^2)*$B$2+Inputs!$B$8*SQRT($B$2)*MC_Shocks!W35)</f>
        <v>550.982767065138</v>
      </c>
      <c r="Z38" s="0" t="n">
        <f aca="false">Y38*EXP((Inputs!$B$6-Inputs!$B$7-0.5*Inputs!$B$8^2)*$B$2+Inputs!$B$8*SQRT($B$2)*MC_Shocks!X35)</f>
        <v>547.246235448702</v>
      </c>
      <c r="AA38" s="0" t="n">
        <f aca="false">Z38*EXP((Inputs!$B$6-Inputs!$B$7-0.5*Inputs!$B$8^2)*$B$2+Inputs!$B$8*SQRT($B$2)*MC_Shocks!Y35)</f>
        <v>552.206027735798</v>
      </c>
      <c r="AB38" s="0" t="n">
        <f aca="false">AA38*EXP((Inputs!$B$6-Inputs!$B$7-0.5*Inputs!$B$8^2)*$B$2+Inputs!$B$8*SQRT($B$2)*MC_Shocks!Z35)</f>
        <v>547.071761507009</v>
      </c>
      <c r="AC38" s="0" t="n">
        <f aca="false">AB38*EXP((Inputs!$B$6-Inputs!$B$7-0.5*Inputs!$B$8^2)*$B$2+Inputs!$B$8*SQRT($B$2)*MC_Shocks!AA35)</f>
        <v>554.29973205414</v>
      </c>
      <c r="AD38" s="0" t="n">
        <f aca="false">AC38*EXP((Inputs!$B$6-Inputs!$B$7-0.5*Inputs!$B$8^2)*$B$2+Inputs!$B$8*SQRT($B$2)*MC_Shocks!AB35)</f>
        <v>550.405517777016</v>
      </c>
      <c r="AE38" s="0" t="n">
        <f aca="false">AD38*EXP((Inputs!$B$6-Inputs!$B$7-0.5*Inputs!$B$8^2)*$B$2+Inputs!$B$8*SQRT($B$2)*MC_Shocks!AC35)</f>
        <v>553.252212241445</v>
      </c>
      <c r="AF38" s="0" t="n">
        <f aca="false">AE38*EXP((Inputs!$B$6-Inputs!$B$7-0.5*Inputs!$B$8^2)*$B$2+Inputs!$B$8*SQRT($B$2)*MC_Shocks!AD35)</f>
        <v>551.863861268251</v>
      </c>
      <c r="AG38" s="0" t="n">
        <f aca="false">AF38*EXP((Inputs!$B$6-Inputs!$B$7-0.5*Inputs!$B$8^2)*$B$2+Inputs!$B$8*SQRT($B$2)*MC_Shocks!AE35)</f>
        <v>554.56320052237</v>
      </c>
      <c r="AH38" s="0" t="n">
        <f aca="false">AG38*EXP((Inputs!$B$6-Inputs!$B$7-0.5*Inputs!$B$8^2)*$B$2+Inputs!$B$8*SQRT($B$2)*MC_Shocks!AF35)</f>
        <v>552.226711037541</v>
      </c>
      <c r="AI38" s="0" t="n">
        <f aca="false">AH38*EXP((Inputs!$B$6-Inputs!$B$7-0.5*Inputs!$B$8^2)*$B$2+Inputs!$B$8*SQRT($B$2)*MC_Shocks!AG35)</f>
        <v>551.566034833685</v>
      </c>
      <c r="AJ38" s="0" t="n">
        <f aca="false">AI38*EXP((Inputs!$B$6-Inputs!$B$7-0.5*Inputs!$B$8^2)*$B$2+Inputs!$B$8*SQRT($B$2)*MC_Shocks!AH35)</f>
        <v>551.79715517994</v>
      </c>
      <c r="AK38" s="0" t="n">
        <f aca="false">AJ38*EXP((Inputs!$B$6-Inputs!$B$7-0.5*Inputs!$B$8^2)*$B$2+Inputs!$B$8*SQRT($B$2)*MC_Shocks!AI35)</f>
        <v>547.479227305238</v>
      </c>
      <c r="AL38" s="0" t="n">
        <f aca="false">AK38*EXP((Inputs!$B$6-Inputs!$B$7-0.5*Inputs!$B$8^2)*$B$2+Inputs!$B$8*SQRT($B$2)*MC_Shocks!AJ35)</f>
        <v>550.758147104127</v>
      </c>
      <c r="AM38" s="0" t="n">
        <f aca="false">AL38*EXP((Inputs!$B$6-Inputs!$B$7-0.5*Inputs!$B$8^2)*$B$2+Inputs!$B$8*SQRT($B$2)*MC_Shocks!AK35)</f>
        <v>548.572145175876</v>
      </c>
      <c r="AN38" s="0" t="n">
        <f aca="false">AM38*EXP((Inputs!$B$6-Inputs!$B$7-0.5*Inputs!$B$8^2)*$B$2+Inputs!$B$8*SQRT($B$2)*MC_Shocks!AL35)</f>
        <v>547.629879474893</v>
      </c>
      <c r="AO38" s="0" t="n">
        <f aca="false">AN38*EXP((Inputs!$B$6-Inputs!$B$7-0.5*Inputs!$B$8^2)*$B$2+Inputs!$B$8*SQRT($B$2)*MC_Shocks!AM35)</f>
        <v>543.378347178348</v>
      </c>
      <c r="AP38" s="0" t="n">
        <f aca="false">AO38*EXP((Inputs!$B$6-Inputs!$B$7-0.5*Inputs!$B$8^2)*$B$2+Inputs!$B$8*SQRT($B$2)*MC_Shocks!AN35)</f>
        <v>532.494880817344</v>
      </c>
      <c r="AQ38" s="0" t="n">
        <f aca="false">AP38*EXP((Inputs!$B$6-Inputs!$B$7-0.5*Inputs!$B$8^2)*$B$2+Inputs!$B$8*SQRT($B$2)*MC_Shocks!AO35)</f>
        <v>531.73869612404</v>
      </c>
      <c r="AR38" s="0" t="n">
        <f aca="false">AQ38*EXP((Inputs!$B$6-Inputs!$B$7-0.5*Inputs!$B$8^2)*$B$2+Inputs!$B$8*SQRT($B$2)*MC_Shocks!AP35)</f>
        <v>542.064884674049</v>
      </c>
      <c r="AS38" s="0" t="n">
        <f aca="false">AR38*EXP((Inputs!$B$6-Inputs!$B$7-0.5*Inputs!$B$8^2)*$B$2+Inputs!$B$8*SQRT($B$2)*MC_Shocks!AQ35)</f>
        <v>545.500799343259</v>
      </c>
      <c r="AT38" s="0" t="n">
        <f aca="false">AS38*EXP((Inputs!$B$6-Inputs!$B$7-0.5*Inputs!$B$8^2)*$B$2+Inputs!$B$8*SQRT($B$2)*MC_Shocks!AR35)</f>
        <v>545.468908048551</v>
      </c>
      <c r="AU38" s="0" t="n">
        <f aca="false">AT38*EXP((Inputs!$B$6-Inputs!$B$7-0.5*Inputs!$B$8^2)*$B$2+Inputs!$B$8*SQRT($B$2)*MC_Shocks!AS35)</f>
        <v>544.383864623606</v>
      </c>
      <c r="AV38" s="0" t="n">
        <f aca="false">AU38*EXP((Inputs!$B$6-Inputs!$B$7-0.5*Inputs!$B$8^2)*$B$2+Inputs!$B$8*SQRT($B$2)*MC_Shocks!AT35)</f>
        <v>544.53225599566</v>
      </c>
      <c r="AW38" s="0" t="n">
        <f aca="false">AV38*EXP((Inputs!$B$6-Inputs!$B$7-0.5*Inputs!$B$8^2)*$B$2+Inputs!$B$8*SQRT($B$2)*MC_Shocks!AU35)</f>
        <v>546.952402222008</v>
      </c>
      <c r="AX38" s="0" t="n">
        <f aca="false">AW38*EXP((Inputs!$B$6-Inputs!$B$7-0.5*Inputs!$B$8^2)*$B$2+Inputs!$B$8*SQRT($B$2)*MC_Shocks!AV35)</f>
        <v>541.903948158182</v>
      </c>
      <c r="AY38" s="0" t="n">
        <f aca="false">AX38*EXP((Inputs!$B$6-Inputs!$B$7-0.5*Inputs!$B$8^2)*$B$2+Inputs!$B$8*SQRT($B$2)*MC_Shocks!AW35)</f>
        <v>546.767117368834</v>
      </c>
      <c r="AZ38" s="0" t="n">
        <f aca="false">AY38*EXP((Inputs!$B$6-Inputs!$B$7-0.5*Inputs!$B$8^2)*$B$2+Inputs!$B$8*SQRT($B$2)*MC_Shocks!AX35)</f>
        <v>549.930763816332</v>
      </c>
      <c r="BA38" s="0" t="n">
        <f aca="false">AZ38*EXP((Inputs!$B$6-Inputs!$B$7-0.5*Inputs!$B$8^2)*$B$2+Inputs!$B$8*SQRT($B$2)*MC_Shocks!AY35)</f>
        <v>553.125020811304</v>
      </c>
      <c r="BB38" s="0" t="n">
        <f aca="false">BA38*EXP((Inputs!$B$6-Inputs!$B$7-0.5*Inputs!$B$8^2)*$B$2+Inputs!$B$8*SQRT($B$2)*MC_Shocks!AZ35)</f>
        <v>555.104726326903</v>
      </c>
      <c r="BC38" s="0" t="n">
        <f aca="false">BB38*EXP((Inputs!$B$6-Inputs!$B$7-0.5*Inputs!$B$8^2)*$B$2+Inputs!$B$8*SQRT($B$2)*MC_Shocks!BA35)</f>
        <v>555.243489816</v>
      </c>
      <c r="BD38" s="0" t="n">
        <f aca="false">BC38*EXP((Inputs!$B$6-Inputs!$B$7-0.5*Inputs!$B$8^2)*$B$2+Inputs!$B$8*SQRT($B$2)*MC_Shocks!BB35)</f>
        <v>558.267840197739</v>
      </c>
      <c r="BE38" s="0" t="n">
        <f aca="false">BD38*EXP((Inputs!$B$6-Inputs!$B$7-0.5*Inputs!$B$8^2)*$B$2+Inputs!$B$8*SQRT($B$2)*MC_Shocks!BC35)</f>
        <v>560.947890118553</v>
      </c>
      <c r="BF38" s="0" t="n">
        <f aca="false">BE38*EXP((Inputs!$B$6-Inputs!$B$7-0.5*Inputs!$B$8^2)*$B$2+Inputs!$B$8*SQRT($B$2)*MC_Shocks!BD35)</f>
        <v>559.427394221097</v>
      </c>
      <c r="BG38" s="0" t="n">
        <f aca="false">BF38*EXP((Inputs!$B$6-Inputs!$B$7-0.5*Inputs!$B$8^2)*$B$2+Inputs!$B$8*SQRT($B$2)*MC_Shocks!BE35)</f>
        <v>556.940113240022</v>
      </c>
      <c r="BH38" s="0" t="n">
        <f aca="false">BG38*EXP((Inputs!$B$6-Inputs!$B$7-0.5*Inputs!$B$8^2)*$B$2+Inputs!$B$8*SQRT($B$2)*MC_Shocks!BF35)</f>
        <v>557.442894810133</v>
      </c>
      <c r="BI38" s="0" t="n">
        <f aca="false">BH38*EXP((Inputs!$B$6-Inputs!$B$7-0.5*Inputs!$B$8^2)*$B$2+Inputs!$B$8*SQRT($B$2)*MC_Shocks!BG35)</f>
        <v>564.388425071524</v>
      </c>
      <c r="BJ38" s="0" t="n">
        <f aca="false">BI38*EXP((Inputs!$B$6-Inputs!$B$7-0.5*Inputs!$B$8^2)*$B$2+Inputs!$B$8*SQRT($B$2)*MC_Shocks!BH35)</f>
        <v>558.920503481848</v>
      </c>
      <c r="BK38" s="0" t="n">
        <f aca="false">BJ38*EXP((Inputs!$B$6-Inputs!$B$7-0.5*Inputs!$B$8^2)*$B$2+Inputs!$B$8*SQRT($B$2)*MC_Shocks!BI35)</f>
        <v>552.503494394491</v>
      </c>
      <c r="BL38" s="0" t="n">
        <f aca="false">BK38*EXP((Inputs!$B$6-Inputs!$B$7-0.5*Inputs!$B$8^2)*$B$2+Inputs!$B$8*SQRT($B$2)*MC_Shocks!BJ35)</f>
        <v>553.278298452747</v>
      </c>
      <c r="BM38" s="0" t="n">
        <f aca="false">BL38*EXP((Inputs!$B$6-Inputs!$B$7-0.5*Inputs!$B$8^2)*$B$2+Inputs!$B$8*SQRT($B$2)*MC_Shocks!BK35)</f>
        <v>553.553909555874</v>
      </c>
      <c r="BN38" s="0" t="n">
        <f aca="false">AVERAGE(C38:BM38)</f>
        <v>552.919914572031</v>
      </c>
      <c r="BO38" s="0" t="n">
        <f aca="false">MAX(B38:BM38)</f>
        <v>575.642326980927</v>
      </c>
      <c r="BP38" s="0" t="n">
        <f aca="false">MAX(BM38-Inputs!$B$4,0)</f>
        <v>0</v>
      </c>
      <c r="BQ38" s="0" t="n">
        <f aca="false">MAX(Inputs!$B$4-BM38,0)</f>
        <v>21.4460904441257</v>
      </c>
      <c r="BR38" s="0" t="n">
        <f aca="false">MAX(BN38-Inputs!$B$4,0)</f>
        <v>0</v>
      </c>
      <c r="BS38" s="0" t="n">
        <f aca="false">IF(BO38&gt;=Inputs!$B$9,0,MAX(BM38-Inputs!$B$4,0))</f>
        <v>0</v>
      </c>
    </row>
    <row r="39" customFormat="false" ht="15" hidden="false" customHeight="false" outlineLevel="0" collapsed="false">
      <c r="A39" s="0" t="n">
        <v>35</v>
      </c>
      <c r="B39" s="0" t="n">
        <f aca="false">Inputs!$B$3</f>
        <v>574.788024902344</v>
      </c>
      <c r="C39" s="0" t="n">
        <f aca="false">B39*EXP((Inputs!$B$6-Inputs!$B$7-0.5*Inputs!$B$8^2)*$B$2+Inputs!$B$8*SQRT($B$2)*MC_Shocks!A36)</f>
        <v>575.633262494616</v>
      </c>
      <c r="D39" s="0" t="n">
        <f aca="false">C39*EXP((Inputs!$B$6-Inputs!$B$7-0.5*Inputs!$B$8^2)*$B$2+Inputs!$B$8*SQRT($B$2)*MC_Shocks!B36)</f>
        <v>576.802753537629</v>
      </c>
      <c r="E39" s="0" t="n">
        <f aca="false">D39*EXP((Inputs!$B$6-Inputs!$B$7-0.5*Inputs!$B$8^2)*$B$2+Inputs!$B$8*SQRT($B$2)*MC_Shocks!C36)</f>
        <v>575.836653449075</v>
      </c>
      <c r="F39" s="0" t="n">
        <f aca="false">E39*EXP((Inputs!$B$6-Inputs!$B$7-0.5*Inputs!$B$8^2)*$B$2+Inputs!$B$8*SQRT($B$2)*MC_Shocks!D36)</f>
        <v>582.737827086099</v>
      </c>
      <c r="G39" s="0" t="n">
        <f aca="false">F39*EXP((Inputs!$B$6-Inputs!$B$7-0.5*Inputs!$B$8^2)*$B$2+Inputs!$B$8*SQRT($B$2)*MC_Shocks!E36)</f>
        <v>575.438182946155</v>
      </c>
      <c r="H39" s="0" t="n">
        <f aca="false">G39*EXP((Inputs!$B$6-Inputs!$B$7-0.5*Inputs!$B$8^2)*$B$2+Inputs!$B$8*SQRT($B$2)*MC_Shocks!F36)</f>
        <v>571.722481259454</v>
      </c>
      <c r="I39" s="0" t="n">
        <f aca="false">H39*EXP((Inputs!$B$6-Inputs!$B$7-0.5*Inputs!$B$8^2)*$B$2+Inputs!$B$8*SQRT($B$2)*MC_Shocks!G36)</f>
        <v>571.308253644542</v>
      </c>
      <c r="J39" s="0" t="n">
        <f aca="false">I39*EXP((Inputs!$B$6-Inputs!$B$7-0.5*Inputs!$B$8^2)*$B$2+Inputs!$B$8*SQRT($B$2)*MC_Shocks!H36)</f>
        <v>563.962572086413</v>
      </c>
      <c r="K39" s="0" t="n">
        <f aca="false">J39*EXP((Inputs!$B$6-Inputs!$B$7-0.5*Inputs!$B$8^2)*$B$2+Inputs!$B$8*SQRT($B$2)*MC_Shocks!I36)</f>
        <v>563.229492453176</v>
      </c>
      <c r="L39" s="0" t="n">
        <f aca="false">K39*EXP((Inputs!$B$6-Inputs!$B$7-0.5*Inputs!$B$8^2)*$B$2+Inputs!$B$8*SQRT($B$2)*MC_Shocks!J36)</f>
        <v>570.756044066757</v>
      </c>
      <c r="M39" s="0" t="n">
        <f aca="false">L39*EXP((Inputs!$B$6-Inputs!$B$7-0.5*Inputs!$B$8^2)*$B$2+Inputs!$B$8*SQRT($B$2)*MC_Shocks!K36)</f>
        <v>570.904471014131</v>
      </c>
      <c r="N39" s="0" t="n">
        <f aca="false">M39*EXP((Inputs!$B$6-Inputs!$B$7-0.5*Inputs!$B$8^2)*$B$2+Inputs!$B$8*SQRT($B$2)*MC_Shocks!L36)</f>
        <v>572.004216844053</v>
      </c>
      <c r="O39" s="0" t="n">
        <f aca="false">N39*EXP((Inputs!$B$6-Inputs!$B$7-0.5*Inputs!$B$8^2)*$B$2+Inputs!$B$8*SQRT($B$2)*MC_Shocks!M36)</f>
        <v>566.367892193753</v>
      </c>
      <c r="P39" s="0" t="n">
        <f aca="false">O39*EXP((Inputs!$B$6-Inputs!$B$7-0.5*Inputs!$B$8^2)*$B$2+Inputs!$B$8*SQRT($B$2)*MC_Shocks!N36)</f>
        <v>563.658521599498</v>
      </c>
      <c r="Q39" s="0" t="n">
        <f aca="false">P39*EXP((Inputs!$B$6-Inputs!$B$7-0.5*Inputs!$B$8^2)*$B$2+Inputs!$B$8*SQRT($B$2)*MC_Shocks!O36)</f>
        <v>562.036345464641</v>
      </c>
      <c r="R39" s="0" t="n">
        <f aca="false">Q39*EXP((Inputs!$B$6-Inputs!$B$7-0.5*Inputs!$B$8^2)*$B$2+Inputs!$B$8*SQRT($B$2)*MC_Shocks!P36)</f>
        <v>560.674445316463</v>
      </c>
      <c r="S39" s="0" t="n">
        <f aca="false">R39*EXP((Inputs!$B$6-Inputs!$B$7-0.5*Inputs!$B$8^2)*$B$2+Inputs!$B$8*SQRT($B$2)*MC_Shocks!Q36)</f>
        <v>566.457459239262</v>
      </c>
      <c r="T39" s="0" t="n">
        <f aca="false">S39*EXP((Inputs!$B$6-Inputs!$B$7-0.5*Inputs!$B$8^2)*$B$2+Inputs!$B$8*SQRT($B$2)*MC_Shocks!R36)</f>
        <v>569.022771064559</v>
      </c>
      <c r="U39" s="0" t="n">
        <f aca="false">T39*EXP((Inputs!$B$6-Inputs!$B$7-0.5*Inputs!$B$8^2)*$B$2+Inputs!$B$8*SQRT($B$2)*MC_Shocks!S36)</f>
        <v>564.080870078179</v>
      </c>
      <c r="V39" s="0" t="n">
        <f aca="false">U39*EXP((Inputs!$B$6-Inputs!$B$7-0.5*Inputs!$B$8^2)*$B$2+Inputs!$B$8*SQRT($B$2)*MC_Shocks!T36)</f>
        <v>565.238331794292</v>
      </c>
      <c r="W39" s="0" t="n">
        <f aca="false">V39*EXP((Inputs!$B$6-Inputs!$B$7-0.5*Inputs!$B$8^2)*$B$2+Inputs!$B$8*SQRT($B$2)*MC_Shocks!U36)</f>
        <v>567.530316908536</v>
      </c>
      <c r="X39" s="0" t="n">
        <f aca="false">W39*EXP((Inputs!$B$6-Inputs!$B$7-0.5*Inputs!$B$8^2)*$B$2+Inputs!$B$8*SQRT($B$2)*MC_Shocks!V36)</f>
        <v>572.740798278875</v>
      </c>
      <c r="Y39" s="0" t="n">
        <f aca="false">X39*EXP((Inputs!$B$6-Inputs!$B$7-0.5*Inputs!$B$8^2)*$B$2+Inputs!$B$8*SQRT($B$2)*MC_Shocks!W36)</f>
        <v>580.021951742505</v>
      </c>
      <c r="Z39" s="0" t="n">
        <f aca="false">Y39*EXP((Inputs!$B$6-Inputs!$B$7-0.5*Inputs!$B$8^2)*$B$2+Inputs!$B$8*SQRT($B$2)*MC_Shocks!X36)</f>
        <v>575.424239027646</v>
      </c>
      <c r="AA39" s="0" t="n">
        <f aca="false">Z39*EXP((Inputs!$B$6-Inputs!$B$7-0.5*Inputs!$B$8^2)*$B$2+Inputs!$B$8*SQRT($B$2)*MC_Shocks!Y36)</f>
        <v>571.788634207748</v>
      </c>
      <c r="AB39" s="0" t="n">
        <f aca="false">AA39*EXP((Inputs!$B$6-Inputs!$B$7-0.5*Inputs!$B$8^2)*$B$2+Inputs!$B$8*SQRT($B$2)*MC_Shocks!Z36)</f>
        <v>566.166052473747</v>
      </c>
      <c r="AC39" s="0" t="n">
        <f aca="false">AB39*EXP((Inputs!$B$6-Inputs!$B$7-0.5*Inputs!$B$8^2)*$B$2+Inputs!$B$8*SQRT($B$2)*MC_Shocks!AA36)</f>
        <v>565.16926559837</v>
      </c>
      <c r="AD39" s="0" t="n">
        <f aca="false">AC39*EXP((Inputs!$B$6-Inputs!$B$7-0.5*Inputs!$B$8^2)*$B$2+Inputs!$B$8*SQRT($B$2)*MC_Shocks!AB36)</f>
        <v>567.317551160966</v>
      </c>
      <c r="AE39" s="0" t="n">
        <f aca="false">AD39*EXP((Inputs!$B$6-Inputs!$B$7-0.5*Inputs!$B$8^2)*$B$2+Inputs!$B$8*SQRT($B$2)*MC_Shocks!AC36)</f>
        <v>571.832442528549</v>
      </c>
      <c r="AF39" s="0" t="n">
        <f aca="false">AE39*EXP((Inputs!$B$6-Inputs!$B$7-0.5*Inputs!$B$8^2)*$B$2+Inputs!$B$8*SQRT($B$2)*MC_Shocks!AD36)</f>
        <v>571.541917517845</v>
      </c>
      <c r="AG39" s="0" t="n">
        <f aca="false">AF39*EXP((Inputs!$B$6-Inputs!$B$7-0.5*Inputs!$B$8^2)*$B$2+Inputs!$B$8*SQRT($B$2)*MC_Shocks!AE36)</f>
        <v>570.147338958611</v>
      </c>
      <c r="AH39" s="0" t="n">
        <f aca="false">AG39*EXP((Inputs!$B$6-Inputs!$B$7-0.5*Inputs!$B$8^2)*$B$2+Inputs!$B$8*SQRT($B$2)*MC_Shocks!AF36)</f>
        <v>570.887995128965</v>
      </c>
      <c r="AI39" s="0" t="n">
        <f aca="false">AH39*EXP((Inputs!$B$6-Inputs!$B$7-0.5*Inputs!$B$8^2)*$B$2+Inputs!$B$8*SQRT($B$2)*MC_Shocks!AG36)</f>
        <v>567.17177185023</v>
      </c>
      <c r="AJ39" s="0" t="n">
        <f aca="false">AI39*EXP((Inputs!$B$6-Inputs!$B$7-0.5*Inputs!$B$8^2)*$B$2+Inputs!$B$8*SQRT($B$2)*MC_Shocks!AH36)</f>
        <v>576.706091529466</v>
      </c>
      <c r="AK39" s="0" t="n">
        <f aca="false">AJ39*EXP((Inputs!$B$6-Inputs!$B$7-0.5*Inputs!$B$8^2)*$B$2+Inputs!$B$8*SQRT($B$2)*MC_Shocks!AI36)</f>
        <v>569.451478349676</v>
      </c>
      <c r="AL39" s="0" t="n">
        <f aca="false">AK39*EXP((Inputs!$B$6-Inputs!$B$7-0.5*Inputs!$B$8^2)*$B$2+Inputs!$B$8*SQRT($B$2)*MC_Shocks!AJ36)</f>
        <v>570.340440366104</v>
      </c>
      <c r="AM39" s="0" t="n">
        <f aca="false">AL39*EXP((Inputs!$B$6-Inputs!$B$7-0.5*Inputs!$B$8^2)*$B$2+Inputs!$B$8*SQRT($B$2)*MC_Shocks!AK36)</f>
        <v>579.624780043964</v>
      </c>
      <c r="AN39" s="0" t="n">
        <f aca="false">AM39*EXP((Inputs!$B$6-Inputs!$B$7-0.5*Inputs!$B$8^2)*$B$2+Inputs!$B$8*SQRT($B$2)*MC_Shocks!AL36)</f>
        <v>579.710727739564</v>
      </c>
      <c r="AO39" s="0" t="n">
        <f aca="false">AN39*EXP((Inputs!$B$6-Inputs!$B$7-0.5*Inputs!$B$8^2)*$B$2+Inputs!$B$8*SQRT($B$2)*MC_Shocks!AM36)</f>
        <v>578.892033366391</v>
      </c>
      <c r="AP39" s="0" t="n">
        <f aca="false">AO39*EXP((Inputs!$B$6-Inputs!$B$7-0.5*Inputs!$B$8^2)*$B$2+Inputs!$B$8*SQRT($B$2)*MC_Shocks!AN36)</f>
        <v>577.30730541535</v>
      </c>
      <c r="AQ39" s="0" t="n">
        <f aca="false">AP39*EXP((Inputs!$B$6-Inputs!$B$7-0.5*Inputs!$B$8^2)*$B$2+Inputs!$B$8*SQRT($B$2)*MC_Shocks!AO36)</f>
        <v>576.536127085416</v>
      </c>
      <c r="AR39" s="0" t="n">
        <f aca="false">AQ39*EXP((Inputs!$B$6-Inputs!$B$7-0.5*Inputs!$B$8^2)*$B$2+Inputs!$B$8*SQRT($B$2)*MC_Shocks!AP36)</f>
        <v>582.904336809079</v>
      </c>
      <c r="AS39" s="0" t="n">
        <f aca="false">AR39*EXP((Inputs!$B$6-Inputs!$B$7-0.5*Inputs!$B$8^2)*$B$2+Inputs!$B$8*SQRT($B$2)*MC_Shocks!AQ36)</f>
        <v>572.819580306652</v>
      </c>
      <c r="AT39" s="0" t="n">
        <f aca="false">AS39*EXP((Inputs!$B$6-Inputs!$B$7-0.5*Inputs!$B$8^2)*$B$2+Inputs!$B$8*SQRT($B$2)*MC_Shocks!AR36)</f>
        <v>579.884993026586</v>
      </c>
      <c r="AU39" s="0" t="n">
        <f aca="false">AT39*EXP((Inputs!$B$6-Inputs!$B$7-0.5*Inputs!$B$8^2)*$B$2+Inputs!$B$8*SQRT($B$2)*MC_Shocks!AS36)</f>
        <v>573.42544446198</v>
      </c>
      <c r="AV39" s="0" t="n">
        <f aca="false">AU39*EXP((Inputs!$B$6-Inputs!$B$7-0.5*Inputs!$B$8^2)*$B$2+Inputs!$B$8*SQRT($B$2)*MC_Shocks!AT36)</f>
        <v>572.26771343757</v>
      </c>
      <c r="AW39" s="0" t="n">
        <f aca="false">AV39*EXP((Inputs!$B$6-Inputs!$B$7-0.5*Inputs!$B$8^2)*$B$2+Inputs!$B$8*SQRT($B$2)*MC_Shocks!AU36)</f>
        <v>570.376153073361</v>
      </c>
      <c r="AX39" s="0" t="n">
        <f aca="false">AW39*EXP((Inputs!$B$6-Inputs!$B$7-0.5*Inputs!$B$8^2)*$B$2+Inputs!$B$8*SQRT($B$2)*MC_Shocks!AV36)</f>
        <v>573.099505491546</v>
      </c>
      <c r="AY39" s="0" t="n">
        <f aca="false">AX39*EXP((Inputs!$B$6-Inputs!$B$7-0.5*Inputs!$B$8^2)*$B$2+Inputs!$B$8*SQRT($B$2)*MC_Shocks!AW36)</f>
        <v>565.933074501056</v>
      </c>
      <c r="AZ39" s="0" t="n">
        <f aca="false">AY39*EXP((Inputs!$B$6-Inputs!$B$7-0.5*Inputs!$B$8^2)*$B$2+Inputs!$B$8*SQRT($B$2)*MC_Shocks!AX36)</f>
        <v>568.065400446082</v>
      </c>
      <c r="BA39" s="0" t="n">
        <f aca="false">AZ39*EXP((Inputs!$B$6-Inputs!$B$7-0.5*Inputs!$B$8^2)*$B$2+Inputs!$B$8*SQRT($B$2)*MC_Shocks!AY36)</f>
        <v>577.315927134216</v>
      </c>
      <c r="BB39" s="0" t="n">
        <f aca="false">BA39*EXP((Inputs!$B$6-Inputs!$B$7-0.5*Inputs!$B$8^2)*$B$2+Inputs!$B$8*SQRT($B$2)*MC_Shocks!AZ36)</f>
        <v>571.160337932119</v>
      </c>
      <c r="BC39" s="0" t="n">
        <f aca="false">BB39*EXP((Inputs!$B$6-Inputs!$B$7-0.5*Inputs!$B$8^2)*$B$2+Inputs!$B$8*SQRT($B$2)*MC_Shocks!BA36)</f>
        <v>572.07450223602</v>
      </c>
      <c r="BD39" s="0" t="n">
        <f aca="false">BC39*EXP((Inputs!$B$6-Inputs!$B$7-0.5*Inputs!$B$8^2)*$B$2+Inputs!$B$8*SQRT($B$2)*MC_Shocks!BB36)</f>
        <v>569.131822049408</v>
      </c>
      <c r="BE39" s="0" t="n">
        <f aca="false">BD39*EXP((Inputs!$B$6-Inputs!$B$7-0.5*Inputs!$B$8^2)*$B$2+Inputs!$B$8*SQRT($B$2)*MC_Shocks!BC36)</f>
        <v>571.111781415291</v>
      </c>
      <c r="BF39" s="0" t="n">
        <f aca="false">BE39*EXP((Inputs!$B$6-Inputs!$B$7-0.5*Inputs!$B$8^2)*$B$2+Inputs!$B$8*SQRT($B$2)*MC_Shocks!BD36)</f>
        <v>571.252421462586</v>
      </c>
      <c r="BG39" s="0" t="n">
        <f aca="false">BF39*EXP((Inputs!$B$6-Inputs!$B$7-0.5*Inputs!$B$8^2)*$B$2+Inputs!$B$8*SQRT($B$2)*MC_Shocks!BE36)</f>
        <v>568.406378596271</v>
      </c>
      <c r="BH39" s="0" t="n">
        <f aca="false">BG39*EXP((Inputs!$B$6-Inputs!$B$7-0.5*Inputs!$B$8^2)*$B$2+Inputs!$B$8*SQRT($B$2)*MC_Shocks!BF36)</f>
        <v>570.664355278469</v>
      </c>
      <c r="BI39" s="0" t="n">
        <f aca="false">BH39*EXP((Inputs!$B$6-Inputs!$B$7-0.5*Inputs!$B$8^2)*$B$2+Inputs!$B$8*SQRT($B$2)*MC_Shocks!BG36)</f>
        <v>578.946092392616</v>
      </c>
      <c r="BJ39" s="0" t="n">
        <f aca="false">BI39*EXP((Inputs!$B$6-Inputs!$B$7-0.5*Inputs!$B$8^2)*$B$2+Inputs!$B$8*SQRT($B$2)*MC_Shocks!BH36)</f>
        <v>578.124511878146</v>
      </c>
      <c r="BK39" s="0" t="n">
        <f aca="false">BJ39*EXP((Inputs!$B$6-Inputs!$B$7-0.5*Inputs!$B$8^2)*$B$2+Inputs!$B$8*SQRT($B$2)*MC_Shocks!BI36)</f>
        <v>581.489783934535</v>
      </c>
      <c r="BL39" s="0" t="n">
        <f aca="false">BK39*EXP((Inputs!$B$6-Inputs!$B$7-0.5*Inputs!$B$8^2)*$B$2+Inputs!$B$8*SQRT($B$2)*MC_Shocks!BJ36)</f>
        <v>575.608790701784</v>
      </c>
      <c r="BM39" s="0" t="n">
        <f aca="false">BL39*EXP((Inputs!$B$6-Inputs!$B$7-0.5*Inputs!$B$8^2)*$B$2+Inputs!$B$8*SQRT($B$2)*MC_Shocks!BK36)</f>
        <v>571.31184697935</v>
      </c>
      <c r="BN39" s="0" t="n">
        <f aca="false">AVERAGE(C39:BM39)</f>
        <v>571.897727943746</v>
      </c>
      <c r="BO39" s="0" t="n">
        <f aca="false">MAX(B39:BM39)</f>
        <v>582.904336809079</v>
      </c>
      <c r="BP39" s="0" t="n">
        <f aca="false">MAX(BM39-Inputs!$B$4,0)</f>
        <v>0</v>
      </c>
      <c r="BQ39" s="0" t="n">
        <f aca="false">MAX(Inputs!$B$4-BM39,0)</f>
        <v>3.68815302065025</v>
      </c>
      <c r="BR39" s="0" t="n">
        <f aca="false">MAX(BN39-Inputs!$B$4,0)</f>
        <v>0</v>
      </c>
      <c r="BS39" s="0" t="n">
        <f aca="false">IF(BO39&gt;=Inputs!$B$9,0,MAX(BM39-Inputs!$B$4,0))</f>
        <v>0</v>
      </c>
    </row>
    <row r="40" customFormat="false" ht="15" hidden="false" customHeight="false" outlineLevel="0" collapsed="false">
      <c r="A40" s="0" t="n">
        <v>36</v>
      </c>
      <c r="B40" s="0" t="n">
        <f aca="false">Inputs!$B$3</f>
        <v>574.788024902344</v>
      </c>
      <c r="C40" s="0" t="n">
        <f aca="false">B40*EXP((Inputs!$B$6-Inputs!$B$7-0.5*Inputs!$B$8^2)*$B$2+Inputs!$B$8*SQRT($B$2)*MC_Shocks!A37)</f>
        <v>577.000555225419</v>
      </c>
      <c r="D40" s="0" t="n">
        <f aca="false">C40*EXP((Inputs!$B$6-Inputs!$B$7-0.5*Inputs!$B$8^2)*$B$2+Inputs!$B$8*SQRT($B$2)*MC_Shocks!B37)</f>
        <v>583.889055330369</v>
      </c>
      <c r="E40" s="0" t="n">
        <f aca="false">D40*EXP((Inputs!$B$6-Inputs!$B$7-0.5*Inputs!$B$8^2)*$B$2+Inputs!$B$8*SQRT($B$2)*MC_Shocks!C37)</f>
        <v>585.593806095021</v>
      </c>
      <c r="F40" s="0" t="n">
        <f aca="false">E40*EXP((Inputs!$B$6-Inputs!$B$7-0.5*Inputs!$B$8^2)*$B$2+Inputs!$B$8*SQRT($B$2)*MC_Shocks!D37)</f>
        <v>584.196404954612</v>
      </c>
      <c r="G40" s="0" t="n">
        <f aca="false">F40*EXP((Inputs!$B$6-Inputs!$B$7-0.5*Inputs!$B$8^2)*$B$2+Inputs!$B$8*SQRT($B$2)*MC_Shocks!E37)</f>
        <v>584.248229249761</v>
      </c>
      <c r="H40" s="0" t="n">
        <f aca="false">G40*EXP((Inputs!$B$6-Inputs!$B$7-0.5*Inputs!$B$8^2)*$B$2+Inputs!$B$8*SQRT($B$2)*MC_Shocks!F37)</f>
        <v>578.536034685937</v>
      </c>
      <c r="I40" s="0" t="n">
        <f aca="false">H40*EXP((Inputs!$B$6-Inputs!$B$7-0.5*Inputs!$B$8^2)*$B$2+Inputs!$B$8*SQRT($B$2)*MC_Shocks!G37)</f>
        <v>581.37196012894</v>
      </c>
      <c r="J40" s="0" t="n">
        <f aca="false">I40*EXP((Inputs!$B$6-Inputs!$B$7-0.5*Inputs!$B$8^2)*$B$2+Inputs!$B$8*SQRT($B$2)*MC_Shocks!H37)</f>
        <v>585.510783371707</v>
      </c>
      <c r="K40" s="0" t="n">
        <f aca="false">J40*EXP((Inputs!$B$6-Inputs!$B$7-0.5*Inputs!$B$8^2)*$B$2+Inputs!$B$8*SQRT($B$2)*MC_Shocks!I37)</f>
        <v>583.469694532127</v>
      </c>
      <c r="L40" s="0" t="n">
        <f aca="false">K40*EXP((Inputs!$B$6-Inputs!$B$7-0.5*Inputs!$B$8^2)*$B$2+Inputs!$B$8*SQRT($B$2)*MC_Shocks!J37)</f>
        <v>581.352923947895</v>
      </c>
      <c r="M40" s="0" t="n">
        <f aca="false">L40*EXP((Inputs!$B$6-Inputs!$B$7-0.5*Inputs!$B$8^2)*$B$2+Inputs!$B$8*SQRT($B$2)*MC_Shocks!K37)</f>
        <v>582.635364600063</v>
      </c>
      <c r="N40" s="0" t="n">
        <f aca="false">M40*EXP((Inputs!$B$6-Inputs!$B$7-0.5*Inputs!$B$8^2)*$B$2+Inputs!$B$8*SQRT($B$2)*MC_Shocks!L37)</f>
        <v>580.675099382836</v>
      </c>
      <c r="O40" s="0" t="n">
        <f aca="false">N40*EXP((Inputs!$B$6-Inputs!$B$7-0.5*Inputs!$B$8^2)*$B$2+Inputs!$B$8*SQRT($B$2)*MC_Shocks!M37)</f>
        <v>580.425288791691</v>
      </c>
      <c r="P40" s="0" t="n">
        <f aca="false">O40*EXP((Inputs!$B$6-Inputs!$B$7-0.5*Inputs!$B$8^2)*$B$2+Inputs!$B$8*SQRT($B$2)*MC_Shocks!N37)</f>
        <v>590.23008184887</v>
      </c>
      <c r="Q40" s="0" t="n">
        <f aca="false">P40*EXP((Inputs!$B$6-Inputs!$B$7-0.5*Inputs!$B$8^2)*$B$2+Inputs!$B$8*SQRT($B$2)*MC_Shocks!O37)</f>
        <v>589.130141518681</v>
      </c>
      <c r="R40" s="0" t="n">
        <f aca="false">Q40*EXP((Inputs!$B$6-Inputs!$B$7-0.5*Inputs!$B$8^2)*$B$2+Inputs!$B$8*SQRT($B$2)*MC_Shocks!P37)</f>
        <v>587.513216455249</v>
      </c>
      <c r="S40" s="0" t="n">
        <f aca="false">R40*EXP((Inputs!$B$6-Inputs!$B$7-0.5*Inputs!$B$8^2)*$B$2+Inputs!$B$8*SQRT($B$2)*MC_Shocks!Q37)</f>
        <v>584.558081602623</v>
      </c>
      <c r="T40" s="0" t="n">
        <f aca="false">S40*EXP((Inputs!$B$6-Inputs!$B$7-0.5*Inputs!$B$8^2)*$B$2+Inputs!$B$8*SQRT($B$2)*MC_Shocks!R37)</f>
        <v>588.074781530472</v>
      </c>
      <c r="U40" s="0" t="n">
        <f aca="false">T40*EXP((Inputs!$B$6-Inputs!$B$7-0.5*Inputs!$B$8^2)*$B$2+Inputs!$B$8*SQRT($B$2)*MC_Shocks!S37)</f>
        <v>587.285341279478</v>
      </c>
      <c r="V40" s="0" t="n">
        <f aca="false">U40*EXP((Inputs!$B$6-Inputs!$B$7-0.5*Inputs!$B$8^2)*$B$2+Inputs!$B$8*SQRT($B$2)*MC_Shocks!T37)</f>
        <v>584.322864040179</v>
      </c>
      <c r="W40" s="0" t="n">
        <f aca="false">V40*EXP((Inputs!$B$6-Inputs!$B$7-0.5*Inputs!$B$8^2)*$B$2+Inputs!$B$8*SQRT($B$2)*MC_Shocks!U37)</f>
        <v>590.535563849355</v>
      </c>
      <c r="X40" s="0" t="n">
        <f aca="false">W40*EXP((Inputs!$B$6-Inputs!$B$7-0.5*Inputs!$B$8^2)*$B$2+Inputs!$B$8*SQRT($B$2)*MC_Shocks!V37)</f>
        <v>597.279897439849</v>
      </c>
      <c r="Y40" s="0" t="n">
        <f aca="false">X40*EXP((Inputs!$B$6-Inputs!$B$7-0.5*Inputs!$B$8^2)*$B$2+Inputs!$B$8*SQRT($B$2)*MC_Shocks!W37)</f>
        <v>594.497811245362</v>
      </c>
      <c r="Z40" s="0" t="n">
        <f aca="false">Y40*EXP((Inputs!$B$6-Inputs!$B$7-0.5*Inputs!$B$8^2)*$B$2+Inputs!$B$8*SQRT($B$2)*MC_Shocks!X37)</f>
        <v>585.81507819957</v>
      </c>
      <c r="AA40" s="0" t="n">
        <f aca="false">Z40*EXP((Inputs!$B$6-Inputs!$B$7-0.5*Inputs!$B$8^2)*$B$2+Inputs!$B$8*SQRT($B$2)*MC_Shocks!Y37)</f>
        <v>590.571710204333</v>
      </c>
      <c r="AB40" s="0" t="n">
        <f aca="false">AA40*EXP((Inputs!$B$6-Inputs!$B$7-0.5*Inputs!$B$8^2)*$B$2+Inputs!$B$8*SQRT($B$2)*MC_Shocks!Z37)</f>
        <v>587.428334113511</v>
      </c>
      <c r="AC40" s="0" t="n">
        <f aca="false">AB40*EXP((Inputs!$B$6-Inputs!$B$7-0.5*Inputs!$B$8^2)*$B$2+Inputs!$B$8*SQRT($B$2)*MC_Shocks!AA37)</f>
        <v>591.180026172781</v>
      </c>
      <c r="AD40" s="0" t="n">
        <f aca="false">AC40*EXP((Inputs!$B$6-Inputs!$B$7-0.5*Inputs!$B$8^2)*$B$2+Inputs!$B$8*SQRT($B$2)*MC_Shocks!AB37)</f>
        <v>582.067345430905</v>
      </c>
      <c r="AE40" s="0" t="n">
        <f aca="false">AD40*EXP((Inputs!$B$6-Inputs!$B$7-0.5*Inputs!$B$8^2)*$B$2+Inputs!$B$8*SQRT($B$2)*MC_Shocks!AC37)</f>
        <v>586.258853994099</v>
      </c>
      <c r="AF40" s="0" t="n">
        <f aca="false">AE40*EXP((Inputs!$B$6-Inputs!$B$7-0.5*Inputs!$B$8^2)*$B$2+Inputs!$B$8*SQRT($B$2)*MC_Shocks!AD37)</f>
        <v>580.70772225208</v>
      </c>
      <c r="AG40" s="0" t="n">
        <f aca="false">AF40*EXP((Inputs!$B$6-Inputs!$B$7-0.5*Inputs!$B$8^2)*$B$2+Inputs!$B$8*SQRT($B$2)*MC_Shocks!AE37)</f>
        <v>584.139031088113</v>
      </c>
      <c r="AH40" s="0" t="n">
        <f aca="false">AG40*EXP((Inputs!$B$6-Inputs!$B$7-0.5*Inputs!$B$8^2)*$B$2+Inputs!$B$8*SQRT($B$2)*MC_Shocks!AF37)</f>
        <v>584.260284884909</v>
      </c>
      <c r="AI40" s="0" t="n">
        <f aca="false">AH40*EXP((Inputs!$B$6-Inputs!$B$7-0.5*Inputs!$B$8^2)*$B$2+Inputs!$B$8*SQRT($B$2)*MC_Shocks!AG37)</f>
        <v>579.910244298661</v>
      </c>
      <c r="AJ40" s="0" t="n">
        <f aca="false">AI40*EXP((Inputs!$B$6-Inputs!$B$7-0.5*Inputs!$B$8^2)*$B$2+Inputs!$B$8*SQRT($B$2)*MC_Shocks!AH37)</f>
        <v>578.09526005911</v>
      </c>
      <c r="AK40" s="0" t="n">
        <f aca="false">AJ40*EXP((Inputs!$B$6-Inputs!$B$7-0.5*Inputs!$B$8^2)*$B$2+Inputs!$B$8*SQRT($B$2)*MC_Shocks!AI37)</f>
        <v>581.306135904828</v>
      </c>
      <c r="AL40" s="0" t="n">
        <f aca="false">AK40*EXP((Inputs!$B$6-Inputs!$B$7-0.5*Inputs!$B$8^2)*$B$2+Inputs!$B$8*SQRT($B$2)*MC_Shocks!AJ37)</f>
        <v>581.849553061062</v>
      </c>
      <c r="AM40" s="0" t="n">
        <f aca="false">AL40*EXP((Inputs!$B$6-Inputs!$B$7-0.5*Inputs!$B$8^2)*$B$2+Inputs!$B$8*SQRT($B$2)*MC_Shocks!AK37)</f>
        <v>584.608485430656</v>
      </c>
      <c r="AN40" s="0" t="n">
        <f aca="false">AM40*EXP((Inputs!$B$6-Inputs!$B$7-0.5*Inputs!$B$8^2)*$B$2+Inputs!$B$8*SQRT($B$2)*MC_Shocks!AL37)</f>
        <v>593.902830675778</v>
      </c>
      <c r="AO40" s="0" t="n">
        <f aca="false">AN40*EXP((Inputs!$B$6-Inputs!$B$7-0.5*Inputs!$B$8^2)*$B$2+Inputs!$B$8*SQRT($B$2)*MC_Shocks!AM37)</f>
        <v>586.633920986231</v>
      </c>
      <c r="AP40" s="0" t="n">
        <f aca="false">AO40*EXP((Inputs!$B$6-Inputs!$B$7-0.5*Inputs!$B$8^2)*$B$2+Inputs!$B$8*SQRT($B$2)*MC_Shocks!AN37)</f>
        <v>594.264551599483</v>
      </c>
      <c r="AQ40" s="0" t="n">
        <f aca="false">AP40*EXP((Inputs!$B$6-Inputs!$B$7-0.5*Inputs!$B$8^2)*$B$2+Inputs!$B$8*SQRT($B$2)*MC_Shocks!AO37)</f>
        <v>594.81282282885</v>
      </c>
      <c r="AR40" s="0" t="n">
        <f aca="false">AQ40*EXP((Inputs!$B$6-Inputs!$B$7-0.5*Inputs!$B$8^2)*$B$2+Inputs!$B$8*SQRT($B$2)*MC_Shocks!AP37)</f>
        <v>590.642590996979</v>
      </c>
      <c r="AS40" s="0" t="n">
        <f aca="false">AR40*EXP((Inputs!$B$6-Inputs!$B$7-0.5*Inputs!$B$8^2)*$B$2+Inputs!$B$8*SQRT($B$2)*MC_Shocks!AQ37)</f>
        <v>584.497254154789</v>
      </c>
      <c r="AT40" s="0" t="n">
        <f aca="false">AS40*EXP((Inputs!$B$6-Inputs!$B$7-0.5*Inputs!$B$8^2)*$B$2+Inputs!$B$8*SQRT($B$2)*MC_Shocks!AR37)</f>
        <v>583.676053590934</v>
      </c>
      <c r="AU40" s="0" t="n">
        <f aca="false">AT40*EXP((Inputs!$B$6-Inputs!$B$7-0.5*Inputs!$B$8^2)*$B$2+Inputs!$B$8*SQRT($B$2)*MC_Shocks!AS37)</f>
        <v>588.014653355282</v>
      </c>
      <c r="AV40" s="0" t="n">
        <f aca="false">AU40*EXP((Inputs!$B$6-Inputs!$B$7-0.5*Inputs!$B$8^2)*$B$2+Inputs!$B$8*SQRT($B$2)*MC_Shocks!AT37)</f>
        <v>587.475388826133</v>
      </c>
      <c r="AW40" s="0" t="n">
        <f aca="false">AV40*EXP((Inputs!$B$6-Inputs!$B$7-0.5*Inputs!$B$8^2)*$B$2+Inputs!$B$8*SQRT($B$2)*MC_Shocks!AU37)</f>
        <v>594.61647304491</v>
      </c>
      <c r="AX40" s="0" t="n">
        <f aca="false">AW40*EXP((Inputs!$B$6-Inputs!$B$7-0.5*Inputs!$B$8^2)*$B$2+Inputs!$B$8*SQRT($B$2)*MC_Shocks!AV37)</f>
        <v>587.865877379307</v>
      </c>
      <c r="AY40" s="0" t="n">
        <f aca="false">AX40*EXP((Inputs!$B$6-Inputs!$B$7-0.5*Inputs!$B$8^2)*$B$2+Inputs!$B$8*SQRT($B$2)*MC_Shocks!AW37)</f>
        <v>587.864952410856</v>
      </c>
      <c r="AZ40" s="0" t="n">
        <f aca="false">AY40*EXP((Inputs!$B$6-Inputs!$B$7-0.5*Inputs!$B$8^2)*$B$2+Inputs!$B$8*SQRT($B$2)*MC_Shocks!AX37)</f>
        <v>582.108227377979</v>
      </c>
      <c r="BA40" s="0" t="n">
        <f aca="false">AZ40*EXP((Inputs!$B$6-Inputs!$B$7-0.5*Inputs!$B$8^2)*$B$2+Inputs!$B$8*SQRT($B$2)*MC_Shocks!AY37)</f>
        <v>583.84491636311</v>
      </c>
      <c r="BB40" s="0" t="n">
        <f aca="false">BA40*EXP((Inputs!$B$6-Inputs!$B$7-0.5*Inputs!$B$8^2)*$B$2+Inputs!$B$8*SQRT($B$2)*MC_Shocks!AZ37)</f>
        <v>588.022589198957</v>
      </c>
      <c r="BC40" s="0" t="n">
        <f aca="false">BB40*EXP((Inputs!$B$6-Inputs!$B$7-0.5*Inputs!$B$8^2)*$B$2+Inputs!$B$8*SQRT($B$2)*MC_Shocks!BA37)</f>
        <v>586.118392990212</v>
      </c>
      <c r="BD40" s="0" t="n">
        <f aca="false">BC40*EXP((Inputs!$B$6-Inputs!$B$7-0.5*Inputs!$B$8^2)*$B$2+Inputs!$B$8*SQRT($B$2)*MC_Shocks!BB37)</f>
        <v>574.188078645388</v>
      </c>
      <c r="BE40" s="0" t="n">
        <f aca="false">BD40*EXP((Inputs!$B$6-Inputs!$B$7-0.5*Inputs!$B$8^2)*$B$2+Inputs!$B$8*SQRT($B$2)*MC_Shocks!BC37)</f>
        <v>575.149255212629</v>
      </c>
      <c r="BF40" s="0" t="n">
        <f aca="false">BE40*EXP((Inputs!$B$6-Inputs!$B$7-0.5*Inputs!$B$8^2)*$B$2+Inputs!$B$8*SQRT($B$2)*MC_Shocks!BD37)</f>
        <v>577.199833825604</v>
      </c>
      <c r="BG40" s="0" t="n">
        <f aca="false">BF40*EXP((Inputs!$B$6-Inputs!$B$7-0.5*Inputs!$B$8^2)*$B$2+Inputs!$B$8*SQRT($B$2)*MC_Shocks!BE37)</f>
        <v>579.108655873704</v>
      </c>
      <c r="BH40" s="0" t="n">
        <f aca="false">BG40*EXP((Inputs!$B$6-Inputs!$B$7-0.5*Inputs!$B$8^2)*$B$2+Inputs!$B$8*SQRT($B$2)*MC_Shocks!BF37)</f>
        <v>584.868982645243</v>
      </c>
      <c r="BI40" s="0" t="n">
        <f aca="false">BH40*EXP((Inputs!$B$6-Inputs!$B$7-0.5*Inputs!$B$8^2)*$B$2+Inputs!$B$8*SQRT($B$2)*MC_Shocks!BG37)</f>
        <v>579.97532615599</v>
      </c>
      <c r="BJ40" s="0" t="n">
        <f aca="false">BI40*EXP((Inputs!$B$6-Inputs!$B$7-0.5*Inputs!$B$8^2)*$B$2+Inputs!$B$8*SQRT($B$2)*MC_Shocks!BH37)</f>
        <v>583.168412626307</v>
      </c>
      <c r="BK40" s="0" t="n">
        <f aca="false">BJ40*EXP((Inputs!$B$6-Inputs!$B$7-0.5*Inputs!$B$8^2)*$B$2+Inputs!$B$8*SQRT($B$2)*MC_Shocks!BI37)</f>
        <v>588.766965084789</v>
      </c>
      <c r="BL40" s="0" t="n">
        <f aca="false">BK40*EXP((Inputs!$B$6-Inputs!$B$7-0.5*Inputs!$B$8^2)*$B$2+Inputs!$B$8*SQRT($B$2)*MC_Shocks!BJ37)</f>
        <v>580.572869524623</v>
      </c>
      <c r="BM40" s="0" t="n">
        <f aca="false">BL40*EXP((Inputs!$B$6-Inputs!$B$7-0.5*Inputs!$B$8^2)*$B$2+Inputs!$B$8*SQRT($B$2)*MC_Shocks!BK37)</f>
        <v>582.101851696441</v>
      </c>
      <c r="BN40" s="0" t="n">
        <f aca="false">AVERAGE(C40:BM40)</f>
        <v>585.079250369391</v>
      </c>
      <c r="BO40" s="0" t="n">
        <f aca="false">MAX(B40:BM40)</f>
        <v>597.279897439849</v>
      </c>
      <c r="BP40" s="0" t="n">
        <f aca="false">MAX(BM40-Inputs!$B$4,0)</f>
        <v>7.1018516964408</v>
      </c>
      <c r="BQ40" s="0" t="n">
        <f aca="false">MAX(Inputs!$B$4-BM40,0)</f>
        <v>0</v>
      </c>
      <c r="BR40" s="0" t="n">
        <f aca="false">MAX(BN40-Inputs!$B$4,0)</f>
        <v>10.0792503693907</v>
      </c>
      <c r="BS40" s="0" t="n">
        <f aca="false">IF(BO40&gt;=Inputs!$B$9,0,MAX(BM40-Inputs!$B$4,0))</f>
        <v>7.1018516964408</v>
      </c>
    </row>
    <row r="41" customFormat="false" ht="15" hidden="false" customHeight="false" outlineLevel="0" collapsed="false">
      <c r="A41" s="0" t="n">
        <v>37</v>
      </c>
      <c r="B41" s="0" t="n">
        <f aca="false">Inputs!$B$3</f>
        <v>574.788024902344</v>
      </c>
      <c r="C41" s="0" t="n">
        <f aca="false">B41*EXP((Inputs!$B$6-Inputs!$B$7-0.5*Inputs!$B$8^2)*$B$2+Inputs!$B$8*SQRT($B$2)*MC_Shocks!A38)</f>
        <v>572.547676261476</v>
      </c>
      <c r="D41" s="0" t="n">
        <f aca="false">C41*EXP((Inputs!$B$6-Inputs!$B$7-0.5*Inputs!$B$8^2)*$B$2+Inputs!$B$8*SQRT($B$2)*MC_Shocks!B38)</f>
        <v>572.231494862703</v>
      </c>
      <c r="E41" s="0" t="n">
        <f aca="false">D41*EXP((Inputs!$B$6-Inputs!$B$7-0.5*Inputs!$B$8^2)*$B$2+Inputs!$B$8*SQRT($B$2)*MC_Shocks!C38)</f>
        <v>573.866076272428</v>
      </c>
      <c r="F41" s="0" t="n">
        <f aca="false">E41*EXP((Inputs!$B$6-Inputs!$B$7-0.5*Inputs!$B$8^2)*$B$2+Inputs!$B$8*SQRT($B$2)*MC_Shocks!D38)</f>
        <v>571.706195407211</v>
      </c>
      <c r="G41" s="0" t="n">
        <f aca="false">F41*EXP((Inputs!$B$6-Inputs!$B$7-0.5*Inputs!$B$8^2)*$B$2+Inputs!$B$8*SQRT($B$2)*MC_Shocks!E38)</f>
        <v>568.703481934913</v>
      </c>
      <c r="H41" s="0" t="n">
        <f aca="false">G41*EXP((Inputs!$B$6-Inputs!$B$7-0.5*Inputs!$B$8^2)*$B$2+Inputs!$B$8*SQRT($B$2)*MC_Shocks!F38)</f>
        <v>568.911243094171</v>
      </c>
      <c r="I41" s="0" t="n">
        <f aca="false">H41*EXP((Inputs!$B$6-Inputs!$B$7-0.5*Inputs!$B$8^2)*$B$2+Inputs!$B$8*SQRT($B$2)*MC_Shocks!G38)</f>
        <v>564.078644586252</v>
      </c>
      <c r="J41" s="0" t="n">
        <f aca="false">I41*EXP((Inputs!$B$6-Inputs!$B$7-0.5*Inputs!$B$8^2)*$B$2+Inputs!$B$8*SQRT($B$2)*MC_Shocks!H38)</f>
        <v>559.293400322153</v>
      </c>
      <c r="K41" s="0" t="n">
        <f aca="false">J41*EXP((Inputs!$B$6-Inputs!$B$7-0.5*Inputs!$B$8^2)*$B$2+Inputs!$B$8*SQRT($B$2)*MC_Shocks!I38)</f>
        <v>562.368861242922</v>
      </c>
      <c r="L41" s="0" t="n">
        <f aca="false">K41*EXP((Inputs!$B$6-Inputs!$B$7-0.5*Inputs!$B$8^2)*$B$2+Inputs!$B$8*SQRT($B$2)*MC_Shocks!J38)</f>
        <v>557.319654207805</v>
      </c>
      <c r="M41" s="0" t="n">
        <f aca="false">L41*EXP((Inputs!$B$6-Inputs!$B$7-0.5*Inputs!$B$8^2)*$B$2+Inputs!$B$8*SQRT($B$2)*MC_Shocks!K38)</f>
        <v>560.326203045145</v>
      </c>
      <c r="N41" s="0" t="n">
        <f aca="false">M41*EXP((Inputs!$B$6-Inputs!$B$7-0.5*Inputs!$B$8^2)*$B$2+Inputs!$B$8*SQRT($B$2)*MC_Shocks!L38)</f>
        <v>562.439271216648</v>
      </c>
      <c r="O41" s="0" t="n">
        <f aca="false">N41*EXP((Inputs!$B$6-Inputs!$B$7-0.5*Inputs!$B$8^2)*$B$2+Inputs!$B$8*SQRT($B$2)*MC_Shocks!M38)</f>
        <v>554.843857454835</v>
      </c>
      <c r="P41" s="0" t="n">
        <f aca="false">O41*EXP((Inputs!$B$6-Inputs!$B$7-0.5*Inputs!$B$8^2)*$B$2+Inputs!$B$8*SQRT($B$2)*MC_Shocks!N38)</f>
        <v>551.921579472106</v>
      </c>
      <c r="Q41" s="0" t="n">
        <f aca="false">P41*EXP((Inputs!$B$6-Inputs!$B$7-0.5*Inputs!$B$8^2)*$B$2+Inputs!$B$8*SQRT($B$2)*MC_Shocks!O38)</f>
        <v>557.227236112765</v>
      </c>
      <c r="R41" s="0" t="n">
        <f aca="false">Q41*EXP((Inputs!$B$6-Inputs!$B$7-0.5*Inputs!$B$8^2)*$B$2+Inputs!$B$8*SQRT($B$2)*MC_Shocks!P38)</f>
        <v>552.959023857275</v>
      </c>
      <c r="S41" s="0" t="n">
        <f aca="false">R41*EXP((Inputs!$B$6-Inputs!$B$7-0.5*Inputs!$B$8^2)*$B$2+Inputs!$B$8*SQRT($B$2)*MC_Shocks!Q38)</f>
        <v>550.97758497163</v>
      </c>
      <c r="T41" s="0" t="n">
        <f aca="false">S41*EXP((Inputs!$B$6-Inputs!$B$7-0.5*Inputs!$B$8^2)*$B$2+Inputs!$B$8*SQRT($B$2)*MC_Shocks!R38)</f>
        <v>553.05307114925</v>
      </c>
      <c r="U41" s="0" t="n">
        <f aca="false">T41*EXP((Inputs!$B$6-Inputs!$B$7-0.5*Inputs!$B$8^2)*$B$2+Inputs!$B$8*SQRT($B$2)*MC_Shocks!S38)</f>
        <v>556.553276177763</v>
      </c>
      <c r="V41" s="0" t="n">
        <f aca="false">U41*EXP((Inputs!$B$6-Inputs!$B$7-0.5*Inputs!$B$8^2)*$B$2+Inputs!$B$8*SQRT($B$2)*MC_Shocks!T38)</f>
        <v>555.496206488369</v>
      </c>
      <c r="W41" s="0" t="n">
        <f aca="false">V41*EXP((Inputs!$B$6-Inputs!$B$7-0.5*Inputs!$B$8^2)*$B$2+Inputs!$B$8*SQRT($B$2)*MC_Shocks!U38)</f>
        <v>552.921524464446</v>
      </c>
      <c r="X41" s="0" t="n">
        <f aca="false">W41*EXP((Inputs!$B$6-Inputs!$B$7-0.5*Inputs!$B$8^2)*$B$2+Inputs!$B$8*SQRT($B$2)*MC_Shocks!V38)</f>
        <v>559.248554154461</v>
      </c>
      <c r="Y41" s="0" t="n">
        <f aca="false">X41*EXP((Inputs!$B$6-Inputs!$B$7-0.5*Inputs!$B$8^2)*$B$2+Inputs!$B$8*SQRT($B$2)*MC_Shocks!W38)</f>
        <v>567.070120807633</v>
      </c>
      <c r="Z41" s="0" t="n">
        <f aca="false">Y41*EXP((Inputs!$B$6-Inputs!$B$7-0.5*Inputs!$B$8^2)*$B$2+Inputs!$B$8*SQRT($B$2)*MC_Shocks!X38)</f>
        <v>571.544609110293</v>
      </c>
      <c r="AA41" s="0" t="n">
        <f aca="false">Z41*EXP((Inputs!$B$6-Inputs!$B$7-0.5*Inputs!$B$8^2)*$B$2+Inputs!$B$8*SQRT($B$2)*MC_Shocks!Y38)</f>
        <v>571.985527557267</v>
      </c>
      <c r="AB41" s="0" t="n">
        <f aca="false">AA41*EXP((Inputs!$B$6-Inputs!$B$7-0.5*Inputs!$B$8^2)*$B$2+Inputs!$B$8*SQRT($B$2)*MC_Shocks!Z38)</f>
        <v>568.383335124183</v>
      </c>
      <c r="AC41" s="0" t="n">
        <f aca="false">AB41*EXP((Inputs!$B$6-Inputs!$B$7-0.5*Inputs!$B$8^2)*$B$2+Inputs!$B$8*SQRT($B$2)*MC_Shocks!AA38)</f>
        <v>564.70446387689</v>
      </c>
      <c r="AD41" s="0" t="n">
        <f aca="false">AC41*EXP((Inputs!$B$6-Inputs!$B$7-0.5*Inputs!$B$8^2)*$B$2+Inputs!$B$8*SQRT($B$2)*MC_Shocks!AB38)</f>
        <v>567.103560387942</v>
      </c>
      <c r="AE41" s="0" t="n">
        <f aca="false">AD41*EXP((Inputs!$B$6-Inputs!$B$7-0.5*Inputs!$B$8^2)*$B$2+Inputs!$B$8*SQRT($B$2)*MC_Shocks!AC38)</f>
        <v>569.042655879887</v>
      </c>
      <c r="AF41" s="0" t="n">
        <f aca="false">AE41*EXP((Inputs!$B$6-Inputs!$B$7-0.5*Inputs!$B$8^2)*$B$2+Inputs!$B$8*SQRT($B$2)*MC_Shocks!AD38)</f>
        <v>575.459327523753</v>
      </c>
      <c r="AG41" s="0" t="n">
        <f aca="false">AF41*EXP((Inputs!$B$6-Inputs!$B$7-0.5*Inputs!$B$8^2)*$B$2+Inputs!$B$8*SQRT($B$2)*MC_Shocks!AE38)</f>
        <v>578.490934203438</v>
      </c>
      <c r="AH41" s="0" t="n">
        <f aca="false">AG41*EXP((Inputs!$B$6-Inputs!$B$7-0.5*Inputs!$B$8^2)*$B$2+Inputs!$B$8*SQRT($B$2)*MC_Shocks!AF38)</f>
        <v>571.687964331791</v>
      </c>
      <c r="AI41" s="0" t="n">
        <f aca="false">AH41*EXP((Inputs!$B$6-Inputs!$B$7-0.5*Inputs!$B$8^2)*$B$2+Inputs!$B$8*SQRT($B$2)*MC_Shocks!AG38)</f>
        <v>576.533076506997</v>
      </c>
      <c r="AJ41" s="0" t="n">
        <f aca="false">AI41*EXP((Inputs!$B$6-Inputs!$B$7-0.5*Inputs!$B$8^2)*$B$2+Inputs!$B$8*SQRT($B$2)*MC_Shocks!AH38)</f>
        <v>572.040312018202</v>
      </c>
      <c r="AK41" s="0" t="n">
        <f aca="false">AJ41*EXP((Inputs!$B$6-Inputs!$B$7-0.5*Inputs!$B$8^2)*$B$2+Inputs!$B$8*SQRT($B$2)*MC_Shocks!AI38)</f>
        <v>570.35430933934</v>
      </c>
      <c r="AL41" s="0" t="n">
        <f aca="false">AK41*EXP((Inputs!$B$6-Inputs!$B$7-0.5*Inputs!$B$8^2)*$B$2+Inputs!$B$8*SQRT($B$2)*MC_Shocks!AJ38)</f>
        <v>571.541398676225</v>
      </c>
      <c r="AM41" s="0" t="n">
        <f aca="false">AL41*EXP((Inputs!$B$6-Inputs!$B$7-0.5*Inputs!$B$8^2)*$B$2+Inputs!$B$8*SQRT($B$2)*MC_Shocks!AK38)</f>
        <v>580.716565810154</v>
      </c>
      <c r="AN41" s="0" t="n">
        <f aca="false">AM41*EXP((Inputs!$B$6-Inputs!$B$7-0.5*Inputs!$B$8^2)*$B$2+Inputs!$B$8*SQRT($B$2)*MC_Shocks!AL38)</f>
        <v>595.277682263365</v>
      </c>
      <c r="AO41" s="0" t="n">
        <f aca="false">AN41*EXP((Inputs!$B$6-Inputs!$B$7-0.5*Inputs!$B$8^2)*$B$2+Inputs!$B$8*SQRT($B$2)*MC_Shocks!AM38)</f>
        <v>598.206150384463</v>
      </c>
      <c r="AP41" s="0" t="n">
        <f aca="false">AO41*EXP((Inputs!$B$6-Inputs!$B$7-0.5*Inputs!$B$8^2)*$B$2+Inputs!$B$8*SQRT($B$2)*MC_Shocks!AN38)</f>
        <v>597.393761942269</v>
      </c>
      <c r="AQ41" s="0" t="n">
        <f aca="false">AP41*EXP((Inputs!$B$6-Inputs!$B$7-0.5*Inputs!$B$8^2)*$B$2+Inputs!$B$8*SQRT($B$2)*MC_Shocks!AO38)</f>
        <v>599.988809305821</v>
      </c>
      <c r="AR41" s="0" t="n">
        <f aca="false">AQ41*EXP((Inputs!$B$6-Inputs!$B$7-0.5*Inputs!$B$8^2)*$B$2+Inputs!$B$8*SQRT($B$2)*MC_Shocks!AP38)</f>
        <v>604.285680732212</v>
      </c>
      <c r="AS41" s="0" t="n">
        <f aca="false">AR41*EXP((Inputs!$B$6-Inputs!$B$7-0.5*Inputs!$B$8^2)*$B$2+Inputs!$B$8*SQRT($B$2)*MC_Shocks!AQ38)</f>
        <v>602.807284677781</v>
      </c>
      <c r="AT41" s="0" t="n">
        <f aca="false">AS41*EXP((Inputs!$B$6-Inputs!$B$7-0.5*Inputs!$B$8^2)*$B$2+Inputs!$B$8*SQRT($B$2)*MC_Shocks!AR38)</f>
        <v>611.511169541636</v>
      </c>
      <c r="AU41" s="0" t="n">
        <f aca="false">AT41*EXP((Inputs!$B$6-Inputs!$B$7-0.5*Inputs!$B$8^2)*$B$2+Inputs!$B$8*SQRT($B$2)*MC_Shocks!AS38)</f>
        <v>612.686074166279</v>
      </c>
      <c r="AV41" s="0" t="n">
        <f aca="false">AU41*EXP((Inputs!$B$6-Inputs!$B$7-0.5*Inputs!$B$8^2)*$B$2+Inputs!$B$8*SQRT($B$2)*MC_Shocks!AT38)</f>
        <v>615.168119235635</v>
      </c>
      <c r="AW41" s="0" t="n">
        <f aca="false">AV41*EXP((Inputs!$B$6-Inputs!$B$7-0.5*Inputs!$B$8^2)*$B$2+Inputs!$B$8*SQRT($B$2)*MC_Shocks!AU38)</f>
        <v>618.484835834537</v>
      </c>
      <c r="AX41" s="0" t="n">
        <f aca="false">AW41*EXP((Inputs!$B$6-Inputs!$B$7-0.5*Inputs!$B$8^2)*$B$2+Inputs!$B$8*SQRT($B$2)*MC_Shocks!AV38)</f>
        <v>620.615316421601</v>
      </c>
      <c r="AY41" s="0" t="n">
        <f aca="false">AX41*EXP((Inputs!$B$6-Inputs!$B$7-0.5*Inputs!$B$8^2)*$B$2+Inputs!$B$8*SQRT($B$2)*MC_Shocks!AW38)</f>
        <v>624.818396368199</v>
      </c>
      <c r="AZ41" s="0" t="n">
        <f aca="false">AY41*EXP((Inputs!$B$6-Inputs!$B$7-0.5*Inputs!$B$8^2)*$B$2+Inputs!$B$8*SQRT($B$2)*MC_Shocks!AX38)</f>
        <v>621.825013247517</v>
      </c>
      <c r="BA41" s="0" t="n">
        <f aca="false">AZ41*EXP((Inputs!$B$6-Inputs!$B$7-0.5*Inputs!$B$8^2)*$B$2+Inputs!$B$8*SQRT($B$2)*MC_Shocks!AY38)</f>
        <v>619.135447669224</v>
      </c>
      <c r="BB41" s="0" t="n">
        <f aca="false">BA41*EXP((Inputs!$B$6-Inputs!$B$7-0.5*Inputs!$B$8^2)*$B$2+Inputs!$B$8*SQRT($B$2)*MC_Shocks!AZ38)</f>
        <v>613.813362932205</v>
      </c>
      <c r="BC41" s="0" t="n">
        <f aca="false">BB41*EXP((Inputs!$B$6-Inputs!$B$7-0.5*Inputs!$B$8^2)*$B$2+Inputs!$B$8*SQRT($B$2)*MC_Shocks!BA38)</f>
        <v>616.015291200469</v>
      </c>
      <c r="BD41" s="0" t="n">
        <f aca="false">BC41*EXP((Inputs!$B$6-Inputs!$B$7-0.5*Inputs!$B$8^2)*$B$2+Inputs!$B$8*SQRT($B$2)*MC_Shocks!BB38)</f>
        <v>619.892073079317</v>
      </c>
      <c r="BE41" s="0" t="n">
        <f aca="false">BD41*EXP((Inputs!$B$6-Inputs!$B$7-0.5*Inputs!$B$8^2)*$B$2+Inputs!$B$8*SQRT($B$2)*MC_Shocks!BC38)</f>
        <v>622.205988545363</v>
      </c>
      <c r="BF41" s="0" t="n">
        <f aca="false">BE41*EXP((Inputs!$B$6-Inputs!$B$7-0.5*Inputs!$B$8^2)*$B$2+Inputs!$B$8*SQRT($B$2)*MC_Shocks!BD38)</f>
        <v>630.585794602577</v>
      </c>
      <c r="BG41" s="0" t="n">
        <f aca="false">BF41*EXP((Inputs!$B$6-Inputs!$B$7-0.5*Inputs!$B$8^2)*$B$2+Inputs!$B$8*SQRT($B$2)*MC_Shocks!BE38)</f>
        <v>630.617283511844</v>
      </c>
      <c r="BH41" s="0" t="n">
        <f aca="false">BG41*EXP((Inputs!$B$6-Inputs!$B$7-0.5*Inputs!$B$8^2)*$B$2+Inputs!$B$8*SQRT($B$2)*MC_Shocks!BF38)</f>
        <v>634.031465894622</v>
      </c>
      <c r="BI41" s="0" t="n">
        <f aca="false">BH41*EXP((Inputs!$B$6-Inputs!$B$7-0.5*Inputs!$B$8^2)*$B$2+Inputs!$B$8*SQRT($B$2)*MC_Shocks!BG38)</f>
        <v>628.623489242835</v>
      </c>
      <c r="BJ41" s="0" t="n">
        <f aca="false">BI41*EXP((Inputs!$B$6-Inputs!$B$7-0.5*Inputs!$B$8^2)*$B$2+Inputs!$B$8*SQRT($B$2)*MC_Shocks!BH38)</f>
        <v>626.755161344289</v>
      </c>
      <c r="BK41" s="0" t="n">
        <f aca="false">BJ41*EXP((Inputs!$B$6-Inputs!$B$7-0.5*Inputs!$B$8^2)*$B$2+Inputs!$B$8*SQRT($B$2)*MC_Shocks!BI38)</f>
        <v>630.282400495706</v>
      </c>
      <c r="BL41" s="0" t="n">
        <f aca="false">BK41*EXP((Inputs!$B$6-Inputs!$B$7-0.5*Inputs!$B$8^2)*$B$2+Inputs!$B$8*SQRT($B$2)*MC_Shocks!BJ38)</f>
        <v>634.602104454282</v>
      </c>
      <c r="BM41" s="0" t="n">
        <f aca="false">BL41*EXP((Inputs!$B$6-Inputs!$B$7-0.5*Inputs!$B$8^2)*$B$2+Inputs!$B$8*SQRT($B$2)*MC_Shocks!BK38)</f>
        <v>633.183642576624</v>
      </c>
      <c r="BN41" s="0" t="n">
        <f aca="false">AVERAGE(C41:BM41)</f>
        <v>586.959747263197</v>
      </c>
      <c r="BO41" s="0" t="n">
        <f aca="false">MAX(B41:BM41)</f>
        <v>634.602104454282</v>
      </c>
      <c r="BP41" s="0" t="n">
        <f aca="false">MAX(BM41-Inputs!$B$4,0)</f>
        <v>58.1836425766236</v>
      </c>
      <c r="BQ41" s="0" t="n">
        <f aca="false">MAX(Inputs!$B$4-BM41,0)</f>
        <v>0</v>
      </c>
      <c r="BR41" s="0" t="n">
        <f aca="false">MAX(BN41-Inputs!$B$4,0)</f>
        <v>11.9597472631966</v>
      </c>
      <c r="BS41" s="0" t="n">
        <f aca="false">IF(BO41&gt;=Inputs!$B$9,0,MAX(BM41-Inputs!$B$4,0))</f>
        <v>0</v>
      </c>
    </row>
    <row r="42" customFormat="false" ht="15" hidden="false" customHeight="false" outlineLevel="0" collapsed="false">
      <c r="A42" s="0" t="n">
        <v>38</v>
      </c>
      <c r="B42" s="0" t="n">
        <f aca="false">Inputs!$B$3</f>
        <v>574.788024902344</v>
      </c>
      <c r="C42" s="0" t="n">
        <f aca="false">B42*EXP((Inputs!$B$6-Inputs!$B$7-0.5*Inputs!$B$8^2)*$B$2+Inputs!$B$8*SQRT($B$2)*MC_Shocks!A39)</f>
        <v>574.515831622932</v>
      </c>
      <c r="D42" s="0" t="n">
        <f aca="false">C42*EXP((Inputs!$B$6-Inputs!$B$7-0.5*Inputs!$B$8^2)*$B$2+Inputs!$B$8*SQRT($B$2)*MC_Shocks!B39)</f>
        <v>567.69298239815</v>
      </c>
      <c r="E42" s="0" t="n">
        <f aca="false">D42*EXP((Inputs!$B$6-Inputs!$B$7-0.5*Inputs!$B$8^2)*$B$2+Inputs!$B$8*SQRT($B$2)*MC_Shocks!C39)</f>
        <v>566.14078138395</v>
      </c>
      <c r="F42" s="0" t="n">
        <f aca="false">E42*EXP((Inputs!$B$6-Inputs!$B$7-0.5*Inputs!$B$8^2)*$B$2+Inputs!$B$8*SQRT($B$2)*MC_Shocks!D39)</f>
        <v>570.207585858325</v>
      </c>
      <c r="G42" s="0" t="n">
        <f aca="false">F42*EXP((Inputs!$B$6-Inputs!$B$7-0.5*Inputs!$B$8^2)*$B$2+Inputs!$B$8*SQRT($B$2)*MC_Shocks!E39)</f>
        <v>572.869468392013</v>
      </c>
      <c r="H42" s="0" t="n">
        <f aca="false">G42*EXP((Inputs!$B$6-Inputs!$B$7-0.5*Inputs!$B$8^2)*$B$2+Inputs!$B$8*SQRT($B$2)*MC_Shocks!F39)</f>
        <v>575.20354890945</v>
      </c>
      <c r="I42" s="0" t="n">
        <f aca="false">H42*EXP((Inputs!$B$6-Inputs!$B$7-0.5*Inputs!$B$8^2)*$B$2+Inputs!$B$8*SQRT($B$2)*MC_Shocks!G39)</f>
        <v>575.484996064821</v>
      </c>
      <c r="J42" s="0" t="n">
        <f aca="false">I42*EXP((Inputs!$B$6-Inputs!$B$7-0.5*Inputs!$B$8^2)*$B$2+Inputs!$B$8*SQRT($B$2)*MC_Shocks!H39)</f>
        <v>575.571532193814</v>
      </c>
      <c r="K42" s="0" t="n">
        <f aca="false">J42*EXP((Inputs!$B$6-Inputs!$B$7-0.5*Inputs!$B$8^2)*$B$2+Inputs!$B$8*SQRT($B$2)*MC_Shocks!I39)</f>
        <v>572.618409035133</v>
      </c>
      <c r="L42" s="0" t="n">
        <f aca="false">K42*EXP((Inputs!$B$6-Inputs!$B$7-0.5*Inputs!$B$8^2)*$B$2+Inputs!$B$8*SQRT($B$2)*MC_Shocks!J39)</f>
        <v>575.856010893142</v>
      </c>
      <c r="M42" s="0" t="n">
        <f aca="false">L42*EXP((Inputs!$B$6-Inputs!$B$7-0.5*Inputs!$B$8^2)*$B$2+Inputs!$B$8*SQRT($B$2)*MC_Shocks!K39)</f>
        <v>577.836835914144</v>
      </c>
      <c r="N42" s="0" t="n">
        <f aca="false">M42*EXP((Inputs!$B$6-Inputs!$B$7-0.5*Inputs!$B$8^2)*$B$2+Inputs!$B$8*SQRT($B$2)*MC_Shocks!L39)</f>
        <v>580.15135828368</v>
      </c>
      <c r="O42" s="0" t="n">
        <f aca="false">N42*EXP((Inputs!$B$6-Inputs!$B$7-0.5*Inputs!$B$8^2)*$B$2+Inputs!$B$8*SQRT($B$2)*MC_Shocks!M39)</f>
        <v>577.789922017024</v>
      </c>
      <c r="P42" s="0" t="n">
        <f aca="false">O42*EXP((Inputs!$B$6-Inputs!$B$7-0.5*Inputs!$B$8^2)*$B$2+Inputs!$B$8*SQRT($B$2)*MC_Shocks!N39)</f>
        <v>568.057296777417</v>
      </c>
      <c r="Q42" s="0" t="n">
        <f aca="false">P42*EXP((Inputs!$B$6-Inputs!$B$7-0.5*Inputs!$B$8^2)*$B$2+Inputs!$B$8*SQRT($B$2)*MC_Shocks!O39)</f>
        <v>573.077113165478</v>
      </c>
      <c r="R42" s="0" t="n">
        <f aca="false">Q42*EXP((Inputs!$B$6-Inputs!$B$7-0.5*Inputs!$B$8^2)*$B$2+Inputs!$B$8*SQRT($B$2)*MC_Shocks!P39)</f>
        <v>570.95820707903</v>
      </c>
      <c r="S42" s="0" t="n">
        <f aca="false">R42*EXP((Inputs!$B$6-Inputs!$B$7-0.5*Inputs!$B$8^2)*$B$2+Inputs!$B$8*SQRT($B$2)*MC_Shocks!Q39)</f>
        <v>567.117195127137</v>
      </c>
      <c r="T42" s="0" t="n">
        <f aca="false">S42*EXP((Inputs!$B$6-Inputs!$B$7-0.5*Inputs!$B$8^2)*$B$2+Inputs!$B$8*SQRT($B$2)*MC_Shocks!R39)</f>
        <v>570.299490390556</v>
      </c>
      <c r="U42" s="0" t="n">
        <f aca="false">T42*EXP((Inputs!$B$6-Inputs!$B$7-0.5*Inputs!$B$8^2)*$B$2+Inputs!$B$8*SQRT($B$2)*MC_Shocks!S39)</f>
        <v>568.582346439896</v>
      </c>
      <c r="V42" s="0" t="n">
        <f aca="false">U42*EXP((Inputs!$B$6-Inputs!$B$7-0.5*Inputs!$B$8^2)*$B$2+Inputs!$B$8*SQRT($B$2)*MC_Shocks!T39)</f>
        <v>573.437478398535</v>
      </c>
      <c r="W42" s="0" t="n">
        <f aca="false">V42*EXP((Inputs!$B$6-Inputs!$B$7-0.5*Inputs!$B$8^2)*$B$2+Inputs!$B$8*SQRT($B$2)*MC_Shocks!U39)</f>
        <v>576.305513147942</v>
      </c>
      <c r="X42" s="0" t="n">
        <f aca="false">W42*EXP((Inputs!$B$6-Inputs!$B$7-0.5*Inputs!$B$8^2)*$B$2+Inputs!$B$8*SQRT($B$2)*MC_Shocks!V39)</f>
        <v>579.493810136564</v>
      </c>
      <c r="Y42" s="0" t="n">
        <f aca="false">X42*EXP((Inputs!$B$6-Inputs!$B$7-0.5*Inputs!$B$8^2)*$B$2+Inputs!$B$8*SQRT($B$2)*MC_Shocks!W39)</f>
        <v>573.302348114955</v>
      </c>
      <c r="Z42" s="0" t="n">
        <f aca="false">Y42*EXP((Inputs!$B$6-Inputs!$B$7-0.5*Inputs!$B$8^2)*$B$2+Inputs!$B$8*SQRT($B$2)*MC_Shocks!X39)</f>
        <v>578.895436359137</v>
      </c>
      <c r="AA42" s="0" t="n">
        <f aca="false">Z42*EXP((Inputs!$B$6-Inputs!$B$7-0.5*Inputs!$B$8^2)*$B$2+Inputs!$B$8*SQRT($B$2)*MC_Shocks!Y39)</f>
        <v>580.151157370998</v>
      </c>
      <c r="AB42" s="0" t="n">
        <f aca="false">AA42*EXP((Inputs!$B$6-Inputs!$B$7-0.5*Inputs!$B$8^2)*$B$2+Inputs!$B$8*SQRT($B$2)*MC_Shocks!Z39)</f>
        <v>578.508680855724</v>
      </c>
      <c r="AC42" s="0" t="n">
        <f aca="false">AB42*EXP((Inputs!$B$6-Inputs!$B$7-0.5*Inputs!$B$8^2)*$B$2+Inputs!$B$8*SQRT($B$2)*MC_Shocks!AA39)</f>
        <v>579.221740148727</v>
      </c>
      <c r="AD42" s="0" t="n">
        <f aca="false">AC42*EXP((Inputs!$B$6-Inputs!$B$7-0.5*Inputs!$B$8^2)*$B$2+Inputs!$B$8*SQRT($B$2)*MC_Shocks!AB39)</f>
        <v>571.171147731123</v>
      </c>
      <c r="AE42" s="0" t="n">
        <f aca="false">AD42*EXP((Inputs!$B$6-Inputs!$B$7-0.5*Inputs!$B$8^2)*$B$2+Inputs!$B$8*SQRT($B$2)*MC_Shocks!AC39)</f>
        <v>573.079845023903</v>
      </c>
      <c r="AF42" s="0" t="n">
        <f aca="false">AE42*EXP((Inputs!$B$6-Inputs!$B$7-0.5*Inputs!$B$8^2)*$B$2+Inputs!$B$8*SQRT($B$2)*MC_Shocks!AD39)</f>
        <v>568.472771272608</v>
      </c>
      <c r="AG42" s="0" t="n">
        <f aca="false">AF42*EXP((Inputs!$B$6-Inputs!$B$7-0.5*Inputs!$B$8^2)*$B$2+Inputs!$B$8*SQRT($B$2)*MC_Shocks!AE39)</f>
        <v>562.458336799277</v>
      </c>
      <c r="AH42" s="0" t="n">
        <f aca="false">AG42*EXP((Inputs!$B$6-Inputs!$B$7-0.5*Inputs!$B$8^2)*$B$2+Inputs!$B$8*SQRT($B$2)*MC_Shocks!AF39)</f>
        <v>555.758904448548</v>
      </c>
      <c r="AI42" s="0" t="n">
        <f aca="false">AH42*EXP((Inputs!$B$6-Inputs!$B$7-0.5*Inputs!$B$8^2)*$B$2+Inputs!$B$8*SQRT($B$2)*MC_Shocks!AG39)</f>
        <v>560.73914560777</v>
      </c>
      <c r="AJ42" s="0" t="n">
        <f aca="false">AI42*EXP((Inputs!$B$6-Inputs!$B$7-0.5*Inputs!$B$8^2)*$B$2+Inputs!$B$8*SQRT($B$2)*MC_Shocks!AH39)</f>
        <v>557.999586901438</v>
      </c>
      <c r="AK42" s="0" t="n">
        <f aca="false">AJ42*EXP((Inputs!$B$6-Inputs!$B$7-0.5*Inputs!$B$8^2)*$B$2+Inputs!$B$8*SQRT($B$2)*MC_Shocks!AI39)</f>
        <v>564.883520708629</v>
      </c>
      <c r="AL42" s="0" t="n">
        <f aca="false">AK42*EXP((Inputs!$B$6-Inputs!$B$7-0.5*Inputs!$B$8^2)*$B$2+Inputs!$B$8*SQRT($B$2)*MC_Shocks!AJ39)</f>
        <v>562.540644001552</v>
      </c>
      <c r="AM42" s="0" t="n">
        <f aca="false">AL42*EXP((Inputs!$B$6-Inputs!$B$7-0.5*Inputs!$B$8^2)*$B$2+Inputs!$B$8*SQRT($B$2)*MC_Shocks!AK39)</f>
        <v>555.025085114</v>
      </c>
      <c r="AN42" s="0" t="n">
        <f aca="false">AM42*EXP((Inputs!$B$6-Inputs!$B$7-0.5*Inputs!$B$8^2)*$B$2+Inputs!$B$8*SQRT($B$2)*MC_Shocks!AL39)</f>
        <v>550.182639008653</v>
      </c>
      <c r="AO42" s="0" t="n">
        <f aca="false">AN42*EXP((Inputs!$B$6-Inputs!$B$7-0.5*Inputs!$B$8^2)*$B$2+Inputs!$B$8*SQRT($B$2)*MC_Shocks!AM39)</f>
        <v>555.655371757652</v>
      </c>
      <c r="AP42" s="0" t="n">
        <f aca="false">AO42*EXP((Inputs!$B$6-Inputs!$B$7-0.5*Inputs!$B$8^2)*$B$2+Inputs!$B$8*SQRT($B$2)*MC_Shocks!AN39)</f>
        <v>555.020949931574</v>
      </c>
      <c r="AQ42" s="0" t="n">
        <f aca="false">AP42*EXP((Inputs!$B$6-Inputs!$B$7-0.5*Inputs!$B$8^2)*$B$2+Inputs!$B$8*SQRT($B$2)*MC_Shocks!AO39)</f>
        <v>552.664234727413</v>
      </c>
      <c r="AR42" s="0" t="n">
        <f aca="false">AQ42*EXP((Inputs!$B$6-Inputs!$B$7-0.5*Inputs!$B$8^2)*$B$2+Inputs!$B$8*SQRT($B$2)*MC_Shocks!AP39)</f>
        <v>553.41844255588</v>
      </c>
      <c r="AS42" s="0" t="n">
        <f aca="false">AR42*EXP((Inputs!$B$6-Inputs!$B$7-0.5*Inputs!$B$8^2)*$B$2+Inputs!$B$8*SQRT($B$2)*MC_Shocks!AQ39)</f>
        <v>555.678196426602</v>
      </c>
      <c r="AT42" s="0" t="n">
        <f aca="false">AS42*EXP((Inputs!$B$6-Inputs!$B$7-0.5*Inputs!$B$8^2)*$B$2+Inputs!$B$8*SQRT($B$2)*MC_Shocks!AR39)</f>
        <v>560.678665254167</v>
      </c>
      <c r="AU42" s="0" t="n">
        <f aca="false">AT42*EXP((Inputs!$B$6-Inputs!$B$7-0.5*Inputs!$B$8^2)*$B$2+Inputs!$B$8*SQRT($B$2)*MC_Shocks!AS39)</f>
        <v>567.21202055745</v>
      </c>
      <c r="AV42" s="0" t="n">
        <f aca="false">AU42*EXP((Inputs!$B$6-Inputs!$B$7-0.5*Inputs!$B$8^2)*$B$2+Inputs!$B$8*SQRT($B$2)*MC_Shocks!AT39)</f>
        <v>565.648841838324</v>
      </c>
      <c r="AW42" s="0" t="n">
        <f aca="false">AV42*EXP((Inputs!$B$6-Inputs!$B$7-0.5*Inputs!$B$8^2)*$B$2+Inputs!$B$8*SQRT($B$2)*MC_Shocks!AU39)</f>
        <v>559.782495867345</v>
      </c>
      <c r="AX42" s="0" t="n">
        <f aca="false">AW42*EXP((Inputs!$B$6-Inputs!$B$7-0.5*Inputs!$B$8^2)*$B$2+Inputs!$B$8*SQRT($B$2)*MC_Shocks!AV39)</f>
        <v>558.002048081225</v>
      </c>
      <c r="AY42" s="0" t="n">
        <f aca="false">AX42*EXP((Inputs!$B$6-Inputs!$B$7-0.5*Inputs!$B$8^2)*$B$2+Inputs!$B$8*SQRT($B$2)*MC_Shocks!AW39)</f>
        <v>559.208144622835</v>
      </c>
      <c r="AZ42" s="0" t="n">
        <f aca="false">AY42*EXP((Inputs!$B$6-Inputs!$B$7-0.5*Inputs!$B$8^2)*$B$2+Inputs!$B$8*SQRT($B$2)*MC_Shocks!AX39)</f>
        <v>555.001391721061</v>
      </c>
      <c r="BA42" s="0" t="n">
        <f aca="false">AZ42*EXP((Inputs!$B$6-Inputs!$B$7-0.5*Inputs!$B$8^2)*$B$2+Inputs!$B$8*SQRT($B$2)*MC_Shocks!AY39)</f>
        <v>550.855160617097</v>
      </c>
      <c r="BB42" s="0" t="n">
        <f aca="false">BA42*EXP((Inputs!$B$6-Inputs!$B$7-0.5*Inputs!$B$8^2)*$B$2+Inputs!$B$8*SQRT($B$2)*MC_Shocks!AZ39)</f>
        <v>552.411639320219</v>
      </c>
      <c r="BC42" s="0" t="n">
        <f aca="false">BB42*EXP((Inputs!$B$6-Inputs!$B$7-0.5*Inputs!$B$8^2)*$B$2+Inputs!$B$8*SQRT($B$2)*MC_Shocks!BA39)</f>
        <v>552.250563283528</v>
      </c>
      <c r="BD42" s="0" t="n">
        <f aca="false">BC42*EXP((Inputs!$B$6-Inputs!$B$7-0.5*Inputs!$B$8^2)*$B$2+Inputs!$B$8*SQRT($B$2)*MC_Shocks!BB39)</f>
        <v>552.446373575678</v>
      </c>
      <c r="BE42" s="0" t="n">
        <f aca="false">BD42*EXP((Inputs!$B$6-Inputs!$B$7-0.5*Inputs!$B$8^2)*$B$2+Inputs!$B$8*SQRT($B$2)*MC_Shocks!BC39)</f>
        <v>549.18402247062</v>
      </c>
      <c r="BF42" s="0" t="n">
        <f aca="false">BE42*EXP((Inputs!$B$6-Inputs!$B$7-0.5*Inputs!$B$8^2)*$B$2+Inputs!$B$8*SQRT($B$2)*MC_Shocks!BD39)</f>
        <v>548.232873838314</v>
      </c>
      <c r="BG42" s="0" t="n">
        <f aca="false">BF42*EXP((Inputs!$B$6-Inputs!$B$7-0.5*Inputs!$B$8^2)*$B$2+Inputs!$B$8*SQRT($B$2)*MC_Shocks!BE39)</f>
        <v>544.27932012036</v>
      </c>
      <c r="BH42" s="0" t="n">
        <f aca="false">BG42*EXP((Inputs!$B$6-Inputs!$B$7-0.5*Inputs!$B$8^2)*$B$2+Inputs!$B$8*SQRT($B$2)*MC_Shocks!BF39)</f>
        <v>548.188281963224</v>
      </c>
      <c r="BI42" s="0" t="n">
        <f aca="false">BH42*EXP((Inputs!$B$6-Inputs!$B$7-0.5*Inputs!$B$8^2)*$B$2+Inputs!$B$8*SQRT($B$2)*MC_Shocks!BG39)</f>
        <v>552.761004653951</v>
      </c>
      <c r="BJ42" s="0" t="n">
        <f aca="false">BI42*EXP((Inputs!$B$6-Inputs!$B$7-0.5*Inputs!$B$8^2)*$B$2+Inputs!$B$8*SQRT($B$2)*MC_Shocks!BH39)</f>
        <v>544.775792383774</v>
      </c>
      <c r="BK42" s="0" t="n">
        <f aca="false">BJ42*EXP((Inputs!$B$6-Inputs!$B$7-0.5*Inputs!$B$8^2)*$B$2+Inputs!$B$8*SQRT($B$2)*MC_Shocks!BI39)</f>
        <v>540.824525565351</v>
      </c>
      <c r="BL42" s="0" t="n">
        <f aca="false">BK42*EXP((Inputs!$B$6-Inputs!$B$7-0.5*Inputs!$B$8^2)*$B$2+Inputs!$B$8*SQRT($B$2)*MC_Shocks!BJ39)</f>
        <v>534.492283634875</v>
      </c>
      <c r="BM42" s="0" t="n">
        <f aca="false">BL42*EXP((Inputs!$B$6-Inputs!$B$7-0.5*Inputs!$B$8^2)*$B$2+Inputs!$B$8*SQRT($B$2)*MC_Shocks!BK39)</f>
        <v>531.793367514131</v>
      </c>
      <c r="BN42" s="0" t="n">
        <f aca="false">AVERAGE(C42:BM42)</f>
        <v>563.208328815537</v>
      </c>
      <c r="BO42" s="0" t="n">
        <f aca="false">MAX(B42:BM42)</f>
        <v>580.15135828368</v>
      </c>
      <c r="BP42" s="0" t="n">
        <f aca="false">MAX(BM42-Inputs!$B$4,0)</f>
        <v>0</v>
      </c>
      <c r="BQ42" s="0" t="n">
        <f aca="false">MAX(Inputs!$B$4-BM42,0)</f>
        <v>43.2066324858689</v>
      </c>
      <c r="BR42" s="0" t="n">
        <f aca="false">MAX(BN42-Inputs!$B$4,0)</f>
        <v>0</v>
      </c>
      <c r="BS42" s="0" t="n">
        <f aca="false">IF(BO42&gt;=Inputs!$B$9,0,MAX(BM42-Inputs!$B$4,0))</f>
        <v>0</v>
      </c>
    </row>
    <row r="43" customFormat="false" ht="15" hidden="false" customHeight="false" outlineLevel="0" collapsed="false">
      <c r="A43" s="0" t="n">
        <v>39</v>
      </c>
      <c r="B43" s="0" t="n">
        <f aca="false">Inputs!$B$3</f>
        <v>574.788024902344</v>
      </c>
      <c r="C43" s="0" t="n">
        <f aca="false">B43*EXP((Inputs!$B$6-Inputs!$B$7-0.5*Inputs!$B$8^2)*$B$2+Inputs!$B$8*SQRT($B$2)*MC_Shocks!A40)</f>
        <v>574.461877877466</v>
      </c>
      <c r="D43" s="0" t="n">
        <f aca="false">C43*EXP((Inputs!$B$6-Inputs!$B$7-0.5*Inputs!$B$8^2)*$B$2+Inputs!$B$8*SQRT($B$2)*MC_Shocks!B40)</f>
        <v>567.946989938853</v>
      </c>
      <c r="E43" s="0" t="n">
        <f aca="false">D43*EXP((Inputs!$B$6-Inputs!$B$7-0.5*Inputs!$B$8^2)*$B$2+Inputs!$B$8*SQRT($B$2)*MC_Shocks!C40)</f>
        <v>563.861884901125</v>
      </c>
      <c r="F43" s="0" t="n">
        <f aca="false">E43*EXP((Inputs!$B$6-Inputs!$B$7-0.5*Inputs!$B$8^2)*$B$2+Inputs!$B$8*SQRT($B$2)*MC_Shocks!D40)</f>
        <v>559.441693003758</v>
      </c>
      <c r="G43" s="0" t="n">
        <f aca="false">F43*EXP((Inputs!$B$6-Inputs!$B$7-0.5*Inputs!$B$8^2)*$B$2+Inputs!$B$8*SQRT($B$2)*MC_Shocks!E40)</f>
        <v>560.415168287575</v>
      </c>
      <c r="H43" s="0" t="n">
        <f aca="false">G43*EXP((Inputs!$B$6-Inputs!$B$7-0.5*Inputs!$B$8^2)*$B$2+Inputs!$B$8*SQRT($B$2)*MC_Shocks!F40)</f>
        <v>560.776435065757</v>
      </c>
      <c r="I43" s="0" t="n">
        <f aca="false">H43*EXP((Inputs!$B$6-Inputs!$B$7-0.5*Inputs!$B$8^2)*$B$2+Inputs!$B$8*SQRT($B$2)*MC_Shocks!G40)</f>
        <v>557.627471982145</v>
      </c>
      <c r="J43" s="0" t="n">
        <f aca="false">I43*EXP((Inputs!$B$6-Inputs!$B$7-0.5*Inputs!$B$8^2)*$B$2+Inputs!$B$8*SQRT($B$2)*MC_Shocks!H40)</f>
        <v>558.462888226269</v>
      </c>
      <c r="K43" s="0" t="n">
        <f aca="false">J43*EXP((Inputs!$B$6-Inputs!$B$7-0.5*Inputs!$B$8^2)*$B$2+Inputs!$B$8*SQRT($B$2)*MC_Shocks!I40)</f>
        <v>556.098648139594</v>
      </c>
      <c r="L43" s="0" t="n">
        <f aca="false">K43*EXP((Inputs!$B$6-Inputs!$B$7-0.5*Inputs!$B$8^2)*$B$2+Inputs!$B$8*SQRT($B$2)*MC_Shocks!J40)</f>
        <v>554.953874647518</v>
      </c>
      <c r="M43" s="0" t="n">
        <f aca="false">L43*EXP((Inputs!$B$6-Inputs!$B$7-0.5*Inputs!$B$8^2)*$B$2+Inputs!$B$8*SQRT($B$2)*MC_Shocks!K40)</f>
        <v>562.423294474476</v>
      </c>
      <c r="N43" s="0" t="n">
        <f aca="false">M43*EXP((Inputs!$B$6-Inputs!$B$7-0.5*Inputs!$B$8^2)*$B$2+Inputs!$B$8*SQRT($B$2)*MC_Shocks!L40)</f>
        <v>568.489539211268</v>
      </c>
      <c r="O43" s="0" t="n">
        <f aca="false">N43*EXP((Inputs!$B$6-Inputs!$B$7-0.5*Inputs!$B$8^2)*$B$2+Inputs!$B$8*SQRT($B$2)*MC_Shocks!M40)</f>
        <v>562.711865425445</v>
      </c>
      <c r="P43" s="0" t="n">
        <f aca="false">O43*EXP((Inputs!$B$6-Inputs!$B$7-0.5*Inputs!$B$8^2)*$B$2+Inputs!$B$8*SQRT($B$2)*MC_Shocks!N40)</f>
        <v>566.481416245484</v>
      </c>
      <c r="Q43" s="0" t="n">
        <f aca="false">P43*EXP((Inputs!$B$6-Inputs!$B$7-0.5*Inputs!$B$8^2)*$B$2+Inputs!$B$8*SQRT($B$2)*MC_Shocks!O40)</f>
        <v>570.193273883411</v>
      </c>
      <c r="R43" s="0" t="n">
        <f aca="false">Q43*EXP((Inputs!$B$6-Inputs!$B$7-0.5*Inputs!$B$8^2)*$B$2+Inputs!$B$8*SQRT($B$2)*MC_Shocks!P40)</f>
        <v>565.076194848961</v>
      </c>
      <c r="S43" s="0" t="n">
        <f aca="false">R43*EXP((Inputs!$B$6-Inputs!$B$7-0.5*Inputs!$B$8^2)*$B$2+Inputs!$B$8*SQRT($B$2)*MC_Shocks!Q40)</f>
        <v>568.812149993816</v>
      </c>
      <c r="T43" s="0" t="n">
        <f aca="false">S43*EXP((Inputs!$B$6-Inputs!$B$7-0.5*Inputs!$B$8^2)*$B$2+Inputs!$B$8*SQRT($B$2)*MC_Shocks!R40)</f>
        <v>575.848681599067</v>
      </c>
      <c r="U43" s="0" t="n">
        <f aca="false">T43*EXP((Inputs!$B$6-Inputs!$B$7-0.5*Inputs!$B$8^2)*$B$2+Inputs!$B$8*SQRT($B$2)*MC_Shocks!S40)</f>
        <v>570.797293610353</v>
      </c>
      <c r="V43" s="0" t="n">
        <f aca="false">U43*EXP((Inputs!$B$6-Inputs!$B$7-0.5*Inputs!$B$8^2)*$B$2+Inputs!$B$8*SQRT($B$2)*MC_Shocks!T40)</f>
        <v>566.711274413254</v>
      </c>
      <c r="W43" s="0" t="n">
        <f aca="false">V43*EXP((Inputs!$B$6-Inputs!$B$7-0.5*Inputs!$B$8^2)*$B$2+Inputs!$B$8*SQRT($B$2)*MC_Shocks!U40)</f>
        <v>571.358783238078</v>
      </c>
      <c r="X43" s="0" t="n">
        <f aca="false">W43*EXP((Inputs!$B$6-Inputs!$B$7-0.5*Inputs!$B$8^2)*$B$2+Inputs!$B$8*SQRT($B$2)*MC_Shocks!V40)</f>
        <v>572.644693754836</v>
      </c>
      <c r="Y43" s="0" t="n">
        <f aca="false">X43*EXP((Inputs!$B$6-Inputs!$B$7-0.5*Inputs!$B$8^2)*$B$2+Inputs!$B$8*SQRT($B$2)*MC_Shocks!W40)</f>
        <v>575.209666179468</v>
      </c>
      <c r="Z43" s="0" t="n">
        <f aca="false">Y43*EXP((Inputs!$B$6-Inputs!$B$7-0.5*Inputs!$B$8^2)*$B$2+Inputs!$B$8*SQRT($B$2)*MC_Shocks!X40)</f>
        <v>576.820323258114</v>
      </c>
      <c r="AA43" s="0" t="n">
        <f aca="false">Z43*EXP((Inputs!$B$6-Inputs!$B$7-0.5*Inputs!$B$8^2)*$B$2+Inputs!$B$8*SQRT($B$2)*MC_Shocks!Y40)</f>
        <v>578.665461020119</v>
      </c>
      <c r="AB43" s="0" t="n">
        <f aca="false">AA43*EXP((Inputs!$B$6-Inputs!$B$7-0.5*Inputs!$B$8^2)*$B$2+Inputs!$B$8*SQRT($B$2)*MC_Shocks!Z40)</f>
        <v>572.662191444699</v>
      </c>
      <c r="AC43" s="0" t="n">
        <f aca="false">AB43*EXP((Inputs!$B$6-Inputs!$B$7-0.5*Inputs!$B$8^2)*$B$2+Inputs!$B$8*SQRT($B$2)*MC_Shocks!AA40)</f>
        <v>577.494349167167</v>
      </c>
      <c r="AD43" s="0" t="n">
        <f aca="false">AC43*EXP((Inputs!$B$6-Inputs!$B$7-0.5*Inputs!$B$8^2)*$B$2+Inputs!$B$8*SQRT($B$2)*MC_Shocks!AB40)</f>
        <v>582.932440333509</v>
      </c>
      <c r="AE43" s="0" t="n">
        <f aca="false">AD43*EXP((Inputs!$B$6-Inputs!$B$7-0.5*Inputs!$B$8^2)*$B$2+Inputs!$B$8*SQRT($B$2)*MC_Shocks!AC40)</f>
        <v>581.927504198184</v>
      </c>
      <c r="AF43" s="0" t="n">
        <f aca="false">AE43*EXP((Inputs!$B$6-Inputs!$B$7-0.5*Inputs!$B$8^2)*$B$2+Inputs!$B$8*SQRT($B$2)*MC_Shocks!AD40)</f>
        <v>581.781707010671</v>
      </c>
      <c r="AG43" s="0" t="n">
        <f aca="false">AF43*EXP((Inputs!$B$6-Inputs!$B$7-0.5*Inputs!$B$8^2)*$B$2+Inputs!$B$8*SQRT($B$2)*MC_Shocks!AE40)</f>
        <v>574.812220920679</v>
      </c>
      <c r="AH43" s="0" t="n">
        <f aca="false">AG43*EXP((Inputs!$B$6-Inputs!$B$7-0.5*Inputs!$B$8^2)*$B$2+Inputs!$B$8*SQRT($B$2)*MC_Shocks!AF40)</f>
        <v>577.216438243053</v>
      </c>
      <c r="AI43" s="0" t="n">
        <f aca="false">AH43*EXP((Inputs!$B$6-Inputs!$B$7-0.5*Inputs!$B$8^2)*$B$2+Inputs!$B$8*SQRT($B$2)*MC_Shocks!AG40)</f>
        <v>579.896560029607</v>
      </c>
      <c r="AJ43" s="0" t="n">
        <f aca="false">AI43*EXP((Inputs!$B$6-Inputs!$B$7-0.5*Inputs!$B$8^2)*$B$2+Inputs!$B$8*SQRT($B$2)*MC_Shocks!AH40)</f>
        <v>579.665209373187</v>
      </c>
      <c r="AK43" s="0" t="n">
        <f aca="false">AJ43*EXP((Inputs!$B$6-Inputs!$B$7-0.5*Inputs!$B$8^2)*$B$2+Inputs!$B$8*SQRT($B$2)*MC_Shocks!AI40)</f>
        <v>584.913802786761</v>
      </c>
      <c r="AL43" s="0" t="n">
        <f aca="false">AK43*EXP((Inputs!$B$6-Inputs!$B$7-0.5*Inputs!$B$8^2)*$B$2+Inputs!$B$8*SQRT($B$2)*MC_Shocks!AJ40)</f>
        <v>583.420734028704</v>
      </c>
      <c r="AM43" s="0" t="n">
        <f aca="false">AL43*EXP((Inputs!$B$6-Inputs!$B$7-0.5*Inputs!$B$8^2)*$B$2+Inputs!$B$8*SQRT($B$2)*MC_Shocks!AK40)</f>
        <v>586.095016883401</v>
      </c>
      <c r="AN43" s="0" t="n">
        <f aca="false">AM43*EXP((Inputs!$B$6-Inputs!$B$7-0.5*Inputs!$B$8^2)*$B$2+Inputs!$B$8*SQRT($B$2)*MC_Shocks!AL40)</f>
        <v>581.42808431205</v>
      </c>
      <c r="AO43" s="0" t="n">
        <f aca="false">AN43*EXP((Inputs!$B$6-Inputs!$B$7-0.5*Inputs!$B$8^2)*$B$2+Inputs!$B$8*SQRT($B$2)*MC_Shocks!AM40)</f>
        <v>581.374298551776</v>
      </c>
      <c r="AP43" s="0" t="n">
        <f aca="false">AO43*EXP((Inputs!$B$6-Inputs!$B$7-0.5*Inputs!$B$8^2)*$B$2+Inputs!$B$8*SQRT($B$2)*MC_Shocks!AN40)</f>
        <v>580.62549564103</v>
      </c>
      <c r="AQ43" s="0" t="n">
        <f aca="false">AP43*EXP((Inputs!$B$6-Inputs!$B$7-0.5*Inputs!$B$8^2)*$B$2+Inputs!$B$8*SQRT($B$2)*MC_Shocks!AO40)</f>
        <v>581.719079464871</v>
      </c>
      <c r="AR43" s="0" t="n">
        <f aca="false">AQ43*EXP((Inputs!$B$6-Inputs!$B$7-0.5*Inputs!$B$8^2)*$B$2+Inputs!$B$8*SQRT($B$2)*MC_Shocks!AP40)</f>
        <v>580.071014523713</v>
      </c>
      <c r="AS43" s="0" t="n">
        <f aca="false">AR43*EXP((Inputs!$B$6-Inputs!$B$7-0.5*Inputs!$B$8^2)*$B$2+Inputs!$B$8*SQRT($B$2)*MC_Shocks!AQ40)</f>
        <v>579.520997313445</v>
      </c>
      <c r="AT43" s="0" t="n">
        <f aca="false">AS43*EXP((Inputs!$B$6-Inputs!$B$7-0.5*Inputs!$B$8^2)*$B$2+Inputs!$B$8*SQRT($B$2)*MC_Shocks!AR40)</f>
        <v>583.386095343278</v>
      </c>
      <c r="AU43" s="0" t="n">
        <f aca="false">AT43*EXP((Inputs!$B$6-Inputs!$B$7-0.5*Inputs!$B$8^2)*$B$2+Inputs!$B$8*SQRT($B$2)*MC_Shocks!AS40)</f>
        <v>581.42309904958</v>
      </c>
      <c r="AV43" s="0" t="n">
        <f aca="false">AU43*EXP((Inputs!$B$6-Inputs!$B$7-0.5*Inputs!$B$8^2)*$B$2+Inputs!$B$8*SQRT($B$2)*MC_Shocks!AT40)</f>
        <v>574.114085413214</v>
      </c>
      <c r="AW43" s="0" t="n">
        <f aca="false">AV43*EXP((Inputs!$B$6-Inputs!$B$7-0.5*Inputs!$B$8^2)*$B$2+Inputs!$B$8*SQRT($B$2)*MC_Shocks!AU40)</f>
        <v>582.192902381964</v>
      </c>
      <c r="AX43" s="0" t="n">
        <f aca="false">AW43*EXP((Inputs!$B$6-Inputs!$B$7-0.5*Inputs!$B$8^2)*$B$2+Inputs!$B$8*SQRT($B$2)*MC_Shocks!AV40)</f>
        <v>588.663780282091</v>
      </c>
      <c r="AY43" s="0" t="n">
        <f aca="false">AX43*EXP((Inputs!$B$6-Inputs!$B$7-0.5*Inputs!$B$8^2)*$B$2+Inputs!$B$8*SQRT($B$2)*MC_Shocks!AW40)</f>
        <v>582.714901726248</v>
      </c>
      <c r="AZ43" s="0" t="n">
        <f aca="false">AY43*EXP((Inputs!$B$6-Inputs!$B$7-0.5*Inputs!$B$8^2)*$B$2+Inputs!$B$8*SQRT($B$2)*MC_Shocks!AX40)</f>
        <v>585.96719115949</v>
      </c>
      <c r="BA43" s="0" t="n">
        <f aca="false">AZ43*EXP((Inputs!$B$6-Inputs!$B$7-0.5*Inputs!$B$8^2)*$B$2+Inputs!$B$8*SQRT($B$2)*MC_Shocks!AY40)</f>
        <v>583.688849395932</v>
      </c>
      <c r="BB43" s="0" t="n">
        <f aca="false">BA43*EXP((Inputs!$B$6-Inputs!$B$7-0.5*Inputs!$B$8^2)*$B$2+Inputs!$B$8*SQRT($B$2)*MC_Shocks!AZ40)</f>
        <v>584.965347379031</v>
      </c>
      <c r="BC43" s="0" t="n">
        <f aca="false">BB43*EXP((Inputs!$B$6-Inputs!$B$7-0.5*Inputs!$B$8^2)*$B$2+Inputs!$B$8*SQRT($B$2)*MC_Shocks!BA40)</f>
        <v>586.387601234585</v>
      </c>
      <c r="BD43" s="0" t="n">
        <f aca="false">BC43*EXP((Inputs!$B$6-Inputs!$B$7-0.5*Inputs!$B$8^2)*$B$2+Inputs!$B$8*SQRT($B$2)*MC_Shocks!BB40)</f>
        <v>585.353411040728</v>
      </c>
      <c r="BE43" s="0" t="n">
        <f aca="false">BD43*EXP((Inputs!$B$6-Inputs!$B$7-0.5*Inputs!$B$8^2)*$B$2+Inputs!$B$8*SQRT($B$2)*MC_Shocks!BC40)</f>
        <v>581.780094328422</v>
      </c>
      <c r="BF43" s="0" t="n">
        <f aca="false">BE43*EXP((Inputs!$B$6-Inputs!$B$7-0.5*Inputs!$B$8^2)*$B$2+Inputs!$B$8*SQRT($B$2)*MC_Shocks!BD40)</f>
        <v>578.656376602774</v>
      </c>
      <c r="BG43" s="0" t="n">
        <f aca="false">BF43*EXP((Inputs!$B$6-Inputs!$B$7-0.5*Inputs!$B$8^2)*$B$2+Inputs!$B$8*SQRT($B$2)*MC_Shocks!BE40)</f>
        <v>574.520073229</v>
      </c>
      <c r="BH43" s="0" t="n">
        <f aca="false">BG43*EXP((Inputs!$B$6-Inputs!$B$7-0.5*Inputs!$B$8^2)*$B$2+Inputs!$B$8*SQRT($B$2)*MC_Shocks!BF40)</f>
        <v>570.795242982279</v>
      </c>
      <c r="BI43" s="0" t="n">
        <f aca="false">BH43*EXP((Inputs!$B$6-Inputs!$B$7-0.5*Inputs!$B$8^2)*$B$2+Inputs!$B$8*SQRT($B$2)*MC_Shocks!BG40)</f>
        <v>570.54494991371</v>
      </c>
      <c r="BJ43" s="0" t="n">
        <f aca="false">BI43*EXP((Inputs!$B$6-Inputs!$B$7-0.5*Inputs!$B$8^2)*$B$2+Inputs!$B$8*SQRT($B$2)*MC_Shocks!BH40)</f>
        <v>567.368036907799</v>
      </c>
      <c r="BK43" s="0" t="n">
        <f aca="false">BJ43*EXP((Inputs!$B$6-Inputs!$B$7-0.5*Inputs!$B$8^2)*$B$2+Inputs!$B$8*SQRT($B$2)*MC_Shocks!BI40)</f>
        <v>570.500022289526</v>
      </c>
      <c r="BL43" s="0" t="n">
        <f aca="false">BK43*EXP((Inputs!$B$6-Inputs!$B$7-0.5*Inputs!$B$8^2)*$B$2+Inputs!$B$8*SQRT($B$2)*MC_Shocks!BJ40)</f>
        <v>577.325251504532</v>
      </c>
      <c r="BM43" s="0" t="n">
        <f aca="false">BL43*EXP((Inputs!$B$6-Inputs!$B$7-0.5*Inputs!$B$8^2)*$B$2+Inputs!$B$8*SQRT($B$2)*MC_Shocks!BK40)</f>
        <v>574.728979563769</v>
      </c>
      <c r="BN43" s="0" t="n">
        <f aca="false">AVERAGE(C43:BM43)</f>
        <v>574.586099669534</v>
      </c>
      <c r="BO43" s="0" t="n">
        <f aca="false">MAX(B43:BM43)</f>
        <v>588.663780282091</v>
      </c>
      <c r="BP43" s="0" t="n">
        <f aca="false">MAX(BM43-Inputs!$B$4,0)</f>
        <v>0</v>
      </c>
      <c r="BQ43" s="0" t="n">
        <f aca="false">MAX(Inputs!$B$4-BM43,0)</f>
        <v>0.271020436230856</v>
      </c>
      <c r="BR43" s="0" t="n">
        <f aca="false">MAX(BN43-Inputs!$B$4,0)</f>
        <v>0</v>
      </c>
      <c r="BS43" s="0" t="n">
        <f aca="false">IF(BO43&gt;=Inputs!$B$9,0,MAX(BM43-Inputs!$B$4,0))</f>
        <v>0</v>
      </c>
    </row>
    <row r="44" customFormat="false" ht="15" hidden="false" customHeight="false" outlineLevel="0" collapsed="false">
      <c r="A44" s="0" t="n">
        <v>40</v>
      </c>
      <c r="B44" s="0" t="n">
        <f aca="false">Inputs!$B$3</f>
        <v>574.788024902344</v>
      </c>
      <c r="C44" s="0" t="n">
        <f aca="false">B44*EXP((Inputs!$B$6-Inputs!$B$7-0.5*Inputs!$B$8^2)*$B$2+Inputs!$B$8*SQRT($B$2)*MC_Shocks!A41)</f>
        <v>575.935015928021</v>
      </c>
      <c r="D44" s="0" t="n">
        <f aca="false">C44*EXP((Inputs!$B$6-Inputs!$B$7-0.5*Inputs!$B$8^2)*$B$2+Inputs!$B$8*SQRT($B$2)*MC_Shocks!B41)</f>
        <v>578.277088090125</v>
      </c>
      <c r="E44" s="0" t="n">
        <f aca="false">D44*EXP((Inputs!$B$6-Inputs!$B$7-0.5*Inputs!$B$8^2)*$B$2+Inputs!$B$8*SQRT($B$2)*MC_Shocks!C41)</f>
        <v>580.501188363994</v>
      </c>
      <c r="F44" s="0" t="n">
        <f aca="false">E44*EXP((Inputs!$B$6-Inputs!$B$7-0.5*Inputs!$B$8^2)*$B$2+Inputs!$B$8*SQRT($B$2)*MC_Shocks!D41)</f>
        <v>580.90586779844</v>
      </c>
      <c r="G44" s="0" t="n">
        <f aca="false">F44*EXP((Inputs!$B$6-Inputs!$B$7-0.5*Inputs!$B$8^2)*$B$2+Inputs!$B$8*SQRT($B$2)*MC_Shocks!E41)</f>
        <v>584.393597729957</v>
      </c>
      <c r="H44" s="0" t="n">
        <f aca="false">G44*EXP((Inputs!$B$6-Inputs!$B$7-0.5*Inputs!$B$8^2)*$B$2+Inputs!$B$8*SQRT($B$2)*MC_Shocks!F41)</f>
        <v>586.688910558234</v>
      </c>
      <c r="I44" s="0" t="n">
        <f aca="false">H44*EXP((Inputs!$B$6-Inputs!$B$7-0.5*Inputs!$B$8^2)*$B$2+Inputs!$B$8*SQRT($B$2)*MC_Shocks!G41)</f>
        <v>581.011595440347</v>
      </c>
      <c r="J44" s="0" t="n">
        <f aca="false">I44*EXP((Inputs!$B$6-Inputs!$B$7-0.5*Inputs!$B$8^2)*$B$2+Inputs!$B$8*SQRT($B$2)*MC_Shocks!H41)</f>
        <v>585.086689388683</v>
      </c>
      <c r="K44" s="0" t="n">
        <f aca="false">J44*EXP((Inputs!$B$6-Inputs!$B$7-0.5*Inputs!$B$8^2)*$B$2+Inputs!$B$8*SQRT($B$2)*MC_Shocks!I41)</f>
        <v>589.275133658859</v>
      </c>
      <c r="L44" s="0" t="n">
        <f aca="false">K44*EXP((Inputs!$B$6-Inputs!$B$7-0.5*Inputs!$B$8^2)*$B$2+Inputs!$B$8*SQRT($B$2)*MC_Shocks!J41)</f>
        <v>585.773035654668</v>
      </c>
      <c r="M44" s="0" t="n">
        <f aca="false">L44*EXP((Inputs!$B$6-Inputs!$B$7-0.5*Inputs!$B$8^2)*$B$2+Inputs!$B$8*SQRT($B$2)*MC_Shocks!K41)</f>
        <v>586.004629939999</v>
      </c>
      <c r="N44" s="0" t="n">
        <f aca="false">M44*EXP((Inputs!$B$6-Inputs!$B$7-0.5*Inputs!$B$8^2)*$B$2+Inputs!$B$8*SQRT($B$2)*MC_Shocks!L41)</f>
        <v>589.245461969914</v>
      </c>
      <c r="O44" s="0" t="n">
        <f aca="false">N44*EXP((Inputs!$B$6-Inputs!$B$7-0.5*Inputs!$B$8^2)*$B$2+Inputs!$B$8*SQRT($B$2)*MC_Shocks!M41)</f>
        <v>588.323337089732</v>
      </c>
      <c r="P44" s="0" t="n">
        <f aca="false">O44*EXP((Inputs!$B$6-Inputs!$B$7-0.5*Inputs!$B$8^2)*$B$2+Inputs!$B$8*SQRT($B$2)*MC_Shocks!N41)</f>
        <v>593.40842789345</v>
      </c>
      <c r="Q44" s="0" t="n">
        <f aca="false">P44*EXP((Inputs!$B$6-Inputs!$B$7-0.5*Inputs!$B$8^2)*$B$2+Inputs!$B$8*SQRT($B$2)*MC_Shocks!O41)</f>
        <v>604.698354719616</v>
      </c>
      <c r="R44" s="0" t="n">
        <f aca="false">Q44*EXP((Inputs!$B$6-Inputs!$B$7-0.5*Inputs!$B$8^2)*$B$2+Inputs!$B$8*SQRT($B$2)*MC_Shocks!P41)</f>
        <v>600.99635981815</v>
      </c>
      <c r="S44" s="0" t="n">
        <f aca="false">R44*EXP((Inputs!$B$6-Inputs!$B$7-0.5*Inputs!$B$8^2)*$B$2+Inputs!$B$8*SQRT($B$2)*MC_Shocks!Q41)</f>
        <v>594.503992840112</v>
      </c>
      <c r="T44" s="0" t="n">
        <f aca="false">S44*EXP((Inputs!$B$6-Inputs!$B$7-0.5*Inputs!$B$8^2)*$B$2+Inputs!$B$8*SQRT($B$2)*MC_Shocks!R41)</f>
        <v>595.99479939976</v>
      </c>
      <c r="U44" s="0" t="n">
        <f aca="false">T44*EXP((Inputs!$B$6-Inputs!$B$7-0.5*Inputs!$B$8^2)*$B$2+Inputs!$B$8*SQRT($B$2)*MC_Shocks!S41)</f>
        <v>599.472676392713</v>
      </c>
      <c r="V44" s="0" t="n">
        <f aca="false">U44*EXP((Inputs!$B$6-Inputs!$B$7-0.5*Inputs!$B$8^2)*$B$2+Inputs!$B$8*SQRT($B$2)*MC_Shocks!T41)</f>
        <v>598.432220651668</v>
      </c>
      <c r="W44" s="0" t="n">
        <f aca="false">V44*EXP((Inputs!$B$6-Inputs!$B$7-0.5*Inputs!$B$8^2)*$B$2+Inputs!$B$8*SQRT($B$2)*MC_Shocks!U41)</f>
        <v>605.428370403836</v>
      </c>
      <c r="X44" s="0" t="n">
        <f aca="false">W44*EXP((Inputs!$B$6-Inputs!$B$7-0.5*Inputs!$B$8^2)*$B$2+Inputs!$B$8*SQRT($B$2)*MC_Shocks!V41)</f>
        <v>599.089784703339</v>
      </c>
      <c r="Y44" s="0" t="n">
        <f aca="false">X44*EXP((Inputs!$B$6-Inputs!$B$7-0.5*Inputs!$B$8^2)*$B$2+Inputs!$B$8*SQRT($B$2)*MC_Shocks!W41)</f>
        <v>602.448811740562</v>
      </c>
      <c r="Z44" s="0" t="n">
        <f aca="false">Y44*EXP((Inputs!$B$6-Inputs!$B$7-0.5*Inputs!$B$8^2)*$B$2+Inputs!$B$8*SQRT($B$2)*MC_Shocks!X41)</f>
        <v>599.616784972765</v>
      </c>
      <c r="AA44" s="0" t="n">
        <f aca="false">Z44*EXP((Inputs!$B$6-Inputs!$B$7-0.5*Inputs!$B$8^2)*$B$2+Inputs!$B$8*SQRT($B$2)*MC_Shocks!Y41)</f>
        <v>607.908784374308</v>
      </c>
      <c r="AB44" s="0" t="n">
        <f aca="false">AA44*EXP((Inputs!$B$6-Inputs!$B$7-0.5*Inputs!$B$8^2)*$B$2+Inputs!$B$8*SQRT($B$2)*MC_Shocks!Z41)</f>
        <v>617.652325638707</v>
      </c>
      <c r="AC44" s="0" t="n">
        <f aca="false">AB44*EXP((Inputs!$B$6-Inputs!$B$7-0.5*Inputs!$B$8^2)*$B$2+Inputs!$B$8*SQRT($B$2)*MC_Shocks!AA41)</f>
        <v>613.965163886718</v>
      </c>
      <c r="AD44" s="0" t="n">
        <f aca="false">AC44*EXP((Inputs!$B$6-Inputs!$B$7-0.5*Inputs!$B$8^2)*$B$2+Inputs!$B$8*SQRT($B$2)*MC_Shocks!AB41)</f>
        <v>611.352002789767</v>
      </c>
      <c r="AE44" s="0" t="n">
        <f aca="false">AD44*EXP((Inputs!$B$6-Inputs!$B$7-0.5*Inputs!$B$8^2)*$B$2+Inputs!$B$8*SQRT($B$2)*MC_Shocks!AC41)</f>
        <v>615.593170272811</v>
      </c>
      <c r="AF44" s="0" t="n">
        <f aca="false">AE44*EXP((Inputs!$B$6-Inputs!$B$7-0.5*Inputs!$B$8^2)*$B$2+Inputs!$B$8*SQRT($B$2)*MC_Shocks!AD41)</f>
        <v>613.763419021608</v>
      </c>
      <c r="AG44" s="0" t="n">
        <f aca="false">AF44*EXP((Inputs!$B$6-Inputs!$B$7-0.5*Inputs!$B$8^2)*$B$2+Inputs!$B$8*SQRT($B$2)*MC_Shocks!AE41)</f>
        <v>613.600230160711</v>
      </c>
      <c r="AH44" s="0" t="n">
        <f aca="false">AG44*EXP((Inputs!$B$6-Inputs!$B$7-0.5*Inputs!$B$8^2)*$B$2+Inputs!$B$8*SQRT($B$2)*MC_Shocks!AF41)</f>
        <v>613.781718872467</v>
      </c>
      <c r="AI44" s="0" t="n">
        <f aca="false">AH44*EXP((Inputs!$B$6-Inputs!$B$7-0.5*Inputs!$B$8^2)*$B$2+Inputs!$B$8*SQRT($B$2)*MC_Shocks!AG41)</f>
        <v>604.562462363528</v>
      </c>
      <c r="AJ44" s="0" t="n">
        <f aca="false">AI44*EXP((Inputs!$B$6-Inputs!$B$7-0.5*Inputs!$B$8^2)*$B$2+Inputs!$B$8*SQRT($B$2)*MC_Shocks!AH41)</f>
        <v>604.553124010792</v>
      </c>
      <c r="AK44" s="0" t="n">
        <f aca="false">AJ44*EXP((Inputs!$B$6-Inputs!$B$7-0.5*Inputs!$B$8^2)*$B$2+Inputs!$B$8*SQRT($B$2)*MC_Shocks!AI41)</f>
        <v>601.311011861566</v>
      </c>
      <c r="AL44" s="0" t="n">
        <f aca="false">AK44*EXP((Inputs!$B$6-Inputs!$B$7-0.5*Inputs!$B$8^2)*$B$2+Inputs!$B$8*SQRT($B$2)*MC_Shocks!AJ41)</f>
        <v>599.019825306961</v>
      </c>
      <c r="AM44" s="0" t="n">
        <f aca="false">AL44*EXP((Inputs!$B$6-Inputs!$B$7-0.5*Inputs!$B$8^2)*$B$2+Inputs!$B$8*SQRT($B$2)*MC_Shocks!AK41)</f>
        <v>605.976556076479</v>
      </c>
      <c r="AN44" s="0" t="n">
        <f aca="false">AM44*EXP((Inputs!$B$6-Inputs!$B$7-0.5*Inputs!$B$8^2)*$B$2+Inputs!$B$8*SQRT($B$2)*MC_Shocks!AL41)</f>
        <v>600.02289122478</v>
      </c>
      <c r="AO44" s="0" t="n">
        <f aca="false">AN44*EXP((Inputs!$B$6-Inputs!$B$7-0.5*Inputs!$B$8^2)*$B$2+Inputs!$B$8*SQRT($B$2)*MC_Shocks!AM41)</f>
        <v>603.963194162799</v>
      </c>
      <c r="AP44" s="0" t="n">
        <f aca="false">AO44*EXP((Inputs!$B$6-Inputs!$B$7-0.5*Inputs!$B$8^2)*$B$2+Inputs!$B$8*SQRT($B$2)*MC_Shocks!AN41)</f>
        <v>602.684947422118</v>
      </c>
      <c r="AQ44" s="0" t="n">
        <f aca="false">AP44*EXP((Inputs!$B$6-Inputs!$B$7-0.5*Inputs!$B$8^2)*$B$2+Inputs!$B$8*SQRT($B$2)*MC_Shocks!AO41)</f>
        <v>601.405602425876</v>
      </c>
      <c r="AR44" s="0" t="n">
        <f aca="false">AQ44*EXP((Inputs!$B$6-Inputs!$B$7-0.5*Inputs!$B$8^2)*$B$2+Inputs!$B$8*SQRT($B$2)*MC_Shocks!AP41)</f>
        <v>605.245344108396</v>
      </c>
      <c r="AS44" s="0" t="n">
        <f aca="false">AR44*EXP((Inputs!$B$6-Inputs!$B$7-0.5*Inputs!$B$8^2)*$B$2+Inputs!$B$8*SQRT($B$2)*MC_Shocks!AQ41)</f>
        <v>606.937514743312</v>
      </c>
      <c r="AT44" s="0" t="n">
        <f aca="false">AS44*EXP((Inputs!$B$6-Inputs!$B$7-0.5*Inputs!$B$8^2)*$B$2+Inputs!$B$8*SQRT($B$2)*MC_Shocks!AR41)</f>
        <v>609.748649958832</v>
      </c>
      <c r="AU44" s="0" t="n">
        <f aca="false">AT44*EXP((Inputs!$B$6-Inputs!$B$7-0.5*Inputs!$B$8^2)*$B$2+Inputs!$B$8*SQRT($B$2)*MC_Shocks!AS41)</f>
        <v>614.507861255431</v>
      </c>
      <c r="AV44" s="0" t="n">
        <f aca="false">AU44*EXP((Inputs!$B$6-Inputs!$B$7-0.5*Inputs!$B$8^2)*$B$2+Inputs!$B$8*SQRT($B$2)*MC_Shocks!AT41)</f>
        <v>612.952713261375</v>
      </c>
      <c r="AW44" s="0" t="n">
        <f aca="false">AV44*EXP((Inputs!$B$6-Inputs!$B$7-0.5*Inputs!$B$8^2)*$B$2+Inputs!$B$8*SQRT($B$2)*MC_Shocks!AU41)</f>
        <v>610.040452586028</v>
      </c>
      <c r="AX44" s="0" t="n">
        <f aca="false">AW44*EXP((Inputs!$B$6-Inputs!$B$7-0.5*Inputs!$B$8^2)*$B$2+Inputs!$B$8*SQRT($B$2)*MC_Shocks!AV41)</f>
        <v>604.868537852461</v>
      </c>
      <c r="AY44" s="0" t="n">
        <f aca="false">AX44*EXP((Inputs!$B$6-Inputs!$B$7-0.5*Inputs!$B$8^2)*$B$2+Inputs!$B$8*SQRT($B$2)*MC_Shocks!AW41)</f>
        <v>600.977514165804</v>
      </c>
      <c r="AZ44" s="0" t="n">
        <f aca="false">AY44*EXP((Inputs!$B$6-Inputs!$B$7-0.5*Inputs!$B$8^2)*$B$2+Inputs!$B$8*SQRT($B$2)*MC_Shocks!AX41)</f>
        <v>615.261203344073</v>
      </c>
      <c r="BA44" s="0" t="n">
        <f aca="false">AZ44*EXP((Inputs!$B$6-Inputs!$B$7-0.5*Inputs!$B$8^2)*$B$2+Inputs!$B$8*SQRT($B$2)*MC_Shocks!AY41)</f>
        <v>621.424995589136</v>
      </c>
      <c r="BB44" s="0" t="n">
        <f aca="false">BA44*EXP((Inputs!$B$6-Inputs!$B$7-0.5*Inputs!$B$8^2)*$B$2+Inputs!$B$8*SQRT($B$2)*MC_Shocks!AZ41)</f>
        <v>614.858111556992</v>
      </c>
      <c r="BC44" s="0" t="n">
        <f aca="false">BB44*EXP((Inputs!$B$6-Inputs!$B$7-0.5*Inputs!$B$8^2)*$B$2+Inputs!$B$8*SQRT($B$2)*MC_Shocks!BA41)</f>
        <v>608.498744173588</v>
      </c>
      <c r="BD44" s="0" t="n">
        <f aca="false">BC44*EXP((Inputs!$B$6-Inputs!$B$7-0.5*Inputs!$B$8^2)*$B$2+Inputs!$B$8*SQRT($B$2)*MC_Shocks!BB41)</f>
        <v>610.886878830263</v>
      </c>
      <c r="BE44" s="0" t="n">
        <f aca="false">BD44*EXP((Inputs!$B$6-Inputs!$B$7-0.5*Inputs!$B$8^2)*$B$2+Inputs!$B$8*SQRT($B$2)*MC_Shocks!BC41)</f>
        <v>613.6026439755</v>
      </c>
      <c r="BF44" s="0" t="n">
        <f aca="false">BE44*EXP((Inputs!$B$6-Inputs!$B$7-0.5*Inputs!$B$8^2)*$B$2+Inputs!$B$8*SQRT($B$2)*MC_Shocks!BD41)</f>
        <v>616.338398409473</v>
      </c>
      <c r="BG44" s="0" t="n">
        <f aca="false">BF44*EXP((Inputs!$B$6-Inputs!$B$7-0.5*Inputs!$B$8^2)*$B$2+Inputs!$B$8*SQRT($B$2)*MC_Shocks!BE41)</f>
        <v>615.151103341376</v>
      </c>
      <c r="BH44" s="0" t="n">
        <f aca="false">BG44*EXP((Inputs!$B$6-Inputs!$B$7-0.5*Inputs!$B$8^2)*$B$2+Inputs!$B$8*SQRT($B$2)*MC_Shocks!BF41)</f>
        <v>614.597165709838</v>
      </c>
      <c r="BI44" s="0" t="n">
        <f aca="false">BH44*EXP((Inputs!$B$6-Inputs!$B$7-0.5*Inputs!$B$8^2)*$B$2+Inputs!$B$8*SQRT($B$2)*MC_Shocks!BG41)</f>
        <v>616.255975136589</v>
      </c>
      <c r="BJ44" s="0" t="n">
        <f aca="false">BI44*EXP((Inputs!$B$6-Inputs!$B$7-0.5*Inputs!$B$8^2)*$B$2+Inputs!$B$8*SQRT($B$2)*MC_Shocks!BH41)</f>
        <v>616.734198725578</v>
      </c>
      <c r="BK44" s="0" t="n">
        <f aca="false">BJ44*EXP((Inputs!$B$6-Inputs!$B$7-0.5*Inputs!$B$8^2)*$B$2+Inputs!$B$8*SQRT($B$2)*MC_Shocks!BI41)</f>
        <v>606.028393728343</v>
      </c>
      <c r="BL44" s="0" t="n">
        <f aca="false">BK44*EXP((Inputs!$B$6-Inputs!$B$7-0.5*Inputs!$B$8^2)*$B$2+Inputs!$B$8*SQRT($B$2)*MC_Shocks!BJ41)</f>
        <v>604.981679359495</v>
      </c>
      <c r="BM44" s="0" t="n">
        <f aca="false">BL44*EXP((Inputs!$B$6-Inputs!$B$7-0.5*Inputs!$B$8^2)*$B$2+Inputs!$B$8*SQRT($B$2)*MC_Shocks!BK41)</f>
        <v>600.965981165851</v>
      </c>
      <c r="BN44" s="0" t="n">
        <f aca="false">AVERAGE(C44:BM44)</f>
        <v>602.499882952328</v>
      </c>
      <c r="BO44" s="0" t="n">
        <f aca="false">MAX(B44:BM44)</f>
        <v>621.424995589136</v>
      </c>
      <c r="BP44" s="0" t="n">
        <f aca="false">MAX(BM44-Inputs!$B$4,0)</f>
        <v>25.9659811658512</v>
      </c>
      <c r="BQ44" s="0" t="n">
        <f aca="false">MAX(Inputs!$B$4-BM44,0)</f>
        <v>0</v>
      </c>
      <c r="BR44" s="0" t="n">
        <f aca="false">MAX(BN44-Inputs!$B$4,0)</f>
        <v>27.4998829523281</v>
      </c>
      <c r="BS44" s="0" t="n">
        <f aca="false">IF(BO44&gt;=Inputs!$B$9,0,MAX(BM44-Inputs!$B$4,0))</f>
        <v>0</v>
      </c>
    </row>
    <row r="45" customFormat="false" ht="15" hidden="false" customHeight="false" outlineLevel="0" collapsed="false">
      <c r="A45" s="0" t="n">
        <v>41</v>
      </c>
      <c r="B45" s="0" t="n">
        <f aca="false">Inputs!$B$3</f>
        <v>574.788024902344</v>
      </c>
      <c r="C45" s="0" t="n">
        <f aca="false">B45*EXP((Inputs!$B$6-Inputs!$B$7-0.5*Inputs!$B$8^2)*$B$2+Inputs!$B$8*SQRT($B$2)*MC_Shocks!A42)</f>
        <v>575.641800747557</v>
      </c>
      <c r="D45" s="0" t="n">
        <f aca="false">C45*EXP((Inputs!$B$6-Inputs!$B$7-0.5*Inputs!$B$8^2)*$B$2+Inputs!$B$8*SQRT($B$2)*MC_Shocks!B42)</f>
        <v>589.492421716341</v>
      </c>
      <c r="E45" s="0" t="n">
        <f aca="false">D45*EXP((Inputs!$B$6-Inputs!$B$7-0.5*Inputs!$B$8^2)*$B$2+Inputs!$B$8*SQRT($B$2)*MC_Shocks!C42)</f>
        <v>591.269198243472</v>
      </c>
      <c r="F45" s="0" t="n">
        <f aca="false">E45*EXP((Inputs!$B$6-Inputs!$B$7-0.5*Inputs!$B$8^2)*$B$2+Inputs!$B$8*SQRT($B$2)*MC_Shocks!D42)</f>
        <v>589.856046903183</v>
      </c>
      <c r="G45" s="0" t="n">
        <f aca="false">F45*EXP((Inputs!$B$6-Inputs!$B$7-0.5*Inputs!$B$8^2)*$B$2+Inputs!$B$8*SQRT($B$2)*MC_Shocks!E42)</f>
        <v>594.241297660538</v>
      </c>
      <c r="H45" s="0" t="n">
        <f aca="false">G45*EXP((Inputs!$B$6-Inputs!$B$7-0.5*Inputs!$B$8^2)*$B$2+Inputs!$B$8*SQRT($B$2)*MC_Shocks!F42)</f>
        <v>596.577366441806</v>
      </c>
      <c r="I45" s="0" t="n">
        <f aca="false">H45*EXP((Inputs!$B$6-Inputs!$B$7-0.5*Inputs!$B$8^2)*$B$2+Inputs!$B$8*SQRT($B$2)*MC_Shocks!G42)</f>
        <v>598.625296941156</v>
      </c>
      <c r="J45" s="0" t="n">
        <f aca="false">I45*EXP((Inputs!$B$6-Inputs!$B$7-0.5*Inputs!$B$8^2)*$B$2+Inputs!$B$8*SQRT($B$2)*MC_Shocks!H42)</f>
        <v>601.57084227288</v>
      </c>
      <c r="K45" s="0" t="n">
        <f aca="false">J45*EXP((Inputs!$B$6-Inputs!$B$7-0.5*Inputs!$B$8^2)*$B$2+Inputs!$B$8*SQRT($B$2)*MC_Shocks!I42)</f>
        <v>611.523333413113</v>
      </c>
      <c r="L45" s="0" t="n">
        <f aca="false">K45*EXP((Inputs!$B$6-Inputs!$B$7-0.5*Inputs!$B$8^2)*$B$2+Inputs!$B$8*SQRT($B$2)*MC_Shocks!J42)</f>
        <v>606.118884547706</v>
      </c>
      <c r="M45" s="0" t="n">
        <f aca="false">L45*EXP((Inputs!$B$6-Inputs!$B$7-0.5*Inputs!$B$8^2)*$B$2+Inputs!$B$8*SQRT($B$2)*MC_Shocks!K42)</f>
        <v>608.457933429299</v>
      </c>
      <c r="N45" s="0" t="n">
        <f aca="false">M45*EXP((Inputs!$B$6-Inputs!$B$7-0.5*Inputs!$B$8^2)*$B$2+Inputs!$B$8*SQRT($B$2)*MC_Shocks!L42)</f>
        <v>604.059776533791</v>
      </c>
      <c r="O45" s="0" t="n">
        <f aca="false">N45*EXP((Inputs!$B$6-Inputs!$B$7-0.5*Inputs!$B$8^2)*$B$2+Inputs!$B$8*SQRT($B$2)*MC_Shocks!M42)</f>
        <v>606.784891595251</v>
      </c>
      <c r="P45" s="0" t="n">
        <f aca="false">O45*EXP((Inputs!$B$6-Inputs!$B$7-0.5*Inputs!$B$8^2)*$B$2+Inputs!$B$8*SQRT($B$2)*MC_Shocks!N42)</f>
        <v>602.435600273553</v>
      </c>
      <c r="Q45" s="0" t="n">
        <f aca="false">P45*EXP((Inputs!$B$6-Inputs!$B$7-0.5*Inputs!$B$8^2)*$B$2+Inputs!$B$8*SQRT($B$2)*MC_Shocks!O42)</f>
        <v>600.500902965234</v>
      </c>
      <c r="R45" s="0" t="n">
        <f aca="false">Q45*EXP((Inputs!$B$6-Inputs!$B$7-0.5*Inputs!$B$8^2)*$B$2+Inputs!$B$8*SQRT($B$2)*MC_Shocks!P42)</f>
        <v>599.153326501811</v>
      </c>
      <c r="S45" s="0" t="n">
        <f aca="false">R45*EXP((Inputs!$B$6-Inputs!$B$7-0.5*Inputs!$B$8^2)*$B$2+Inputs!$B$8*SQRT($B$2)*MC_Shocks!Q42)</f>
        <v>603.866399038601</v>
      </c>
      <c r="T45" s="0" t="n">
        <f aca="false">S45*EXP((Inputs!$B$6-Inputs!$B$7-0.5*Inputs!$B$8^2)*$B$2+Inputs!$B$8*SQRT($B$2)*MC_Shocks!R42)</f>
        <v>608.339656052637</v>
      </c>
      <c r="U45" s="0" t="n">
        <f aca="false">T45*EXP((Inputs!$B$6-Inputs!$B$7-0.5*Inputs!$B$8^2)*$B$2+Inputs!$B$8*SQRT($B$2)*MC_Shocks!S42)</f>
        <v>602.414334094856</v>
      </c>
      <c r="V45" s="0" t="n">
        <f aca="false">U45*EXP((Inputs!$B$6-Inputs!$B$7-0.5*Inputs!$B$8^2)*$B$2+Inputs!$B$8*SQRT($B$2)*MC_Shocks!T42)</f>
        <v>602.733769363159</v>
      </c>
      <c r="W45" s="0" t="n">
        <f aca="false">V45*EXP((Inputs!$B$6-Inputs!$B$7-0.5*Inputs!$B$8^2)*$B$2+Inputs!$B$8*SQRT($B$2)*MC_Shocks!U42)</f>
        <v>599.407008578412</v>
      </c>
      <c r="X45" s="0" t="n">
        <f aca="false">W45*EXP((Inputs!$B$6-Inputs!$B$7-0.5*Inputs!$B$8^2)*$B$2+Inputs!$B$8*SQRT($B$2)*MC_Shocks!V42)</f>
        <v>593.508481642208</v>
      </c>
      <c r="Y45" s="0" t="n">
        <f aca="false">X45*EXP((Inputs!$B$6-Inputs!$B$7-0.5*Inputs!$B$8^2)*$B$2+Inputs!$B$8*SQRT($B$2)*MC_Shocks!W42)</f>
        <v>592.543474356291</v>
      </c>
      <c r="Z45" s="0" t="n">
        <f aca="false">Y45*EXP((Inputs!$B$6-Inputs!$B$7-0.5*Inputs!$B$8^2)*$B$2+Inputs!$B$8*SQRT($B$2)*MC_Shocks!X42)</f>
        <v>591.150944800973</v>
      </c>
      <c r="AA45" s="0" t="n">
        <f aca="false">Z45*EXP((Inputs!$B$6-Inputs!$B$7-0.5*Inputs!$B$8^2)*$B$2+Inputs!$B$8*SQRT($B$2)*MC_Shocks!Y42)</f>
        <v>602.698315440905</v>
      </c>
      <c r="AB45" s="0" t="n">
        <f aca="false">AA45*EXP((Inputs!$B$6-Inputs!$B$7-0.5*Inputs!$B$8^2)*$B$2+Inputs!$B$8*SQRT($B$2)*MC_Shocks!Z42)</f>
        <v>604.828983748086</v>
      </c>
      <c r="AC45" s="0" t="n">
        <f aca="false">AB45*EXP((Inputs!$B$6-Inputs!$B$7-0.5*Inputs!$B$8^2)*$B$2+Inputs!$B$8*SQRT($B$2)*MC_Shocks!AA42)</f>
        <v>598.311480302843</v>
      </c>
      <c r="AD45" s="0" t="n">
        <f aca="false">AC45*EXP((Inputs!$B$6-Inputs!$B$7-0.5*Inputs!$B$8^2)*$B$2+Inputs!$B$8*SQRT($B$2)*MC_Shocks!AB42)</f>
        <v>595.693031160651</v>
      </c>
      <c r="AE45" s="0" t="n">
        <f aca="false">AD45*EXP((Inputs!$B$6-Inputs!$B$7-0.5*Inputs!$B$8^2)*$B$2+Inputs!$B$8*SQRT($B$2)*MC_Shocks!AC42)</f>
        <v>600.595947158927</v>
      </c>
      <c r="AF45" s="0" t="n">
        <f aca="false">AE45*EXP((Inputs!$B$6-Inputs!$B$7-0.5*Inputs!$B$8^2)*$B$2+Inputs!$B$8*SQRT($B$2)*MC_Shocks!AD42)</f>
        <v>610.686827376242</v>
      </c>
      <c r="AG45" s="0" t="n">
        <f aca="false">AF45*EXP((Inputs!$B$6-Inputs!$B$7-0.5*Inputs!$B$8^2)*$B$2+Inputs!$B$8*SQRT($B$2)*MC_Shocks!AE42)</f>
        <v>603.108463850069</v>
      </c>
      <c r="AH45" s="0" t="n">
        <f aca="false">AG45*EXP((Inputs!$B$6-Inputs!$B$7-0.5*Inputs!$B$8^2)*$B$2+Inputs!$B$8*SQRT($B$2)*MC_Shocks!AF42)</f>
        <v>594.236872537165</v>
      </c>
      <c r="AI45" s="0" t="n">
        <f aca="false">AH45*EXP((Inputs!$B$6-Inputs!$B$7-0.5*Inputs!$B$8^2)*$B$2+Inputs!$B$8*SQRT($B$2)*MC_Shocks!AG42)</f>
        <v>603.179382942046</v>
      </c>
      <c r="AJ45" s="0" t="n">
        <f aca="false">AI45*EXP((Inputs!$B$6-Inputs!$B$7-0.5*Inputs!$B$8^2)*$B$2+Inputs!$B$8*SQRT($B$2)*MC_Shocks!AH42)</f>
        <v>605.103645612117</v>
      </c>
      <c r="AK45" s="0" t="n">
        <f aca="false">AJ45*EXP((Inputs!$B$6-Inputs!$B$7-0.5*Inputs!$B$8^2)*$B$2+Inputs!$B$8*SQRT($B$2)*MC_Shocks!AI42)</f>
        <v>601.006622598522</v>
      </c>
      <c r="AL45" s="0" t="n">
        <f aca="false">AK45*EXP((Inputs!$B$6-Inputs!$B$7-0.5*Inputs!$B$8^2)*$B$2+Inputs!$B$8*SQRT($B$2)*MC_Shocks!AJ42)</f>
        <v>603.617955118554</v>
      </c>
      <c r="AM45" s="0" t="n">
        <f aca="false">AL45*EXP((Inputs!$B$6-Inputs!$B$7-0.5*Inputs!$B$8^2)*$B$2+Inputs!$B$8*SQRT($B$2)*MC_Shocks!AK42)</f>
        <v>591.183533701834</v>
      </c>
      <c r="AN45" s="0" t="n">
        <f aca="false">AM45*EXP((Inputs!$B$6-Inputs!$B$7-0.5*Inputs!$B$8^2)*$B$2+Inputs!$B$8*SQRT($B$2)*MC_Shocks!AL42)</f>
        <v>591.255133601726</v>
      </c>
      <c r="AO45" s="0" t="n">
        <f aca="false">AN45*EXP((Inputs!$B$6-Inputs!$B$7-0.5*Inputs!$B$8^2)*$B$2+Inputs!$B$8*SQRT($B$2)*MC_Shocks!AM42)</f>
        <v>592.850668010475</v>
      </c>
      <c r="AP45" s="0" t="n">
        <f aca="false">AO45*EXP((Inputs!$B$6-Inputs!$B$7-0.5*Inputs!$B$8^2)*$B$2+Inputs!$B$8*SQRT($B$2)*MC_Shocks!AN42)</f>
        <v>597.269878688837</v>
      </c>
      <c r="AQ45" s="0" t="n">
        <f aca="false">AP45*EXP((Inputs!$B$6-Inputs!$B$7-0.5*Inputs!$B$8^2)*$B$2+Inputs!$B$8*SQRT($B$2)*MC_Shocks!AO42)</f>
        <v>592.541077688312</v>
      </c>
      <c r="AR45" s="0" t="n">
        <f aca="false">AQ45*EXP((Inputs!$B$6-Inputs!$B$7-0.5*Inputs!$B$8^2)*$B$2+Inputs!$B$8*SQRT($B$2)*MC_Shocks!AP42)</f>
        <v>592.999929826729</v>
      </c>
      <c r="AS45" s="0" t="n">
        <f aca="false">AR45*EXP((Inputs!$B$6-Inputs!$B$7-0.5*Inputs!$B$8^2)*$B$2+Inputs!$B$8*SQRT($B$2)*MC_Shocks!AQ42)</f>
        <v>588.717976166486</v>
      </c>
      <c r="AT45" s="0" t="n">
        <f aca="false">AS45*EXP((Inputs!$B$6-Inputs!$B$7-0.5*Inputs!$B$8^2)*$B$2+Inputs!$B$8*SQRT($B$2)*MC_Shocks!AR42)</f>
        <v>589.967545649392</v>
      </c>
      <c r="AU45" s="0" t="n">
        <f aca="false">AT45*EXP((Inputs!$B$6-Inputs!$B$7-0.5*Inputs!$B$8^2)*$B$2+Inputs!$B$8*SQRT($B$2)*MC_Shocks!AS42)</f>
        <v>585.847260674187</v>
      </c>
      <c r="AV45" s="0" t="n">
        <f aca="false">AU45*EXP((Inputs!$B$6-Inputs!$B$7-0.5*Inputs!$B$8^2)*$B$2+Inputs!$B$8*SQRT($B$2)*MC_Shocks!AT42)</f>
        <v>584.008763069346</v>
      </c>
      <c r="AW45" s="0" t="n">
        <f aca="false">AV45*EXP((Inputs!$B$6-Inputs!$B$7-0.5*Inputs!$B$8^2)*$B$2+Inputs!$B$8*SQRT($B$2)*MC_Shocks!AU42)</f>
        <v>579.468063612945</v>
      </c>
      <c r="AX45" s="0" t="n">
        <f aca="false">AW45*EXP((Inputs!$B$6-Inputs!$B$7-0.5*Inputs!$B$8^2)*$B$2+Inputs!$B$8*SQRT($B$2)*MC_Shocks!AV42)</f>
        <v>582.523959703182</v>
      </c>
      <c r="AY45" s="0" t="n">
        <f aca="false">AX45*EXP((Inputs!$B$6-Inputs!$B$7-0.5*Inputs!$B$8^2)*$B$2+Inputs!$B$8*SQRT($B$2)*MC_Shocks!AW42)</f>
        <v>586.559847147541</v>
      </c>
      <c r="AZ45" s="0" t="n">
        <f aca="false">AY45*EXP((Inputs!$B$6-Inputs!$B$7-0.5*Inputs!$B$8^2)*$B$2+Inputs!$B$8*SQRT($B$2)*MC_Shocks!AX42)</f>
        <v>585.524364866454</v>
      </c>
      <c r="BA45" s="0" t="n">
        <f aca="false">AZ45*EXP((Inputs!$B$6-Inputs!$B$7-0.5*Inputs!$B$8^2)*$B$2+Inputs!$B$8*SQRT($B$2)*MC_Shocks!AY42)</f>
        <v>585.7572556124</v>
      </c>
      <c r="BB45" s="0" t="n">
        <f aca="false">BA45*EXP((Inputs!$B$6-Inputs!$B$7-0.5*Inputs!$B$8^2)*$B$2+Inputs!$B$8*SQRT($B$2)*MC_Shocks!AZ42)</f>
        <v>579.119109747333</v>
      </c>
      <c r="BC45" s="0" t="n">
        <f aca="false">BB45*EXP((Inputs!$B$6-Inputs!$B$7-0.5*Inputs!$B$8^2)*$B$2+Inputs!$B$8*SQRT($B$2)*MC_Shocks!BA42)</f>
        <v>577.798491517015</v>
      </c>
      <c r="BD45" s="0" t="n">
        <f aca="false">BC45*EXP((Inputs!$B$6-Inputs!$B$7-0.5*Inputs!$B$8^2)*$B$2+Inputs!$B$8*SQRT($B$2)*MC_Shocks!BB42)</f>
        <v>577.622900077326</v>
      </c>
      <c r="BE45" s="0" t="n">
        <f aca="false">BD45*EXP((Inputs!$B$6-Inputs!$B$7-0.5*Inputs!$B$8^2)*$B$2+Inputs!$B$8*SQRT($B$2)*MC_Shocks!BC42)</f>
        <v>589.813397108857</v>
      </c>
      <c r="BF45" s="0" t="n">
        <f aca="false">BE45*EXP((Inputs!$B$6-Inputs!$B$7-0.5*Inputs!$B$8^2)*$B$2+Inputs!$B$8*SQRT($B$2)*MC_Shocks!BD42)</f>
        <v>584.688570567907</v>
      </c>
      <c r="BG45" s="0" t="n">
        <f aca="false">BF45*EXP((Inputs!$B$6-Inputs!$B$7-0.5*Inputs!$B$8^2)*$B$2+Inputs!$B$8*SQRT($B$2)*MC_Shocks!BE42)</f>
        <v>591.575274747885</v>
      </c>
      <c r="BH45" s="0" t="n">
        <f aca="false">BG45*EXP((Inputs!$B$6-Inputs!$B$7-0.5*Inputs!$B$8^2)*$B$2+Inputs!$B$8*SQRT($B$2)*MC_Shocks!BF42)</f>
        <v>596.328270916739</v>
      </c>
      <c r="BI45" s="0" t="n">
        <f aca="false">BH45*EXP((Inputs!$B$6-Inputs!$B$7-0.5*Inputs!$B$8^2)*$B$2+Inputs!$B$8*SQRT($B$2)*MC_Shocks!BG42)</f>
        <v>597.713720419067</v>
      </c>
      <c r="BJ45" s="0" t="n">
        <f aca="false">BI45*EXP((Inputs!$B$6-Inputs!$B$7-0.5*Inputs!$B$8^2)*$B$2+Inputs!$B$8*SQRT($B$2)*MC_Shocks!BH42)</f>
        <v>606.16807937963</v>
      </c>
      <c r="BK45" s="0" t="n">
        <f aca="false">BJ45*EXP((Inputs!$B$6-Inputs!$B$7-0.5*Inputs!$B$8^2)*$B$2+Inputs!$B$8*SQRT($B$2)*MC_Shocks!BI42)</f>
        <v>608.017419613352</v>
      </c>
      <c r="BL45" s="0" t="n">
        <f aca="false">BK45*EXP((Inputs!$B$6-Inputs!$B$7-0.5*Inputs!$B$8^2)*$B$2+Inputs!$B$8*SQRT($B$2)*MC_Shocks!BJ42)</f>
        <v>609.954915040404</v>
      </c>
      <c r="BM45" s="0" t="n">
        <f aca="false">BL45*EXP((Inputs!$B$6-Inputs!$B$7-0.5*Inputs!$B$8^2)*$B$2+Inputs!$B$8*SQRT($B$2)*MC_Shocks!BK42)</f>
        <v>609.755445834612</v>
      </c>
      <c r="BN45" s="0" t="n">
        <f aca="false">AVERAGE(C45:BM45)</f>
        <v>596.005894745237</v>
      </c>
      <c r="BO45" s="0" t="n">
        <f aca="false">MAX(B45:BM45)</f>
        <v>611.523333413113</v>
      </c>
      <c r="BP45" s="0" t="n">
        <f aca="false">MAX(BM45-Inputs!$B$4,0)</f>
        <v>34.7554458346115</v>
      </c>
      <c r="BQ45" s="0" t="n">
        <f aca="false">MAX(Inputs!$B$4-BM45,0)</f>
        <v>0</v>
      </c>
      <c r="BR45" s="0" t="n">
        <f aca="false">MAX(BN45-Inputs!$B$4,0)</f>
        <v>21.0058947452369</v>
      </c>
      <c r="BS45" s="0" t="n">
        <f aca="false">IF(BO45&gt;=Inputs!$B$9,0,MAX(BM45-Inputs!$B$4,0))</f>
        <v>0</v>
      </c>
    </row>
    <row r="46" customFormat="false" ht="15" hidden="false" customHeight="false" outlineLevel="0" collapsed="false">
      <c r="A46" s="0" t="n">
        <v>42</v>
      </c>
      <c r="B46" s="0" t="n">
        <f aca="false">Inputs!$B$3</f>
        <v>574.788024902344</v>
      </c>
      <c r="C46" s="0" t="n">
        <f aca="false">B46*EXP((Inputs!$B$6-Inputs!$B$7-0.5*Inputs!$B$8^2)*$B$2+Inputs!$B$8*SQRT($B$2)*MC_Shocks!A43)</f>
        <v>580.449133747638</v>
      </c>
      <c r="D46" s="0" t="n">
        <f aca="false">C46*EXP((Inputs!$B$6-Inputs!$B$7-0.5*Inputs!$B$8^2)*$B$2+Inputs!$B$8*SQRT($B$2)*MC_Shocks!B43)</f>
        <v>585.57527948788</v>
      </c>
      <c r="E46" s="0" t="n">
        <f aca="false">D46*EXP((Inputs!$B$6-Inputs!$B$7-0.5*Inputs!$B$8^2)*$B$2+Inputs!$B$8*SQRT($B$2)*MC_Shocks!C43)</f>
        <v>582.730958406101</v>
      </c>
      <c r="F46" s="0" t="n">
        <f aca="false">E46*EXP((Inputs!$B$6-Inputs!$B$7-0.5*Inputs!$B$8^2)*$B$2+Inputs!$B$8*SQRT($B$2)*MC_Shocks!D43)</f>
        <v>576.718565742198</v>
      </c>
      <c r="G46" s="0" t="n">
        <f aca="false">F46*EXP((Inputs!$B$6-Inputs!$B$7-0.5*Inputs!$B$8^2)*$B$2+Inputs!$B$8*SQRT($B$2)*MC_Shocks!E43)</f>
        <v>575.844974749158</v>
      </c>
      <c r="H46" s="0" t="n">
        <f aca="false">G46*EXP((Inputs!$B$6-Inputs!$B$7-0.5*Inputs!$B$8^2)*$B$2+Inputs!$B$8*SQRT($B$2)*MC_Shocks!F43)</f>
        <v>572.255824149181</v>
      </c>
      <c r="I46" s="0" t="n">
        <f aca="false">H46*EXP((Inputs!$B$6-Inputs!$B$7-0.5*Inputs!$B$8^2)*$B$2+Inputs!$B$8*SQRT($B$2)*MC_Shocks!G43)</f>
        <v>572.021470294742</v>
      </c>
      <c r="J46" s="0" t="n">
        <f aca="false">I46*EXP((Inputs!$B$6-Inputs!$B$7-0.5*Inputs!$B$8^2)*$B$2+Inputs!$B$8*SQRT($B$2)*MC_Shocks!H43)</f>
        <v>577.718890823385</v>
      </c>
      <c r="K46" s="0" t="n">
        <f aca="false">J46*EXP((Inputs!$B$6-Inputs!$B$7-0.5*Inputs!$B$8^2)*$B$2+Inputs!$B$8*SQRT($B$2)*MC_Shocks!I43)</f>
        <v>575.681164646537</v>
      </c>
      <c r="L46" s="0" t="n">
        <f aca="false">K46*EXP((Inputs!$B$6-Inputs!$B$7-0.5*Inputs!$B$8^2)*$B$2+Inputs!$B$8*SQRT($B$2)*MC_Shocks!J43)</f>
        <v>575.539916441735</v>
      </c>
      <c r="M46" s="0" t="n">
        <f aca="false">L46*EXP((Inputs!$B$6-Inputs!$B$7-0.5*Inputs!$B$8^2)*$B$2+Inputs!$B$8*SQRT($B$2)*MC_Shocks!K43)</f>
        <v>575.859210814465</v>
      </c>
      <c r="N46" s="0" t="n">
        <f aca="false">M46*EXP((Inputs!$B$6-Inputs!$B$7-0.5*Inputs!$B$8^2)*$B$2+Inputs!$B$8*SQRT($B$2)*MC_Shocks!L43)</f>
        <v>579.802832597573</v>
      </c>
      <c r="O46" s="0" t="n">
        <f aca="false">N46*EXP((Inputs!$B$6-Inputs!$B$7-0.5*Inputs!$B$8^2)*$B$2+Inputs!$B$8*SQRT($B$2)*MC_Shocks!M43)</f>
        <v>569.613433691447</v>
      </c>
      <c r="P46" s="0" t="n">
        <f aca="false">O46*EXP((Inputs!$B$6-Inputs!$B$7-0.5*Inputs!$B$8^2)*$B$2+Inputs!$B$8*SQRT($B$2)*MC_Shocks!N43)</f>
        <v>566.931985893472</v>
      </c>
      <c r="Q46" s="0" t="n">
        <f aca="false">P46*EXP((Inputs!$B$6-Inputs!$B$7-0.5*Inputs!$B$8^2)*$B$2+Inputs!$B$8*SQRT($B$2)*MC_Shocks!O43)</f>
        <v>567.936590021278</v>
      </c>
      <c r="R46" s="0" t="n">
        <f aca="false">Q46*EXP((Inputs!$B$6-Inputs!$B$7-0.5*Inputs!$B$8^2)*$B$2+Inputs!$B$8*SQRT($B$2)*MC_Shocks!P43)</f>
        <v>573.423354486947</v>
      </c>
      <c r="S46" s="0" t="n">
        <f aca="false">R46*EXP((Inputs!$B$6-Inputs!$B$7-0.5*Inputs!$B$8^2)*$B$2+Inputs!$B$8*SQRT($B$2)*MC_Shocks!Q43)</f>
        <v>571.243959085439</v>
      </c>
      <c r="T46" s="0" t="n">
        <f aca="false">S46*EXP((Inputs!$B$6-Inputs!$B$7-0.5*Inputs!$B$8^2)*$B$2+Inputs!$B$8*SQRT($B$2)*MC_Shocks!R43)</f>
        <v>562.85614228416</v>
      </c>
      <c r="U46" s="0" t="n">
        <f aca="false">T46*EXP((Inputs!$B$6-Inputs!$B$7-0.5*Inputs!$B$8^2)*$B$2+Inputs!$B$8*SQRT($B$2)*MC_Shocks!S43)</f>
        <v>565.683395621787</v>
      </c>
      <c r="V46" s="0" t="n">
        <f aca="false">U46*EXP((Inputs!$B$6-Inputs!$B$7-0.5*Inputs!$B$8^2)*$B$2+Inputs!$B$8*SQRT($B$2)*MC_Shocks!T43)</f>
        <v>562.8924460509</v>
      </c>
      <c r="W46" s="0" t="n">
        <f aca="false">V46*EXP((Inputs!$B$6-Inputs!$B$7-0.5*Inputs!$B$8^2)*$B$2+Inputs!$B$8*SQRT($B$2)*MC_Shocks!U43)</f>
        <v>557.65769326326</v>
      </c>
      <c r="X46" s="0" t="n">
        <f aca="false">W46*EXP((Inputs!$B$6-Inputs!$B$7-0.5*Inputs!$B$8^2)*$B$2+Inputs!$B$8*SQRT($B$2)*MC_Shocks!V43)</f>
        <v>554.954840134859</v>
      </c>
      <c r="Y46" s="0" t="n">
        <f aca="false">X46*EXP((Inputs!$B$6-Inputs!$B$7-0.5*Inputs!$B$8^2)*$B$2+Inputs!$B$8*SQRT($B$2)*MC_Shocks!W43)</f>
        <v>554.195347030634</v>
      </c>
      <c r="Z46" s="0" t="n">
        <f aca="false">Y46*EXP((Inputs!$B$6-Inputs!$B$7-0.5*Inputs!$B$8^2)*$B$2+Inputs!$B$8*SQRT($B$2)*MC_Shocks!X43)</f>
        <v>551.595037019185</v>
      </c>
      <c r="AA46" s="0" t="n">
        <f aca="false">Z46*EXP((Inputs!$B$6-Inputs!$B$7-0.5*Inputs!$B$8^2)*$B$2+Inputs!$B$8*SQRT($B$2)*MC_Shocks!Y43)</f>
        <v>542.079032210103</v>
      </c>
      <c r="AB46" s="0" t="n">
        <f aca="false">AA46*EXP((Inputs!$B$6-Inputs!$B$7-0.5*Inputs!$B$8^2)*$B$2+Inputs!$B$8*SQRT($B$2)*MC_Shocks!Z43)</f>
        <v>546.001938196182</v>
      </c>
      <c r="AC46" s="0" t="n">
        <f aca="false">AB46*EXP((Inputs!$B$6-Inputs!$B$7-0.5*Inputs!$B$8^2)*$B$2+Inputs!$B$8*SQRT($B$2)*MC_Shocks!AA43)</f>
        <v>551.603994317349</v>
      </c>
      <c r="AD46" s="0" t="n">
        <f aca="false">AC46*EXP((Inputs!$B$6-Inputs!$B$7-0.5*Inputs!$B$8^2)*$B$2+Inputs!$B$8*SQRT($B$2)*MC_Shocks!AB43)</f>
        <v>554.514642699276</v>
      </c>
      <c r="AE46" s="0" t="n">
        <f aca="false">AD46*EXP((Inputs!$B$6-Inputs!$B$7-0.5*Inputs!$B$8^2)*$B$2+Inputs!$B$8*SQRT($B$2)*MC_Shocks!AC43)</f>
        <v>549.584382925343</v>
      </c>
      <c r="AF46" s="0" t="n">
        <f aca="false">AE46*EXP((Inputs!$B$6-Inputs!$B$7-0.5*Inputs!$B$8^2)*$B$2+Inputs!$B$8*SQRT($B$2)*MC_Shocks!AD43)</f>
        <v>548.758376187853</v>
      </c>
      <c r="AG46" s="0" t="n">
        <f aca="false">AF46*EXP((Inputs!$B$6-Inputs!$B$7-0.5*Inputs!$B$8^2)*$B$2+Inputs!$B$8*SQRT($B$2)*MC_Shocks!AE43)</f>
        <v>548.781750706582</v>
      </c>
      <c r="AH46" s="0" t="n">
        <f aca="false">AG46*EXP((Inputs!$B$6-Inputs!$B$7-0.5*Inputs!$B$8^2)*$B$2+Inputs!$B$8*SQRT($B$2)*MC_Shocks!AF43)</f>
        <v>551.446796230843</v>
      </c>
      <c r="AI46" s="0" t="n">
        <f aca="false">AH46*EXP((Inputs!$B$6-Inputs!$B$7-0.5*Inputs!$B$8^2)*$B$2+Inputs!$B$8*SQRT($B$2)*MC_Shocks!AG43)</f>
        <v>554.430582587625</v>
      </c>
      <c r="AJ46" s="0" t="n">
        <f aca="false">AI46*EXP((Inputs!$B$6-Inputs!$B$7-0.5*Inputs!$B$8^2)*$B$2+Inputs!$B$8*SQRT($B$2)*MC_Shocks!AH43)</f>
        <v>551.262865557584</v>
      </c>
      <c r="AK46" s="0" t="n">
        <f aca="false">AJ46*EXP((Inputs!$B$6-Inputs!$B$7-0.5*Inputs!$B$8^2)*$B$2+Inputs!$B$8*SQRT($B$2)*MC_Shocks!AI43)</f>
        <v>551.673596466116</v>
      </c>
      <c r="AL46" s="0" t="n">
        <f aca="false">AK46*EXP((Inputs!$B$6-Inputs!$B$7-0.5*Inputs!$B$8^2)*$B$2+Inputs!$B$8*SQRT($B$2)*MC_Shocks!AJ43)</f>
        <v>553.730704694729</v>
      </c>
      <c r="AM46" s="0" t="n">
        <f aca="false">AL46*EXP((Inputs!$B$6-Inputs!$B$7-0.5*Inputs!$B$8^2)*$B$2+Inputs!$B$8*SQRT($B$2)*MC_Shocks!AK43)</f>
        <v>560.215642416263</v>
      </c>
      <c r="AN46" s="0" t="n">
        <f aca="false">AM46*EXP((Inputs!$B$6-Inputs!$B$7-0.5*Inputs!$B$8^2)*$B$2+Inputs!$B$8*SQRT($B$2)*MC_Shocks!AL43)</f>
        <v>563.408496426071</v>
      </c>
      <c r="AO46" s="0" t="n">
        <f aca="false">AN46*EXP((Inputs!$B$6-Inputs!$B$7-0.5*Inputs!$B$8^2)*$B$2+Inputs!$B$8*SQRT($B$2)*MC_Shocks!AM43)</f>
        <v>566.999725491467</v>
      </c>
      <c r="AP46" s="0" t="n">
        <f aca="false">AO46*EXP((Inputs!$B$6-Inputs!$B$7-0.5*Inputs!$B$8^2)*$B$2+Inputs!$B$8*SQRT($B$2)*MC_Shocks!AN43)</f>
        <v>567.430423836334</v>
      </c>
      <c r="AQ46" s="0" t="n">
        <f aca="false">AP46*EXP((Inputs!$B$6-Inputs!$B$7-0.5*Inputs!$B$8^2)*$B$2+Inputs!$B$8*SQRT($B$2)*MC_Shocks!AO43)</f>
        <v>573.869251626568</v>
      </c>
      <c r="AR46" s="0" t="n">
        <f aca="false">AQ46*EXP((Inputs!$B$6-Inputs!$B$7-0.5*Inputs!$B$8^2)*$B$2+Inputs!$B$8*SQRT($B$2)*MC_Shocks!AP43)</f>
        <v>575.79203533589</v>
      </c>
      <c r="AS46" s="0" t="n">
        <f aca="false">AR46*EXP((Inputs!$B$6-Inputs!$B$7-0.5*Inputs!$B$8^2)*$B$2+Inputs!$B$8*SQRT($B$2)*MC_Shocks!AQ43)</f>
        <v>571.926162586878</v>
      </c>
      <c r="AT46" s="0" t="n">
        <f aca="false">AS46*EXP((Inputs!$B$6-Inputs!$B$7-0.5*Inputs!$B$8^2)*$B$2+Inputs!$B$8*SQRT($B$2)*MC_Shocks!AR43)</f>
        <v>578.383476936908</v>
      </c>
      <c r="AU46" s="0" t="n">
        <f aca="false">AT46*EXP((Inputs!$B$6-Inputs!$B$7-0.5*Inputs!$B$8^2)*$B$2+Inputs!$B$8*SQRT($B$2)*MC_Shocks!AS43)</f>
        <v>581.649405829845</v>
      </c>
      <c r="AV46" s="0" t="n">
        <f aca="false">AU46*EXP((Inputs!$B$6-Inputs!$B$7-0.5*Inputs!$B$8^2)*$B$2+Inputs!$B$8*SQRT($B$2)*MC_Shocks!AT43)</f>
        <v>579.663375232563</v>
      </c>
      <c r="AW46" s="0" t="n">
        <f aca="false">AV46*EXP((Inputs!$B$6-Inputs!$B$7-0.5*Inputs!$B$8^2)*$B$2+Inputs!$B$8*SQRT($B$2)*MC_Shocks!AU43)</f>
        <v>577.517113795709</v>
      </c>
      <c r="AX46" s="0" t="n">
        <f aca="false">AW46*EXP((Inputs!$B$6-Inputs!$B$7-0.5*Inputs!$B$8^2)*$B$2+Inputs!$B$8*SQRT($B$2)*MC_Shocks!AV43)</f>
        <v>578.932057529237</v>
      </c>
      <c r="AY46" s="0" t="n">
        <f aca="false">AX46*EXP((Inputs!$B$6-Inputs!$B$7-0.5*Inputs!$B$8^2)*$B$2+Inputs!$B$8*SQRT($B$2)*MC_Shocks!AW43)</f>
        <v>581.11802700176</v>
      </c>
      <c r="AZ46" s="0" t="n">
        <f aca="false">AY46*EXP((Inputs!$B$6-Inputs!$B$7-0.5*Inputs!$B$8^2)*$B$2+Inputs!$B$8*SQRT($B$2)*MC_Shocks!AX43)</f>
        <v>582.083157811988</v>
      </c>
      <c r="BA46" s="0" t="n">
        <f aca="false">AZ46*EXP((Inputs!$B$6-Inputs!$B$7-0.5*Inputs!$B$8^2)*$B$2+Inputs!$B$8*SQRT($B$2)*MC_Shocks!AY43)</f>
        <v>583.577491559713</v>
      </c>
      <c r="BB46" s="0" t="n">
        <f aca="false">BA46*EXP((Inputs!$B$6-Inputs!$B$7-0.5*Inputs!$B$8^2)*$B$2+Inputs!$B$8*SQRT($B$2)*MC_Shocks!AZ43)</f>
        <v>591.556542683581</v>
      </c>
      <c r="BC46" s="0" t="n">
        <f aca="false">BB46*EXP((Inputs!$B$6-Inputs!$B$7-0.5*Inputs!$B$8^2)*$B$2+Inputs!$B$8*SQRT($B$2)*MC_Shocks!BA43)</f>
        <v>596.662787416006</v>
      </c>
      <c r="BD46" s="0" t="n">
        <f aca="false">BC46*EXP((Inputs!$B$6-Inputs!$B$7-0.5*Inputs!$B$8^2)*$B$2+Inputs!$B$8*SQRT($B$2)*MC_Shocks!BB43)</f>
        <v>597.6221756816</v>
      </c>
      <c r="BE46" s="0" t="n">
        <f aca="false">BD46*EXP((Inputs!$B$6-Inputs!$B$7-0.5*Inputs!$B$8^2)*$B$2+Inputs!$B$8*SQRT($B$2)*MC_Shocks!BC43)</f>
        <v>602.158348957138</v>
      </c>
      <c r="BF46" s="0" t="n">
        <f aca="false">BE46*EXP((Inputs!$B$6-Inputs!$B$7-0.5*Inputs!$B$8^2)*$B$2+Inputs!$B$8*SQRT($B$2)*MC_Shocks!BD43)</f>
        <v>597.302571378487</v>
      </c>
      <c r="BG46" s="0" t="n">
        <f aca="false">BF46*EXP((Inputs!$B$6-Inputs!$B$7-0.5*Inputs!$B$8^2)*$B$2+Inputs!$B$8*SQRT($B$2)*MC_Shocks!BE43)</f>
        <v>599.247602342131</v>
      </c>
      <c r="BH46" s="0" t="n">
        <f aca="false">BG46*EXP((Inputs!$B$6-Inputs!$B$7-0.5*Inputs!$B$8^2)*$B$2+Inputs!$B$8*SQRT($B$2)*MC_Shocks!BF43)</f>
        <v>607.96806541584</v>
      </c>
      <c r="BI46" s="0" t="n">
        <f aca="false">BH46*EXP((Inputs!$B$6-Inputs!$B$7-0.5*Inputs!$B$8^2)*$B$2+Inputs!$B$8*SQRT($B$2)*MC_Shocks!BG43)</f>
        <v>606.974593742886</v>
      </c>
      <c r="BJ46" s="0" t="n">
        <f aca="false">BI46*EXP((Inputs!$B$6-Inputs!$B$7-0.5*Inputs!$B$8^2)*$B$2+Inputs!$B$8*SQRT($B$2)*MC_Shocks!BH43)</f>
        <v>602.96371185365</v>
      </c>
      <c r="BK46" s="0" t="n">
        <f aca="false">BJ46*EXP((Inputs!$B$6-Inputs!$B$7-0.5*Inputs!$B$8^2)*$B$2+Inputs!$B$8*SQRT($B$2)*MC_Shocks!BI43)</f>
        <v>599.909222283542</v>
      </c>
      <c r="BL46" s="0" t="n">
        <f aca="false">BK46*EXP((Inputs!$B$6-Inputs!$B$7-0.5*Inputs!$B$8^2)*$B$2+Inputs!$B$8*SQRT($B$2)*MC_Shocks!BJ43)</f>
        <v>594.802048694937</v>
      </c>
      <c r="BM46" s="0" t="n">
        <f aca="false">BL46*EXP((Inputs!$B$6-Inputs!$B$7-0.5*Inputs!$B$8^2)*$B$2+Inputs!$B$8*SQRT($B$2)*MC_Shocks!BK43)</f>
        <v>591.166380244299</v>
      </c>
      <c r="BN46" s="0" t="n">
        <f aca="false">AVERAGE(C46:BM46)</f>
        <v>573.078587355156</v>
      </c>
      <c r="BO46" s="0" t="n">
        <f aca="false">MAX(B46:BM46)</f>
        <v>607.96806541584</v>
      </c>
      <c r="BP46" s="0" t="n">
        <f aca="false">MAX(BM46-Inputs!$B$4,0)</f>
        <v>16.166380244299</v>
      </c>
      <c r="BQ46" s="0" t="n">
        <f aca="false">MAX(Inputs!$B$4-BM46,0)</f>
        <v>0</v>
      </c>
      <c r="BR46" s="0" t="n">
        <f aca="false">MAX(BN46-Inputs!$B$4,0)</f>
        <v>0</v>
      </c>
      <c r="BS46" s="0" t="n">
        <f aca="false">IF(BO46&gt;=Inputs!$B$9,0,MAX(BM46-Inputs!$B$4,0))</f>
        <v>0</v>
      </c>
    </row>
    <row r="47" customFormat="false" ht="15" hidden="false" customHeight="false" outlineLevel="0" collapsed="false">
      <c r="A47" s="0" t="n">
        <v>43</v>
      </c>
      <c r="B47" s="0" t="n">
        <f aca="false">Inputs!$B$3</f>
        <v>574.788024902344</v>
      </c>
      <c r="C47" s="0" t="n">
        <f aca="false">B47*EXP((Inputs!$B$6-Inputs!$B$7-0.5*Inputs!$B$8^2)*$B$2+Inputs!$B$8*SQRT($B$2)*MC_Shocks!A44)</f>
        <v>573.155135074553</v>
      </c>
      <c r="D47" s="0" t="n">
        <f aca="false">C47*EXP((Inputs!$B$6-Inputs!$B$7-0.5*Inputs!$B$8^2)*$B$2+Inputs!$B$8*SQRT($B$2)*MC_Shocks!B44)</f>
        <v>566.853244003443</v>
      </c>
      <c r="E47" s="0" t="n">
        <f aca="false">D47*EXP((Inputs!$B$6-Inputs!$B$7-0.5*Inputs!$B$8^2)*$B$2+Inputs!$B$8*SQRT($B$2)*MC_Shocks!C44)</f>
        <v>566.976960383175</v>
      </c>
      <c r="F47" s="0" t="n">
        <f aca="false">E47*EXP((Inputs!$B$6-Inputs!$B$7-0.5*Inputs!$B$8^2)*$B$2+Inputs!$B$8*SQRT($B$2)*MC_Shocks!D44)</f>
        <v>571.103655232187</v>
      </c>
      <c r="G47" s="0" t="n">
        <f aca="false">F47*EXP((Inputs!$B$6-Inputs!$B$7-0.5*Inputs!$B$8^2)*$B$2+Inputs!$B$8*SQRT($B$2)*MC_Shocks!E44)</f>
        <v>567.059286134449</v>
      </c>
      <c r="H47" s="0" t="n">
        <f aca="false">G47*EXP((Inputs!$B$6-Inputs!$B$7-0.5*Inputs!$B$8^2)*$B$2+Inputs!$B$8*SQRT($B$2)*MC_Shocks!F44)</f>
        <v>573.989215115961</v>
      </c>
      <c r="I47" s="0" t="n">
        <f aca="false">H47*EXP((Inputs!$B$6-Inputs!$B$7-0.5*Inputs!$B$8^2)*$B$2+Inputs!$B$8*SQRT($B$2)*MC_Shocks!G44)</f>
        <v>576.374157365223</v>
      </c>
      <c r="J47" s="0" t="n">
        <f aca="false">I47*EXP((Inputs!$B$6-Inputs!$B$7-0.5*Inputs!$B$8^2)*$B$2+Inputs!$B$8*SQRT($B$2)*MC_Shocks!H44)</f>
        <v>581.160468215364</v>
      </c>
      <c r="K47" s="0" t="n">
        <f aca="false">J47*EXP((Inputs!$B$6-Inputs!$B$7-0.5*Inputs!$B$8^2)*$B$2+Inputs!$B$8*SQRT($B$2)*MC_Shocks!I44)</f>
        <v>578.190074787991</v>
      </c>
      <c r="L47" s="0" t="n">
        <f aca="false">K47*EXP((Inputs!$B$6-Inputs!$B$7-0.5*Inputs!$B$8^2)*$B$2+Inputs!$B$8*SQRT($B$2)*MC_Shocks!J44)</f>
        <v>582.177804289977</v>
      </c>
      <c r="M47" s="0" t="n">
        <f aca="false">L47*EXP((Inputs!$B$6-Inputs!$B$7-0.5*Inputs!$B$8^2)*$B$2+Inputs!$B$8*SQRT($B$2)*MC_Shocks!K44)</f>
        <v>577.211046857956</v>
      </c>
      <c r="N47" s="0" t="n">
        <f aca="false">M47*EXP((Inputs!$B$6-Inputs!$B$7-0.5*Inputs!$B$8^2)*$B$2+Inputs!$B$8*SQRT($B$2)*MC_Shocks!L44)</f>
        <v>581.356747597642</v>
      </c>
      <c r="O47" s="0" t="n">
        <f aca="false">N47*EXP((Inputs!$B$6-Inputs!$B$7-0.5*Inputs!$B$8^2)*$B$2+Inputs!$B$8*SQRT($B$2)*MC_Shocks!M44)</f>
        <v>582.20470594303</v>
      </c>
      <c r="P47" s="0" t="n">
        <f aca="false">O47*EXP((Inputs!$B$6-Inputs!$B$7-0.5*Inputs!$B$8^2)*$B$2+Inputs!$B$8*SQRT($B$2)*MC_Shocks!N44)</f>
        <v>584.82073382876</v>
      </c>
      <c r="Q47" s="0" t="n">
        <f aca="false">P47*EXP((Inputs!$B$6-Inputs!$B$7-0.5*Inputs!$B$8^2)*$B$2+Inputs!$B$8*SQRT($B$2)*MC_Shocks!O44)</f>
        <v>579.44673548648</v>
      </c>
      <c r="R47" s="0" t="n">
        <f aca="false">Q47*EXP((Inputs!$B$6-Inputs!$B$7-0.5*Inputs!$B$8^2)*$B$2+Inputs!$B$8*SQRT($B$2)*MC_Shocks!P44)</f>
        <v>575.401189016337</v>
      </c>
      <c r="S47" s="0" t="n">
        <f aca="false">R47*EXP((Inputs!$B$6-Inputs!$B$7-0.5*Inputs!$B$8^2)*$B$2+Inputs!$B$8*SQRT($B$2)*MC_Shocks!Q44)</f>
        <v>578.188322685517</v>
      </c>
      <c r="T47" s="0" t="n">
        <f aca="false">S47*EXP((Inputs!$B$6-Inputs!$B$7-0.5*Inputs!$B$8^2)*$B$2+Inputs!$B$8*SQRT($B$2)*MC_Shocks!R44)</f>
        <v>573.908946188143</v>
      </c>
      <c r="U47" s="0" t="n">
        <f aca="false">T47*EXP((Inputs!$B$6-Inputs!$B$7-0.5*Inputs!$B$8^2)*$B$2+Inputs!$B$8*SQRT($B$2)*MC_Shocks!S44)</f>
        <v>576.076047309078</v>
      </c>
      <c r="V47" s="0" t="n">
        <f aca="false">U47*EXP((Inputs!$B$6-Inputs!$B$7-0.5*Inputs!$B$8^2)*$B$2+Inputs!$B$8*SQRT($B$2)*MC_Shocks!T44)</f>
        <v>569.915757132158</v>
      </c>
      <c r="W47" s="0" t="n">
        <f aca="false">V47*EXP((Inputs!$B$6-Inputs!$B$7-0.5*Inputs!$B$8^2)*$B$2+Inputs!$B$8*SQRT($B$2)*MC_Shocks!U44)</f>
        <v>573.81750834172</v>
      </c>
      <c r="X47" s="0" t="n">
        <f aca="false">W47*EXP((Inputs!$B$6-Inputs!$B$7-0.5*Inputs!$B$8^2)*$B$2+Inputs!$B$8*SQRT($B$2)*MC_Shocks!V44)</f>
        <v>568.287915853796</v>
      </c>
      <c r="Y47" s="0" t="n">
        <f aca="false">X47*EXP((Inputs!$B$6-Inputs!$B$7-0.5*Inputs!$B$8^2)*$B$2+Inputs!$B$8*SQRT($B$2)*MC_Shocks!W44)</f>
        <v>570.83710341768</v>
      </c>
      <c r="Z47" s="0" t="n">
        <f aca="false">Y47*EXP((Inputs!$B$6-Inputs!$B$7-0.5*Inputs!$B$8^2)*$B$2+Inputs!$B$8*SQRT($B$2)*MC_Shocks!X44)</f>
        <v>573.731386761793</v>
      </c>
      <c r="AA47" s="0" t="n">
        <f aca="false">Z47*EXP((Inputs!$B$6-Inputs!$B$7-0.5*Inputs!$B$8^2)*$B$2+Inputs!$B$8*SQRT($B$2)*MC_Shocks!Y44)</f>
        <v>570.622678812391</v>
      </c>
      <c r="AB47" s="0" t="n">
        <f aca="false">AA47*EXP((Inputs!$B$6-Inputs!$B$7-0.5*Inputs!$B$8^2)*$B$2+Inputs!$B$8*SQRT($B$2)*MC_Shocks!Z44)</f>
        <v>573.317523406114</v>
      </c>
      <c r="AC47" s="0" t="n">
        <f aca="false">AB47*EXP((Inputs!$B$6-Inputs!$B$7-0.5*Inputs!$B$8^2)*$B$2+Inputs!$B$8*SQRT($B$2)*MC_Shocks!AA44)</f>
        <v>574.557460942013</v>
      </c>
      <c r="AD47" s="0" t="n">
        <f aca="false">AC47*EXP((Inputs!$B$6-Inputs!$B$7-0.5*Inputs!$B$8^2)*$B$2+Inputs!$B$8*SQRT($B$2)*MC_Shocks!AB44)</f>
        <v>572.16066089325</v>
      </c>
      <c r="AE47" s="0" t="n">
        <f aca="false">AD47*EXP((Inputs!$B$6-Inputs!$B$7-0.5*Inputs!$B$8^2)*$B$2+Inputs!$B$8*SQRT($B$2)*MC_Shocks!AC44)</f>
        <v>567.654710821107</v>
      </c>
      <c r="AF47" s="0" t="n">
        <f aca="false">AE47*EXP((Inputs!$B$6-Inputs!$B$7-0.5*Inputs!$B$8^2)*$B$2+Inputs!$B$8*SQRT($B$2)*MC_Shocks!AD44)</f>
        <v>558.937815780776</v>
      </c>
      <c r="AG47" s="0" t="n">
        <f aca="false">AF47*EXP((Inputs!$B$6-Inputs!$B$7-0.5*Inputs!$B$8^2)*$B$2+Inputs!$B$8*SQRT($B$2)*MC_Shocks!AE44)</f>
        <v>560.543199656541</v>
      </c>
      <c r="AH47" s="0" t="n">
        <f aca="false">AG47*EXP((Inputs!$B$6-Inputs!$B$7-0.5*Inputs!$B$8^2)*$B$2+Inputs!$B$8*SQRT($B$2)*MC_Shocks!AF44)</f>
        <v>553.680121158764</v>
      </c>
      <c r="AI47" s="0" t="n">
        <f aca="false">AH47*EXP((Inputs!$B$6-Inputs!$B$7-0.5*Inputs!$B$8^2)*$B$2+Inputs!$B$8*SQRT($B$2)*MC_Shocks!AG44)</f>
        <v>554.151331439081</v>
      </c>
      <c r="AJ47" s="0" t="n">
        <f aca="false">AI47*EXP((Inputs!$B$6-Inputs!$B$7-0.5*Inputs!$B$8^2)*$B$2+Inputs!$B$8*SQRT($B$2)*MC_Shocks!AH44)</f>
        <v>553.046571563388</v>
      </c>
      <c r="AK47" s="0" t="n">
        <f aca="false">AJ47*EXP((Inputs!$B$6-Inputs!$B$7-0.5*Inputs!$B$8^2)*$B$2+Inputs!$B$8*SQRT($B$2)*MC_Shocks!AI44)</f>
        <v>556.086665352008</v>
      </c>
      <c r="AL47" s="0" t="n">
        <f aca="false">AK47*EXP((Inputs!$B$6-Inputs!$B$7-0.5*Inputs!$B$8^2)*$B$2+Inputs!$B$8*SQRT($B$2)*MC_Shocks!AJ44)</f>
        <v>554.808144053379</v>
      </c>
      <c r="AM47" s="0" t="n">
        <f aca="false">AL47*EXP((Inputs!$B$6-Inputs!$B$7-0.5*Inputs!$B$8^2)*$B$2+Inputs!$B$8*SQRT($B$2)*MC_Shocks!AK44)</f>
        <v>553.412247719498</v>
      </c>
      <c r="AN47" s="0" t="n">
        <f aca="false">AM47*EXP((Inputs!$B$6-Inputs!$B$7-0.5*Inputs!$B$8^2)*$B$2+Inputs!$B$8*SQRT($B$2)*MC_Shocks!AL44)</f>
        <v>556.687158827645</v>
      </c>
      <c r="AO47" s="0" t="n">
        <f aca="false">AN47*EXP((Inputs!$B$6-Inputs!$B$7-0.5*Inputs!$B$8^2)*$B$2+Inputs!$B$8*SQRT($B$2)*MC_Shocks!AM44)</f>
        <v>558.221456065807</v>
      </c>
      <c r="AP47" s="0" t="n">
        <f aca="false">AO47*EXP((Inputs!$B$6-Inputs!$B$7-0.5*Inputs!$B$8^2)*$B$2+Inputs!$B$8*SQRT($B$2)*MC_Shocks!AN44)</f>
        <v>559.676052632931</v>
      </c>
      <c r="AQ47" s="0" t="n">
        <f aca="false">AP47*EXP((Inputs!$B$6-Inputs!$B$7-0.5*Inputs!$B$8^2)*$B$2+Inputs!$B$8*SQRT($B$2)*MC_Shocks!AO44)</f>
        <v>561.816423581404</v>
      </c>
      <c r="AR47" s="0" t="n">
        <f aca="false">AQ47*EXP((Inputs!$B$6-Inputs!$B$7-0.5*Inputs!$B$8^2)*$B$2+Inputs!$B$8*SQRT($B$2)*MC_Shocks!AP44)</f>
        <v>555.066453203052</v>
      </c>
      <c r="AS47" s="0" t="n">
        <f aca="false">AR47*EXP((Inputs!$B$6-Inputs!$B$7-0.5*Inputs!$B$8^2)*$B$2+Inputs!$B$8*SQRT($B$2)*MC_Shocks!AQ44)</f>
        <v>558.461535394155</v>
      </c>
      <c r="AT47" s="0" t="n">
        <f aca="false">AS47*EXP((Inputs!$B$6-Inputs!$B$7-0.5*Inputs!$B$8^2)*$B$2+Inputs!$B$8*SQRT($B$2)*MC_Shocks!AR44)</f>
        <v>561.234467379349</v>
      </c>
      <c r="AU47" s="0" t="n">
        <f aca="false">AT47*EXP((Inputs!$B$6-Inputs!$B$7-0.5*Inputs!$B$8^2)*$B$2+Inputs!$B$8*SQRT($B$2)*MC_Shocks!AS44)</f>
        <v>556.778660899773</v>
      </c>
      <c r="AV47" s="0" t="n">
        <f aca="false">AU47*EXP((Inputs!$B$6-Inputs!$B$7-0.5*Inputs!$B$8^2)*$B$2+Inputs!$B$8*SQRT($B$2)*MC_Shocks!AT44)</f>
        <v>555.754044624276</v>
      </c>
      <c r="AW47" s="0" t="n">
        <f aca="false">AV47*EXP((Inputs!$B$6-Inputs!$B$7-0.5*Inputs!$B$8^2)*$B$2+Inputs!$B$8*SQRT($B$2)*MC_Shocks!AU44)</f>
        <v>555.63318378474</v>
      </c>
      <c r="AX47" s="0" t="n">
        <f aca="false">AW47*EXP((Inputs!$B$6-Inputs!$B$7-0.5*Inputs!$B$8^2)*$B$2+Inputs!$B$8*SQRT($B$2)*MC_Shocks!AV44)</f>
        <v>555.093020998105</v>
      </c>
      <c r="AY47" s="0" t="n">
        <f aca="false">AX47*EXP((Inputs!$B$6-Inputs!$B$7-0.5*Inputs!$B$8^2)*$B$2+Inputs!$B$8*SQRT($B$2)*MC_Shocks!AW44)</f>
        <v>556.617634378218</v>
      </c>
      <c r="AZ47" s="0" t="n">
        <f aca="false">AY47*EXP((Inputs!$B$6-Inputs!$B$7-0.5*Inputs!$B$8^2)*$B$2+Inputs!$B$8*SQRT($B$2)*MC_Shocks!AX44)</f>
        <v>563.027141371912</v>
      </c>
      <c r="BA47" s="0" t="n">
        <f aca="false">AZ47*EXP((Inputs!$B$6-Inputs!$B$7-0.5*Inputs!$B$8^2)*$B$2+Inputs!$B$8*SQRT($B$2)*MC_Shocks!AY44)</f>
        <v>567.93318309792</v>
      </c>
      <c r="BB47" s="0" t="n">
        <f aca="false">BA47*EXP((Inputs!$B$6-Inputs!$B$7-0.5*Inputs!$B$8^2)*$B$2+Inputs!$B$8*SQRT($B$2)*MC_Shocks!AZ44)</f>
        <v>562.104806233189</v>
      </c>
      <c r="BC47" s="0" t="n">
        <f aca="false">BB47*EXP((Inputs!$B$6-Inputs!$B$7-0.5*Inputs!$B$8^2)*$B$2+Inputs!$B$8*SQRT($B$2)*MC_Shocks!BA44)</f>
        <v>564.938855616692</v>
      </c>
      <c r="BD47" s="0" t="n">
        <f aca="false">BC47*EXP((Inputs!$B$6-Inputs!$B$7-0.5*Inputs!$B$8^2)*$B$2+Inputs!$B$8*SQRT($B$2)*MC_Shocks!BB44)</f>
        <v>570.980014991633</v>
      </c>
      <c r="BE47" s="0" t="n">
        <f aca="false">BD47*EXP((Inputs!$B$6-Inputs!$B$7-0.5*Inputs!$B$8^2)*$B$2+Inputs!$B$8*SQRT($B$2)*MC_Shocks!BC44)</f>
        <v>572.788806451765</v>
      </c>
      <c r="BF47" s="0" t="n">
        <f aca="false">BE47*EXP((Inputs!$B$6-Inputs!$B$7-0.5*Inputs!$B$8^2)*$B$2+Inputs!$B$8*SQRT($B$2)*MC_Shocks!BD44)</f>
        <v>577.822140838572</v>
      </c>
      <c r="BG47" s="0" t="n">
        <f aca="false">BF47*EXP((Inputs!$B$6-Inputs!$B$7-0.5*Inputs!$B$8^2)*$B$2+Inputs!$B$8*SQRT($B$2)*MC_Shocks!BE44)</f>
        <v>587.175467208892</v>
      </c>
      <c r="BH47" s="0" t="n">
        <f aca="false">BG47*EXP((Inputs!$B$6-Inputs!$B$7-0.5*Inputs!$B$8^2)*$B$2+Inputs!$B$8*SQRT($B$2)*MC_Shocks!BF44)</f>
        <v>592.019203529373</v>
      </c>
      <c r="BI47" s="0" t="n">
        <f aca="false">BH47*EXP((Inputs!$B$6-Inputs!$B$7-0.5*Inputs!$B$8^2)*$B$2+Inputs!$B$8*SQRT($B$2)*MC_Shocks!BG44)</f>
        <v>593.247188306308</v>
      </c>
      <c r="BJ47" s="0" t="n">
        <f aca="false">BI47*EXP((Inputs!$B$6-Inputs!$B$7-0.5*Inputs!$B$8^2)*$B$2+Inputs!$B$8*SQRT($B$2)*MC_Shocks!BH44)</f>
        <v>598.242463798507</v>
      </c>
      <c r="BK47" s="0" t="n">
        <f aca="false">BJ47*EXP((Inputs!$B$6-Inputs!$B$7-0.5*Inputs!$B$8^2)*$B$2+Inputs!$B$8*SQRT($B$2)*MC_Shocks!BI44)</f>
        <v>598.986971148221</v>
      </c>
      <c r="BL47" s="0" t="n">
        <f aca="false">BK47*EXP((Inputs!$B$6-Inputs!$B$7-0.5*Inputs!$B$8^2)*$B$2+Inputs!$B$8*SQRT($B$2)*MC_Shocks!BJ44)</f>
        <v>599.157077424044</v>
      </c>
      <c r="BM47" s="0" t="n">
        <f aca="false">BL47*EXP((Inputs!$B$6-Inputs!$B$7-0.5*Inputs!$B$8^2)*$B$2+Inputs!$B$8*SQRT($B$2)*MC_Shocks!BK44)</f>
        <v>597.54546251093</v>
      </c>
      <c r="BN47" s="0" t="n">
        <f aca="false">AVERAGE(C47:BM47)</f>
        <v>570.511621474891</v>
      </c>
      <c r="BO47" s="0" t="n">
        <f aca="false">MAX(B47:BM47)</f>
        <v>599.157077424044</v>
      </c>
      <c r="BP47" s="0" t="n">
        <f aca="false">MAX(BM47-Inputs!$B$4,0)</f>
        <v>22.5454625109303</v>
      </c>
      <c r="BQ47" s="0" t="n">
        <f aca="false">MAX(Inputs!$B$4-BM47,0)</f>
        <v>0</v>
      </c>
      <c r="BR47" s="0" t="n">
        <f aca="false">MAX(BN47-Inputs!$B$4,0)</f>
        <v>0</v>
      </c>
      <c r="BS47" s="0" t="n">
        <f aca="false">IF(BO47&gt;=Inputs!$B$9,0,MAX(BM47-Inputs!$B$4,0))</f>
        <v>22.5454625109303</v>
      </c>
    </row>
    <row r="48" customFormat="false" ht="15" hidden="false" customHeight="false" outlineLevel="0" collapsed="false">
      <c r="A48" s="0" t="n">
        <v>44</v>
      </c>
      <c r="B48" s="0" t="n">
        <f aca="false">Inputs!$B$3</f>
        <v>574.788024902344</v>
      </c>
      <c r="C48" s="0" t="n">
        <f aca="false">B48*EXP((Inputs!$B$6-Inputs!$B$7-0.5*Inputs!$B$8^2)*$B$2+Inputs!$B$8*SQRT($B$2)*MC_Shocks!A45)</f>
        <v>582.016120250785</v>
      </c>
      <c r="D48" s="0" t="n">
        <f aca="false">C48*EXP((Inputs!$B$6-Inputs!$B$7-0.5*Inputs!$B$8^2)*$B$2+Inputs!$B$8*SQRT($B$2)*MC_Shocks!B45)</f>
        <v>578.304132114143</v>
      </c>
      <c r="E48" s="0" t="n">
        <f aca="false">D48*EXP((Inputs!$B$6-Inputs!$B$7-0.5*Inputs!$B$8^2)*$B$2+Inputs!$B$8*SQRT($B$2)*MC_Shocks!C45)</f>
        <v>585.43224310592</v>
      </c>
      <c r="F48" s="0" t="n">
        <f aca="false">E48*EXP((Inputs!$B$6-Inputs!$B$7-0.5*Inputs!$B$8^2)*$B$2+Inputs!$B$8*SQRT($B$2)*MC_Shocks!D45)</f>
        <v>587.813771034582</v>
      </c>
      <c r="G48" s="0" t="n">
        <f aca="false">F48*EXP((Inputs!$B$6-Inputs!$B$7-0.5*Inputs!$B$8^2)*$B$2+Inputs!$B$8*SQRT($B$2)*MC_Shocks!E45)</f>
        <v>581.379581655562</v>
      </c>
      <c r="H48" s="0" t="n">
        <f aca="false">G48*EXP((Inputs!$B$6-Inputs!$B$7-0.5*Inputs!$B$8^2)*$B$2+Inputs!$B$8*SQRT($B$2)*MC_Shocks!F45)</f>
        <v>583.132680883763</v>
      </c>
      <c r="I48" s="0" t="n">
        <f aca="false">H48*EXP((Inputs!$B$6-Inputs!$B$7-0.5*Inputs!$B$8^2)*$B$2+Inputs!$B$8*SQRT($B$2)*MC_Shocks!G45)</f>
        <v>573.552595946339</v>
      </c>
      <c r="J48" s="0" t="n">
        <f aca="false">I48*EXP((Inputs!$B$6-Inputs!$B$7-0.5*Inputs!$B$8^2)*$B$2+Inputs!$B$8*SQRT($B$2)*MC_Shocks!H45)</f>
        <v>576.460085396678</v>
      </c>
      <c r="K48" s="0" t="n">
        <f aca="false">J48*EXP((Inputs!$B$6-Inputs!$B$7-0.5*Inputs!$B$8^2)*$B$2+Inputs!$B$8*SQRT($B$2)*MC_Shocks!I45)</f>
        <v>580.577289790741</v>
      </c>
      <c r="L48" s="0" t="n">
        <f aca="false">K48*EXP((Inputs!$B$6-Inputs!$B$7-0.5*Inputs!$B$8^2)*$B$2+Inputs!$B$8*SQRT($B$2)*MC_Shocks!J45)</f>
        <v>577.909988200864</v>
      </c>
      <c r="M48" s="0" t="n">
        <f aca="false">L48*EXP((Inputs!$B$6-Inputs!$B$7-0.5*Inputs!$B$8^2)*$B$2+Inputs!$B$8*SQRT($B$2)*MC_Shocks!K45)</f>
        <v>578.531243848268</v>
      </c>
      <c r="N48" s="0" t="n">
        <f aca="false">M48*EXP((Inputs!$B$6-Inputs!$B$7-0.5*Inputs!$B$8^2)*$B$2+Inputs!$B$8*SQRT($B$2)*MC_Shocks!L45)</f>
        <v>587.625086146019</v>
      </c>
      <c r="O48" s="0" t="n">
        <f aca="false">N48*EXP((Inputs!$B$6-Inputs!$B$7-0.5*Inputs!$B$8^2)*$B$2+Inputs!$B$8*SQRT($B$2)*MC_Shocks!M45)</f>
        <v>585.327426918004</v>
      </c>
      <c r="P48" s="0" t="n">
        <f aca="false">O48*EXP((Inputs!$B$6-Inputs!$B$7-0.5*Inputs!$B$8^2)*$B$2+Inputs!$B$8*SQRT($B$2)*MC_Shocks!N45)</f>
        <v>580.485864298495</v>
      </c>
      <c r="Q48" s="0" t="n">
        <f aca="false">P48*EXP((Inputs!$B$6-Inputs!$B$7-0.5*Inputs!$B$8^2)*$B$2+Inputs!$B$8*SQRT($B$2)*MC_Shocks!O45)</f>
        <v>587.404544640047</v>
      </c>
      <c r="R48" s="0" t="n">
        <f aca="false">Q48*EXP((Inputs!$B$6-Inputs!$B$7-0.5*Inputs!$B$8^2)*$B$2+Inputs!$B$8*SQRT($B$2)*MC_Shocks!P45)</f>
        <v>596.677765224836</v>
      </c>
      <c r="S48" s="0" t="n">
        <f aca="false">R48*EXP((Inputs!$B$6-Inputs!$B$7-0.5*Inputs!$B$8^2)*$B$2+Inputs!$B$8*SQRT($B$2)*MC_Shocks!Q45)</f>
        <v>596.751546209082</v>
      </c>
      <c r="T48" s="0" t="n">
        <f aca="false">S48*EXP((Inputs!$B$6-Inputs!$B$7-0.5*Inputs!$B$8^2)*$B$2+Inputs!$B$8*SQRT($B$2)*MC_Shocks!R45)</f>
        <v>601.615827184857</v>
      </c>
      <c r="U48" s="0" t="n">
        <f aca="false">T48*EXP((Inputs!$B$6-Inputs!$B$7-0.5*Inputs!$B$8^2)*$B$2+Inputs!$B$8*SQRT($B$2)*MC_Shocks!S45)</f>
        <v>608.109694687006</v>
      </c>
      <c r="V48" s="0" t="n">
        <f aca="false">U48*EXP((Inputs!$B$6-Inputs!$B$7-0.5*Inputs!$B$8^2)*$B$2+Inputs!$B$8*SQRT($B$2)*MC_Shocks!T45)</f>
        <v>604.595424108545</v>
      </c>
      <c r="W48" s="0" t="n">
        <f aca="false">V48*EXP((Inputs!$B$6-Inputs!$B$7-0.5*Inputs!$B$8^2)*$B$2+Inputs!$B$8*SQRT($B$2)*MC_Shocks!U45)</f>
        <v>602.329073280669</v>
      </c>
      <c r="X48" s="0" t="n">
        <f aca="false">W48*EXP((Inputs!$B$6-Inputs!$B$7-0.5*Inputs!$B$8^2)*$B$2+Inputs!$B$8*SQRT($B$2)*MC_Shocks!V45)</f>
        <v>608.296687931321</v>
      </c>
      <c r="Y48" s="0" t="n">
        <f aca="false">X48*EXP((Inputs!$B$6-Inputs!$B$7-0.5*Inputs!$B$8^2)*$B$2+Inputs!$B$8*SQRT($B$2)*MC_Shocks!W45)</f>
        <v>616.540625084347</v>
      </c>
      <c r="Z48" s="0" t="n">
        <f aca="false">Y48*EXP((Inputs!$B$6-Inputs!$B$7-0.5*Inputs!$B$8^2)*$B$2+Inputs!$B$8*SQRT($B$2)*MC_Shocks!X45)</f>
        <v>619.358246932194</v>
      </c>
      <c r="AA48" s="0" t="n">
        <f aca="false">Z48*EXP((Inputs!$B$6-Inputs!$B$7-0.5*Inputs!$B$8^2)*$B$2+Inputs!$B$8*SQRT($B$2)*MC_Shocks!Y45)</f>
        <v>615.108485325814</v>
      </c>
      <c r="AB48" s="0" t="n">
        <f aca="false">AA48*EXP((Inputs!$B$6-Inputs!$B$7-0.5*Inputs!$B$8^2)*$B$2+Inputs!$B$8*SQRT($B$2)*MC_Shocks!Z45)</f>
        <v>624.940382468112</v>
      </c>
      <c r="AC48" s="0" t="n">
        <f aca="false">AB48*EXP((Inputs!$B$6-Inputs!$B$7-0.5*Inputs!$B$8^2)*$B$2+Inputs!$B$8*SQRT($B$2)*MC_Shocks!AA45)</f>
        <v>622.372266830467</v>
      </c>
      <c r="AD48" s="0" t="n">
        <f aca="false">AC48*EXP((Inputs!$B$6-Inputs!$B$7-0.5*Inputs!$B$8^2)*$B$2+Inputs!$B$8*SQRT($B$2)*MC_Shocks!AB45)</f>
        <v>620.778357639551</v>
      </c>
      <c r="AE48" s="0" t="n">
        <f aca="false">AD48*EXP((Inputs!$B$6-Inputs!$B$7-0.5*Inputs!$B$8^2)*$B$2+Inputs!$B$8*SQRT($B$2)*MC_Shocks!AC45)</f>
        <v>622.525248036274</v>
      </c>
      <c r="AF48" s="0" t="n">
        <f aca="false">AE48*EXP((Inputs!$B$6-Inputs!$B$7-0.5*Inputs!$B$8^2)*$B$2+Inputs!$B$8*SQRT($B$2)*MC_Shocks!AD45)</f>
        <v>630.307381980249</v>
      </c>
      <c r="AG48" s="0" t="n">
        <f aca="false">AF48*EXP((Inputs!$B$6-Inputs!$B$7-0.5*Inputs!$B$8^2)*$B$2+Inputs!$B$8*SQRT($B$2)*MC_Shocks!AE45)</f>
        <v>634.651794973442</v>
      </c>
      <c r="AH48" s="0" t="n">
        <f aca="false">AG48*EXP((Inputs!$B$6-Inputs!$B$7-0.5*Inputs!$B$8^2)*$B$2+Inputs!$B$8*SQRT($B$2)*MC_Shocks!AF45)</f>
        <v>636.804011299453</v>
      </c>
      <c r="AI48" s="0" t="n">
        <f aca="false">AH48*EXP((Inputs!$B$6-Inputs!$B$7-0.5*Inputs!$B$8^2)*$B$2+Inputs!$B$8*SQRT($B$2)*MC_Shocks!AG45)</f>
        <v>639.209023495166</v>
      </c>
      <c r="AJ48" s="0" t="n">
        <f aca="false">AI48*EXP((Inputs!$B$6-Inputs!$B$7-0.5*Inputs!$B$8^2)*$B$2+Inputs!$B$8*SQRT($B$2)*MC_Shocks!AH45)</f>
        <v>639.490035436645</v>
      </c>
      <c r="AK48" s="0" t="n">
        <f aca="false">AJ48*EXP((Inputs!$B$6-Inputs!$B$7-0.5*Inputs!$B$8^2)*$B$2+Inputs!$B$8*SQRT($B$2)*MC_Shocks!AI45)</f>
        <v>642.388374700242</v>
      </c>
      <c r="AL48" s="0" t="n">
        <f aca="false">AK48*EXP((Inputs!$B$6-Inputs!$B$7-0.5*Inputs!$B$8^2)*$B$2+Inputs!$B$8*SQRT($B$2)*MC_Shocks!AJ45)</f>
        <v>629.685502348348</v>
      </c>
      <c r="AM48" s="0" t="n">
        <f aca="false">AL48*EXP((Inputs!$B$6-Inputs!$B$7-0.5*Inputs!$B$8^2)*$B$2+Inputs!$B$8*SQRT($B$2)*MC_Shocks!AK45)</f>
        <v>628.264869605415</v>
      </c>
      <c r="AN48" s="0" t="n">
        <f aca="false">AM48*EXP((Inputs!$B$6-Inputs!$B$7-0.5*Inputs!$B$8^2)*$B$2+Inputs!$B$8*SQRT($B$2)*MC_Shocks!AL45)</f>
        <v>629.528149453427</v>
      </c>
      <c r="AO48" s="0" t="n">
        <f aca="false">AN48*EXP((Inputs!$B$6-Inputs!$B$7-0.5*Inputs!$B$8^2)*$B$2+Inputs!$B$8*SQRT($B$2)*MC_Shocks!AM45)</f>
        <v>623.864968020084</v>
      </c>
      <c r="AP48" s="0" t="n">
        <f aca="false">AO48*EXP((Inputs!$B$6-Inputs!$B$7-0.5*Inputs!$B$8^2)*$B$2+Inputs!$B$8*SQRT($B$2)*MC_Shocks!AN45)</f>
        <v>625.838883310728</v>
      </c>
      <c r="AQ48" s="0" t="n">
        <f aca="false">AP48*EXP((Inputs!$B$6-Inputs!$B$7-0.5*Inputs!$B$8^2)*$B$2+Inputs!$B$8*SQRT($B$2)*MC_Shocks!AO45)</f>
        <v>624.88349762966</v>
      </c>
      <c r="AR48" s="0" t="n">
        <f aca="false">AQ48*EXP((Inputs!$B$6-Inputs!$B$7-0.5*Inputs!$B$8^2)*$B$2+Inputs!$B$8*SQRT($B$2)*MC_Shocks!AP45)</f>
        <v>633.706349815267</v>
      </c>
      <c r="AS48" s="0" t="n">
        <f aca="false">AR48*EXP((Inputs!$B$6-Inputs!$B$7-0.5*Inputs!$B$8^2)*$B$2+Inputs!$B$8*SQRT($B$2)*MC_Shocks!AQ45)</f>
        <v>641.724259005583</v>
      </c>
      <c r="AT48" s="0" t="n">
        <f aca="false">AS48*EXP((Inputs!$B$6-Inputs!$B$7-0.5*Inputs!$B$8^2)*$B$2+Inputs!$B$8*SQRT($B$2)*MC_Shocks!AR45)</f>
        <v>639.417636177889</v>
      </c>
      <c r="AU48" s="0" t="n">
        <f aca="false">AT48*EXP((Inputs!$B$6-Inputs!$B$7-0.5*Inputs!$B$8^2)*$B$2+Inputs!$B$8*SQRT($B$2)*MC_Shocks!AS45)</f>
        <v>638.713218735702</v>
      </c>
      <c r="AV48" s="0" t="n">
        <f aca="false">AU48*EXP((Inputs!$B$6-Inputs!$B$7-0.5*Inputs!$B$8^2)*$B$2+Inputs!$B$8*SQRT($B$2)*MC_Shocks!AT45)</f>
        <v>638.398860517613</v>
      </c>
      <c r="AW48" s="0" t="n">
        <f aca="false">AV48*EXP((Inputs!$B$6-Inputs!$B$7-0.5*Inputs!$B$8^2)*$B$2+Inputs!$B$8*SQRT($B$2)*MC_Shocks!AU45)</f>
        <v>636.175578424093</v>
      </c>
      <c r="AX48" s="0" t="n">
        <f aca="false">AW48*EXP((Inputs!$B$6-Inputs!$B$7-0.5*Inputs!$B$8^2)*$B$2+Inputs!$B$8*SQRT($B$2)*MC_Shocks!AV45)</f>
        <v>637.220688444495</v>
      </c>
      <c r="AY48" s="0" t="n">
        <f aca="false">AX48*EXP((Inputs!$B$6-Inputs!$B$7-0.5*Inputs!$B$8^2)*$B$2+Inputs!$B$8*SQRT($B$2)*MC_Shocks!AW45)</f>
        <v>633.458792886979</v>
      </c>
      <c r="AZ48" s="0" t="n">
        <f aca="false">AY48*EXP((Inputs!$B$6-Inputs!$B$7-0.5*Inputs!$B$8^2)*$B$2+Inputs!$B$8*SQRT($B$2)*MC_Shocks!AX45)</f>
        <v>627.861845660207</v>
      </c>
      <c r="BA48" s="0" t="n">
        <f aca="false">AZ48*EXP((Inputs!$B$6-Inputs!$B$7-0.5*Inputs!$B$8^2)*$B$2+Inputs!$B$8*SQRT($B$2)*MC_Shocks!AY45)</f>
        <v>631.030642290742</v>
      </c>
      <c r="BB48" s="0" t="n">
        <f aca="false">BA48*EXP((Inputs!$B$6-Inputs!$B$7-0.5*Inputs!$B$8^2)*$B$2+Inputs!$B$8*SQRT($B$2)*MC_Shocks!AZ45)</f>
        <v>634.249737231315</v>
      </c>
      <c r="BC48" s="0" t="n">
        <f aca="false">BB48*EXP((Inputs!$B$6-Inputs!$B$7-0.5*Inputs!$B$8^2)*$B$2+Inputs!$B$8*SQRT($B$2)*MC_Shocks!BA45)</f>
        <v>630.275172871124</v>
      </c>
      <c r="BD48" s="0" t="n">
        <f aca="false">BC48*EXP((Inputs!$B$6-Inputs!$B$7-0.5*Inputs!$B$8^2)*$B$2+Inputs!$B$8*SQRT($B$2)*MC_Shocks!BB45)</f>
        <v>634.827719222726</v>
      </c>
      <c r="BE48" s="0" t="n">
        <f aca="false">BD48*EXP((Inputs!$B$6-Inputs!$B$7-0.5*Inputs!$B$8^2)*$B$2+Inputs!$B$8*SQRT($B$2)*MC_Shocks!BC45)</f>
        <v>631.714593765457</v>
      </c>
      <c r="BF48" s="0" t="n">
        <f aca="false">BE48*EXP((Inputs!$B$6-Inputs!$B$7-0.5*Inputs!$B$8^2)*$B$2+Inputs!$B$8*SQRT($B$2)*MC_Shocks!BD45)</f>
        <v>633.044283400616</v>
      </c>
      <c r="BG48" s="0" t="n">
        <f aca="false">BF48*EXP((Inputs!$B$6-Inputs!$B$7-0.5*Inputs!$B$8^2)*$B$2+Inputs!$B$8*SQRT($B$2)*MC_Shocks!BE45)</f>
        <v>637.237522243823</v>
      </c>
      <c r="BH48" s="0" t="n">
        <f aca="false">BG48*EXP((Inputs!$B$6-Inputs!$B$7-0.5*Inputs!$B$8^2)*$B$2+Inputs!$B$8*SQRT($B$2)*MC_Shocks!BF45)</f>
        <v>637.127723285987</v>
      </c>
      <c r="BI48" s="0" t="n">
        <f aca="false">BH48*EXP((Inputs!$B$6-Inputs!$B$7-0.5*Inputs!$B$8^2)*$B$2+Inputs!$B$8*SQRT($B$2)*MC_Shocks!BG45)</f>
        <v>639.49059404479</v>
      </c>
      <c r="BJ48" s="0" t="n">
        <f aca="false">BI48*EXP((Inputs!$B$6-Inputs!$B$7-0.5*Inputs!$B$8^2)*$B$2+Inputs!$B$8*SQRT($B$2)*MC_Shocks!BH45)</f>
        <v>636.936155762263</v>
      </c>
      <c r="BK48" s="0" t="n">
        <f aca="false">BJ48*EXP((Inputs!$B$6-Inputs!$B$7-0.5*Inputs!$B$8^2)*$B$2+Inputs!$B$8*SQRT($B$2)*MC_Shocks!BI45)</f>
        <v>636.004214627977</v>
      </c>
      <c r="BL48" s="0" t="n">
        <f aca="false">BK48*EXP((Inputs!$B$6-Inputs!$B$7-0.5*Inputs!$B$8^2)*$B$2+Inputs!$B$8*SQRT($B$2)*MC_Shocks!BJ45)</f>
        <v>635.026317537486</v>
      </c>
      <c r="BM48" s="0" t="n">
        <f aca="false">BL48*EXP((Inputs!$B$6-Inputs!$B$7-0.5*Inputs!$B$8^2)*$B$2+Inputs!$B$8*SQRT($B$2)*MC_Shocks!BK45)</f>
        <v>631.335990444367</v>
      </c>
      <c r="BN48" s="0" t="n">
        <f aca="false">AVERAGE(C48:BM48)</f>
        <v>616.600740854328</v>
      </c>
      <c r="BO48" s="0" t="n">
        <f aca="false">MAX(B48:BM48)</f>
        <v>642.388374700242</v>
      </c>
      <c r="BP48" s="0" t="n">
        <f aca="false">MAX(BM48-Inputs!$B$4,0)</f>
        <v>56.3359904443674</v>
      </c>
      <c r="BQ48" s="0" t="n">
        <f aca="false">MAX(Inputs!$B$4-BM48,0)</f>
        <v>0</v>
      </c>
      <c r="BR48" s="0" t="n">
        <f aca="false">MAX(BN48-Inputs!$B$4,0)</f>
        <v>41.6007408543277</v>
      </c>
      <c r="BS48" s="0" t="n">
        <f aca="false">IF(BO48&gt;=Inputs!$B$9,0,MAX(BM48-Inputs!$B$4,0))</f>
        <v>0</v>
      </c>
    </row>
    <row r="49" customFormat="false" ht="15" hidden="false" customHeight="false" outlineLevel="0" collapsed="false">
      <c r="A49" s="0" t="n">
        <v>45</v>
      </c>
      <c r="B49" s="0" t="n">
        <f aca="false">Inputs!$B$3</f>
        <v>574.788024902344</v>
      </c>
      <c r="C49" s="0" t="n">
        <f aca="false">B49*EXP((Inputs!$B$6-Inputs!$B$7-0.5*Inputs!$B$8^2)*$B$2+Inputs!$B$8*SQRT($B$2)*MC_Shocks!A46)</f>
        <v>574.036685134807</v>
      </c>
      <c r="D49" s="0" t="n">
        <f aca="false">C49*EXP((Inputs!$B$6-Inputs!$B$7-0.5*Inputs!$B$8^2)*$B$2+Inputs!$B$8*SQRT($B$2)*MC_Shocks!B46)</f>
        <v>567.081200843662</v>
      </c>
      <c r="E49" s="0" t="n">
        <f aca="false">D49*EXP((Inputs!$B$6-Inputs!$B$7-0.5*Inputs!$B$8^2)*$B$2+Inputs!$B$8*SQRT($B$2)*MC_Shocks!C46)</f>
        <v>564.929265239459</v>
      </c>
      <c r="F49" s="0" t="n">
        <f aca="false">E49*EXP((Inputs!$B$6-Inputs!$B$7-0.5*Inputs!$B$8^2)*$B$2+Inputs!$B$8*SQRT($B$2)*MC_Shocks!D46)</f>
        <v>563.707190319795</v>
      </c>
      <c r="G49" s="0" t="n">
        <f aca="false">F49*EXP((Inputs!$B$6-Inputs!$B$7-0.5*Inputs!$B$8^2)*$B$2+Inputs!$B$8*SQRT($B$2)*MC_Shocks!E46)</f>
        <v>562.615819557974</v>
      </c>
      <c r="H49" s="0" t="n">
        <f aca="false">G49*EXP((Inputs!$B$6-Inputs!$B$7-0.5*Inputs!$B$8^2)*$B$2+Inputs!$B$8*SQRT($B$2)*MC_Shocks!F46)</f>
        <v>561.59196890185</v>
      </c>
      <c r="I49" s="0" t="n">
        <f aca="false">H49*EXP((Inputs!$B$6-Inputs!$B$7-0.5*Inputs!$B$8^2)*$B$2+Inputs!$B$8*SQRT($B$2)*MC_Shocks!G46)</f>
        <v>561.369821643393</v>
      </c>
      <c r="J49" s="0" t="n">
        <f aca="false">I49*EXP((Inputs!$B$6-Inputs!$B$7-0.5*Inputs!$B$8^2)*$B$2+Inputs!$B$8*SQRT($B$2)*MC_Shocks!H46)</f>
        <v>563.562152992461</v>
      </c>
      <c r="K49" s="0" t="n">
        <f aca="false">J49*EXP((Inputs!$B$6-Inputs!$B$7-0.5*Inputs!$B$8^2)*$B$2+Inputs!$B$8*SQRT($B$2)*MC_Shocks!I46)</f>
        <v>567.538996368671</v>
      </c>
      <c r="L49" s="0" t="n">
        <f aca="false">K49*EXP((Inputs!$B$6-Inputs!$B$7-0.5*Inputs!$B$8^2)*$B$2+Inputs!$B$8*SQRT($B$2)*MC_Shocks!J46)</f>
        <v>564.674369926381</v>
      </c>
      <c r="M49" s="0" t="n">
        <f aca="false">L49*EXP((Inputs!$B$6-Inputs!$B$7-0.5*Inputs!$B$8^2)*$B$2+Inputs!$B$8*SQRT($B$2)*MC_Shocks!K46)</f>
        <v>559.362985780964</v>
      </c>
      <c r="N49" s="0" t="n">
        <f aca="false">M49*EXP((Inputs!$B$6-Inputs!$B$7-0.5*Inputs!$B$8^2)*$B$2+Inputs!$B$8*SQRT($B$2)*MC_Shocks!L46)</f>
        <v>554.810403971979</v>
      </c>
      <c r="O49" s="0" t="n">
        <f aca="false">N49*EXP((Inputs!$B$6-Inputs!$B$7-0.5*Inputs!$B$8^2)*$B$2+Inputs!$B$8*SQRT($B$2)*MC_Shocks!M46)</f>
        <v>552.722356078837</v>
      </c>
      <c r="P49" s="0" t="n">
        <f aca="false">O49*EXP((Inputs!$B$6-Inputs!$B$7-0.5*Inputs!$B$8^2)*$B$2+Inputs!$B$8*SQRT($B$2)*MC_Shocks!N46)</f>
        <v>551.23342401968</v>
      </c>
      <c r="Q49" s="0" t="n">
        <f aca="false">P49*EXP((Inputs!$B$6-Inputs!$B$7-0.5*Inputs!$B$8^2)*$B$2+Inputs!$B$8*SQRT($B$2)*MC_Shocks!O46)</f>
        <v>547.928243288767</v>
      </c>
      <c r="R49" s="0" t="n">
        <f aca="false">Q49*EXP((Inputs!$B$6-Inputs!$B$7-0.5*Inputs!$B$8^2)*$B$2+Inputs!$B$8*SQRT($B$2)*MC_Shocks!P46)</f>
        <v>542.374444686124</v>
      </c>
      <c r="S49" s="0" t="n">
        <f aca="false">R49*EXP((Inputs!$B$6-Inputs!$B$7-0.5*Inputs!$B$8^2)*$B$2+Inputs!$B$8*SQRT($B$2)*MC_Shocks!Q46)</f>
        <v>540.46644797519</v>
      </c>
      <c r="T49" s="0" t="n">
        <f aca="false">S49*EXP((Inputs!$B$6-Inputs!$B$7-0.5*Inputs!$B$8^2)*$B$2+Inputs!$B$8*SQRT($B$2)*MC_Shocks!R46)</f>
        <v>541.295931313305</v>
      </c>
      <c r="U49" s="0" t="n">
        <f aca="false">T49*EXP((Inputs!$B$6-Inputs!$B$7-0.5*Inputs!$B$8^2)*$B$2+Inputs!$B$8*SQRT($B$2)*MC_Shocks!S46)</f>
        <v>543.908378347414</v>
      </c>
      <c r="V49" s="0" t="n">
        <f aca="false">U49*EXP((Inputs!$B$6-Inputs!$B$7-0.5*Inputs!$B$8^2)*$B$2+Inputs!$B$8*SQRT($B$2)*MC_Shocks!T46)</f>
        <v>541.559598852872</v>
      </c>
      <c r="W49" s="0" t="n">
        <f aca="false">V49*EXP((Inputs!$B$6-Inputs!$B$7-0.5*Inputs!$B$8^2)*$B$2+Inputs!$B$8*SQRT($B$2)*MC_Shocks!U46)</f>
        <v>539.839112315569</v>
      </c>
      <c r="X49" s="0" t="n">
        <f aca="false">W49*EXP((Inputs!$B$6-Inputs!$B$7-0.5*Inputs!$B$8^2)*$B$2+Inputs!$B$8*SQRT($B$2)*MC_Shocks!V46)</f>
        <v>535.935608897059</v>
      </c>
      <c r="Y49" s="0" t="n">
        <f aca="false">X49*EXP((Inputs!$B$6-Inputs!$B$7-0.5*Inputs!$B$8^2)*$B$2+Inputs!$B$8*SQRT($B$2)*MC_Shocks!W46)</f>
        <v>535.852503520905</v>
      </c>
      <c r="Z49" s="0" t="n">
        <f aca="false">Y49*EXP((Inputs!$B$6-Inputs!$B$7-0.5*Inputs!$B$8^2)*$B$2+Inputs!$B$8*SQRT($B$2)*MC_Shocks!X46)</f>
        <v>532.308239796534</v>
      </c>
      <c r="AA49" s="0" t="n">
        <f aca="false">Z49*EXP((Inputs!$B$6-Inputs!$B$7-0.5*Inputs!$B$8^2)*$B$2+Inputs!$B$8*SQRT($B$2)*MC_Shocks!Y46)</f>
        <v>534.784385531574</v>
      </c>
      <c r="AB49" s="0" t="n">
        <f aca="false">AA49*EXP((Inputs!$B$6-Inputs!$B$7-0.5*Inputs!$B$8^2)*$B$2+Inputs!$B$8*SQRT($B$2)*MC_Shocks!Z46)</f>
        <v>527.311136665209</v>
      </c>
      <c r="AC49" s="0" t="n">
        <f aca="false">AB49*EXP((Inputs!$B$6-Inputs!$B$7-0.5*Inputs!$B$8^2)*$B$2+Inputs!$B$8*SQRT($B$2)*MC_Shocks!AA46)</f>
        <v>525.858500472442</v>
      </c>
      <c r="AD49" s="0" t="n">
        <f aca="false">AC49*EXP((Inputs!$B$6-Inputs!$B$7-0.5*Inputs!$B$8^2)*$B$2+Inputs!$B$8*SQRT($B$2)*MC_Shocks!AB46)</f>
        <v>527.165829764084</v>
      </c>
      <c r="AE49" s="0" t="n">
        <f aca="false">AD49*EXP((Inputs!$B$6-Inputs!$B$7-0.5*Inputs!$B$8^2)*$B$2+Inputs!$B$8*SQRT($B$2)*MC_Shocks!AC46)</f>
        <v>527.984985257041</v>
      </c>
      <c r="AF49" s="0" t="n">
        <f aca="false">AE49*EXP((Inputs!$B$6-Inputs!$B$7-0.5*Inputs!$B$8^2)*$B$2+Inputs!$B$8*SQRT($B$2)*MC_Shocks!AD46)</f>
        <v>539.436947077711</v>
      </c>
      <c r="AG49" s="0" t="n">
        <f aca="false">AF49*EXP((Inputs!$B$6-Inputs!$B$7-0.5*Inputs!$B$8^2)*$B$2+Inputs!$B$8*SQRT($B$2)*MC_Shocks!AE46)</f>
        <v>540.986964111173</v>
      </c>
      <c r="AH49" s="0" t="n">
        <f aca="false">AG49*EXP((Inputs!$B$6-Inputs!$B$7-0.5*Inputs!$B$8^2)*$B$2+Inputs!$B$8*SQRT($B$2)*MC_Shocks!AF46)</f>
        <v>536.74567792431</v>
      </c>
      <c r="AI49" s="0" t="n">
        <f aca="false">AH49*EXP((Inputs!$B$6-Inputs!$B$7-0.5*Inputs!$B$8^2)*$B$2+Inputs!$B$8*SQRT($B$2)*MC_Shocks!AG46)</f>
        <v>536.389940760216</v>
      </c>
      <c r="AJ49" s="0" t="n">
        <f aca="false">AI49*EXP((Inputs!$B$6-Inputs!$B$7-0.5*Inputs!$B$8^2)*$B$2+Inputs!$B$8*SQRT($B$2)*MC_Shocks!AH46)</f>
        <v>528.934620164082</v>
      </c>
      <c r="AK49" s="0" t="n">
        <f aca="false">AJ49*EXP((Inputs!$B$6-Inputs!$B$7-0.5*Inputs!$B$8^2)*$B$2+Inputs!$B$8*SQRT($B$2)*MC_Shocks!AI46)</f>
        <v>528.646393942128</v>
      </c>
      <c r="AL49" s="0" t="n">
        <f aca="false">AK49*EXP((Inputs!$B$6-Inputs!$B$7-0.5*Inputs!$B$8^2)*$B$2+Inputs!$B$8*SQRT($B$2)*MC_Shocks!AJ46)</f>
        <v>525.213839196867</v>
      </c>
      <c r="AM49" s="0" t="n">
        <f aca="false">AL49*EXP((Inputs!$B$6-Inputs!$B$7-0.5*Inputs!$B$8^2)*$B$2+Inputs!$B$8*SQRT($B$2)*MC_Shocks!AK46)</f>
        <v>529.091600901731</v>
      </c>
      <c r="AN49" s="0" t="n">
        <f aca="false">AM49*EXP((Inputs!$B$6-Inputs!$B$7-0.5*Inputs!$B$8^2)*$B$2+Inputs!$B$8*SQRT($B$2)*MC_Shocks!AL46)</f>
        <v>526.839749488488</v>
      </c>
      <c r="AO49" s="0" t="n">
        <f aca="false">AN49*EXP((Inputs!$B$6-Inputs!$B$7-0.5*Inputs!$B$8^2)*$B$2+Inputs!$B$8*SQRT($B$2)*MC_Shocks!AM46)</f>
        <v>526.40161598903</v>
      </c>
      <c r="AP49" s="0" t="n">
        <f aca="false">AO49*EXP((Inputs!$B$6-Inputs!$B$7-0.5*Inputs!$B$8^2)*$B$2+Inputs!$B$8*SQRT($B$2)*MC_Shocks!AN46)</f>
        <v>523.803661364086</v>
      </c>
      <c r="AQ49" s="0" t="n">
        <f aca="false">AP49*EXP((Inputs!$B$6-Inputs!$B$7-0.5*Inputs!$B$8^2)*$B$2+Inputs!$B$8*SQRT($B$2)*MC_Shocks!AO46)</f>
        <v>531.12929748788</v>
      </c>
      <c r="AR49" s="0" t="n">
        <f aca="false">AQ49*EXP((Inputs!$B$6-Inputs!$B$7-0.5*Inputs!$B$8^2)*$B$2+Inputs!$B$8*SQRT($B$2)*MC_Shocks!AP46)</f>
        <v>529.82746249413</v>
      </c>
      <c r="AS49" s="0" t="n">
        <f aca="false">AR49*EXP((Inputs!$B$6-Inputs!$B$7-0.5*Inputs!$B$8^2)*$B$2+Inputs!$B$8*SQRT($B$2)*MC_Shocks!AQ46)</f>
        <v>537.636855415252</v>
      </c>
      <c r="AT49" s="0" t="n">
        <f aca="false">AS49*EXP((Inputs!$B$6-Inputs!$B$7-0.5*Inputs!$B$8^2)*$B$2+Inputs!$B$8*SQRT($B$2)*MC_Shocks!AR46)</f>
        <v>541.171537903788</v>
      </c>
      <c r="AU49" s="0" t="n">
        <f aca="false">AT49*EXP((Inputs!$B$6-Inputs!$B$7-0.5*Inputs!$B$8^2)*$B$2+Inputs!$B$8*SQRT($B$2)*MC_Shocks!AS46)</f>
        <v>543.296302797906</v>
      </c>
      <c r="AV49" s="0" t="n">
        <f aca="false">AU49*EXP((Inputs!$B$6-Inputs!$B$7-0.5*Inputs!$B$8^2)*$B$2+Inputs!$B$8*SQRT($B$2)*MC_Shocks!AT46)</f>
        <v>544.939250695331</v>
      </c>
      <c r="AW49" s="0" t="n">
        <f aca="false">AV49*EXP((Inputs!$B$6-Inputs!$B$7-0.5*Inputs!$B$8^2)*$B$2+Inputs!$B$8*SQRT($B$2)*MC_Shocks!AU46)</f>
        <v>546.695857261063</v>
      </c>
      <c r="AX49" s="0" t="n">
        <f aca="false">AW49*EXP((Inputs!$B$6-Inputs!$B$7-0.5*Inputs!$B$8^2)*$B$2+Inputs!$B$8*SQRT($B$2)*MC_Shocks!AV46)</f>
        <v>538.45008762636</v>
      </c>
      <c r="AY49" s="0" t="n">
        <f aca="false">AX49*EXP((Inputs!$B$6-Inputs!$B$7-0.5*Inputs!$B$8^2)*$B$2+Inputs!$B$8*SQRT($B$2)*MC_Shocks!AW46)</f>
        <v>537.310833909437</v>
      </c>
      <c r="AZ49" s="0" t="n">
        <f aca="false">AY49*EXP((Inputs!$B$6-Inputs!$B$7-0.5*Inputs!$B$8^2)*$B$2+Inputs!$B$8*SQRT($B$2)*MC_Shocks!AX46)</f>
        <v>540.976421149139</v>
      </c>
      <c r="BA49" s="0" t="n">
        <f aca="false">AZ49*EXP((Inputs!$B$6-Inputs!$B$7-0.5*Inputs!$B$8^2)*$B$2+Inputs!$B$8*SQRT($B$2)*MC_Shocks!AY46)</f>
        <v>540.817629073378</v>
      </c>
      <c r="BB49" s="0" t="n">
        <f aca="false">BA49*EXP((Inputs!$B$6-Inputs!$B$7-0.5*Inputs!$B$8^2)*$B$2+Inputs!$B$8*SQRT($B$2)*MC_Shocks!AZ46)</f>
        <v>534.87289210956</v>
      </c>
      <c r="BC49" s="0" t="n">
        <f aca="false">BB49*EXP((Inputs!$B$6-Inputs!$B$7-0.5*Inputs!$B$8^2)*$B$2+Inputs!$B$8*SQRT($B$2)*MC_Shocks!BA46)</f>
        <v>534.701014394125</v>
      </c>
      <c r="BD49" s="0" t="n">
        <f aca="false">BC49*EXP((Inputs!$B$6-Inputs!$B$7-0.5*Inputs!$B$8^2)*$B$2+Inputs!$B$8*SQRT($B$2)*MC_Shocks!BB46)</f>
        <v>542.029630825079</v>
      </c>
      <c r="BE49" s="0" t="n">
        <f aca="false">BD49*EXP((Inputs!$B$6-Inputs!$B$7-0.5*Inputs!$B$8^2)*$B$2+Inputs!$B$8*SQRT($B$2)*MC_Shocks!BC46)</f>
        <v>547.469383953254</v>
      </c>
      <c r="BF49" s="0" t="n">
        <f aca="false">BE49*EXP((Inputs!$B$6-Inputs!$B$7-0.5*Inputs!$B$8^2)*$B$2+Inputs!$B$8*SQRT($B$2)*MC_Shocks!BD46)</f>
        <v>547.25178203108</v>
      </c>
      <c r="BG49" s="0" t="n">
        <f aca="false">BF49*EXP((Inputs!$B$6-Inputs!$B$7-0.5*Inputs!$B$8^2)*$B$2+Inputs!$B$8*SQRT($B$2)*MC_Shocks!BE46)</f>
        <v>551.449976668073</v>
      </c>
      <c r="BH49" s="0" t="n">
        <f aca="false">BG49*EXP((Inputs!$B$6-Inputs!$B$7-0.5*Inputs!$B$8^2)*$B$2+Inputs!$B$8*SQRT($B$2)*MC_Shocks!BF46)</f>
        <v>549.900840661493</v>
      </c>
      <c r="BI49" s="0" t="n">
        <f aca="false">BH49*EXP((Inputs!$B$6-Inputs!$B$7-0.5*Inputs!$B$8^2)*$B$2+Inputs!$B$8*SQRT($B$2)*MC_Shocks!BG46)</f>
        <v>542.569155663068</v>
      </c>
      <c r="BJ49" s="0" t="n">
        <f aca="false">BI49*EXP((Inputs!$B$6-Inputs!$B$7-0.5*Inputs!$B$8^2)*$B$2+Inputs!$B$8*SQRT($B$2)*MC_Shocks!BH46)</f>
        <v>538.655450589439</v>
      </c>
      <c r="BK49" s="0" t="n">
        <f aca="false">BJ49*EXP((Inputs!$B$6-Inputs!$B$7-0.5*Inputs!$B$8^2)*$B$2+Inputs!$B$8*SQRT($B$2)*MC_Shocks!BI46)</f>
        <v>545.426900442138</v>
      </c>
      <c r="BL49" s="0" t="n">
        <f aca="false">BK49*EXP((Inputs!$B$6-Inputs!$B$7-0.5*Inputs!$B$8^2)*$B$2+Inputs!$B$8*SQRT($B$2)*MC_Shocks!BJ46)</f>
        <v>544.294000460803</v>
      </c>
      <c r="BM49" s="0" t="n">
        <f aca="false">BL49*EXP((Inputs!$B$6-Inputs!$B$7-0.5*Inputs!$B$8^2)*$B$2+Inputs!$B$8*SQRT($B$2)*MC_Shocks!BK46)</f>
        <v>543.295361020076</v>
      </c>
      <c r="BN49" s="0" t="n">
        <f aca="false">AVERAGE(C49:BM49)</f>
        <v>543.023316238344</v>
      </c>
      <c r="BO49" s="0" t="n">
        <f aca="false">MAX(B49:BM49)</f>
        <v>574.788024902344</v>
      </c>
      <c r="BP49" s="0" t="n">
        <f aca="false">MAX(BM49-Inputs!$B$4,0)</f>
        <v>0</v>
      </c>
      <c r="BQ49" s="0" t="n">
        <f aca="false">MAX(Inputs!$B$4-BM49,0)</f>
        <v>31.704638979924</v>
      </c>
      <c r="BR49" s="0" t="n">
        <f aca="false">MAX(BN49-Inputs!$B$4,0)</f>
        <v>0</v>
      </c>
      <c r="BS49" s="0" t="n">
        <f aca="false">IF(BO49&gt;=Inputs!$B$9,0,MAX(BM49-Inputs!$B$4,0))</f>
        <v>0</v>
      </c>
    </row>
    <row r="50" customFormat="false" ht="15" hidden="false" customHeight="false" outlineLevel="0" collapsed="false">
      <c r="A50" s="0" t="n">
        <v>46</v>
      </c>
      <c r="B50" s="0" t="n">
        <f aca="false">Inputs!$B$3</f>
        <v>574.788024902344</v>
      </c>
      <c r="C50" s="0" t="n">
        <f aca="false">B50*EXP((Inputs!$B$6-Inputs!$B$7-0.5*Inputs!$B$8^2)*$B$2+Inputs!$B$8*SQRT($B$2)*MC_Shocks!A47)</f>
        <v>573.476548297762</v>
      </c>
      <c r="D50" s="0" t="n">
        <f aca="false">C50*EXP((Inputs!$B$6-Inputs!$B$7-0.5*Inputs!$B$8^2)*$B$2+Inputs!$B$8*SQRT($B$2)*MC_Shocks!B47)</f>
        <v>582.259842267031</v>
      </c>
      <c r="E50" s="0" t="n">
        <f aca="false">D50*EXP((Inputs!$B$6-Inputs!$B$7-0.5*Inputs!$B$8^2)*$B$2+Inputs!$B$8*SQRT($B$2)*MC_Shocks!C47)</f>
        <v>589.874503781897</v>
      </c>
      <c r="F50" s="0" t="n">
        <f aca="false">E50*EXP((Inputs!$B$6-Inputs!$B$7-0.5*Inputs!$B$8^2)*$B$2+Inputs!$B$8*SQRT($B$2)*MC_Shocks!D47)</f>
        <v>600.405724117352</v>
      </c>
      <c r="G50" s="0" t="n">
        <f aca="false">F50*EXP((Inputs!$B$6-Inputs!$B$7-0.5*Inputs!$B$8^2)*$B$2+Inputs!$B$8*SQRT($B$2)*MC_Shocks!E47)</f>
        <v>599.705236391327</v>
      </c>
      <c r="H50" s="0" t="n">
        <f aca="false">G50*EXP((Inputs!$B$6-Inputs!$B$7-0.5*Inputs!$B$8^2)*$B$2+Inputs!$B$8*SQRT($B$2)*MC_Shocks!F47)</f>
        <v>601.170006394642</v>
      </c>
      <c r="I50" s="0" t="n">
        <f aca="false">H50*EXP((Inputs!$B$6-Inputs!$B$7-0.5*Inputs!$B$8^2)*$B$2+Inputs!$B$8*SQRT($B$2)*MC_Shocks!G47)</f>
        <v>594.036418815435</v>
      </c>
      <c r="J50" s="0" t="n">
        <f aca="false">I50*EXP((Inputs!$B$6-Inputs!$B$7-0.5*Inputs!$B$8^2)*$B$2+Inputs!$B$8*SQRT($B$2)*MC_Shocks!H47)</f>
        <v>601.09405482876</v>
      </c>
      <c r="K50" s="0" t="n">
        <f aca="false">J50*EXP((Inputs!$B$6-Inputs!$B$7-0.5*Inputs!$B$8^2)*$B$2+Inputs!$B$8*SQRT($B$2)*MC_Shocks!I47)</f>
        <v>595.607443141407</v>
      </c>
      <c r="L50" s="0" t="n">
        <f aca="false">K50*EXP((Inputs!$B$6-Inputs!$B$7-0.5*Inputs!$B$8^2)*$B$2+Inputs!$B$8*SQRT($B$2)*MC_Shocks!J47)</f>
        <v>596.688855471337</v>
      </c>
      <c r="M50" s="0" t="n">
        <f aca="false">L50*EXP((Inputs!$B$6-Inputs!$B$7-0.5*Inputs!$B$8^2)*$B$2+Inputs!$B$8*SQRT($B$2)*MC_Shocks!K47)</f>
        <v>591.573104203142</v>
      </c>
      <c r="N50" s="0" t="n">
        <f aca="false">M50*EXP((Inputs!$B$6-Inputs!$B$7-0.5*Inputs!$B$8^2)*$B$2+Inputs!$B$8*SQRT($B$2)*MC_Shocks!L47)</f>
        <v>588.871584612562</v>
      </c>
      <c r="O50" s="0" t="n">
        <f aca="false">N50*EXP((Inputs!$B$6-Inputs!$B$7-0.5*Inputs!$B$8^2)*$B$2+Inputs!$B$8*SQRT($B$2)*MC_Shocks!M47)</f>
        <v>585.02845944444</v>
      </c>
      <c r="P50" s="0" t="n">
        <f aca="false">O50*EXP((Inputs!$B$6-Inputs!$B$7-0.5*Inputs!$B$8^2)*$B$2+Inputs!$B$8*SQRT($B$2)*MC_Shocks!N47)</f>
        <v>582.269018283329</v>
      </c>
      <c r="Q50" s="0" t="n">
        <f aca="false">P50*EXP((Inputs!$B$6-Inputs!$B$7-0.5*Inputs!$B$8^2)*$B$2+Inputs!$B$8*SQRT($B$2)*MC_Shocks!O47)</f>
        <v>579.838757170134</v>
      </c>
      <c r="R50" s="0" t="n">
        <f aca="false">Q50*EXP((Inputs!$B$6-Inputs!$B$7-0.5*Inputs!$B$8^2)*$B$2+Inputs!$B$8*SQRT($B$2)*MC_Shocks!P47)</f>
        <v>577.376745995425</v>
      </c>
      <c r="S50" s="0" t="n">
        <f aca="false">R50*EXP((Inputs!$B$6-Inputs!$B$7-0.5*Inputs!$B$8^2)*$B$2+Inputs!$B$8*SQRT($B$2)*MC_Shocks!Q47)</f>
        <v>581.26114208224</v>
      </c>
      <c r="T50" s="0" t="n">
        <f aca="false">S50*EXP((Inputs!$B$6-Inputs!$B$7-0.5*Inputs!$B$8^2)*$B$2+Inputs!$B$8*SQRT($B$2)*MC_Shocks!R47)</f>
        <v>576.243099948796</v>
      </c>
      <c r="U50" s="0" t="n">
        <f aca="false">T50*EXP((Inputs!$B$6-Inputs!$B$7-0.5*Inputs!$B$8^2)*$B$2+Inputs!$B$8*SQRT($B$2)*MC_Shocks!S47)</f>
        <v>577.306599941937</v>
      </c>
      <c r="V50" s="0" t="n">
        <f aca="false">U50*EXP((Inputs!$B$6-Inputs!$B$7-0.5*Inputs!$B$8^2)*$B$2+Inputs!$B$8*SQRT($B$2)*MC_Shocks!T47)</f>
        <v>582.966570705819</v>
      </c>
      <c r="W50" s="0" t="n">
        <f aca="false">V50*EXP((Inputs!$B$6-Inputs!$B$7-0.5*Inputs!$B$8^2)*$B$2+Inputs!$B$8*SQRT($B$2)*MC_Shocks!U47)</f>
        <v>580.652810276171</v>
      </c>
      <c r="X50" s="0" t="n">
        <f aca="false">W50*EXP((Inputs!$B$6-Inputs!$B$7-0.5*Inputs!$B$8^2)*$B$2+Inputs!$B$8*SQRT($B$2)*MC_Shocks!V47)</f>
        <v>577.409725518204</v>
      </c>
      <c r="Y50" s="0" t="n">
        <f aca="false">X50*EXP((Inputs!$B$6-Inputs!$B$7-0.5*Inputs!$B$8^2)*$B$2+Inputs!$B$8*SQRT($B$2)*MC_Shocks!W47)</f>
        <v>576.409125326664</v>
      </c>
      <c r="Z50" s="0" t="n">
        <f aca="false">Y50*EXP((Inputs!$B$6-Inputs!$B$7-0.5*Inputs!$B$8^2)*$B$2+Inputs!$B$8*SQRT($B$2)*MC_Shocks!X47)</f>
        <v>581.883780162948</v>
      </c>
      <c r="AA50" s="0" t="n">
        <f aca="false">Z50*EXP((Inputs!$B$6-Inputs!$B$7-0.5*Inputs!$B$8^2)*$B$2+Inputs!$B$8*SQRT($B$2)*MC_Shocks!Y47)</f>
        <v>582.835458051435</v>
      </c>
      <c r="AB50" s="0" t="n">
        <f aca="false">AA50*EXP((Inputs!$B$6-Inputs!$B$7-0.5*Inputs!$B$8^2)*$B$2+Inputs!$B$8*SQRT($B$2)*MC_Shocks!Z47)</f>
        <v>580.439246675586</v>
      </c>
      <c r="AC50" s="0" t="n">
        <f aca="false">AB50*EXP((Inputs!$B$6-Inputs!$B$7-0.5*Inputs!$B$8^2)*$B$2+Inputs!$B$8*SQRT($B$2)*MC_Shocks!AA47)</f>
        <v>582.726552456071</v>
      </c>
      <c r="AD50" s="0" t="n">
        <f aca="false">AC50*EXP((Inputs!$B$6-Inputs!$B$7-0.5*Inputs!$B$8^2)*$B$2+Inputs!$B$8*SQRT($B$2)*MC_Shocks!AB47)</f>
        <v>577.707640361239</v>
      </c>
      <c r="AE50" s="0" t="n">
        <f aca="false">AD50*EXP((Inputs!$B$6-Inputs!$B$7-0.5*Inputs!$B$8^2)*$B$2+Inputs!$B$8*SQRT($B$2)*MC_Shocks!AC47)</f>
        <v>580.893510982416</v>
      </c>
      <c r="AF50" s="0" t="n">
        <f aca="false">AE50*EXP((Inputs!$B$6-Inputs!$B$7-0.5*Inputs!$B$8^2)*$B$2+Inputs!$B$8*SQRT($B$2)*MC_Shocks!AD47)</f>
        <v>582.834487354699</v>
      </c>
      <c r="AG50" s="0" t="n">
        <f aca="false">AF50*EXP((Inputs!$B$6-Inputs!$B$7-0.5*Inputs!$B$8^2)*$B$2+Inputs!$B$8*SQRT($B$2)*MC_Shocks!AE47)</f>
        <v>581.467885234275</v>
      </c>
      <c r="AH50" s="0" t="n">
        <f aca="false">AG50*EXP((Inputs!$B$6-Inputs!$B$7-0.5*Inputs!$B$8^2)*$B$2+Inputs!$B$8*SQRT($B$2)*MC_Shocks!AF47)</f>
        <v>577.667013975882</v>
      </c>
      <c r="AI50" s="0" t="n">
        <f aca="false">AH50*EXP((Inputs!$B$6-Inputs!$B$7-0.5*Inputs!$B$8^2)*$B$2+Inputs!$B$8*SQRT($B$2)*MC_Shocks!AG47)</f>
        <v>573.672069076527</v>
      </c>
      <c r="AJ50" s="0" t="n">
        <f aca="false">AI50*EXP((Inputs!$B$6-Inputs!$B$7-0.5*Inputs!$B$8^2)*$B$2+Inputs!$B$8*SQRT($B$2)*MC_Shocks!AH47)</f>
        <v>576.165495272194</v>
      </c>
      <c r="AK50" s="0" t="n">
        <f aca="false">AJ50*EXP((Inputs!$B$6-Inputs!$B$7-0.5*Inputs!$B$8^2)*$B$2+Inputs!$B$8*SQRT($B$2)*MC_Shocks!AI47)</f>
        <v>581.86514990902</v>
      </c>
      <c r="AL50" s="0" t="n">
        <f aca="false">AK50*EXP((Inputs!$B$6-Inputs!$B$7-0.5*Inputs!$B$8^2)*$B$2+Inputs!$B$8*SQRT($B$2)*MC_Shocks!AJ47)</f>
        <v>578.985428114067</v>
      </c>
      <c r="AM50" s="0" t="n">
        <f aca="false">AL50*EXP((Inputs!$B$6-Inputs!$B$7-0.5*Inputs!$B$8^2)*$B$2+Inputs!$B$8*SQRT($B$2)*MC_Shocks!AK47)</f>
        <v>581.149478349927</v>
      </c>
      <c r="AN50" s="0" t="n">
        <f aca="false">AM50*EXP((Inputs!$B$6-Inputs!$B$7-0.5*Inputs!$B$8^2)*$B$2+Inputs!$B$8*SQRT($B$2)*MC_Shocks!AL47)</f>
        <v>571.660923933066</v>
      </c>
      <c r="AO50" s="0" t="n">
        <f aca="false">AN50*EXP((Inputs!$B$6-Inputs!$B$7-0.5*Inputs!$B$8^2)*$B$2+Inputs!$B$8*SQRT($B$2)*MC_Shocks!AM47)</f>
        <v>569.069518536434</v>
      </c>
      <c r="AP50" s="0" t="n">
        <f aca="false">AO50*EXP((Inputs!$B$6-Inputs!$B$7-0.5*Inputs!$B$8^2)*$B$2+Inputs!$B$8*SQRT($B$2)*MC_Shocks!AN47)</f>
        <v>568.982991501362</v>
      </c>
      <c r="AQ50" s="0" t="n">
        <f aca="false">AP50*EXP((Inputs!$B$6-Inputs!$B$7-0.5*Inputs!$B$8^2)*$B$2+Inputs!$B$8*SQRT($B$2)*MC_Shocks!AO47)</f>
        <v>564.945002912178</v>
      </c>
      <c r="AR50" s="0" t="n">
        <f aca="false">AQ50*EXP((Inputs!$B$6-Inputs!$B$7-0.5*Inputs!$B$8^2)*$B$2+Inputs!$B$8*SQRT($B$2)*MC_Shocks!AP47)</f>
        <v>560.816325067245</v>
      </c>
      <c r="AS50" s="0" t="n">
        <f aca="false">AR50*EXP((Inputs!$B$6-Inputs!$B$7-0.5*Inputs!$B$8^2)*$B$2+Inputs!$B$8*SQRT($B$2)*MC_Shocks!AQ47)</f>
        <v>557.905896652151</v>
      </c>
      <c r="AT50" s="0" t="n">
        <f aca="false">AS50*EXP((Inputs!$B$6-Inputs!$B$7-0.5*Inputs!$B$8^2)*$B$2+Inputs!$B$8*SQRT($B$2)*MC_Shocks!AR47)</f>
        <v>559.2533471353</v>
      </c>
      <c r="AU50" s="0" t="n">
        <f aca="false">AT50*EXP((Inputs!$B$6-Inputs!$B$7-0.5*Inputs!$B$8^2)*$B$2+Inputs!$B$8*SQRT($B$2)*MC_Shocks!AS47)</f>
        <v>558.475549856631</v>
      </c>
      <c r="AV50" s="0" t="n">
        <f aca="false">AU50*EXP((Inputs!$B$6-Inputs!$B$7-0.5*Inputs!$B$8^2)*$B$2+Inputs!$B$8*SQRT($B$2)*MC_Shocks!AT47)</f>
        <v>548.698640283571</v>
      </c>
      <c r="AW50" s="0" t="n">
        <f aca="false">AV50*EXP((Inputs!$B$6-Inputs!$B$7-0.5*Inputs!$B$8^2)*$B$2+Inputs!$B$8*SQRT($B$2)*MC_Shocks!AU47)</f>
        <v>539.595757579961</v>
      </c>
      <c r="AX50" s="0" t="n">
        <f aca="false">AW50*EXP((Inputs!$B$6-Inputs!$B$7-0.5*Inputs!$B$8^2)*$B$2+Inputs!$B$8*SQRT($B$2)*MC_Shocks!AV47)</f>
        <v>537.054915125878</v>
      </c>
      <c r="AY50" s="0" t="n">
        <f aca="false">AX50*EXP((Inputs!$B$6-Inputs!$B$7-0.5*Inputs!$B$8^2)*$B$2+Inputs!$B$8*SQRT($B$2)*MC_Shocks!AW47)</f>
        <v>539.059249446413</v>
      </c>
      <c r="AZ50" s="0" t="n">
        <f aca="false">AY50*EXP((Inputs!$B$6-Inputs!$B$7-0.5*Inputs!$B$8^2)*$B$2+Inputs!$B$8*SQRT($B$2)*MC_Shocks!AX47)</f>
        <v>527.486867144885</v>
      </c>
      <c r="BA50" s="0" t="n">
        <f aca="false">AZ50*EXP((Inputs!$B$6-Inputs!$B$7-0.5*Inputs!$B$8^2)*$B$2+Inputs!$B$8*SQRT($B$2)*MC_Shocks!AY47)</f>
        <v>525.449431488776</v>
      </c>
      <c r="BB50" s="0" t="n">
        <f aca="false">BA50*EXP((Inputs!$B$6-Inputs!$B$7-0.5*Inputs!$B$8^2)*$B$2+Inputs!$B$8*SQRT($B$2)*MC_Shocks!AZ47)</f>
        <v>523.309768524665</v>
      </c>
      <c r="BC50" s="0" t="n">
        <f aca="false">BB50*EXP((Inputs!$B$6-Inputs!$B$7-0.5*Inputs!$B$8^2)*$B$2+Inputs!$B$8*SQRT($B$2)*MC_Shocks!BA47)</f>
        <v>529.155075611411</v>
      </c>
      <c r="BD50" s="0" t="n">
        <f aca="false">BC50*EXP((Inputs!$B$6-Inputs!$B$7-0.5*Inputs!$B$8^2)*$B$2+Inputs!$B$8*SQRT($B$2)*MC_Shocks!BB47)</f>
        <v>527.59107380419</v>
      </c>
      <c r="BE50" s="0" t="n">
        <f aca="false">BD50*EXP((Inputs!$B$6-Inputs!$B$7-0.5*Inputs!$B$8^2)*$B$2+Inputs!$B$8*SQRT($B$2)*MC_Shocks!BC47)</f>
        <v>529.246378133459</v>
      </c>
      <c r="BF50" s="0" t="n">
        <f aca="false">BE50*EXP((Inputs!$B$6-Inputs!$B$7-0.5*Inputs!$B$8^2)*$B$2+Inputs!$B$8*SQRT($B$2)*MC_Shocks!BD47)</f>
        <v>529.889758294985</v>
      </c>
      <c r="BG50" s="0" t="n">
        <f aca="false">BF50*EXP((Inputs!$B$6-Inputs!$B$7-0.5*Inputs!$B$8^2)*$B$2+Inputs!$B$8*SQRT($B$2)*MC_Shocks!BE47)</f>
        <v>521.058129599693</v>
      </c>
      <c r="BH50" s="0" t="n">
        <f aca="false">BG50*EXP((Inputs!$B$6-Inputs!$B$7-0.5*Inputs!$B$8^2)*$B$2+Inputs!$B$8*SQRT($B$2)*MC_Shocks!BF47)</f>
        <v>524.292688514342</v>
      </c>
      <c r="BI50" s="0" t="n">
        <f aca="false">BH50*EXP((Inputs!$B$6-Inputs!$B$7-0.5*Inputs!$B$8^2)*$B$2+Inputs!$B$8*SQRT($B$2)*MC_Shocks!BG47)</f>
        <v>525.238872335363</v>
      </c>
      <c r="BJ50" s="0" t="n">
        <f aca="false">BI50*EXP((Inputs!$B$6-Inputs!$B$7-0.5*Inputs!$B$8^2)*$B$2+Inputs!$B$8*SQRT($B$2)*MC_Shocks!BH47)</f>
        <v>527.410697426175</v>
      </c>
      <c r="BK50" s="0" t="n">
        <f aca="false">BJ50*EXP((Inputs!$B$6-Inputs!$B$7-0.5*Inputs!$B$8^2)*$B$2+Inputs!$B$8*SQRT($B$2)*MC_Shocks!BI47)</f>
        <v>544.147622690382</v>
      </c>
      <c r="BL50" s="0" t="n">
        <f aca="false">BK50*EXP((Inputs!$B$6-Inputs!$B$7-0.5*Inputs!$B$8^2)*$B$2+Inputs!$B$8*SQRT($B$2)*MC_Shocks!BJ47)</f>
        <v>535.275579619772</v>
      </c>
      <c r="BM50" s="0" t="n">
        <f aca="false">BL50*EXP((Inputs!$B$6-Inputs!$B$7-0.5*Inputs!$B$8^2)*$B$2+Inputs!$B$8*SQRT($B$2)*MC_Shocks!BK47)</f>
        <v>542.700713239929</v>
      </c>
      <c r="BN50" s="0" t="n">
        <f aca="false">AVERAGE(C50:BM50)</f>
        <v>566.660148372227</v>
      </c>
      <c r="BO50" s="0" t="n">
        <f aca="false">MAX(B50:BM50)</f>
        <v>601.170006394642</v>
      </c>
      <c r="BP50" s="0" t="n">
        <f aca="false">MAX(BM50-Inputs!$B$4,0)</f>
        <v>0</v>
      </c>
      <c r="BQ50" s="0" t="n">
        <f aca="false">MAX(Inputs!$B$4-BM50,0)</f>
        <v>32.2992867600707</v>
      </c>
      <c r="BR50" s="0" t="n">
        <f aca="false">MAX(BN50-Inputs!$B$4,0)</f>
        <v>0</v>
      </c>
      <c r="BS50" s="0" t="n">
        <f aca="false">IF(BO50&gt;=Inputs!$B$9,0,MAX(BM50-Inputs!$B$4,0))</f>
        <v>0</v>
      </c>
    </row>
    <row r="51" customFormat="false" ht="15" hidden="false" customHeight="false" outlineLevel="0" collapsed="false">
      <c r="A51" s="0" t="n">
        <v>47</v>
      </c>
      <c r="B51" s="0" t="n">
        <f aca="false">Inputs!$B$3</f>
        <v>574.788024902344</v>
      </c>
      <c r="C51" s="0" t="n">
        <f aca="false">B51*EXP((Inputs!$B$6-Inputs!$B$7-0.5*Inputs!$B$8^2)*$B$2+Inputs!$B$8*SQRT($B$2)*MC_Shocks!A48)</f>
        <v>573.532920805764</v>
      </c>
      <c r="D51" s="0" t="n">
        <f aca="false">C51*EXP((Inputs!$B$6-Inputs!$B$7-0.5*Inputs!$B$8^2)*$B$2+Inputs!$B$8*SQRT($B$2)*MC_Shocks!B48)</f>
        <v>574.895931055529</v>
      </c>
      <c r="E51" s="0" t="n">
        <f aca="false">D51*EXP((Inputs!$B$6-Inputs!$B$7-0.5*Inputs!$B$8^2)*$B$2+Inputs!$B$8*SQRT($B$2)*MC_Shocks!C48)</f>
        <v>574.742615748259</v>
      </c>
      <c r="F51" s="0" t="n">
        <f aca="false">E51*EXP((Inputs!$B$6-Inputs!$B$7-0.5*Inputs!$B$8^2)*$B$2+Inputs!$B$8*SQRT($B$2)*MC_Shocks!D48)</f>
        <v>572.865633802217</v>
      </c>
      <c r="G51" s="0" t="n">
        <f aca="false">F51*EXP((Inputs!$B$6-Inputs!$B$7-0.5*Inputs!$B$8^2)*$B$2+Inputs!$B$8*SQRT($B$2)*MC_Shocks!E48)</f>
        <v>570.335656499886</v>
      </c>
      <c r="H51" s="0" t="n">
        <f aca="false">G51*EXP((Inputs!$B$6-Inputs!$B$7-0.5*Inputs!$B$8^2)*$B$2+Inputs!$B$8*SQRT($B$2)*MC_Shocks!F48)</f>
        <v>571.882394501787</v>
      </c>
      <c r="I51" s="0" t="n">
        <f aca="false">H51*EXP((Inputs!$B$6-Inputs!$B$7-0.5*Inputs!$B$8^2)*$B$2+Inputs!$B$8*SQRT($B$2)*MC_Shocks!G48)</f>
        <v>565.093957737544</v>
      </c>
      <c r="J51" s="0" t="n">
        <f aca="false">I51*EXP((Inputs!$B$6-Inputs!$B$7-0.5*Inputs!$B$8^2)*$B$2+Inputs!$B$8*SQRT($B$2)*MC_Shocks!H48)</f>
        <v>568.522367490143</v>
      </c>
      <c r="K51" s="0" t="n">
        <f aca="false">J51*EXP((Inputs!$B$6-Inputs!$B$7-0.5*Inputs!$B$8^2)*$B$2+Inputs!$B$8*SQRT($B$2)*MC_Shocks!I48)</f>
        <v>566.701851826741</v>
      </c>
      <c r="L51" s="0" t="n">
        <f aca="false">K51*EXP((Inputs!$B$6-Inputs!$B$7-0.5*Inputs!$B$8^2)*$B$2+Inputs!$B$8*SQRT($B$2)*MC_Shocks!J48)</f>
        <v>561.697170787449</v>
      </c>
      <c r="M51" s="0" t="n">
        <f aca="false">L51*EXP((Inputs!$B$6-Inputs!$B$7-0.5*Inputs!$B$8^2)*$B$2+Inputs!$B$8*SQRT($B$2)*MC_Shocks!K48)</f>
        <v>559.748321001314</v>
      </c>
      <c r="N51" s="0" t="n">
        <f aca="false">M51*EXP((Inputs!$B$6-Inputs!$B$7-0.5*Inputs!$B$8^2)*$B$2+Inputs!$B$8*SQRT($B$2)*MC_Shocks!L48)</f>
        <v>565.411904093304</v>
      </c>
      <c r="O51" s="0" t="n">
        <f aca="false">N51*EXP((Inputs!$B$6-Inputs!$B$7-0.5*Inputs!$B$8^2)*$B$2+Inputs!$B$8*SQRT($B$2)*MC_Shocks!M48)</f>
        <v>563.068919101655</v>
      </c>
      <c r="P51" s="0" t="n">
        <f aca="false">O51*EXP((Inputs!$B$6-Inputs!$B$7-0.5*Inputs!$B$8^2)*$B$2+Inputs!$B$8*SQRT($B$2)*MC_Shocks!N48)</f>
        <v>564.725606499088</v>
      </c>
      <c r="Q51" s="0" t="n">
        <f aca="false">P51*EXP((Inputs!$B$6-Inputs!$B$7-0.5*Inputs!$B$8^2)*$B$2+Inputs!$B$8*SQRT($B$2)*MC_Shocks!O48)</f>
        <v>561.513401417796</v>
      </c>
      <c r="R51" s="0" t="n">
        <f aca="false">Q51*EXP((Inputs!$B$6-Inputs!$B$7-0.5*Inputs!$B$8^2)*$B$2+Inputs!$B$8*SQRT($B$2)*MC_Shocks!P48)</f>
        <v>564.952995141004</v>
      </c>
      <c r="S51" s="0" t="n">
        <f aca="false">R51*EXP((Inputs!$B$6-Inputs!$B$7-0.5*Inputs!$B$8^2)*$B$2+Inputs!$B$8*SQRT($B$2)*MC_Shocks!Q48)</f>
        <v>568.087222178111</v>
      </c>
      <c r="T51" s="0" t="n">
        <f aca="false">S51*EXP((Inputs!$B$6-Inputs!$B$7-0.5*Inputs!$B$8^2)*$B$2+Inputs!$B$8*SQRT($B$2)*MC_Shocks!R48)</f>
        <v>576.533955036898</v>
      </c>
      <c r="U51" s="0" t="n">
        <f aca="false">T51*EXP((Inputs!$B$6-Inputs!$B$7-0.5*Inputs!$B$8^2)*$B$2+Inputs!$B$8*SQRT($B$2)*MC_Shocks!S48)</f>
        <v>575.785860928232</v>
      </c>
      <c r="V51" s="0" t="n">
        <f aca="false">U51*EXP((Inputs!$B$6-Inputs!$B$7-0.5*Inputs!$B$8^2)*$B$2+Inputs!$B$8*SQRT($B$2)*MC_Shocks!T48)</f>
        <v>578.902785359473</v>
      </c>
      <c r="W51" s="0" t="n">
        <f aca="false">V51*EXP((Inputs!$B$6-Inputs!$B$7-0.5*Inputs!$B$8^2)*$B$2+Inputs!$B$8*SQRT($B$2)*MC_Shocks!U48)</f>
        <v>579.4079789073</v>
      </c>
      <c r="X51" s="0" t="n">
        <f aca="false">W51*EXP((Inputs!$B$6-Inputs!$B$7-0.5*Inputs!$B$8^2)*$B$2+Inputs!$B$8*SQRT($B$2)*MC_Shocks!V48)</f>
        <v>585.450293852656</v>
      </c>
      <c r="Y51" s="0" t="n">
        <f aca="false">X51*EXP((Inputs!$B$6-Inputs!$B$7-0.5*Inputs!$B$8^2)*$B$2+Inputs!$B$8*SQRT($B$2)*MC_Shocks!W48)</f>
        <v>582.176195110144</v>
      </c>
      <c r="Z51" s="0" t="n">
        <f aca="false">Y51*EXP((Inputs!$B$6-Inputs!$B$7-0.5*Inputs!$B$8^2)*$B$2+Inputs!$B$8*SQRT($B$2)*MC_Shocks!X48)</f>
        <v>585.682344545532</v>
      </c>
      <c r="AA51" s="0" t="n">
        <f aca="false">Z51*EXP((Inputs!$B$6-Inputs!$B$7-0.5*Inputs!$B$8^2)*$B$2+Inputs!$B$8*SQRT($B$2)*MC_Shocks!Y48)</f>
        <v>584.833604552654</v>
      </c>
      <c r="AB51" s="0" t="n">
        <f aca="false">AA51*EXP((Inputs!$B$6-Inputs!$B$7-0.5*Inputs!$B$8^2)*$B$2+Inputs!$B$8*SQRT($B$2)*MC_Shocks!Z48)</f>
        <v>584.591022275649</v>
      </c>
      <c r="AC51" s="0" t="n">
        <f aca="false">AB51*EXP((Inputs!$B$6-Inputs!$B$7-0.5*Inputs!$B$8^2)*$B$2+Inputs!$B$8*SQRT($B$2)*MC_Shocks!AA48)</f>
        <v>585.071868671602</v>
      </c>
      <c r="AD51" s="0" t="n">
        <f aca="false">AC51*EXP((Inputs!$B$6-Inputs!$B$7-0.5*Inputs!$B$8^2)*$B$2+Inputs!$B$8*SQRT($B$2)*MC_Shocks!AB48)</f>
        <v>586.299078972997</v>
      </c>
      <c r="AE51" s="0" t="n">
        <f aca="false">AD51*EXP((Inputs!$B$6-Inputs!$B$7-0.5*Inputs!$B$8^2)*$B$2+Inputs!$B$8*SQRT($B$2)*MC_Shocks!AC48)</f>
        <v>585.813992534931</v>
      </c>
      <c r="AF51" s="0" t="n">
        <f aca="false">AE51*EXP((Inputs!$B$6-Inputs!$B$7-0.5*Inputs!$B$8^2)*$B$2+Inputs!$B$8*SQRT($B$2)*MC_Shocks!AD48)</f>
        <v>586.86802172455</v>
      </c>
      <c r="AG51" s="0" t="n">
        <f aca="false">AF51*EXP((Inputs!$B$6-Inputs!$B$7-0.5*Inputs!$B$8^2)*$B$2+Inputs!$B$8*SQRT($B$2)*MC_Shocks!AE48)</f>
        <v>594.317350035838</v>
      </c>
      <c r="AH51" s="0" t="n">
        <f aca="false">AG51*EXP((Inputs!$B$6-Inputs!$B$7-0.5*Inputs!$B$8^2)*$B$2+Inputs!$B$8*SQRT($B$2)*MC_Shocks!AF48)</f>
        <v>599.038157228757</v>
      </c>
      <c r="AI51" s="0" t="n">
        <f aca="false">AH51*EXP((Inputs!$B$6-Inputs!$B$7-0.5*Inputs!$B$8^2)*$B$2+Inputs!$B$8*SQRT($B$2)*MC_Shocks!AG48)</f>
        <v>603.239678671749</v>
      </c>
      <c r="AJ51" s="0" t="n">
        <f aca="false">AI51*EXP((Inputs!$B$6-Inputs!$B$7-0.5*Inputs!$B$8^2)*$B$2+Inputs!$B$8*SQRT($B$2)*MC_Shocks!AH48)</f>
        <v>601.120338687091</v>
      </c>
      <c r="AK51" s="0" t="n">
        <f aca="false">AJ51*EXP((Inputs!$B$6-Inputs!$B$7-0.5*Inputs!$B$8^2)*$B$2+Inputs!$B$8*SQRT($B$2)*MC_Shocks!AI48)</f>
        <v>596.951075933878</v>
      </c>
      <c r="AL51" s="0" t="n">
        <f aca="false">AK51*EXP((Inputs!$B$6-Inputs!$B$7-0.5*Inputs!$B$8^2)*$B$2+Inputs!$B$8*SQRT($B$2)*MC_Shocks!AJ48)</f>
        <v>601.548912678281</v>
      </c>
      <c r="AM51" s="0" t="n">
        <f aca="false">AL51*EXP((Inputs!$B$6-Inputs!$B$7-0.5*Inputs!$B$8^2)*$B$2+Inputs!$B$8*SQRT($B$2)*MC_Shocks!AK48)</f>
        <v>605.801165614764</v>
      </c>
      <c r="AN51" s="0" t="n">
        <f aca="false">AM51*EXP((Inputs!$B$6-Inputs!$B$7-0.5*Inputs!$B$8^2)*$B$2+Inputs!$B$8*SQRT($B$2)*MC_Shocks!AL48)</f>
        <v>612.977842578328</v>
      </c>
      <c r="AO51" s="0" t="n">
        <f aca="false">AN51*EXP((Inputs!$B$6-Inputs!$B$7-0.5*Inputs!$B$8^2)*$B$2+Inputs!$B$8*SQRT($B$2)*MC_Shocks!AM48)</f>
        <v>610.105420290587</v>
      </c>
      <c r="AP51" s="0" t="n">
        <f aca="false">AO51*EXP((Inputs!$B$6-Inputs!$B$7-0.5*Inputs!$B$8^2)*$B$2+Inputs!$B$8*SQRT($B$2)*MC_Shocks!AN48)</f>
        <v>609.052876810511</v>
      </c>
      <c r="AQ51" s="0" t="n">
        <f aca="false">AP51*EXP((Inputs!$B$6-Inputs!$B$7-0.5*Inputs!$B$8^2)*$B$2+Inputs!$B$8*SQRT($B$2)*MC_Shocks!AO48)</f>
        <v>601.239557568267</v>
      </c>
      <c r="AR51" s="0" t="n">
        <f aca="false">AQ51*EXP((Inputs!$B$6-Inputs!$B$7-0.5*Inputs!$B$8^2)*$B$2+Inputs!$B$8*SQRT($B$2)*MC_Shocks!AP48)</f>
        <v>599.427074467712</v>
      </c>
      <c r="AS51" s="0" t="n">
        <f aca="false">AR51*EXP((Inputs!$B$6-Inputs!$B$7-0.5*Inputs!$B$8^2)*$B$2+Inputs!$B$8*SQRT($B$2)*MC_Shocks!AQ48)</f>
        <v>604.241773948819</v>
      </c>
      <c r="AT51" s="0" t="n">
        <f aca="false">AS51*EXP((Inputs!$B$6-Inputs!$B$7-0.5*Inputs!$B$8^2)*$B$2+Inputs!$B$8*SQRT($B$2)*MC_Shocks!AR48)</f>
        <v>602.066584040057</v>
      </c>
      <c r="AU51" s="0" t="n">
        <f aca="false">AT51*EXP((Inputs!$B$6-Inputs!$B$7-0.5*Inputs!$B$8^2)*$B$2+Inputs!$B$8*SQRT($B$2)*MC_Shocks!AS48)</f>
        <v>605.190492949357</v>
      </c>
      <c r="AV51" s="0" t="n">
        <f aca="false">AU51*EXP((Inputs!$B$6-Inputs!$B$7-0.5*Inputs!$B$8^2)*$B$2+Inputs!$B$8*SQRT($B$2)*MC_Shocks!AT48)</f>
        <v>604.333590037874</v>
      </c>
      <c r="AW51" s="0" t="n">
        <f aca="false">AV51*EXP((Inputs!$B$6-Inputs!$B$7-0.5*Inputs!$B$8^2)*$B$2+Inputs!$B$8*SQRT($B$2)*MC_Shocks!AU48)</f>
        <v>605.94632305904</v>
      </c>
      <c r="AX51" s="0" t="n">
        <f aca="false">AW51*EXP((Inputs!$B$6-Inputs!$B$7-0.5*Inputs!$B$8^2)*$B$2+Inputs!$B$8*SQRT($B$2)*MC_Shocks!AV48)</f>
        <v>600.511110264471</v>
      </c>
      <c r="AY51" s="0" t="n">
        <f aca="false">AX51*EXP((Inputs!$B$6-Inputs!$B$7-0.5*Inputs!$B$8^2)*$B$2+Inputs!$B$8*SQRT($B$2)*MC_Shocks!AW48)</f>
        <v>600.973856742911</v>
      </c>
      <c r="AZ51" s="0" t="n">
        <f aca="false">AY51*EXP((Inputs!$B$6-Inputs!$B$7-0.5*Inputs!$B$8^2)*$B$2+Inputs!$B$8*SQRT($B$2)*MC_Shocks!AX48)</f>
        <v>586.936828660211</v>
      </c>
      <c r="BA51" s="0" t="n">
        <f aca="false">AZ51*EXP((Inputs!$B$6-Inputs!$B$7-0.5*Inputs!$B$8^2)*$B$2+Inputs!$B$8*SQRT($B$2)*MC_Shocks!AY48)</f>
        <v>586.122542464443</v>
      </c>
      <c r="BB51" s="0" t="n">
        <f aca="false">BA51*EXP((Inputs!$B$6-Inputs!$B$7-0.5*Inputs!$B$8^2)*$B$2+Inputs!$B$8*SQRT($B$2)*MC_Shocks!AZ48)</f>
        <v>578.644750133402</v>
      </c>
      <c r="BC51" s="0" t="n">
        <f aca="false">BB51*EXP((Inputs!$B$6-Inputs!$B$7-0.5*Inputs!$B$8^2)*$B$2+Inputs!$B$8*SQRT($B$2)*MC_Shocks!BA48)</f>
        <v>584.262382364326</v>
      </c>
      <c r="BD51" s="0" t="n">
        <f aca="false">BC51*EXP((Inputs!$B$6-Inputs!$B$7-0.5*Inputs!$B$8^2)*$B$2+Inputs!$B$8*SQRT($B$2)*MC_Shocks!BB48)</f>
        <v>587.932200931384</v>
      </c>
      <c r="BE51" s="0" t="n">
        <f aca="false">BD51*EXP((Inputs!$B$6-Inputs!$B$7-0.5*Inputs!$B$8^2)*$B$2+Inputs!$B$8*SQRT($B$2)*MC_Shocks!BC48)</f>
        <v>590.168475078777</v>
      </c>
      <c r="BF51" s="0" t="n">
        <f aca="false">BE51*EXP((Inputs!$B$6-Inputs!$B$7-0.5*Inputs!$B$8^2)*$B$2+Inputs!$B$8*SQRT($B$2)*MC_Shocks!BD48)</f>
        <v>597.388979328927</v>
      </c>
      <c r="BG51" s="0" t="n">
        <f aca="false">BF51*EXP((Inputs!$B$6-Inputs!$B$7-0.5*Inputs!$B$8^2)*$B$2+Inputs!$B$8*SQRT($B$2)*MC_Shocks!BE48)</f>
        <v>592.964817684067</v>
      </c>
      <c r="BH51" s="0" t="n">
        <f aca="false">BG51*EXP((Inputs!$B$6-Inputs!$B$7-0.5*Inputs!$B$8^2)*$B$2+Inputs!$B$8*SQRT($B$2)*MC_Shocks!BF48)</f>
        <v>601.298305302978</v>
      </c>
      <c r="BI51" s="0" t="n">
        <f aca="false">BH51*EXP((Inputs!$B$6-Inputs!$B$7-0.5*Inputs!$B$8^2)*$B$2+Inputs!$B$8*SQRT($B$2)*MC_Shocks!BG48)</f>
        <v>605.818554776115</v>
      </c>
      <c r="BJ51" s="0" t="n">
        <f aca="false">BI51*EXP((Inputs!$B$6-Inputs!$B$7-0.5*Inputs!$B$8^2)*$B$2+Inputs!$B$8*SQRT($B$2)*MC_Shocks!BH48)</f>
        <v>604.739792533449</v>
      </c>
      <c r="BK51" s="0" t="n">
        <f aca="false">BJ51*EXP((Inputs!$B$6-Inputs!$B$7-0.5*Inputs!$B$8^2)*$B$2+Inputs!$B$8*SQRT($B$2)*MC_Shocks!BI48)</f>
        <v>610.269967271574</v>
      </c>
      <c r="BL51" s="0" t="n">
        <f aca="false">BK51*EXP((Inputs!$B$6-Inputs!$B$7-0.5*Inputs!$B$8^2)*$B$2+Inputs!$B$8*SQRT($B$2)*MC_Shocks!BJ48)</f>
        <v>604.994624585325</v>
      </c>
      <c r="BM51" s="0" t="n">
        <f aca="false">BL51*EXP((Inputs!$B$6-Inputs!$B$7-0.5*Inputs!$B$8^2)*$B$2+Inputs!$B$8*SQRT($B$2)*MC_Shocks!BK48)</f>
        <v>601.107064173193</v>
      </c>
      <c r="BN51" s="0" t="n">
        <f aca="false">AVERAGE(C51:BM51)</f>
        <v>587.554418080265</v>
      </c>
      <c r="BO51" s="0" t="n">
        <f aca="false">MAX(B51:BM51)</f>
        <v>612.977842578328</v>
      </c>
      <c r="BP51" s="0" t="n">
        <f aca="false">MAX(BM51-Inputs!$B$4,0)</f>
        <v>26.1070641731934</v>
      </c>
      <c r="BQ51" s="0" t="n">
        <f aca="false">MAX(Inputs!$B$4-BM51,0)</f>
        <v>0</v>
      </c>
      <c r="BR51" s="0" t="n">
        <f aca="false">MAX(BN51-Inputs!$B$4,0)</f>
        <v>12.5544180802647</v>
      </c>
      <c r="BS51" s="0" t="n">
        <f aca="false">IF(BO51&gt;=Inputs!$B$9,0,MAX(BM51-Inputs!$B$4,0))</f>
        <v>0</v>
      </c>
    </row>
    <row r="52" customFormat="false" ht="15" hidden="false" customHeight="false" outlineLevel="0" collapsed="false">
      <c r="A52" s="0" t="n">
        <v>48</v>
      </c>
      <c r="B52" s="0" t="n">
        <f aca="false">Inputs!$B$3</f>
        <v>574.788024902344</v>
      </c>
      <c r="C52" s="0" t="n">
        <f aca="false">B52*EXP((Inputs!$B$6-Inputs!$B$7-0.5*Inputs!$B$8^2)*$B$2+Inputs!$B$8*SQRT($B$2)*MC_Shocks!A49)</f>
        <v>572.07364304369</v>
      </c>
      <c r="D52" s="0" t="n">
        <f aca="false">C52*EXP((Inputs!$B$6-Inputs!$B$7-0.5*Inputs!$B$8^2)*$B$2+Inputs!$B$8*SQRT($B$2)*MC_Shocks!B49)</f>
        <v>569.731785238201</v>
      </c>
      <c r="E52" s="0" t="n">
        <f aca="false">D52*EXP((Inputs!$B$6-Inputs!$B$7-0.5*Inputs!$B$8^2)*$B$2+Inputs!$B$8*SQRT($B$2)*MC_Shocks!C49)</f>
        <v>565.029755878922</v>
      </c>
      <c r="F52" s="0" t="n">
        <f aca="false">E52*EXP((Inputs!$B$6-Inputs!$B$7-0.5*Inputs!$B$8^2)*$B$2+Inputs!$B$8*SQRT($B$2)*MC_Shocks!D49)</f>
        <v>570.592556124398</v>
      </c>
      <c r="G52" s="0" t="n">
        <f aca="false">F52*EXP((Inputs!$B$6-Inputs!$B$7-0.5*Inputs!$B$8^2)*$B$2+Inputs!$B$8*SQRT($B$2)*MC_Shocks!E49)</f>
        <v>569.475771688273</v>
      </c>
      <c r="H52" s="0" t="n">
        <f aca="false">G52*EXP((Inputs!$B$6-Inputs!$B$7-0.5*Inputs!$B$8^2)*$B$2+Inputs!$B$8*SQRT($B$2)*MC_Shocks!F49)</f>
        <v>571.124357396585</v>
      </c>
      <c r="I52" s="0" t="n">
        <f aca="false">H52*EXP((Inputs!$B$6-Inputs!$B$7-0.5*Inputs!$B$8^2)*$B$2+Inputs!$B$8*SQRT($B$2)*MC_Shocks!G49)</f>
        <v>568.599731673626</v>
      </c>
      <c r="J52" s="0" t="n">
        <f aca="false">I52*EXP((Inputs!$B$6-Inputs!$B$7-0.5*Inputs!$B$8^2)*$B$2+Inputs!$B$8*SQRT($B$2)*MC_Shocks!H49)</f>
        <v>560.499460557212</v>
      </c>
      <c r="K52" s="0" t="n">
        <f aca="false">J52*EXP((Inputs!$B$6-Inputs!$B$7-0.5*Inputs!$B$8^2)*$B$2+Inputs!$B$8*SQRT($B$2)*MC_Shocks!I49)</f>
        <v>561.754522789648</v>
      </c>
      <c r="L52" s="0" t="n">
        <f aca="false">K52*EXP((Inputs!$B$6-Inputs!$B$7-0.5*Inputs!$B$8^2)*$B$2+Inputs!$B$8*SQRT($B$2)*MC_Shocks!J49)</f>
        <v>553.349299006838</v>
      </c>
      <c r="M52" s="0" t="n">
        <f aca="false">L52*EXP((Inputs!$B$6-Inputs!$B$7-0.5*Inputs!$B$8^2)*$B$2+Inputs!$B$8*SQRT($B$2)*MC_Shocks!K49)</f>
        <v>553.100268474069</v>
      </c>
      <c r="N52" s="0" t="n">
        <f aca="false">M52*EXP((Inputs!$B$6-Inputs!$B$7-0.5*Inputs!$B$8^2)*$B$2+Inputs!$B$8*SQRT($B$2)*MC_Shocks!L49)</f>
        <v>547.180560514822</v>
      </c>
      <c r="O52" s="0" t="n">
        <f aca="false">N52*EXP((Inputs!$B$6-Inputs!$B$7-0.5*Inputs!$B$8^2)*$B$2+Inputs!$B$8*SQRT($B$2)*MC_Shocks!M49)</f>
        <v>555.927645049118</v>
      </c>
      <c r="P52" s="0" t="n">
        <f aca="false">O52*EXP((Inputs!$B$6-Inputs!$B$7-0.5*Inputs!$B$8^2)*$B$2+Inputs!$B$8*SQRT($B$2)*MC_Shocks!N49)</f>
        <v>560.014280114739</v>
      </c>
      <c r="Q52" s="0" t="n">
        <f aca="false">P52*EXP((Inputs!$B$6-Inputs!$B$7-0.5*Inputs!$B$8^2)*$B$2+Inputs!$B$8*SQRT($B$2)*MC_Shocks!O49)</f>
        <v>560.537167713932</v>
      </c>
      <c r="R52" s="0" t="n">
        <f aca="false">Q52*EXP((Inputs!$B$6-Inputs!$B$7-0.5*Inputs!$B$8^2)*$B$2+Inputs!$B$8*SQRT($B$2)*MC_Shocks!P49)</f>
        <v>566.238187416849</v>
      </c>
      <c r="S52" s="0" t="n">
        <f aca="false">R52*EXP((Inputs!$B$6-Inputs!$B$7-0.5*Inputs!$B$8^2)*$B$2+Inputs!$B$8*SQRT($B$2)*MC_Shocks!Q49)</f>
        <v>562.502372357788</v>
      </c>
      <c r="T52" s="0" t="n">
        <f aca="false">S52*EXP((Inputs!$B$6-Inputs!$B$7-0.5*Inputs!$B$8^2)*$B$2+Inputs!$B$8*SQRT($B$2)*MC_Shocks!R49)</f>
        <v>564.986072282654</v>
      </c>
      <c r="U52" s="0" t="n">
        <f aca="false">T52*EXP((Inputs!$B$6-Inputs!$B$7-0.5*Inputs!$B$8^2)*$B$2+Inputs!$B$8*SQRT($B$2)*MC_Shocks!S49)</f>
        <v>565.935716183562</v>
      </c>
      <c r="V52" s="0" t="n">
        <f aca="false">U52*EXP((Inputs!$B$6-Inputs!$B$7-0.5*Inputs!$B$8^2)*$B$2+Inputs!$B$8*SQRT($B$2)*MC_Shocks!T49)</f>
        <v>567.175786525879</v>
      </c>
      <c r="W52" s="0" t="n">
        <f aca="false">V52*EXP((Inputs!$B$6-Inputs!$B$7-0.5*Inputs!$B$8^2)*$B$2+Inputs!$B$8*SQRT($B$2)*MC_Shocks!U49)</f>
        <v>572.983627616294</v>
      </c>
      <c r="X52" s="0" t="n">
        <f aca="false">W52*EXP((Inputs!$B$6-Inputs!$B$7-0.5*Inputs!$B$8^2)*$B$2+Inputs!$B$8*SQRT($B$2)*MC_Shocks!V49)</f>
        <v>576.377196955633</v>
      </c>
      <c r="Y52" s="0" t="n">
        <f aca="false">X52*EXP((Inputs!$B$6-Inputs!$B$7-0.5*Inputs!$B$8^2)*$B$2+Inputs!$B$8*SQRT($B$2)*MC_Shocks!W49)</f>
        <v>577.753359227343</v>
      </c>
      <c r="Z52" s="0" t="n">
        <f aca="false">Y52*EXP((Inputs!$B$6-Inputs!$B$7-0.5*Inputs!$B$8^2)*$B$2+Inputs!$B$8*SQRT($B$2)*MC_Shocks!X49)</f>
        <v>570.27188237002</v>
      </c>
      <c r="AA52" s="0" t="n">
        <f aca="false">Z52*EXP((Inputs!$B$6-Inputs!$B$7-0.5*Inputs!$B$8^2)*$B$2+Inputs!$B$8*SQRT($B$2)*MC_Shocks!Y49)</f>
        <v>565.998569964852</v>
      </c>
      <c r="AB52" s="0" t="n">
        <f aca="false">AA52*EXP((Inputs!$B$6-Inputs!$B$7-0.5*Inputs!$B$8^2)*$B$2+Inputs!$B$8*SQRT($B$2)*MC_Shocks!Z49)</f>
        <v>565.501209387253</v>
      </c>
      <c r="AC52" s="0" t="n">
        <f aca="false">AB52*EXP((Inputs!$B$6-Inputs!$B$7-0.5*Inputs!$B$8^2)*$B$2+Inputs!$B$8*SQRT($B$2)*MC_Shocks!AA49)</f>
        <v>565.973626760122</v>
      </c>
      <c r="AD52" s="0" t="n">
        <f aca="false">AC52*EXP((Inputs!$B$6-Inputs!$B$7-0.5*Inputs!$B$8^2)*$B$2+Inputs!$B$8*SQRT($B$2)*MC_Shocks!AB49)</f>
        <v>560.974778810363</v>
      </c>
      <c r="AE52" s="0" t="n">
        <f aca="false">AD52*EXP((Inputs!$B$6-Inputs!$B$7-0.5*Inputs!$B$8^2)*$B$2+Inputs!$B$8*SQRT($B$2)*MC_Shocks!AC49)</f>
        <v>571.864463647324</v>
      </c>
      <c r="AF52" s="0" t="n">
        <f aca="false">AE52*EXP((Inputs!$B$6-Inputs!$B$7-0.5*Inputs!$B$8^2)*$B$2+Inputs!$B$8*SQRT($B$2)*MC_Shocks!AD49)</f>
        <v>578.83984565523</v>
      </c>
      <c r="AG52" s="0" t="n">
        <f aca="false">AF52*EXP((Inputs!$B$6-Inputs!$B$7-0.5*Inputs!$B$8^2)*$B$2+Inputs!$B$8*SQRT($B$2)*MC_Shocks!AE49)</f>
        <v>581.666199654733</v>
      </c>
      <c r="AH52" s="0" t="n">
        <f aca="false">AG52*EXP((Inputs!$B$6-Inputs!$B$7-0.5*Inputs!$B$8^2)*$B$2+Inputs!$B$8*SQRT($B$2)*MC_Shocks!AF49)</f>
        <v>582.053598077516</v>
      </c>
      <c r="AI52" s="0" t="n">
        <f aca="false">AH52*EXP((Inputs!$B$6-Inputs!$B$7-0.5*Inputs!$B$8^2)*$B$2+Inputs!$B$8*SQRT($B$2)*MC_Shocks!AG49)</f>
        <v>581.129380905705</v>
      </c>
      <c r="AJ52" s="0" t="n">
        <f aca="false">AI52*EXP((Inputs!$B$6-Inputs!$B$7-0.5*Inputs!$B$8^2)*$B$2+Inputs!$B$8*SQRT($B$2)*MC_Shocks!AH49)</f>
        <v>576.811898578222</v>
      </c>
      <c r="AK52" s="0" t="n">
        <f aca="false">AJ52*EXP((Inputs!$B$6-Inputs!$B$7-0.5*Inputs!$B$8^2)*$B$2+Inputs!$B$8*SQRT($B$2)*MC_Shocks!AI49)</f>
        <v>577.220990321593</v>
      </c>
      <c r="AL52" s="0" t="n">
        <f aca="false">AK52*EXP((Inputs!$B$6-Inputs!$B$7-0.5*Inputs!$B$8^2)*$B$2+Inputs!$B$8*SQRT($B$2)*MC_Shocks!AJ49)</f>
        <v>578.457027106306</v>
      </c>
      <c r="AM52" s="0" t="n">
        <f aca="false">AL52*EXP((Inputs!$B$6-Inputs!$B$7-0.5*Inputs!$B$8^2)*$B$2+Inputs!$B$8*SQRT($B$2)*MC_Shocks!AK49)</f>
        <v>572.840747258144</v>
      </c>
      <c r="AN52" s="0" t="n">
        <f aca="false">AM52*EXP((Inputs!$B$6-Inputs!$B$7-0.5*Inputs!$B$8^2)*$B$2+Inputs!$B$8*SQRT($B$2)*MC_Shocks!AL49)</f>
        <v>574.415548385516</v>
      </c>
      <c r="AO52" s="0" t="n">
        <f aca="false">AN52*EXP((Inputs!$B$6-Inputs!$B$7-0.5*Inputs!$B$8^2)*$B$2+Inputs!$B$8*SQRT($B$2)*MC_Shocks!AM49)</f>
        <v>573.762616125924</v>
      </c>
      <c r="AP52" s="0" t="n">
        <f aca="false">AO52*EXP((Inputs!$B$6-Inputs!$B$7-0.5*Inputs!$B$8^2)*$B$2+Inputs!$B$8*SQRT($B$2)*MC_Shocks!AN49)</f>
        <v>565.197662345004</v>
      </c>
      <c r="AQ52" s="0" t="n">
        <f aca="false">AP52*EXP((Inputs!$B$6-Inputs!$B$7-0.5*Inputs!$B$8^2)*$B$2+Inputs!$B$8*SQRT($B$2)*MC_Shocks!AO49)</f>
        <v>561.406050741344</v>
      </c>
      <c r="AR52" s="0" t="n">
        <f aca="false">AQ52*EXP((Inputs!$B$6-Inputs!$B$7-0.5*Inputs!$B$8^2)*$B$2+Inputs!$B$8*SQRT($B$2)*MC_Shocks!AP49)</f>
        <v>559.619815891162</v>
      </c>
      <c r="AS52" s="0" t="n">
        <f aca="false">AR52*EXP((Inputs!$B$6-Inputs!$B$7-0.5*Inputs!$B$8^2)*$B$2+Inputs!$B$8*SQRT($B$2)*MC_Shocks!AQ49)</f>
        <v>568.116744233294</v>
      </c>
      <c r="AT52" s="0" t="n">
        <f aca="false">AS52*EXP((Inputs!$B$6-Inputs!$B$7-0.5*Inputs!$B$8^2)*$B$2+Inputs!$B$8*SQRT($B$2)*MC_Shocks!AR49)</f>
        <v>570.684418743039</v>
      </c>
      <c r="AU52" s="0" t="n">
        <f aca="false">AT52*EXP((Inputs!$B$6-Inputs!$B$7-0.5*Inputs!$B$8^2)*$B$2+Inputs!$B$8*SQRT($B$2)*MC_Shocks!AS49)</f>
        <v>564.72358406914</v>
      </c>
      <c r="AV52" s="0" t="n">
        <f aca="false">AU52*EXP((Inputs!$B$6-Inputs!$B$7-0.5*Inputs!$B$8^2)*$B$2+Inputs!$B$8*SQRT($B$2)*MC_Shocks!AT49)</f>
        <v>566.958673219137</v>
      </c>
      <c r="AW52" s="0" t="n">
        <f aca="false">AV52*EXP((Inputs!$B$6-Inputs!$B$7-0.5*Inputs!$B$8^2)*$B$2+Inputs!$B$8*SQRT($B$2)*MC_Shocks!AU49)</f>
        <v>560.094791465386</v>
      </c>
      <c r="AX52" s="0" t="n">
        <f aca="false">AW52*EXP((Inputs!$B$6-Inputs!$B$7-0.5*Inputs!$B$8^2)*$B$2+Inputs!$B$8*SQRT($B$2)*MC_Shocks!AV49)</f>
        <v>564.979424392712</v>
      </c>
      <c r="AY52" s="0" t="n">
        <f aca="false">AX52*EXP((Inputs!$B$6-Inputs!$B$7-0.5*Inputs!$B$8^2)*$B$2+Inputs!$B$8*SQRT($B$2)*MC_Shocks!AW49)</f>
        <v>562.924900570182</v>
      </c>
      <c r="AZ52" s="0" t="n">
        <f aca="false">AY52*EXP((Inputs!$B$6-Inputs!$B$7-0.5*Inputs!$B$8^2)*$B$2+Inputs!$B$8*SQRT($B$2)*MC_Shocks!AX49)</f>
        <v>562.55997082701</v>
      </c>
      <c r="BA52" s="0" t="n">
        <f aca="false">AZ52*EXP((Inputs!$B$6-Inputs!$B$7-0.5*Inputs!$B$8^2)*$B$2+Inputs!$B$8*SQRT($B$2)*MC_Shocks!AY49)</f>
        <v>568.561543909772</v>
      </c>
      <c r="BB52" s="0" t="n">
        <f aca="false">BA52*EXP((Inputs!$B$6-Inputs!$B$7-0.5*Inputs!$B$8^2)*$B$2+Inputs!$B$8*SQRT($B$2)*MC_Shocks!AZ49)</f>
        <v>562.83858019216</v>
      </c>
      <c r="BC52" s="0" t="n">
        <f aca="false">BB52*EXP((Inputs!$B$6-Inputs!$B$7-0.5*Inputs!$B$8^2)*$B$2+Inputs!$B$8*SQRT($B$2)*MC_Shocks!BA49)</f>
        <v>556.687430867313</v>
      </c>
      <c r="BD52" s="0" t="n">
        <f aca="false">BC52*EXP((Inputs!$B$6-Inputs!$B$7-0.5*Inputs!$B$8^2)*$B$2+Inputs!$B$8*SQRT($B$2)*MC_Shocks!BB49)</f>
        <v>554.168379141711</v>
      </c>
      <c r="BE52" s="0" t="n">
        <f aca="false">BD52*EXP((Inputs!$B$6-Inputs!$B$7-0.5*Inputs!$B$8^2)*$B$2+Inputs!$B$8*SQRT($B$2)*MC_Shocks!BC49)</f>
        <v>558.804857825601</v>
      </c>
      <c r="BF52" s="0" t="n">
        <f aca="false">BE52*EXP((Inputs!$B$6-Inputs!$B$7-0.5*Inputs!$B$8^2)*$B$2+Inputs!$B$8*SQRT($B$2)*MC_Shocks!BD49)</f>
        <v>552.162140118251</v>
      </c>
      <c r="BG52" s="0" t="n">
        <f aca="false">BF52*EXP((Inputs!$B$6-Inputs!$B$7-0.5*Inputs!$B$8^2)*$B$2+Inputs!$B$8*SQRT($B$2)*MC_Shocks!BE49)</f>
        <v>539.945756241665</v>
      </c>
      <c r="BH52" s="0" t="n">
        <f aca="false">BG52*EXP((Inputs!$B$6-Inputs!$B$7-0.5*Inputs!$B$8^2)*$B$2+Inputs!$B$8*SQRT($B$2)*MC_Shocks!BF49)</f>
        <v>538.067482904781</v>
      </c>
      <c r="BI52" s="0" t="n">
        <f aca="false">BH52*EXP((Inputs!$B$6-Inputs!$B$7-0.5*Inputs!$B$8^2)*$B$2+Inputs!$B$8*SQRT($B$2)*MC_Shocks!BG49)</f>
        <v>540.478712328456</v>
      </c>
      <c r="BJ52" s="0" t="n">
        <f aca="false">BI52*EXP((Inputs!$B$6-Inputs!$B$7-0.5*Inputs!$B$8^2)*$B$2+Inputs!$B$8*SQRT($B$2)*MC_Shocks!BH49)</f>
        <v>545.701000983191</v>
      </c>
      <c r="BK52" s="0" t="n">
        <f aca="false">BJ52*EXP((Inputs!$B$6-Inputs!$B$7-0.5*Inputs!$B$8^2)*$B$2+Inputs!$B$8*SQRT($B$2)*MC_Shocks!BI49)</f>
        <v>543.750931336078</v>
      </c>
      <c r="BL52" s="0" t="n">
        <f aca="false">BK52*EXP((Inputs!$B$6-Inputs!$B$7-0.5*Inputs!$B$8^2)*$B$2+Inputs!$B$8*SQRT($B$2)*MC_Shocks!BJ49)</f>
        <v>542.030239163783</v>
      </c>
      <c r="BM52" s="0" t="n">
        <f aca="false">BL52*EXP((Inputs!$B$6-Inputs!$B$7-0.5*Inputs!$B$8^2)*$B$2+Inputs!$B$8*SQRT($B$2)*MC_Shocks!BK49)</f>
        <v>547.066282087229</v>
      </c>
      <c r="BN52" s="0" t="n">
        <f aca="false">AVERAGE(C52:BM52)</f>
        <v>563.940553657719</v>
      </c>
      <c r="BO52" s="0" t="n">
        <f aca="false">MAX(B52:BM52)</f>
        <v>582.053598077516</v>
      </c>
      <c r="BP52" s="0" t="n">
        <f aca="false">MAX(BM52-Inputs!$B$4,0)</f>
        <v>0</v>
      </c>
      <c r="BQ52" s="0" t="n">
        <f aca="false">MAX(Inputs!$B$4-BM52,0)</f>
        <v>27.9337179127714</v>
      </c>
      <c r="BR52" s="0" t="n">
        <f aca="false">MAX(BN52-Inputs!$B$4,0)</f>
        <v>0</v>
      </c>
      <c r="BS52" s="0" t="n">
        <f aca="false">IF(BO52&gt;=Inputs!$B$9,0,MAX(BM52-Inputs!$B$4,0))</f>
        <v>0</v>
      </c>
    </row>
    <row r="53" customFormat="false" ht="15" hidden="false" customHeight="false" outlineLevel="0" collapsed="false">
      <c r="A53" s="0" t="n">
        <v>49</v>
      </c>
      <c r="B53" s="0" t="n">
        <f aca="false">Inputs!$B$3</f>
        <v>574.788024902344</v>
      </c>
      <c r="C53" s="0" t="n">
        <f aca="false">B53*EXP((Inputs!$B$6-Inputs!$B$7-0.5*Inputs!$B$8^2)*$B$2+Inputs!$B$8*SQRT($B$2)*MC_Shocks!A50)</f>
        <v>566.378770520955</v>
      </c>
      <c r="D53" s="0" t="n">
        <f aca="false">C53*EXP((Inputs!$B$6-Inputs!$B$7-0.5*Inputs!$B$8^2)*$B$2+Inputs!$B$8*SQRT($B$2)*MC_Shocks!B50)</f>
        <v>564.689073804123</v>
      </c>
      <c r="E53" s="0" t="n">
        <f aca="false">D53*EXP((Inputs!$B$6-Inputs!$B$7-0.5*Inputs!$B$8^2)*$B$2+Inputs!$B$8*SQRT($B$2)*MC_Shocks!C50)</f>
        <v>565.596100902944</v>
      </c>
      <c r="F53" s="0" t="n">
        <f aca="false">E53*EXP((Inputs!$B$6-Inputs!$B$7-0.5*Inputs!$B$8^2)*$B$2+Inputs!$B$8*SQRT($B$2)*MC_Shocks!D50)</f>
        <v>567.668818769894</v>
      </c>
      <c r="G53" s="0" t="n">
        <f aca="false">F53*EXP((Inputs!$B$6-Inputs!$B$7-0.5*Inputs!$B$8^2)*$B$2+Inputs!$B$8*SQRT($B$2)*MC_Shocks!E50)</f>
        <v>565.430978536665</v>
      </c>
      <c r="H53" s="0" t="n">
        <f aca="false">G53*EXP((Inputs!$B$6-Inputs!$B$7-0.5*Inputs!$B$8^2)*$B$2+Inputs!$B$8*SQRT($B$2)*MC_Shocks!F50)</f>
        <v>565.638839147</v>
      </c>
      <c r="I53" s="0" t="n">
        <f aca="false">H53*EXP((Inputs!$B$6-Inputs!$B$7-0.5*Inputs!$B$8^2)*$B$2+Inputs!$B$8*SQRT($B$2)*MC_Shocks!G50)</f>
        <v>554.635036234973</v>
      </c>
      <c r="J53" s="0" t="n">
        <f aca="false">I53*EXP((Inputs!$B$6-Inputs!$B$7-0.5*Inputs!$B$8^2)*$B$2+Inputs!$B$8*SQRT($B$2)*MC_Shocks!H50)</f>
        <v>551.798406420515</v>
      </c>
      <c r="K53" s="0" t="n">
        <f aca="false">J53*EXP((Inputs!$B$6-Inputs!$B$7-0.5*Inputs!$B$8^2)*$B$2+Inputs!$B$8*SQRT($B$2)*MC_Shocks!I50)</f>
        <v>553.839408543835</v>
      </c>
      <c r="L53" s="0" t="n">
        <f aca="false">K53*EXP((Inputs!$B$6-Inputs!$B$7-0.5*Inputs!$B$8^2)*$B$2+Inputs!$B$8*SQRT($B$2)*MC_Shocks!J50)</f>
        <v>549.592225969817</v>
      </c>
      <c r="M53" s="0" t="n">
        <f aca="false">L53*EXP((Inputs!$B$6-Inputs!$B$7-0.5*Inputs!$B$8^2)*$B$2+Inputs!$B$8*SQRT($B$2)*MC_Shocks!K50)</f>
        <v>549.90131956967</v>
      </c>
      <c r="N53" s="0" t="n">
        <f aca="false">M53*EXP((Inputs!$B$6-Inputs!$B$7-0.5*Inputs!$B$8^2)*$B$2+Inputs!$B$8*SQRT($B$2)*MC_Shocks!L50)</f>
        <v>551.906248949343</v>
      </c>
      <c r="O53" s="0" t="n">
        <f aca="false">N53*EXP((Inputs!$B$6-Inputs!$B$7-0.5*Inputs!$B$8^2)*$B$2+Inputs!$B$8*SQRT($B$2)*MC_Shocks!M50)</f>
        <v>550.460439794928</v>
      </c>
      <c r="P53" s="0" t="n">
        <f aca="false">O53*EXP((Inputs!$B$6-Inputs!$B$7-0.5*Inputs!$B$8^2)*$B$2+Inputs!$B$8*SQRT($B$2)*MC_Shocks!N50)</f>
        <v>551.257317706589</v>
      </c>
      <c r="Q53" s="0" t="n">
        <f aca="false">P53*EXP((Inputs!$B$6-Inputs!$B$7-0.5*Inputs!$B$8^2)*$B$2+Inputs!$B$8*SQRT($B$2)*MC_Shocks!O50)</f>
        <v>547.114831094302</v>
      </c>
      <c r="R53" s="0" t="n">
        <f aca="false">Q53*EXP((Inputs!$B$6-Inputs!$B$7-0.5*Inputs!$B$8^2)*$B$2+Inputs!$B$8*SQRT($B$2)*MC_Shocks!P50)</f>
        <v>546.270348929151</v>
      </c>
      <c r="S53" s="0" t="n">
        <f aca="false">R53*EXP((Inputs!$B$6-Inputs!$B$7-0.5*Inputs!$B$8^2)*$B$2+Inputs!$B$8*SQRT($B$2)*MC_Shocks!Q50)</f>
        <v>548.972937728386</v>
      </c>
      <c r="T53" s="0" t="n">
        <f aca="false">S53*EXP((Inputs!$B$6-Inputs!$B$7-0.5*Inputs!$B$8^2)*$B$2+Inputs!$B$8*SQRT($B$2)*MC_Shocks!R50)</f>
        <v>549.708828122604</v>
      </c>
      <c r="U53" s="0" t="n">
        <f aca="false">T53*EXP((Inputs!$B$6-Inputs!$B$7-0.5*Inputs!$B$8^2)*$B$2+Inputs!$B$8*SQRT($B$2)*MC_Shocks!S50)</f>
        <v>547.208627421024</v>
      </c>
      <c r="V53" s="0" t="n">
        <f aca="false">U53*EXP((Inputs!$B$6-Inputs!$B$7-0.5*Inputs!$B$8^2)*$B$2+Inputs!$B$8*SQRT($B$2)*MC_Shocks!T50)</f>
        <v>548.234524806348</v>
      </c>
      <c r="W53" s="0" t="n">
        <f aca="false">V53*EXP((Inputs!$B$6-Inputs!$B$7-0.5*Inputs!$B$8^2)*$B$2+Inputs!$B$8*SQRT($B$2)*MC_Shocks!U50)</f>
        <v>551.403286951579</v>
      </c>
      <c r="X53" s="0" t="n">
        <f aca="false">W53*EXP((Inputs!$B$6-Inputs!$B$7-0.5*Inputs!$B$8^2)*$B$2+Inputs!$B$8*SQRT($B$2)*MC_Shocks!V50)</f>
        <v>542.560002623817</v>
      </c>
      <c r="Y53" s="0" t="n">
        <f aca="false">X53*EXP((Inputs!$B$6-Inputs!$B$7-0.5*Inputs!$B$8^2)*$B$2+Inputs!$B$8*SQRT($B$2)*MC_Shocks!W50)</f>
        <v>547.623441530736</v>
      </c>
      <c r="Z53" s="0" t="n">
        <f aca="false">Y53*EXP((Inputs!$B$6-Inputs!$B$7-0.5*Inputs!$B$8^2)*$B$2+Inputs!$B$8*SQRT($B$2)*MC_Shocks!X50)</f>
        <v>546.216125818151</v>
      </c>
      <c r="AA53" s="0" t="n">
        <f aca="false">Z53*EXP((Inputs!$B$6-Inputs!$B$7-0.5*Inputs!$B$8^2)*$B$2+Inputs!$B$8*SQRT($B$2)*MC_Shocks!Y50)</f>
        <v>548.114636085986</v>
      </c>
      <c r="AB53" s="0" t="n">
        <f aca="false">AA53*EXP((Inputs!$B$6-Inputs!$B$7-0.5*Inputs!$B$8^2)*$B$2+Inputs!$B$8*SQRT($B$2)*MC_Shocks!Z50)</f>
        <v>553.397470138624</v>
      </c>
      <c r="AC53" s="0" t="n">
        <f aca="false">AB53*EXP((Inputs!$B$6-Inputs!$B$7-0.5*Inputs!$B$8^2)*$B$2+Inputs!$B$8*SQRT($B$2)*MC_Shocks!AA50)</f>
        <v>547.459994520247</v>
      </c>
      <c r="AD53" s="0" t="n">
        <f aca="false">AC53*EXP((Inputs!$B$6-Inputs!$B$7-0.5*Inputs!$B$8^2)*$B$2+Inputs!$B$8*SQRT($B$2)*MC_Shocks!AB50)</f>
        <v>544.4389144492</v>
      </c>
      <c r="AE53" s="0" t="n">
        <f aca="false">AD53*EXP((Inputs!$B$6-Inputs!$B$7-0.5*Inputs!$B$8^2)*$B$2+Inputs!$B$8*SQRT($B$2)*MC_Shocks!AC50)</f>
        <v>543.245334920728</v>
      </c>
      <c r="AF53" s="0" t="n">
        <f aca="false">AE53*EXP((Inputs!$B$6-Inputs!$B$7-0.5*Inputs!$B$8^2)*$B$2+Inputs!$B$8*SQRT($B$2)*MC_Shocks!AD50)</f>
        <v>539.929120905638</v>
      </c>
      <c r="AG53" s="0" t="n">
        <f aca="false">AF53*EXP((Inputs!$B$6-Inputs!$B$7-0.5*Inputs!$B$8^2)*$B$2+Inputs!$B$8*SQRT($B$2)*MC_Shocks!AE50)</f>
        <v>547.463276873601</v>
      </c>
      <c r="AH53" s="0" t="n">
        <f aca="false">AG53*EXP((Inputs!$B$6-Inputs!$B$7-0.5*Inputs!$B$8^2)*$B$2+Inputs!$B$8*SQRT($B$2)*MC_Shocks!AF50)</f>
        <v>543.806221741187</v>
      </c>
      <c r="AI53" s="0" t="n">
        <f aca="false">AH53*EXP((Inputs!$B$6-Inputs!$B$7-0.5*Inputs!$B$8^2)*$B$2+Inputs!$B$8*SQRT($B$2)*MC_Shocks!AG50)</f>
        <v>541.465942731901</v>
      </c>
      <c r="AJ53" s="0" t="n">
        <f aca="false">AI53*EXP((Inputs!$B$6-Inputs!$B$7-0.5*Inputs!$B$8^2)*$B$2+Inputs!$B$8*SQRT($B$2)*MC_Shocks!AH50)</f>
        <v>542.395753814804</v>
      </c>
      <c r="AK53" s="0" t="n">
        <f aca="false">AJ53*EXP((Inputs!$B$6-Inputs!$B$7-0.5*Inputs!$B$8^2)*$B$2+Inputs!$B$8*SQRT($B$2)*MC_Shocks!AI50)</f>
        <v>537.298405715256</v>
      </c>
      <c r="AL53" s="0" t="n">
        <f aca="false">AK53*EXP((Inputs!$B$6-Inputs!$B$7-0.5*Inputs!$B$8^2)*$B$2+Inputs!$B$8*SQRT($B$2)*MC_Shocks!AJ50)</f>
        <v>535.665039053615</v>
      </c>
      <c r="AM53" s="0" t="n">
        <f aca="false">AL53*EXP((Inputs!$B$6-Inputs!$B$7-0.5*Inputs!$B$8^2)*$B$2+Inputs!$B$8*SQRT($B$2)*MC_Shocks!AK50)</f>
        <v>537.066385962458</v>
      </c>
      <c r="AN53" s="0" t="n">
        <f aca="false">AM53*EXP((Inputs!$B$6-Inputs!$B$7-0.5*Inputs!$B$8^2)*$B$2+Inputs!$B$8*SQRT($B$2)*MC_Shocks!AL50)</f>
        <v>535.700625088938</v>
      </c>
      <c r="AO53" s="0" t="n">
        <f aca="false">AN53*EXP((Inputs!$B$6-Inputs!$B$7-0.5*Inputs!$B$8^2)*$B$2+Inputs!$B$8*SQRT($B$2)*MC_Shocks!AM50)</f>
        <v>535.354403032979</v>
      </c>
      <c r="AP53" s="0" t="n">
        <f aca="false">AO53*EXP((Inputs!$B$6-Inputs!$B$7-0.5*Inputs!$B$8^2)*$B$2+Inputs!$B$8*SQRT($B$2)*MC_Shocks!AN50)</f>
        <v>533.161361236012</v>
      </c>
      <c r="AQ53" s="0" t="n">
        <f aca="false">AP53*EXP((Inputs!$B$6-Inputs!$B$7-0.5*Inputs!$B$8^2)*$B$2+Inputs!$B$8*SQRT($B$2)*MC_Shocks!AO50)</f>
        <v>526.84385468912</v>
      </c>
      <c r="AR53" s="0" t="n">
        <f aca="false">AQ53*EXP((Inputs!$B$6-Inputs!$B$7-0.5*Inputs!$B$8^2)*$B$2+Inputs!$B$8*SQRT($B$2)*MC_Shocks!AP50)</f>
        <v>528.239472791852</v>
      </c>
      <c r="AS53" s="0" t="n">
        <f aca="false">AR53*EXP((Inputs!$B$6-Inputs!$B$7-0.5*Inputs!$B$8^2)*$B$2+Inputs!$B$8*SQRT($B$2)*MC_Shocks!AQ50)</f>
        <v>535.695483130447</v>
      </c>
      <c r="AT53" s="0" t="n">
        <f aca="false">AS53*EXP((Inputs!$B$6-Inputs!$B$7-0.5*Inputs!$B$8^2)*$B$2+Inputs!$B$8*SQRT($B$2)*MC_Shocks!AR50)</f>
        <v>535.824230045917</v>
      </c>
      <c r="AU53" s="0" t="n">
        <f aca="false">AT53*EXP((Inputs!$B$6-Inputs!$B$7-0.5*Inputs!$B$8^2)*$B$2+Inputs!$B$8*SQRT($B$2)*MC_Shocks!AS50)</f>
        <v>536.833246010283</v>
      </c>
      <c r="AV53" s="0" t="n">
        <f aca="false">AU53*EXP((Inputs!$B$6-Inputs!$B$7-0.5*Inputs!$B$8^2)*$B$2+Inputs!$B$8*SQRT($B$2)*MC_Shocks!AT50)</f>
        <v>539.84236903102</v>
      </c>
      <c r="AW53" s="0" t="n">
        <f aca="false">AV53*EXP((Inputs!$B$6-Inputs!$B$7-0.5*Inputs!$B$8^2)*$B$2+Inputs!$B$8*SQRT($B$2)*MC_Shocks!AU50)</f>
        <v>534.484091214313</v>
      </c>
      <c r="AX53" s="0" t="n">
        <f aca="false">AW53*EXP((Inputs!$B$6-Inputs!$B$7-0.5*Inputs!$B$8^2)*$B$2+Inputs!$B$8*SQRT($B$2)*MC_Shocks!AV50)</f>
        <v>541.802896781979</v>
      </c>
      <c r="AY53" s="0" t="n">
        <f aca="false">AX53*EXP((Inputs!$B$6-Inputs!$B$7-0.5*Inputs!$B$8^2)*$B$2+Inputs!$B$8*SQRT($B$2)*MC_Shocks!AW50)</f>
        <v>542.724416253</v>
      </c>
      <c r="AZ53" s="0" t="n">
        <f aca="false">AY53*EXP((Inputs!$B$6-Inputs!$B$7-0.5*Inputs!$B$8^2)*$B$2+Inputs!$B$8*SQRT($B$2)*MC_Shocks!AX50)</f>
        <v>549.847768413535</v>
      </c>
      <c r="BA53" s="0" t="n">
        <f aca="false">AZ53*EXP((Inputs!$B$6-Inputs!$B$7-0.5*Inputs!$B$8^2)*$B$2+Inputs!$B$8*SQRT($B$2)*MC_Shocks!AY50)</f>
        <v>546.711182794801</v>
      </c>
      <c r="BB53" s="0" t="n">
        <f aca="false">BA53*EXP((Inputs!$B$6-Inputs!$B$7-0.5*Inputs!$B$8^2)*$B$2+Inputs!$B$8*SQRT($B$2)*MC_Shocks!AZ50)</f>
        <v>554.705644502709</v>
      </c>
      <c r="BC53" s="0" t="n">
        <f aca="false">BB53*EXP((Inputs!$B$6-Inputs!$B$7-0.5*Inputs!$B$8^2)*$B$2+Inputs!$B$8*SQRT($B$2)*MC_Shocks!BA50)</f>
        <v>558.179842470848</v>
      </c>
      <c r="BD53" s="0" t="n">
        <f aca="false">BC53*EXP((Inputs!$B$6-Inputs!$B$7-0.5*Inputs!$B$8^2)*$B$2+Inputs!$B$8*SQRT($B$2)*MC_Shocks!BB50)</f>
        <v>560.686980022882</v>
      </c>
      <c r="BE53" s="0" t="n">
        <f aca="false">BD53*EXP((Inputs!$B$6-Inputs!$B$7-0.5*Inputs!$B$8^2)*$B$2+Inputs!$B$8*SQRT($B$2)*MC_Shocks!BC50)</f>
        <v>561.781855185453</v>
      </c>
      <c r="BF53" s="0" t="n">
        <f aca="false">BE53*EXP((Inputs!$B$6-Inputs!$B$7-0.5*Inputs!$B$8^2)*$B$2+Inputs!$B$8*SQRT($B$2)*MC_Shocks!BD50)</f>
        <v>560.728245000636</v>
      </c>
      <c r="BG53" s="0" t="n">
        <f aca="false">BF53*EXP((Inputs!$B$6-Inputs!$B$7-0.5*Inputs!$B$8^2)*$B$2+Inputs!$B$8*SQRT($B$2)*MC_Shocks!BE50)</f>
        <v>566.147403728542</v>
      </c>
      <c r="BH53" s="0" t="n">
        <f aca="false">BG53*EXP((Inputs!$B$6-Inputs!$B$7-0.5*Inputs!$B$8^2)*$B$2+Inputs!$B$8*SQRT($B$2)*MC_Shocks!BF50)</f>
        <v>566.831608020171</v>
      </c>
      <c r="BI53" s="0" t="n">
        <f aca="false">BH53*EXP((Inputs!$B$6-Inputs!$B$7-0.5*Inputs!$B$8^2)*$B$2+Inputs!$B$8*SQRT($B$2)*MC_Shocks!BG50)</f>
        <v>558.107676559462</v>
      </c>
      <c r="BJ53" s="0" t="n">
        <f aca="false">BI53*EXP((Inputs!$B$6-Inputs!$B$7-0.5*Inputs!$B$8^2)*$B$2+Inputs!$B$8*SQRT($B$2)*MC_Shocks!BH50)</f>
        <v>553.235430178954</v>
      </c>
      <c r="BK53" s="0" t="n">
        <f aca="false">BJ53*EXP((Inputs!$B$6-Inputs!$B$7-0.5*Inputs!$B$8^2)*$B$2+Inputs!$B$8*SQRT($B$2)*MC_Shocks!BI50)</f>
        <v>552.472503223174</v>
      </c>
      <c r="BL53" s="0" t="n">
        <f aca="false">BK53*EXP((Inputs!$B$6-Inputs!$B$7-0.5*Inputs!$B$8^2)*$B$2+Inputs!$B$8*SQRT($B$2)*MC_Shocks!BJ50)</f>
        <v>553.885065254935</v>
      </c>
      <c r="BM53" s="0" t="n">
        <f aca="false">BL53*EXP((Inputs!$B$6-Inputs!$B$7-0.5*Inputs!$B$8^2)*$B$2+Inputs!$B$8*SQRT($B$2)*MC_Shocks!BK50)</f>
        <v>553.688699872114</v>
      </c>
      <c r="BN53" s="0" t="n">
        <f aca="false">AVERAGE(C53:BM53)</f>
        <v>548.720139545154</v>
      </c>
      <c r="BO53" s="0" t="n">
        <f aca="false">MAX(B53:BM53)</f>
        <v>574.788024902344</v>
      </c>
      <c r="BP53" s="0" t="n">
        <f aca="false">MAX(BM53-Inputs!$B$4,0)</f>
        <v>0</v>
      </c>
      <c r="BQ53" s="0" t="n">
        <f aca="false">MAX(Inputs!$B$4-BM53,0)</f>
        <v>21.3113001278858</v>
      </c>
      <c r="BR53" s="0" t="n">
        <f aca="false">MAX(BN53-Inputs!$B$4,0)</f>
        <v>0</v>
      </c>
      <c r="BS53" s="0" t="n">
        <f aca="false">IF(BO53&gt;=Inputs!$B$9,0,MAX(BM53-Inputs!$B$4,0))</f>
        <v>0</v>
      </c>
    </row>
    <row r="54" customFormat="false" ht="15" hidden="false" customHeight="false" outlineLevel="0" collapsed="false">
      <c r="A54" s="0" t="n">
        <v>50</v>
      </c>
      <c r="B54" s="0" t="n">
        <f aca="false">Inputs!$B$3</f>
        <v>574.788024902344</v>
      </c>
      <c r="C54" s="0" t="n">
        <f aca="false">B54*EXP((Inputs!$B$6-Inputs!$B$7-0.5*Inputs!$B$8^2)*$B$2+Inputs!$B$8*SQRT($B$2)*MC_Shocks!A51)</f>
        <v>580.427961387124</v>
      </c>
      <c r="D54" s="0" t="n">
        <f aca="false">C54*EXP((Inputs!$B$6-Inputs!$B$7-0.5*Inputs!$B$8^2)*$B$2+Inputs!$B$8*SQRT($B$2)*MC_Shocks!B51)</f>
        <v>571.567169733927</v>
      </c>
      <c r="E54" s="0" t="n">
        <f aca="false">D54*EXP((Inputs!$B$6-Inputs!$B$7-0.5*Inputs!$B$8^2)*$B$2+Inputs!$B$8*SQRT($B$2)*MC_Shocks!C51)</f>
        <v>572.272578598983</v>
      </c>
      <c r="F54" s="0" t="n">
        <f aca="false">E54*EXP((Inputs!$B$6-Inputs!$B$7-0.5*Inputs!$B$8^2)*$B$2+Inputs!$B$8*SQRT($B$2)*MC_Shocks!D51)</f>
        <v>564.131727340267</v>
      </c>
      <c r="G54" s="0" t="n">
        <f aca="false">F54*EXP((Inputs!$B$6-Inputs!$B$7-0.5*Inputs!$B$8^2)*$B$2+Inputs!$B$8*SQRT($B$2)*MC_Shocks!E51)</f>
        <v>567.59542162526</v>
      </c>
      <c r="H54" s="0" t="n">
        <f aca="false">G54*EXP((Inputs!$B$6-Inputs!$B$7-0.5*Inputs!$B$8^2)*$B$2+Inputs!$B$8*SQRT($B$2)*MC_Shocks!F51)</f>
        <v>567.223762919738</v>
      </c>
      <c r="I54" s="0" t="n">
        <f aca="false">H54*EXP((Inputs!$B$6-Inputs!$B$7-0.5*Inputs!$B$8^2)*$B$2+Inputs!$B$8*SQRT($B$2)*MC_Shocks!G51)</f>
        <v>569.168740684283</v>
      </c>
      <c r="J54" s="0" t="n">
        <f aca="false">I54*EXP((Inputs!$B$6-Inputs!$B$7-0.5*Inputs!$B$8^2)*$B$2+Inputs!$B$8*SQRT($B$2)*MC_Shocks!H51)</f>
        <v>565.334801471186</v>
      </c>
      <c r="K54" s="0" t="n">
        <f aca="false">J54*EXP((Inputs!$B$6-Inputs!$B$7-0.5*Inputs!$B$8^2)*$B$2+Inputs!$B$8*SQRT($B$2)*MC_Shocks!I51)</f>
        <v>571.156011692445</v>
      </c>
      <c r="L54" s="0" t="n">
        <f aca="false">K54*EXP((Inputs!$B$6-Inputs!$B$7-0.5*Inputs!$B$8^2)*$B$2+Inputs!$B$8*SQRT($B$2)*MC_Shocks!J51)</f>
        <v>575.949905068369</v>
      </c>
      <c r="M54" s="0" t="n">
        <f aca="false">L54*EXP((Inputs!$B$6-Inputs!$B$7-0.5*Inputs!$B$8^2)*$B$2+Inputs!$B$8*SQRT($B$2)*MC_Shocks!K51)</f>
        <v>578.676875534139</v>
      </c>
      <c r="N54" s="0" t="n">
        <f aca="false">M54*EXP((Inputs!$B$6-Inputs!$B$7-0.5*Inputs!$B$8^2)*$B$2+Inputs!$B$8*SQRT($B$2)*MC_Shocks!L51)</f>
        <v>578.137148055538</v>
      </c>
      <c r="O54" s="0" t="n">
        <f aca="false">N54*EXP((Inputs!$B$6-Inputs!$B$7-0.5*Inputs!$B$8^2)*$B$2+Inputs!$B$8*SQRT($B$2)*MC_Shocks!M51)</f>
        <v>580.857484808075</v>
      </c>
      <c r="P54" s="0" t="n">
        <f aca="false">O54*EXP((Inputs!$B$6-Inputs!$B$7-0.5*Inputs!$B$8^2)*$B$2+Inputs!$B$8*SQRT($B$2)*MC_Shocks!N51)</f>
        <v>577.663783737147</v>
      </c>
      <c r="Q54" s="0" t="n">
        <f aca="false">P54*EXP((Inputs!$B$6-Inputs!$B$7-0.5*Inputs!$B$8^2)*$B$2+Inputs!$B$8*SQRT($B$2)*MC_Shocks!O51)</f>
        <v>581.652638081155</v>
      </c>
      <c r="R54" s="0" t="n">
        <f aca="false">Q54*EXP((Inputs!$B$6-Inputs!$B$7-0.5*Inputs!$B$8^2)*$B$2+Inputs!$B$8*SQRT($B$2)*MC_Shocks!P51)</f>
        <v>589.369324149952</v>
      </c>
      <c r="S54" s="0" t="n">
        <f aca="false">R54*EXP((Inputs!$B$6-Inputs!$B$7-0.5*Inputs!$B$8^2)*$B$2+Inputs!$B$8*SQRT($B$2)*MC_Shocks!Q51)</f>
        <v>594.452291171887</v>
      </c>
      <c r="T54" s="0" t="n">
        <f aca="false">S54*EXP((Inputs!$B$6-Inputs!$B$7-0.5*Inputs!$B$8^2)*$B$2+Inputs!$B$8*SQRT($B$2)*MC_Shocks!R51)</f>
        <v>591.077346248691</v>
      </c>
      <c r="U54" s="0" t="n">
        <f aca="false">T54*EXP((Inputs!$B$6-Inputs!$B$7-0.5*Inputs!$B$8^2)*$B$2+Inputs!$B$8*SQRT($B$2)*MC_Shocks!S51)</f>
        <v>592.830379152225</v>
      </c>
      <c r="V54" s="0" t="n">
        <f aca="false">U54*EXP((Inputs!$B$6-Inputs!$B$7-0.5*Inputs!$B$8^2)*$B$2+Inputs!$B$8*SQRT($B$2)*MC_Shocks!T51)</f>
        <v>586.835302708837</v>
      </c>
      <c r="W54" s="0" t="n">
        <f aca="false">V54*EXP((Inputs!$B$6-Inputs!$B$7-0.5*Inputs!$B$8^2)*$B$2+Inputs!$B$8*SQRT($B$2)*MC_Shocks!U51)</f>
        <v>589.561643465511</v>
      </c>
      <c r="X54" s="0" t="n">
        <f aca="false">W54*EXP((Inputs!$B$6-Inputs!$B$7-0.5*Inputs!$B$8^2)*$B$2+Inputs!$B$8*SQRT($B$2)*MC_Shocks!V51)</f>
        <v>591.728686846076</v>
      </c>
      <c r="Y54" s="0" t="n">
        <f aca="false">X54*EXP((Inputs!$B$6-Inputs!$B$7-0.5*Inputs!$B$8^2)*$B$2+Inputs!$B$8*SQRT($B$2)*MC_Shocks!W51)</f>
        <v>583.07124222351</v>
      </c>
      <c r="Z54" s="0" t="n">
        <f aca="false">Y54*EXP((Inputs!$B$6-Inputs!$B$7-0.5*Inputs!$B$8^2)*$B$2+Inputs!$B$8*SQRT($B$2)*MC_Shocks!X51)</f>
        <v>577.776618074586</v>
      </c>
      <c r="AA54" s="0" t="n">
        <f aca="false">Z54*EXP((Inputs!$B$6-Inputs!$B$7-0.5*Inputs!$B$8^2)*$B$2+Inputs!$B$8*SQRT($B$2)*MC_Shocks!Y51)</f>
        <v>576.534693798866</v>
      </c>
      <c r="AB54" s="0" t="n">
        <f aca="false">AA54*EXP((Inputs!$B$6-Inputs!$B$7-0.5*Inputs!$B$8^2)*$B$2+Inputs!$B$8*SQRT($B$2)*MC_Shocks!Z51)</f>
        <v>575.214570358661</v>
      </c>
      <c r="AC54" s="0" t="n">
        <f aca="false">AB54*EXP((Inputs!$B$6-Inputs!$B$7-0.5*Inputs!$B$8^2)*$B$2+Inputs!$B$8*SQRT($B$2)*MC_Shocks!AA51)</f>
        <v>569.775675384204</v>
      </c>
      <c r="AD54" s="0" t="n">
        <f aca="false">AC54*EXP((Inputs!$B$6-Inputs!$B$7-0.5*Inputs!$B$8^2)*$B$2+Inputs!$B$8*SQRT($B$2)*MC_Shocks!AB51)</f>
        <v>571.590492171374</v>
      </c>
      <c r="AE54" s="0" t="n">
        <f aca="false">AD54*EXP((Inputs!$B$6-Inputs!$B$7-0.5*Inputs!$B$8^2)*$B$2+Inputs!$B$8*SQRT($B$2)*MC_Shocks!AC51)</f>
        <v>572.785940569869</v>
      </c>
      <c r="AF54" s="0" t="n">
        <f aca="false">AE54*EXP((Inputs!$B$6-Inputs!$B$7-0.5*Inputs!$B$8^2)*$B$2+Inputs!$B$8*SQRT($B$2)*MC_Shocks!AD51)</f>
        <v>571.957832080145</v>
      </c>
      <c r="AG54" s="0" t="n">
        <f aca="false">AF54*EXP((Inputs!$B$6-Inputs!$B$7-0.5*Inputs!$B$8^2)*$B$2+Inputs!$B$8*SQRT($B$2)*MC_Shocks!AE51)</f>
        <v>568.592456172926</v>
      </c>
      <c r="AH54" s="0" t="n">
        <f aca="false">AG54*EXP((Inputs!$B$6-Inputs!$B$7-0.5*Inputs!$B$8^2)*$B$2+Inputs!$B$8*SQRT($B$2)*MC_Shocks!AF51)</f>
        <v>573.396593291037</v>
      </c>
      <c r="AI54" s="0" t="n">
        <f aca="false">AH54*EXP((Inputs!$B$6-Inputs!$B$7-0.5*Inputs!$B$8^2)*$B$2+Inputs!$B$8*SQRT($B$2)*MC_Shocks!AG51)</f>
        <v>581.031062884457</v>
      </c>
      <c r="AJ54" s="0" t="n">
        <f aca="false">AI54*EXP((Inputs!$B$6-Inputs!$B$7-0.5*Inputs!$B$8^2)*$B$2+Inputs!$B$8*SQRT($B$2)*MC_Shocks!AH51)</f>
        <v>578.861054184436</v>
      </c>
      <c r="AK54" s="0" t="n">
        <f aca="false">AJ54*EXP((Inputs!$B$6-Inputs!$B$7-0.5*Inputs!$B$8^2)*$B$2+Inputs!$B$8*SQRT($B$2)*MC_Shocks!AI51)</f>
        <v>576.111088869303</v>
      </c>
      <c r="AL54" s="0" t="n">
        <f aca="false">AK54*EXP((Inputs!$B$6-Inputs!$B$7-0.5*Inputs!$B$8^2)*$B$2+Inputs!$B$8*SQRT($B$2)*MC_Shocks!AJ51)</f>
        <v>578.414976609753</v>
      </c>
      <c r="AM54" s="0" t="n">
        <f aca="false">AL54*EXP((Inputs!$B$6-Inputs!$B$7-0.5*Inputs!$B$8^2)*$B$2+Inputs!$B$8*SQRT($B$2)*MC_Shocks!AK51)</f>
        <v>576.828882440289</v>
      </c>
      <c r="AN54" s="0" t="n">
        <f aca="false">AM54*EXP((Inputs!$B$6-Inputs!$B$7-0.5*Inputs!$B$8^2)*$B$2+Inputs!$B$8*SQRT($B$2)*MC_Shocks!AL51)</f>
        <v>576.245712224533</v>
      </c>
      <c r="AO54" s="0" t="n">
        <f aca="false">AN54*EXP((Inputs!$B$6-Inputs!$B$7-0.5*Inputs!$B$8^2)*$B$2+Inputs!$B$8*SQRT($B$2)*MC_Shocks!AM51)</f>
        <v>579.691532047912</v>
      </c>
      <c r="AP54" s="0" t="n">
        <f aca="false">AO54*EXP((Inputs!$B$6-Inputs!$B$7-0.5*Inputs!$B$8^2)*$B$2+Inputs!$B$8*SQRT($B$2)*MC_Shocks!AN51)</f>
        <v>571.031058382459</v>
      </c>
      <c r="AQ54" s="0" t="n">
        <f aca="false">AP54*EXP((Inputs!$B$6-Inputs!$B$7-0.5*Inputs!$B$8^2)*$B$2+Inputs!$B$8*SQRT($B$2)*MC_Shocks!AO51)</f>
        <v>577.088693592913</v>
      </c>
      <c r="AR54" s="0" t="n">
        <f aca="false">AQ54*EXP((Inputs!$B$6-Inputs!$B$7-0.5*Inputs!$B$8^2)*$B$2+Inputs!$B$8*SQRT($B$2)*MC_Shocks!AP51)</f>
        <v>577.475992001644</v>
      </c>
      <c r="AS54" s="0" t="n">
        <f aca="false">AR54*EXP((Inputs!$B$6-Inputs!$B$7-0.5*Inputs!$B$8^2)*$B$2+Inputs!$B$8*SQRT($B$2)*MC_Shocks!AQ51)</f>
        <v>575.648273499675</v>
      </c>
      <c r="AT54" s="0" t="n">
        <f aca="false">AS54*EXP((Inputs!$B$6-Inputs!$B$7-0.5*Inputs!$B$8^2)*$B$2+Inputs!$B$8*SQRT($B$2)*MC_Shocks!AR51)</f>
        <v>575.295185149954</v>
      </c>
      <c r="AU54" s="0" t="n">
        <f aca="false">AT54*EXP((Inputs!$B$6-Inputs!$B$7-0.5*Inputs!$B$8^2)*$B$2+Inputs!$B$8*SQRT($B$2)*MC_Shocks!AS51)</f>
        <v>575.177998673878</v>
      </c>
      <c r="AV54" s="0" t="n">
        <f aca="false">AU54*EXP((Inputs!$B$6-Inputs!$B$7-0.5*Inputs!$B$8^2)*$B$2+Inputs!$B$8*SQRT($B$2)*MC_Shocks!AT51)</f>
        <v>567.386274053218</v>
      </c>
      <c r="AW54" s="0" t="n">
        <f aca="false">AV54*EXP((Inputs!$B$6-Inputs!$B$7-0.5*Inputs!$B$8^2)*$B$2+Inputs!$B$8*SQRT($B$2)*MC_Shocks!AU51)</f>
        <v>574.209289359479</v>
      </c>
      <c r="AX54" s="0" t="n">
        <f aca="false">AW54*EXP((Inputs!$B$6-Inputs!$B$7-0.5*Inputs!$B$8^2)*$B$2+Inputs!$B$8*SQRT($B$2)*MC_Shocks!AV51)</f>
        <v>574.451750074398</v>
      </c>
      <c r="AY54" s="0" t="n">
        <f aca="false">AX54*EXP((Inputs!$B$6-Inputs!$B$7-0.5*Inputs!$B$8^2)*$B$2+Inputs!$B$8*SQRT($B$2)*MC_Shocks!AW51)</f>
        <v>576.528488127656</v>
      </c>
      <c r="AZ54" s="0" t="n">
        <f aca="false">AY54*EXP((Inputs!$B$6-Inputs!$B$7-0.5*Inputs!$B$8^2)*$B$2+Inputs!$B$8*SQRT($B$2)*MC_Shocks!AX51)</f>
        <v>580.951739620219</v>
      </c>
      <c r="BA54" s="0" t="n">
        <f aca="false">AZ54*EXP((Inputs!$B$6-Inputs!$B$7-0.5*Inputs!$B$8^2)*$B$2+Inputs!$B$8*SQRT($B$2)*MC_Shocks!AY51)</f>
        <v>576.31891240568</v>
      </c>
      <c r="BB54" s="0" t="n">
        <f aca="false">BA54*EXP((Inputs!$B$6-Inputs!$B$7-0.5*Inputs!$B$8^2)*$B$2+Inputs!$B$8*SQRT($B$2)*MC_Shocks!AZ51)</f>
        <v>578.542226274766</v>
      </c>
      <c r="BC54" s="0" t="n">
        <f aca="false">BB54*EXP((Inputs!$B$6-Inputs!$B$7-0.5*Inputs!$B$8^2)*$B$2+Inputs!$B$8*SQRT($B$2)*MC_Shocks!BA51)</f>
        <v>577.369635807101</v>
      </c>
      <c r="BD54" s="0" t="n">
        <f aca="false">BC54*EXP((Inputs!$B$6-Inputs!$B$7-0.5*Inputs!$B$8^2)*$B$2+Inputs!$B$8*SQRT($B$2)*MC_Shocks!BB51)</f>
        <v>581.315945614336</v>
      </c>
      <c r="BE54" s="0" t="n">
        <f aca="false">BD54*EXP((Inputs!$B$6-Inputs!$B$7-0.5*Inputs!$B$8^2)*$B$2+Inputs!$B$8*SQRT($B$2)*MC_Shocks!BC51)</f>
        <v>571.642342737158</v>
      </c>
      <c r="BF54" s="0" t="n">
        <f aca="false">BE54*EXP((Inputs!$B$6-Inputs!$B$7-0.5*Inputs!$B$8^2)*$B$2+Inputs!$B$8*SQRT($B$2)*MC_Shocks!BD51)</f>
        <v>571.247026748042</v>
      </c>
      <c r="BG54" s="0" t="n">
        <f aca="false">BF54*EXP((Inputs!$B$6-Inputs!$B$7-0.5*Inputs!$B$8^2)*$B$2+Inputs!$B$8*SQRT($B$2)*MC_Shocks!BE51)</f>
        <v>568.575387621538</v>
      </c>
      <c r="BH54" s="0" t="n">
        <f aca="false">BG54*EXP((Inputs!$B$6-Inputs!$B$7-0.5*Inputs!$B$8^2)*$B$2+Inputs!$B$8*SQRT($B$2)*MC_Shocks!BF51)</f>
        <v>570.582269684868</v>
      </c>
      <c r="BI54" s="0" t="n">
        <f aca="false">BH54*EXP((Inputs!$B$6-Inputs!$B$7-0.5*Inputs!$B$8^2)*$B$2+Inputs!$B$8*SQRT($B$2)*MC_Shocks!BG51)</f>
        <v>572.767877965272</v>
      </c>
      <c r="BJ54" s="0" t="n">
        <f aca="false">BI54*EXP((Inputs!$B$6-Inputs!$B$7-0.5*Inputs!$B$8^2)*$B$2+Inputs!$B$8*SQRT($B$2)*MC_Shocks!BH51)</f>
        <v>569.615341874523</v>
      </c>
      <c r="BK54" s="0" t="n">
        <f aca="false">BJ54*EXP((Inputs!$B$6-Inputs!$B$7-0.5*Inputs!$B$8^2)*$B$2+Inputs!$B$8*SQRT($B$2)*MC_Shocks!BI51)</f>
        <v>566.459719870252</v>
      </c>
      <c r="BL54" s="0" t="n">
        <f aca="false">BK54*EXP((Inputs!$B$6-Inputs!$B$7-0.5*Inputs!$B$8^2)*$B$2+Inputs!$B$8*SQRT($B$2)*MC_Shocks!BJ51)</f>
        <v>566.016029294516</v>
      </c>
      <c r="BM54" s="0" t="n">
        <f aca="false">BL54*EXP((Inputs!$B$6-Inputs!$B$7-0.5*Inputs!$B$8^2)*$B$2+Inputs!$B$8*SQRT($B$2)*MC_Shocks!BK51)</f>
        <v>562.05724156366</v>
      </c>
      <c r="BN54" s="0" t="n">
        <f aca="false">AVERAGE(C54:BM54)</f>
        <v>575.925493775617</v>
      </c>
      <c r="BO54" s="0" t="n">
        <f aca="false">MAX(B54:BM54)</f>
        <v>594.452291171887</v>
      </c>
      <c r="BP54" s="0" t="n">
        <f aca="false">MAX(BM54-Inputs!$B$4,0)</f>
        <v>0</v>
      </c>
      <c r="BQ54" s="0" t="n">
        <f aca="false">MAX(Inputs!$B$4-BM54,0)</f>
        <v>12.94275843634</v>
      </c>
      <c r="BR54" s="0" t="n">
        <f aca="false">MAX(BN54-Inputs!$B$4,0)</f>
        <v>0.925493775617156</v>
      </c>
      <c r="BS54" s="0" t="n">
        <f aca="false">IF(BO54&gt;=Inputs!$B$9,0,MAX(BM54-Inputs!$B$4,0))</f>
        <v>0</v>
      </c>
    </row>
    <row r="55" customFormat="false" ht="15" hidden="false" customHeight="false" outlineLevel="0" collapsed="false">
      <c r="A55" s="0" t="n">
        <v>51</v>
      </c>
      <c r="B55" s="0" t="n">
        <f aca="false">Inputs!$B$3</f>
        <v>574.788024902344</v>
      </c>
      <c r="C55" s="0" t="n">
        <f aca="false">B55*EXP((Inputs!$B$6-Inputs!$B$7-0.5*Inputs!$B$8^2)*$B$2+Inputs!$B$8*SQRT($B$2)*MC_Shocks!A52)</f>
        <v>578.694712687233</v>
      </c>
      <c r="D55" s="0" t="n">
        <f aca="false">C55*EXP((Inputs!$B$6-Inputs!$B$7-0.5*Inputs!$B$8^2)*$B$2+Inputs!$B$8*SQRT($B$2)*MC_Shocks!B52)</f>
        <v>577.056679702563</v>
      </c>
      <c r="E55" s="0" t="n">
        <f aca="false">D55*EXP((Inputs!$B$6-Inputs!$B$7-0.5*Inputs!$B$8^2)*$B$2+Inputs!$B$8*SQRT($B$2)*MC_Shocks!C52)</f>
        <v>563.954625490433</v>
      </c>
      <c r="F55" s="0" t="n">
        <f aca="false">E55*EXP((Inputs!$B$6-Inputs!$B$7-0.5*Inputs!$B$8^2)*$B$2+Inputs!$B$8*SQRT($B$2)*MC_Shocks!D52)</f>
        <v>562.333267029487</v>
      </c>
      <c r="G55" s="0" t="n">
        <f aca="false">F55*EXP((Inputs!$B$6-Inputs!$B$7-0.5*Inputs!$B$8^2)*$B$2+Inputs!$B$8*SQRT($B$2)*MC_Shocks!E52)</f>
        <v>557.771999635913</v>
      </c>
      <c r="H55" s="0" t="n">
        <f aca="false">G55*EXP((Inputs!$B$6-Inputs!$B$7-0.5*Inputs!$B$8^2)*$B$2+Inputs!$B$8*SQRT($B$2)*MC_Shocks!F52)</f>
        <v>550.652399621727</v>
      </c>
      <c r="I55" s="0" t="n">
        <f aca="false">H55*EXP((Inputs!$B$6-Inputs!$B$7-0.5*Inputs!$B$8^2)*$B$2+Inputs!$B$8*SQRT($B$2)*MC_Shocks!G52)</f>
        <v>545.324825318058</v>
      </c>
      <c r="J55" s="0" t="n">
        <f aca="false">I55*EXP((Inputs!$B$6-Inputs!$B$7-0.5*Inputs!$B$8^2)*$B$2+Inputs!$B$8*SQRT($B$2)*MC_Shocks!H52)</f>
        <v>545.849822601764</v>
      </c>
      <c r="K55" s="0" t="n">
        <f aca="false">J55*EXP((Inputs!$B$6-Inputs!$B$7-0.5*Inputs!$B$8^2)*$B$2+Inputs!$B$8*SQRT($B$2)*MC_Shocks!I52)</f>
        <v>551.685573794952</v>
      </c>
      <c r="L55" s="0" t="n">
        <f aca="false">K55*EXP((Inputs!$B$6-Inputs!$B$7-0.5*Inputs!$B$8^2)*$B$2+Inputs!$B$8*SQRT($B$2)*MC_Shocks!J52)</f>
        <v>553.110100927264</v>
      </c>
      <c r="M55" s="0" t="n">
        <f aca="false">L55*EXP((Inputs!$B$6-Inputs!$B$7-0.5*Inputs!$B$8^2)*$B$2+Inputs!$B$8*SQRT($B$2)*MC_Shocks!K52)</f>
        <v>550.507202272877</v>
      </c>
      <c r="N55" s="0" t="n">
        <f aca="false">M55*EXP((Inputs!$B$6-Inputs!$B$7-0.5*Inputs!$B$8^2)*$B$2+Inputs!$B$8*SQRT($B$2)*MC_Shocks!L52)</f>
        <v>552.553928698275</v>
      </c>
      <c r="O55" s="0" t="n">
        <f aca="false">N55*EXP((Inputs!$B$6-Inputs!$B$7-0.5*Inputs!$B$8^2)*$B$2+Inputs!$B$8*SQRT($B$2)*MC_Shocks!M52)</f>
        <v>550.597151545314</v>
      </c>
      <c r="P55" s="0" t="n">
        <f aca="false">O55*EXP((Inputs!$B$6-Inputs!$B$7-0.5*Inputs!$B$8^2)*$B$2+Inputs!$B$8*SQRT($B$2)*MC_Shocks!N52)</f>
        <v>547.623227497406</v>
      </c>
      <c r="Q55" s="0" t="n">
        <f aca="false">P55*EXP((Inputs!$B$6-Inputs!$B$7-0.5*Inputs!$B$8^2)*$B$2+Inputs!$B$8*SQRT($B$2)*MC_Shocks!O52)</f>
        <v>542.682439630931</v>
      </c>
      <c r="R55" s="0" t="n">
        <f aca="false">Q55*EXP((Inputs!$B$6-Inputs!$B$7-0.5*Inputs!$B$8^2)*$B$2+Inputs!$B$8*SQRT($B$2)*MC_Shocks!P52)</f>
        <v>535.243327512112</v>
      </c>
      <c r="S55" s="0" t="n">
        <f aca="false">R55*EXP((Inputs!$B$6-Inputs!$B$7-0.5*Inputs!$B$8^2)*$B$2+Inputs!$B$8*SQRT($B$2)*MC_Shocks!Q52)</f>
        <v>533.640579070643</v>
      </c>
      <c r="T55" s="0" t="n">
        <f aca="false">S55*EXP((Inputs!$B$6-Inputs!$B$7-0.5*Inputs!$B$8^2)*$B$2+Inputs!$B$8*SQRT($B$2)*MC_Shocks!R52)</f>
        <v>534.360497065211</v>
      </c>
      <c r="U55" s="0" t="n">
        <f aca="false">T55*EXP((Inputs!$B$6-Inputs!$B$7-0.5*Inputs!$B$8^2)*$B$2+Inputs!$B$8*SQRT($B$2)*MC_Shocks!S52)</f>
        <v>534.001429135094</v>
      </c>
      <c r="V55" s="0" t="n">
        <f aca="false">U55*EXP((Inputs!$B$6-Inputs!$B$7-0.5*Inputs!$B$8^2)*$B$2+Inputs!$B$8*SQRT($B$2)*MC_Shocks!T52)</f>
        <v>532.292416571743</v>
      </c>
      <c r="W55" s="0" t="n">
        <f aca="false">V55*EXP((Inputs!$B$6-Inputs!$B$7-0.5*Inputs!$B$8^2)*$B$2+Inputs!$B$8*SQRT($B$2)*MC_Shocks!U52)</f>
        <v>528.363637828878</v>
      </c>
      <c r="X55" s="0" t="n">
        <f aca="false">W55*EXP((Inputs!$B$6-Inputs!$B$7-0.5*Inputs!$B$8^2)*$B$2+Inputs!$B$8*SQRT($B$2)*MC_Shocks!V52)</f>
        <v>530.969337995255</v>
      </c>
      <c r="Y55" s="0" t="n">
        <f aca="false">X55*EXP((Inputs!$B$6-Inputs!$B$7-0.5*Inputs!$B$8^2)*$B$2+Inputs!$B$8*SQRT($B$2)*MC_Shocks!W52)</f>
        <v>525.499819731109</v>
      </c>
      <c r="Z55" s="0" t="n">
        <f aca="false">Y55*EXP((Inputs!$B$6-Inputs!$B$7-0.5*Inputs!$B$8^2)*$B$2+Inputs!$B$8*SQRT($B$2)*MC_Shocks!X52)</f>
        <v>528.794757298348</v>
      </c>
      <c r="AA55" s="0" t="n">
        <f aca="false">Z55*EXP((Inputs!$B$6-Inputs!$B$7-0.5*Inputs!$B$8^2)*$B$2+Inputs!$B$8*SQRT($B$2)*MC_Shocks!Y52)</f>
        <v>524.656704942418</v>
      </c>
      <c r="AB55" s="0" t="n">
        <f aca="false">AA55*EXP((Inputs!$B$6-Inputs!$B$7-0.5*Inputs!$B$8^2)*$B$2+Inputs!$B$8*SQRT($B$2)*MC_Shocks!Z52)</f>
        <v>521.583533914248</v>
      </c>
      <c r="AC55" s="0" t="n">
        <f aca="false">AB55*EXP((Inputs!$B$6-Inputs!$B$7-0.5*Inputs!$B$8^2)*$B$2+Inputs!$B$8*SQRT($B$2)*MC_Shocks!AA52)</f>
        <v>515.598220494401</v>
      </c>
      <c r="AD55" s="0" t="n">
        <f aca="false">AC55*EXP((Inputs!$B$6-Inputs!$B$7-0.5*Inputs!$B$8^2)*$B$2+Inputs!$B$8*SQRT($B$2)*MC_Shocks!AB52)</f>
        <v>513.599892864286</v>
      </c>
      <c r="AE55" s="0" t="n">
        <f aca="false">AD55*EXP((Inputs!$B$6-Inputs!$B$7-0.5*Inputs!$B$8^2)*$B$2+Inputs!$B$8*SQRT($B$2)*MC_Shocks!AC52)</f>
        <v>517.637912474892</v>
      </c>
      <c r="AF55" s="0" t="n">
        <f aca="false">AE55*EXP((Inputs!$B$6-Inputs!$B$7-0.5*Inputs!$B$8^2)*$B$2+Inputs!$B$8*SQRT($B$2)*MC_Shocks!AD52)</f>
        <v>519.808654838822</v>
      </c>
      <c r="AG55" s="0" t="n">
        <f aca="false">AF55*EXP((Inputs!$B$6-Inputs!$B$7-0.5*Inputs!$B$8^2)*$B$2+Inputs!$B$8*SQRT($B$2)*MC_Shocks!AE52)</f>
        <v>523.908412923369</v>
      </c>
      <c r="AH55" s="0" t="n">
        <f aca="false">AG55*EXP((Inputs!$B$6-Inputs!$B$7-0.5*Inputs!$B$8^2)*$B$2+Inputs!$B$8*SQRT($B$2)*MC_Shocks!AF52)</f>
        <v>526.132640240471</v>
      </c>
      <c r="AI55" s="0" t="n">
        <f aca="false">AH55*EXP((Inputs!$B$6-Inputs!$B$7-0.5*Inputs!$B$8^2)*$B$2+Inputs!$B$8*SQRT($B$2)*MC_Shocks!AG52)</f>
        <v>521.595460078063</v>
      </c>
      <c r="AJ55" s="0" t="n">
        <f aca="false">AI55*EXP((Inputs!$B$6-Inputs!$B$7-0.5*Inputs!$B$8^2)*$B$2+Inputs!$B$8*SQRT($B$2)*MC_Shocks!AH52)</f>
        <v>520.277590197263</v>
      </c>
      <c r="AK55" s="0" t="n">
        <f aca="false">AJ55*EXP((Inputs!$B$6-Inputs!$B$7-0.5*Inputs!$B$8^2)*$B$2+Inputs!$B$8*SQRT($B$2)*MC_Shocks!AI52)</f>
        <v>517.116162475635</v>
      </c>
      <c r="AL55" s="0" t="n">
        <f aca="false">AK55*EXP((Inputs!$B$6-Inputs!$B$7-0.5*Inputs!$B$8^2)*$B$2+Inputs!$B$8*SQRT($B$2)*MC_Shocks!AJ52)</f>
        <v>522.652737356798</v>
      </c>
      <c r="AM55" s="0" t="n">
        <f aca="false">AL55*EXP((Inputs!$B$6-Inputs!$B$7-0.5*Inputs!$B$8^2)*$B$2+Inputs!$B$8*SQRT($B$2)*MC_Shocks!AK52)</f>
        <v>517.76294972489</v>
      </c>
      <c r="AN55" s="0" t="n">
        <f aca="false">AM55*EXP((Inputs!$B$6-Inputs!$B$7-0.5*Inputs!$B$8^2)*$B$2+Inputs!$B$8*SQRT($B$2)*MC_Shocks!AL52)</f>
        <v>521.49594987816</v>
      </c>
      <c r="AO55" s="0" t="n">
        <f aca="false">AN55*EXP((Inputs!$B$6-Inputs!$B$7-0.5*Inputs!$B$8^2)*$B$2+Inputs!$B$8*SQRT($B$2)*MC_Shocks!AM52)</f>
        <v>525.252765090165</v>
      </c>
      <c r="AP55" s="0" t="n">
        <f aca="false">AO55*EXP((Inputs!$B$6-Inputs!$B$7-0.5*Inputs!$B$8^2)*$B$2+Inputs!$B$8*SQRT($B$2)*MC_Shocks!AN52)</f>
        <v>532.982311762745</v>
      </c>
      <c r="AQ55" s="0" t="n">
        <f aca="false">AP55*EXP((Inputs!$B$6-Inputs!$B$7-0.5*Inputs!$B$8^2)*$B$2+Inputs!$B$8*SQRT($B$2)*MC_Shocks!AO52)</f>
        <v>531.303030508837</v>
      </c>
      <c r="AR55" s="0" t="n">
        <f aca="false">AQ55*EXP((Inputs!$B$6-Inputs!$B$7-0.5*Inputs!$B$8^2)*$B$2+Inputs!$B$8*SQRT($B$2)*MC_Shocks!AP52)</f>
        <v>534.364232085486</v>
      </c>
      <c r="AS55" s="0" t="n">
        <f aca="false">AR55*EXP((Inputs!$B$6-Inputs!$B$7-0.5*Inputs!$B$8^2)*$B$2+Inputs!$B$8*SQRT($B$2)*MC_Shocks!AQ52)</f>
        <v>544.175753906632</v>
      </c>
      <c r="AT55" s="0" t="n">
        <f aca="false">AS55*EXP((Inputs!$B$6-Inputs!$B$7-0.5*Inputs!$B$8^2)*$B$2+Inputs!$B$8*SQRT($B$2)*MC_Shocks!AR52)</f>
        <v>541.567044916953</v>
      </c>
      <c r="AU55" s="0" t="n">
        <f aca="false">AT55*EXP((Inputs!$B$6-Inputs!$B$7-0.5*Inputs!$B$8^2)*$B$2+Inputs!$B$8*SQRT($B$2)*MC_Shocks!AS52)</f>
        <v>535.062619281327</v>
      </c>
      <c r="AV55" s="0" t="n">
        <f aca="false">AU55*EXP((Inputs!$B$6-Inputs!$B$7-0.5*Inputs!$B$8^2)*$B$2+Inputs!$B$8*SQRT($B$2)*MC_Shocks!AT52)</f>
        <v>527.191609002391</v>
      </c>
      <c r="AW55" s="0" t="n">
        <f aca="false">AV55*EXP((Inputs!$B$6-Inputs!$B$7-0.5*Inputs!$B$8^2)*$B$2+Inputs!$B$8*SQRT($B$2)*MC_Shocks!AU52)</f>
        <v>530.230761761243</v>
      </c>
      <c r="AX55" s="0" t="n">
        <f aca="false">AW55*EXP((Inputs!$B$6-Inputs!$B$7-0.5*Inputs!$B$8^2)*$B$2+Inputs!$B$8*SQRT($B$2)*MC_Shocks!AV52)</f>
        <v>522.417816216945</v>
      </c>
      <c r="AY55" s="0" t="n">
        <f aca="false">AX55*EXP((Inputs!$B$6-Inputs!$B$7-0.5*Inputs!$B$8^2)*$B$2+Inputs!$B$8*SQRT($B$2)*MC_Shocks!AW52)</f>
        <v>520.926218794461</v>
      </c>
      <c r="AZ55" s="0" t="n">
        <f aca="false">AY55*EXP((Inputs!$B$6-Inputs!$B$7-0.5*Inputs!$B$8^2)*$B$2+Inputs!$B$8*SQRT($B$2)*MC_Shocks!AX52)</f>
        <v>522.785859257471</v>
      </c>
      <c r="BA55" s="0" t="n">
        <f aca="false">AZ55*EXP((Inputs!$B$6-Inputs!$B$7-0.5*Inputs!$B$8^2)*$B$2+Inputs!$B$8*SQRT($B$2)*MC_Shocks!AY52)</f>
        <v>523.603778981757</v>
      </c>
      <c r="BB55" s="0" t="n">
        <f aca="false">BA55*EXP((Inputs!$B$6-Inputs!$B$7-0.5*Inputs!$B$8^2)*$B$2+Inputs!$B$8*SQRT($B$2)*MC_Shocks!AZ52)</f>
        <v>525.42350654768</v>
      </c>
      <c r="BC55" s="0" t="n">
        <f aca="false">BB55*EXP((Inputs!$B$6-Inputs!$B$7-0.5*Inputs!$B$8^2)*$B$2+Inputs!$B$8*SQRT($B$2)*MC_Shocks!BA52)</f>
        <v>526.400516396854</v>
      </c>
      <c r="BD55" s="0" t="n">
        <f aca="false">BC55*EXP((Inputs!$B$6-Inputs!$B$7-0.5*Inputs!$B$8^2)*$B$2+Inputs!$B$8*SQRT($B$2)*MC_Shocks!BB52)</f>
        <v>531.818295570355</v>
      </c>
      <c r="BE55" s="0" t="n">
        <f aca="false">BD55*EXP((Inputs!$B$6-Inputs!$B$7-0.5*Inputs!$B$8^2)*$B$2+Inputs!$B$8*SQRT($B$2)*MC_Shocks!BC52)</f>
        <v>527.865502079258</v>
      </c>
      <c r="BF55" s="0" t="n">
        <f aca="false">BE55*EXP((Inputs!$B$6-Inputs!$B$7-0.5*Inputs!$B$8^2)*$B$2+Inputs!$B$8*SQRT($B$2)*MC_Shocks!BD52)</f>
        <v>525.087687284828</v>
      </c>
      <c r="BG55" s="0" t="n">
        <f aca="false">BF55*EXP((Inputs!$B$6-Inputs!$B$7-0.5*Inputs!$B$8^2)*$B$2+Inputs!$B$8*SQRT($B$2)*MC_Shocks!BE52)</f>
        <v>521.928248017391</v>
      </c>
      <c r="BH55" s="0" t="n">
        <f aca="false">BG55*EXP((Inputs!$B$6-Inputs!$B$7-0.5*Inputs!$B$8^2)*$B$2+Inputs!$B$8*SQRT($B$2)*MC_Shocks!BF52)</f>
        <v>525.426508277683</v>
      </c>
      <c r="BI55" s="0" t="n">
        <f aca="false">BH55*EXP((Inputs!$B$6-Inputs!$B$7-0.5*Inputs!$B$8^2)*$B$2+Inputs!$B$8*SQRT($B$2)*MC_Shocks!BG52)</f>
        <v>529.242894371798</v>
      </c>
      <c r="BJ55" s="0" t="n">
        <f aca="false">BI55*EXP((Inputs!$B$6-Inputs!$B$7-0.5*Inputs!$B$8^2)*$B$2+Inputs!$B$8*SQRT($B$2)*MC_Shocks!BH52)</f>
        <v>531.190845636112</v>
      </c>
      <c r="BK55" s="0" t="n">
        <f aca="false">BJ55*EXP((Inputs!$B$6-Inputs!$B$7-0.5*Inputs!$B$8^2)*$B$2+Inputs!$B$8*SQRT($B$2)*MC_Shocks!BI52)</f>
        <v>536.252054486164</v>
      </c>
      <c r="BL55" s="0" t="n">
        <f aca="false">BK55*EXP((Inputs!$B$6-Inputs!$B$7-0.5*Inputs!$B$8^2)*$B$2+Inputs!$B$8*SQRT($B$2)*MC_Shocks!BJ52)</f>
        <v>531.314049600582</v>
      </c>
      <c r="BM55" s="0" t="n">
        <f aca="false">BL55*EXP((Inputs!$B$6-Inputs!$B$7-0.5*Inputs!$B$8^2)*$B$2+Inputs!$B$8*SQRT($B$2)*MC_Shocks!BK52)</f>
        <v>538.43868550205</v>
      </c>
      <c r="BN55" s="0" t="n">
        <f aca="false">AVERAGE(C55:BM55)</f>
        <v>533.962590101642</v>
      </c>
      <c r="BO55" s="0" t="n">
        <f aca="false">MAX(B55:BM55)</f>
        <v>578.694712687233</v>
      </c>
      <c r="BP55" s="0" t="n">
        <f aca="false">MAX(BM55-Inputs!$B$4,0)</f>
        <v>0</v>
      </c>
      <c r="BQ55" s="0" t="n">
        <f aca="false">MAX(Inputs!$B$4-BM55,0)</f>
        <v>36.5613144979499</v>
      </c>
      <c r="BR55" s="0" t="n">
        <f aca="false">MAX(BN55-Inputs!$B$4,0)</f>
        <v>0</v>
      </c>
      <c r="BS55" s="0" t="n">
        <f aca="false">IF(BO55&gt;=Inputs!$B$9,0,MAX(BM55-Inputs!$B$4,0))</f>
        <v>0</v>
      </c>
    </row>
    <row r="56" customFormat="false" ht="15" hidden="false" customHeight="false" outlineLevel="0" collapsed="false">
      <c r="A56" s="0" t="n">
        <v>52</v>
      </c>
      <c r="B56" s="0" t="n">
        <f aca="false">Inputs!$B$3</f>
        <v>574.788024902344</v>
      </c>
      <c r="C56" s="0" t="n">
        <f aca="false">B56*EXP((Inputs!$B$6-Inputs!$B$7-0.5*Inputs!$B$8^2)*$B$2+Inputs!$B$8*SQRT($B$2)*MC_Shocks!A53)</f>
        <v>581.830658578502</v>
      </c>
      <c r="D56" s="0" t="n">
        <f aca="false">C56*EXP((Inputs!$B$6-Inputs!$B$7-0.5*Inputs!$B$8^2)*$B$2+Inputs!$B$8*SQRT($B$2)*MC_Shocks!B53)</f>
        <v>585.291157805565</v>
      </c>
      <c r="E56" s="0" t="n">
        <f aca="false">D56*EXP((Inputs!$B$6-Inputs!$B$7-0.5*Inputs!$B$8^2)*$B$2+Inputs!$B$8*SQRT($B$2)*MC_Shocks!C53)</f>
        <v>593.678957701435</v>
      </c>
      <c r="F56" s="0" t="n">
        <f aca="false">E56*EXP((Inputs!$B$6-Inputs!$B$7-0.5*Inputs!$B$8^2)*$B$2+Inputs!$B$8*SQRT($B$2)*MC_Shocks!D53)</f>
        <v>585.983187242063</v>
      </c>
      <c r="G56" s="0" t="n">
        <f aca="false">F56*EXP((Inputs!$B$6-Inputs!$B$7-0.5*Inputs!$B$8^2)*$B$2+Inputs!$B$8*SQRT($B$2)*MC_Shocks!E53)</f>
        <v>583.605359175485</v>
      </c>
      <c r="H56" s="0" t="n">
        <f aca="false">G56*EXP((Inputs!$B$6-Inputs!$B$7-0.5*Inputs!$B$8^2)*$B$2+Inputs!$B$8*SQRT($B$2)*MC_Shocks!F53)</f>
        <v>580.265753110657</v>
      </c>
      <c r="I56" s="0" t="n">
        <f aca="false">H56*EXP((Inputs!$B$6-Inputs!$B$7-0.5*Inputs!$B$8^2)*$B$2+Inputs!$B$8*SQRT($B$2)*MC_Shocks!G53)</f>
        <v>583.65145945407</v>
      </c>
      <c r="J56" s="0" t="n">
        <f aca="false">I56*EXP((Inputs!$B$6-Inputs!$B$7-0.5*Inputs!$B$8^2)*$B$2+Inputs!$B$8*SQRT($B$2)*MC_Shocks!H53)</f>
        <v>578.864016566095</v>
      </c>
      <c r="K56" s="0" t="n">
        <f aca="false">J56*EXP((Inputs!$B$6-Inputs!$B$7-0.5*Inputs!$B$8^2)*$B$2+Inputs!$B$8*SQRT($B$2)*MC_Shocks!I53)</f>
        <v>582.407921369285</v>
      </c>
      <c r="L56" s="0" t="n">
        <f aca="false">K56*EXP((Inputs!$B$6-Inputs!$B$7-0.5*Inputs!$B$8^2)*$B$2+Inputs!$B$8*SQRT($B$2)*MC_Shocks!J53)</f>
        <v>588.830187429181</v>
      </c>
      <c r="M56" s="0" t="n">
        <f aca="false">L56*EXP((Inputs!$B$6-Inputs!$B$7-0.5*Inputs!$B$8^2)*$B$2+Inputs!$B$8*SQRT($B$2)*MC_Shocks!K53)</f>
        <v>592.142420256116</v>
      </c>
      <c r="N56" s="0" t="n">
        <f aca="false">M56*EXP((Inputs!$B$6-Inputs!$B$7-0.5*Inputs!$B$8^2)*$B$2+Inputs!$B$8*SQRT($B$2)*MC_Shocks!L53)</f>
        <v>593.532809689309</v>
      </c>
      <c r="O56" s="0" t="n">
        <f aca="false">N56*EXP((Inputs!$B$6-Inputs!$B$7-0.5*Inputs!$B$8^2)*$B$2+Inputs!$B$8*SQRT($B$2)*MC_Shocks!M53)</f>
        <v>588.95516562409</v>
      </c>
      <c r="P56" s="0" t="n">
        <f aca="false">O56*EXP((Inputs!$B$6-Inputs!$B$7-0.5*Inputs!$B$8^2)*$B$2+Inputs!$B$8*SQRT($B$2)*MC_Shocks!N53)</f>
        <v>585.06698989421</v>
      </c>
      <c r="Q56" s="0" t="n">
        <f aca="false">P56*EXP((Inputs!$B$6-Inputs!$B$7-0.5*Inputs!$B$8^2)*$B$2+Inputs!$B$8*SQRT($B$2)*MC_Shocks!O53)</f>
        <v>590.951446405018</v>
      </c>
      <c r="R56" s="0" t="n">
        <f aca="false">Q56*EXP((Inputs!$B$6-Inputs!$B$7-0.5*Inputs!$B$8^2)*$B$2+Inputs!$B$8*SQRT($B$2)*MC_Shocks!P53)</f>
        <v>594.672439439609</v>
      </c>
      <c r="S56" s="0" t="n">
        <f aca="false">R56*EXP((Inputs!$B$6-Inputs!$B$7-0.5*Inputs!$B$8^2)*$B$2+Inputs!$B$8*SQRT($B$2)*MC_Shocks!Q53)</f>
        <v>594.544472203058</v>
      </c>
      <c r="T56" s="0" t="n">
        <f aca="false">S56*EXP((Inputs!$B$6-Inputs!$B$7-0.5*Inputs!$B$8^2)*$B$2+Inputs!$B$8*SQRT($B$2)*MC_Shocks!R53)</f>
        <v>592.632565360987</v>
      </c>
      <c r="U56" s="0" t="n">
        <f aca="false">T56*EXP((Inputs!$B$6-Inputs!$B$7-0.5*Inputs!$B$8^2)*$B$2+Inputs!$B$8*SQRT($B$2)*MC_Shocks!S53)</f>
        <v>583.239705139979</v>
      </c>
      <c r="V56" s="0" t="n">
        <f aca="false">U56*EXP((Inputs!$B$6-Inputs!$B$7-0.5*Inputs!$B$8^2)*$B$2+Inputs!$B$8*SQRT($B$2)*MC_Shocks!T53)</f>
        <v>578.360604383511</v>
      </c>
      <c r="W56" s="0" t="n">
        <f aca="false">V56*EXP((Inputs!$B$6-Inputs!$B$7-0.5*Inputs!$B$8^2)*$B$2+Inputs!$B$8*SQRT($B$2)*MC_Shocks!U53)</f>
        <v>587.252627578591</v>
      </c>
      <c r="X56" s="0" t="n">
        <f aca="false">W56*EXP((Inputs!$B$6-Inputs!$B$7-0.5*Inputs!$B$8^2)*$B$2+Inputs!$B$8*SQRT($B$2)*MC_Shocks!V53)</f>
        <v>581.372461720017</v>
      </c>
      <c r="Y56" s="0" t="n">
        <f aca="false">X56*EXP((Inputs!$B$6-Inputs!$B$7-0.5*Inputs!$B$8^2)*$B$2+Inputs!$B$8*SQRT($B$2)*MC_Shocks!W53)</f>
        <v>582.301925344093</v>
      </c>
      <c r="Z56" s="0" t="n">
        <f aca="false">Y56*EXP((Inputs!$B$6-Inputs!$B$7-0.5*Inputs!$B$8^2)*$B$2+Inputs!$B$8*SQRT($B$2)*MC_Shocks!X53)</f>
        <v>587.029707003312</v>
      </c>
      <c r="AA56" s="0" t="n">
        <f aca="false">Z56*EXP((Inputs!$B$6-Inputs!$B$7-0.5*Inputs!$B$8^2)*$B$2+Inputs!$B$8*SQRT($B$2)*MC_Shocks!Y53)</f>
        <v>581.269498349667</v>
      </c>
      <c r="AB56" s="0" t="n">
        <f aca="false">AA56*EXP((Inputs!$B$6-Inputs!$B$7-0.5*Inputs!$B$8^2)*$B$2+Inputs!$B$8*SQRT($B$2)*MC_Shocks!Z53)</f>
        <v>582.176770264419</v>
      </c>
      <c r="AC56" s="0" t="n">
        <f aca="false">AB56*EXP((Inputs!$B$6-Inputs!$B$7-0.5*Inputs!$B$8^2)*$B$2+Inputs!$B$8*SQRT($B$2)*MC_Shocks!AA53)</f>
        <v>586.579908781872</v>
      </c>
      <c r="AD56" s="0" t="n">
        <f aca="false">AC56*EXP((Inputs!$B$6-Inputs!$B$7-0.5*Inputs!$B$8^2)*$B$2+Inputs!$B$8*SQRT($B$2)*MC_Shocks!AB53)</f>
        <v>586.693413793915</v>
      </c>
      <c r="AE56" s="0" t="n">
        <f aca="false">AD56*EXP((Inputs!$B$6-Inputs!$B$7-0.5*Inputs!$B$8^2)*$B$2+Inputs!$B$8*SQRT($B$2)*MC_Shocks!AC53)</f>
        <v>600.253248652955</v>
      </c>
      <c r="AF56" s="0" t="n">
        <f aca="false">AE56*EXP((Inputs!$B$6-Inputs!$B$7-0.5*Inputs!$B$8^2)*$B$2+Inputs!$B$8*SQRT($B$2)*MC_Shocks!AD53)</f>
        <v>592.41597117818</v>
      </c>
      <c r="AG56" s="0" t="n">
        <f aca="false">AF56*EXP((Inputs!$B$6-Inputs!$B$7-0.5*Inputs!$B$8^2)*$B$2+Inputs!$B$8*SQRT($B$2)*MC_Shocks!AE53)</f>
        <v>597.468893873868</v>
      </c>
      <c r="AH56" s="0" t="n">
        <f aca="false">AG56*EXP((Inputs!$B$6-Inputs!$B$7-0.5*Inputs!$B$8^2)*$B$2+Inputs!$B$8*SQRT($B$2)*MC_Shocks!AF53)</f>
        <v>596.706710368346</v>
      </c>
      <c r="AI56" s="0" t="n">
        <f aca="false">AH56*EXP((Inputs!$B$6-Inputs!$B$7-0.5*Inputs!$B$8^2)*$B$2+Inputs!$B$8*SQRT($B$2)*MC_Shocks!AG53)</f>
        <v>600.428556116889</v>
      </c>
      <c r="AJ56" s="0" t="n">
        <f aca="false">AI56*EXP((Inputs!$B$6-Inputs!$B$7-0.5*Inputs!$B$8^2)*$B$2+Inputs!$B$8*SQRT($B$2)*MC_Shocks!AH53)</f>
        <v>602.59110200374</v>
      </c>
      <c r="AK56" s="0" t="n">
        <f aca="false">AJ56*EXP((Inputs!$B$6-Inputs!$B$7-0.5*Inputs!$B$8^2)*$B$2+Inputs!$B$8*SQRT($B$2)*MC_Shocks!AI53)</f>
        <v>599.1530584661</v>
      </c>
      <c r="AL56" s="0" t="n">
        <f aca="false">AK56*EXP((Inputs!$B$6-Inputs!$B$7-0.5*Inputs!$B$8^2)*$B$2+Inputs!$B$8*SQRT($B$2)*MC_Shocks!AJ53)</f>
        <v>600.299102969274</v>
      </c>
      <c r="AM56" s="0" t="n">
        <f aca="false">AL56*EXP((Inputs!$B$6-Inputs!$B$7-0.5*Inputs!$B$8^2)*$B$2+Inputs!$B$8*SQRT($B$2)*MC_Shocks!AK53)</f>
        <v>591.572179546806</v>
      </c>
      <c r="AN56" s="0" t="n">
        <f aca="false">AM56*EXP((Inputs!$B$6-Inputs!$B$7-0.5*Inputs!$B$8^2)*$B$2+Inputs!$B$8*SQRT($B$2)*MC_Shocks!AL53)</f>
        <v>594.466027921513</v>
      </c>
      <c r="AO56" s="0" t="n">
        <f aca="false">AN56*EXP((Inputs!$B$6-Inputs!$B$7-0.5*Inputs!$B$8^2)*$B$2+Inputs!$B$8*SQRT($B$2)*MC_Shocks!AM53)</f>
        <v>595.92998047568</v>
      </c>
      <c r="AP56" s="0" t="n">
        <f aca="false">AO56*EXP((Inputs!$B$6-Inputs!$B$7-0.5*Inputs!$B$8^2)*$B$2+Inputs!$B$8*SQRT($B$2)*MC_Shocks!AN53)</f>
        <v>599.013401899633</v>
      </c>
      <c r="AQ56" s="0" t="n">
        <f aca="false">AP56*EXP((Inputs!$B$6-Inputs!$B$7-0.5*Inputs!$B$8^2)*$B$2+Inputs!$B$8*SQRT($B$2)*MC_Shocks!AO53)</f>
        <v>604.119671998026</v>
      </c>
      <c r="AR56" s="0" t="n">
        <f aca="false">AQ56*EXP((Inputs!$B$6-Inputs!$B$7-0.5*Inputs!$B$8^2)*$B$2+Inputs!$B$8*SQRT($B$2)*MC_Shocks!AP53)</f>
        <v>605.941200400914</v>
      </c>
      <c r="AS56" s="0" t="n">
        <f aca="false">AR56*EXP((Inputs!$B$6-Inputs!$B$7-0.5*Inputs!$B$8^2)*$B$2+Inputs!$B$8*SQRT($B$2)*MC_Shocks!AQ53)</f>
        <v>606.710697839351</v>
      </c>
      <c r="AT56" s="0" t="n">
        <f aca="false">AS56*EXP((Inputs!$B$6-Inputs!$B$7-0.5*Inputs!$B$8^2)*$B$2+Inputs!$B$8*SQRT($B$2)*MC_Shocks!AR53)</f>
        <v>602.541724111625</v>
      </c>
      <c r="AU56" s="0" t="n">
        <f aca="false">AT56*EXP((Inputs!$B$6-Inputs!$B$7-0.5*Inputs!$B$8^2)*$B$2+Inputs!$B$8*SQRT($B$2)*MC_Shocks!AS53)</f>
        <v>599.203469731277</v>
      </c>
      <c r="AV56" s="0" t="n">
        <f aca="false">AU56*EXP((Inputs!$B$6-Inputs!$B$7-0.5*Inputs!$B$8^2)*$B$2+Inputs!$B$8*SQRT($B$2)*MC_Shocks!AT53)</f>
        <v>604.928258462013</v>
      </c>
      <c r="AW56" s="0" t="n">
        <f aca="false">AV56*EXP((Inputs!$B$6-Inputs!$B$7-0.5*Inputs!$B$8^2)*$B$2+Inputs!$B$8*SQRT($B$2)*MC_Shocks!AU53)</f>
        <v>611.91818589019</v>
      </c>
      <c r="AX56" s="0" t="n">
        <f aca="false">AW56*EXP((Inputs!$B$6-Inputs!$B$7-0.5*Inputs!$B$8^2)*$B$2+Inputs!$B$8*SQRT($B$2)*MC_Shocks!AV53)</f>
        <v>610.821026517216</v>
      </c>
      <c r="AY56" s="0" t="n">
        <f aca="false">AX56*EXP((Inputs!$B$6-Inputs!$B$7-0.5*Inputs!$B$8^2)*$B$2+Inputs!$B$8*SQRT($B$2)*MC_Shocks!AW53)</f>
        <v>611.101620101155</v>
      </c>
      <c r="AZ56" s="0" t="n">
        <f aca="false">AY56*EXP((Inputs!$B$6-Inputs!$B$7-0.5*Inputs!$B$8^2)*$B$2+Inputs!$B$8*SQRT($B$2)*MC_Shocks!AX53)</f>
        <v>606.789121825182</v>
      </c>
      <c r="BA56" s="0" t="n">
        <f aca="false">AZ56*EXP((Inputs!$B$6-Inputs!$B$7-0.5*Inputs!$B$8^2)*$B$2+Inputs!$B$8*SQRT($B$2)*MC_Shocks!AY53)</f>
        <v>612.518460897732</v>
      </c>
      <c r="BB56" s="0" t="n">
        <f aca="false">BA56*EXP((Inputs!$B$6-Inputs!$B$7-0.5*Inputs!$B$8^2)*$B$2+Inputs!$B$8*SQRT($B$2)*MC_Shocks!AZ53)</f>
        <v>615.818412775174</v>
      </c>
      <c r="BC56" s="0" t="n">
        <f aca="false">BB56*EXP((Inputs!$B$6-Inputs!$B$7-0.5*Inputs!$B$8^2)*$B$2+Inputs!$B$8*SQRT($B$2)*MC_Shocks!BA53)</f>
        <v>625.434160588229</v>
      </c>
      <c r="BD56" s="0" t="n">
        <f aca="false">BC56*EXP((Inputs!$B$6-Inputs!$B$7-0.5*Inputs!$B$8^2)*$B$2+Inputs!$B$8*SQRT($B$2)*MC_Shocks!BB53)</f>
        <v>621.15005706584</v>
      </c>
      <c r="BE56" s="0" t="n">
        <f aca="false">BD56*EXP((Inputs!$B$6-Inputs!$B$7-0.5*Inputs!$B$8^2)*$B$2+Inputs!$B$8*SQRT($B$2)*MC_Shocks!BC53)</f>
        <v>619.348609767146</v>
      </c>
      <c r="BF56" s="0" t="n">
        <f aca="false">BE56*EXP((Inputs!$B$6-Inputs!$B$7-0.5*Inputs!$B$8^2)*$B$2+Inputs!$B$8*SQRT($B$2)*MC_Shocks!BD53)</f>
        <v>620.545342135838</v>
      </c>
      <c r="BG56" s="0" t="n">
        <f aca="false">BF56*EXP((Inputs!$B$6-Inputs!$B$7-0.5*Inputs!$B$8^2)*$B$2+Inputs!$B$8*SQRT($B$2)*MC_Shocks!BE53)</f>
        <v>623.794869479024</v>
      </c>
      <c r="BH56" s="0" t="n">
        <f aca="false">BG56*EXP((Inputs!$B$6-Inputs!$B$7-0.5*Inputs!$B$8^2)*$B$2+Inputs!$B$8*SQRT($B$2)*MC_Shocks!BF53)</f>
        <v>622.787285242726</v>
      </c>
      <c r="BI56" s="0" t="n">
        <f aca="false">BH56*EXP((Inputs!$B$6-Inputs!$B$7-0.5*Inputs!$B$8^2)*$B$2+Inputs!$B$8*SQRT($B$2)*MC_Shocks!BG53)</f>
        <v>618.547622555573</v>
      </c>
      <c r="BJ56" s="0" t="n">
        <f aca="false">BI56*EXP((Inputs!$B$6-Inputs!$B$7-0.5*Inputs!$B$8^2)*$B$2+Inputs!$B$8*SQRT($B$2)*MC_Shocks!BH53)</f>
        <v>622.946527830239</v>
      </c>
      <c r="BK56" s="0" t="n">
        <f aca="false">BJ56*EXP((Inputs!$B$6-Inputs!$B$7-0.5*Inputs!$B$8^2)*$B$2+Inputs!$B$8*SQRT($B$2)*MC_Shocks!BI53)</f>
        <v>626.579556171756</v>
      </c>
      <c r="BL56" s="0" t="n">
        <f aca="false">BK56*EXP((Inputs!$B$6-Inputs!$B$7-0.5*Inputs!$B$8^2)*$B$2+Inputs!$B$8*SQRT($B$2)*MC_Shocks!BJ53)</f>
        <v>622.100286720926</v>
      </c>
      <c r="BM56" s="0" t="n">
        <f aca="false">BL56*EXP((Inputs!$B$6-Inputs!$B$7-0.5*Inputs!$B$8^2)*$B$2+Inputs!$B$8*SQRT($B$2)*MC_Shocks!BK53)</f>
        <v>628.884940183968</v>
      </c>
      <c r="BN56" s="0" t="n">
        <f aca="false">AVERAGE(C56:BM56)</f>
        <v>598.857348117908</v>
      </c>
      <c r="BO56" s="0" t="n">
        <f aca="false">MAX(B56:BM56)</f>
        <v>628.884940183968</v>
      </c>
      <c r="BP56" s="0" t="n">
        <f aca="false">MAX(BM56-Inputs!$B$4,0)</f>
        <v>53.8849401839675</v>
      </c>
      <c r="BQ56" s="0" t="n">
        <f aca="false">MAX(Inputs!$B$4-BM56,0)</f>
        <v>0</v>
      </c>
      <c r="BR56" s="0" t="n">
        <f aca="false">MAX(BN56-Inputs!$B$4,0)</f>
        <v>23.857348117908</v>
      </c>
      <c r="BS56" s="0" t="n">
        <f aca="false">IF(BO56&gt;=Inputs!$B$9,0,MAX(BM56-Inputs!$B$4,0))</f>
        <v>0</v>
      </c>
    </row>
    <row r="57" customFormat="false" ht="15" hidden="false" customHeight="false" outlineLevel="0" collapsed="false">
      <c r="A57" s="0" t="n">
        <v>53</v>
      </c>
      <c r="B57" s="0" t="n">
        <f aca="false">Inputs!$B$3</f>
        <v>574.788024902344</v>
      </c>
      <c r="C57" s="0" t="n">
        <f aca="false">B57*EXP((Inputs!$B$6-Inputs!$B$7-0.5*Inputs!$B$8^2)*$B$2+Inputs!$B$8*SQRT($B$2)*MC_Shocks!A54)</f>
        <v>580.203433177276</v>
      </c>
      <c r="D57" s="0" t="n">
        <f aca="false">C57*EXP((Inputs!$B$6-Inputs!$B$7-0.5*Inputs!$B$8^2)*$B$2+Inputs!$B$8*SQRT($B$2)*MC_Shocks!B54)</f>
        <v>580.876683426854</v>
      </c>
      <c r="E57" s="0" t="n">
        <f aca="false">D57*EXP((Inputs!$B$6-Inputs!$B$7-0.5*Inputs!$B$8^2)*$B$2+Inputs!$B$8*SQRT($B$2)*MC_Shocks!C54)</f>
        <v>581.298421908578</v>
      </c>
      <c r="F57" s="0" t="n">
        <f aca="false">E57*EXP((Inputs!$B$6-Inputs!$B$7-0.5*Inputs!$B$8^2)*$B$2+Inputs!$B$8*SQRT($B$2)*MC_Shocks!D54)</f>
        <v>583.914113644902</v>
      </c>
      <c r="G57" s="0" t="n">
        <f aca="false">F57*EXP((Inputs!$B$6-Inputs!$B$7-0.5*Inputs!$B$8^2)*$B$2+Inputs!$B$8*SQRT($B$2)*MC_Shocks!E54)</f>
        <v>579.990878805122</v>
      </c>
      <c r="H57" s="0" t="n">
        <f aca="false">G57*EXP((Inputs!$B$6-Inputs!$B$7-0.5*Inputs!$B$8^2)*$B$2+Inputs!$B$8*SQRT($B$2)*MC_Shocks!F54)</f>
        <v>580.183796284445</v>
      </c>
      <c r="I57" s="0" t="n">
        <f aca="false">H57*EXP((Inputs!$B$6-Inputs!$B$7-0.5*Inputs!$B$8^2)*$B$2+Inputs!$B$8*SQRT($B$2)*MC_Shocks!G54)</f>
        <v>570.415188486673</v>
      </c>
      <c r="J57" s="0" t="n">
        <f aca="false">I57*EXP((Inputs!$B$6-Inputs!$B$7-0.5*Inputs!$B$8^2)*$B$2+Inputs!$B$8*SQRT($B$2)*MC_Shocks!H54)</f>
        <v>574.449225286381</v>
      </c>
      <c r="K57" s="0" t="n">
        <f aca="false">J57*EXP((Inputs!$B$6-Inputs!$B$7-0.5*Inputs!$B$8^2)*$B$2+Inputs!$B$8*SQRT($B$2)*MC_Shocks!I54)</f>
        <v>567.430784109697</v>
      </c>
      <c r="L57" s="0" t="n">
        <f aca="false">K57*EXP((Inputs!$B$6-Inputs!$B$7-0.5*Inputs!$B$8^2)*$B$2+Inputs!$B$8*SQRT($B$2)*MC_Shocks!J54)</f>
        <v>574.292974213629</v>
      </c>
      <c r="M57" s="0" t="n">
        <f aca="false">L57*EXP((Inputs!$B$6-Inputs!$B$7-0.5*Inputs!$B$8^2)*$B$2+Inputs!$B$8*SQRT($B$2)*MC_Shocks!K54)</f>
        <v>572.84499886666</v>
      </c>
      <c r="N57" s="0" t="n">
        <f aca="false">M57*EXP((Inputs!$B$6-Inputs!$B$7-0.5*Inputs!$B$8^2)*$B$2+Inputs!$B$8*SQRT($B$2)*MC_Shocks!L54)</f>
        <v>571.937862703617</v>
      </c>
      <c r="O57" s="0" t="n">
        <f aca="false">N57*EXP((Inputs!$B$6-Inputs!$B$7-0.5*Inputs!$B$8^2)*$B$2+Inputs!$B$8*SQRT($B$2)*MC_Shocks!M54)</f>
        <v>569.150496983761</v>
      </c>
      <c r="P57" s="0" t="n">
        <f aca="false">O57*EXP((Inputs!$B$6-Inputs!$B$7-0.5*Inputs!$B$8^2)*$B$2+Inputs!$B$8*SQRT($B$2)*MC_Shocks!N54)</f>
        <v>567.90503880536</v>
      </c>
      <c r="Q57" s="0" t="n">
        <f aca="false">P57*EXP((Inputs!$B$6-Inputs!$B$7-0.5*Inputs!$B$8^2)*$B$2+Inputs!$B$8*SQRT($B$2)*MC_Shocks!O54)</f>
        <v>574.386032677751</v>
      </c>
      <c r="R57" s="0" t="n">
        <f aca="false">Q57*EXP((Inputs!$B$6-Inputs!$B$7-0.5*Inputs!$B$8^2)*$B$2+Inputs!$B$8*SQRT($B$2)*MC_Shocks!P54)</f>
        <v>563.214381462403</v>
      </c>
      <c r="S57" s="0" t="n">
        <f aca="false">R57*EXP((Inputs!$B$6-Inputs!$B$7-0.5*Inputs!$B$8^2)*$B$2+Inputs!$B$8*SQRT($B$2)*MC_Shocks!Q54)</f>
        <v>569.00247513052</v>
      </c>
      <c r="T57" s="0" t="n">
        <f aca="false">S57*EXP((Inputs!$B$6-Inputs!$B$7-0.5*Inputs!$B$8^2)*$B$2+Inputs!$B$8*SQRT($B$2)*MC_Shocks!R54)</f>
        <v>570.584137600578</v>
      </c>
      <c r="U57" s="0" t="n">
        <f aca="false">T57*EXP((Inputs!$B$6-Inputs!$B$7-0.5*Inputs!$B$8^2)*$B$2+Inputs!$B$8*SQRT($B$2)*MC_Shocks!S54)</f>
        <v>565.200033999314</v>
      </c>
      <c r="V57" s="0" t="n">
        <f aca="false">U57*EXP((Inputs!$B$6-Inputs!$B$7-0.5*Inputs!$B$8^2)*$B$2+Inputs!$B$8*SQRT($B$2)*MC_Shocks!T54)</f>
        <v>560.45201479734</v>
      </c>
      <c r="W57" s="0" t="n">
        <f aca="false">V57*EXP((Inputs!$B$6-Inputs!$B$7-0.5*Inputs!$B$8^2)*$B$2+Inputs!$B$8*SQRT($B$2)*MC_Shocks!U54)</f>
        <v>568.008688701445</v>
      </c>
      <c r="X57" s="0" t="n">
        <f aca="false">W57*EXP((Inputs!$B$6-Inputs!$B$7-0.5*Inputs!$B$8^2)*$B$2+Inputs!$B$8*SQRT($B$2)*MC_Shocks!V54)</f>
        <v>563.817362749776</v>
      </c>
      <c r="Y57" s="0" t="n">
        <f aca="false">X57*EXP((Inputs!$B$6-Inputs!$B$7-0.5*Inputs!$B$8^2)*$B$2+Inputs!$B$8*SQRT($B$2)*MC_Shocks!W54)</f>
        <v>558.734953810332</v>
      </c>
      <c r="Z57" s="0" t="n">
        <f aca="false">Y57*EXP((Inputs!$B$6-Inputs!$B$7-0.5*Inputs!$B$8^2)*$B$2+Inputs!$B$8*SQRT($B$2)*MC_Shocks!X54)</f>
        <v>563.852006287196</v>
      </c>
      <c r="AA57" s="0" t="n">
        <f aca="false">Z57*EXP((Inputs!$B$6-Inputs!$B$7-0.5*Inputs!$B$8^2)*$B$2+Inputs!$B$8*SQRT($B$2)*MC_Shocks!Y54)</f>
        <v>565.421726522509</v>
      </c>
      <c r="AB57" s="0" t="n">
        <f aca="false">AA57*EXP((Inputs!$B$6-Inputs!$B$7-0.5*Inputs!$B$8^2)*$B$2+Inputs!$B$8*SQRT($B$2)*MC_Shocks!Z54)</f>
        <v>561.283245503679</v>
      </c>
      <c r="AC57" s="0" t="n">
        <f aca="false">AB57*EXP((Inputs!$B$6-Inputs!$B$7-0.5*Inputs!$B$8^2)*$B$2+Inputs!$B$8*SQRT($B$2)*MC_Shocks!AA54)</f>
        <v>562.301665505635</v>
      </c>
      <c r="AD57" s="0" t="n">
        <f aca="false">AC57*EXP((Inputs!$B$6-Inputs!$B$7-0.5*Inputs!$B$8^2)*$B$2+Inputs!$B$8*SQRT($B$2)*MC_Shocks!AB54)</f>
        <v>557.797252146063</v>
      </c>
      <c r="AE57" s="0" t="n">
        <f aca="false">AD57*EXP((Inputs!$B$6-Inputs!$B$7-0.5*Inputs!$B$8^2)*$B$2+Inputs!$B$8*SQRT($B$2)*MC_Shocks!AC54)</f>
        <v>562.742780006527</v>
      </c>
      <c r="AF57" s="0" t="n">
        <f aca="false">AE57*EXP((Inputs!$B$6-Inputs!$B$7-0.5*Inputs!$B$8^2)*$B$2+Inputs!$B$8*SQRT($B$2)*MC_Shocks!AD54)</f>
        <v>567.55450683479</v>
      </c>
      <c r="AG57" s="0" t="n">
        <f aca="false">AF57*EXP((Inputs!$B$6-Inputs!$B$7-0.5*Inputs!$B$8^2)*$B$2+Inputs!$B$8*SQRT($B$2)*MC_Shocks!AE54)</f>
        <v>570.008631765413</v>
      </c>
      <c r="AH57" s="0" t="n">
        <f aca="false">AG57*EXP((Inputs!$B$6-Inputs!$B$7-0.5*Inputs!$B$8^2)*$B$2+Inputs!$B$8*SQRT($B$2)*MC_Shocks!AF54)</f>
        <v>571.700283960691</v>
      </c>
      <c r="AI57" s="0" t="n">
        <f aca="false">AH57*EXP((Inputs!$B$6-Inputs!$B$7-0.5*Inputs!$B$8^2)*$B$2+Inputs!$B$8*SQRT($B$2)*MC_Shocks!AG54)</f>
        <v>579.798505780879</v>
      </c>
      <c r="AJ57" s="0" t="n">
        <f aca="false">AI57*EXP((Inputs!$B$6-Inputs!$B$7-0.5*Inputs!$B$8^2)*$B$2+Inputs!$B$8*SQRT($B$2)*MC_Shocks!AH54)</f>
        <v>579.851756551679</v>
      </c>
      <c r="AK57" s="0" t="n">
        <f aca="false">AJ57*EXP((Inputs!$B$6-Inputs!$B$7-0.5*Inputs!$B$8^2)*$B$2+Inputs!$B$8*SQRT($B$2)*MC_Shocks!AI54)</f>
        <v>574.494799548734</v>
      </c>
      <c r="AL57" s="0" t="n">
        <f aca="false">AK57*EXP((Inputs!$B$6-Inputs!$B$7-0.5*Inputs!$B$8^2)*$B$2+Inputs!$B$8*SQRT($B$2)*MC_Shocks!AJ54)</f>
        <v>576.601295412555</v>
      </c>
      <c r="AM57" s="0" t="n">
        <f aca="false">AL57*EXP((Inputs!$B$6-Inputs!$B$7-0.5*Inputs!$B$8^2)*$B$2+Inputs!$B$8*SQRT($B$2)*MC_Shocks!AK54)</f>
        <v>586.277888368007</v>
      </c>
      <c r="AN57" s="0" t="n">
        <f aca="false">AM57*EXP((Inputs!$B$6-Inputs!$B$7-0.5*Inputs!$B$8^2)*$B$2+Inputs!$B$8*SQRT($B$2)*MC_Shocks!AL54)</f>
        <v>581.632130471024</v>
      </c>
      <c r="AO57" s="0" t="n">
        <f aca="false">AN57*EXP((Inputs!$B$6-Inputs!$B$7-0.5*Inputs!$B$8^2)*$B$2+Inputs!$B$8*SQRT($B$2)*MC_Shocks!AM54)</f>
        <v>580.021416204248</v>
      </c>
      <c r="AP57" s="0" t="n">
        <f aca="false">AO57*EXP((Inputs!$B$6-Inputs!$B$7-0.5*Inputs!$B$8^2)*$B$2+Inputs!$B$8*SQRT($B$2)*MC_Shocks!AN54)</f>
        <v>581.995668483565</v>
      </c>
      <c r="AQ57" s="0" t="n">
        <f aca="false">AP57*EXP((Inputs!$B$6-Inputs!$B$7-0.5*Inputs!$B$8^2)*$B$2+Inputs!$B$8*SQRT($B$2)*MC_Shocks!AO54)</f>
        <v>581.801723193222</v>
      </c>
      <c r="AR57" s="0" t="n">
        <f aca="false">AQ57*EXP((Inputs!$B$6-Inputs!$B$7-0.5*Inputs!$B$8^2)*$B$2+Inputs!$B$8*SQRT($B$2)*MC_Shocks!AP54)</f>
        <v>577.340064602675</v>
      </c>
      <c r="AS57" s="0" t="n">
        <f aca="false">AR57*EXP((Inputs!$B$6-Inputs!$B$7-0.5*Inputs!$B$8^2)*$B$2+Inputs!$B$8*SQRT($B$2)*MC_Shocks!AQ54)</f>
        <v>582.556072112483</v>
      </c>
      <c r="AT57" s="0" t="n">
        <f aca="false">AS57*EXP((Inputs!$B$6-Inputs!$B$7-0.5*Inputs!$B$8^2)*$B$2+Inputs!$B$8*SQRT($B$2)*MC_Shocks!AR54)</f>
        <v>593.433144882439</v>
      </c>
      <c r="AU57" s="0" t="n">
        <f aca="false">AT57*EXP((Inputs!$B$6-Inputs!$B$7-0.5*Inputs!$B$8^2)*$B$2+Inputs!$B$8*SQRT($B$2)*MC_Shocks!AS54)</f>
        <v>594.413255093144</v>
      </c>
      <c r="AV57" s="0" t="n">
        <f aca="false">AU57*EXP((Inputs!$B$6-Inputs!$B$7-0.5*Inputs!$B$8^2)*$B$2+Inputs!$B$8*SQRT($B$2)*MC_Shocks!AT54)</f>
        <v>590.221082232038</v>
      </c>
      <c r="AW57" s="0" t="n">
        <f aca="false">AV57*EXP((Inputs!$B$6-Inputs!$B$7-0.5*Inputs!$B$8^2)*$B$2+Inputs!$B$8*SQRT($B$2)*MC_Shocks!AU54)</f>
        <v>583.067911980448</v>
      </c>
      <c r="AX57" s="0" t="n">
        <f aca="false">AW57*EXP((Inputs!$B$6-Inputs!$B$7-0.5*Inputs!$B$8^2)*$B$2+Inputs!$B$8*SQRT($B$2)*MC_Shocks!AV54)</f>
        <v>584.317504848323</v>
      </c>
      <c r="AY57" s="0" t="n">
        <f aca="false">AX57*EXP((Inputs!$B$6-Inputs!$B$7-0.5*Inputs!$B$8^2)*$B$2+Inputs!$B$8*SQRT($B$2)*MC_Shocks!AW54)</f>
        <v>589.512457096644</v>
      </c>
      <c r="AZ57" s="0" t="n">
        <f aca="false">AY57*EXP((Inputs!$B$6-Inputs!$B$7-0.5*Inputs!$B$8^2)*$B$2+Inputs!$B$8*SQRT($B$2)*MC_Shocks!AX54)</f>
        <v>591.794630225004</v>
      </c>
      <c r="BA57" s="0" t="n">
        <f aca="false">AZ57*EXP((Inputs!$B$6-Inputs!$B$7-0.5*Inputs!$B$8^2)*$B$2+Inputs!$B$8*SQRT($B$2)*MC_Shocks!AY54)</f>
        <v>591.839169263852</v>
      </c>
      <c r="BB57" s="0" t="n">
        <f aca="false">BA57*EXP((Inputs!$B$6-Inputs!$B$7-0.5*Inputs!$B$8^2)*$B$2+Inputs!$B$8*SQRT($B$2)*MC_Shocks!AZ54)</f>
        <v>589.134542655902</v>
      </c>
      <c r="BC57" s="0" t="n">
        <f aca="false">BB57*EXP((Inputs!$B$6-Inputs!$B$7-0.5*Inputs!$B$8^2)*$B$2+Inputs!$B$8*SQRT($B$2)*MC_Shocks!BA54)</f>
        <v>584.107370404046</v>
      </c>
      <c r="BD57" s="0" t="n">
        <f aca="false">BC57*EXP((Inputs!$B$6-Inputs!$B$7-0.5*Inputs!$B$8^2)*$B$2+Inputs!$B$8*SQRT($B$2)*MC_Shocks!BB54)</f>
        <v>588.043659961465</v>
      </c>
      <c r="BE57" s="0" t="n">
        <f aca="false">BD57*EXP((Inputs!$B$6-Inputs!$B$7-0.5*Inputs!$B$8^2)*$B$2+Inputs!$B$8*SQRT($B$2)*MC_Shocks!BC54)</f>
        <v>592.377700539132</v>
      </c>
      <c r="BF57" s="0" t="n">
        <f aca="false">BE57*EXP((Inputs!$B$6-Inputs!$B$7-0.5*Inputs!$B$8^2)*$B$2+Inputs!$B$8*SQRT($B$2)*MC_Shocks!BD54)</f>
        <v>585.213391633573</v>
      </c>
      <c r="BG57" s="0" t="n">
        <f aca="false">BF57*EXP((Inputs!$B$6-Inputs!$B$7-0.5*Inputs!$B$8^2)*$B$2+Inputs!$B$8*SQRT($B$2)*MC_Shocks!BE54)</f>
        <v>592.696824466499</v>
      </c>
      <c r="BH57" s="0" t="n">
        <f aca="false">BG57*EXP((Inputs!$B$6-Inputs!$B$7-0.5*Inputs!$B$8^2)*$B$2+Inputs!$B$8*SQRT($B$2)*MC_Shocks!BF54)</f>
        <v>595.458337034347</v>
      </c>
      <c r="BI57" s="0" t="n">
        <f aca="false">BH57*EXP((Inputs!$B$6-Inputs!$B$7-0.5*Inputs!$B$8^2)*$B$2+Inputs!$B$8*SQRT($B$2)*MC_Shocks!BG54)</f>
        <v>602.163305896366</v>
      </c>
      <c r="BJ57" s="0" t="n">
        <f aca="false">BI57*EXP((Inputs!$B$6-Inputs!$B$7-0.5*Inputs!$B$8^2)*$B$2+Inputs!$B$8*SQRT($B$2)*MC_Shocks!BH54)</f>
        <v>595.842256319967</v>
      </c>
      <c r="BK57" s="0" t="n">
        <f aca="false">BJ57*EXP((Inputs!$B$6-Inputs!$B$7-0.5*Inputs!$B$8^2)*$B$2+Inputs!$B$8*SQRT($B$2)*MC_Shocks!BI54)</f>
        <v>589.476738456713</v>
      </c>
      <c r="BL57" s="0" t="n">
        <f aca="false">BK57*EXP((Inputs!$B$6-Inputs!$B$7-0.5*Inputs!$B$8^2)*$B$2+Inputs!$B$8*SQRT($B$2)*MC_Shocks!BJ54)</f>
        <v>588.836066278169</v>
      </c>
      <c r="BM57" s="0" t="n">
        <f aca="false">BL57*EXP((Inputs!$B$6-Inputs!$B$7-0.5*Inputs!$B$8^2)*$B$2+Inputs!$B$8*SQRT($B$2)*MC_Shocks!BK54)</f>
        <v>591.245137909912</v>
      </c>
      <c r="BN57" s="0" t="n">
        <f aca="false">AVERAGE(C57:BM57)</f>
        <v>578.198760064634</v>
      </c>
      <c r="BO57" s="0" t="n">
        <f aca="false">MAX(B57:BM57)</f>
        <v>602.163305896366</v>
      </c>
      <c r="BP57" s="0" t="n">
        <f aca="false">MAX(BM57-Inputs!$B$4,0)</f>
        <v>16.2451379099117</v>
      </c>
      <c r="BQ57" s="0" t="n">
        <f aca="false">MAX(Inputs!$B$4-BM57,0)</f>
        <v>0</v>
      </c>
      <c r="BR57" s="0" t="n">
        <f aca="false">MAX(BN57-Inputs!$B$4,0)</f>
        <v>3.19876006463437</v>
      </c>
      <c r="BS57" s="0" t="n">
        <f aca="false">IF(BO57&gt;=Inputs!$B$9,0,MAX(BM57-Inputs!$B$4,0))</f>
        <v>16.2451379099117</v>
      </c>
    </row>
    <row r="58" customFormat="false" ht="15" hidden="false" customHeight="false" outlineLevel="0" collapsed="false">
      <c r="A58" s="0" t="n">
        <v>54</v>
      </c>
      <c r="B58" s="0" t="n">
        <f aca="false">Inputs!$B$3</f>
        <v>574.788024902344</v>
      </c>
      <c r="C58" s="0" t="n">
        <f aca="false">B58*EXP((Inputs!$B$6-Inputs!$B$7-0.5*Inputs!$B$8^2)*$B$2+Inputs!$B$8*SQRT($B$2)*MC_Shocks!A55)</f>
        <v>583.092658985399</v>
      </c>
      <c r="D58" s="0" t="n">
        <f aca="false">C58*EXP((Inputs!$B$6-Inputs!$B$7-0.5*Inputs!$B$8^2)*$B$2+Inputs!$B$8*SQRT($B$2)*MC_Shocks!B55)</f>
        <v>586.423211422019</v>
      </c>
      <c r="E58" s="0" t="n">
        <f aca="false">D58*EXP((Inputs!$B$6-Inputs!$B$7-0.5*Inputs!$B$8^2)*$B$2+Inputs!$B$8*SQRT($B$2)*MC_Shocks!C55)</f>
        <v>585.350538753792</v>
      </c>
      <c r="F58" s="0" t="n">
        <f aca="false">E58*EXP((Inputs!$B$6-Inputs!$B$7-0.5*Inputs!$B$8^2)*$B$2+Inputs!$B$8*SQRT($B$2)*MC_Shocks!D55)</f>
        <v>580.658648537708</v>
      </c>
      <c r="G58" s="0" t="n">
        <f aca="false">F58*EXP((Inputs!$B$6-Inputs!$B$7-0.5*Inputs!$B$8^2)*$B$2+Inputs!$B$8*SQRT($B$2)*MC_Shocks!E55)</f>
        <v>586.40749649987</v>
      </c>
      <c r="H58" s="0" t="n">
        <f aca="false">G58*EXP((Inputs!$B$6-Inputs!$B$7-0.5*Inputs!$B$8^2)*$B$2+Inputs!$B$8*SQRT($B$2)*MC_Shocks!F55)</f>
        <v>581.991761214009</v>
      </c>
      <c r="I58" s="0" t="n">
        <f aca="false">H58*EXP((Inputs!$B$6-Inputs!$B$7-0.5*Inputs!$B$8^2)*$B$2+Inputs!$B$8*SQRT($B$2)*MC_Shocks!G55)</f>
        <v>589.614655271529</v>
      </c>
      <c r="J58" s="0" t="n">
        <f aca="false">I58*EXP((Inputs!$B$6-Inputs!$B$7-0.5*Inputs!$B$8^2)*$B$2+Inputs!$B$8*SQRT($B$2)*MC_Shocks!H55)</f>
        <v>588.341470950837</v>
      </c>
      <c r="K58" s="0" t="n">
        <f aca="false">J58*EXP((Inputs!$B$6-Inputs!$B$7-0.5*Inputs!$B$8^2)*$B$2+Inputs!$B$8*SQRT($B$2)*MC_Shocks!I55)</f>
        <v>595.868416784415</v>
      </c>
      <c r="L58" s="0" t="n">
        <f aca="false">K58*EXP((Inputs!$B$6-Inputs!$B$7-0.5*Inputs!$B$8^2)*$B$2+Inputs!$B$8*SQRT($B$2)*MC_Shocks!J55)</f>
        <v>599.142896821228</v>
      </c>
      <c r="M58" s="0" t="n">
        <f aca="false">L58*EXP((Inputs!$B$6-Inputs!$B$7-0.5*Inputs!$B$8^2)*$B$2+Inputs!$B$8*SQRT($B$2)*MC_Shocks!K55)</f>
        <v>598.548571129921</v>
      </c>
      <c r="N58" s="0" t="n">
        <f aca="false">M58*EXP((Inputs!$B$6-Inputs!$B$7-0.5*Inputs!$B$8^2)*$B$2+Inputs!$B$8*SQRT($B$2)*MC_Shocks!L55)</f>
        <v>596.14364494825</v>
      </c>
      <c r="O58" s="0" t="n">
        <f aca="false">N58*EXP((Inputs!$B$6-Inputs!$B$7-0.5*Inputs!$B$8^2)*$B$2+Inputs!$B$8*SQRT($B$2)*MC_Shocks!M55)</f>
        <v>594.589690499824</v>
      </c>
      <c r="P58" s="0" t="n">
        <f aca="false">O58*EXP((Inputs!$B$6-Inputs!$B$7-0.5*Inputs!$B$8^2)*$B$2+Inputs!$B$8*SQRT($B$2)*MC_Shocks!N55)</f>
        <v>596.669715058614</v>
      </c>
      <c r="Q58" s="0" t="n">
        <f aca="false">P58*EXP((Inputs!$B$6-Inputs!$B$7-0.5*Inputs!$B$8^2)*$B$2+Inputs!$B$8*SQRT($B$2)*MC_Shocks!O55)</f>
        <v>597.091355742714</v>
      </c>
      <c r="R58" s="0" t="n">
        <f aca="false">Q58*EXP((Inputs!$B$6-Inputs!$B$7-0.5*Inputs!$B$8^2)*$B$2+Inputs!$B$8*SQRT($B$2)*MC_Shocks!P55)</f>
        <v>594.341322517144</v>
      </c>
      <c r="S58" s="0" t="n">
        <f aca="false">R58*EXP((Inputs!$B$6-Inputs!$B$7-0.5*Inputs!$B$8^2)*$B$2+Inputs!$B$8*SQRT($B$2)*MC_Shocks!Q55)</f>
        <v>593.616893926095</v>
      </c>
      <c r="T58" s="0" t="n">
        <f aca="false">S58*EXP((Inputs!$B$6-Inputs!$B$7-0.5*Inputs!$B$8^2)*$B$2+Inputs!$B$8*SQRT($B$2)*MC_Shocks!R55)</f>
        <v>594.043071569061</v>
      </c>
      <c r="U58" s="0" t="n">
        <f aca="false">T58*EXP((Inputs!$B$6-Inputs!$B$7-0.5*Inputs!$B$8^2)*$B$2+Inputs!$B$8*SQRT($B$2)*MC_Shocks!S55)</f>
        <v>584.150696211181</v>
      </c>
      <c r="V58" s="0" t="n">
        <f aca="false">U58*EXP((Inputs!$B$6-Inputs!$B$7-0.5*Inputs!$B$8^2)*$B$2+Inputs!$B$8*SQRT($B$2)*MC_Shocks!T55)</f>
        <v>586.333035723803</v>
      </c>
      <c r="W58" s="0" t="n">
        <f aca="false">V58*EXP((Inputs!$B$6-Inputs!$B$7-0.5*Inputs!$B$8^2)*$B$2+Inputs!$B$8*SQRT($B$2)*MC_Shocks!U55)</f>
        <v>581.848547358449</v>
      </c>
      <c r="X58" s="0" t="n">
        <f aca="false">W58*EXP((Inputs!$B$6-Inputs!$B$7-0.5*Inputs!$B$8^2)*$B$2+Inputs!$B$8*SQRT($B$2)*MC_Shocks!V55)</f>
        <v>576.603683054986</v>
      </c>
      <c r="Y58" s="0" t="n">
        <f aca="false">X58*EXP((Inputs!$B$6-Inputs!$B$7-0.5*Inputs!$B$8^2)*$B$2+Inputs!$B$8*SQRT($B$2)*MC_Shocks!W55)</f>
        <v>568.990571432459</v>
      </c>
      <c r="Z58" s="0" t="n">
        <f aca="false">Y58*EXP((Inputs!$B$6-Inputs!$B$7-0.5*Inputs!$B$8^2)*$B$2+Inputs!$B$8*SQRT($B$2)*MC_Shocks!X55)</f>
        <v>561.003594100081</v>
      </c>
      <c r="AA58" s="0" t="n">
        <f aca="false">Z58*EXP((Inputs!$B$6-Inputs!$B$7-0.5*Inputs!$B$8^2)*$B$2+Inputs!$B$8*SQRT($B$2)*MC_Shocks!Y55)</f>
        <v>555.055954542211</v>
      </c>
      <c r="AB58" s="0" t="n">
        <f aca="false">AA58*EXP((Inputs!$B$6-Inputs!$B$7-0.5*Inputs!$B$8^2)*$B$2+Inputs!$B$8*SQRT($B$2)*MC_Shocks!Z55)</f>
        <v>551.994796600195</v>
      </c>
      <c r="AC58" s="0" t="n">
        <f aca="false">AB58*EXP((Inputs!$B$6-Inputs!$B$7-0.5*Inputs!$B$8^2)*$B$2+Inputs!$B$8*SQRT($B$2)*MC_Shocks!AA55)</f>
        <v>560.667521212236</v>
      </c>
      <c r="AD58" s="0" t="n">
        <f aca="false">AC58*EXP((Inputs!$B$6-Inputs!$B$7-0.5*Inputs!$B$8^2)*$B$2+Inputs!$B$8*SQRT($B$2)*MC_Shocks!AB55)</f>
        <v>558.386078893804</v>
      </c>
      <c r="AE58" s="0" t="n">
        <f aca="false">AD58*EXP((Inputs!$B$6-Inputs!$B$7-0.5*Inputs!$B$8^2)*$B$2+Inputs!$B$8*SQRT($B$2)*MC_Shocks!AC55)</f>
        <v>559.226754022406</v>
      </c>
      <c r="AF58" s="0" t="n">
        <f aca="false">AE58*EXP((Inputs!$B$6-Inputs!$B$7-0.5*Inputs!$B$8^2)*$B$2+Inputs!$B$8*SQRT($B$2)*MC_Shocks!AD55)</f>
        <v>561.059165376767</v>
      </c>
      <c r="AG58" s="0" t="n">
        <f aca="false">AF58*EXP((Inputs!$B$6-Inputs!$B$7-0.5*Inputs!$B$8^2)*$B$2+Inputs!$B$8*SQRT($B$2)*MC_Shocks!AE55)</f>
        <v>561.695802587241</v>
      </c>
      <c r="AH58" s="0" t="n">
        <f aca="false">AG58*EXP((Inputs!$B$6-Inputs!$B$7-0.5*Inputs!$B$8^2)*$B$2+Inputs!$B$8*SQRT($B$2)*MC_Shocks!AF55)</f>
        <v>561.403780846016</v>
      </c>
      <c r="AI58" s="0" t="n">
        <f aca="false">AH58*EXP((Inputs!$B$6-Inputs!$B$7-0.5*Inputs!$B$8^2)*$B$2+Inputs!$B$8*SQRT($B$2)*MC_Shocks!AG55)</f>
        <v>556.158045029036</v>
      </c>
      <c r="AJ58" s="0" t="n">
        <f aca="false">AI58*EXP((Inputs!$B$6-Inputs!$B$7-0.5*Inputs!$B$8^2)*$B$2+Inputs!$B$8*SQRT($B$2)*MC_Shocks!AH55)</f>
        <v>562.649562063857</v>
      </c>
      <c r="AK58" s="0" t="n">
        <f aca="false">AJ58*EXP((Inputs!$B$6-Inputs!$B$7-0.5*Inputs!$B$8^2)*$B$2+Inputs!$B$8*SQRT($B$2)*MC_Shocks!AI55)</f>
        <v>570.827883931278</v>
      </c>
      <c r="AL58" s="0" t="n">
        <f aca="false">AK58*EXP((Inputs!$B$6-Inputs!$B$7-0.5*Inputs!$B$8^2)*$B$2+Inputs!$B$8*SQRT($B$2)*MC_Shocks!AJ55)</f>
        <v>563.311970857896</v>
      </c>
      <c r="AM58" s="0" t="n">
        <f aca="false">AL58*EXP((Inputs!$B$6-Inputs!$B$7-0.5*Inputs!$B$8^2)*$B$2+Inputs!$B$8*SQRT($B$2)*MC_Shocks!AK55)</f>
        <v>558.807107117302</v>
      </c>
      <c r="AN58" s="0" t="n">
        <f aca="false">AM58*EXP((Inputs!$B$6-Inputs!$B$7-0.5*Inputs!$B$8^2)*$B$2+Inputs!$B$8*SQRT($B$2)*MC_Shocks!AL55)</f>
        <v>557.620681532327</v>
      </c>
      <c r="AO58" s="0" t="n">
        <f aca="false">AN58*EXP((Inputs!$B$6-Inputs!$B$7-0.5*Inputs!$B$8^2)*$B$2+Inputs!$B$8*SQRT($B$2)*MC_Shocks!AM55)</f>
        <v>553.422451171643</v>
      </c>
      <c r="AP58" s="0" t="n">
        <f aca="false">AO58*EXP((Inputs!$B$6-Inputs!$B$7-0.5*Inputs!$B$8^2)*$B$2+Inputs!$B$8*SQRT($B$2)*MC_Shocks!AN55)</f>
        <v>555.7006604342</v>
      </c>
      <c r="AQ58" s="0" t="n">
        <f aca="false">AP58*EXP((Inputs!$B$6-Inputs!$B$7-0.5*Inputs!$B$8^2)*$B$2+Inputs!$B$8*SQRT($B$2)*MC_Shocks!AO55)</f>
        <v>552.551555139531</v>
      </c>
      <c r="AR58" s="0" t="n">
        <f aca="false">AQ58*EXP((Inputs!$B$6-Inputs!$B$7-0.5*Inputs!$B$8^2)*$B$2+Inputs!$B$8*SQRT($B$2)*MC_Shocks!AP55)</f>
        <v>562.17679064764</v>
      </c>
      <c r="AS58" s="0" t="n">
        <f aca="false">AR58*EXP((Inputs!$B$6-Inputs!$B$7-0.5*Inputs!$B$8^2)*$B$2+Inputs!$B$8*SQRT($B$2)*MC_Shocks!AQ55)</f>
        <v>567.564998609993</v>
      </c>
      <c r="AT58" s="0" t="n">
        <f aca="false">AS58*EXP((Inputs!$B$6-Inputs!$B$7-0.5*Inputs!$B$8^2)*$B$2+Inputs!$B$8*SQRT($B$2)*MC_Shocks!AR55)</f>
        <v>568.576544472657</v>
      </c>
      <c r="AU58" s="0" t="n">
        <f aca="false">AT58*EXP((Inputs!$B$6-Inputs!$B$7-0.5*Inputs!$B$8^2)*$B$2+Inputs!$B$8*SQRT($B$2)*MC_Shocks!AS55)</f>
        <v>573.281756024144</v>
      </c>
      <c r="AV58" s="0" t="n">
        <f aca="false">AU58*EXP((Inputs!$B$6-Inputs!$B$7-0.5*Inputs!$B$8^2)*$B$2+Inputs!$B$8*SQRT($B$2)*MC_Shocks!AT55)</f>
        <v>578.387875970187</v>
      </c>
      <c r="AW58" s="0" t="n">
        <f aca="false">AV58*EXP((Inputs!$B$6-Inputs!$B$7-0.5*Inputs!$B$8^2)*$B$2+Inputs!$B$8*SQRT($B$2)*MC_Shocks!AU55)</f>
        <v>575.860396192404</v>
      </c>
      <c r="AX58" s="0" t="n">
        <f aca="false">AW58*EXP((Inputs!$B$6-Inputs!$B$7-0.5*Inputs!$B$8^2)*$B$2+Inputs!$B$8*SQRT($B$2)*MC_Shocks!AV55)</f>
        <v>572.197706138001</v>
      </c>
      <c r="AY58" s="0" t="n">
        <f aca="false">AX58*EXP((Inputs!$B$6-Inputs!$B$7-0.5*Inputs!$B$8^2)*$B$2+Inputs!$B$8*SQRT($B$2)*MC_Shocks!AW55)</f>
        <v>572.60653493941</v>
      </c>
      <c r="AZ58" s="0" t="n">
        <f aca="false">AY58*EXP((Inputs!$B$6-Inputs!$B$7-0.5*Inputs!$B$8^2)*$B$2+Inputs!$B$8*SQRT($B$2)*MC_Shocks!AX55)</f>
        <v>576.588279924788</v>
      </c>
      <c r="BA58" s="0" t="n">
        <f aca="false">AZ58*EXP((Inputs!$B$6-Inputs!$B$7-0.5*Inputs!$B$8^2)*$B$2+Inputs!$B$8*SQRT($B$2)*MC_Shocks!AY55)</f>
        <v>577.279151292905</v>
      </c>
      <c r="BB58" s="0" t="n">
        <f aca="false">BA58*EXP((Inputs!$B$6-Inputs!$B$7-0.5*Inputs!$B$8^2)*$B$2+Inputs!$B$8*SQRT($B$2)*MC_Shocks!AZ55)</f>
        <v>570.156009014945</v>
      </c>
      <c r="BC58" s="0" t="n">
        <f aca="false">BB58*EXP((Inputs!$B$6-Inputs!$B$7-0.5*Inputs!$B$8^2)*$B$2+Inputs!$B$8*SQRT($B$2)*MC_Shocks!BA55)</f>
        <v>566.589794910144</v>
      </c>
      <c r="BD58" s="0" t="n">
        <f aca="false">BC58*EXP((Inputs!$B$6-Inputs!$B$7-0.5*Inputs!$B$8^2)*$B$2+Inputs!$B$8*SQRT($B$2)*MC_Shocks!BB55)</f>
        <v>566.310820334434</v>
      </c>
      <c r="BE58" s="0" t="n">
        <f aca="false">BD58*EXP((Inputs!$B$6-Inputs!$B$7-0.5*Inputs!$B$8^2)*$B$2+Inputs!$B$8*SQRT($B$2)*MC_Shocks!BC55)</f>
        <v>566.02438223981</v>
      </c>
      <c r="BF58" s="0" t="n">
        <f aca="false">BE58*EXP((Inputs!$B$6-Inputs!$B$7-0.5*Inputs!$B$8^2)*$B$2+Inputs!$B$8*SQRT($B$2)*MC_Shocks!BD55)</f>
        <v>575.005486950976</v>
      </c>
      <c r="BG58" s="0" t="n">
        <f aca="false">BF58*EXP((Inputs!$B$6-Inputs!$B$7-0.5*Inputs!$B$8^2)*$B$2+Inputs!$B$8*SQRT($B$2)*MC_Shocks!BE55)</f>
        <v>568.771585870515</v>
      </c>
      <c r="BH58" s="0" t="n">
        <f aca="false">BG58*EXP((Inputs!$B$6-Inputs!$B$7-0.5*Inputs!$B$8^2)*$B$2+Inputs!$B$8*SQRT($B$2)*MC_Shocks!BF55)</f>
        <v>571.111276193444</v>
      </c>
      <c r="BI58" s="0" t="n">
        <f aca="false">BH58*EXP((Inputs!$B$6-Inputs!$B$7-0.5*Inputs!$B$8^2)*$B$2+Inputs!$B$8*SQRT($B$2)*MC_Shocks!BG55)</f>
        <v>577.952377880674</v>
      </c>
      <c r="BJ58" s="0" t="n">
        <f aca="false">BI58*EXP((Inputs!$B$6-Inputs!$B$7-0.5*Inputs!$B$8^2)*$B$2+Inputs!$B$8*SQRT($B$2)*MC_Shocks!BH55)</f>
        <v>588.516594335824</v>
      </c>
      <c r="BK58" s="0" t="n">
        <f aca="false">BJ58*EXP((Inputs!$B$6-Inputs!$B$7-0.5*Inputs!$B$8^2)*$B$2+Inputs!$B$8*SQRT($B$2)*MC_Shocks!BI55)</f>
        <v>586.686955920584</v>
      </c>
      <c r="BL58" s="0" t="n">
        <f aca="false">BK58*EXP((Inputs!$B$6-Inputs!$B$7-0.5*Inputs!$B$8^2)*$B$2+Inputs!$B$8*SQRT($B$2)*MC_Shocks!BJ55)</f>
        <v>589.034173274789</v>
      </c>
      <c r="BM58" s="0" t="n">
        <f aca="false">BL58*EXP((Inputs!$B$6-Inputs!$B$7-0.5*Inputs!$B$8^2)*$B$2+Inputs!$B$8*SQRT($B$2)*MC_Shocks!BK55)</f>
        <v>591.758383449519</v>
      </c>
      <c r="BN58" s="0" t="n">
        <f aca="false">AVERAGE(C58:BM58)</f>
        <v>575.299107848558</v>
      </c>
      <c r="BO58" s="0" t="n">
        <f aca="false">MAX(B58:BM58)</f>
        <v>599.142896821228</v>
      </c>
      <c r="BP58" s="0" t="n">
        <f aca="false">MAX(BM58-Inputs!$B$4,0)</f>
        <v>16.7583834495192</v>
      </c>
      <c r="BQ58" s="0" t="n">
        <f aca="false">MAX(Inputs!$B$4-BM58,0)</f>
        <v>0</v>
      </c>
      <c r="BR58" s="0" t="n">
        <f aca="false">MAX(BN58-Inputs!$B$4,0)</f>
        <v>0.299107848557469</v>
      </c>
      <c r="BS58" s="0" t="n">
        <f aca="false">IF(BO58&gt;=Inputs!$B$9,0,MAX(BM58-Inputs!$B$4,0))</f>
        <v>16.7583834495192</v>
      </c>
    </row>
    <row r="59" customFormat="false" ht="15" hidden="false" customHeight="false" outlineLevel="0" collapsed="false">
      <c r="A59" s="0" t="n">
        <v>55</v>
      </c>
      <c r="B59" s="0" t="n">
        <f aca="false">Inputs!$B$3</f>
        <v>574.788024902344</v>
      </c>
      <c r="C59" s="0" t="n">
        <f aca="false">B59*EXP((Inputs!$B$6-Inputs!$B$7-0.5*Inputs!$B$8^2)*$B$2+Inputs!$B$8*SQRT($B$2)*MC_Shocks!A56)</f>
        <v>575.734373463829</v>
      </c>
      <c r="D59" s="0" t="n">
        <f aca="false">C59*EXP((Inputs!$B$6-Inputs!$B$7-0.5*Inputs!$B$8^2)*$B$2+Inputs!$B$8*SQRT($B$2)*MC_Shocks!B56)</f>
        <v>575.337364573114</v>
      </c>
      <c r="E59" s="0" t="n">
        <f aca="false">D59*EXP((Inputs!$B$6-Inputs!$B$7-0.5*Inputs!$B$8^2)*$B$2+Inputs!$B$8*SQRT($B$2)*MC_Shocks!C56)</f>
        <v>577.385118273317</v>
      </c>
      <c r="F59" s="0" t="n">
        <f aca="false">E59*EXP((Inputs!$B$6-Inputs!$B$7-0.5*Inputs!$B$8^2)*$B$2+Inputs!$B$8*SQRT($B$2)*MC_Shocks!D56)</f>
        <v>565.955589609603</v>
      </c>
      <c r="G59" s="0" t="n">
        <f aca="false">F59*EXP((Inputs!$B$6-Inputs!$B$7-0.5*Inputs!$B$8^2)*$B$2+Inputs!$B$8*SQRT($B$2)*MC_Shocks!E56)</f>
        <v>569.079856660916</v>
      </c>
      <c r="H59" s="0" t="n">
        <f aca="false">G59*EXP((Inputs!$B$6-Inputs!$B$7-0.5*Inputs!$B$8^2)*$B$2+Inputs!$B$8*SQRT($B$2)*MC_Shocks!F56)</f>
        <v>569.703506810659</v>
      </c>
      <c r="I59" s="0" t="n">
        <f aca="false">H59*EXP((Inputs!$B$6-Inputs!$B$7-0.5*Inputs!$B$8^2)*$B$2+Inputs!$B$8*SQRT($B$2)*MC_Shocks!G56)</f>
        <v>568.752579163018</v>
      </c>
      <c r="J59" s="0" t="n">
        <f aca="false">I59*EXP((Inputs!$B$6-Inputs!$B$7-0.5*Inputs!$B$8^2)*$B$2+Inputs!$B$8*SQRT($B$2)*MC_Shocks!H56)</f>
        <v>578.117717074729</v>
      </c>
      <c r="K59" s="0" t="n">
        <f aca="false">J59*EXP((Inputs!$B$6-Inputs!$B$7-0.5*Inputs!$B$8^2)*$B$2+Inputs!$B$8*SQRT($B$2)*MC_Shocks!I56)</f>
        <v>575.084860378511</v>
      </c>
      <c r="L59" s="0" t="n">
        <f aca="false">K59*EXP((Inputs!$B$6-Inputs!$B$7-0.5*Inputs!$B$8^2)*$B$2+Inputs!$B$8*SQRT($B$2)*MC_Shocks!J56)</f>
        <v>573.302989700131</v>
      </c>
      <c r="M59" s="0" t="n">
        <f aca="false">L59*EXP((Inputs!$B$6-Inputs!$B$7-0.5*Inputs!$B$8^2)*$B$2+Inputs!$B$8*SQRT($B$2)*MC_Shocks!K56)</f>
        <v>582.487424957483</v>
      </c>
      <c r="N59" s="0" t="n">
        <f aca="false">M59*EXP((Inputs!$B$6-Inputs!$B$7-0.5*Inputs!$B$8^2)*$B$2+Inputs!$B$8*SQRT($B$2)*MC_Shocks!L56)</f>
        <v>578.709841700017</v>
      </c>
      <c r="O59" s="0" t="n">
        <f aca="false">N59*EXP((Inputs!$B$6-Inputs!$B$7-0.5*Inputs!$B$8^2)*$B$2+Inputs!$B$8*SQRT($B$2)*MC_Shocks!M56)</f>
        <v>576.244182976945</v>
      </c>
      <c r="P59" s="0" t="n">
        <f aca="false">O59*EXP((Inputs!$B$6-Inputs!$B$7-0.5*Inputs!$B$8^2)*$B$2+Inputs!$B$8*SQRT($B$2)*MC_Shocks!N56)</f>
        <v>575.626769129663</v>
      </c>
      <c r="Q59" s="0" t="n">
        <f aca="false">P59*EXP((Inputs!$B$6-Inputs!$B$7-0.5*Inputs!$B$8^2)*$B$2+Inputs!$B$8*SQRT($B$2)*MC_Shocks!O56)</f>
        <v>579.533414463676</v>
      </c>
      <c r="R59" s="0" t="n">
        <f aca="false">Q59*EXP((Inputs!$B$6-Inputs!$B$7-0.5*Inputs!$B$8^2)*$B$2+Inputs!$B$8*SQRT($B$2)*MC_Shocks!P56)</f>
        <v>580.544315743643</v>
      </c>
      <c r="S59" s="0" t="n">
        <f aca="false">R59*EXP((Inputs!$B$6-Inputs!$B$7-0.5*Inputs!$B$8^2)*$B$2+Inputs!$B$8*SQRT($B$2)*MC_Shocks!Q56)</f>
        <v>574.675837032636</v>
      </c>
      <c r="T59" s="0" t="n">
        <f aca="false">S59*EXP((Inputs!$B$6-Inputs!$B$7-0.5*Inputs!$B$8^2)*$B$2+Inputs!$B$8*SQRT($B$2)*MC_Shocks!R56)</f>
        <v>572.308839811651</v>
      </c>
      <c r="U59" s="0" t="n">
        <f aca="false">T59*EXP((Inputs!$B$6-Inputs!$B$7-0.5*Inputs!$B$8^2)*$B$2+Inputs!$B$8*SQRT($B$2)*MC_Shocks!S56)</f>
        <v>569.611747556427</v>
      </c>
      <c r="V59" s="0" t="n">
        <f aca="false">U59*EXP((Inputs!$B$6-Inputs!$B$7-0.5*Inputs!$B$8^2)*$B$2+Inputs!$B$8*SQRT($B$2)*MC_Shocks!T56)</f>
        <v>569.316614879506</v>
      </c>
      <c r="W59" s="0" t="n">
        <f aca="false">V59*EXP((Inputs!$B$6-Inputs!$B$7-0.5*Inputs!$B$8^2)*$B$2+Inputs!$B$8*SQRT($B$2)*MC_Shocks!U56)</f>
        <v>571.29701976239</v>
      </c>
      <c r="X59" s="0" t="n">
        <f aca="false">W59*EXP((Inputs!$B$6-Inputs!$B$7-0.5*Inputs!$B$8^2)*$B$2+Inputs!$B$8*SQRT($B$2)*MC_Shocks!V56)</f>
        <v>573.249578689248</v>
      </c>
      <c r="Y59" s="0" t="n">
        <f aca="false">X59*EXP((Inputs!$B$6-Inputs!$B$7-0.5*Inputs!$B$8^2)*$B$2+Inputs!$B$8*SQRT($B$2)*MC_Shocks!W56)</f>
        <v>565.282995395507</v>
      </c>
      <c r="Z59" s="0" t="n">
        <f aca="false">Y59*EXP((Inputs!$B$6-Inputs!$B$7-0.5*Inputs!$B$8^2)*$B$2+Inputs!$B$8*SQRT($B$2)*MC_Shocks!X56)</f>
        <v>570.128065901107</v>
      </c>
      <c r="AA59" s="0" t="n">
        <f aca="false">Z59*EXP((Inputs!$B$6-Inputs!$B$7-0.5*Inputs!$B$8^2)*$B$2+Inputs!$B$8*SQRT($B$2)*MC_Shocks!Y56)</f>
        <v>571.325419643608</v>
      </c>
      <c r="AB59" s="0" t="n">
        <f aca="false">AA59*EXP((Inputs!$B$6-Inputs!$B$7-0.5*Inputs!$B$8^2)*$B$2+Inputs!$B$8*SQRT($B$2)*MC_Shocks!Z56)</f>
        <v>577.689614645993</v>
      </c>
      <c r="AC59" s="0" t="n">
        <f aca="false">AB59*EXP((Inputs!$B$6-Inputs!$B$7-0.5*Inputs!$B$8^2)*$B$2+Inputs!$B$8*SQRT($B$2)*MC_Shocks!AA56)</f>
        <v>579.783559877093</v>
      </c>
      <c r="AD59" s="0" t="n">
        <f aca="false">AC59*EXP((Inputs!$B$6-Inputs!$B$7-0.5*Inputs!$B$8^2)*$B$2+Inputs!$B$8*SQRT($B$2)*MC_Shocks!AB56)</f>
        <v>584.926349511798</v>
      </c>
      <c r="AE59" s="0" t="n">
        <f aca="false">AD59*EXP((Inputs!$B$6-Inputs!$B$7-0.5*Inputs!$B$8^2)*$B$2+Inputs!$B$8*SQRT($B$2)*MC_Shocks!AC56)</f>
        <v>587.150605171073</v>
      </c>
      <c r="AF59" s="0" t="n">
        <f aca="false">AE59*EXP((Inputs!$B$6-Inputs!$B$7-0.5*Inputs!$B$8^2)*$B$2+Inputs!$B$8*SQRT($B$2)*MC_Shocks!AD56)</f>
        <v>593.510697675564</v>
      </c>
      <c r="AG59" s="0" t="n">
        <f aca="false">AF59*EXP((Inputs!$B$6-Inputs!$B$7-0.5*Inputs!$B$8^2)*$B$2+Inputs!$B$8*SQRT($B$2)*MC_Shocks!AE56)</f>
        <v>596.030929139417</v>
      </c>
      <c r="AH59" s="0" t="n">
        <f aca="false">AG59*EXP((Inputs!$B$6-Inputs!$B$7-0.5*Inputs!$B$8^2)*$B$2+Inputs!$B$8*SQRT($B$2)*MC_Shocks!AF56)</f>
        <v>595.62431844218</v>
      </c>
      <c r="AI59" s="0" t="n">
        <f aca="false">AH59*EXP((Inputs!$B$6-Inputs!$B$7-0.5*Inputs!$B$8^2)*$B$2+Inputs!$B$8*SQRT($B$2)*MC_Shocks!AG56)</f>
        <v>606.51629410543</v>
      </c>
      <c r="AJ59" s="0" t="n">
        <f aca="false">AI59*EXP((Inputs!$B$6-Inputs!$B$7-0.5*Inputs!$B$8^2)*$B$2+Inputs!$B$8*SQRT($B$2)*MC_Shocks!AH56)</f>
        <v>610.866608313037</v>
      </c>
      <c r="AK59" s="0" t="n">
        <f aca="false">AJ59*EXP((Inputs!$B$6-Inputs!$B$7-0.5*Inputs!$B$8^2)*$B$2+Inputs!$B$8*SQRT($B$2)*MC_Shocks!AI56)</f>
        <v>613.711187093639</v>
      </c>
      <c r="AL59" s="0" t="n">
        <f aca="false">AK59*EXP((Inputs!$B$6-Inputs!$B$7-0.5*Inputs!$B$8^2)*$B$2+Inputs!$B$8*SQRT($B$2)*MC_Shocks!AJ56)</f>
        <v>607.586099495738</v>
      </c>
      <c r="AM59" s="0" t="n">
        <f aca="false">AL59*EXP((Inputs!$B$6-Inputs!$B$7-0.5*Inputs!$B$8^2)*$B$2+Inputs!$B$8*SQRT($B$2)*MC_Shocks!AK56)</f>
        <v>601.464867999001</v>
      </c>
      <c r="AN59" s="0" t="n">
        <f aca="false">AM59*EXP((Inputs!$B$6-Inputs!$B$7-0.5*Inputs!$B$8^2)*$B$2+Inputs!$B$8*SQRT($B$2)*MC_Shocks!AL56)</f>
        <v>602.920022105535</v>
      </c>
      <c r="AO59" s="0" t="n">
        <f aca="false">AN59*EXP((Inputs!$B$6-Inputs!$B$7-0.5*Inputs!$B$8^2)*$B$2+Inputs!$B$8*SQRT($B$2)*MC_Shocks!AM56)</f>
        <v>603.673383757842</v>
      </c>
      <c r="AP59" s="0" t="n">
        <f aca="false">AO59*EXP((Inputs!$B$6-Inputs!$B$7-0.5*Inputs!$B$8^2)*$B$2+Inputs!$B$8*SQRT($B$2)*MC_Shocks!AN56)</f>
        <v>600.796222918189</v>
      </c>
      <c r="AQ59" s="0" t="n">
        <f aca="false">AP59*EXP((Inputs!$B$6-Inputs!$B$7-0.5*Inputs!$B$8^2)*$B$2+Inputs!$B$8*SQRT($B$2)*MC_Shocks!AO56)</f>
        <v>601.525273294649</v>
      </c>
      <c r="AR59" s="0" t="n">
        <f aca="false">AQ59*EXP((Inputs!$B$6-Inputs!$B$7-0.5*Inputs!$B$8^2)*$B$2+Inputs!$B$8*SQRT($B$2)*MC_Shocks!AP56)</f>
        <v>609.211437091319</v>
      </c>
      <c r="AS59" s="0" t="n">
        <f aca="false">AR59*EXP((Inputs!$B$6-Inputs!$B$7-0.5*Inputs!$B$8^2)*$B$2+Inputs!$B$8*SQRT($B$2)*MC_Shocks!AQ56)</f>
        <v>612.639286568845</v>
      </c>
      <c r="AT59" s="0" t="n">
        <f aca="false">AS59*EXP((Inputs!$B$6-Inputs!$B$7-0.5*Inputs!$B$8^2)*$B$2+Inputs!$B$8*SQRT($B$2)*MC_Shocks!AR56)</f>
        <v>607.176227891</v>
      </c>
      <c r="AU59" s="0" t="n">
        <f aca="false">AT59*EXP((Inputs!$B$6-Inputs!$B$7-0.5*Inputs!$B$8^2)*$B$2+Inputs!$B$8*SQRT($B$2)*MC_Shocks!AS56)</f>
        <v>606.696585823981</v>
      </c>
      <c r="AV59" s="0" t="n">
        <f aca="false">AU59*EXP((Inputs!$B$6-Inputs!$B$7-0.5*Inputs!$B$8^2)*$B$2+Inputs!$B$8*SQRT($B$2)*MC_Shocks!AT56)</f>
        <v>602.891572732221</v>
      </c>
      <c r="AW59" s="0" t="n">
        <f aca="false">AV59*EXP((Inputs!$B$6-Inputs!$B$7-0.5*Inputs!$B$8^2)*$B$2+Inputs!$B$8*SQRT($B$2)*MC_Shocks!AU56)</f>
        <v>601.096860386354</v>
      </c>
      <c r="AX59" s="0" t="n">
        <f aca="false">AW59*EXP((Inputs!$B$6-Inputs!$B$7-0.5*Inputs!$B$8^2)*$B$2+Inputs!$B$8*SQRT($B$2)*MC_Shocks!AV56)</f>
        <v>599.1842924739</v>
      </c>
      <c r="AY59" s="0" t="n">
        <f aca="false">AX59*EXP((Inputs!$B$6-Inputs!$B$7-0.5*Inputs!$B$8^2)*$B$2+Inputs!$B$8*SQRT($B$2)*MC_Shocks!AW56)</f>
        <v>596.974501630217</v>
      </c>
      <c r="AZ59" s="0" t="n">
        <f aca="false">AY59*EXP((Inputs!$B$6-Inputs!$B$7-0.5*Inputs!$B$8^2)*$B$2+Inputs!$B$8*SQRT($B$2)*MC_Shocks!AX56)</f>
        <v>591.115712590857</v>
      </c>
      <c r="BA59" s="0" t="n">
        <f aca="false">AZ59*EXP((Inputs!$B$6-Inputs!$B$7-0.5*Inputs!$B$8^2)*$B$2+Inputs!$B$8*SQRT($B$2)*MC_Shocks!AY56)</f>
        <v>590.573109546388</v>
      </c>
      <c r="BB59" s="0" t="n">
        <f aca="false">BA59*EXP((Inputs!$B$6-Inputs!$B$7-0.5*Inputs!$B$8^2)*$B$2+Inputs!$B$8*SQRT($B$2)*MC_Shocks!AZ56)</f>
        <v>588.007960894238</v>
      </c>
      <c r="BC59" s="0" t="n">
        <f aca="false">BB59*EXP((Inputs!$B$6-Inputs!$B$7-0.5*Inputs!$B$8^2)*$B$2+Inputs!$B$8*SQRT($B$2)*MC_Shocks!BA56)</f>
        <v>574.554875997456</v>
      </c>
      <c r="BD59" s="0" t="n">
        <f aca="false">BC59*EXP((Inputs!$B$6-Inputs!$B$7-0.5*Inputs!$B$8^2)*$B$2+Inputs!$B$8*SQRT($B$2)*MC_Shocks!BB56)</f>
        <v>584.043862475382</v>
      </c>
      <c r="BE59" s="0" t="n">
        <f aca="false">BD59*EXP((Inputs!$B$6-Inputs!$B$7-0.5*Inputs!$B$8^2)*$B$2+Inputs!$B$8*SQRT($B$2)*MC_Shocks!BC56)</f>
        <v>589.165766882391</v>
      </c>
      <c r="BF59" s="0" t="n">
        <f aca="false">BE59*EXP((Inputs!$B$6-Inputs!$B$7-0.5*Inputs!$B$8^2)*$B$2+Inputs!$B$8*SQRT($B$2)*MC_Shocks!BD56)</f>
        <v>587.465035752268</v>
      </c>
      <c r="BG59" s="0" t="n">
        <f aca="false">BF59*EXP((Inputs!$B$6-Inputs!$B$7-0.5*Inputs!$B$8^2)*$B$2+Inputs!$B$8*SQRT($B$2)*MC_Shocks!BE56)</f>
        <v>587.608170539348</v>
      </c>
      <c r="BH59" s="0" t="n">
        <f aca="false">BG59*EXP((Inputs!$B$6-Inputs!$B$7-0.5*Inputs!$B$8^2)*$B$2+Inputs!$B$8*SQRT($B$2)*MC_Shocks!BF56)</f>
        <v>582.226756967165</v>
      </c>
      <c r="BI59" s="0" t="n">
        <f aca="false">BH59*EXP((Inputs!$B$6-Inputs!$B$7-0.5*Inputs!$B$8^2)*$B$2+Inputs!$B$8*SQRT($B$2)*MC_Shocks!BG56)</f>
        <v>590.167514671186</v>
      </c>
      <c r="BJ59" s="0" t="n">
        <f aca="false">BI59*EXP((Inputs!$B$6-Inputs!$B$7-0.5*Inputs!$B$8^2)*$B$2+Inputs!$B$8*SQRT($B$2)*MC_Shocks!BH56)</f>
        <v>599.173894905223</v>
      </c>
      <c r="BK59" s="0" t="n">
        <f aca="false">BJ59*EXP((Inputs!$B$6-Inputs!$B$7-0.5*Inputs!$B$8^2)*$B$2+Inputs!$B$8*SQRT($B$2)*MC_Shocks!BI56)</f>
        <v>599.975749933502</v>
      </c>
      <c r="BL59" s="0" t="n">
        <f aca="false">BK59*EXP((Inputs!$B$6-Inputs!$B$7-0.5*Inputs!$B$8^2)*$B$2+Inputs!$B$8*SQRT($B$2)*MC_Shocks!BJ56)</f>
        <v>604.924220008234</v>
      </c>
      <c r="BM59" s="0" t="n">
        <f aca="false">BL59*EXP((Inputs!$B$6-Inputs!$B$7-0.5*Inputs!$B$8^2)*$B$2+Inputs!$B$8*SQRT($B$2)*MC_Shocks!BK56)</f>
        <v>605.823121586592</v>
      </c>
      <c r="BN59" s="0" t="n">
        <f aca="false">AVERAGE(C59:BM59)</f>
        <v>587.5121995912</v>
      </c>
      <c r="BO59" s="0" t="n">
        <f aca="false">MAX(B59:BM59)</f>
        <v>613.711187093639</v>
      </c>
      <c r="BP59" s="0" t="n">
        <f aca="false">MAX(BM59-Inputs!$B$4,0)</f>
        <v>30.8231215865917</v>
      </c>
      <c r="BQ59" s="0" t="n">
        <f aca="false">MAX(Inputs!$B$4-BM59,0)</f>
        <v>0</v>
      </c>
      <c r="BR59" s="0" t="n">
        <f aca="false">MAX(BN59-Inputs!$B$4,0)</f>
        <v>12.5121995911995</v>
      </c>
      <c r="BS59" s="0" t="n">
        <f aca="false">IF(BO59&gt;=Inputs!$B$9,0,MAX(BM59-Inputs!$B$4,0))</f>
        <v>0</v>
      </c>
    </row>
    <row r="60" customFormat="false" ht="15" hidden="false" customHeight="false" outlineLevel="0" collapsed="false">
      <c r="A60" s="0" t="n">
        <v>56</v>
      </c>
      <c r="B60" s="0" t="n">
        <f aca="false">Inputs!$B$3</f>
        <v>574.788024902344</v>
      </c>
      <c r="C60" s="0" t="n">
        <f aca="false">B60*EXP((Inputs!$B$6-Inputs!$B$7-0.5*Inputs!$B$8^2)*$B$2+Inputs!$B$8*SQRT($B$2)*MC_Shocks!A57)</f>
        <v>568.778715312115</v>
      </c>
      <c r="D60" s="0" t="n">
        <f aca="false">C60*EXP((Inputs!$B$6-Inputs!$B$7-0.5*Inputs!$B$8^2)*$B$2+Inputs!$B$8*SQRT($B$2)*MC_Shocks!B57)</f>
        <v>566.977038508624</v>
      </c>
      <c r="E60" s="0" t="n">
        <f aca="false">D60*EXP((Inputs!$B$6-Inputs!$B$7-0.5*Inputs!$B$8^2)*$B$2+Inputs!$B$8*SQRT($B$2)*MC_Shocks!C57)</f>
        <v>567.624275802189</v>
      </c>
      <c r="F60" s="0" t="n">
        <f aca="false">E60*EXP((Inputs!$B$6-Inputs!$B$7-0.5*Inputs!$B$8^2)*$B$2+Inputs!$B$8*SQRT($B$2)*MC_Shocks!D57)</f>
        <v>565.634512491815</v>
      </c>
      <c r="G60" s="0" t="n">
        <f aca="false">F60*EXP((Inputs!$B$6-Inputs!$B$7-0.5*Inputs!$B$8^2)*$B$2+Inputs!$B$8*SQRT($B$2)*MC_Shocks!E57)</f>
        <v>564.707496496831</v>
      </c>
      <c r="H60" s="0" t="n">
        <f aca="false">G60*EXP((Inputs!$B$6-Inputs!$B$7-0.5*Inputs!$B$8^2)*$B$2+Inputs!$B$8*SQRT($B$2)*MC_Shocks!F57)</f>
        <v>564.351424402137</v>
      </c>
      <c r="I60" s="0" t="n">
        <f aca="false">H60*EXP((Inputs!$B$6-Inputs!$B$7-0.5*Inputs!$B$8^2)*$B$2+Inputs!$B$8*SQRT($B$2)*MC_Shocks!G57)</f>
        <v>564.042651641126</v>
      </c>
      <c r="J60" s="0" t="n">
        <f aca="false">I60*EXP((Inputs!$B$6-Inputs!$B$7-0.5*Inputs!$B$8^2)*$B$2+Inputs!$B$8*SQRT($B$2)*MC_Shocks!H57)</f>
        <v>564.329761641029</v>
      </c>
      <c r="K60" s="0" t="n">
        <f aca="false">J60*EXP((Inputs!$B$6-Inputs!$B$7-0.5*Inputs!$B$8^2)*$B$2+Inputs!$B$8*SQRT($B$2)*MC_Shocks!I57)</f>
        <v>559.654345794466</v>
      </c>
      <c r="L60" s="0" t="n">
        <f aca="false">K60*EXP((Inputs!$B$6-Inputs!$B$7-0.5*Inputs!$B$8^2)*$B$2+Inputs!$B$8*SQRT($B$2)*MC_Shocks!J57)</f>
        <v>556.532528026176</v>
      </c>
      <c r="M60" s="0" t="n">
        <f aca="false">L60*EXP((Inputs!$B$6-Inputs!$B$7-0.5*Inputs!$B$8^2)*$B$2+Inputs!$B$8*SQRT($B$2)*MC_Shocks!K57)</f>
        <v>550.941917630006</v>
      </c>
      <c r="N60" s="0" t="n">
        <f aca="false">M60*EXP((Inputs!$B$6-Inputs!$B$7-0.5*Inputs!$B$8^2)*$B$2+Inputs!$B$8*SQRT($B$2)*MC_Shocks!L57)</f>
        <v>555.284553444429</v>
      </c>
      <c r="O60" s="0" t="n">
        <f aca="false">N60*EXP((Inputs!$B$6-Inputs!$B$7-0.5*Inputs!$B$8^2)*$B$2+Inputs!$B$8*SQRT($B$2)*MC_Shocks!M57)</f>
        <v>546.137624742696</v>
      </c>
      <c r="P60" s="0" t="n">
        <f aca="false">O60*EXP((Inputs!$B$6-Inputs!$B$7-0.5*Inputs!$B$8^2)*$B$2+Inputs!$B$8*SQRT($B$2)*MC_Shocks!N57)</f>
        <v>551.210472430645</v>
      </c>
      <c r="Q60" s="0" t="n">
        <f aca="false">P60*EXP((Inputs!$B$6-Inputs!$B$7-0.5*Inputs!$B$8^2)*$B$2+Inputs!$B$8*SQRT($B$2)*MC_Shocks!O57)</f>
        <v>557.358635315394</v>
      </c>
      <c r="R60" s="0" t="n">
        <f aca="false">Q60*EXP((Inputs!$B$6-Inputs!$B$7-0.5*Inputs!$B$8^2)*$B$2+Inputs!$B$8*SQRT($B$2)*MC_Shocks!P57)</f>
        <v>556.07659366292</v>
      </c>
      <c r="S60" s="0" t="n">
        <f aca="false">R60*EXP((Inputs!$B$6-Inputs!$B$7-0.5*Inputs!$B$8^2)*$B$2+Inputs!$B$8*SQRT($B$2)*MC_Shocks!Q57)</f>
        <v>544.762427030199</v>
      </c>
      <c r="T60" s="0" t="n">
        <f aca="false">S60*EXP((Inputs!$B$6-Inputs!$B$7-0.5*Inputs!$B$8^2)*$B$2+Inputs!$B$8*SQRT($B$2)*MC_Shocks!R57)</f>
        <v>543.254472002626</v>
      </c>
      <c r="U60" s="0" t="n">
        <f aca="false">T60*EXP((Inputs!$B$6-Inputs!$B$7-0.5*Inputs!$B$8^2)*$B$2+Inputs!$B$8*SQRT($B$2)*MC_Shocks!S57)</f>
        <v>543.029153572772</v>
      </c>
      <c r="V60" s="0" t="n">
        <f aca="false">U60*EXP((Inputs!$B$6-Inputs!$B$7-0.5*Inputs!$B$8^2)*$B$2+Inputs!$B$8*SQRT($B$2)*MC_Shocks!T57)</f>
        <v>538.743889728971</v>
      </c>
      <c r="W60" s="0" t="n">
        <f aca="false">V60*EXP((Inputs!$B$6-Inputs!$B$7-0.5*Inputs!$B$8^2)*$B$2+Inputs!$B$8*SQRT($B$2)*MC_Shocks!U57)</f>
        <v>536.597039099172</v>
      </c>
      <c r="X60" s="0" t="n">
        <f aca="false">W60*EXP((Inputs!$B$6-Inputs!$B$7-0.5*Inputs!$B$8^2)*$B$2+Inputs!$B$8*SQRT($B$2)*MC_Shocks!V57)</f>
        <v>543.201711279114</v>
      </c>
      <c r="Y60" s="0" t="n">
        <f aca="false">X60*EXP((Inputs!$B$6-Inputs!$B$7-0.5*Inputs!$B$8^2)*$B$2+Inputs!$B$8*SQRT($B$2)*MC_Shocks!W57)</f>
        <v>546.126096775237</v>
      </c>
      <c r="Z60" s="0" t="n">
        <f aca="false">Y60*EXP((Inputs!$B$6-Inputs!$B$7-0.5*Inputs!$B$8^2)*$B$2+Inputs!$B$8*SQRT($B$2)*MC_Shocks!X57)</f>
        <v>542.186312422218</v>
      </c>
      <c r="AA60" s="0" t="n">
        <f aca="false">Z60*EXP((Inputs!$B$6-Inputs!$B$7-0.5*Inputs!$B$8^2)*$B$2+Inputs!$B$8*SQRT($B$2)*MC_Shocks!Y57)</f>
        <v>535.408671934163</v>
      </c>
      <c r="AB60" s="0" t="n">
        <f aca="false">AA60*EXP((Inputs!$B$6-Inputs!$B$7-0.5*Inputs!$B$8^2)*$B$2+Inputs!$B$8*SQRT($B$2)*MC_Shocks!Z57)</f>
        <v>534.071881879852</v>
      </c>
      <c r="AC60" s="0" t="n">
        <f aca="false">AB60*EXP((Inputs!$B$6-Inputs!$B$7-0.5*Inputs!$B$8^2)*$B$2+Inputs!$B$8*SQRT($B$2)*MC_Shocks!AA57)</f>
        <v>533.218574490819</v>
      </c>
      <c r="AD60" s="0" t="n">
        <f aca="false">AC60*EXP((Inputs!$B$6-Inputs!$B$7-0.5*Inputs!$B$8^2)*$B$2+Inputs!$B$8*SQRT($B$2)*MC_Shocks!AB57)</f>
        <v>535.372132619223</v>
      </c>
      <c r="AE60" s="0" t="n">
        <f aca="false">AD60*EXP((Inputs!$B$6-Inputs!$B$7-0.5*Inputs!$B$8^2)*$B$2+Inputs!$B$8*SQRT($B$2)*MC_Shocks!AC57)</f>
        <v>533.153705801726</v>
      </c>
      <c r="AF60" s="0" t="n">
        <f aca="false">AE60*EXP((Inputs!$B$6-Inputs!$B$7-0.5*Inputs!$B$8^2)*$B$2+Inputs!$B$8*SQRT($B$2)*MC_Shocks!AD57)</f>
        <v>535.371980044359</v>
      </c>
      <c r="AG60" s="0" t="n">
        <f aca="false">AF60*EXP((Inputs!$B$6-Inputs!$B$7-0.5*Inputs!$B$8^2)*$B$2+Inputs!$B$8*SQRT($B$2)*MC_Shocks!AE57)</f>
        <v>543.705437110141</v>
      </c>
      <c r="AH60" s="0" t="n">
        <f aca="false">AG60*EXP((Inputs!$B$6-Inputs!$B$7-0.5*Inputs!$B$8^2)*$B$2+Inputs!$B$8*SQRT($B$2)*MC_Shocks!AF57)</f>
        <v>547.285875278571</v>
      </c>
      <c r="AI60" s="0" t="n">
        <f aca="false">AH60*EXP((Inputs!$B$6-Inputs!$B$7-0.5*Inputs!$B$8^2)*$B$2+Inputs!$B$8*SQRT($B$2)*MC_Shocks!AG57)</f>
        <v>547.128741124302</v>
      </c>
      <c r="AJ60" s="0" t="n">
        <f aca="false">AI60*EXP((Inputs!$B$6-Inputs!$B$7-0.5*Inputs!$B$8^2)*$B$2+Inputs!$B$8*SQRT($B$2)*MC_Shocks!AH57)</f>
        <v>546.385917920038</v>
      </c>
      <c r="AK60" s="0" t="n">
        <f aca="false">AJ60*EXP((Inputs!$B$6-Inputs!$B$7-0.5*Inputs!$B$8^2)*$B$2+Inputs!$B$8*SQRT($B$2)*MC_Shocks!AI57)</f>
        <v>544.893514377524</v>
      </c>
      <c r="AL60" s="0" t="n">
        <f aca="false">AK60*EXP((Inputs!$B$6-Inputs!$B$7-0.5*Inputs!$B$8^2)*$B$2+Inputs!$B$8*SQRT($B$2)*MC_Shocks!AJ57)</f>
        <v>550.072834111597</v>
      </c>
      <c r="AM60" s="0" t="n">
        <f aca="false">AL60*EXP((Inputs!$B$6-Inputs!$B$7-0.5*Inputs!$B$8^2)*$B$2+Inputs!$B$8*SQRT($B$2)*MC_Shocks!AK57)</f>
        <v>547.393854449209</v>
      </c>
      <c r="AN60" s="0" t="n">
        <f aca="false">AM60*EXP((Inputs!$B$6-Inputs!$B$7-0.5*Inputs!$B$8^2)*$B$2+Inputs!$B$8*SQRT($B$2)*MC_Shocks!AL57)</f>
        <v>547.641922591582</v>
      </c>
      <c r="AO60" s="0" t="n">
        <f aca="false">AN60*EXP((Inputs!$B$6-Inputs!$B$7-0.5*Inputs!$B$8^2)*$B$2+Inputs!$B$8*SQRT($B$2)*MC_Shocks!AM57)</f>
        <v>547.916074292515</v>
      </c>
      <c r="AP60" s="0" t="n">
        <f aca="false">AO60*EXP((Inputs!$B$6-Inputs!$B$7-0.5*Inputs!$B$8^2)*$B$2+Inputs!$B$8*SQRT($B$2)*MC_Shocks!AN57)</f>
        <v>545.7908367157</v>
      </c>
      <c r="AQ60" s="0" t="n">
        <f aca="false">AP60*EXP((Inputs!$B$6-Inputs!$B$7-0.5*Inputs!$B$8^2)*$B$2+Inputs!$B$8*SQRT($B$2)*MC_Shocks!AO57)</f>
        <v>539.931581976836</v>
      </c>
      <c r="AR60" s="0" t="n">
        <f aca="false">AQ60*EXP((Inputs!$B$6-Inputs!$B$7-0.5*Inputs!$B$8^2)*$B$2+Inputs!$B$8*SQRT($B$2)*MC_Shocks!AP57)</f>
        <v>541.367801819959</v>
      </c>
      <c r="AS60" s="0" t="n">
        <f aca="false">AR60*EXP((Inputs!$B$6-Inputs!$B$7-0.5*Inputs!$B$8^2)*$B$2+Inputs!$B$8*SQRT($B$2)*MC_Shocks!AQ57)</f>
        <v>541.156918206176</v>
      </c>
      <c r="AT60" s="0" t="n">
        <f aca="false">AS60*EXP((Inputs!$B$6-Inputs!$B$7-0.5*Inputs!$B$8^2)*$B$2+Inputs!$B$8*SQRT($B$2)*MC_Shocks!AR57)</f>
        <v>543.359957120566</v>
      </c>
      <c r="AU60" s="0" t="n">
        <f aca="false">AT60*EXP((Inputs!$B$6-Inputs!$B$7-0.5*Inputs!$B$8^2)*$B$2+Inputs!$B$8*SQRT($B$2)*MC_Shocks!AS57)</f>
        <v>541.115798956931</v>
      </c>
      <c r="AV60" s="0" t="n">
        <f aca="false">AU60*EXP((Inputs!$B$6-Inputs!$B$7-0.5*Inputs!$B$8^2)*$B$2+Inputs!$B$8*SQRT($B$2)*MC_Shocks!AT57)</f>
        <v>546.433358334183</v>
      </c>
      <c r="AW60" s="0" t="n">
        <f aca="false">AV60*EXP((Inputs!$B$6-Inputs!$B$7-0.5*Inputs!$B$8^2)*$B$2+Inputs!$B$8*SQRT($B$2)*MC_Shocks!AU57)</f>
        <v>542.697065068988</v>
      </c>
      <c r="AX60" s="0" t="n">
        <f aca="false">AW60*EXP((Inputs!$B$6-Inputs!$B$7-0.5*Inputs!$B$8^2)*$B$2+Inputs!$B$8*SQRT($B$2)*MC_Shocks!AV57)</f>
        <v>550.169905451865</v>
      </c>
      <c r="AY60" s="0" t="n">
        <f aca="false">AX60*EXP((Inputs!$B$6-Inputs!$B$7-0.5*Inputs!$B$8^2)*$B$2+Inputs!$B$8*SQRT($B$2)*MC_Shocks!AW57)</f>
        <v>542.646201521144</v>
      </c>
      <c r="AZ60" s="0" t="n">
        <f aca="false">AY60*EXP((Inputs!$B$6-Inputs!$B$7-0.5*Inputs!$B$8^2)*$B$2+Inputs!$B$8*SQRT($B$2)*MC_Shocks!AX57)</f>
        <v>544.572392982972</v>
      </c>
      <c r="BA60" s="0" t="n">
        <f aca="false">AZ60*EXP((Inputs!$B$6-Inputs!$B$7-0.5*Inputs!$B$8^2)*$B$2+Inputs!$B$8*SQRT($B$2)*MC_Shocks!AY57)</f>
        <v>546.681730433648</v>
      </c>
      <c r="BB60" s="0" t="n">
        <f aca="false">BA60*EXP((Inputs!$B$6-Inputs!$B$7-0.5*Inputs!$B$8^2)*$B$2+Inputs!$B$8*SQRT($B$2)*MC_Shocks!AZ57)</f>
        <v>543.293664301615</v>
      </c>
      <c r="BC60" s="0" t="n">
        <f aca="false">BB60*EXP((Inputs!$B$6-Inputs!$B$7-0.5*Inputs!$B$8^2)*$B$2+Inputs!$B$8*SQRT($B$2)*MC_Shocks!BA57)</f>
        <v>545.177276767931</v>
      </c>
      <c r="BD60" s="0" t="n">
        <f aca="false">BC60*EXP((Inputs!$B$6-Inputs!$B$7-0.5*Inputs!$B$8^2)*$B$2+Inputs!$B$8*SQRT($B$2)*MC_Shocks!BB57)</f>
        <v>550.791161266523</v>
      </c>
      <c r="BE60" s="0" t="n">
        <f aca="false">BD60*EXP((Inputs!$B$6-Inputs!$B$7-0.5*Inputs!$B$8^2)*$B$2+Inputs!$B$8*SQRT($B$2)*MC_Shocks!BC57)</f>
        <v>541.240707189123</v>
      </c>
      <c r="BF60" s="0" t="n">
        <f aca="false">BE60*EXP((Inputs!$B$6-Inputs!$B$7-0.5*Inputs!$B$8^2)*$B$2+Inputs!$B$8*SQRT($B$2)*MC_Shocks!BD57)</f>
        <v>543.454883817746</v>
      </c>
      <c r="BG60" s="0" t="n">
        <f aca="false">BF60*EXP((Inputs!$B$6-Inputs!$B$7-0.5*Inputs!$B$8^2)*$B$2+Inputs!$B$8*SQRT($B$2)*MC_Shocks!BE57)</f>
        <v>532.861744983673</v>
      </c>
      <c r="BH60" s="0" t="n">
        <f aca="false">BG60*EXP((Inputs!$B$6-Inputs!$B$7-0.5*Inputs!$B$8^2)*$B$2+Inputs!$B$8*SQRT($B$2)*MC_Shocks!BF57)</f>
        <v>528.845192235143</v>
      </c>
      <c r="BI60" s="0" t="n">
        <f aca="false">BH60*EXP((Inputs!$B$6-Inputs!$B$7-0.5*Inputs!$B$8^2)*$B$2+Inputs!$B$8*SQRT($B$2)*MC_Shocks!BG57)</f>
        <v>535.774941521236</v>
      </c>
      <c r="BJ60" s="0" t="n">
        <f aca="false">BI60*EXP((Inputs!$B$6-Inputs!$B$7-0.5*Inputs!$B$8^2)*$B$2+Inputs!$B$8*SQRT($B$2)*MC_Shocks!BH57)</f>
        <v>533.35820946464</v>
      </c>
      <c r="BK60" s="0" t="n">
        <f aca="false">BJ60*EXP((Inputs!$B$6-Inputs!$B$7-0.5*Inputs!$B$8^2)*$B$2+Inputs!$B$8*SQRT($B$2)*MC_Shocks!BI57)</f>
        <v>528.464295571559</v>
      </c>
      <c r="BL60" s="0" t="n">
        <f aca="false">BK60*EXP((Inputs!$B$6-Inputs!$B$7-0.5*Inputs!$B$8^2)*$B$2+Inputs!$B$8*SQRT($B$2)*MC_Shocks!BJ57)</f>
        <v>527.684907997668</v>
      </c>
      <c r="BM60" s="0" t="n">
        <f aca="false">BL60*EXP((Inputs!$B$6-Inputs!$B$7-0.5*Inputs!$B$8^2)*$B$2+Inputs!$B$8*SQRT($B$2)*MC_Shocks!BK57)</f>
        <v>536.463372438879</v>
      </c>
      <c r="BN60" s="0" t="n">
        <f aca="false">AVERAGE(C60:BM60)</f>
        <v>546.030137673385</v>
      </c>
      <c r="BO60" s="0" t="n">
        <f aca="false">MAX(B60:BM60)</f>
        <v>574.788024902344</v>
      </c>
      <c r="BP60" s="0" t="n">
        <f aca="false">MAX(BM60-Inputs!$B$4,0)</f>
        <v>0</v>
      </c>
      <c r="BQ60" s="0" t="n">
        <f aca="false">MAX(Inputs!$B$4-BM60,0)</f>
        <v>38.5366275611207</v>
      </c>
      <c r="BR60" s="0" t="n">
        <f aca="false">MAX(BN60-Inputs!$B$4,0)</f>
        <v>0</v>
      </c>
      <c r="BS60" s="0" t="n">
        <f aca="false">IF(BO60&gt;=Inputs!$B$9,0,MAX(BM60-Inputs!$B$4,0))</f>
        <v>0</v>
      </c>
    </row>
    <row r="61" customFormat="false" ht="15" hidden="false" customHeight="false" outlineLevel="0" collapsed="false">
      <c r="A61" s="0" t="n">
        <v>57</v>
      </c>
      <c r="B61" s="0" t="n">
        <f aca="false">Inputs!$B$3</f>
        <v>574.788024902344</v>
      </c>
      <c r="C61" s="0" t="n">
        <f aca="false">B61*EXP((Inputs!$B$6-Inputs!$B$7-0.5*Inputs!$B$8^2)*$B$2+Inputs!$B$8*SQRT($B$2)*MC_Shocks!A58)</f>
        <v>566.549799768336</v>
      </c>
      <c r="D61" s="0" t="n">
        <f aca="false">C61*EXP((Inputs!$B$6-Inputs!$B$7-0.5*Inputs!$B$8^2)*$B$2+Inputs!$B$8*SQRT($B$2)*MC_Shocks!B58)</f>
        <v>561.897422847878</v>
      </c>
      <c r="E61" s="0" t="n">
        <f aca="false">D61*EXP((Inputs!$B$6-Inputs!$B$7-0.5*Inputs!$B$8^2)*$B$2+Inputs!$B$8*SQRT($B$2)*MC_Shocks!C58)</f>
        <v>568.665681201346</v>
      </c>
      <c r="F61" s="0" t="n">
        <f aca="false">E61*EXP((Inputs!$B$6-Inputs!$B$7-0.5*Inputs!$B$8^2)*$B$2+Inputs!$B$8*SQRT($B$2)*MC_Shocks!D58)</f>
        <v>577.162649132513</v>
      </c>
      <c r="G61" s="0" t="n">
        <f aca="false">F61*EXP((Inputs!$B$6-Inputs!$B$7-0.5*Inputs!$B$8^2)*$B$2+Inputs!$B$8*SQRT($B$2)*MC_Shocks!E58)</f>
        <v>576.743672602004</v>
      </c>
      <c r="H61" s="0" t="n">
        <f aca="false">G61*EXP((Inputs!$B$6-Inputs!$B$7-0.5*Inputs!$B$8^2)*$B$2+Inputs!$B$8*SQRT($B$2)*MC_Shocks!F58)</f>
        <v>571.156296966834</v>
      </c>
      <c r="I61" s="0" t="n">
        <f aca="false">H61*EXP((Inputs!$B$6-Inputs!$B$7-0.5*Inputs!$B$8^2)*$B$2+Inputs!$B$8*SQRT($B$2)*MC_Shocks!G58)</f>
        <v>580.786645304122</v>
      </c>
      <c r="J61" s="0" t="n">
        <f aca="false">I61*EXP((Inputs!$B$6-Inputs!$B$7-0.5*Inputs!$B$8^2)*$B$2+Inputs!$B$8*SQRT($B$2)*MC_Shocks!H58)</f>
        <v>588.234952176529</v>
      </c>
      <c r="K61" s="0" t="n">
        <f aca="false">J61*EXP((Inputs!$B$6-Inputs!$B$7-0.5*Inputs!$B$8^2)*$B$2+Inputs!$B$8*SQRT($B$2)*MC_Shocks!I58)</f>
        <v>591.467557634878</v>
      </c>
      <c r="L61" s="0" t="n">
        <f aca="false">K61*EXP((Inputs!$B$6-Inputs!$B$7-0.5*Inputs!$B$8^2)*$B$2+Inputs!$B$8*SQRT($B$2)*MC_Shocks!J58)</f>
        <v>587.723386376523</v>
      </c>
      <c r="M61" s="0" t="n">
        <f aca="false">L61*EXP((Inputs!$B$6-Inputs!$B$7-0.5*Inputs!$B$8^2)*$B$2+Inputs!$B$8*SQRT($B$2)*MC_Shocks!K58)</f>
        <v>587.550256739862</v>
      </c>
      <c r="N61" s="0" t="n">
        <f aca="false">M61*EXP((Inputs!$B$6-Inputs!$B$7-0.5*Inputs!$B$8^2)*$B$2+Inputs!$B$8*SQRT($B$2)*MC_Shocks!L58)</f>
        <v>586.85864591966</v>
      </c>
      <c r="O61" s="0" t="n">
        <f aca="false">N61*EXP((Inputs!$B$6-Inputs!$B$7-0.5*Inputs!$B$8^2)*$B$2+Inputs!$B$8*SQRT($B$2)*MC_Shocks!M58)</f>
        <v>588.456461262882</v>
      </c>
      <c r="P61" s="0" t="n">
        <f aca="false">O61*EXP((Inputs!$B$6-Inputs!$B$7-0.5*Inputs!$B$8^2)*$B$2+Inputs!$B$8*SQRT($B$2)*MC_Shocks!N58)</f>
        <v>595.325316713252</v>
      </c>
      <c r="Q61" s="0" t="n">
        <f aca="false">P61*EXP((Inputs!$B$6-Inputs!$B$7-0.5*Inputs!$B$8^2)*$B$2+Inputs!$B$8*SQRT($B$2)*MC_Shocks!O58)</f>
        <v>599.549605420821</v>
      </c>
      <c r="R61" s="0" t="n">
        <f aca="false">Q61*EXP((Inputs!$B$6-Inputs!$B$7-0.5*Inputs!$B$8^2)*$B$2+Inputs!$B$8*SQRT($B$2)*MC_Shocks!P58)</f>
        <v>594.503296454606</v>
      </c>
      <c r="S61" s="0" t="n">
        <f aca="false">R61*EXP((Inputs!$B$6-Inputs!$B$7-0.5*Inputs!$B$8^2)*$B$2+Inputs!$B$8*SQRT($B$2)*MC_Shocks!Q58)</f>
        <v>601.087359801844</v>
      </c>
      <c r="T61" s="0" t="n">
        <f aca="false">S61*EXP((Inputs!$B$6-Inputs!$B$7-0.5*Inputs!$B$8^2)*$B$2+Inputs!$B$8*SQRT($B$2)*MC_Shocks!R58)</f>
        <v>602.639198866738</v>
      </c>
      <c r="U61" s="0" t="n">
        <f aca="false">T61*EXP((Inputs!$B$6-Inputs!$B$7-0.5*Inputs!$B$8^2)*$B$2+Inputs!$B$8*SQRT($B$2)*MC_Shocks!S58)</f>
        <v>605.989990138401</v>
      </c>
      <c r="V61" s="0" t="n">
        <f aca="false">U61*EXP((Inputs!$B$6-Inputs!$B$7-0.5*Inputs!$B$8^2)*$B$2+Inputs!$B$8*SQRT($B$2)*MC_Shocks!T58)</f>
        <v>613.139087824228</v>
      </c>
      <c r="W61" s="0" t="n">
        <f aca="false">V61*EXP((Inputs!$B$6-Inputs!$B$7-0.5*Inputs!$B$8^2)*$B$2+Inputs!$B$8*SQRT($B$2)*MC_Shocks!U58)</f>
        <v>607.813451750827</v>
      </c>
      <c r="X61" s="0" t="n">
        <f aca="false">W61*EXP((Inputs!$B$6-Inputs!$B$7-0.5*Inputs!$B$8^2)*$B$2+Inputs!$B$8*SQRT($B$2)*MC_Shocks!V58)</f>
        <v>607.698054004727</v>
      </c>
      <c r="Y61" s="0" t="n">
        <f aca="false">X61*EXP((Inputs!$B$6-Inputs!$B$7-0.5*Inputs!$B$8^2)*$B$2+Inputs!$B$8*SQRT($B$2)*MC_Shocks!W58)</f>
        <v>605.198471562388</v>
      </c>
      <c r="Z61" s="0" t="n">
        <f aca="false">Y61*EXP((Inputs!$B$6-Inputs!$B$7-0.5*Inputs!$B$8^2)*$B$2+Inputs!$B$8*SQRT($B$2)*MC_Shocks!X58)</f>
        <v>597.774155646255</v>
      </c>
      <c r="AA61" s="0" t="n">
        <f aca="false">Z61*EXP((Inputs!$B$6-Inputs!$B$7-0.5*Inputs!$B$8^2)*$B$2+Inputs!$B$8*SQRT($B$2)*MC_Shocks!Y58)</f>
        <v>599.477103401484</v>
      </c>
      <c r="AB61" s="0" t="n">
        <f aca="false">AA61*EXP((Inputs!$B$6-Inputs!$B$7-0.5*Inputs!$B$8^2)*$B$2+Inputs!$B$8*SQRT($B$2)*MC_Shocks!Z58)</f>
        <v>611.598602311854</v>
      </c>
      <c r="AC61" s="0" t="n">
        <f aca="false">AB61*EXP((Inputs!$B$6-Inputs!$B$7-0.5*Inputs!$B$8^2)*$B$2+Inputs!$B$8*SQRT($B$2)*MC_Shocks!AA58)</f>
        <v>602.79263670359</v>
      </c>
      <c r="AD61" s="0" t="n">
        <f aca="false">AC61*EXP((Inputs!$B$6-Inputs!$B$7-0.5*Inputs!$B$8^2)*$B$2+Inputs!$B$8*SQRT($B$2)*MC_Shocks!AB58)</f>
        <v>602.695141004</v>
      </c>
      <c r="AE61" s="0" t="n">
        <f aca="false">AD61*EXP((Inputs!$B$6-Inputs!$B$7-0.5*Inputs!$B$8^2)*$B$2+Inputs!$B$8*SQRT($B$2)*MC_Shocks!AC58)</f>
        <v>605.822614719434</v>
      </c>
      <c r="AF61" s="0" t="n">
        <f aca="false">AE61*EXP((Inputs!$B$6-Inputs!$B$7-0.5*Inputs!$B$8^2)*$B$2+Inputs!$B$8*SQRT($B$2)*MC_Shocks!AD58)</f>
        <v>606.47161776116</v>
      </c>
      <c r="AG61" s="0" t="n">
        <f aca="false">AF61*EXP((Inputs!$B$6-Inputs!$B$7-0.5*Inputs!$B$8^2)*$B$2+Inputs!$B$8*SQRT($B$2)*MC_Shocks!AE58)</f>
        <v>605.984748228021</v>
      </c>
      <c r="AH61" s="0" t="n">
        <f aca="false">AG61*EXP((Inputs!$B$6-Inputs!$B$7-0.5*Inputs!$B$8^2)*$B$2+Inputs!$B$8*SQRT($B$2)*MC_Shocks!AF58)</f>
        <v>599.827739289629</v>
      </c>
      <c r="AI61" s="0" t="n">
        <f aca="false">AH61*EXP((Inputs!$B$6-Inputs!$B$7-0.5*Inputs!$B$8^2)*$B$2+Inputs!$B$8*SQRT($B$2)*MC_Shocks!AG58)</f>
        <v>600.993145117247</v>
      </c>
      <c r="AJ61" s="0" t="n">
        <f aca="false">AI61*EXP((Inputs!$B$6-Inputs!$B$7-0.5*Inputs!$B$8^2)*$B$2+Inputs!$B$8*SQRT($B$2)*MC_Shocks!AH58)</f>
        <v>597.452317509338</v>
      </c>
      <c r="AK61" s="0" t="n">
        <f aca="false">AJ61*EXP((Inputs!$B$6-Inputs!$B$7-0.5*Inputs!$B$8^2)*$B$2+Inputs!$B$8*SQRT($B$2)*MC_Shocks!AI58)</f>
        <v>587.218065056058</v>
      </c>
      <c r="AL61" s="0" t="n">
        <f aca="false">AK61*EXP((Inputs!$B$6-Inputs!$B$7-0.5*Inputs!$B$8^2)*$B$2+Inputs!$B$8*SQRT($B$2)*MC_Shocks!AJ58)</f>
        <v>592.865299790594</v>
      </c>
      <c r="AM61" s="0" t="n">
        <f aca="false">AL61*EXP((Inputs!$B$6-Inputs!$B$7-0.5*Inputs!$B$8^2)*$B$2+Inputs!$B$8*SQRT($B$2)*MC_Shocks!AK58)</f>
        <v>597.446289543123</v>
      </c>
      <c r="AN61" s="0" t="n">
        <f aca="false">AM61*EXP((Inputs!$B$6-Inputs!$B$7-0.5*Inputs!$B$8^2)*$B$2+Inputs!$B$8*SQRT($B$2)*MC_Shocks!AL58)</f>
        <v>597.747569361026</v>
      </c>
      <c r="AO61" s="0" t="n">
        <f aca="false">AN61*EXP((Inputs!$B$6-Inputs!$B$7-0.5*Inputs!$B$8^2)*$B$2+Inputs!$B$8*SQRT($B$2)*MC_Shocks!AM58)</f>
        <v>598.891297462433</v>
      </c>
      <c r="AP61" s="0" t="n">
        <f aca="false">AO61*EXP((Inputs!$B$6-Inputs!$B$7-0.5*Inputs!$B$8^2)*$B$2+Inputs!$B$8*SQRT($B$2)*MC_Shocks!AN58)</f>
        <v>604.074152166847</v>
      </c>
      <c r="AQ61" s="0" t="n">
        <f aca="false">AP61*EXP((Inputs!$B$6-Inputs!$B$7-0.5*Inputs!$B$8^2)*$B$2+Inputs!$B$8*SQRT($B$2)*MC_Shocks!AO58)</f>
        <v>605.207251811827</v>
      </c>
      <c r="AR61" s="0" t="n">
        <f aca="false">AQ61*EXP((Inputs!$B$6-Inputs!$B$7-0.5*Inputs!$B$8^2)*$B$2+Inputs!$B$8*SQRT($B$2)*MC_Shocks!AP58)</f>
        <v>609.62061926315</v>
      </c>
      <c r="AS61" s="0" t="n">
        <f aca="false">AR61*EXP((Inputs!$B$6-Inputs!$B$7-0.5*Inputs!$B$8^2)*$B$2+Inputs!$B$8*SQRT($B$2)*MC_Shocks!AQ58)</f>
        <v>608.241034102886</v>
      </c>
      <c r="AT61" s="0" t="n">
        <f aca="false">AS61*EXP((Inputs!$B$6-Inputs!$B$7-0.5*Inputs!$B$8^2)*$B$2+Inputs!$B$8*SQRT($B$2)*MC_Shocks!AR58)</f>
        <v>614.662590916463</v>
      </c>
      <c r="AU61" s="0" t="n">
        <f aca="false">AT61*EXP((Inputs!$B$6-Inputs!$B$7-0.5*Inputs!$B$8^2)*$B$2+Inputs!$B$8*SQRT($B$2)*MC_Shocks!AS58)</f>
        <v>616.286894514371</v>
      </c>
      <c r="AV61" s="0" t="n">
        <f aca="false">AU61*EXP((Inputs!$B$6-Inputs!$B$7-0.5*Inputs!$B$8^2)*$B$2+Inputs!$B$8*SQRT($B$2)*MC_Shocks!AT58)</f>
        <v>617.2945664087</v>
      </c>
      <c r="AW61" s="0" t="n">
        <f aca="false">AV61*EXP((Inputs!$B$6-Inputs!$B$7-0.5*Inputs!$B$8^2)*$B$2+Inputs!$B$8*SQRT($B$2)*MC_Shocks!AU58)</f>
        <v>611.163984252499</v>
      </c>
      <c r="AX61" s="0" t="n">
        <f aca="false">AW61*EXP((Inputs!$B$6-Inputs!$B$7-0.5*Inputs!$B$8^2)*$B$2+Inputs!$B$8*SQRT($B$2)*MC_Shocks!AV58)</f>
        <v>612.614612362944</v>
      </c>
      <c r="AY61" s="0" t="n">
        <f aca="false">AX61*EXP((Inputs!$B$6-Inputs!$B$7-0.5*Inputs!$B$8^2)*$B$2+Inputs!$B$8*SQRT($B$2)*MC_Shocks!AW58)</f>
        <v>608.642160091133</v>
      </c>
      <c r="AZ61" s="0" t="n">
        <f aca="false">AY61*EXP((Inputs!$B$6-Inputs!$B$7-0.5*Inputs!$B$8^2)*$B$2+Inputs!$B$8*SQRT($B$2)*MC_Shocks!AX58)</f>
        <v>605.625231386767</v>
      </c>
      <c r="BA61" s="0" t="n">
        <f aca="false">AZ61*EXP((Inputs!$B$6-Inputs!$B$7-0.5*Inputs!$B$8^2)*$B$2+Inputs!$B$8*SQRT($B$2)*MC_Shocks!AY58)</f>
        <v>601.777243473589</v>
      </c>
      <c r="BB61" s="0" t="n">
        <f aca="false">BA61*EXP((Inputs!$B$6-Inputs!$B$7-0.5*Inputs!$B$8^2)*$B$2+Inputs!$B$8*SQRT($B$2)*MC_Shocks!AZ58)</f>
        <v>596.764925957308</v>
      </c>
      <c r="BC61" s="0" t="n">
        <f aca="false">BB61*EXP((Inputs!$B$6-Inputs!$B$7-0.5*Inputs!$B$8^2)*$B$2+Inputs!$B$8*SQRT($B$2)*MC_Shocks!BA58)</f>
        <v>606.966338093599</v>
      </c>
      <c r="BD61" s="0" t="n">
        <f aca="false">BC61*EXP((Inputs!$B$6-Inputs!$B$7-0.5*Inputs!$B$8^2)*$B$2+Inputs!$B$8*SQRT($B$2)*MC_Shocks!BB58)</f>
        <v>613.468625019282</v>
      </c>
      <c r="BE61" s="0" t="n">
        <f aca="false">BD61*EXP((Inputs!$B$6-Inputs!$B$7-0.5*Inputs!$B$8^2)*$B$2+Inputs!$B$8*SQRT($B$2)*MC_Shocks!BC58)</f>
        <v>622.944637242781</v>
      </c>
      <c r="BF61" s="0" t="n">
        <f aca="false">BE61*EXP((Inputs!$B$6-Inputs!$B$7-0.5*Inputs!$B$8^2)*$B$2+Inputs!$B$8*SQRT($B$2)*MC_Shocks!BD58)</f>
        <v>616.988755522003</v>
      </c>
      <c r="BG61" s="0" t="n">
        <f aca="false">BF61*EXP((Inputs!$B$6-Inputs!$B$7-0.5*Inputs!$B$8^2)*$B$2+Inputs!$B$8*SQRT($B$2)*MC_Shocks!BE58)</f>
        <v>617.395843780474</v>
      </c>
      <c r="BH61" s="0" t="n">
        <f aca="false">BG61*EXP((Inputs!$B$6-Inputs!$B$7-0.5*Inputs!$B$8^2)*$B$2+Inputs!$B$8*SQRT($B$2)*MC_Shocks!BF58)</f>
        <v>611.150570941805</v>
      </c>
      <c r="BI61" s="0" t="n">
        <f aca="false">BH61*EXP((Inputs!$B$6-Inputs!$B$7-0.5*Inputs!$B$8^2)*$B$2+Inputs!$B$8*SQRT($B$2)*MC_Shocks!BG58)</f>
        <v>607.844303761205</v>
      </c>
      <c r="BJ61" s="0" t="n">
        <f aca="false">BI61*EXP((Inputs!$B$6-Inputs!$B$7-0.5*Inputs!$B$8^2)*$B$2+Inputs!$B$8*SQRT($B$2)*MC_Shocks!BH58)</f>
        <v>603.490097536597</v>
      </c>
      <c r="BK61" s="0" t="n">
        <f aca="false">BJ61*EXP((Inputs!$B$6-Inputs!$B$7-0.5*Inputs!$B$8^2)*$B$2+Inputs!$B$8*SQRT($B$2)*MC_Shocks!BI58)</f>
        <v>609.511326055599</v>
      </c>
      <c r="BL61" s="0" t="n">
        <f aca="false">BK61*EXP((Inputs!$B$6-Inputs!$B$7-0.5*Inputs!$B$8^2)*$B$2+Inputs!$B$8*SQRT($B$2)*MC_Shocks!BJ58)</f>
        <v>607.65578856688</v>
      </c>
      <c r="BM61" s="0" t="n">
        <f aca="false">BL61*EXP((Inputs!$B$6-Inputs!$B$7-0.5*Inputs!$B$8^2)*$B$2+Inputs!$B$8*SQRT($B$2)*MC_Shocks!BK58)</f>
        <v>612.885617376666</v>
      </c>
      <c r="BN61" s="0" t="n">
        <f aca="false">AVERAGE(C61:BM61)</f>
        <v>600.214805936219</v>
      </c>
      <c r="BO61" s="0" t="n">
        <f aca="false">MAX(B61:BM61)</f>
        <v>622.944637242781</v>
      </c>
      <c r="BP61" s="0" t="n">
        <f aca="false">MAX(BM61-Inputs!$B$4,0)</f>
        <v>37.8856173766661</v>
      </c>
      <c r="BQ61" s="0" t="n">
        <f aca="false">MAX(Inputs!$B$4-BM61,0)</f>
        <v>0</v>
      </c>
      <c r="BR61" s="0" t="n">
        <f aca="false">MAX(BN61-Inputs!$B$4,0)</f>
        <v>25.2148059362194</v>
      </c>
      <c r="BS61" s="0" t="n">
        <f aca="false">IF(BO61&gt;=Inputs!$B$9,0,MAX(BM61-Inputs!$B$4,0))</f>
        <v>0</v>
      </c>
    </row>
    <row r="62" customFormat="false" ht="15" hidden="false" customHeight="false" outlineLevel="0" collapsed="false">
      <c r="A62" s="0" t="n">
        <v>58</v>
      </c>
      <c r="B62" s="0" t="n">
        <f aca="false">Inputs!$B$3</f>
        <v>574.788024902344</v>
      </c>
      <c r="C62" s="0" t="n">
        <f aca="false">B62*EXP((Inputs!$B$6-Inputs!$B$7-0.5*Inputs!$B$8^2)*$B$2+Inputs!$B$8*SQRT($B$2)*MC_Shocks!A59)</f>
        <v>577.603770623664</v>
      </c>
      <c r="D62" s="0" t="n">
        <f aca="false">C62*EXP((Inputs!$B$6-Inputs!$B$7-0.5*Inputs!$B$8^2)*$B$2+Inputs!$B$8*SQRT($B$2)*MC_Shocks!B59)</f>
        <v>588.311823669606</v>
      </c>
      <c r="E62" s="0" t="n">
        <f aca="false">D62*EXP((Inputs!$B$6-Inputs!$B$7-0.5*Inputs!$B$8^2)*$B$2+Inputs!$B$8*SQRT($B$2)*MC_Shocks!C59)</f>
        <v>581.502385409395</v>
      </c>
      <c r="F62" s="0" t="n">
        <f aca="false">E62*EXP((Inputs!$B$6-Inputs!$B$7-0.5*Inputs!$B$8^2)*$B$2+Inputs!$B$8*SQRT($B$2)*MC_Shocks!D59)</f>
        <v>587.395789076428</v>
      </c>
      <c r="G62" s="0" t="n">
        <f aca="false">F62*EXP((Inputs!$B$6-Inputs!$B$7-0.5*Inputs!$B$8^2)*$B$2+Inputs!$B$8*SQRT($B$2)*MC_Shocks!E59)</f>
        <v>592.818243353928</v>
      </c>
      <c r="H62" s="0" t="n">
        <f aca="false">G62*EXP((Inputs!$B$6-Inputs!$B$7-0.5*Inputs!$B$8^2)*$B$2+Inputs!$B$8*SQRT($B$2)*MC_Shocks!F59)</f>
        <v>588.313753379621</v>
      </c>
      <c r="I62" s="0" t="n">
        <f aca="false">H62*EXP((Inputs!$B$6-Inputs!$B$7-0.5*Inputs!$B$8^2)*$B$2+Inputs!$B$8*SQRT($B$2)*MC_Shocks!G59)</f>
        <v>593.088884285036</v>
      </c>
      <c r="J62" s="0" t="n">
        <f aca="false">I62*EXP((Inputs!$B$6-Inputs!$B$7-0.5*Inputs!$B$8^2)*$B$2+Inputs!$B$8*SQRT($B$2)*MC_Shocks!H59)</f>
        <v>594.728637175444</v>
      </c>
      <c r="K62" s="0" t="n">
        <f aca="false">J62*EXP((Inputs!$B$6-Inputs!$B$7-0.5*Inputs!$B$8^2)*$B$2+Inputs!$B$8*SQRT($B$2)*MC_Shocks!I59)</f>
        <v>593.712382148719</v>
      </c>
      <c r="L62" s="0" t="n">
        <f aca="false">K62*EXP((Inputs!$B$6-Inputs!$B$7-0.5*Inputs!$B$8^2)*$B$2+Inputs!$B$8*SQRT($B$2)*MC_Shocks!J59)</f>
        <v>589.900026898513</v>
      </c>
      <c r="M62" s="0" t="n">
        <f aca="false">L62*EXP((Inputs!$B$6-Inputs!$B$7-0.5*Inputs!$B$8^2)*$B$2+Inputs!$B$8*SQRT($B$2)*MC_Shocks!K59)</f>
        <v>586.599753956849</v>
      </c>
      <c r="N62" s="0" t="n">
        <f aca="false">M62*EXP((Inputs!$B$6-Inputs!$B$7-0.5*Inputs!$B$8^2)*$B$2+Inputs!$B$8*SQRT($B$2)*MC_Shocks!L59)</f>
        <v>596.272718745195</v>
      </c>
      <c r="O62" s="0" t="n">
        <f aca="false">N62*EXP((Inputs!$B$6-Inputs!$B$7-0.5*Inputs!$B$8^2)*$B$2+Inputs!$B$8*SQRT($B$2)*MC_Shocks!M59)</f>
        <v>596.332196630853</v>
      </c>
      <c r="P62" s="0" t="n">
        <f aca="false">O62*EXP((Inputs!$B$6-Inputs!$B$7-0.5*Inputs!$B$8^2)*$B$2+Inputs!$B$8*SQRT($B$2)*MC_Shocks!N59)</f>
        <v>600.100309165922</v>
      </c>
      <c r="Q62" s="0" t="n">
        <f aca="false">P62*EXP((Inputs!$B$6-Inputs!$B$7-0.5*Inputs!$B$8^2)*$B$2+Inputs!$B$8*SQRT($B$2)*MC_Shocks!O59)</f>
        <v>596.403217035947</v>
      </c>
      <c r="R62" s="0" t="n">
        <f aca="false">Q62*EXP((Inputs!$B$6-Inputs!$B$7-0.5*Inputs!$B$8^2)*$B$2+Inputs!$B$8*SQRT($B$2)*MC_Shocks!P59)</f>
        <v>592.780845582654</v>
      </c>
      <c r="S62" s="0" t="n">
        <f aca="false">R62*EXP((Inputs!$B$6-Inputs!$B$7-0.5*Inputs!$B$8^2)*$B$2+Inputs!$B$8*SQRT($B$2)*MC_Shocks!Q59)</f>
        <v>597.947186212096</v>
      </c>
      <c r="T62" s="0" t="n">
        <f aca="false">S62*EXP((Inputs!$B$6-Inputs!$B$7-0.5*Inputs!$B$8^2)*$B$2+Inputs!$B$8*SQRT($B$2)*MC_Shocks!R59)</f>
        <v>591.635434429278</v>
      </c>
      <c r="U62" s="0" t="n">
        <f aca="false">T62*EXP((Inputs!$B$6-Inputs!$B$7-0.5*Inputs!$B$8^2)*$B$2+Inputs!$B$8*SQRT($B$2)*MC_Shocks!S59)</f>
        <v>589.74549419541</v>
      </c>
      <c r="V62" s="0" t="n">
        <f aca="false">U62*EXP((Inputs!$B$6-Inputs!$B$7-0.5*Inputs!$B$8^2)*$B$2+Inputs!$B$8*SQRT($B$2)*MC_Shocks!T59)</f>
        <v>589.960357464628</v>
      </c>
      <c r="W62" s="0" t="n">
        <f aca="false">V62*EXP((Inputs!$B$6-Inputs!$B$7-0.5*Inputs!$B$8^2)*$B$2+Inputs!$B$8*SQRT($B$2)*MC_Shocks!U59)</f>
        <v>590.537527755376</v>
      </c>
      <c r="X62" s="0" t="n">
        <f aca="false">W62*EXP((Inputs!$B$6-Inputs!$B$7-0.5*Inputs!$B$8^2)*$B$2+Inputs!$B$8*SQRT($B$2)*MC_Shocks!V59)</f>
        <v>589.754750756795</v>
      </c>
      <c r="Y62" s="0" t="n">
        <f aca="false">X62*EXP((Inputs!$B$6-Inputs!$B$7-0.5*Inputs!$B$8^2)*$B$2+Inputs!$B$8*SQRT($B$2)*MC_Shocks!W59)</f>
        <v>591.665312433289</v>
      </c>
      <c r="Z62" s="0" t="n">
        <f aca="false">Y62*EXP((Inputs!$B$6-Inputs!$B$7-0.5*Inputs!$B$8^2)*$B$2+Inputs!$B$8*SQRT($B$2)*MC_Shocks!X59)</f>
        <v>594.982414582804</v>
      </c>
      <c r="AA62" s="0" t="n">
        <f aca="false">Z62*EXP((Inputs!$B$6-Inputs!$B$7-0.5*Inputs!$B$8^2)*$B$2+Inputs!$B$8*SQRT($B$2)*MC_Shocks!Y59)</f>
        <v>598.516461063314</v>
      </c>
      <c r="AB62" s="0" t="n">
        <f aca="false">AA62*EXP((Inputs!$B$6-Inputs!$B$7-0.5*Inputs!$B$8^2)*$B$2+Inputs!$B$8*SQRT($B$2)*MC_Shocks!Z59)</f>
        <v>593.91013085037</v>
      </c>
      <c r="AC62" s="0" t="n">
        <f aca="false">AB62*EXP((Inputs!$B$6-Inputs!$B$7-0.5*Inputs!$B$8^2)*$B$2+Inputs!$B$8*SQRT($B$2)*MC_Shocks!AA59)</f>
        <v>592.6287502856</v>
      </c>
      <c r="AD62" s="0" t="n">
        <f aca="false">AC62*EXP((Inputs!$B$6-Inputs!$B$7-0.5*Inputs!$B$8^2)*$B$2+Inputs!$B$8*SQRT($B$2)*MC_Shocks!AB59)</f>
        <v>598.328829150519</v>
      </c>
      <c r="AE62" s="0" t="n">
        <f aca="false">AD62*EXP((Inputs!$B$6-Inputs!$B$7-0.5*Inputs!$B$8^2)*$B$2+Inputs!$B$8*SQRT($B$2)*MC_Shocks!AC59)</f>
        <v>602.64723761305</v>
      </c>
      <c r="AF62" s="0" t="n">
        <f aca="false">AE62*EXP((Inputs!$B$6-Inputs!$B$7-0.5*Inputs!$B$8^2)*$B$2+Inputs!$B$8*SQRT($B$2)*MC_Shocks!AD59)</f>
        <v>596.17574666074</v>
      </c>
      <c r="AG62" s="0" t="n">
        <f aca="false">AF62*EXP((Inputs!$B$6-Inputs!$B$7-0.5*Inputs!$B$8^2)*$B$2+Inputs!$B$8*SQRT($B$2)*MC_Shocks!AE59)</f>
        <v>597.896764598052</v>
      </c>
      <c r="AH62" s="0" t="n">
        <f aca="false">AG62*EXP((Inputs!$B$6-Inputs!$B$7-0.5*Inputs!$B$8^2)*$B$2+Inputs!$B$8*SQRT($B$2)*MC_Shocks!AF59)</f>
        <v>588.642623715952</v>
      </c>
      <c r="AI62" s="0" t="n">
        <f aca="false">AH62*EXP((Inputs!$B$6-Inputs!$B$7-0.5*Inputs!$B$8^2)*$B$2+Inputs!$B$8*SQRT($B$2)*MC_Shocks!AG59)</f>
        <v>588.917384059904</v>
      </c>
      <c r="AJ62" s="0" t="n">
        <f aca="false">AI62*EXP((Inputs!$B$6-Inputs!$B$7-0.5*Inputs!$B$8^2)*$B$2+Inputs!$B$8*SQRT($B$2)*MC_Shocks!AH59)</f>
        <v>597.906955162099</v>
      </c>
      <c r="AK62" s="0" t="n">
        <f aca="false">AJ62*EXP((Inputs!$B$6-Inputs!$B$7-0.5*Inputs!$B$8^2)*$B$2+Inputs!$B$8*SQRT($B$2)*MC_Shocks!AI59)</f>
        <v>593.483777609119</v>
      </c>
      <c r="AL62" s="0" t="n">
        <f aca="false">AK62*EXP((Inputs!$B$6-Inputs!$B$7-0.5*Inputs!$B$8^2)*$B$2+Inputs!$B$8*SQRT($B$2)*MC_Shocks!AJ59)</f>
        <v>589.624300818268</v>
      </c>
      <c r="AM62" s="0" t="n">
        <f aca="false">AL62*EXP((Inputs!$B$6-Inputs!$B$7-0.5*Inputs!$B$8^2)*$B$2+Inputs!$B$8*SQRT($B$2)*MC_Shocks!AK59)</f>
        <v>593.264835375711</v>
      </c>
      <c r="AN62" s="0" t="n">
        <f aca="false">AM62*EXP((Inputs!$B$6-Inputs!$B$7-0.5*Inputs!$B$8^2)*$B$2+Inputs!$B$8*SQRT($B$2)*MC_Shocks!AL59)</f>
        <v>586.10341226624</v>
      </c>
      <c r="AO62" s="0" t="n">
        <f aca="false">AN62*EXP((Inputs!$B$6-Inputs!$B$7-0.5*Inputs!$B$8^2)*$B$2+Inputs!$B$8*SQRT($B$2)*MC_Shocks!AM59)</f>
        <v>583.223778429731</v>
      </c>
      <c r="AP62" s="0" t="n">
        <f aca="false">AO62*EXP((Inputs!$B$6-Inputs!$B$7-0.5*Inputs!$B$8^2)*$B$2+Inputs!$B$8*SQRT($B$2)*MC_Shocks!AN59)</f>
        <v>586.045144023658</v>
      </c>
      <c r="AQ62" s="0" t="n">
        <f aca="false">AP62*EXP((Inputs!$B$6-Inputs!$B$7-0.5*Inputs!$B$8^2)*$B$2+Inputs!$B$8*SQRT($B$2)*MC_Shocks!AO59)</f>
        <v>583.15871459518</v>
      </c>
      <c r="AR62" s="0" t="n">
        <f aca="false">AQ62*EXP((Inputs!$B$6-Inputs!$B$7-0.5*Inputs!$B$8^2)*$B$2+Inputs!$B$8*SQRT($B$2)*MC_Shocks!AP59)</f>
        <v>582.123004909786</v>
      </c>
      <c r="AS62" s="0" t="n">
        <f aca="false">AR62*EXP((Inputs!$B$6-Inputs!$B$7-0.5*Inputs!$B$8^2)*$B$2+Inputs!$B$8*SQRT($B$2)*MC_Shocks!AQ59)</f>
        <v>585.625026334622</v>
      </c>
      <c r="AT62" s="0" t="n">
        <f aca="false">AS62*EXP((Inputs!$B$6-Inputs!$B$7-0.5*Inputs!$B$8^2)*$B$2+Inputs!$B$8*SQRT($B$2)*MC_Shocks!AR59)</f>
        <v>587.642126559645</v>
      </c>
      <c r="AU62" s="0" t="n">
        <f aca="false">AT62*EXP((Inputs!$B$6-Inputs!$B$7-0.5*Inputs!$B$8^2)*$B$2+Inputs!$B$8*SQRT($B$2)*MC_Shocks!AS59)</f>
        <v>588.942833433314</v>
      </c>
      <c r="AV62" s="0" t="n">
        <f aca="false">AU62*EXP((Inputs!$B$6-Inputs!$B$7-0.5*Inputs!$B$8^2)*$B$2+Inputs!$B$8*SQRT($B$2)*MC_Shocks!AT59)</f>
        <v>587.415969916127</v>
      </c>
      <c r="AW62" s="0" t="n">
        <f aca="false">AV62*EXP((Inputs!$B$6-Inputs!$B$7-0.5*Inputs!$B$8^2)*$B$2+Inputs!$B$8*SQRT($B$2)*MC_Shocks!AU59)</f>
        <v>589.198544308921</v>
      </c>
      <c r="AX62" s="0" t="n">
        <f aca="false">AW62*EXP((Inputs!$B$6-Inputs!$B$7-0.5*Inputs!$B$8^2)*$B$2+Inputs!$B$8*SQRT($B$2)*MC_Shocks!AV59)</f>
        <v>588.676016332928</v>
      </c>
      <c r="AY62" s="0" t="n">
        <f aca="false">AX62*EXP((Inputs!$B$6-Inputs!$B$7-0.5*Inputs!$B$8^2)*$B$2+Inputs!$B$8*SQRT($B$2)*MC_Shocks!AW59)</f>
        <v>590.873562874269</v>
      </c>
      <c r="AZ62" s="0" t="n">
        <f aca="false">AY62*EXP((Inputs!$B$6-Inputs!$B$7-0.5*Inputs!$B$8^2)*$B$2+Inputs!$B$8*SQRT($B$2)*MC_Shocks!AX59)</f>
        <v>588.60435945978</v>
      </c>
      <c r="BA62" s="0" t="n">
        <f aca="false">AZ62*EXP((Inputs!$B$6-Inputs!$B$7-0.5*Inputs!$B$8^2)*$B$2+Inputs!$B$8*SQRT($B$2)*MC_Shocks!AY59)</f>
        <v>587.807937377072</v>
      </c>
      <c r="BB62" s="0" t="n">
        <f aca="false">BA62*EXP((Inputs!$B$6-Inputs!$B$7-0.5*Inputs!$B$8^2)*$B$2+Inputs!$B$8*SQRT($B$2)*MC_Shocks!AZ59)</f>
        <v>583.26480173158</v>
      </c>
      <c r="BC62" s="0" t="n">
        <f aca="false">BB62*EXP((Inputs!$B$6-Inputs!$B$7-0.5*Inputs!$B$8^2)*$B$2+Inputs!$B$8*SQRT($B$2)*MC_Shocks!BA59)</f>
        <v>583.157848771597</v>
      </c>
      <c r="BD62" s="0" t="n">
        <f aca="false">BC62*EXP((Inputs!$B$6-Inputs!$B$7-0.5*Inputs!$B$8^2)*$B$2+Inputs!$B$8*SQRT($B$2)*MC_Shocks!BB59)</f>
        <v>579.472723022314</v>
      </c>
      <c r="BE62" s="0" t="n">
        <f aca="false">BD62*EXP((Inputs!$B$6-Inputs!$B$7-0.5*Inputs!$B$8^2)*$B$2+Inputs!$B$8*SQRT($B$2)*MC_Shocks!BC59)</f>
        <v>574.428269667742</v>
      </c>
      <c r="BF62" s="0" t="n">
        <f aca="false">BE62*EXP((Inputs!$B$6-Inputs!$B$7-0.5*Inputs!$B$8^2)*$B$2+Inputs!$B$8*SQRT($B$2)*MC_Shocks!BD59)</f>
        <v>575.662475568861</v>
      </c>
      <c r="BG62" s="0" t="n">
        <f aca="false">BF62*EXP((Inputs!$B$6-Inputs!$B$7-0.5*Inputs!$B$8^2)*$B$2+Inputs!$B$8*SQRT($B$2)*MC_Shocks!BE59)</f>
        <v>576.689211464235</v>
      </c>
      <c r="BH62" s="0" t="n">
        <f aca="false">BG62*EXP((Inputs!$B$6-Inputs!$B$7-0.5*Inputs!$B$8^2)*$B$2+Inputs!$B$8*SQRT($B$2)*MC_Shocks!BF59)</f>
        <v>580.336627600419</v>
      </c>
      <c r="BI62" s="0" t="n">
        <f aca="false">BH62*EXP((Inputs!$B$6-Inputs!$B$7-0.5*Inputs!$B$8^2)*$B$2+Inputs!$B$8*SQRT($B$2)*MC_Shocks!BG59)</f>
        <v>578.409764713568</v>
      </c>
      <c r="BJ62" s="0" t="n">
        <f aca="false">BI62*EXP((Inputs!$B$6-Inputs!$B$7-0.5*Inputs!$B$8^2)*$B$2+Inputs!$B$8*SQRT($B$2)*MC_Shocks!BH59)</f>
        <v>580.339889346597</v>
      </c>
      <c r="BK62" s="0" t="n">
        <f aca="false">BJ62*EXP((Inputs!$B$6-Inputs!$B$7-0.5*Inputs!$B$8^2)*$B$2+Inputs!$B$8*SQRT($B$2)*MC_Shocks!BI59)</f>
        <v>582.936191244365</v>
      </c>
      <c r="BL62" s="0" t="n">
        <f aca="false">BK62*EXP((Inputs!$B$6-Inputs!$B$7-0.5*Inputs!$B$8^2)*$B$2+Inputs!$B$8*SQRT($B$2)*MC_Shocks!BJ59)</f>
        <v>585.05182459464</v>
      </c>
      <c r="BM62" s="0" t="n">
        <f aca="false">BL62*EXP((Inputs!$B$6-Inputs!$B$7-0.5*Inputs!$B$8^2)*$B$2+Inputs!$B$8*SQRT($B$2)*MC_Shocks!BK59)</f>
        <v>581.287157433168</v>
      </c>
      <c r="BN62" s="0" t="n">
        <f aca="false">AVERAGE(C62:BM62)</f>
        <v>588.897051236675</v>
      </c>
      <c r="BO62" s="0" t="n">
        <f aca="false">MAX(B62:BM62)</f>
        <v>602.64723761305</v>
      </c>
      <c r="BP62" s="0" t="n">
        <f aca="false">MAX(BM62-Inputs!$B$4,0)</f>
        <v>6.28715743316752</v>
      </c>
      <c r="BQ62" s="0" t="n">
        <f aca="false">MAX(Inputs!$B$4-BM62,0)</f>
        <v>0</v>
      </c>
      <c r="BR62" s="0" t="n">
        <f aca="false">MAX(BN62-Inputs!$B$4,0)</f>
        <v>13.8970512366747</v>
      </c>
      <c r="BS62" s="0" t="n">
        <f aca="false">IF(BO62&gt;=Inputs!$B$9,0,MAX(BM62-Inputs!$B$4,0))</f>
        <v>6.28715743316752</v>
      </c>
    </row>
    <row r="63" customFormat="false" ht="15" hidden="false" customHeight="false" outlineLevel="0" collapsed="false">
      <c r="A63" s="0" t="n">
        <v>59</v>
      </c>
      <c r="B63" s="0" t="n">
        <f aca="false">Inputs!$B$3</f>
        <v>574.788024902344</v>
      </c>
      <c r="C63" s="0" t="n">
        <f aca="false">B63*EXP((Inputs!$B$6-Inputs!$B$7-0.5*Inputs!$B$8^2)*$B$2+Inputs!$B$8*SQRT($B$2)*MC_Shocks!A60)</f>
        <v>575.523777109858</v>
      </c>
      <c r="D63" s="0" t="n">
        <f aca="false">C63*EXP((Inputs!$B$6-Inputs!$B$7-0.5*Inputs!$B$8^2)*$B$2+Inputs!$B$8*SQRT($B$2)*MC_Shocks!B60)</f>
        <v>577.243149883436</v>
      </c>
      <c r="E63" s="0" t="n">
        <f aca="false">D63*EXP((Inputs!$B$6-Inputs!$B$7-0.5*Inputs!$B$8^2)*$B$2+Inputs!$B$8*SQRT($B$2)*MC_Shocks!C60)</f>
        <v>577.330478492174</v>
      </c>
      <c r="F63" s="0" t="n">
        <f aca="false">E63*EXP((Inputs!$B$6-Inputs!$B$7-0.5*Inputs!$B$8^2)*$B$2+Inputs!$B$8*SQRT($B$2)*MC_Shocks!D60)</f>
        <v>567.906752682293</v>
      </c>
      <c r="G63" s="0" t="n">
        <f aca="false">F63*EXP((Inputs!$B$6-Inputs!$B$7-0.5*Inputs!$B$8^2)*$B$2+Inputs!$B$8*SQRT($B$2)*MC_Shocks!E60)</f>
        <v>568.683888251587</v>
      </c>
      <c r="H63" s="0" t="n">
        <f aca="false">G63*EXP((Inputs!$B$6-Inputs!$B$7-0.5*Inputs!$B$8^2)*$B$2+Inputs!$B$8*SQRT($B$2)*MC_Shocks!F60)</f>
        <v>578.808090774879</v>
      </c>
      <c r="I63" s="0" t="n">
        <f aca="false">H63*EXP((Inputs!$B$6-Inputs!$B$7-0.5*Inputs!$B$8^2)*$B$2+Inputs!$B$8*SQRT($B$2)*MC_Shocks!G60)</f>
        <v>577.211715280638</v>
      </c>
      <c r="J63" s="0" t="n">
        <f aca="false">I63*EXP((Inputs!$B$6-Inputs!$B$7-0.5*Inputs!$B$8^2)*$B$2+Inputs!$B$8*SQRT($B$2)*MC_Shocks!H60)</f>
        <v>573.941597108433</v>
      </c>
      <c r="K63" s="0" t="n">
        <f aca="false">J63*EXP((Inputs!$B$6-Inputs!$B$7-0.5*Inputs!$B$8^2)*$B$2+Inputs!$B$8*SQRT($B$2)*MC_Shocks!I60)</f>
        <v>575.698295663221</v>
      </c>
      <c r="L63" s="0" t="n">
        <f aca="false">K63*EXP((Inputs!$B$6-Inputs!$B$7-0.5*Inputs!$B$8^2)*$B$2+Inputs!$B$8*SQRT($B$2)*MC_Shocks!J60)</f>
        <v>577.181135212302</v>
      </c>
      <c r="M63" s="0" t="n">
        <f aca="false">L63*EXP((Inputs!$B$6-Inputs!$B$7-0.5*Inputs!$B$8^2)*$B$2+Inputs!$B$8*SQRT($B$2)*MC_Shocks!K60)</f>
        <v>582.723260789476</v>
      </c>
      <c r="N63" s="0" t="n">
        <f aca="false">M63*EXP((Inputs!$B$6-Inputs!$B$7-0.5*Inputs!$B$8^2)*$B$2+Inputs!$B$8*SQRT($B$2)*MC_Shocks!L60)</f>
        <v>576.991826587265</v>
      </c>
      <c r="O63" s="0" t="n">
        <f aca="false">N63*EXP((Inputs!$B$6-Inputs!$B$7-0.5*Inputs!$B$8^2)*$B$2+Inputs!$B$8*SQRT($B$2)*MC_Shocks!M60)</f>
        <v>580.404015661906</v>
      </c>
      <c r="P63" s="0" t="n">
        <f aca="false">O63*EXP((Inputs!$B$6-Inputs!$B$7-0.5*Inputs!$B$8^2)*$B$2+Inputs!$B$8*SQRT($B$2)*MC_Shocks!N60)</f>
        <v>583.183893384494</v>
      </c>
      <c r="Q63" s="0" t="n">
        <f aca="false">P63*EXP((Inputs!$B$6-Inputs!$B$7-0.5*Inputs!$B$8^2)*$B$2+Inputs!$B$8*SQRT($B$2)*MC_Shocks!O60)</f>
        <v>582.581591831411</v>
      </c>
      <c r="R63" s="0" t="n">
        <f aca="false">Q63*EXP((Inputs!$B$6-Inputs!$B$7-0.5*Inputs!$B$8^2)*$B$2+Inputs!$B$8*SQRT($B$2)*MC_Shocks!P60)</f>
        <v>584.204076844766</v>
      </c>
      <c r="S63" s="0" t="n">
        <f aca="false">R63*EXP((Inputs!$B$6-Inputs!$B$7-0.5*Inputs!$B$8^2)*$B$2+Inputs!$B$8*SQRT($B$2)*MC_Shocks!Q60)</f>
        <v>589.050160513081</v>
      </c>
      <c r="T63" s="0" t="n">
        <f aca="false">S63*EXP((Inputs!$B$6-Inputs!$B$7-0.5*Inputs!$B$8^2)*$B$2+Inputs!$B$8*SQRT($B$2)*MC_Shocks!R60)</f>
        <v>593.196502213559</v>
      </c>
      <c r="U63" s="0" t="n">
        <f aca="false">T63*EXP((Inputs!$B$6-Inputs!$B$7-0.5*Inputs!$B$8^2)*$B$2+Inputs!$B$8*SQRT($B$2)*MC_Shocks!S60)</f>
        <v>587.89744174699</v>
      </c>
      <c r="V63" s="0" t="n">
        <f aca="false">U63*EXP((Inputs!$B$6-Inputs!$B$7-0.5*Inputs!$B$8^2)*$B$2+Inputs!$B$8*SQRT($B$2)*MC_Shocks!T60)</f>
        <v>591.790758838056</v>
      </c>
      <c r="W63" s="0" t="n">
        <f aca="false">V63*EXP((Inputs!$B$6-Inputs!$B$7-0.5*Inputs!$B$8^2)*$B$2+Inputs!$B$8*SQRT($B$2)*MC_Shocks!U60)</f>
        <v>591.542942456866</v>
      </c>
      <c r="X63" s="0" t="n">
        <f aca="false">W63*EXP((Inputs!$B$6-Inputs!$B$7-0.5*Inputs!$B$8^2)*$B$2+Inputs!$B$8*SQRT($B$2)*MC_Shocks!V60)</f>
        <v>591.940850458406</v>
      </c>
      <c r="Y63" s="0" t="n">
        <f aca="false">X63*EXP((Inputs!$B$6-Inputs!$B$7-0.5*Inputs!$B$8^2)*$B$2+Inputs!$B$8*SQRT($B$2)*MC_Shocks!W60)</f>
        <v>592.340543394086</v>
      </c>
      <c r="Z63" s="0" t="n">
        <f aca="false">Y63*EXP((Inputs!$B$6-Inputs!$B$7-0.5*Inputs!$B$8^2)*$B$2+Inputs!$B$8*SQRT($B$2)*MC_Shocks!X60)</f>
        <v>591.690780191034</v>
      </c>
      <c r="AA63" s="0" t="n">
        <f aca="false">Z63*EXP((Inputs!$B$6-Inputs!$B$7-0.5*Inputs!$B$8^2)*$B$2+Inputs!$B$8*SQRT($B$2)*MC_Shocks!Y60)</f>
        <v>597.367358162777</v>
      </c>
      <c r="AB63" s="0" t="n">
        <f aca="false">AA63*EXP((Inputs!$B$6-Inputs!$B$7-0.5*Inputs!$B$8^2)*$B$2+Inputs!$B$8*SQRT($B$2)*MC_Shocks!Z60)</f>
        <v>597.027073052764</v>
      </c>
      <c r="AC63" s="0" t="n">
        <f aca="false">AB63*EXP((Inputs!$B$6-Inputs!$B$7-0.5*Inputs!$B$8^2)*$B$2+Inputs!$B$8*SQRT($B$2)*MC_Shocks!AA60)</f>
        <v>591.803984518954</v>
      </c>
      <c r="AD63" s="0" t="n">
        <f aca="false">AC63*EXP((Inputs!$B$6-Inputs!$B$7-0.5*Inputs!$B$8^2)*$B$2+Inputs!$B$8*SQRT($B$2)*MC_Shocks!AB60)</f>
        <v>590.014990112862</v>
      </c>
      <c r="AE63" s="0" t="n">
        <f aca="false">AD63*EXP((Inputs!$B$6-Inputs!$B$7-0.5*Inputs!$B$8^2)*$B$2+Inputs!$B$8*SQRT($B$2)*MC_Shocks!AC60)</f>
        <v>590.907711961941</v>
      </c>
      <c r="AF63" s="0" t="n">
        <f aca="false">AE63*EXP((Inputs!$B$6-Inputs!$B$7-0.5*Inputs!$B$8^2)*$B$2+Inputs!$B$8*SQRT($B$2)*MC_Shocks!AD60)</f>
        <v>596.754311473318</v>
      </c>
      <c r="AG63" s="0" t="n">
        <f aca="false">AF63*EXP((Inputs!$B$6-Inputs!$B$7-0.5*Inputs!$B$8^2)*$B$2+Inputs!$B$8*SQRT($B$2)*MC_Shocks!AE60)</f>
        <v>599.67278279034</v>
      </c>
      <c r="AH63" s="0" t="n">
        <f aca="false">AG63*EXP((Inputs!$B$6-Inputs!$B$7-0.5*Inputs!$B$8^2)*$B$2+Inputs!$B$8*SQRT($B$2)*MC_Shocks!AF60)</f>
        <v>595.696440308787</v>
      </c>
      <c r="AI63" s="0" t="n">
        <f aca="false">AH63*EXP((Inputs!$B$6-Inputs!$B$7-0.5*Inputs!$B$8^2)*$B$2+Inputs!$B$8*SQRT($B$2)*MC_Shocks!AG60)</f>
        <v>607.614388506739</v>
      </c>
      <c r="AJ63" s="0" t="n">
        <f aca="false">AI63*EXP((Inputs!$B$6-Inputs!$B$7-0.5*Inputs!$B$8^2)*$B$2+Inputs!$B$8*SQRT($B$2)*MC_Shocks!AH60)</f>
        <v>608.949432898119</v>
      </c>
      <c r="AK63" s="0" t="n">
        <f aca="false">AJ63*EXP((Inputs!$B$6-Inputs!$B$7-0.5*Inputs!$B$8^2)*$B$2+Inputs!$B$8*SQRT($B$2)*MC_Shocks!AI60)</f>
        <v>615.199855882611</v>
      </c>
      <c r="AL63" s="0" t="n">
        <f aca="false">AK63*EXP((Inputs!$B$6-Inputs!$B$7-0.5*Inputs!$B$8^2)*$B$2+Inputs!$B$8*SQRT($B$2)*MC_Shocks!AJ60)</f>
        <v>614.517844084445</v>
      </c>
      <c r="AM63" s="0" t="n">
        <f aca="false">AL63*EXP((Inputs!$B$6-Inputs!$B$7-0.5*Inputs!$B$8^2)*$B$2+Inputs!$B$8*SQRT($B$2)*MC_Shocks!AK60)</f>
        <v>617.181664660354</v>
      </c>
      <c r="AN63" s="0" t="n">
        <f aca="false">AM63*EXP((Inputs!$B$6-Inputs!$B$7-0.5*Inputs!$B$8^2)*$B$2+Inputs!$B$8*SQRT($B$2)*MC_Shocks!AL60)</f>
        <v>621.364093068936</v>
      </c>
      <c r="AO63" s="0" t="n">
        <f aca="false">AN63*EXP((Inputs!$B$6-Inputs!$B$7-0.5*Inputs!$B$8^2)*$B$2+Inputs!$B$8*SQRT($B$2)*MC_Shocks!AM60)</f>
        <v>627.457180352636</v>
      </c>
      <c r="AP63" s="0" t="n">
        <f aca="false">AO63*EXP((Inputs!$B$6-Inputs!$B$7-0.5*Inputs!$B$8^2)*$B$2+Inputs!$B$8*SQRT($B$2)*MC_Shocks!AN60)</f>
        <v>632.802153401335</v>
      </c>
      <c r="AQ63" s="0" t="n">
        <f aca="false">AP63*EXP((Inputs!$B$6-Inputs!$B$7-0.5*Inputs!$B$8^2)*$B$2+Inputs!$B$8*SQRT($B$2)*MC_Shocks!AO60)</f>
        <v>637.255868238994</v>
      </c>
      <c r="AR63" s="0" t="n">
        <f aca="false">AQ63*EXP((Inputs!$B$6-Inputs!$B$7-0.5*Inputs!$B$8^2)*$B$2+Inputs!$B$8*SQRT($B$2)*MC_Shocks!AP60)</f>
        <v>635.724954852054</v>
      </c>
      <c r="AS63" s="0" t="n">
        <f aca="false">AR63*EXP((Inputs!$B$6-Inputs!$B$7-0.5*Inputs!$B$8^2)*$B$2+Inputs!$B$8*SQRT($B$2)*MC_Shocks!AQ60)</f>
        <v>632.907763053551</v>
      </c>
      <c r="AT63" s="0" t="n">
        <f aca="false">AS63*EXP((Inputs!$B$6-Inputs!$B$7-0.5*Inputs!$B$8^2)*$B$2+Inputs!$B$8*SQRT($B$2)*MC_Shocks!AR60)</f>
        <v>634.639796074275</v>
      </c>
      <c r="AU63" s="0" t="n">
        <f aca="false">AT63*EXP((Inputs!$B$6-Inputs!$B$7-0.5*Inputs!$B$8^2)*$B$2+Inputs!$B$8*SQRT($B$2)*MC_Shocks!AS60)</f>
        <v>639.415440000032</v>
      </c>
      <c r="AV63" s="0" t="n">
        <f aca="false">AU63*EXP((Inputs!$B$6-Inputs!$B$7-0.5*Inputs!$B$8^2)*$B$2+Inputs!$B$8*SQRT($B$2)*MC_Shocks!AT60)</f>
        <v>638.346907069731</v>
      </c>
      <c r="AW63" s="0" t="n">
        <f aca="false">AV63*EXP((Inputs!$B$6-Inputs!$B$7-0.5*Inputs!$B$8^2)*$B$2+Inputs!$B$8*SQRT($B$2)*MC_Shocks!AU60)</f>
        <v>643.824499343408</v>
      </c>
      <c r="AX63" s="0" t="n">
        <f aca="false">AW63*EXP((Inputs!$B$6-Inputs!$B$7-0.5*Inputs!$B$8^2)*$B$2+Inputs!$B$8*SQRT($B$2)*MC_Shocks!AV60)</f>
        <v>651.347993813846</v>
      </c>
      <c r="AY63" s="0" t="n">
        <f aca="false">AX63*EXP((Inputs!$B$6-Inputs!$B$7-0.5*Inputs!$B$8^2)*$B$2+Inputs!$B$8*SQRT($B$2)*MC_Shocks!AW60)</f>
        <v>646.691420457314</v>
      </c>
      <c r="AZ63" s="0" t="n">
        <f aca="false">AY63*EXP((Inputs!$B$6-Inputs!$B$7-0.5*Inputs!$B$8^2)*$B$2+Inputs!$B$8*SQRT($B$2)*MC_Shocks!AX60)</f>
        <v>642.472690072828</v>
      </c>
      <c r="BA63" s="0" t="n">
        <f aca="false">AZ63*EXP((Inputs!$B$6-Inputs!$B$7-0.5*Inputs!$B$8^2)*$B$2+Inputs!$B$8*SQRT($B$2)*MC_Shocks!AY60)</f>
        <v>641.81817559554</v>
      </c>
      <c r="BB63" s="0" t="n">
        <f aca="false">BA63*EXP((Inputs!$B$6-Inputs!$B$7-0.5*Inputs!$B$8^2)*$B$2+Inputs!$B$8*SQRT($B$2)*MC_Shocks!AZ60)</f>
        <v>643.446995779983</v>
      </c>
      <c r="BC63" s="0" t="n">
        <f aca="false">BB63*EXP((Inputs!$B$6-Inputs!$B$7-0.5*Inputs!$B$8^2)*$B$2+Inputs!$B$8*SQRT($B$2)*MC_Shocks!BA60)</f>
        <v>640.83538423105</v>
      </c>
      <c r="BD63" s="0" t="n">
        <f aca="false">BC63*EXP((Inputs!$B$6-Inputs!$B$7-0.5*Inputs!$B$8^2)*$B$2+Inputs!$B$8*SQRT($B$2)*MC_Shocks!BB60)</f>
        <v>647.807712192741</v>
      </c>
      <c r="BE63" s="0" t="n">
        <f aca="false">BD63*EXP((Inputs!$B$6-Inputs!$B$7-0.5*Inputs!$B$8^2)*$B$2+Inputs!$B$8*SQRT($B$2)*MC_Shocks!BC60)</f>
        <v>650.051990746223</v>
      </c>
      <c r="BF63" s="0" t="n">
        <f aca="false">BE63*EXP((Inputs!$B$6-Inputs!$B$7-0.5*Inputs!$B$8^2)*$B$2+Inputs!$B$8*SQRT($B$2)*MC_Shocks!BD60)</f>
        <v>650.316784582933</v>
      </c>
      <c r="BG63" s="0" t="n">
        <f aca="false">BF63*EXP((Inputs!$B$6-Inputs!$B$7-0.5*Inputs!$B$8^2)*$B$2+Inputs!$B$8*SQRT($B$2)*MC_Shocks!BE60)</f>
        <v>643.011699052807</v>
      </c>
      <c r="BH63" s="0" t="n">
        <f aca="false">BG63*EXP((Inputs!$B$6-Inputs!$B$7-0.5*Inputs!$B$8^2)*$B$2+Inputs!$B$8*SQRT($B$2)*MC_Shocks!BF60)</f>
        <v>636.394676076632</v>
      </c>
      <c r="BI63" s="0" t="n">
        <f aca="false">BH63*EXP((Inputs!$B$6-Inputs!$B$7-0.5*Inputs!$B$8^2)*$B$2+Inputs!$B$8*SQRT($B$2)*MC_Shocks!BG60)</f>
        <v>637.875098545871</v>
      </c>
      <c r="BJ63" s="0" t="n">
        <f aca="false">BI63*EXP((Inputs!$B$6-Inputs!$B$7-0.5*Inputs!$B$8^2)*$B$2+Inputs!$B$8*SQRT($B$2)*MC_Shocks!BH60)</f>
        <v>627.233590384761</v>
      </c>
      <c r="BK63" s="0" t="n">
        <f aca="false">BJ63*EXP((Inputs!$B$6-Inputs!$B$7-0.5*Inputs!$B$8^2)*$B$2+Inputs!$B$8*SQRT($B$2)*MC_Shocks!BI60)</f>
        <v>632.352229764085</v>
      </c>
      <c r="BL63" s="0" t="n">
        <f aca="false">BK63*EXP((Inputs!$B$6-Inputs!$B$7-0.5*Inputs!$B$8^2)*$B$2+Inputs!$B$8*SQRT($B$2)*MC_Shocks!BJ60)</f>
        <v>631.618936619903</v>
      </c>
      <c r="BM63" s="0" t="n">
        <f aca="false">BL63*EXP((Inputs!$B$6-Inputs!$B$7-0.5*Inputs!$B$8^2)*$B$2+Inputs!$B$8*SQRT($B$2)*MC_Shocks!BK60)</f>
        <v>648.14077726025</v>
      </c>
      <c r="BN63" s="0" t="n">
        <f aca="false">AVERAGE(C63:BM63)</f>
        <v>609.633812292317</v>
      </c>
      <c r="BO63" s="0" t="n">
        <f aca="false">MAX(B63:BM63)</f>
        <v>651.347993813846</v>
      </c>
      <c r="BP63" s="0" t="n">
        <f aca="false">MAX(BM63-Inputs!$B$4,0)</f>
        <v>73.1407772602498</v>
      </c>
      <c r="BQ63" s="0" t="n">
        <f aca="false">MAX(Inputs!$B$4-BM63,0)</f>
        <v>0</v>
      </c>
      <c r="BR63" s="0" t="n">
        <f aca="false">MAX(BN63-Inputs!$B$4,0)</f>
        <v>34.6338122923166</v>
      </c>
      <c r="BS63" s="0" t="n">
        <f aca="false">IF(BO63&gt;=Inputs!$B$9,0,MAX(BM63-Inputs!$B$4,0))</f>
        <v>0</v>
      </c>
    </row>
    <row r="64" customFormat="false" ht="15" hidden="false" customHeight="false" outlineLevel="0" collapsed="false">
      <c r="A64" s="0" t="n">
        <v>60</v>
      </c>
      <c r="B64" s="0" t="n">
        <f aca="false">Inputs!$B$3</f>
        <v>574.788024902344</v>
      </c>
      <c r="C64" s="0" t="n">
        <f aca="false">B64*EXP((Inputs!$B$6-Inputs!$B$7-0.5*Inputs!$B$8^2)*$B$2+Inputs!$B$8*SQRT($B$2)*MC_Shocks!A61)</f>
        <v>585.463743874821</v>
      </c>
      <c r="D64" s="0" t="n">
        <f aca="false">C64*EXP((Inputs!$B$6-Inputs!$B$7-0.5*Inputs!$B$8^2)*$B$2+Inputs!$B$8*SQRT($B$2)*MC_Shocks!B61)</f>
        <v>584.67676560151</v>
      </c>
      <c r="E64" s="0" t="n">
        <f aca="false">D64*EXP((Inputs!$B$6-Inputs!$B$7-0.5*Inputs!$B$8^2)*$B$2+Inputs!$B$8*SQRT($B$2)*MC_Shocks!C61)</f>
        <v>584.238866695582</v>
      </c>
      <c r="F64" s="0" t="n">
        <f aca="false">E64*EXP((Inputs!$B$6-Inputs!$B$7-0.5*Inputs!$B$8^2)*$B$2+Inputs!$B$8*SQRT($B$2)*MC_Shocks!D61)</f>
        <v>588.926951381807</v>
      </c>
      <c r="G64" s="0" t="n">
        <f aca="false">F64*EXP((Inputs!$B$6-Inputs!$B$7-0.5*Inputs!$B$8^2)*$B$2+Inputs!$B$8*SQRT($B$2)*MC_Shocks!E61)</f>
        <v>596.994370745695</v>
      </c>
      <c r="H64" s="0" t="n">
        <f aca="false">G64*EXP((Inputs!$B$6-Inputs!$B$7-0.5*Inputs!$B$8^2)*$B$2+Inputs!$B$8*SQRT($B$2)*MC_Shocks!F61)</f>
        <v>589.342548633563</v>
      </c>
      <c r="I64" s="0" t="n">
        <f aca="false">H64*EXP((Inputs!$B$6-Inputs!$B$7-0.5*Inputs!$B$8^2)*$B$2+Inputs!$B$8*SQRT($B$2)*MC_Shocks!G61)</f>
        <v>581.104540151779</v>
      </c>
      <c r="J64" s="0" t="n">
        <f aca="false">I64*EXP((Inputs!$B$6-Inputs!$B$7-0.5*Inputs!$B$8^2)*$B$2+Inputs!$B$8*SQRT($B$2)*MC_Shocks!H61)</f>
        <v>578.298644923812</v>
      </c>
      <c r="K64" s="0" t="n">
        <f aca="false">J64*EXP((Inputs!$B$6-Inputs!$B$7-0.5*Inputs!$B$8^2)*$B$2+Inputs!$B$8*SQRT($B$2)*MC_Shocks!I61)</f>
        <v>581.033017616036</v>
      </c>
      <c r="L64" s="0" t="n">
        <f aca="false">K64*EXP((Inputs!$B$6-Inputs!$B$7-0.5*Inputs!$B$8^2)*$B$2+Inputs!$B$8*SQRT($B$2)*MC_Shocks!J61)</f>
        <v>583.382809362221</v>
      </c>
      <c r="M64" s="0" t="n">
        <f aca="false">L64*EXP((Inputs!$B$6-Inputs!$B$7-0.5*Inputs!$B$8^2)*$B$2+Inputs!$B$8*SQRT($B$2)*MC_Shocks!K61)</f>
        <v>588.410229365154</v>
      </c>
      <c r="N64" s="0" t="n">
        <f aca="false">M64*EXP((Inputs!$B$6-Inputs!$B$7-0.5*Inputs!$B$8^2)*$B$2+Inputs!$B$8*SQRT($B$2)*MC_Shocks!L61)</f>
        <v>582.891782690398</v>
      </c>
      <c r="O64" s="0" t="n">
        <f aca="false">N64*EXP((Inputs!$B$6-Inputs!$B$7-0.5*Inputs!$B$8^2)*$B$2+Inputs!$B$8*SQRT($B$2)*MC_Shocks!M61)</f>
        <v>572.333576150682</v>
      </c>
      <c r="P64" s="0" t="n">
        <f aca="false">O64*EXP((Inputs!$B$6-Inputs!$B$7-0.5*Inputs!$B$8^2)*$B$2+Inputs!$B$8*SQRT($B$2)*MC_Shocks!N61)</f>
        <v>576.296864298906</v>
      </c>
      <c r="Q64" s="0" t="n">
        <f aca="false">P64*EXP((Inputs!$B$6-Inputs!$B$7-0.5*Inputs!$B$8^2)*$B$2+Inputs!$B$8*SQRT($B$2)*MC_Shocks!O61)</f>
        <v>572.576984044008</v>
      </c>
      <c r="R64" s="0" t="n">
        <f aca="false">Q64*EXP((Inputs!$B$6-Inputs!$B$7-0.5*Inputs!$B$8^2)*$B$2+Inputs!$B$8*SQRT($B$2)*MC_Shocks!P61)</f>
        <v>563.534715543813</v>
      </c>
      <c r="S64" s="0" t="n">
        <f aca="false">R64*EXP((Inputs!$B$6-Inputs!$B$7-0.5*Inputs!$B$8^2)*$B$2+Inputs!$B$8*SQRT($B$2)*MC_Shocks!Q61)</f>
        <v>564.236816811407</v>
      </c>
      <c r="T64" s="0" t="n">
        <f aca="false">S64*EXP((Inputs!$B$6-Inputs!$B$7-0.5*Inputs!$B$8^2)*$B$2+Inputs!$B$8*SQRT($B$2)*MC_Shocks!R61)</f>
        <v>567.851880436778</v>
      </c>
      <c r="U64" s="0" t="n">
        <f aca="false">T64*EXP((Inputs!$B$6-Inputs!$B$7-0.5*Inputs!$B$8^2)*$B$2+Inputs!$B$8*SQRT($B$2)*MC_Shocks!S61)</f>
        <v>567.355824925592</v>
      </c>
      <c r="V64" s="0" t="n">
        <f aca="false">U64*EXP((Inputs!$B$6-Inputs!$B$7-0.5*Inputs!$B$8^2)*$B$2+Inputs!$B$8*SQRT($B$2)*MC_Shocks!T61)</f>
        <v>565.352199236045</v>
      </c>
      <c r="W64" s="0" t="n">
        <f aca="false">V64*EXP((Inputs!$B$6-Inputs!$B$7-0.5*Inputs!$B$8^2)*$B$2+Inputs!$B$8*SQRT($B$2)*MC_Shocks!U61)</f>
        <v>564.691187973076</v>
      </c>
      <c r="X64" s="0" t="n">
        <f aca="false">W64*EXP((Inputs!$B$6-Inputs!$B$7-0.5*Inputs!$B$8^2)*$B$2+Inputs!$B$8*SQRT($B$2)*MC_Shocks!V61)</f>
        <v>563.086648282677</v>
      </c>
      <c r="Y64" s="0" t="n">
        <f aca="false">X64*EXP((Inputs!$B$6-Inputs!$B$7-0.5*Inputs!$B$8^2)*$B$2+Inputs!$B$8*SQRT($B$2)*MC_Shocks!W61)</f>
        <v>557.149632263362</v>
      </c>
      <c r="Z64" s="0" t="n">
        <f aca="false">Y64*EXP((Inputs!$B$6-Inputs!$B$7-0.5*Inputs!$B$8^2)*$B$2+Inputs!$B$8*SQRT($B$2)*MC_Shocks!X61)</f>
        <v>554.052051025</v>
      </c>
      <c r="AA64" s="0" t="n">
        <f aca="false">Z64*EXP((Inputs!$B$6-Inputs!$B$7-0.5*Inputs!$B$8^2)*$B$2+Inputs!$B$8*SQRT($B$2)*MC_Shocks!Y61)</f>
        <v>556.400444043973</v>
      </c>
      <c r="AB64" s="0" t="n">
        <f aca="false">AA64*EXP((Inputs!$B$6-Inputs!$B$7-0.5*Inputs!$B$8^2)*$B$2+Inputs!$B$8*SQRT($B$2)*MC_Shocks!Z61)</f>
        <v>557.874735678121</v>
      </c>
      <c r="AC64" s="0" t="n">
        <f aca="false">AB64*EXP((Inputs!$B$6-Inputs!$B$7-0.5*Inputs!$B$8^2)*$B$2+Inputs!$B$8*SQRT($B$2)*MC_Shocks!AA61)</f>
        <v>558.671692663092</v>
      </c>
      <c r="AD64" s="0" t="n">
        <f aca="false">AC64*EXP((Inputs!$B$6-Inputs!$B$7-0.5*Inputs!$B$8^2)*$B$2+Inputs!$B$8*SQRT($B$2)*MC_Shocks!AB61)</f>
        <v>554.330923020331</v>
      </c>
      <c r="AE64" s="0" t="n">
        <f aca="false">AD64*EXP((Inputs!$B$6-Inputs!$B$7-0.5*Inputs!$B$8^2)*$B$2+Inputs!$B$8*SQRT($B$2)*MC_Shocks!AC61)</f>
        <v>553.585555820712</v>
      </c>
      <c r="AF64" s="0" t="n">
        <f aca="false">AE64*EXP((Inputs!$B$6-Inputs!$B$7-0.5*Inputs!$B$8^2)*$B$2+Inputs!$B$8*SQRT($B$2)*MC_Shocks!AD61)</f>
        <v>544.158229844492</v>
      </c>
      <c r="AG64" s="0" t="n">
        <f aca="false">AF64*EXP((Inputs!$B$6-Inputs!$B$7-0.5*Inputs!$B$8^2)*$B$2+Inputs!$B$8*SQRT($B$2)*MC_Shocks!AE61)</f>
        <v>544.980625437013</v>
      </c>
      <c r="AH64" s="0" t="n">
        <f aca="false">AG64*EXP((Inputs!$B$6-Inputs!$B$7-0.5*Inputs!$B$8^2)*$B$2+Inputs!$B$8*SQRT($B$2)*MC_Shocks!AF61)</f>
        <v>551.245158818493</v>
      </c>
      <c r="AI64" s="0" t="n">
        <f aca="false">AH64*EXP((Inputs!$B$6-Inputs!$B$7-0.5*Inputs!$B$8^2)*$B$2+Inputs!$B$8*SQRT($B$2)*MC_Shocks!AG61)</f>
        <v>544.887711540824</v>
      </c>
      <c r="AJ64" s="0" t="n">
        <f aca="false">AI64*EXP((Inputs!$B$6-Inputs!$B$7-0.5*Inputs!$B$8^2)*$B$2+Inputs!$B$8*SQRT($B$2)*MC_Shocks!AH61)</f>
        <v>542.412035601618</v>
      </c>
      <c r="AK64" s="0" t="n">
        <f aca="false">AJ64*EXP((Inputs!$B$6-Inputs!$B$7-0.5*Inputs!$B$8^2)*$B$2+Inputs!$B$8*SQRT($B$2)*MC_Shocks!AI61)</f>
        <v>543.881311064267</v>
      </c>
      <c r="AL64" s="0" t="n">
        <f aca="false">AK64*EXP((Inputs!$B$6-Inputs!$B$7-0.5*Inputs!$B$8^2)*$B$2+Inputs!$B$8*SQRT($B$2)*MC_Shocks!AJ61)</f>
        <v>549.365581525187</v>
      </c>
      <c r="AM64" s="0" t="n">
        <f aca="false">AL64*EXP((Inputs!$B$6-Inputs!$B$7-0.5*Inputs!$B$8^2)*$B$2+Inputs!$B$8*SQRT($B$2)*MC_Shocks!AK61)</f>
        <v>547.467283442086</v>
      </c>
      <c r="AN64" s="0" t="n">
        <f aca="false">AM64*EXP((Inputs!$B$6-Inputs!$B$7-0.5*Inputs!$B$8^2)*$B$2+Inputs!$B$8*SQRT($B$2)*MC_Shocks!AL61)</f>
        <v>544.52041593471</v>
      </c>
      <c r="AO64" s="0" t="n">
        <f aca="false">AN64*EXP((Inputs!$B$6-Inputs!$B$7-0.5*Inputs!$B$8^2)*$B$2+Inputs!$B$8*SQRT($B$2)*MC_Shocks!AM61)</f>
        <v>536.131986244864</v>
      </c>
      <c r="AP64" s="0" t="n">
        <f aca="false">AO64*EXP((Inputs!$B$6-Inputs!$B$7-0.5*Inputs!$B$8^2)*$B$2+Inputs!$B$8*SQRT($B$2)*MC_Shocks!AN61)</f>
        <v>536.622716969736</v>
      </c>
      <c r="AQ64" s="0" t="n">
        <f aca="false">AP64*EXP((Inputs!$B$6-Inputs!$B$7-0.5*Inputs!$B$8^2)*$B$2+Inputs!$B$8*SQRT($B$2)*MC_Shocks!AO61)</f>
        <v>545.438091500411</v>
      </c>
      <c r="AR64" s="0" t="n">
        <f aca="false">AQ64*EXP((Inputs!$B$6-Inputs!$B$7-0.5*Inputs!$B$8^2)*$B$2+Inputs!$B$8*SQRT($B$2)*MC_Shocks!AP61)</f>
        <v>546.691091621036</v>
      </c>
      <c r="AS64" s="0" t="n">
        <f aca="false">AR64*EXP((Inputs!$B$6-Inputs!$B$7-0.5*Inputs!$B$8^2)*$B$2+Inputs!$B$8*SQRT($B$2)*MC_Shocks!AQ61)</f>
        <v>546.646040360191</v>
      </c>
      <c r="AT64" s="0" t="n">
        <f aca="false">AS64*EXP((Inputs!$B$6-Inputs!$B$7-0.5*Inputs!$B$8^2)*$B$2+Inputs!$B$8*SQRT($B$2)*MC_Shocks!AR61)</f>
        <v>548.096241393908</v>
      </c>
      <c r="AU64" s="0" t="n">
        <f aca="false">AT64*EXP((Inputs!$B$6-Inputs!$B$7-0.5*Inputs!$B$8^2)*$B$2+Inputs!$B$8*SQRT($B$2)*MC_Shocks!AS61)</f>
        <v>548.099713748779</v>
      </c>
      <c r="AV64" s="0" t="n">
        <f aca="false">AU64*EXP((Inputs!$B$6-Inputs!$B$7-0.5*Inputs!$B$8^2)*$B$2+Inputs!$B$8*SQRT($B$2)*MC_Shocks!AT61)</f>
        <v>544.627430000762</v>
      </c>
      <c r="AW64" s="0" t="n">
        <f aca="false">AV64*EXP((Inputs!$B$6-Inputs!$B$7-0.5*Inputs!$B$8^2)*$B$2+Inputs!$B$8*SQRT($B$2)*MC_Shocks!AU61)</f>
        <v>548.247770863913</v>
      </c>
      <c r="AX64" s="0" t="n">
        <f aca="false">AW64*EXP((Inputs!$B$6-Inputs!$B$7-0.5*Inputs!$B$8^2)*$B$2+Inputs!$B$8*SQRT($B$2)*MC_Shocks!AV61)</f>
        <v>549.282349131861</v>
      </c>
      <c r="AY64" s="0" t="n">
        <f aca="false">AX64*EXP((Inputs!$B$6-Inputs!$B$7-0.5*Inputs!$B$8^2)*$B$2+Inputs!$B$8*SQRT($B$2)*MC_Shocks!AW61)</f>
        <v>549.41092533568</v>
      </c>
      <c r="AZ64" s="0" t="n">
        <f aca="false">AY64*EXP((Inputs!$B$6-Inputs!$B$7-0.5*Inputs!$B$8^2)*$B$2+Inputs!$B$8*SQRT($B$2)*MC_Shocks!AX61)</f>
        <v>545.227667781456</v>
      </c>
      <c r="BA64" s="0" t="n">
        <f aca="false">AZ64*EXP((Inputs!$B$6-Inputs!$B$7-0.5*Inputs!$B$8^2)*$B$2+Inputs!$B$8*SQRT($B$2)*MC_Shocks!AY61)</f>
        <v>550.946909635158</v>
      </c>
      <c r="BB64" s="0" t="n">
        <f aca="false">BA64*EXP((Inputs!$B$6-Inputs!$B$7-0.5*Inputs!$B$8^2)*$B$2+Inputs!$B$8*SQRT($B$2)*MC_Shocks!AZ61)</f>
        <v>553.912006123599</v>
      </c>
      <c r="BC64" s="0" t="n">
        <f aca="false">BB64*EXP((Inputs!$B$6-Inputs!$B$7-0.5*Inputs!$B$8^2)*$B$2+Inputs!$B$8*SQRT($B$2)*MC_Shocks!BA61)</f>
        <v>551.539725983331</v>
      </c>
      <c r="BD64" s="0" t="n">
        <f aca="false">BC64*EXP((Inputs!$B$6-Inputs!$B$7-0.5*Inputs!$B$8^2)*$B$2+Inputs!$B$8*SQRT($B$2)*MC_Shocks!BB61)</f>
        <v>555.992960888114</v>
      </c>
      <c r="BE64" s="0" t="n">
        <f aca="false">BD64*EXP((Inputs!$B$6-Inputs!$B$7-0.5*Inputs!$B$8^2)*$B$2+Inputs!$B$8*SQRT($B$2)*MC_Shocks!BC61)</f>
        <v>553.854906913386</v>
      </c>
      <c r="BF64" s="0" t="n">
        <f aca="false">BE64*EXP((Inputs!$B$6-Inputs!$B$7-0.5*Inputs!$B$8^2)*$B$2+Inputs!$B$8*SQRT($B$2)*MC_Shocks!BD61)</f>
        <v>550.48156952828</v>
      </c>
      <c r="BG64" s="0" t="n">
        <f aca="false">BF64*EXP((Inputs!$B$6-Inputs!$B$7-0.5*Inputs!$B$8^2)*$B$2+Inputs!$B$8*SQRT($B$2)*MC_Shocks!BE61)</f>
        <v>547.22557798926</v>
      </c>
      <c r="BH64" s="0" t="n">
        <f aca="false">BG64*EXP((Inputs!$B$6-Inputs!$B$7-0.5*Inputs!$B$8^2)*$B$2+Inputs!$B$8*SQRT($B$2)*MC_Shocks!BF61)</f>
        <v>539.641817530114</v>
      </c>
      <c r="BI64" s="0" t="n">
        <f aca="false">BH64*EXP((Inputs!$B$6-Inputs!$B$7-0.5*Inputs!$B$8^2)*$B$2+Inputs!$B$8*SQRT($B$2)*MC_Shocks!BG61)</f>
        <v>541.715347100349</v>
      </c>
      <c r="BJ64" s="0" t="n">
        <f aca="false">BI64*EXP((Inputs!$B$6-Inputs!$B$7-0.5*Inputs!$B$8^2)*$B$2+Inputs!$B$8*SQRT($B$2)*MC_Shocks!BH61)</f>
        <v>533.953416679684</v>
      </c>
      <c r="BK64" s="0" t="n">
        <f aca="false">BJ64*EXP((Inputs!$B$6-Inputs!$B$7-0.5*Inputs!$B$8^2)*$B$2+Inputs!$B$8*SQRT($B$2)*MC_Shocks!BI61)</f>
        <v>528.825088279202</v>
      </c>
      <c r="BL64" s="0" t="n">
        <f aca="false">BK64*EXP((Inputs!$B$6-Inputs!$B$7-0.5*Inputs!$B$8^2)*$B$2+Inputs!$B$8*SQRT($B$2)*MC_Shocks!BJ61)</f>
        <v>520.23805257577</v>
      </c>
      <c r="BM64" s="0" t="n">
        <f aca="false">BL64*EXP((Inputs!$B$6-Inputs!$B$7-0.5*Inputs!$B$8^2)*$B$2+Inputs!$B$8*SQRT($B$2)*MC_Shocks!BK61)</f>
        <v>519.932003453695</v>
      </c>
      <c r="BN64" s="0" t="n">
        <f aca="false">AVERAGE(C64:BM64)</f>
        <v>557.140408953987</v>
      </c>
      <c r="BO64" s="0" t="n">
        <f aca="false">MAX(B64:BM64)</f>
        <v>596.994370745695</v>
      </c>
      <c r="BP64" s="0" t="n">
        <f aca="false">MAX(BM64-Inputs!$B$4,0)</f>
        <v>0</v>
      </c>
      <c r="BQ64" s="0" t="n">
        <f aca="false">MAX(Inputs!$B$4-BM64,0)</f>
        <v>55.0679965463054</v>
      </c>
      <c r="BR64" s="0" t="n">
        <f aca="false">MAX(BN64-Inputs!$B$4,0)</f>
        <v>0</v>
      </c>
      <c r="BS64" s="0" t="n">
        <f aca="false">IF(BO64&gt;=Inputs!$B$9,0,MAX(BM64-Inputs!$B$4,0))</f>
        <v>0</v>
      </c>
    </row>
    <row r="65" customFormat="false" ht="15" hidden="false" customHeight="false" outlineLevel="0" collapsed="false">
      <c r="A65" s="0" t="n">
        <v>61</v>
      </c>
      <c r="B65" s="0" t="n">
        <f aca="false">Inputs!$B$3</f>
        <v>574.788024902344</v>
      </c>
      <c r="C65" s="0" t="n">
        <f aca="false">B65*EXP((Inputs!$B$6-Inputs!$B$7-0.5*Inputs!$B$8^2)*$B$2+Inputs!$B$8*SQRT($B$2)*MC_Shocks!A62)</f>
        <v>574.157162928948</v>
      </c>
      <c r="D65" s="0" t="n">
        <f aca="false">C65*EXP((Inputs!$B$6-Inputs!$B$7-0.5*Inputs!$B$8^2)*$B$2+Inputs!$B$8*SQRT($B$2)*MC_Shocks!B62)</f>
        <v>572.725085873839</v>
      </c>
      <c r="E65" s="0" t="n">
        <f aca="false">D65*EXP((Inputs!$B$6-Inputs!$B$7-0.5*Inputs!$B$8^2)*$B$2+Inputs!$B$8*SQRT($B$2)*MC_Shocks!C62)</f>
        <v>568.061348495189</v>
      </c>
      <c r="F65" s="0" t="n">
        <f aca="false">E65*EXP((Inputs!$B$6-Inputs!$B$7-0.5*Inputs!$B$8^2)*$B$2+Inputs!$B$8*SQRT($B$2)*MC_Shocks!D62)</f>
        <v>562.856360855102</v>
      </c>
      <c r="G65" s="0" t="n">
        <f aca="false">F65*EXP((Inputs!$B$6-Inputs!$B$7-0.5*Inputs!$B$8^2)*$B$2+Inputs!$B$8*SQRT($B$2)*MC_Shocks!E62)</f>
        <v>564.986942136239</v>
      </c>
      <c r="H65" s="0" t="n">
        <f aca="false">G65*EXP((Inputs!$B$6-Inputs!$B$7-0.5*Inputs!$B$8^2)*$B$2+Inputs!$B$8*SQRT($B$2)*MC_Shocks!F62)</f>
        <v>562.577802652024</v>
      </c>
      <c r="I65" s="0" t="n">
        <f aca="false">H65*EXP((Inputs!$B$6-Inputs!$B$7-0.5*Inputs!$B$8^2)*$B$2+Inputs!$B$8*SQRT($B$2)*MC_Shocks!G62)</f>
        <v>564.044656342698</v>
      </c>
      <c r="J65" s="0" t="n">
        <f aca="false">I65*EXP((Inputs!$B$6-Inputs!$B$7-0.5*Inputs!$B$8^2)*$B$2+Inputs!$B$8*SQRT($B$2)*MC_Shocks!H62)</f>
        <v>560.150283268947</v>
      </c>
      <c r="K65" s="0" t="n">
        <f aca="false">J65*EXP((Inputs!$B$6-Inputs!$B$7-0.5*Inputs!$B$8^2)*$B$2+Inputs!$B$8*SQRT($B$2)*MC_Shocks!I62)</f>
        <v>561.008357039814</v>
      </c>
      <c r="L65" s="0" t="n">
        <f aca="false">K65*EXP((Inputs!$B$6-Inputs!$B$7-0.5*Inputs!$B$8^2)*$B$2+Inputs!$B$8*SQRT($B$2)*MC_Shocks!J62)</f>
        <v>566.892098772316</v>
      </c>
      <c r="M65" s="0" t="n">
        <f aca="false">L65*EXP((Inputs!$B$6-Inputs!$B$7-0.5*Inputs!$B$8^2)*$B$2+Inputs!$B$8*SQRT($B$2)*MC_Shocks!K62)</f>
        <v>569.588028085135</v>
      </c>
      <c r="N65" s="0" t="n">
        <f aca="false">M65*EXP((Inputs!$B$6-Inputs!$B$7-0.5*Inputs!$B$8^2)*$B$2+Inputs!$B$8*SQRT($B$2)*MC_Shocks!L62)</f>
        <v>567.781128184304</v>
      </c>
      <c r="O65" s="0" t="n">
        <f aca="false">N65*EXP((Inputs!$B$6-Inputs!$B$7-0.5*Inputs!$B$8^2)*$B$2+Inputs!$B$8*SQRT($B$2)*MC_Shocks!M62)</f>
        <v>568.99445212996</v>
      </c>
      <c r="P65" s="0" t="n">
        <f aca="false">O65*EXP((Inputs!$B$6-Inputs!$B$7-0.5*Inputs!$B$8^2)*$B$2+Inputs!$B$8*SQRT($B$2)*MC_Shocks!N62)</f>
        <v>567.962743502458</v>
      </c>
      <c r="Q65" s="0" t="n">
        <f aca="false">P65*EXP((Inputs!$B$6-Inputs!$B$7-0.5*Inputs!$B$8^2)*$B$2+Inputs!$B$8*SQRT($B$2)*MC_Shocks!O62)</f>
        <v>568.051830284048</v>
      </c>
      <c r="R65" s="0" t="n">
        <f aca="false">Q65*EXP((Inputs!$B$6-Inputs!$B$7-0.5*Inputs!$B$8^2)*$B$2+Inputs!$B$8*SQRT($B$2)*MC_Shocks!P62)</f>
        <v>566.639859222245</v>
      </c>
      <c r="S65" s="0" t="n">
        <f aca="false">R65*EXP((Inputs!$B$6-Inputs!$B$7-0.5*Inputs!$B$8^2)*$B$2+Inputs!$B$8*SQRT($B$2)*MC_Shocks!Q62)</f>
        <v>565.955014827982</v>
      </c>
      <c r="T65" s="0" t="n">
        <f aca="false">S65*EXP((Inputs!$B$6-Inputs!$B$7-0.5*Inputs!$B$8^2)*$B$2+Inputs!$B$8*SQRT($B$2)*MC_Shocks!R62)</f>
        <v>566.961529348398</v>
      </c>
      <c r="U65" s="0" t="n">
        <f aca="false">T65*EXP((Inputs!$B$6-Inputs!$B$7-0.5*Inputs!$B$8^2)*$B$2+Inputs!$B$8*SQRT($B$2)*MC_Shocks!S62)</f>
        <v>562.564336683343</v>
      </c>
      <c r="V65" s="0" t="n">
        <f aca="false">U65*EXP((Inputs!$B$6-Inputs!$B$7-0.5*Inputs!$B$8^2)*$B$2+Inputs!$B$8*SQRT($B$2)*MC_Shocks!T62)</f>
        <v>558.101532929538</v>
      </c>
      <c r="W65" s="0" t="n">
        <f aca="false">V65*EXP((Inputs!$B$6-Inputs!$B$7-0.5*Inputs!$B$8^2)*$B$2+Inputs!$B$8*SQRT($B$2)*MC_Shocks!U62)</f>
        <v>552.039707904619</v>
      </c>
      <c r="X65" s="0" t="n">
        <f aca="false">W65*EXP((Inputs!$B$6-Inputs!$B$7-0.5*Inputs!$B$8^2)*$B$2+Inputs!$B$8*SQRT($B$2)*MC_Shocks!V62)</f>
        <v>545.127339475231</v>
      </c>
      <c r="Y65" s="0" t="n">
        <f aca="false">X65*EXP((Inputs!$B$6-Inputs!$B$7-0.5*Inputs!$B$8^2)*$B$2+Inputs!$B$8*SQRT($B$2)*MC_Shocks!W62)</f>
        <v>539.939496304343</v>
      </c>
      <c r="Z65" s="0" t="n">
        <f aca="false">Y65*EXP((Inputs!$B$6-Inputs!$B$7-0.5*Inputs!$B$8^2)*$B$2+Inputs!$B$8*SQRT($B$2)*MC_Shocks!X62)</f>
        <v>540.673955417763</v>
      </c>
      <c r="AA65" s="0" t="n">
        <f aca="false">Z65*EXP((Inputs!$B$6-Inputs!$B$7-0.5*Inputs!$B$8^2)*$B$2+Inputs!$B$8*SQRT($B$2)*MC_Shocks!Y62)</f>
        <v>536.908831391961</v>
      </c>
      <c r="AB65" s="0" t="n">
        <f aca="false">AA65*EXP((Inputs!$B$6-Inputs!$B$7-0.5*Inputs!$B$8^2)*$B$2+Inputs!$B$8*SQRT($B$2)*MC_Shocks!Z62)</f>
        <v>539.151774908017</v>
      </c>
      <c r="AC65" s="0" t="n">
        <f aca="false">AB65*EXP((Inputs!$B$6-Inputs!$B$7-0.5*Inputs!$B$8^2)*$B$2+Inputs!$B$8*SQRT($B$2)*MC_Shocks!AA62)</f>
        <v>539.351141848329</v>
      </c>
      <c r="AD65" s="0" t="n">
        <f aca="false">AC65*EXP((Inputs!$B$6-Inputs!$B$7-0.5*Inputs!$B$8^2)*$B$2+Inputs!$B$8*SQRT($B$2)*MC_Shocks!AB62)</f>
        <v>531.044110546686</v>
      </c>
      <c r="AE65" s="0" t="n">
        <f aca="false">AD65*EXP((Inputs!$B$6-Inputs!$B$7-0.5*Inputs!$B$8^2)*$B$2+Inputs!$B$8*SQRT($B$2)*MC_Shocks!AC62)</f>
        <v>533.86089670817</v>
      </c>
      <c r="AF65" s="0" t="n">
        <f aca="false">AE65*EXP((Inputs!$B$6-Inputs!$B$7-0.5*Inputs!$B$8^2)*$B$2+Inputs!$B$8*SQRT($B$2)*MC_Shocks!AD62)</f>
        <v>537.356460285001</v>
      </c>
      <c r="AG65" s="0" t="n">
        <f aca="false">AF65*EXP((Inputs!$B$6-Inputs!$B$7-0.5*Inputs!$B$8^2)*$B$2+Inputs!$B$8*SQRT($B$2)*MC_Shocks!AE62)</f>
        <v>533.186744437516</v>
      </c>
      <c r="AH65" s="0" t="n">
        <f aca="false">AG65*EXP((Inputs!$B$6-Inputs!$B$7-0.5*Inputs!$B$8^2)*$B$2+Inputs!$B$8*SQRT($B$2)*MC_Shocks!AF62)</f>
        <v>535.01747955673</v>
      </c>
      <c r="AI65" s="0" t="n">
        <f aca="false">AH65*EXP((Inputs!$B$6-Inputs!$B$7-0.5*Inputs!$B$8^2)*$B$2+Inputs!$B$8*SQRT($B$2)*MC_Shocks!AG62)</f>
        <v>531.44471691875</v>
      </c>
      <c r="AJ65" s="0" t="n">
        <f aca="false">AI65*EXP((Inputs!$B$6-Inputs!$B$7-0.5*Inputs!$B$8^2)*$B$2+Inputs!$B$8*SQRT($B$2)*MC_Shocks!AH62)</f>
        <v>531.906819163624</v>
      </c>
      <c r="AK65" s="0" t="n">
        <f aca="false">AJ65*EXP((Inputs!$B$6-Inputs!$B$7-0.5*Inputs!$B$8^2)*$B$2+Inputs!$B$8*SQRT($B$2)*MC_Shocks!AI62)</f>
        <v>526.647494185791</v>
      </c>
      <c r="AL65" s="0" t="n">
        <f aca="false">AK65*EXP((Inputs!$B$6-Inputs!$B$7-0.5*Inputs!$B$8^2)*$B$2+Inputs!$B$8*SQRT($B$2)*MC_Shocks!AJ62)</f>
        <v>519.258128757479</v>
      </c>
      <c r="AM65" s="0" t="n">
        <f aca="false">AL65*EXP((Inputs!$B$6-Inputs!$B$7-0.5*Inputs!$B$8^2)*$B$2+Inputs!$B$8*SQRT($B$2)*MC_Shocks!AK62)</f>
        <v>517.732433584523</v>
      </c>
      <c r="AN65" s="0" t="n">
        <f aca="false">AM65*EXP((Inputs!$B$6-Inputs!$B$7-0.5*Inputs!$B$8^2)*$B$2+Inputs!$B$8*SQRT($B$2)*MC_Shocks!AL62)</f>
        <v>517.273300316684</v>
      </c>
      <c r="AO65" s="0" t="n">
        <f aca="false">AN65*EXP((Inputs!$B$6-Inputs!$B$7-0.5*Inputs!$B$8^2)*$B$2+Inputs!$B$8*SQRT($B$2)*MC_Shocks!AM62)</f>
        <v>515.692631373028</v>
      </c>
      <c r="AP65" s="0" t="n">
        <f aca="false">AO65*EXP((Inputs!$B$6-Inputs!$B$7-0.5*Inputs!$B$8^2)*$B$2+Inputs!$B$8*SQRT($B$2)*MC_Shocks!AN62)</f>
        <v>510.919667741286</v>
      </c>
      <c r="AQ65" s="0" t="n">
        <f aca="false">AP65*EXP((Inputs!$B$6-Inputs!$B$7-0.5*Inputs!$B$8^2)*$B$2+Inputs!$B$8*SQRT($B$2)*MC_Shocks!AO62)</f>
        <v>509.349446277426</v>
      </c>
      <c r="AR65" s="0" t="n">
        <f aca="false">AQ65*EXP((Inputs!$B$6-Inputs!$B$7-0.5*Inputs!$B$8^2)*$B$2+Inputs!$B$8*SQRT($B$2)*MC_Shocks!AP62)</f>
        <v>510.486885829362</v>
      </c>
      <c r="AS65" s="0" t="n">
        <f aca="false">AR65*EXP((Inputs!$B$6-Inputs!$B$7-0.5*Inputs!$B$8^2)*$B$2+Inputs!$B$8*SQRT($B$2)*MC_Shocks!AQ62)</f>
        <v>510.353254313235</v>
      </c>
      <c r="AT65" s="0" t="n">
        <f aca="false">AS65*EXP((Inputs!$B$6-Inputs!$B$7-0.5*Inputs!$B$8^2)*$B$2+Inputs!$B$8*SQRT($B$2)*MC_Shocks!AR62)</f>
        <v>511.140877856698</v>
      </c>
      <c r="AU65" s="0" t="n">
        <f aca="false">AT65*EXP((Inputs!$B$6-Inputs!$B$7-0.5*Inputs!$B$8^2)*$B$2+Inputs!$B$8*SQRT($B$2)*MC_Shocks!AS62)</f>
        <v>508.478825086857</v>
      </c>
      <c r="AV65" s="0" t="n">
        <f aca="false">AU65*EXP((Inputs!$B$6-Inputs!$B$7-0.5*Inputs!$B$8^2)*$B$2+Inputs!$B$8*SQRT($B$2)*MC_Shocks!AT62)</f>
        <v>513.275682144474</v>
      </c>
      <c r="AW65" s="0" t="n">
        <f aca="false">AV65*EXP((Inputs!$B$6-Inputs!$B$7-0.5*Inputs!$B$8^2)*$B$2+Inputs!$B$8*SQRT($B$2)*MC_Shocks!AU62)</f>
        <v>508.556786329866</v>
      </c>
      <c r="AX65" s="0" t="n">
        <f aca="false">AW65*EXP((Inputs!$B$6-Inputs!$B$7-0.5*Inputs!$B$8^2)*$B$2+Inputs!$B$8*SQRT($B$2)*MC_Shocks!AV62)</f>
        <v>510.575748696069</v>
      </c>
      <c r="AY65" s="0" t="n">
        <f aca="false">AX65*EXP((Inputs!$B$6-Inputs!$B$7-0.5*Inputs!$B$8^2)*$B$2+Inputs!$B$8*SQRT($B$2)*MC_Shocks!AW62)</f>
        <v>515.433983195799</v>
      </c>
      <c r="AZ65" s="0" t="n">
        <f aca="false">AY65*EXP((Inputs!$B$6-Inputs!$B$7-0.5*Inputs!$B$8^2)*$B$2+Inputs!$B$8*SQRT($B$2)*MC_Shocks!AX62)</f>
        <v>517.452940344165</v>
      </c>
      <c r="BA65" s="0" t="n">
        <f aca="false">AZ65*EXP((Inputs!$B$6-Inputs!$B$7-0.5*Inputs!$B$8^2)*$B$2+Inputs!$B$8*SQRT($B$2)*MC_Shocks!AY62)</f>
        <v>516.670993329551</v>
      </c>
      <c r="BB65" s="0" t="n">
        <f aca="false">BA65*EXP((Inputs!$B$6-Inputs!$B$7-0.5*Inputs!$B$8^2)*$B$2+Inputs!$B$8*SQRT($B$2)*MC_Shocks!AZ62)</f>
        <v>514.558711905659</v>
      </c>
      <c r="BC65" s="0" t="n">
        <f aca="false">BB65*EXP((Inputs!$B$6-Inputs!$B$7-0.5*Inputs!$B$8^2)*$B$2+Inputs!$B$8*SQRT($B$2)*MC_Shocks!BA62)</f>
        <v>518.854363457511</v>
      </c>
      <c r="BD65" s="0" t="n">
        <f aca="false">BC65*EXP((Inputs!$B$6-Inputs!$B$7-0.5*Inputs!$B$8^2)*$B$2+Inputs!$B$8*SQRT($B$2)*MC_Shocks!BB62)</f>
        <v>513.07865501602</v>
      </c>
      <c r="BE65" s="0" t="n">
        <f aca="false">BD65*EXP((Inputs!$B$6-Inputs!$B$7-0.5*Inputs!$B$8^2)*$B$2+Inputs!$B$8*SQRT($B$2)*MC_Shocks!BC62)</f>
        <v>509.193207400882</v>
      </c>
      <c r="BF65" s="0" t="n">
        <f aca="false">BE65*EXP((Inputs!$B$6-Inputs!$B$7-0.5*Inputs!$B$8^2)*$B$2+Inputs!$B$8*SQRT($B$2)*MC_Shocks!BD62)</f>
        <v>507.637720386734</v>
      </c>
      <c r="BG65" s="0" t="n">
        <f aca="false">BF65*EXP((Inputs!$B$6-Inputs!$B$7-0.5*Inputs!$B$8^2)*$B$2+Inputs!$B$8*SQRT($B$2)*MC_Shocks!BE62)</f>
        <v>512.694745987239</v>
      </c>
      <c r="BH65" s="0" t="n">
        <f aca="false">BG65*EXP((Inputs!$B$6-Inputs!$B$7-0.5*Inputs!$B$8^2)*$B$2+Inputs!$B$8*SQRT($B$2)*MC_Shocks!BF62)</f>
        <v>514.290170677934</v>
      </c>
      <c r="BI65" s="0" t="n">
        <f aca="false">BH65*EXP((Inputs!$B$6-Inputs!$B$7-0.5*Inputs!$B$8^2)*$B$2+Inputs!$B$8*SQRT($B$2)*MC_Shocks!BG62)</f>
        <v>510.403964299134</v>
      </c>
      <c r="BJ65" s="0" t="n">
        <f aca="false">BI65*EXP((Inputs!$B$6-Inputs!$B$7-0.5*Inputs!$B$8^2)*$B$2+Inputs!$B$8*SQRT($B$2)*MC_Shocks!BH62)</f>
        <v>509.197098157835</v>
      </c>
      <c r="BK65" s="0" t="n">
        <f aca="false">BJ65*EXP((Inputs!$B$6-Inputs!$B$7-0.5*Inputs!$B$8^2)*$B$2+Inputs!$B$8*SQRT($B$2)*MC_Shocks!BI62)</f>
        <v>506.769413302</v>
      </c>
      <c r="BL65" s="0" t="n">
        <f aca="false">BK65*EXP((Inputs!$B$6-Inputs!$B$7-0.5*Inputs!$B$8^2)*$B$2+Inputs!$B$8*SQRT($B$2)*MC_Shocks!BJ62)</f>
        <v>503.97148715241</v>
      </c>
      <c r="BM65" s="0" t="n">
        <f aca="false">BL65*EXP((Inputs!$B$6-Inputs!$B$7-0.5*Inputs!$B$8^2)*$B$2+Inputs!$B$8*SQRT($B$2)*MC_Shocks!BK62)</f>
        <v>507.948220253891</v>
      </c>
      <c r="BN65" s="0" t="n">
        <f aca="false">AVERAGE(C65:BM65)</f>
        <v>535.15820421887</v>
      </c>
      <c r="BO65" s="0" t="n">
        <f aca="false">MAX(B65:BM65)</f>
        <v>574.788024902344</v>
      </c>
      <c r="BP65" s="0" t="n">
        <f aca="false">MAX(BM65-Inputs!$B$4,0)</f>
        <v>0</v>
      </c>
      <c r="BQ65" s="0" t="n">
        <f aca="false">MAX(Inputs!$B$4-BM65,0)</f>
        <v>67.0517797461088</v>
      </c>
      <c r="BR65" s="0" t="n">
        <f aca="false">MAX(BN65-Inputs!$B$4,0)</f>
        <v>0</v>
      </c>
      <c r="BS65" s="0" t="n">
        <f aca="false">IF(BO65&gt;=Inputs!$B$9,0,MAX(BM65-Inputs!$B$4,0))</f>
        <v>0</v>
      </c>
    </row>
    <row r="66" customFormat="false" ht="15" hidden="false" customHeight="false" outlineLevel="0" collapsed="false">
      <c r="A66" s="0" t="n">
        <v>62</v>
      </c>
      <c r="B66" s="0" t="n">
        <f aca="false">Inputs!$B$3</f>
        <v>574.788024902344</v>
      </c>
      <c r="C66" s="0" t="n">
        <f aca="false">B66*EXP((Inputs!$B$6-Inputs!$B$7-0.5*Inputs!$B$8^2)*$B$2+Inputs!$B$8*SQRT($B$2)*MC_Shocks!A63)</f>
        <v>568.620733958039</v>
      </c>
      <c r="D66" s="0" t="n">
        <f aca="false">C66*EXP((Inputs!$B$6-Inputs!$B$7-0.5*Inputs!$B$8^2)*$B$2+Inputs!$B$8*SQRT($B$2)*MC_Shocks!B63)</f>
        <v>575.978530723297</v>
      </c>
      <c r="E66" s="0" t="n">
        <f aca="false">D66*EXP((Inputs!$B$6-Inputs!$B$7-0.5*Inputs!$B$8^2)*$B$2+Inputs!$B$8*SQRT($B$2)*MC_Shocks!C63)</f>
        <v>579.830041373078</v>
      </c>
      <c r="F66" s="0" t="n">
        <f aca="false">E66*EXP((Inputs!$B$6-Inputs!$B$7-0.5*Inputs!$B$8^2)*$B$2+Inputs!$B$8*SQRT($B$2)*MC_Shocks!D63)</f>
        <v>584.924698987449</v>
      </c>
      <c r="G66" s="0" t="n">
        <f aca="false">F66*EXP((Inputs!$B$6-Inputs!$B$7-0.5*Inputs!$B$8^2)*$B$2+Inputs!$B$8*SQRT($B$2)*MC_Shocks!E63)</f>
        <v>582.83548869126</v>
      </c>
      <c r="H66" s="0" t="n">
        <f aca="false">G66*EXP((Inputs!$B$6-Inputs!$B$7-0.5*Inputs!$B$8^2)*$B$2+Inputs!$B$8*SQRT($B$2)*MC_Shocks!F63)</f>
        <v>582.197548027914</v>
      </c>
      <c r="I66" s="0" t="n">
        <f aca="false">H66*EXP((Inputs!$B$6-Inputs!$B$7-0.5*Inputs!$B$8^2)*$B$2+Inputs!$B$8*SQRT($B$2)*MC_Shocks!G63)</f>
        <v>575.670247642378</v>
      </c>
      <c r="J66" s="0" t="n">
        <f aca="false">I66*EXP((Inputs!$B$6-Inputs!$B$7-0.5*Inputs!$B$8^2)*$B$2+Inputs!$B$8*SQRT($B$2)*MC_Shocks!H63)</f>
        <v>573.333293316839</v>
      </c>
      <c r="K66" s="0" t="n">
        <f aca="false">J66*EXP((Inputs!$B$6-Inputs!$B$7-0.5*Inputs!$B$8^2)*$B$2+Inputs!$B$8*SQRT($B$2)*MC_Shocks!I63)</f>
        <v>575.637247527205</v>
      </c>
      <c r="L66" s="0" t="n">
        <f aca="false">K66*EXP((Inputs!$B$6-Inputs!$B$7-0.5*Inputs!$B$8^2)*$B$2+Inputs!$B$8*SQRT($B$2)*MC_Shocks!J63)</f>
        <v>581.641122259197</v>
      </c>
      <c r="M66" s="0" t="n">
        <f aca="false">L66*EXP((Inputs!$B$6-Inputs!$B$7-0.5*Inputs!$B$8^2)*$B$2+Inputs!$B$8*SQRT($B$2)*MC_Shocks!K63)</f>
        <v>576.609306284527</v>
      </c>
      <c r="N66" s="0" t="n">
        <f aca="false">M66*EXP((Inputs!$B$6-Inputs!$B$7-0.5*Inputs!$B$8^2)*$B$2+Inputs!$B$8*SQRT($B$2)*MC_Shocks!L63)</f>
        <v>574.994058893588</v>
      </c>
      <c r="O66" s="0" t="n">
        <f aca="false">N66*EXP((Inputs!$B$6-Inputs!$B$7-0.5*Inputs!$B$8^2)*$B$2+Inputs!$B$8*SQRT($B$2)*MC_Shocks!M63)</f>
        <v>574.358511182746</v>
      </c>
      <c r="P66" s="0" t="n">
        <f aca="false">O66*EXP((Inputs!$B$6-Inputs!$B$7-0.5*Inputs!$B$8^2)*$B$2+Inputs!$B$8*SQRT($B$2)*MC_Shocks!N63)</f>
        <v>568.087452039119</v>
      </c>
      <c r="Q66" s="0" t="n">
        <f aca="false">P66*EXP((Inputs!$B$6-Inputs!$B$7-0.5*Inputs!$B$8^2)*$B$2+Inputs!$B$8*SQRT($B$2)*MC_Shocks!O63)</f>
        <v>570.812537361013</v>
      </c>
      <c r="R66" s="0" t="n">
        <f aca="false">Q66*EXP((Inputs!$B$6-Inputs!$B$7-0.5*Inputs!$B$8^2)*$B$2+Inputs!$B$8*SQRT($B$2)*MC_Shocks!P63)</f>
        <v>567.597074189509</v>
      </c>
      <c r="S66" s="0" t="n">
        <f aca="false">R66*EXP((Inputs!$B$6-Inputs!$B$7-0.5*Inputs!$B$8^2)*$B$2+Inputs!$B$8*SQRT($B$2)*MC_Shocks!Q63)</f>
        <v>566.771426311656</v>
      </c>
      <c r="T66" s="0" t="n">
        <f aca="false">S66*EXP((Inputs!$B$6-Inputs!$B$7-0.5*Inputs!$B$8^2)*$B$2+Inputs!$B$8*SQRT($B$2)*MC_Shocks!R63)</f>
        <v>564.796294390774</v>
      </c>
      <c r="U66" s="0" t="n">
        <f aca="false">T66*EXP((Inputs!$B$6-Inputs!$B$7-0.5*Inputs!$B$8^2)*$B$2+Inputs!$B$8*SQRT($B$2)*MC_Shocks!S63)</f>
        <v>561.323653363597</v>
      </c>
      <c r="V66" s="0" t="n">
        <f aca="false">U66*EXP((Inputs!$B$6-Inputs!$B$7-0.5*Inputs!$B$8^2)*$B$2+Inputs!$B$8*SQRT($B$2)*MC_Shocks!T63)</f>
        <v>561.345231127421</v>
      </c>
      <c r="W66" s="0" t="n">
        <f aca="false">V66*EXP((Inputs!$B$6-Inputs!$B$7-0.5*Inputs!$B$8^2)*$B$2+Inputs!$B$8*SQRT($B$2)*MC_Shocks!U63)</f>
        <v>560.438776753379</v>
      </c>
      <c r="X66" s="0" t="n">
        <f aca="false">W66*EXP((Inputs!$B$6-Inputs!$B$7-0.5*Inputs!$B$8^2)*$B$2+Inputs!$B$8*SQRT($B$2)*MC_Shocks!V63)</f>
        <v>558.840667093054</v>
      </c>
      <c r="Y66" s="0" t="n">
        <f aca="false">X66*EXP((Inputs!$B$6-Inputs!$B$7-0.5*Inputs!$B$8^2)*$B$2+Inputs!$B$8*SQRT($B$2)*MC_Shocks!W63)</f>
        <v>555.672932679412</v>
      </c>
      <c r="Z66" s="0" t="n">
        <f aca="false">Y66*EXP((Inputs!$B$6-Inputs!$B$7-0.5*Inputs!$B$8^2)*$B$2+Inputs!$B$8*SQRT($B$2)*MC_Shocks!X63)</f>
        <v>557.135777008577</v>
      </c>
      <c r="AA66" s="0" t="n">
        <f aca="false">Z66*EXP((Inputs!$B$6-Inputs!$B$7-0.5*Inputs!$B$8^2)*$B$2+Inputs!$B$8*SQRT($B$2)*MC_Shocks!Y63)</f>
        <v>564.545726601955</v>
      </c>
      <c r="AB66" s="0" t="n">
        <f aca="false">AA66*EXP((Inputs!$B$6-Inputs!$B$7-0.5*Inputs!$B$8^2)*$B$2+Inputs!$B$8*SQRT($B$2)*MC_Shocks!Z63)</f>
        <v>565.225875955843</v>
      </c>
      <c r="AC66" s="0" t="n">
        <f aca="false">AB66*EXP((Inputs!$B$6-Inputs!$B$7-0.5*Inputs!$B$8^2)*$B$2+Inputs!$B$8*SQRT($B$2)*MC_Shocks!AA63)</f>
        <v>569.763821294038</v>
      </c>
      <c r="AD66" s="0" t="n">
        <f aca="false">AC66*EXP((Inputs!$B$6-Inputs!$B$7-0.5*Inputs!$B$8^2)*$B$2+Inputs!$B$8*SQRT($B$2)*MC_Shocks!AB63)</f>
        <v>563.567818096181</v>
      </c>
      <c r="AE66" s="0" t="n">
        <f aca="false">AD66*EXP((Inputs!$B$6-Inputs!$B$7-0.5*Inputs!$B$8^2)*$B$2+Inputs!$B$8*SQRT($B$2)*MC_Shocks!AC63)</f>
        <v>564.32680255433</v>
      </c>
      <c r="AF66" s="0" t="n">
        <f aca="false">AE66*EXP((Inputs!$B$6-Inputs!$B$7-0.5*Inputs!$B$8^2)*$B$2+Inputs!$B$8*SQRT($B$2)*MC_Shocks!AD63)</f>
        <v>559.488217473632</v>
      </c>
      <c r="AG66" s="0" t="n">
        <f aca="false">AF66*EXP((Inputs!$B$6-Inputs!$B$7-0.5*Inputs!$B$8^2)*$B$2+Inputs!$B$8*SQRT($B$2)*MC_Shocks!AE63)</f>
        <v>553.023451498226</v>
      </c>
      <c r="AH66" s="0" t="n">
        <f aca="false">AG66*EXP((Inputs!$B$6-Inputs!$B$7-0.5*Inputs!$B$8^2)*$B$2+Inputs!$B$8*SQRT($B$2)*MC_Shocks!AF63)</f>
        <v>549.84110230513</v>
      </c>
      <c r="AI66" s="0" t="n">
        <f aca="false">AH66*EXP((Inputs!$B$6-Inputs!$B$7-0.5*Inputs!$B$8^2)*$B$2+Inputs!$B$8*SQRT($B$2)*MC_Shocks!AG63)</f>
        <v>555.1170265762</v>
      </c>
      <c r="AJ66" s="0" t="n">
        <f aca="false">AI66*EXP((Inputs!$B$6-Inputs!$B$7-0.5*Inputs!$B$8^2)*$B$2+Inputs!$B$8*SQRT($B$2)*MC_Shocks!AH63)</f>
        <v>559.369197857868</v>
      </c>
      <c r="AK66" s="0" t="n">
        <f aca="false">AJ66*EXP((Inputs!$B$6-Inputs!$B$7-0.5*Inputs!$B$8^2)*$B$2+Inputs!$B$8*SQRT($B$2)*MC_Shocks!AI63)</f>
        <v>560.501428499186</v>
      </c>
      <c r="AL66" s="0" t="n">
        <f aca="false">AK66*EXP((Inputs!$B$6-Inputs!$B$7-0.5*Inputs!$B$8^2)*$B$2+Inputs!$B$8*SQRT($B$2)*MC_Shocks!AJ63)</f>
        <v>553.779872154009</v>
      </c>
      <c r="AM66" s="0" t="n">
        <f aca="false">AL66*EXP((Inputs!$B$6-Inputs!$B$7-0.5*Inputs!$B$8^2)*$B$2+Inputs!$B$8*SQRT($B$2)*MC_Shocks!AK63)</f>
        <v>552.970417806405</v>
      </c>
      <c r="AN66" s="0" t="n">
        <f aca="false">AM66*EXP((Inputs!$B$6-Inputs!$B$7-0.5*Inputs!$B$8^2)*$B$2+Inputs!$B$8*SQRT($B$2)*MC_Shocks!AL63)</f>
        <v>554.34775597721</v>
      </c>
      <c r="AO66" s="0" t="n">
        <f aca="false">AN66*EXP((Inputs!$B$6-Inputs!$B$7-0.5*Inputs!$B$8^2)*$B$2+Inputs!$B$8*SQRT($B$2)*MC_Shocks!AM63)</f>
        <v>555.172600872182</v>
      </c>
      <c r="AP66" s="0" t="n">
        <f aca="false">AO66*EXP((Inputs!$B$6-Inputs!$B$7-0.5*Inputs!$B$8^2)*$B$2+Inputs!$B$8*SQRT($B$2)*MC_Shocks!AN63)</f>
        <v>547.162943127144</v>
      </c>
      <c r="AQ66" s="0" t="n">
        <f aca="false">AP66*EXP((Inputs!$B$6-Inputs!$B$7-0.5*Inputs!$B$8^2)*$B$2+Inputs!$B$8*SQRT($B$2)*MC_Shocks!AO63)</f>
        <v>543.363276691101</v>
      </c>
      <c r="AR66" s="0" t="n">
        <f aca="false">AQ66*EXP((Inputs!$B$6-Inputs!$B$7-0.5*Inputs!$B$8^2)*$B$2+Inputs!$B$8*SQRT($B$2)*MC_Shocks!AP63)</f>
        <v>543.138371566461</v>
      </c>
      <c r="AS66" s="0" t="n">
        <f aca="false">AR66*EXP((Inputs!$B$6-Inputs!$B$7-0.5*Inputs!$B$8^2)*$B$2+Inputs!$B$8*SQRT($B$2)*MC_Shocks!AQ63)</f>
        <v>545.505461957407</v>
      </c>
      <c r="AT66" s="0" t="n">
        <f aca="false">AS66*EXP((Inputs!$B$6-Inputs!$B$7-0.5*Inputs!$B$8^2)*$B$2+Inputs!$B$8*SQRT($B$2)*MC_Shocks!AR63)</f>
        <v>536.134653844175</v>
      </c>
      <c r="AU66" s="0" t="n">
        <f aca="false">AT66*EXP((Inputs!$B$6-Inputs!$B$7-0.5*Inputs!$B$8^2)*$B$2+Inputs!$B$8*SQRT($B$2)*MC_Shocks!AS63)</f>
        <v>535.496071605351</v>
      </c>
      <c r="AV66" s="0" t="n">
        <f aca="false">AU66*EXP((Inputs!$B$6-Inputs!$B$7-0.5*Inputs!$B$8^2)*$B$2+Inputs!$B$8*SQRT($B$2)*MC_Shocks!AT63)</f>
        <v>536.154669502244</v>
      </c>
      <c r="AW66" s="0" t="n">
        <f aca="false">AV66*EXP((Inputs!$B$6-Inputs!$B$7-0.5*Inputs!$B$8^2)*$B$2+Inputs!$B$8*SQRT($B$2)*MC_Shocks!AU63)</f>
        <v>539.831443096888</v>
      </c>
      <c r="AX66" s="0" t="n">
        <f aca="false">AW66*EXP((Inputs!$B$6-Inputs!$B$7-0.5*Inputs!$B$8^2)*$B$2+Inputs!$B$8*SQRT($B$2)*MC_Shocks!AV63)</f>
        <v>542.857952614071</v>
      </c>
      <c r="AY66" s="0" t="n">
        <f aca="false">AX66*EXP((Inputs!$B$6-Inputs!$B$7-0.5*Inputs!$B$8^2)*$B$2+Inputs!$B$8*SQRT($B$2)*MC_Shocks!AW63)</f>
        <v>545.424031486447</v>
      </c>
      <c r="AZ66" s="0" t="n">
        <f aca="false">AY66*EXP((Inputs!$B$6-Inputs!$B$7-0.5*Inputs!$B$8^2)*$B$2+Inputs!$B$8*SQRT($B$2)*MC_Shocks!AX63)</f>
        <v>542.024911446145</v>
      </c>
      <c r="BA66" s="0" t="n">
        <f aca="false">AZ66*EXP((Inputs!$B$6-Inputs!$B$7-0.5*Inputs!$B$8^2)*$B$2+Inputs!$B$8*SQRT($B$2)*MC_Shocks!AY63)</f>
        <v>533.932904291404</v>
      </c>
      <c r="BB66" s="0" t="n">
        <f aca="false">BA66*EXP((Inputs!$B$6-Inputs!$B$7-0.5*Inputs!$B$8^2)*$B$2+Inputs!$B$8*SQRT($B$2)*MC_Shocks!AZ63)</f>
        <v>532.320866049116</v>
      </c>
      <c r="BC66" s="0" t="n">
        <f aca="false">BB66*EXP((Inputs!$B$6-Inputs!$B$7-0.5*Inputs!$B$8^2)*$B$2+Inputs!$B$8*SQRT($B$2)*MC_Shocks!BA63)</f>
        <v>536.618102567052</v>
      </c>
      <c r="BD66" s="0" t="n">
        <f aca="false">BC66*EXP((Inputs!$B$6-Inputs!$B$7-0.5*Inputs!$B$8^2)*$B$2+Inputs!$B$8*SQRT($B$2)*MC_Shocks!BB63)</f>
        <v>542.634087740593</v>
      </c>
      <c r="BE66" s="0" t="n">
        <f aca="false">BD66*EXP((Inputs!$B$6-Inputs!$B$7-0.5*Inputs!$B$8^2)*$B$2+Inputs!$B$8*SQRT($B$2)*MC_Shocks!BC63)</f>
        <v>545.752898925579</v>
      </c>
      <c r="BF66" s="0" t="n">
        <f aca="false">BE66*EXP((Inputs!$B$6-Inputs!$B$7-0.5*Inputs!$B$8^2)*$B$2+Inputs!$B$8*SQRT($B$2)*MC_Shocks!BD63)</f>
        <v>547.666529518419</v>
      </c>
      <c r="BG66" s="0" t="n">
        <f aca="false">BF66*EXP((Inputs!$B$6-Inputs!$B$7-0.5*Inputs!$B$8^2)*$B$2+Inputs!$B$8*SQRT($B$2)*MC_Shocks!BE63)</f>
        <v>549.370223062392</v>
      </c>
      <c r="BH66" s="0" t="n">
        <f aca="false">BG66*EXP((Inputs!$B$6-Inputs!$B$7-0.5*Inputs!$B$8^2)*$B$2+Inputs!$B$8*SQRT($B$2)*MC_Shocks!BF63)</f>
        <v>547.003517305867</v>
      </c>
      <c r="BI66" s="0" t="n">
        <f aca="false">BH66*EXP((Inputs!$B$6-Inputs!$B$7-0.5*Inputs!$B$8^2)*$B$2+Inputs!$B$8*SQRT($B$2)*MC_Shocks!BG63)</f>
        <v>546.490977054466</v>
      </c>
      <c r="BJ66" s="0" t="n">
        <f aca="false">BI66*EXP((Inputs!$B$6-Inputs!$B$7-0.5*Inputs!$B$8^2)*$B$2+Inputs!$B$8*SQRT($B$2)*MC_Shocks!BH63)</f>
        <v>553.827235147243</v>
      </c>
      <c r="BK66" s="0" t="n">
        <f aca="false">BJ66*EXP((Inputs!$B$6-Inputs!$B$7-0.5*Inputs!$B$8^2)*$B$2+Inputs!$B$8*SQRT($B$2)*MC_Shocks!BI63)</f>
        <v>549.753414285719</v>
      </c>
      <c r="BL66" s="0" t="n">
        <f aca="false">BK66*EXP((Inputs!$B$6-Inputs!$B$7-0.5*Inputs!$B$8^2)*$B$2+Inputs!$B$8*SQRT($B$2)*MC_Shocks!BJ63)</f>
        <v>556.893570231599</v>
      </c>
      <c r="BM66" s="0" t="n">
        <f aca="false">BL66*EXP((Inputs!$B$6-Inputs!$B$7-0.5*Inputs!$B$8^2)*$B$2+Inputs!$B$8*SQRT($B$2)*MC_Shocks!BK63)</f>
        <v>555.525124021136</v>
      </c>
      <c r="BN66" s="0" t="n">
        <f aca="false">AVERAGE(C66:BM66)</f>
        <v>557.704396886436</v>
      </c>
      <c r="BO66" s="0" t="n">
        <f aca="false">MAX(B66:BM66)</f>
        <v>584.924698987449</v>
      </c>
      <c r="BP66" s="0" t="n">
        <f aca="false">MAX(BM66-Inputs!$B$4,0)</f>
        <v>0</v>
      </c>
      <c r="BQ66" s="0" t="n">
        <f aca="false">MAX(Inputs!$B$4-BM66,0)</f>
        <v>19.4748759788637</v>
      </c>
      <c r="BR66" s="0" t="n">
        <f aca="false">MAX(BN66-Inputs!$B$4,0)</f>
        <v>0</v>
      </c>
      <c r="BS66" s="0" t="n">
        <f aca="false">IF(BO66&gt;=Inputs!$B$9,0,MAX(BM66-Inputs!$B$4,0))</f>
        <v>0</v>
      </c>
    </row>
    <row r="67" customFormat="false" ht="15" hidden="false" customHeight="false" outlineLevel="0" collapsed="false">
      <c r="A67" s="0" t="n">
        <v>63</v>
      </c>
      <c r="B67" s="0" t="n">
        <f aca="false">Inputs!$B$3</f>
        <v>574.788024902344</v>
      </c>
      <c r="C67" s="0" t="n">
        <f aca="false">B67*EXP((Inputs!$B$6-Inputs!$B$7-0.5*Inputs!$B$8^2)*$B$2+Inputs!$B$8*SQRT($B$2)*MC_Shocks!A64)</f>
        <v>580.918370908158</v>
      </c>
      <c r="D67" s="0" t="n">
        <f aca="false">C67*EXP((Inputs!$B$6-Inputs!$B$7-0.5*Inputs!$B$8^2)*$B$2+Inputs!$B$8*SQRT($B$2)*MC_Shocks!B64)</f>
        <v>574.525434398458</v>
      </c>
      <c r="E67" s="0" t="n">
        <f aca="false">D67*EXP((Inputs!$B$6-Inputs!$B$7-0.5*Inputs!$B$8^2)*$B$2+Inputs!$B$8*SQRT($B$2)*MC_Shocks!C64)</f>
        <v>577.256467077967</v>
      </c>
      <c r="F67" s="0" t="n">
        <f aca="false">E67*EXP((Inputs!$B$6-Inputs!$B$7-0.5*Inputs!$B$8^2)*$B$2+Inputs!$B$8*SQRT($B$2)*MC_Shocks!D64)</f>
        <v>573.946513774594</v>
      </c>
      <c r="G67" s="0" t="n">
        <f aca="false">F67*EXP((Inputs!$B$6-Inputs!$B$7-0.5*Inputs!$B$8^2)*$B$2+Inputs!$B$8*SQRT($B$2)*MC_Shocks!E64)</f>
        <v>567.592242901764</v>
      </c>
      <c r="H67" s="0" t="n">
        <f aca="false">G67*EXP((Inputs!$B$6-Inputs!$B$7-0.5*Inputs!$B$8^2)*$B$2+Inputs!$B$8*SQRT($B$2)*MC_Shocks!F64)</f>
        <v>568.630721853249</v>
      </c>
      <c r="I67" s="0" t="n">
        <f aca="false">H67*EXP((Inputs!$B$6-Inputs!$B$7-0.5*Inputs!$B$8^2)*$B$2+Inputs!$B$8*SQRT($B$2)*MC_Shocks!G64)</f>
        <v>573.256726979519</v>
      </c>
      <c r="J67" s="0" t="n">
        <f aca="false">I67*EXP((Inputs!$B$6-Inputs!$B$7-0.5*Inputs!$B$8^2)*$B$2+Inputs!$B$8*SQRT($B$2)*MC_Shocks!H64)</f>
        <v>569.480816057052</v>
      </c>
      <c r="K67" s="0" t="n">
        <f aca="false">J67*EXP((Inputs!$B$6-Inputs!$B$7-0.5*Inputs!$B$8^2)*$B$2+Inputs!$B$8*SQRT($B$2)*MC_Shocks!I64)</f>
        <v>562.801949588844</v>
      </c>
      <c r="L67" s="0" t="n">
        <f aca="false">K67*EXP((Inputs!$B$6-Inputs!$B$7-0.5*Inputs!$B$8^2)*$B$2+Inputs!$B$8*SQRT($B$2)*MC_Shocks!J64)</f>
        <v>562.445092570724</v>
      </c>
      <c r="M67" s="0" t="n">
        <f aca="false">L67*EXP((Inputs!$B$6-Inputs!$B$7-0.5*Inputs!$B$8^2)*$B$2+Inputs!$B$8*SQRT($B$2)*MC_Shocks!K64)</f>
        <v>562.108123956646</v>
      </c>
      <c r="N67" s="0" t="n">
        <f aca="false">M67*EXP((Inputs!$B$6-Inputs!$B$7-0.5*Inputs!$B$8^2)*$B$2+Inputs!$B$8*SQRT($B$2)*MC_Shocks!L64)</f>
        <v>564.611762365287</v>
      </c>
      <c r="O67" s="0" t="n">
        <f aca="false">N67*EXP((Inputs!$B$6-Inputs!$B$7-0.5*Inputs!$B$8^2)*$B$2+Inputs!$B$8*SQRT($B$2)*MC_Shocks!M64)</f>
        <v>568.934761613601</v>
      </c>
      <c r="P67" s="0" t="n">
        <f aca="false">O67*EXP((Inputs!$B$6-Inputs!$B$7-0.5*Inputs!$B$8^2)*$B$2+Inputs!$B$8*SQRT($B$2)*MC_Shocks!N64)</f>
        <v>568.720307606656</v>
      </c>
      <c r="Q67" s="0" t="n">
        <f aca="false">P67*EXP((Inputs!$B$6-Inputs!$B$7-0.5*Inputs!$B$8^2)*$B$2+Inputs!$B$8*SQRT($B$2)*MC_Shocks!O64)</f>
        <v>577.208022390582</v>
      </c>
      <c r="R67" s="0" t="n">
        <f aca="false">Q67*EXP((Inputs!$B$6-Inputs!$B$7-0.5*Inputs!$B$8^2)*$B$2+Inputs!$B$8*SQRT($B$2)*MC_Shocks!P64)</f>
        <v>578.290246265893</v>
      </c>
      <c r="S67" s="0" t="n">
        <f aca="false">R67*EXP((Inputs!$B$6-Inputs!$B$7-0.5*Inputs!$B$8^2)*$B$2+Inputs!$B$8*SQRT($B$2)*MC_Shocks!Q64)</f>
        <v>576.757579416013</v>
      </c>
      <c r="T67" s="0" t="n">
        <f aca="false">S67*EXP((Inputs!$B$6-Inputs!$B$7-0.5*Inputs!$B$8^2)*$B$2+Inputs!$B$8*SQRT($B$2)*MC_Shocks!R64)</f>
        <v>569.484670641643</v>
      </c>
      <c r="U67" s="0" t="n">
        <f aca="false">T67*EXP((Inputs!$B$6-Inputs!$B$7-0.5*Inputs!$B$8^2)*$B$2+Inputs!$B$8*SQRT($B$2)*MC_Shocks!S64)</f>
        <v>568.352898114613</v>
      </c>
      <c r="V67" s="0" t="n">
        <f aca="false">U67*EXP((Inputs!$B$6-Inputs!$B$7-0.5*Inputs!$B$8^2)*$B$2+Inputs!$B$8*SQRT($B$2)*MC_Shocks!T64)</f>
        <v>566.891716044471</v>
      </c>
      <c r="W67" s="0" t="n">
        <f aca="false">V67*EXP((Inputs!$B$6-Inputs!$B$7-0.5*Inputs!$B$8^2)*$B$2+Inputs!$B$8*SQRT($B$2)*MC_Shocks!U64)</f>
        <v>571.280708072978</v>
      </c>
      <c r="X67" s="0" t="n">
        <f aca="false">W67*EXP((Inputs!$B$6-Inputs!$B$7-0.5*Inputs!$B$8^2)*$B$2+Inputs!$B$8*SQRT($B$2)*MC_Shocks!V64)</f>
        <v>573.434597419814</v>
      </c>
      <c r="Y67" s="0" t="n">
        <f aca="false">X67*EXP((Inputs!$B$6-Inputs!$B$7-0.5*Inputs!$B$8^2)*$B$2+Inputs!$B$8*SQRT($B$2)*MC_Shocks!W64)</f>
        <v>568.148215487772</v>
      </c>
      <c r="Z67" s="0" t="n">
        <f aca="false">Y67*EXP((Inputs!$B$6-Inputs!$B$7-0.5*Inputs!$B$8^2)*$B$2+Inputs!$B$8*SQRT($B$2)*MC_Shocks!X64)</f>
        <v>568.978781450989</v>
      </c>
      <c r="AA67" s="0" t="n">
        <f aca="false">Z67*EXP((Inputs!$B$6-Inputs!$B$7-0.5*Inputs!$B$8^2)*$B$2+Inputs!$B$8*SQRT($B$2)*MC_Shocks!Y64)</f>
        <v>572.071910298094</v>
      </c>
      <c r="AB67" s="0" t="n">
        <f aca="false">AA67*EXP((Inputs!$B$6-Inputs!$B$7-0.5*Inputs!$B$8^2)*$B$2+Inputs!$B$8*SQRT($B$2)*MC_Shocks!Z64)</f>
        <v>579.103282011222</v>
      </c>
      <c r="AC67" s="0" t="n">
        <f aca="false">AB67*EXP((Inputs!$B$6-Inputs!$B$7-0.5*Inputs!$B$8^2)*$B$2+Inputs!$B$8*SQRT($B$2)*MC_Shocks!AA64)</f>
        <v>583.249879155452</v>
      </c>
      <c r="AD67" s="0" t="n">
        <f aca="false">AC67*EXP((Inputs!$B$6-Inputs!$B$7-0.5*Inputs!$B$8^2)*$B$2+Inputs!$B$8*SQRT($B$2)*MC_Shocks!AB64)</f>
        <v>586.836237179553</v>
      </c>
      <c r="AE67" s="0" t="n">
        <f aca="false">AD67*EXP((Inputs!$B$6-Inputs!$B$7-0.5*Inputs!$B$8^2)*$B$2+Inputs!$B$8*SQRT($B$2)*MC_Shocks!AC64)</f>
        <v>587.171409055004</v>
      </c>
      <c r="AF67" s="0" t="n">
        <f aca="false">AE67*EXP((Inputs!$B$6-Inputs!$B$7-0.5*Inputs!$B$8^2)*$B$2+Inputs!$B$8*SQRT($B$2)*MC_Shocks!AD64)</f>
        <v>589.038518246016</v>
      </c>
      <c r="AG67" s="0" t="n">
        <f aca="false">AF67*EXP((Inputs!$B$6-Inputs!$B$7-0.5*Inputs!$B$8^2)*$B$2+Inputs!$B$8*SQRT($B$2)*MC_Shocks!AE64)</f>
        <v>594.962381308637</v>
      </c>
      <c r="AH67" s="0" t="n">
        <f aca="false">AG67*EXP((Inputs!$B$6-Inputs!$B$7-0.5*Inputs!$B$8^2)*$B$2+Inputs!$B$8*SQRT($B$2)*MC_Shocks!AF64)</f>
        <v>588.760591796158</v>
      </c>
      <c r="AI67" s="0" t="n">
        <f aca="false">AH67*EXP((Inputs!$B$6-Inputs!$B$7-0.5*Inputs!$B$8^2)*$B$2+Inputs!$B$8*SQRT($B$2)*MC_Shocks!AG64)</f>
        <v>587.18614068644</v>
      </c>
      <c r="AJ67" s="0" t="n">
        <f aca="false">AI67*EXP((Inputs!$B$6-Inputs!$B$7-0.5*Inputs!$B$8^2)*$B$2+Inputs!$B$8*SQRT($B$2)*MC_Shocks!AH64)</f>
        <v>583.653476537141</v>
      </c>
      <c r="AK67" s="0" t="n">
        <f aca="false">AJ67*EXP((Inputs!$B$6-Inputs!$B$7-0.5*Inputs!$B$8^2)*$B$2+Inputs!$B$8*SQRT($B$2)*MC_Shocks!AI64)</f>
        <v>585.466859413095</v>
      </c>
      <c r="AL67" s="0" t="n">
        <f aca="false">AK67*EXP((Inputs!$B$6-Inputs!$B$7-0.5*Inputs!$B$8^2)*$B$2+Inputs!$B$8*SQRT($B$2)*MC_Shocks!AJ64)</f>
        <v>591.264350796059</v>
      </c>
      <c r="AM67" s="0" t="n">
        <f aca="false">AL67*EXP((Inputs!$B$6-Inputs!$B$7-0.5*Inputs!$B$8^2)*$B$2+Inputs!$B$8*SQRT($B$2)*MC_Shocks!AK64)</f>
        <v>588.526388203843</v>
      </c>
      <c r="AN67" s="0" t="n">
        <f aca="false">AM67*EXP((Inputs!$B$6-Inputs!$B$7-0.5*Inputs!$B$8^2)*$B$2+Inputs!$B$8*SQRT($B$2)*MC_Shocks!AL64)</f>
        <v>577.526253460118</v>
      </c>
      <c r="AO67" s="0" t="n">
        <f aca="false">AN67*EXP((Inputs!$B$6-Inputs!$B$7-0.5*Inputs!$B$8^2)*$B$2+Inputs!$B$8*SQRT($B$2)*MC_Shocks!AM64)</f>
        <v>575.695052943577</v>
      </c>
      <c r="AP67" s="0" t="n">
        <f aca="false">AO67*EXP((Inputs!$B$6-Inputs!$B$7-0.5*Inputs!$B$8^2)*$B$2+Inputs!$B$8*SQRT($B$2)*MC_Shocks!AN64)</f>
        <v>579.936710476724</v>
      </c>
      <c r="AQ67" s="0" t="n">
        <f aca="false">AP67*EXP((Inputs!$B$6-Inputs!$B$7-0.5*Inputs!$B$8^2)*$B$2+Inputs!$B$8*SQRT($B$2)*MC_Shocks!AO64)</f>
        <v>582.470361428133</v>
      </c>
      <c r="AR67" s="0" t="n">
        <f aca="false">AQ67*EXP((Inputs!$B$6-Inputs!$B$7-0.5*Inputs!$B$8^2)*$B$2+Inputs!$B$8*SQRT($B$2)*MC_Shocks!AP64)</f>
        <v>584.50738466471</v>
      </c>
      <c r="AS67" s="0" t="n">
        <f aca="false">AR67*EXP((Inputs!$B$6-Inputs!$B$7-0.5*Inputs!$B$8^2)*$B$2+Inputs!$B$8*SQRT($B$2)*MC_Shocks!AQ64)</f>
        <v>583.265547240352</v>
      </c>
      <c r="AT67" s="0" t="n">
        <f aca="false">AS67*EXP((Inputs!$B$6-Inputs!$B$7-0.5*Inputs!$B$8^2)*$B$2+Inputs!$B$8*SQRT($B$2)*MC_Shocks!AR64)</f>
        <v>577.431830819935</v>
      </c>
      <c r="AU67" s="0" t="n">
        <f aca="false">AT67*EXP((Inputs!$B$6-Inputs!$B$7-0.5*Inputs!$B$8^2)*$B$2+Inputs!$B$8*SQRT($B$2)*MC_Shocks!AS64)</f>
        <v>579.851786879251</v>
      </c>
      <c r="AV67" s="0" t="n">
        <f aca="false">AU67*EXP((Inputs!$B$6-Inputs!$B$7-0.5*Inputs!$B$8^2)*$B$2+Inputs!$B$8*SQRT($B$2)*MC_Shocks!AT64)</f>
        <v>576.081148560805</v>
      </c>
      <c r="AW67" s="0" t="n">
        <f aca="false">AV67*EXP((Inputs!$B$6-Inputs!$B$7-0.5*Inputs!$B$8^2)*$B$2+Inputs!$B$8*SQRT($B$2)*MC_Shocks!AU64)</f>
        <v>586.204799411735</v>
      </c>
      <c r="AX67" s="0" t="n">
        <f aca="false">AW67*EXP((Inputs!$B$6-Inputs!$B$7-0.5*Inputs!$B$8^2)*$B$2+Inputs!$B$8*SQRT($B$2)*MC_Shocks!AV64)</f>
        <v>588.919413267109</v>
      </c>
      <c r="AY67" s="0" t="n">
        <f aca="false">AX67*EXP((Inputs!$B$6-Inputs!$B$7-0.5*Inputs!$B$8^2)*$B$2+Inputs!$B$8*SQRT($B$2)*MC_Shocks!AW64)</f>
        <v>586.268234029191</v>
      </c>
      <c r="AZ67" s="0" t="n">
        <f aca="false">AY67*EXP((Inputs!$B$6-Inputs!$B$7-0.5*Inputs!$B$8^2)*$B$2+Inputs!$B$8*SQRT($B$2)*MC_Shocks!AX64)</f>
        <v>583.486697971289</v>
      </c>
      <c r="BA67" s="0" t="n">
        <f aca="false">AZ67*EXP((Inputs!$B$6-Inputs!$B$7-0.5*Inputs!$B$8^2)*$B$2+Inputs!$B$8*SQRT($B$2)*MC_Shocks!AY64)</f>
        <v>583.111639506833</v>
      </c>
      <c r="BB67" s="0" t="n">
        <f aca="false">BA67*EXP((Inputs!$B$6-Inputs!$B$7-0.5*Inputs!$B$8^2)*$B$2+Inputs!$B$8*SQRT($B$2)*MC_Shocks!AZ64)</f>
        <v>582.059704643067</v>
      </c>
      <c r="BC67" s="0" t="n">
        <f aca="false">BB67*EXP((Inputs!$B$6-Inputs!$B$7-0.5*Inputs!$B$8^2)*$B$2+Inputs!$B$8*SQRT($B$2)*MC_Shocks!BA64)</f>
        <v>587.294944377862</v>
      </c>
      <c r="BD67" s="0" t="n">
        <f aca="false">BC67*EXP((Inputs!$B$6-Inputs!$B$7-0.5*Inputs!$B$8^2)*$B$2+Inputs!$B$8*SQRT($B$2)*MC_Shocks!BB64)</f>
        <v>588.219580353035</v>
      </c>
      <c r="BE67" s="0" t="n">
        <f aca="false">BD67*EXP((Inputs!$B$6-Inputs!$B$7-0.5*Inputs!$B$8^2)*$B$2+Inputs!$B$8*SQRT($B$2)*MC_Shocks!BC64)</f>
        <v>584.870605649165</v>
      </c>
      <c r="BF67" s="0" t="n">
        <f aca="false">BE67*EXP((Inputs!$B$6-Inputs!$B$7-0.5*Inputs!$B$8^2)*$B$2+Inputs!$B$8*SQRT($B$2)*MC_Shocks!BD64)</f>
        <v>593.763894150749</v>
      </c>
      <c r="BG67" s="0" t="n">
        <f aca="false">BF67*EXP((Inputs!$B$6-Inputs!$B$7-0.5*Inputs!$B$8^2)*$B$2+Inputs!$B$8*SQRT($B$2)*MC_Shocks!BE64)</f>
        <v>594.052229848994</v>
      </c>
      <c r="BH67" s="0" t="n">
        <f aca="false">BG67*EXP((Inputs!$B$6-Inputs!$B$7-0.5*Inputs!$B$8^2)*$B$2+Inputs!$B$8*SQRT($B$2)*MC_Shocks!BF64)</f>
        <v>597.742911362641</v>
      </c>
      <c r="BI67" s="0" t="n">
        <f aca="false">BH67*EXP((Inputs!$B$6-Inputs!$B$7-0.5*Inputs!$B$8^2)*$B$2+Inputs!$B$8*SQRT($B$2)*MC_Shocks!BG64)</f>
        <v>594.921841424237</v>
      </c>
      <c r="BJ67" s="0" t="n">
        <f aca="false">BI67*EXP((Inputs!$B$6-Inputs!$B$7-0.5*Inputs!$B$8^2)*$B$2+Inputs!$B$8*SQRT($B$2)*MC_Shocks!BH64)</f>
        <v>596.694315421744</v>
      </c>
      <c r="BK67" s="0" t="n">
        <f aca="false">BJ67*EXP((Inputs!$B$6-Inputs!$B$7-0.5*Inputs!$B$8^2)*$B$2+Inputs!$B$8*SQRT($B$2)*MC_Shocks!BI64)</f>
        <v>598.225216294115</v>
      </c>
      <c r="BL67" s="0" t="n">
        <f aca="false">BK67*EXP((Inputs!$B$6-Inputs!$B$7-0.5*Inputs!$B$8^2)*$B$2+Inputs!$B$8*SQRT($B$2)*MC_Shocks!BJ64)</f>
        <v>589.379985633345</v>
      </c>
      <c r="BM67" s="0" t="n">
        <f aca="false">BL67*EXP((Inputs!$B$6-Inputs!$B$7-0.5*Inputs!$B$8^2)*$B$2+Inputs!$B$8*SQRT($B$2)*MC_Shocks!BK64)</f>
        <v>598.934677195104</v>
      </c>
      <c r="BN67" s="0" t="n">
        <f aca="false">AVERAGE(C67:BM67)</f>
        <v>580.353411407267</v>
      </c>
      <c r="BO67" s="0" t="n">
        <f aca="false">MAX(B67:BM67)</f>
        <v>598.934677195104</v>
      </c>
      <c r="BP67" s="0" t="n">
        <f aca="false">MAX(BM67-Inputs!$B$4,0)</f>
        <v>23.9346771951043</v>
      </c>
      <c r="BQ67" s="0" t="n">
        <f aca="false">MAX(Inputs!$B$4-BM67,0)</f>
        <v>0</v>
      </c>
      <c r="BR67" s="0" t="n">
        <f aca="false">MAX(BN67-Inputs!$B$4,0)</f>
        <v>5.353411407267</v>
      </c>
      <c r="BS67" s="0" t="n">
        <f aca="false">IF(BO67&gt;=Inputs!$B$9,0,MAX(BM67-Inputs!$B$4,0))</f>
        <v>23.9346771951043</v>
      </c>
    </row>
    <row r="68" customFormat="false" ht="15" hidden="false" customHeight="false" outlineLevel="0" collapsed="false">
      <c r="A68" s="0" t="n">
        <v>64</v>
      </c>
      <c r="B68" s="0" t="n">
        <f aca="false">Inputs!$B$3</f>
        <v>574.788024902344</v>
      </c>
      <c r="C68" s="0" t="n">
        <f aca="false">B68*EXP((Inputs!$B$6-Inputs!$B$7-0.5*Inputs!$B$8^2)*$B$2+Inputs!$B$8*SQRT($B$2)*MC_Shocks!A65)</f>
        <v>580.758077532996</v>
      </c>
      <c r="D68" s="0" t="n">
        <f aca="false">C68*EXP((Inputs!$B$6-Inputs!$B$7-0.5*Inputs!$B$8^2)*$B$2+Inputs!$B$8*SQRT($B$2)*MC_Shocks!B65)</f>
        <v>578.985638400013</v>
      </c>
      <c r="E68" s="0" t="n">
        <f aca="false">D68*EXP((Inputs!$B$6-Inputs!$B$7-0.5*Inputs!$B$8^2)*$B$2+Inputs!$B$8*SQRT($B$2)*MC_Shocks!C65)</f>
        <v>573.999048122233</v>
      </c>
      <c r="F68" s="0" t="n">
        <f aca="false">E68*EXP((Inputs!$B$6-Inputs!$B$7-0.5*Inputs!$B$8^2)*$B$2+Inputs!$B$8*SQRT($B$2)*MC_Shocks!D65)</f>
        <v>575.638153999861</v>
      </c>
      <c r="G68" s="0" t="n">
        <f aca="false">F68*EXP((Inputs!$B$6-Inputs!$B$7-0.5*Inputs!$B$8^2)*$B$2+Inputs!$B$8*SQRT($B$2)*MC_Shocks!E65)</f>
        <v>576.088535076131</v>
      </c>
      <c r="H68" s="0" t="n">
        <f aca="false">G68*EXP((Inputs!$B$6-Inputs!$B$7-0.5*Inputs!$B$8^2)*$B$2+Inputs!$B$8*SQRT($B$2)*MC_Shocks!F65)</f>
        <v>577.770765901852</v>
      </c>
      <c r="I68" s="0" t="n">
        <f aca="false">H68*EXP((Inputs!$B$6-Inputs!$B$7-0.5*Inputs!$B$8^2)*$B$2+Inputs!$B$8*SQRT($B$2)*MC_Shocks!G65)</f>
        <v>578.704100894213</v>
      </c>
      <c r="J68" s="0" t="n">
        <f aca="false">I68*EXP((Inputs!$B$6-Inputs!$B$7-0.5*Inputs!$B$8^2)*$B$2+Inputs!$B$8*SQRT($B$2)*MC_Shocks!H65)</f>
        <v>581.087653845305</v>
      </c>
      <c r="K68" s="0" t="n">
        <f aca="false">J68*EXP((Inputs!$B$6-Inputs!$B$7-0.5*Inputs!$B$8^2)*$B$2+Inputs!$B$8*SQRT($B$2)*MC_Shocks!I65)</f>
        <v>587.853260647909</v>
      </c>
      <c r="L68" s="0" t="n">
        <f aca="false">K68*EXP((Inputs!$B$6-Inputs!$B$7-0.5*Inputs!$B$8^2)*$B$2+Inputs!$B$8*SQRT($B$2)*MC_Shocks!J65)</f>
        <v>590.564245566773</v>
      </c>
      <c r="M68" s="0" t="n">
        <f aca="false">L68*EXP((Inputs!$B$6-Inputs!$B$7-0.5*Inputs!$B$8^2)*$B$2+Inputs!$B$8*SQRT($B$2)*MC_Shocks!K65)</f>
        <v>585.722354728369</v>
      </c>
      <c r="N68" s="0" t="n">
        <f aca="false">M68*EXP((Inputs!$B$6-Inputs!$B$7-0.5*Inputs!$B$8^2)*$B$2+Inputs!$B$8*SQRT($B$2)*MC_Shocks!L65)</f>
        <v>592.143714006281</v>
      </c>
      <c r="O68" s="0" t="n">
        <f aca="false">N68*EXP((Inputs!$B$6-Inputs!$B$7-0.5*Inputs!$B$8^2)*$B$2+Inputs!$B$8*SQRT($B$2)*MC_Shocks!M65)</f>
        <v>599.957383144563</v>
      </c>
      <c r="P68" s="0" t="n">
        <f aca="false">O68*EXP((Inputs!$B$6-Inputs!$B$7-0.5*Inputs!$B$8^2)*$B$2+Inputs!$B$8*SQRT($B$2)*MC_Shocks!N65)</f>
        <v>615.206568654876</v>
      </c>
      <c r="Q68" s="0" t="n">
        <f aca="false">P68*EXP((Inputs!$B$6-Inputs!$B$7-0.5*Inputs!$B$8^2)*$B$2+Inputs!$B$8*SQRT($B$2)*MC_Shocks!O65)</f>
        <v>609.805338356097</v>
      </c>
      <c r="R68" s="0" t="n">
        <f aca="false">Q68*EXP((Inputs!$B$6-Inputs!$B$7-0.5*Inputs!$B$8^2)*$B$2+Inputs!$B$8*SQRT($B$2)*MC_Shocks!P65)</f>
        <v>611.039063008434</v>
      </c>
      <c r="S68" s="0" t="n">
        <f aca="false">R68*EXP((Inputs!$B$6-Inputs!$B$7-0.5*Inputs!$B$8^2)*$B$2+Inputs!$B$8*SQRT($B$2)*MC_Shocks!Q65)</f>
        <v>601.085994496119</v>
      </c>
      <c r="T68" s="0" t="n">
        <f aca="false">S68*EXP((Inputs!$B$6-Inputs!$B$7-0.5*Inputs!$B$8^2)*$B$2+Inputs!$B$8*SQRT($B$2)*MC_Shocks!R65)</f>
        <v>603.786373052444</v>
      </c>
      <c r="U68" s="0" t="n">
        <f aca="false">T68*EXP((Inputs!$B$6-Inputs!$B$7-0.5*Inputs!$B$8^2)*$B$2+Inputs!$B$8*SQRT($B$2)*MC_Shocks!S65)</f>
        <v>601.223006341404</v>
      </c>
      <c r="V68" s="0" t="n">
        <f aca="false">U68*EXP((Inputs!$B$6-Inputs!$B$7-0.5*Inputs!$B$8^2)*$B$2+Inputs!$B$8*SQRT($B$2)*MC_Shocks!T65)</f>
        <v>610.524774054651</v>
      </c>
      <c r="W68" s="0" t="n">
        <f aca="false">V68*EXP((Inputs!$B$6-Inputs!$B$7-0.5*Inputs!$B$8^2)*$B$2+Inputs!$B$8*SQRT($B$2)*MC_Shocks!U65)</f>
        <v>606.84184793559</v>
      </c>
      <c r="X68" s="0" t="n">
        <f aca="false">W68*EXP((Inputs!$B$6-Inputs!$B$7-0.5*Inputs!$B$8^2)*$B$2+Inputs!$B$8*SQRT($B$2)*MC_Shocks!V65)</f>
        <v>598.820756021163</v>
      </c>
      <c r="Y68" s="0" t="n">
        <f aca="false">X68*EXP((Inputs!$B$6-Inputs!$B$7-0.5*Inputs!$B$8^2)*$B$2+Inputs!$B$8*SQRT($B$2)*MC_Shocks!W65)</f>
        <v>596.642511297227</v>
      </c>
      <c r="Z68" s="0" t="n">
        <f aca="false">Y68*EXP((Inputs!$B$6-Inputs!$B$7-0.5*Inputs!$B$8^2)*$B$2+Inputs!$B$8*SQRT($B$2)*MC_Shocks!X65)</f>
        <v>587.42053999346</v>
      </c>
      <c r="AA68" s="0" t="n">
        <f aca="false">Z68*EXP((Inputs!$B$6-Inputs!$B$7-0.5*Inputs!$B$8^2)*$B$2+Inputs!$B$8*SQRT($B$2)*MC_Shocks!Y65)</f>
        <v>590.986843760275</v>
      </c>
      <c r="AB68" s="0" t="n">
        <f aca="false">AA68*EXP((Inputs!$B$6-Inputs!$B$7-0.5*Inputs!$B$8^2)*$B$2+Inputs!$B$8*SQRT($B$2)*MC_Shocks!Z65)</f>
        <v>581.438880994749</v>
      </c>
      <c r="AC68" s="0" t="n">
        <f aca="false">AB68*EXP((Inputs!$B$6-Inputs!$B$7-0.5*Inputs!$B$8^2)*$B$2+Inputs!$B$8*SQRT($B$2)*MC_Shocks!AA65)</f>
        <v>581.625018086727</v>
      </c>
      <c r="AD68" s="0" t="n">
        <f aca="false">AC68*EXP((Inputs!$B$6-Inputs!$B$7-0.5*Inputs!$B$8^2)*$B$2+Inputs!$B$8*SQRT($B$2)*MC_Shocks!AB65)</f>
        <v>572.1705257465</v>
      </c>
      <c r="AE68" s="0" t="n">
        <f aca="false">AD68*EXP((Inputs!$B$6-Inputs!$B$7-0.5*Inputs!$B$8^2)*$B$2+Inputs!$B$8*SQRT($B$2)*MC_Shocks!AC65)</f>
        <v>570.772374526281</v>
      </c>
      <c r="AF68" s="0" t="n">
        <f aca="false">AE68*EXP((Inputs!$B$6-Inputs!$B$7-0.5*Inputs!$B$8^2)*$B$2+Inputs!$B$8*SQRT($B$2)*MC_Shocks!AD65)</f>
        <v>578.316715397916</v>
      </c>
      <c r="AG68" s="0" t="n">
        <f aca="false">AF68*EXP((Inputs!$B$6-Inputs!$B$7-0.5*Inputs!$B$8^2)*$B$2+Inputs!$B$8*SQRT($B$2)*MC_Shocks!AE65)</f>
        <v>580.028362080806</v>
      </c>
      <c r="AH68" s="0" t="n">
        <f aca="false">AG68*EXP((Inputs!$B$6-Inputs!$B$7-0.5*Inputs!$B$8^2)*$B$2+Inputs!$B$8*SQRT($B$2)*MC_Shocks!AF65)</f>
        <v>576.123051596842</v>
      </c>
      <c r="AI68" s="0" t="n">
        <f aca="false">AH68*EXP((Inputs!$B$6-Inputs!$B$7-0.5*Inputs!$B$8^2)*$B$2+Inputs!$B$8*SQRT($B$2)*MC_Shocks!AG65)</f>
        <v>576.034791499203</v>
      </c>
      <c r="AJ68" s="0" t="n">
        <f aca="false">AI68*EXP((Inputs!$B$6-Inputs!$B$7-0.5*Inputs!$B$8^2)*$B$2+Inputs!$B$8*SQRT($B$2)*MC_Shocks!AH65)</f>
        <v>576.171474766044</v>
      </c>
      <c r="AK68" s="0" t="n">
        <f aca="false">AJ68*EXP((Inputs!$B$6-Inputs!$B$7-0.5*Inputs!$B$8^2)*$B$2+Inputs!$B$8*SQRT($B$2)*MC_Shocks!AI65)</f>
        <v>578.390358500649</v>
      </c>
      <c r="AL68" s="0" t="n">
        <f aca="false">AK68*EXP((Inputs!$B$6-Inputs!$B$7-0.5*Inputs!$B$8^2)*$B$2+Inputs!$B$8*SQRT($B$2)*MC_Shocks!AJ65)</f>
        <v>572.206588625712</v>
      </c>
      <c r="AM68" s="0" t="n">
        <f aca="false">AL68*EXP((Inputs!$B$6-Inputs!$B$7-0.5*Inputs!$B$8^2)*$B$2+Inputs!$B$8*SQRT($B$2)*MC_Shocks!AK65)</f>
        <v>574.956988780094</v>
      </c>
      <c r="AN68" s="0" t="n">
        <f aca="false">AM68*EXP((Inputs!$B$6-Inputs!$B$7-0.5*Inputs!$B$8^2)*$B$2+Inputs!$B$8*SQRT($B$2)*MC_Shocks!AL65)</f>
        <v>562.806418805876</v>
      </c>
      <c r="AO68" s="0" t="n">
        <f aca="false">AN68*EXP((Inputs!$B$6-Inputs!$B$7-0.5*Inputs!$B$8^2)*$B$2+Inputs!$B$8*SQRT($B$2)*MC_Shocks!AM65)</f>
        <v>560.054000442783</v>
      </c>
      <c r="AP68" s="0" t="n">
        <f aca="false">AO68*EXP((Inputs!$B$6-Inputs!$B$7-0.5*Inputs!$B$8^2)*$B$2+Inputs!$B$8*SQRT($B$2)*MC_Shocks!AN65)</f>
        <v>557.941478040671</v>
      </c>
      <c r="AQ68" s="0" t="n">
        <f aca="false">AP68*EXP((Inputs!$B$6-Inputs!$B$7-0.5*Inputs!$B$8^2)*$B$2+Inputs!$B$8*SQRT($B$2)*MC_Shocks!AO65)</f>
        <v>560.804614176406</v>
      </c>
      <c r="AR68" s="0" t="n">
        <f aca="false">AQ68*EXP((Inputs!$B$6-Inputs!$B$7-0.5*Inputs!$B$8^2)*$B$2+Inputs!$B$8*SQRT($B$2)*MC_Shocks!AP65)</f>
        <v>560.958215694204</v>
      </c>
      <c r="AS68" s="0" t="n">
        <f aca="false">AR68*EXP((Inputs!$B$6-Inputs!$B$7-0.5*Inputs!$B$8^2)*$B$2+Inputs!$B$8*SQRT($B$2)*MC_Shocks!AQ65)</f>
        <v>554.790448275281</v>
      </c>
      <c r="AT68" s="0" t="n">
        <f aca="false">AS68*EXP((Inputs!$B$6-Inputs!$B$7-0.5*Inputs!$B$8^2)*$B$2+Inputs!$B$8*SQRT($B$2)*MC_Shocks!AR65)</f>
        <v>550.52418470799</v>
      </c>
      <c r="AU68" s="0" t="n">
        <f aca="false">AT68*EXP((Inputs!$B$6-Inputs!$B$7-0.5*Inputs!$B$8^2)*$B$2+Inputs!$B$8*SQRT($B$2)*MC_Shocks!AS65)</f>
        <v>551.44457551383</v>
      </c>
      <c r="AV68" s="0" t="n">
        <f aca="false">AU68*EXP((Inputs!$B$6-Inputs!$B$7-0.5*Inputs!$B$8^2)*$B$2+Inputs!$B$8*SQRT($B$2)*MC_Shocks!AT65)</f>
        <v>551.150783241789</v>
      </c>
      <c r="AW68" s="0" t="n">
        <f aca="false">AV68*EXP((Inputs!$B$6-Inputs!$B$7-0.5*Inputs!$B$8^2)*$B$2+Inputs!$B$8*SQRT($B$2)*MC_Shocks!AU65)</f>
        <v>548.676263860546</v>
      </c>
      <c r="AX68" s="0" t="n">
        <f aca="false">AW68*EXP((Inputs!$B$6-Inputs!$B$7-0.5*Inputs!$B$8^2)*$B$2+Inputs!$B$8*SQRT($B$2)*MC_Shocks!AV65)</f>
        <v>546.63892083344</v>
      </c>
      <c r="AY68" s="0" t="n">
        <f aca="false">AX68*EXP((Inputs!$B$6-Inputs!$B$7-0.5*Inputs!$B$8^2)*$B$2+Inputs!$B$8*SQRT($B$2)*MC_Shocks!AW65)</f>
        <v>549.718031937744</v>
      </c>
      <c r="AZ68" s="0" t="n">
        <f aca="false">AY68*EXP((Inputs!$B$6-Inputs!$B$7-0.5*Inputs!$B$8^2)*$B$2+Inputs!$B$8*SQRT($B$2)*MC_Shocks!AX65)</f>
        <v>547.516703717173</v>
      </c>
      <c r="BA68" s="0" t="n">
        <f aca="false">AZ68*EXP((Inputs!$B$6-Inputs!$B$7-0.5*Inputs!$B$8^2)*$B$2+Inputs!$B$8*SQRT($B$2)*MC_Shocks!AY65)</f>
        <v>547.185831699938</v>
      </c>
      <c r="BB68" s="0" t="n">
        <f aca="false">BA68*EXP((Inputs!$B$6-Inputs!$B$7-0.5*Inputs!$B$8^2)*$B$2+Inputs!$B$8*SQRT($B$2)*MC_Shocks!AZ65)</f>
        <v>556.73915320974</v>
      </c>
      <c r="BC68" s="0" t="n">
        <f aca="false">BB68*EXP((Inputs!$B$6-Inputs!$B$7-0.5*Inputs!$B$8^2)*$B$2+Inputs!$B$8*SQRT($B$2)*MC_Shocks!BA65)</f>
        <v>550.538633440419</v>
      </c>
      <c r="BD68" s="0" t="n">
        <f aca="false">BC68*EXP((Inputs!$B$6-Inputs!$B$7-0.5*Inputs!$B$8^2)*$B$2+Inputs!$B$8*SQRT($B$2)*MC_Shocks!BB65)</f>
        <v>542.561185888949</v>
      </c>
      <c r="BE68" s="0" t="n">
        <f aca="false">BD68*EXP((Inputs!$B$6-Inputs!$B$7-0.5*Inputs!$B$8^2)*$B$2+Inputs!$B$8*SQRT($B$2)*MC_Shocks!BC65)</f>
        <v>545.995851677297</v>
      </c>
      <c r="BF68" s="0" t="n">
        <f aca="false">BE68*EXP((Inputs!$B$6-Inputs!$B$7-0.5*Inputs!$B$8^2)*$B$2+Inputs!$B$8*SQRT($B$2)*MC_Shocks!BD65)</f>
        <v>543.115528431377</v>
      </c>
      <c r="BG68" s="0" t="n">
        <f aca="false">BF68*EXP((Inputs!$B$6-Inputs!$B$7-0.5*Inputs!$B$8^2)*$B$2+Inputs!$B$8*SQRT($B$2)*MC_Shocks!BE65)</f>
        <v>541.797230878397</v>
      </c>
      <c r="BH68" s="0" t="n">
        <f aca="false">BG68*EXP((Inputs!$B$6-Inputs!$B$7-0.5*Inputs!$B$8^2)*$B$2+Inputs!$B$8*SQRT($B$2)*MC_Shocks!BF65)</f>
        <v>538.500951381243</v>
      </c>
      <c r="BI68" s="0" t="n">
        <f aca="false">BH68*EXP((Inputs!$B$6-Inputs!$B$7-0.5*Inputs!$B$8^2)*$B$2+Inputs!$B$8*SQRT($B$2)*MC_Shocks!BG65)</f>
        <v>537.442945604842</v>
      </c>
      <c r="BJ68" s="0" t="n">
        <f aca="false">BI68*EXP((Inputs!$B$6-Inputs!$B$7-0.5*Inputs!$B$8^2)*$B$2+Inputs!$B$8*SQRT($B$2)*MC_Shocks!BH65)</f>
        <v>544.353076954904</v>
      </c>
      <c r="BK68" s="0" t="n">
        <f aca="false">BJ68*EXP((Inputs!$B$6-Inputs!$B$7-0.5*Inputs!$B$8^2)*$B$2+Inputs!$B$8*SQRT($B$2)*MC_Shocks!BI65)</f>
        <v>547.879655632745</v>
      </c>
      <c r="BL68" s="0" t="n">
        <f aca="false">BK68*EXP((Inputs!$B$6-Inputs!$B$7-0.5*Inputs!$B$8^2)*$B$2+Inputs!$B$8*SQRT($B$2)*MC_Shocks!BJ65)</f>
        <v>551.692027570852</v>
      </c>
      <c r="BM68" s="0" t="n">
        <f aca="false">BL68*EXP((Inputs!$B$6-Inputs!$B$7-0.5*Inputs!$B$8^2)*$B$2+Inputs!$B$8*SQRT($B$2)*MC_Shocks!BK65)</f>
        <v>545.579985973152</v>
      </c>
      <c r="BN68" s="0" t="n">
        <f aca="false">AVERAGE(C68:BM68)</f>
        <v>571.861879000498</v>
      </c>
      <c r="BO68" s="0" t="n">
        <f aca="false">MAX(B68:BM68)</f>
        <v>615.206568654876</v>
      </c>
      <c r="BP68" s="0" t="n">
        <f aca="false">MAX(BM68-Inputs!$B$4,0)</f>
        <v>0</v>
      </c>
      <c r="BQ68" s="0" t="n">
        <f aca="false">MAX(Inputs!$B$4-BM68,0)</f>
        <v>29.4200140268483</v>
      </c>
      <c r="BR68" s="0" t="n">
        <f aca="false">MAX(BN68-Inputs!$B$4,0)</f>
        <v>0</v>
      </c>
      <c r="BS68" s="0" t="n">
        <f aca="false">IF(BO68&gt;=Inputs!$B$9,0,MAX(BM68-Inputs!$B$4,0))</f>
        <v>0</v>
      </c>
    </row>
    <row r="69" customFormat="false" ht="15" hidden="false" customHeight="false" outlineLevel="0" collapsed="false">
      <c r="A69" s="0" t="n">
        <v>65</v>
      </c>
      <c r="B69" s="0" t="n">
        <f aca="false">Inputs!$B$3</f>
        <v>574.788024902344</v>
      </c>
      <c r="C69" s="0" t="n">
        <f aca="false">B69*EXP((Inputs!$B$6-Inputs!$B$7-0.5*Inputs!$B$8^2)*$B$2+Inputs!$B$8*SQRT($B$2)*MC_Shocks!A66)</f>
        <v>569.616649894825</v>
      </c>
      <c r="D69" s="0" t="n">
        <f aca="false">C69*EXP((Inputs!$B$6-Inputs!$B$7-0.5*Inputs!$B$8^2)*$B$2+Inputs!$B$8*SQRT($B$2)*MC_Shocks!B66)</f>
        <v>556.983500838304</v>
      </c>
      <c r="E69" s="0" t="n">
        <f aca="false">D69*EXP((Inputs!$B$6-Inputs!$B$7-0.5*Inputs!$B$8^2)*$B$2+Inputs!$B$8*SQRT($B$2)*MC_Shocks!C66)</f>
        <v>553.470890599787</v>
      </c>
      <c r="F69" s="0" t="n">
        <f aca="false">E69*EXP((Inputs!$B$6-Inputs!$B$7-0.5*Inputs!$B$8^2)*$B$2+Inputs!$B$8*SQRT($B$2)*MC_Shocks!D66)</f>
        <v>557.740040184281</v>
      </c>
      <c r="G69" s="0" t="n">
        <f aca="false">F69*EXP((Inputs!$B$6-Inputs!$B$7-0.5*Inputs!$B$8^2)*$B$2+Inputs!$B$8*SQRT($B$2)*MC_Shocks!E66)</f>
        <v>560.084810887286</v>
      </c>
      <c r="H69" s="0" t="n">
        <f aca="false">G69*EXP((Inputs!$B$6-Inputs!$B$7-0.5*Inputs!$B$8^2)*$B$2+Inputs!$B$8*SQRT($B$2)*MC_Shocks!F66)</f>
        <v>559.154203954309</v>
      </c>
      <c r="I69" s="0" t="n">
        <f aca="false">H69*EXP((Inputs!$B$6-Inputs!$B$7-0.5*Inputs!$B$8^2)*$B$2+Inputs!$B$8*SQRT($B$2)*MC_Shocks!G66)</f>
        <v>559.108031149998</v>
      </c>
      <c r="J69" s="0" t="n">
        <f aca="false">I69*EXP((Inputs!$B$6-Inputs!$B$7-0.5*Inputs!$B$8^2)*$B$2+Inputs!$B$8*SQRT($B$2)*MC_Shocks!H66)</f>
        <v>556.113348643957</v>
      </c>
      <c r="K69" s="0" t="n">
        <f aca="false">J69*EXP((Inputs!$B$6-Inputs!$B$7-0.5*Inputs!$B$8^2)*$B$2+Inputs!$B$8*SQRT($B$2)*MC_Shocks!I66)</f>
        <v>557.069946855758</v>
      </c>
      <c r="L69" s="0" t="n">
        <f aca="false">K69*EXP((Inputs!$B$6-Inputs!$B$7-0.5*Inputs!$B$8^2)*$B$2+Inputs!$B$8*SQRT($B$2)*MC_Shocks!J66)</f>
        <v>560.517699519754</v>
      </c>
      <c r="M69" s="0" t="n">
        <f aca="false">L69*EXP((Inputs!$B$6-Inputs!$B$7-0.5*Inputs!$B$8^2)*$B$2+Inputs!$B$8*SQRT($B$2)*MC_Shocks!K66)</f>
        <v>553.430611411072</v>
      </c>
      <c r="N69" s="0" t="n">
        <f aca="false">M69*EXP((Inputs!$B$6-Inputs!$B$7-0.5*Inputs!$B$8^2)*$B$2+Inputs!$B$8*SQRT($B$2)*MC_Shocks!L66)</f>
        <v>554.800063067769</v>
      </c>
      <c r="O69" s="0" t="n">
        <f aca="false">N69*EXP((Inputs!$B$6-Inputs!$B$7-0.5*Inputs!$B$8^2)*$B$2+Inputs!$B$8*SQRT($B$2)*MC_Shocks!M66)</f>
        <v>558.971841713998</v>
      </c>
      <c r="P69" s="0" t="n">
        <f aca="false">O69*EXP((Inputs!$B$6-Inputs!$B$7-0.5*Inputs!$B$8^2)*$B$2+Inputs!$B$8*SQRT($B$2)*MC_Shocks!N66)</f>
        <v>557.186744757662</v>
      </c>
      <c r="Q69" s="0" t="n">
        <f aca="false">P69*EXP((Inputs!$B$6-Inputs!$B$7-0.5*Inputs!$B$8^2)*$B$2+Inputs!$B$8*SQRT($B$2)*MC_Shocks!O66)</f>
        <v>560.345417720242</v>
      </c>
      <c r="R69" s="0" t="n">
        <f aca="false">Q69*EXP((Inputs!$B$6-Inputs!$B$7-0.5*Inputs!$B$8^2)*$B$2+Inputs!$B$8*SQRT($B$2)*MC_Shocks!P66)</f>
        <v>573.05189656328</v>
      </c>
      <c r="S69" s="0" t="n">
        <f aca="false">R69*EXP((Inputs!$B$6-Inputs!$B$7-0.5*Inputs!$B$8^2)*$B$2+Inputs!$B$8*SQRT($B$2)*MC_Shocks!Q66)</f>
        <v>572.631763162358</v>
      </c>
      <c r="T69" s="0" t="n">
        <f aca="false">S69*EXP((Inputs!$B$6-Inputs!$B$7-0.5*Inputs!$B$8^2)*$B$2+Inputs!$B$8*SQRT($B$2)*MC_Shocks!R66)</f>
        <v>574.475402074326</v>
      </c>
      <c r="U69" s="0" t="n">
        <f aca="false">T69*EXP((Inputs!$B$6-Inputs!$B$7-0.5*Inputs!$B$8^2)*$B$2+Inputs!$B$8*SQRT($B$2)*MC_Shocks!S66)</f>
        <v>571.175563891843</v>
      </c>
      <c r="V69" s="0" t="n">
        <f aca="false">U69*EXP((Inputs!$B$6-Inputs!$B$7-0.5*Inputs!$B$8^2)*$B$2+Inputs!$B$8*SQRT($B$2)*MC_Shocks!T66)</f>
        <v>572.051381947725</v>
      </c>
      <c r="W69" s="0" t="n">
        <f aca="false">V69*EXP((Inputs!$B$6-Inputs!$B$7-0.5*Inputs!$B$8^2)*$B$2+Inputs!$B$8*SQRT($B$2)*MC_Shocks!U66)</f>
        <v>574.198101006552</v>
      </c>
      <c r="X69" s="0" t="n">
        <f aca="false">W69*EXP((Inputs!$B$6-Inputs!$B$7-0.5*Inputs!$B$8^2)*$B$2+Inputs!$B$8*SQRT($B$2)*MC_Shocks!V66)</f>
        <v>575.140561025946</v>
      </c>
      <c r="Y69" s="0" t="n">
        <f aca="false">X69*EXP((Inputs!$B$6-Inputs!$B$7-0.5*Inputs!$B$8^2)*$B$2+Inputs!$B$8*SQRT($B$2)*MC_Shocks!W66)</f>
        <v>570.560715904219</v>
      </c>
      <c r="Z69" s="0" t="n">
        <f aca="false">Y69*EXP((Inputs!$B$6-Inputs!$B$7-0.5*Inputs!$B$8^2)*$B$2+Inputs!$B$8*SQRT($B$2)*MC_Shocks!X66)</f>
        <v>571.549433329899</v>
      </c>
      <c r="AA69" s="0" t="n">
        <f aca="false">Z69*EXP((Inputs!$B$6-Inputs!$B$7-0.5*Inputs!$B$8^2)*$B$2+Inputs!$B$8*SQRT($B$2)*MC_Shocks!Y66)</f>
        <v>578.272290198834</v>
      </c>
      <c r="AB69" s="0" t="n">
        <f aca="false">AA69*EXP((Inputs!$B$6-Inputs!$B$7-0.5*Inputs!$B$8^2)*$B$2+Inputs!$B$8*SQRT($B$2)*MC_Shocks!Z66)</f>
        <v>580.388777943293</v>
      </c>
      <c r="AC69" s="0" t="n">
        <f aca="false">AB69*EXP((Inputs!$B$6-Inputs!$B$7-0.5*Inputs!$B$8^2)*$B$2+Inputs!$B$8*SQRT($B$2)*MC_Shocks!AA66)</f>
        <v>584.890073094748</v>
      </c>
      <c r="AD69" s="0" t="n">
        <f aca="false">AC69*EXP((Inputs!$B$6-Inputs!$B$7-0.5*Inputs!$B$8^2)*$B$2+Inputs!$B$8*SQRT($B$2)*MC_Shocks!AB66)</f>
        <v>583.846462357844</v>
      </c>
      <c r="AE69" s="0" t="n">
        <f aca="false">AD69*EXP((Inputs!$B$6-Inputs!$B$7-0.5*Inputs!$B$8^2)*$B$2+Inputs!$B$8*SQRT($B$2)*MC_Shocks!AC66)</f>
        <v>587.3854794347</v>
      </c>
      <c r="AF69" s="0" t="n">
        <f aca="false">AE69*EXP((Inputs!$B$6-Inputs!$B$7-0.5*Inputs!$B$8^2)*$B$2+Inputs!$B$8*SQRT($B$2)*MC_Shocks!AD66)</f>
        <v>588.743760251265</v>
      </c>
      <c r="AG69" s="0" t="n">
        <f aca="false">AF69*EXP((Inputs!$B$6-Inputs!$B$7-0.5*Inputs!$B$8^2)*$B$2+Inputs!$B$8*SQRT($B$2)*MC_Shocks!AE66)</f>
        <v>584.374378770536</v>
      </c>
      <c r="AH69" s="0" t="n">
        <f aca="false">AG69*EXP((Inputs!$B$6-Inputs!$B$7-0.5*Inputs!$B$8^2)*$B$2+Inputs!$B$8*SQRT($B$2)*MC_Shocks!AF66)</f>
        <v>585.90811643735</v>
      </c>
      <c r="AI69" s="0" t="n">
        <f aca="false">AH69*EXP((Inputs!$B$6-Inputs!$B$7-0.5*Inputs!$B$8^2)*$B$2+Inputs!$B$8*SQRT($B$2)*MC_Shocks!AG66)</f>
        <v>581.371644679423</v>
      </c>
      <c r="AJ69" s="0" t="n">
        <f aca="false">AI69*EXP((Inputs!$B$6-Inputs!$B$7-0.5*Inputs!$B$8^2)*$B$2+Inputs!$B$8*SQRT($B$2)*MC_Shocks!AH66)</f>
        <v>578.514684095667</v>
      </c>
      <c r="AK69" s="0" t="n">
        <f aca="false">AJ69*EXP((Inputs!$B$6-Inputs!$B$7-0.5*Inputs!$B$8^2)*$B$2+Inputs!$B$8*SQRT($B$2)*MC_Shocks!AI66)</f>
        <v>579.438882415939</v>
      </c>
      <c r="AL69" s="0" t="n">
        <f aca="false">AK69*EXP((Inputs!$B$6-Inputs!$B$7-0.5*Inputs!$B$8^2)*$B$2+Inputs!$B$8*SQRT($B$2)*MC_Shocks!AJ66)</f>
        <v>580.861616031595</v>
      </c>
      <c r="AM69" s="0" t="n">
        <f aca="false">AL69*EXP((Inputs!$B$6-Inputs!$B$7-0.5*Inputs!$B$8^2)*$B$2+Inputs!$B$8*SQRT($B$2)*MC_Shocks!AK66)</f>
        <v>575.461736796955</v>
      </c>
      <c r="AN69" s="0" t="n">
        <f aca="false">AM69*EXP((Inputs!$B$6-Inputs!$B$7-0.5*Inputs!$B$8^2)*$B$2+Inputs!$B$8*SQRT($B$2)*MC_Shocks!AL66)</f>
        <v>580.348215405517</v>
      </c>
      <c r="AO69" s="0" t="n">
        <f aca="false">AN69*EXP((Inputs!$B$6-Inputs!$B$7-0.5*Inputs!$B$8^2)*$B$2+Inputs!$B$8*SQRT($B$2)*MC_Shocks!AM66)</f>
        <v>583.042641963958</v>
      </c>
      <c r="AP69" s="0" t="n">
        <f aca="false">AO69*EXP((Inputs!$B$6-Inputs!$B$7-0.5*Inputs!$B$8^2)*$B$2+Inputs!$B$8*SQRT($B$2)*MC_Shocks!AN66)</f>
        <v>579.846881060284</v>
      </c>
      <c r="AQ69" s="0" t="n">
        <f aca="false">AP69*EXP((Inputs!$B$6-Inputs!$B$7-0.5*Inputs!$B$8^2)*$B$2+Inputs!$B$8*SQRT($B$2)*MC_Shocks!AO66)</f>
        <v>572.871136089285</v>
      </c>
      <c r="AR69" s="0" t="n">
        <f aca="false">AQ69*EXP((Inputs!$B$6-Inputs!$B$7-0.5*Inputs!$B$8^2)*$B$2+Inputs!$B$8*SQRT($B$2)*MC_Shocks!AP66)</f>
        <v>572.266964343369</v>
      </c>
      <c r="AS69" s="0" t="n">
        <f aca="false">AR69*EXP((Inputs!$B$6-Inputs!$B$7-0.5*Inputs!$B$8^2)*$B$2+Inputs!$B$8*SQRT($B$2)*MC_Shocks!AQ66)</f>
        <v>570.299851066773</v>
      </c>
      <c r="AT69" s="0" t="n">
        <f aca="false">AS69*EXP((Inputs!$B$6-Inputs!$B$7-0.5*Inputs!$B$8^2)*$B$2+Inputs!$B$8*SQRT($B$2)*MC_Shocks!AR66)</f>
        <v>570.865793033863</v>
      </c>
      <c r="AU69" s="0" t="n">
        <f aca="false">AT69*EXP((Inputs!$B$6-Inputs!$B$7-0.5*Inputs!$B$8^2)*$B$2+Inputs!$B$8*SQRT($B$2)*MC_Shocks!AS66)</f>
        <v>569.27742486456</v>
      </c>
      <c r="AV69" s="0" t="n">
        <f aca="false">AU69*EXP((Inputs!$B$6-Inputs!$B$7-0.5*Inputs!$B$8^2)*$B$2+Inputs!$B$8*SQRT($B$2)*MC_Shocks!AT66)</f>
        <v>560.336295823412</v>
      </c>
      <c r="AW69" s="0" t="n">
        <f aca="false">AV69*EXP((Inputs!$B$6-Inputs!$B$7-0.5*Inputs!$B$8^2)*$B$2+Inputs!$B$8*SQRT($B$2)*MC_Shocks!AU66)</f>
        <v>558.665396245377</v>
      </c>
      <c r="AX69" s="0" t="n">
        <f aca="false">AW69*EXP((Inputs!$B$6-Inputs!$B$7-0.5*Inputs!$B$8^2)*$B$2+Inputs!$B$8*SQRT($B$2)*MC_Shocks!AV66)</f>
        <v>557.365144934959</v>
      </c>
      <c r="AY69" s="0" t="n">
        <f aca="false">AX69*EXP((Inputs!$B$6-Inputs!$B$7-0.5*Inputs!$B$8^2)*$B$2+Inputs!$B$8*SQRT($B$2)*MC_Shocks!AW66)</f>
        <v>560.226808819056</v>
      </c>
      <c r="AZ69" s="0" t="n">
        <f aca="false">AY69*EXP((Inputs!$B$6-Inputs!$B$7-0.5*Inputs!$B$8^2)*$B$2+Inputs!$B$8*SQRT($B$2)*MC_Shocks!AX66)</f>
        <v>557.184962776438</v>
      </c>
      <c r="BA69" s="0" t="n">
        <f aca="false">AZ69*EXP((Inputs!$B$6-Inputs!$B$7-0.5*Inputs!$B$8^2)*$B$2+Inputs!$B$8*SQRT($B$2)*MC_Shocks!AY66)</f>
        <v>564.707807676177</v>
      </c>
      <c r="BB69" s="0" t="n">
        <f aca="false">BA69*EXP((Inputs!$B$6-Inputs!$B$7-0.5*Inputs!$B$8^2)*$B$2+Inputs!$B$8*SQRT($B$2)*MC_Shocks!AZ66)</f>
        <v>556.261106842414</v>
      </c>
      <c r="BC69" s="0" t="n">
        <f aca="false">BB69*EXP((Inputs!$B$6-Inputs!$B$7-0.5*Inputs!$B$8^2)*$B$2+Inputs!$B$8*SQRT($B$2)*MC_Shocks!BA66)</f>
        <v>562.13024120084</v>
      </c>
      <c r="BD69" s="0" t="n">
        <f aca="false">BC69*EXP((Inputs!$B$6-Inputs!$B$7-0.5*Inputs!$B$8^2)*$B$2+Inputs!$B$8*SQRT($B$2)*MC_Shocks!BB66)</f>
        <v>561.183744964038</v>
      </c>
      <c r="BE69" s="0" t="n">
        <f aca="false">BD69*EXP((Inputs!$B$6-Inputs!$B$7-0.5*Inputs!$B$8^2)*$B$2+Inputs!$B$8*SQRT($B$2)*MC_Shocks!BC66)</f>
        <v>565.076863786909</v>
      </c>
      <c r="BF69" s="0" t="n">
        <f aca="false">BE69*EXP((Inputs!$B$6-Inputs!$B$7-0.5*Inputs!$B$8^2)*$B$2+Inputs!$B$8*SQRT($B$2)*MC_Shocks!BD66)</f>
        <v>565.488044445945</v>
      </c>
      <c r="BG69" s="0" t="n">
        <f aca="false">BF69*EXP((Inputs!$B$6-Inputs!$B$7-0.5*Inputs!$B$8^2)*$B$2+Inputs!$B$8*SQRT($B$2)*MC_Shocks!BE66)</f>
        <v>570.677088878335</v>
      </c>
      <c r="BH69" s="0" t="n">
        <f aca="false">BG69*EXP((Inputs!$B$6-Inputs!$B$7-0.5*Inputs!$B$8^2)*$B$2+Inputs!$B$8*SQRT($B$2)*MC_Shocks!BF66)</f>
        <v>568.979799337861</v>
      </c>
      <c r="BI69" s="0" t="n">
        <f aca="false">BH69*EXP((Inputs!$B$6-Inputs!$B$7-0.5*Inputs!$B$8^2)*$B$2+Inputs!$B$8*SQRT($B$2)*MC_Shocks!BG66)</f>
        <v>564.095715934966</v>
      </c>
      <c r="BJ69" s="0" t="n">
        <f aca="false">BI69*EXP((Inputs!$B$6-Inputs!$B$7-0.5*Inputs!$B$8^2)*$B$2+Inputs!$B$8*SQRT($B$2)*MC_Shocks!BH66)</f>
        <v>570.542167043036</v>
      </c>
      <c r="BK69" s="0" t="n">
        <f aca="false">BJ69*EXP((Inputs!$B$6-Inputs!$B$7-0.5*Inputs!$B$8^2)*$B$2+Inputs!$B$8*SQRT($B$2)*MC_Shocks!BI66)</f>
        <v>570.082546738997</v>
      </c>
      <c r="BL69" s="0" t="n">
        <f aca="false">BK69*EXP((Inputs!$B$6-Inputs!$B$7-0.5*Inputs!$B$8^2)*$B$2+Inputs!$B$8*SQRT($B$2)*MC_Shocks!BJ66)</f>
        <v>571.139285010009</v>
      </c>
      <c r="BM69" s="0" t="n">
        <f aca="false">BL69*EXP((Inputs!$B$6-Inputs!$B$7-0.5*Inputs!$B$8^2)*$B$2+Inputs!$B$8*SQRT($B$2)*MC_Shocks!BK66)</f>
        <v>576.815626950102</v>
      </c>
      <c r="BN69" s="0" t="n">
        <f aca="false">AVERAGE(C69:BM69)</f>
        <v>569.185144092854</v>
      </c>
      <c r="BO69" s="0" t="n">
        <f aca="false">MAX(B69:BM69)</f>
        <v>588.743760251265</v>
      </c>
      <c r="BP69" s="0" t="n">
        <f aca="false">MAX(BM69-Inputs!$B$4,0)</f>
        <v>1.81562695010223</v>
      </c>
      <c r="BQ69" s="0" t="n">
        <f aca="false">MAX(Inputs!$B$4-BM69,0)</f>
        <v>0</v>
      </c>
      <c r="BR69" s="0" t="n">
        <f aca="false">MAX(BN69-Inputs!$B$4,0)</f>
        <v>0</v>
      </c>
      <c r="BS69" s="0" t="n">
        <f aca="false">IF(BO69&gt;=Inputs!$B$9,0,MAX(BM69-Inputs!$B$4,0))</f>
        <v>1.81562695010223</v>
      </c>
    </row>
    <row r="70" customFormat="false" ht="15" hidden="false" customHeight="false" outlineLevel="0" collapsed="false">
      <c r="A70" s="0" t="n">
        <v>66</v>
      </c>
      <c r="B70" s="0" t="n">
        <f aca="false">Inputs!$B$3</f>
        <v>574.788024902344</v>
      </c>
      <c r="C70" s="0" t="n">
        <f aca="false">B70*EXP((Inputs!$B$6-Inputs!$B$7-0.5*Inputs!$B$8^2)*$B$2+Inputs!$B$8*SQRT($B$2)*MC_Shocks!A67)</f>
        <v>570.155532435973</v>
      </c>
      <c r="D70" s="0" t="n">
        <f aca="false">C70*EXP((Inputs!$B$6-Inputs!$B$7-0.5*Inputs!$B$8^2)*$B$2+Inputs!$B$8*SQRT($B$2)*MC_Shocks!B67)</f>
        <v>572.909361198077</v>
      </c>
      <c r="E70" s="0" t="n">
        <f aca="false">D70*EXP((Inputs!$B$6-Inputs!$B$7-0.5*Inputs!$B$8^2)*$B$2+Inputs!$B$8*SQRT($B$2)*MC_Shocks!C67)</f>
        <v>570.288422325784</v>
      </c>
      <c r="F70" s="0" t="n">
        <f aca="false">E70*EXP((Inputs!$B$6-Inputs!$B$7-0.5*Inputs!$B$8^2)*$B$2+Inputs!$B$8*SQRT($B$2)*MC_Shocks!D67)</f>
        <v>569.74453166878</v>
      </c>
      <c r="G70" s="0" t="n">
        <f aca="false">F70*EXP((Inputs!$B$6-Inputs!$B$7-0.5*Inputs!$B$8^2)*$B$2+Inputs!$B$8*SQRT($B$2)*MC_Shocks!E67)</f>
        <v>570.125085064223</v>
      </c>
      <c r="H70" s="0" t="n">
        <f aca="false">G70*EXP((Inputs!$B$6-Inputs!$B$7-0.5*Inputs!$B$8^2)*$B$2+Inputs!$B$8*SQRT($B$2)*MC_Shocks!F67)</f>
        <v>563.433272579843</v>
      </c>
      <c r="I70" s="0" t="n">
        <f aca="false">H70*EXP((Inputs!$B$6-Inputs!$B$7-0.5*Inputs!$B$8^2)*$B$2+Inputs!$B$8*SQRT($B$2)*MC_Shocks!G67)</f>
        <v>560.015663741677</v>
      </c>
      <c r="J70" s="0" t="n">
        <f aca="false">I70*EXP((Inputs!$B$6-Inputs!$B$7-0.5*Inputs!$B$8^2)*$B$2+Inputs!$B$8*SQRT($B$2)*MC_Shocks!H67)</f>
        <v>566.103594472717</v>
      </c>
      <c r="K70" s="0" t="n">
        <f aca="false">J70*EXP((Inputs!$B$6-Inputs!$B$7-0.5*Inputs!$B$8^2)*$B$2+Inputs!$B$8*SQRT($B$2)*MC_Shocks!I67)</f>
        <v>570.151171255994</v>
      </c>
      <c r="L70" s="0" t="n">
        <f aca="false">K70*EXP((Inputs!$B$6-Inputs!$B$7-0.5*Inputs!$B$8^2)*$B$2+Inputs!$B$8*SQRT($B$2)*MC_Shocks!J67)</f>
        <v>569.921680518435</v>
      </c>
      <c r="M70" s="0" t="n">
        <f aca="false">L70*EXP((Inputs!$B$6-Inputs!$B$7-0.5*Inputs!$B$8^2)*$B$2+Inputs!$B$8*SQRT($B$2)*MC_Shocks!K67)</f>
        <v>571.075808570021</v>
      </c>
      <c r="N70" s="0" t="n">
        <f aca="false">M70*EXP((Inputs!$B$6-Inputs!$B$7-0.5*Inputs!$B$8^2)*$B$2+Inputs!$B$8*SQRT($B$2)*MC_Shocks!L67)</f>
        <v>569.798095019558</v>
      </c>
      <c r="O70" s="0" t="n">
        <f aca="false">N70*EXP((Inputs!$B$6-Inputs!$B$7-0.5*Inputs!$B$8^2)*$B$2+Inputs!$B$8*SQRT($B$2)*MC_Shocks!M67)</f>
        <v>576.017550354576</v>
      </c>
      <c r="P70" s="0" t="n">
        <f aca="false">O70*EXP((Inputs!$B$6-Inputs!$B$7-0.5*Inputs!$B$8^2)*$B$2+Inputs!$B$8*SQRT($B$2)*MC_Shocks!N67)</f>
        <v>575.157012150199</v>
      </c>
      <c r="Q70" s="0" t="n">
        <f aca="false">P70*EXP((Inputs!$B$6-Inputs!$B$7-0.5*Inputs!$B$8^2)*$B$2+Inputs!$B$8*SQRT($B$2)*MC_Shocks!O67)</f>
        <v>576.270166686467</v>
      </c>
      <c r="R70" s="0" t="n">
        <f aca="false">Q70*EXP((Inputs!$B$6-Inputs!$B$7-0.5*Inputs!$B$8^2)*$B$2+Inputs!$B$8*SQRT($B$2)*MC_Shocks!P67)</f>
        <v>581.588021507547</v>
      </c>
      <c r="S70" s="0" t="n">
        <f aca="false">R70*EXP((Inputs!$B$6-Inputs!$B$7-0.5*Inputs!$B$8^2)*$B$2+Inputs!$B$8*SQRT($B$2)*MC_Shocks!Q67)</f>
        <v>578.067012370146</v>
      </c>
      <c r="T70" s="0" t="n">
        <f aca="false">S70*EXP((Inputs!$B$6-Inputs!$B$7-0.5*Inputs!$B$8^2)*$B$2+Inputs!$B$8*SQRT($B$2)*MC_Shocks!R67)</f>
        <v>585.314870031312</v>
      </c>
      <c r="U70" s="0" t="n">
        <f aca="false">T70*EXP((Inputs!$B$6-Inputs!$B$7-0.5*Inputs!$B$8^2)*$B$2+Inputs!$B$8*SQRT($B$2)*MC_Shocks!S67)</f>
        <v>578.306022278685</v>
      </c>
      <c r="V70" s="0" t="n">
        <f aca="false">U70*EXP((Inputs!$B$6-Inputs!$B$7-0.5*Inputs!$B$8^2)*$B$2+Inputs!$B$8*SQRT($B$2)*MC_Shocks!T67)</f>
        <v>585.886095279407</v>
      </c>
      <c r="W70" s="0" t="n">
        <f aca="false">V70*EXP((Inputs!$B$6-Inputs!$B$7-0.5*Inputs!$B$8^2)*$B$2+Inputs!$B$8*SQRT($B$2)*MC_Shocks!U67)</f>
        <v>584.211632077161</v>
      </c>
      <c r="X70" s="0" t="n">
        <f aca="false">W70*EXP((Inputs!$B$6-Inputs!$B$7-0.5*Inputs!$B$8^2)*$B$2+Inputs!$B$8*SQRT($B$2)*MC_Shocks!V67)</f>
        <v>583.142923960302</v>
      </c>
      <c r="Y70" s="0" t="n">
        <f aca="false">X70*EXP((Inputs!$B$6-Inputs!$B$7-0.5*Inputs!$B$8^2)*$B$2+Inputs!$B$8*SQRT($B$2)*MC_Shocks!W67)</f>
        <v>574.519052104011</v>
      </c>
      <c r="Z70" s="0" t="n">
        <f aca="false">Y70*EXP((Inputs!$B$6-Inputs!$B$7-0.5*Inputs!$B$8^2)*$B$2+Inputs!$B$8*SQRT($B$2)*MC_Shocks!X67)</f>
        <v>572.503997901859</v>
      </c>
      <c r="AA70" s="0" t="n">
        <f aca="false">Z70*EXP((Inputs!$B$6-Inputs!$B$7-0.5*Inputs!$B$8^2)*$B$2+Inputs!$B$8*SQRT($B$2)*MC_Shocks!Y67)</f>
        <v>567.854544168778</v>
      </c>
      <c r="AB70" s="0" t="n">
        <f aca="false">AA70*EXP((Inputs!$B$6-Inputs!$B$7-0.5*Inputs!$B$8^2)*$B$2+Inputs!$B$8*SQRT($B$2)*MC_Shocks!Z67)</f>
        <v>565.177134659798</v>
      </c>
      <c r="AC70" s="0" t="n">
        <f aca="false">AB70*EXP((Inputs!$B$6-Inputs!$B$7-0.5*Inputs!$B$8^2)*$B$2+Inputs!$B$8*SQRT($B$2)*MC_Shocks!AA67)</f>
        <v>564.615088598208</v>
      </c>
      <c r="AD70" s="0" t="n">
        <f aca="false">AC70*EXP((Inputs!$B$6-Inputs!$B$7-0.5*Inputs!$B$8^2)*$B$2+Inputs!$B$8*SQRT($B$2)*MC_Shocks!AB67)</f>
        <v>568.975110755086</v>
      </c>
      <c r="AE70" s="0" t="n">
        <f aca="false">AD70*EXP((Inputs!$B$6-Inputs!$B$7-0.5*Inputs!$B$8^2)*$B$2+Inputs!$B$8*SQRT($B$2)*MC_Shocks!AC67)</f>
        <v>569.966694311618</v>
      </c>
      <c r="AF70" s="0" t="n">
        <f aca="false">AE70*EXP((Inputs!$B$6-Inputs!$B$7-0.5*Inputs!$B$8^2)*$B$2+Inputs!$B$8*SQRT($B$2)*MC_Shocks!AD67)</f>
        <v>571.413458282433</v>
      </c>
      <c r="AG70" s="0" t="n">
        <f aca="false">AF70*EXP((Inputs!$B$6-Inputs!$B$7-0.5*Inputs!$B$8^2)*$B$2+Inputs!$B$8*SQRT($B$2)*MC_Shocks!AE67)</f>
        <v>566.522421025673</v>
      </c>
      <c r="AH70" s="0" t="n">
        <f aca="false">AG70*EXP((Inputs!$B$6-Inputs!$B$7-0.5*Inputs!$B$8^2)*$B$2+Inputs!$B$8*SQRT($B$2)*MC_Shocks!AF67)</f>
        <v>562.63100105633</v>
      </c>
      <c r="AI70" s="0" t="n">
        <f aca="false">AH70*EXP((Inputs!$B$6-Inputs!$B$7-0.5*Inputs!$B$8^2)*$B$2+Inputs!$B$8*SQRT($B$2)*MC_Shocks!AG67)</f>
        <v>570.770693157575</v>
      </c>
      <c r="AJ70" s="0" t="n">
        <f aca="false">AI70*EXP((Inputs!$B$6-Inputs!$B$7-0.5*Inputs!$B$8^2)*$B$2+Inputs!$B$8*SQRT($B$2)*MC_Shocks!AH67)</f>
        <v>567.504992927153</v>
      </c>
      <c r="AK70" s="0" t="n">
        <f aca="false">AJ70*EXP((Inputs!$B$6-Inputs!$B$7-0.5*Inputs!$B$8^2)*$B$2+Inputs!$B$8*SQRT($B$2)*MC_Shocks!AI67)</f>
        <v>575.064673763145</v>
      </c>
      <c r="AL70" s="0" t="n">
        <f aca="false">AK70*EXP((Inputs!$B$6-Inputs!$B$7-0.5*Inputs!$B$8^2)*$B$2+Inputs!$B$8*SQRT($B$2)*MC_Shocks!AJ67)</f>
        <v>574.011047868103</v>
      </c>
      <c r="AM70" s="0" t="n">
        <f aca="false">AL70*EXP((Inputs!$B$6-Inputs!$B$7-0.5*Inputs!$B$8^2)*$B$2+Inputs!$B$8*SQRT($B$2)*MC_Shocks!AK67)</f>
        <v>574.075615012828</v>
      </c>
      <c r="AN70" s="0" t="n">
        <f aca="false">AM70*EXP((Inputs!$B$6-Inputs!$B$7-0.5*Inputs!$B$8^2)*$B$2+Inputs!$B$8*SQRT($B$2)*MC_Shocks!AL67)</f>
        <v>579.025555487259</v>
      </c>
      <c r="AO70" s="0" t="n">
        <f aca="false">AN70*EXP((Inputs!$B$6-Inputs!$B$7-0.5*Inputs!$B$8^2)*$B$2+Inputs!$B$8*SQRT($B$2)*MC_Shocks!AM67)</f>
        <v>584.952597803916</v>
      </c>
      <c r="AP70" s="0" t="n">
        <f aca="false">AO70*EXP((Inputs!$B$6-Inputs!$B$7-0.5*Inputs!$B$8^2)*$B$2+Inputs!$B$8*SQRT($B$2)*MC_Shocks!AN67)</f>
        <v>584.493739828449</v>
      </c>
      <c r="AQ70" s="0" t="n">
        <f aca="false">AP70*EXP((Inputs!$B$6-Inputs!$B$7-0.5*Inputs!$B$8^2)*$B$2+Inputs!$B$8*SQRT($B$2)*MC_Shocks!AO67)</f>
        <v>582.751284008255</v>
      </c>
      <c r="AR70" s="0" t="n">
        <f aca="false">AQ70*EXP((Inputs!$B$6-Inputs!$B$7-0.5*Inputs!$B$8^2)*$B$2+Inputs!$B$8*SQRT($B$2)*MC_Shocks!AP67)</f>
        <v>582.547772092771</v>
      </c>
      <c r="AS70" s="0" t="n">
        <f aca="false">AR70*EXP((Inputs!$B$6-Inputs!$B$7-0.5*Inputs!$B$8^2)*$B$2+Inputs!$B$8*SQRT($B$2)*MC_Shocks!AQ67)</f>
        <v>584.166780937489</v>
      </c>
      <c r="AT70" s="0" t="n">
        <f aca="false">AS70*EXP((Inputs!$B$6-Inputs!$B$7-0.5*Inputs!$B$8^2)*$B$2+Inputs!$B$8*SQRT($B$2)*MC_Shocks!AR67)</f>
        <v>588.367369542782</v>
      </c>
      <c r="AU70" s="0" t="n">
        <f aca="false">AT70*EXP((Inputs!$B$6-Inputs!$B$7-0.5*Inputs!$B$8^2)*$B$2+Inputs!$B$8*SQRT($B$2)*MC_Shocks!AS67)</f>
        <v>588.44261655146</v>
      </c>
      <c r="AV70" s="0" t="n">
        <f aca="false">AU70*EXP((Inputs!$B$6-Inputs!$B$7-0.5*Inputs!$B$8^2)*$B$2+Inputs!$B$8*SQRT($B$2)*MC_Shocks!AT67)</f>
        <v>591.394520771534</v>
      </c>
      <c r="AW70" s="0" t="n">
        <f aca="false">AV70*EXP((Inputs!$B$6-Inputs!$B$7-0.5*Inputs!$B$8^2)*$B$2+Inputs!$B$8*SQRT($B$2)*MC_Shocks!AU67)</f>
        <v>599.187585827327</v>
      </c>
      <c r="AX70" s="0" t="n">
        <f aca="false">AW70*EXP((Inputs!$B$6-Inputs!$B$7-0.5*Inputs!$B$8^2)*$B$2+Inputs!$B$8*SQRT($B$2)*MC_Shocks!AV67)</f>
        <v>601.059514887987</v>
      </c>
      <c r="AY70" s="0" t="n">
        <f aca="false">AX70*EXP((Inputs!$B$6-Inputs!$B$7-0.5*Inputs!$B$8^2)*$B$2+Inputs!$B$8*SQRT($B$2)*MC_Shocks!AW67)</f>
        <v>602.604210401559</v>
      </c>
      <c r="AZ70" s="0" t="n">
        <f aca="false">AY70*EXP((Inputs!$B$6-Inputs!$B$7-0.5*Inputs!$B$8^2)*$B$2+Inputs!$B$8*SQRT($B$2)*MC_Shocks!AX67)</f>
        <v>595.442889728283</v>
      </c>
      <c r="BA70" s="0" t="n">
        <f aca="false">AZ70*EXP((Inputs!$B$6-Inputs!$B$7-0.5*Inputs!$B$8^2)*$B$2+Inputs!$B$8*SQRT($B$2)*MC_Shocks!AY67)</f>
        <v>583.200086681938</v>
      </c>
      <c r="BB70" s="0" t="n">
        <f aca="false">BA70*EXP((Inputs!$B$6-Inputs!$B$7-0.5*Inputs!$B$8^2)*$B$2+Inputs!$B$8*SQRT($B$2)*MC_Shocks!AZ67)</f>
        <v>585.054863472319</v>
      </c>
      <c r="BC70" s="0" t="n">
        <f aca="false">BB70*EXP((Inputs!$B$6-Inputs!$B$7-0.5*Inputs!$B$8^2)*$B$2+Inputs!$B$8*SQRT($B$2)*MC_Shocks!BA67)</f>
        <v>584.67007707985</v>
      </c>
      <c r="BD70" s="0" t="n">
        <f aca="false">BC70*EXP((Inputs!$B$6-Inputs!$B$7-0.5*Inputs!$B$8^2)*$B$2+Inputs!$B$8*SQRT($B$2)*MC_Shocks!BB67)</f>
        <v>582.34222721107</v>
      </c>
      <c r="BE70" s="0" t="n">
        <f aca="false">BD70*EXP((Inputs!$B$6-Inputs!$B$7-0.5*Inputs!$B$8^2)*$B$2+Inputs!$B$8*SQRT($B$2)*MC_Shocks!BC67)</f>
        <v>583.523390518866</v>
      </c>
      <c r="BF70" s="0" t="n">
        <f aca="false">BE70*EXP((Inputs!$B$6-Inputs!$B$7-0.5*Inputs!$B$8^2)*$B$2+Inputs!$B$8*SQRT($B$2)*MC_Shocks!BD67)</f>
        <v>583.298863167846</v>
      </c>
      <c r="BG70" s="0" t="n">
        <f aca="false">BF70*EXP((Inputs!$B$6-Inputs!$B$7-0.5*Inputs!$B$8^2)*$B$2+Inputs!$B$8*SQRT($B$2)*MC_Shocks!BE67)</f>
        <v>588.596358596807</v>
      </c>
      <c r="BH70" s="0" t="n">
        <f aca="false">BG70*EXP((Inputs!$B$6-Inputs!$B$7-0.5*Inputs!$B$8^2)*$B$2+Inputs!$B$8*SQRT($B$2)*MC_Shocks!BF67)</f>
        <v>589.054135977323</v>
      </c>
      <c r="BI70" s="0" t="n">
        <f aca="false">BH70*EXP((Inputs!$B$6-Inputs!$B$7-0.5*Inputs!$B$8^2)*$B$2+Inputs!$B$8*SQRT($B$2)*MC_Shocks!BG67)</f>
        <v>585.629364416507</v>
      </c>
      <c r="BJ70" s="0" t="n">
        <f aca="false">BI70*EXP((Inputs!$B$6-Inputs!$B$7-0.5*Inputs!$B$8^2)*$B$2+Inputs!$B$8*SQRT($B$2)*MC_Shocks!BH67)</f>
        <v>590.303247338582</v>
      </c>
      <c r="BK70" s="0" t="n">
        <f aca="false">BJ70*EXP((Inputs!$B$6-Inputs!$B$7-0.5*Inputs!$B$8^2)*$B$2+Inputs!$B$8*SQRT($B$2)*MC_Shocks!BI67)</f>
        <v>589.342918469491</v>
      </c>
      <c r="BL70" s="0" t="n">
        <f aca="false">BK70*EXP((Inputs!$B$6-Inputs!$B$7-0.5*Inputs!$B$8^2)*$B$2+Inputs!$B$8*SQRT($B$2)*MC_Shocks!BJ67)</f>
        <v>591.865575951647</v>
      </c>
      <c r="BM70" s="0" t="n">
        <f aca="false">BL70*EXP((Inputs!$B$6-Inputs!$B$7-0.5*Inputs!$B$8^2)*$B$2+Inputs!$B$8*SQRT($B$2)*MC_Shocks!BK67)</f>
        <v>589.683875260938</v>
      </c>
      <c r="BN70" s="0" t="n">
        <f aca="false">AVERAGE(C70:BM70)</f>
        <v>578.798261478599</v>
      </c>
      <c r="BO70" s="0" t="n">
        <f aca="false">MAX(B70:BM70)</f>
        <v>602.604210401559</v>
      </c>
      <c r="BP70" s="0" t="n">
        <f aca="false">MAX(BM70-Inputs!$B$4,0)</f>
        <v>14.6838752609375</v>
      </c>
      <c r="BQ70" s="0" t="n">
        <f aca="false">MAX(Inputs!$B$4-BM70,0)</f>
        <v>0</v>
      </c>
      <c r="BR70" s="0" t="n">
        <f aca="false">MAX(BN70-Inputs!$B$4,0)</f>
        <v>3.79826147859899</v>
      </c>
      <c r="BS70" s="0" t="n">
        <f aca="false">IF(BO70&gt;=Inputs!$B$9,0,MAX(BM70-Inputs!$B$4,0))</f>
        <v>14.6838752609375</v>
      </c>
    </row>
    <row r="71" customFormat="false" ht="15" hidden="false" customHeight="false" outlineLevel="0" collapsed="false">
      <c r="A71" s="0" t="n">
        <v>67</v>
      </c>
      <c r="B71" s="0" t="n">
        <f aca="false">Inputs!$B$3</f>
        <v>574.788024902344</v>
      </c>
      <c r="C71" s="0" t="n">
        <f aca="false">B71*EXP((Inputs!$B$6-Inputs!$B$7-0.5*Inputs!$B$8^2)*$B$2+Inputs!$B$8*SQRT($B$2)*MC_Shocks!A68)</f>
        <v>571.886529598657</v>
      </c>
      <c r="D71" s="0" t="n">
        <f aca="false">C71*EXP((Inputs!$B$6-Inputs!$B$7-0.5*Inputs!$B$8^2)*$B$2+Inputs!$B$8*SQRT($B$2)*MC_Shocks!B68)</f>
        <v>572.322490950622</v>
      </c>
      <c r="E71" s="0" t="n">
        <f aca="false">D71*EXP((Inputs!$B$6-Inputs!$B$7-0.5*Inputs!$B$8^2)*$B$2+Inputs!$B$8*SQRT($B$2)*MC_Shocks!C68)</f>
        <v>572.434732589891</v>
      </c>
      <c r="F71" s="0" t="n">
        <f aca="false">E71*EXP((Inputs!$B$6-Inputs!$B$7-0.5*Inputs!$B$8^2)*$B$2+Inputs!$B$8*SQRT($B$2)*MC_Shocks!D68)</f>
        <v>574.672033520464</v>
      </c>
      <c r="G71" s="0" t="n">
        <f aca="false">F71*EXP((Inputs!$B$6-Inputs!$B$7-0.5*Inputs!$B$8^2)*$B$2+Inputs!$B$8*SQRT($B$2)*MC_Shocks!E68)</f>
        <v>573.502716361849</v>
      </c>
      <c r="H71" s="0" t="n">
        <f aca="false">G71*EXP((Inputs!$B$6-Inputs!$B$7-0.5*Inputs!$B$8^2)*$B$2+Inputs!$B$8*SQRT($B$2)*MC_Shocks!F68)</f>
        <v>565.26193767911</v>
      </c>
      <c r="I71" s="0" t="n">
        <f aca="false">H71*EXP((Inputs!$B$6-Inputs!$B$7-0.5*Inputs!$B$8^2)*$B$2+Inputs!$B$8*SQRT($B$2)*MC_Shocks!G68)</f>
        <v>563.377759754833</v>
      </c>
      <c r="J71" s="0" t="n">
        <f aca="false">I71*EXP((Inputs!$B$6-Inputs!$B$7-0.5*Inputs!$B$8^2)*$B$2+Inputs!$B$8*SQRT($B$2)*MC_Shocks!H68)</f>
        <v>566.990210559337</v>
      </c>
      <c r="K71" s="0" t="n">
        <f aca="false">J71*EXP((Inputs!$B$6-Inputs!$B$7-0.5*Inputs!$B$8^2)*$B$2+Inputs!$B$8*SQRT($B$2)*MC_Shocks!I68)</f>
        <v>565.707575217599</v>
      </c>
      <c r="L71" s="0" t="n">
        <f aca="false">K71*EXP((Inputs!$B$6-Inputs!$B$7-0.5*Inputs!$B$8^2)*$B$2+Inputs!$B$8*SQRT($B$2)*MC_Shocks!J68)</f>
        <v>564.656211614091</v>
      </c>
      <c r="M71" s="0" t="n">
        <f aca="false">L71*EXP((Inputs!$B$6-Inputs!$B$7-0.5*Inputs!$B$8^2)*$B$2+Inputs!$B$8*SQRT($B$2)*MC_Shocks!K68)</f>
        <v>569.145597761082</v>
      </c>
      <c r="N71" s="0" t="n">
        <f aca="false">M71*EXP((Inputs!$B$6-Inputs!$B$7-0.5*Inputs!$B$8^2)*$B$2+Inputs!$B$8*SQRT($B$2)*MC_Shocks!L68)</f>
        <v>565.993478960329</v>
      </c>
      <c r="O71" s="0" t="n">
        <f aca="false">N71*EXP((Inputs!$B$6-Inputs!$B$7-0.5*Inputs!$B$8^2)*$B$2+Inputs!$B$8*SQRT($B$2)*MC_Shocks!M68)</f>
        <v>559.161246506869</v>
      </c>
      <c r="P71" s="0" t="n">
        <f aca="false">O71*EXP((Inputs!$B$6-Inputs!$B$7-0.5*Inputs!$B$8^2)*$B$2+Inputs!$B$8*SQRT($B$2)*MC_Shocks!N68)</f>
        <v>558.501851794982</v>
      </c>
      <c r="Q71" s="0" t="n">
        <f aca="false">P71*EXP((Inputs!$B$6-Inputs!$B$7-0.5*Inputs!$B$8^2)*$B$2+Inputs!$B$8*SQRT($B$2)*MC_Shocks!O68)</f>
        <v>556.413280739344</v>
      </c>
      <c r="R71" s="0" t="n">
        <f aca="false">Q71*EXP((Inputs!$B$6-Inputs!$B$7-0.5*Inputs!$B$8^2)*$B$2+Inputs!$B$8*SQRT($B$2)*MC_Shocks!P68)</f>
        <v>552.216656083874</v>
      </c>
      <c r="S71" s="0" t="n">
        <f aca="false">R71*EXP((Inputs!$B$6-Inputs!$B$7-0.5*Inputs!$B$8^2)*$B$2+Inputs!$B$8*SQRT($B$2)*MC_Shocks!Q68)</f>
        <v>551.500926935612</v>
      </c>
      <c r="T71" s="0" t="n">
        <f aca="false">S71*EXP((Inputs!$B$6-Inputs!$B$7-0.5*Inputs!$B$8^2)*$B$2+Inputs!$B$8*SQRT($B$2)*MC_Shocks!R68)</f>
        <v>553.70770670173</v>
      </c>
      <c r="U71" s="0" t="n">
        <f aca="false">T71*EXP((Inputs!$B$6-Inputs!$B$7-0.5*Inputs!$B$8^2)*$B$2+Inputs!$B$8*SQRT($B$2)*MC_Shocks!S68)</f>
        <v>553.719136409517</v>
      </c>
      <c r="V71" s="0" t="n">
        <f aca="false">U71*EXP((Inputs!$B$6-Inputs!$B$7-0.5*Inputs!$B$8^2)*$B$2+Inputs!$B$8*SQRT($B$2)*MC_Shocks!T68)</f>
        <v>555.121595527388</v>
      </c>
      <c r="W71" s="0" t="n">
        <f aca="false">V71*EXP((Inputs!$B$6-Inputs!$B$7-0.5*Inputs!$B$8^2)*$B$2+Inputs!$B$8*SQRT($B$2)*MC_Shocks!U68)</f>
        <v>563.218245822333</v>
      </c>
      <c r="X71" s="0" t="n">
        <f aca="false">W71*EXP((Inputs!$B$6-Inputs!$B$7-0.5*Inputs!$B$8^2)*$B$2+Inputs!$B$8*SQRT($B$2)*MC_Shocks!V68)</f>
        <v>561.741333972683</v>
      </c>
      <c r="Y71" s="0" t="n">
        <f aca="false">X71*EXP((Inputs!$B$6-Inputs!$B$7-0.5*Inputs!$B$8^2)*$B$2+Inputs!$B$8*SQRT($B$2)*MC_Shocks!W68)</f>
        <v>563.036209124601</v>
      </c>
      <c r="Z71" s="0" t="n">
        <f aca="false">Y71*EXP((Inputs!$B$6-Inputs!$B$7-0.5*Inputs!$B$8^2)*$B$2+Inputs!$B$8*SQRT($B$2)*MC_Shocks!X68)</f>
        <v>560.81927106733</v>
      </c>
      <c r="AA71" s="0" t="n">
        <f aca="false">Z71*EXP((Inputs!$B$6-Inputs!$B$7-0.5*Inputs!$B$8^2)*$B$2+Inputs!$B$8*SQRT($B$2)*MC_Shocks!Y68)</f>
        <v>557.11901454567</v>
      </c>
      <c r="AB71" s="0" t="n">
        <f aca="false">AA71*EXP((Inputs!$B$6-Inputs!$B$7-0.5*Inputs!$B$8^2)*$B$2+Inputs!$B$8*SQRT($B$2)*MC_Shocks!Z68)</f>
        <v>554.592253780425</v>
      </c>
      <c r="AC71" s="0" t="n">
        <f aca="false">AB71*EXP((Inputs!$B$6-Inputs!$B$7-0.5*Inputs!$B$8^2)*$B$2+Inputs!$B$8*SQRT($B$2)*MC_Shocks!AA68)</f>
        <v>552.542039734226</v>
      </c>
      <c r="AD71" s="0" t="n">
        <f aca="false">AC71*EXP((Inputs!$B$6-Inputs!$B$7-0.5*Inputs!$B$8^2)*$B$2+Inputs!$B$8*SQRT($B$2)*MC_Shocks!AB68)</f>
        <v>554.172248174658</v>
      </c>
      <c r="AE71" s="0" t="n">
        <f aca="false">AD71*EXP((Inputs!$B$6-Inputs!$B$7-0.5*Inputs!$B$8^2)*$B$2+Inputs!$B$8*SQRT($B$2)*MC_Shocks!AC68)</f>
        <v>564.649401363348</v>
      </c>
      <c r="AF71" s="0" t="n">
        <f aca="false">AE71*EXP((Inputs!$B$6-Inputs!$B$7-0.5*Inputs!$B$8^2)*$B$2+Inputs!$B$8*SQRT($B$2)*MC_Shocks!AD68)</f>
        <v>561.504053413005</v>
      </c>
      <c r="AG71" s="0" t="n">
        <f aca="false">AF71*EXP((Inputs!$B$6-Inputs!$B$7-0.5*Inputs!$B$8^2)*$B$2+Inputs!$B$8*SQRT($B$2)*MC_Shocks!AE68)</f>
        <v>559.704098462458</v>
      </c>
      <c r="AH71" s="0" t="n">
        <f aca="false">AG71*EXP((Inputs!$B$6-Inputs!$B$7-0.5*Inputs!$B$8^2)*$B$2+Inputs!$B$8*SQRT($B$2)*MC_Shocks!AF68)</f>
        <v>559.47666712099</v>
      </c>
      <c r="AI71" s="0" t="n">
        <f aca="false">AH71*EXP((Inputs!$B$6-Inputs!$B$7-0.5*Inputs!$B$8^2)*$B$2+Inputs!$B$8*SQRT($B$2)*MC_Shocks!AG68)</f>
        <v>561.289047113602</v>
      </c>
      <c r="AJ71" s="0" t="n">
        <f aca="false">AI71*EXP((Inputs!$B$6-Inputs!$B$7-0.5*Inputs!$B$8^2)*$B$2+Inputs!$B$8*SQRT($B$2)*MC_Shocks!AH68)</f>
        <v>562.516841657419</v>
      </c>
      <c r="AK71" s="0" t="n">
        <f aca="false">AJ71*EXP((Inputs!$B$6-Inputs!$B$7-0.5*Inputs!$B$8^2)*$B$2+Inputs!$B$8*SQRT($B$2)*MC_Shocks!AI68)</f>
        <v>568.32991359685</v>
      </c>
      <c r="AL71" s="0" t="n">
        <f aca="false">AK71*EXP((Inputs!$B$6-Inputs!$B$7-0.5*Inputs!$B$8^2)*$B$2+Inputs!$B$8*SQRT($B$2)*MC_Shocks!AJ68)</f>
        <v>557.547631858256</v>
      </c>
      <c r="AM71" s="0" t="n">
        <f aca="false">AL71*EXP((Inputs!$B$6-Inputs!$B$7-0.5*Inputs!$B$8^2)*$B$2+Inputs!$B$8*SQRT($B$2)*MC_Shocks!AK68)</f>
        <v>547.141167057939</v>
      </c>
      <c r="AN71" s="0" t="n">
        <f aca="false">AM71*EXP((Inputs!$B$6-Inputs!$B$7-0.5*Inputs!$B$8^2)*$B$2+Inputs!$B$8*SQRT($B$2)*MC_Shocks!AL68)</f>
        <v>545.04447111613</v>
      </c>
      <c r="AO71" s="0" t="n">
        <f aca="false">AN71*EXP((Inputs!$B$6-Inputs!$B$7-0.5*Inputs!$B$8^2)*$B$2+Inputs!$B$8*SQRT($B$2)*MC_Shocks!AM68)</f>
        <v>549.86157074925</v>
      </c>
      <c r="AP71" s="0" t="n">
        <f aca="false">AO71*EXP((Inputs!$B$6-Inputs!$B$7-0.5*Inputs!$B$8^2)*$B$2+Inputs!$B$8*SQRT($B$2)*MC_Shocks!AN68)</f>
        <v>543.125632171808</v>
      </c>
      <c r="AQ71" s="0" t="n">
        <f aca="false">AP71*EXP((Inputs!$B$6-Inputs!$B$7-0.5*Inputs!$B$8^2)*$B$2+Inputs!$B$8*SQRT($B$2)*MC_Shocks!AO68)</f>
        <v>530.370361450166</v>
      </c>
      <c r="AR71" s="0" t="n">
        <f aca="false">AQ71*EXP((Inputs!$B$6-Inputs!$B$7-0.5*Inputs!$B$8^2)*$B$2+Inputs!$B$8*SQRT($B$2)*MC_Shocks!AP68)</f>
        <v>532.829256917221</v>
      </c>
      <c r="AS71" s="0" t="n">
        <f aca="false">AR71*EXP((Inputs!$B$6-Inputs!$B$7-0.5*Inputs!$B$8^2)*$B$2+Inputs!$B$8*SQRT($B$2)*MC_Shocks!AQ68)</f>
        <v>533.910531178895</v>
      </c>
      <c r="AT71" s="0" t="n">
        <f aca="false">AS71*EXP((Inputs!$B$6-Inputs!$B$7-0.5*Inputs!$B$8^2)*$B$2+Inputs!$B$8*SQRT($B$2)*MC_Shocks!AR68)</f>
        <v>529.362804331165</v>
      </c>
      <c r="AU71" s="0" t="n">
        <f aca="false">AT71*EXP((Inputs!$B$6-Inputs!$B$7-0.5*Inputs!$B$8^2)*$B$2+Inputs!$B$8*SQRT($B$2)*MC_Shocks!AS68)</f>
        <v>525.28979868685</v>
      </c>
      <c r="AV71" s="0" t="n">
        <f aca="false">AU71*EXP((Inputs!$B$6-Inputs!$B$7-0.5*Inputs!$B$8^2)*$B$2+Inputs!$B$8*SQRT($B$2)*MC_Shocks!AT68)</f>
        <v>521.313452136636</v>
      </c>
      <c r="AW71" s="0" t="n">
        <f aca="false">AV71*EXP((Inputs!$B$6-Inputs!$B$7-0.5*Inputs!$B$8^2)*$B$2+Inputs!$B$8*SQRT($B$2)*MC_Shocks!AU68)</f>
        <v>521.819997739915</v>
      </c>
      <c r="AX71" s="0" t="n">
        <f aca="false">AW71*EXP((Inputs!$B$6-Inputs!$B$7-0.5*Inputs!$B$8^2)*$B$2+Inputs!$B$8*SQRT($B$2)*MC_Shocks!AV68)</f>
        <v>519.282727702655</v>
      </c>
      <c r="AY71" s="0" t="n">
        <f aca="false">AX71*EXP((Inputs!$B$6-Inputs!$B$7-0.5*Inputs!$B$8^2)*$B$2+Inputs!$B$8*SQRT($B$2)*MC_Shocks!AW68)</f>
        <v>521.371170283569</v>
      </c>
      <c r="AZ71" s="0" t="n">
        <f aca="false">AY71*EXP((Inputs!$B$6-Inputs!$B$7-0.5*Inputs!$B$8^2)*$B$2+Inputs!$B$8*SQRT($B$2)*MC_Shocks!AX68)</f>
        <v>509.745148937715</v>
      </c>
      <c r="BA71" s="0" t="n">
        <f aca="false">AZ71*EXP((Inputs!$B$6-Inputs!$B$7-0.5*Inputs!$B$8^2)*$B$2+Inputs!$B$8*SQRT($B$2)*MC_Shocks!AY68)</f>
        <v>506.339730507092</v>
      </c>
      <c r="BB71" s="0" t="n">
        <f aca="false">BA71*EXP((Inputs!$B$6-Inputs!$B$7-0.5*Inputs!$B$8^2)*$B$2+Inputs!$B$8*SQRT($B$2)*MC_Shocks!AZ68)</f>
        <v>501.884108632669</v>
      </c>
      <c r="BC71" s="0" t="n">
        <f aca="false">BB71*EXP((Inputs!$B$6-Inputs!$B$7-0.5*Inputs!$B$8^2)*$B$2+Inputs!$B$8*SQRT($B$2)*MC_Shocks!BA68)</f>
        <v>500.911791572751</v>
      </c>
      <c r="BD71" s="0" t="n">
        <f aca="false">BC71*EXP((Inputs!$B$6-Inputs!$B$7-0.5*Inputs!$B$8^2)*$B$2+Inputs!$B$8*SQRT($B$2)*MC_Shocks!BB68)</f>
        <v>498.825351103994</v>
      </c>
      <c r="BE71" s="0" t="n">
        <f aca="false">BD71*EXP((Inputs!$B$6-Inputs!$B$7-0.5*Inputs!$B$8^2)*$B$2+Inputs!$B$8*SQRT($B$2)*MC_Shocks!BC68)</f>
        <v>502.039914753038</v>
      </c>
      <c r="BF71" s="0" t="n">
        <f aca="false">BE71*EXP((Inputs!$B$6-Inputs!$B$7-0.5*Inputs!$B$8^2)*$B$2+Inputs!$B$8*SQRT($B$2)*MC_Shocks!BD68)</f>
        <v>494.735813328346</v>
      </c>
      <c r="BG71" s="0" t="n">
        <f aca="false">BF71*EXP((Inputs!$B$6-Inputs!$B$7-0.5*Inputs!$B$8^2)*$B$2+Inputs!$B$8*SQRT($B$2)*MC_Shocks!BE68)</f>
        <v>494.961073196494</v>
      </c>
      <c r="BH71" s="0" t="n">
        <f aca="false">BG71*EXP((Inputs!$B$6-Inputs!$B$7-0.5*Inputs!$B$8^2)*$B$2+Inputs!$B$8*SQRT($B$2)*MC_Shocks!BF68)</f>
        <v>497.205145354625</v>
      </c>
      <c r="BI71" s="0" t="n">
        <f aca="false">BH71*EXP((Inputs!$B$6-Inputs!$B$7-0.5*Inputs!$B$8^2)*$B$2+Inputs!$B$8*SQRT($B$2)*MC_Shocks!BG68)</f>
        <v>504.630131283819</v>
      </c>
      <c r="BJ71" s="0" t="n">
        <f aca="false">BI71*EXP((Inputs!$B$6-Inputs!$B$7-0.5*Inputs!$B$8^2)*$B$2+Inputs!$B$8*SQRT($B$2)*MC_Shocks!BH68)</f>
        <v>502.752622372328</v>
      </c>
      <c r="BK71" s="0" t="n">
        <f aca="false">BJ71*EXP((Inputs!$B$6-Inputs!$B$7-0.5*Inputs!$B$8^2)*$B$2+Inputs!$B$8*SQRT($B$2)*MC_Shocks!BI68)</f>
        <v>504.095880900306</v>
      </c>
      <c r="BL71" s="0" t="n">
        <f aca="false">BK71*EXP((Inputs!$B$6-Inputs!$B$7-0.5*Inputs!$B$8^2)*$B$2+Inputs!$B$8*SQRT($B$2)*MC_Shocks!BJ68)</f>
        <v>496.980527091663</v>
      </c>
      <c r="BM71" s="0" t="n">
        <f aca="false">BL71*EXP((Inputs!$B$6-Inputs!$B$7-0.5*Inputs!$B$8^2)*$B$2+Inputs!$B$8*SQRT($B$2)*MC_Shocks!BK68)</f>
        <v>487.68508352842</v>
      </c>
      <c r="BN71" s="0" t="n">
        <f aca="false">AVERAGE(C71:BM71)</f>
        <v>542.096304923182</v>
      </c>
      <c r="BO71" s="0" t="n">
        <f aca="false">MAX(B71:BM71)</f>
        <v>574.788024902344</v>
      </c>
      <c r="BP71" s="0" t="n">
        <f aca="false">MAX(BM71-Inputs!$B$4,0)</f>
        <v>0</v>
      </c>
      <c r="BQ71" s="0" t="n">
        <f aca="false">MAX(Inputs!$B$4-BM71,0)</f>
        <v>87.31491647158</v>
      </c>
      <c r="BR71" s="0" t="n">
        <f aca="false">MAX(BN71-Inputs!$B$4,0)</f>
        <v>0</v>
      </c>
      <c r="BS71" s="0" t="n">
        <f aca="false">IF(BO71&gt;=Inputs!$B$9,0,MAX(BM71-Inputs!$B$4,0))</f>
        <v>0</v>
      </c>
    </row>
    <row r="72" customFormat="false" ht="15" hidden="false" customHeight="false" outlineLevel="0" collapsed="false">
      <c r="A72" s="0" t="n">
        <v>68</v>
      </c>
      <c r="B72" s="0" t="n">
        <f aca="false">Inputs!$B$3</f>
        <v>574.788024902344</v>
      </c>
      <c r="C72" s="0" t="n">
        <f aca="false">B72*EXP((Inputs!$B$6-Inputs!$B$7-0.5*Inputs!$B$8^2)*$B$2+Inputs!$B$8*SQRT($B$2)*MC_Shocks!A69)</f>
        <v>578.707524179863</v>
      </c>
      <c r="D72" s="0" t="n">
        <f aca="false">C72*EXP((Inputs!$B$6-Inputs!$B$7-0.5*Inputs!$B$8^2)*$B$2+Inputs!$B$8*SQRT($B$2)*MC_Shocks!B69)</f>
        <v>578.736586515376</v>
      </c>
      <c r="E72" s="0" t="n">
        <f aca="false">D72*EXP((Inputs!$B$6-Inputs!$B$7-0.5*Inputs!$B$8^2)*$B$2+Inputs!$B$8*SQRT($B$2)*MC_Shocks!C69)</f>
        <v>584.227727625719</v>
      </c>
      <c r="F72" s="0" t="n">
        <f aca="false">E72*EXP((Inputs!$B$6-Inputs!$B$7-0.5*Inputs!$B$8^2)*$B$2+Inputs!$B$8*SQRT($B$2)*MC_Shocks!D69)</f>
        <v>577.951541874601</v>
      </c>
      <c r="G72" s="0" t="n">
        <f aca="false">F72*EXP((Inputs!$B$6-Inputs!$B$7-0.5*Inputs!$B$8^2)*$B$2+Inputs!$B$8*SQRT($B$2)*MC_Shocks!E69)</f>
        <v>580.394891146229</v>
      </c>
      <c r="H72" s="0" t="n">
        <f aca="false">G72*EXP((Inputs!$B$6-Inputs!$B$7-0.5*Inputs!$B$8^2)*$B$2+Inputs!$B$8*SQRT($B$2)*MC_Shocks!F69)</f>
        <v>589.119061741161</v>
      </c>
      <c r="I72" s="0" t="n">
        <f aca="false">H72*EXP((Inputs!$B$6-Inputs!$B$7-0.5*Inputs!$B$8^2)*$B$2+Inputs!$B$8*SQRT($B$2)*MC_Shocks!G69)</f>
        <v>591.139565715304</v>
      </c>
      <c r="J72" s="0" t="n">
        <f aca="false">I72*EXP((Inputs!$B$6-Inputs!$B$7-0.5*Inputs!$B$8^2)*$B$2+Inputs!$B$8*SQRT($B$2)*MC_Shocks!H69)</f>
        <v>592.493901030531</v>
      </c>
      <c r="K72" s="0" t="n">
        <f aca="false">J72*EXP((Inputs!$B$6-Inputs!$B$7-0.5*Inputs!$B$8^2)*$B$2+Inputs!$B$8*SQRT($B$2)*MC_Shocks!I69)</f>
        <v>592.590012977775</v>
      </c>
      <c r="L72" s="0" t="n">
        <f aca="false">K72*EXP((Inputs!$B$6-Inputs!$B$7-0.5*Inputs!$B$8^2)*$B$2+Inputs!$B$8*SQRT($B$2)*MC_Shocks!J69)</f>
        <v>585.306340133636</v>
      </c>
      <c r="M72" s="0" t="n">
        <f aca="false">L72*EXP((Inputs!$B$6-Inputs!$B$7-0.5*Inputs!$B$8^2)*$B$2+Inputs!$B$8*SQRT($B$2)*MC_Shocks!K69)</f>
        <v>591.690328007573</v>
      </c>
      <c r="N72" s="0" t="n">
        <f aca="false">M72*EXP((Inputs!$B$6-Inputs!$B$7-0.5*Inputs!$B$8^2)*$B$2+Inputs!$B$8*SQRT($B$2)*MC_Shocks!L69)</f>
        <v>588.885531719937</v>
      </c>
      <c r="O72" s="0" t="n">
        <f aca="false">N72*EXP((Inputs!$B$6-Inputs!$B$7-0.5*Inputs!$B$8^2)*$B$2+Inputs!$B$8*SQRT($B$2)*MC_Shocks!M69)</f>
        <v>591.30277451165</v>
      </c>
      <c r="P72" s="0" t="n">
        <f aca="false">O72*EXP((Inputs!$B$6-Inputs!$B$7-0.5*Inputs!$B$8^2)*$B$2+Inputs!$B$8*SQRT($B$2)*MC_Shocks!N69)</f>
        <v>584.071281410093</v>
      </c>
      <c r="Q72" s="0" t="n">
        <f aca="false">P72*EXP((Inputs!$B$6-Inputs!$B$7-0.5*Inputs!$B$8^2)*$B$2+Inputs!$B$8*SQRT($B$2)*MC_Shocks!O69)</f>
        <v>578.686426303782</v>
      </c>
      <c r="R72" s="0" t="n">
        <f aca="false">Q72*EXP((Inputs!$B$6-Inputs!$B$7-0.5*Inputs!$B$8^2)*$B$2+Inputs!$B$8*SQRT($B$2)*MC_Shocks!P69)</f>
        <v>585.367334776482</v>
      </c>
      <c r="S72" s="0" t="n">
        <f aca="false">R72*EXP((Inputs!$B$6-Inputs!$B$7-0.5*Inputs!$B$8^2)*$B$2+Inputs!$B$8*SQRT($B$2)*MC_Shocks!Q69)</f>
        <v>583.811855145341</v>
      </c>
      <c r="T72" s="0" t="n">
        <f aca="false">S72*EXP((Inputs!$B$6-Inputs!$B$7-0.5*Inputs!$B$8^2)*$B$2+Inputs!$B$8*SQRT($B$2)*MC_Shocks!R69)</f>
        <v>590.637150573857</v>
      </c>
      <c r="U72" s="0" t="n">
        <f aca="false">T72*EXP((Inputs!$B$6-Inputs!$B$7-0.5*Inputs!$B$8^2)*$B$2+Inputs!$B$8*SQRT($B$2)*MC_Shocks!S69)</f>
        <v>590.326395937249</v>
      </c>
      <c r="V72" s="0" t="n">
        <f aca="false">U72*EXP((Inputs!$B$6-Inputs!$B$7-0.5*Inputs!$B$8^2)*$B$2+Inputs!$B$8*SQRT($B$2)*MC_Shocks!T69)</f>
        <v>581.818312953691</v>
      </c>
      <c r="W72" s="0" t="n">
        <f aca="false">V72*EXP((Inputs!$B$6-Inputs!$B$7-0.5*Inputs!$B$8^2)*$B$2+Inputs!$B$8*SQRT($B$2)*MC_Shocks!U69)</f>
        <v>586.005565583954</v>
      </c>
      <c r="X72" s="0" t="n">
        <f aca="false">W72*EXP((Inputs!$B$6-Inputs!$B$7-0.5*Inputs!$B$8^2)*$B$2+Inputs!$B$8*SQRT($B$2)*MC_Shocks!V69)</f>
        <v>583.324725638054</v>
      </c>
      <c r="Y72" s="0" t="n">
        <f aca="false">X72*EXP((Inputs!$B$6-Inputs!$B$7-0.5*Inputs!$B$8^2)*$B$2+Inputs!$B$8*SQRT($B$2)*MC_Shocks!W69)</f>
        <v>586.622211653799</v>
      </c>
      <c r="Z72" s="0" t="n">
        <f aca="false">Y72*EXP((Inputs!$B$6-Inputs!$B$7-0.5*Inputs!$B$8^2)*$B$2+Inputs!$B$8*SQRT($B$2)*MC_Shocks!X69)</f>
        <v>586.79489438007</v>
      </c>
      <c r="AA72" s="0" t="n">
        <f aca="false">Z72*EXP((Inputs!$B$6-Inputs!$B$7-0.5*Inputs!$B$8^2)*$B$2+Inputs!$B$8*SQRT($B$2)*MC_Shocks!Y69)</f>
        <v>579.710114766864</v>
      </c>
      <c r="AB72" s="0" t="n">
        <f aca="false">AA72*EXP((Inputs!$B$6-Inputs!$B$7-0.5*Inputs!$B$8^2)*$B$2+Inputs!$B$8*SQRT($B$2)*MC_Shocks!Z69)</f>
        <v>580.52092566797</v>
      </c>
      <c r="AC72" s="0" t="n">
        <f aca="false">AB72*EXP((Inputs!$B$6-Inputs!$B$7-0.5*Inputs!$B$8^2)*$B$2+Inputs!$B$8*SQRT($B$2)*MC_Shocks!AA69)</f>
        <v>590.779427344213</v>
      </c>
      <c r="AD72" s="0" t="n">
        <f aca="false">AC72*EXP((Inputs!$B$6-Inputs!$B$7-0.5*Inputs!$B$8^2)*$B$2+Inputs!$B$8*SQRT($B$2)*MC_Shocks!AB69)</f>
        <v>593.150344209171</v>
      </c>
      <c r="AE72" s="0" t="n">
        <f aca="false">AD72*EXP((Inputs!$B$6-Inputs!$B$7-0.5*Inputs!$B$8^2)*$B$2+Inputs!$B$8*SQRT($B$2)*MC_Shocks!AC69)</f>
        <v>592.935687325533</v>
      </c>
      <c r="AF72" s="0" t="n">
        <f aca="false">AE72*EXP((Inputs!$B$6-Inputs!$B$7-0.5*Inputs!$B$8^2)*$B$2+Inputs!$B$8*SQRT($B$2)*MC_Shocks!AD69)</f>
        <v>598.071866608171</v>
      </c>
      <c r="AG72" s="0" t="n">
        <f aca="false">AF72*EXP((Inputs!$B$6-Inputs!$B$7-0.5*Inputs!$B$8^2)*$B$2+Inputs!$B$8*SQRT($B$2)*MC_Shocks!AE69)</f>
        <v>599.128726541982</v>
      </c>
      <c r="AH72" s="0" t="n">
        <f aca="false">AG72*EXP((Inputs!$B$6-Inputs!$B$7-0.5*Inputs!$B$8^2)*$B$2+Inputs!$B$8*SQRT($B$2)*MC_Shocks!AF69)</f>
        <v>600.182053698296</v>
      </c>
      <c r="AI72" s="0" t="n">
        <f aca="false">AH72*EXP((Inputs!$B$6-Inputs!$B$7-0.5*Inputs!$B$8^2)*$B$2+Inputs!$B$8*SQRT($B$2)*MC_Shocks!AG69)</f>
        <v>595.063153257909</v>
      </c>
      <c r="AJ72" s="0" t="n">
        <f aca="false">AI72*EXP((Inputs!$B$6-Inputs!$B$7-0.5*Inputs!$B$8^2)*$B$2+Inputs!$B$8*SQRT($B$2)*MC_Shocks!AH69)</f>
        <v>596.22432162751</v>
      </c>
      <c r="AK72" s="0" t="n">
        <f aca="false">AJ72*EXP((Inputs!$B$6-Inputs!$B$7-0.5*Inputs!$B$8^2)*$B$2+Inputs!$B$8*SQRT($B$2)*MC_Shocks!AI69)</f>
        <v>601.198663461647</v>
      </c>
      <c r="AL72" s="0" t="n">
        <f aca="false">AK72*EXP((Inputs!$B$6-Inputs!$B$7-0.5*Inputs!$B$8^2)*$B$2+Inputs!$B$8*SQRT($B$2)*MC_Shocks!AJ69)</f>
        <v>597.280775794302</v>
      </c>
      <c r="AM72" s="0" t="n">
        <f aca="false">AL72*EXP((Inputs!$B$6-Inputs!$B$7-0.5*Inputs!$B$8^2)*$B$2+Inputs!$B$8*SQRT($B$2)*MC_Shocks!AK69)</f>
        <v>604.125592865809</v>
      </c>
      <c r="AN72" s="0" t="n">
        <f aca="false">AM72*EXP((Inputs!$B$6-Inputs!$B$7-0.5*Inputs!$B$8^2)*$B$2+Inputs!$B$8*SQRT($B$2)*MC_Shocks!AL69)</f>
        <v>603.743198169902</v>
      </c>
      <c r="AO72" s="0" t="n">
        <f aca="false">AN72*EXP((Inputs!$B$6-Inputs!$B$7-0.5*Inputs!$B$8^2)*$B$2+Inputs!$B$8*SQRT($B$2)*MC_Shocks!AM69)</f>
        <v>599.562741728444</v>
      </c>
      <c r="AP72" s="0" t="n">
        <f aca="false">AO72*EXP((Inputs!$B$6-Inputs!$B$7-0.5*Inputs!$B$8^2)*$B$2+Inputs!$B$8*SQRT($B$2)*MC_Shocks!AN69)</f>
        <v>604.383620625149</v>
      </c>
      <c r="AQ72" s="0" t="n">
        <f aca="false">AP72*EXP((Inputs!$B$6-Inputs!$B$7-0.5*Inputs!$B$8^2)*$B$2+Inputs!$B$8*SQRT($B$2)*MC_Shocks!AO69)</f>
        <v>603.067017112917</v>
      </c>
      <c r="AR72" s="0" t="n">
        <f aca="false">AQ72*EXP((Inputs!$B$6-Inputs!$B$7-0.5*Inputs!$B$8^2)*$B$2+Inputs!$B$8*SQRT($B$2)*MC_Shocks!AP69)</f>
        <v>606.768818714942</v>
      </c>
      <c r="AS72" s="0" t="n">
        <f aca="false">AR72*EXP((Inputs!$B$6-Inputs!$B$7-0.5*Inputs!$B$8^2)*$B$2+Inputs!$B$8*SQRT($B$2)*MC_Shocks!AQ69)</f>
        <v>605.423175765702</v>
      </c>
      <c r="AT72" s="0" t="n">
        <f aca="false">AS72*EXP((Inputs!$B$6-Inputs!$B$7-0.5*Inputs!$B$8^2)*$B$2+Inputs!$B$8*SQRT($B$2)*MC_Shocks!AR69)</f>
        <v>605.192994811059</v>
      </c>
      <c r="AU72" s="0" t="n">
        <f aca="false">AT72*EXP((Inputs!$B$6-Inputs!$B$7-0.5*Inputs!$B$8^2)*$B$2+Inputs!$B$8*SQRT($B$2)*MC_Shocks!AS69)</f>
        <v>607.624521824794</v>
      </c>
      <c r="AV72" s="0" t="n">
        <f aca="false">AU72*EXP((Inputs!$B$6-Inputs!$B$7-0.5*Inputs!$B$8^2)*$B$2+Inputs!$B$8*SQRT($B$2)*MC_Shocks!AT69)</f>
        <v>609.085791865618</v>
      </c>
      <c r="AW72" s="0" t="n">
        <f aca="false">AV72*EXP((Inputs!$B$6-Inputs!$B$7-0.5*Inputs!$B$8^2)*$B$2+Inputs!$B$8*SQRT($B$2)*MC_Shocks!AU69)</f>
        <v>599.5761465082</v>
      </c>
      <c r="AX72" s="0" t="n">
        <f aca="false">AW72*EXP((Inputs!$B$6-Inputs!$B$7-0.5*Inputs!$B$8^2)*$B$2+Inputs!$B$8*SQRT($B$2)*MC_Shocks!AV69)</f>
        <v>594.322753566883</v>
      </c>
      <c r="AY72" s="0" t="n">
        <f aca="false">AX72*EXP((Inputs!$B$6-Inputs!$B$7-0.5*Inputs!$B$8^2)*$B$2+Inputs!$B$8*SQRT($B$2)*MC_Shocks!AW69)</f>
        <v>598.777351588622</v>
      </c>
      <c r="AZ72" s="0" t="n">
        <f aca="false">AY72*EXP((Inputs!$B$6-Inputs!$B$7-0.5*Inputs!$B$8^2)*$B$2+Inputs!$B$8*SQRT($B$2)*MC_Shocks!AX69)</f>
        <v>598.206446206787</v>
      </c>
      <c r="BA72" s="0" t="n">
        <f aca="false">AZ72*EXP((Inputs!$B$6-Inputs!$B$7-0.5*Inputs!$B$8^2)*$B$2+Inputs!$B$8*SQRT($B$2)*MC_Shocks!AY69)</f>
        <v>595.782406042105</v>
      </c>
      <c r="BB72" s="0" t="n">
        <f aca="false">BA72*EXP((Inputs!$B$6-Inputs!$B$7-0.5*Inputs!$B$8^2)*$B$2+Inputs!$B$8*SQRT($B$2)*MC_Shocks!AZ69)</f>
        <v>589.451428943495</v>
      </c>
      <c r="BC72" s="0" t="n">
        <f aca="false">BB72*EXP((Inputs!$B$6-Inputs!$B$7-0.5*Inputs!$B$8^2)*$B$2+Inputs!$B$8*SQRT($B$2)*MC_Shocks!BA69)</f>
        <v>584.479170913117</v>
      </c>
      <c r="BD72" s="0" t="n">
        <f aca="false">BC72*EXP((Inputs!$B$6-Inputs!$B$7-0.5*Inputs!$B$8^2)*$B$2+Inputs!$B$8*SQRT($B$2)*MC_Shocks!BB69)</f>
        <v>575.233832032471</v>
      </c>
      <c r="BE72" s="0" t="n">
        <f aca="false">BD72*EXP((Inputs!$B$6-Inputs!$B$7-0.5*Inputs!$B$8^2)*$B$2+Inputs!$B$8*SQRT($B$2)*MC_Shocks!BC69)</f>
        <v>574.826062055852</v>
      </c>
      <c r="BF72" s="0" t="n">
        <f aca="false">BE72*EXP((Inputs!$B$6-Inputs!$B$7-0.5*Inputs!$B$8^2)*$B$2+Inputs!$B$8*SQRT($B$2)*MC_Shocks!BD69)</f>
        <v>572.157578313178</v>
      </c>
      <c r="BG72" s="0" t="n">
        <f aca="false">BF72*EXP((Inputs!$B$6-Inputs!$B$7-0.5*Inputs!$B$8^2)*$B$2+Inputs!$B$8*SQRT($B$2)*MC_Shocks!BE69)</f>
        <v>567.840667096315</v>
      </c>
      <c r="BH72" s="0" t="n">
        <f aca="false">BG72*EXP((Inputs!$B$6-Inputs!$B$7-0.5*Inputs!$B$8^2)*$B$2+Inputs!$B$8*SQRT($B$2)*MC_Shocks!BF69)</f>
        <v>567.587413978462</v>
      </c>
      <c r="BI72" s="0" t="n">
        <f aca="false">BH72*EXP((Inputs!$B$6-Inputs!$B$7-0.5*Inputs!$B$8^2)*$B$2+Inputs!$B$8*SQRT($B$2)*MC_Shocks!BG69)</f>
        <v>569.282310704807</v>
      </c>
      <c r="BJ72" s="0" t="n">
        <f aca="false">BI72*EXP((Inputs!$B$6-Inputs!$B$7-0.5*Inputs!$B$8^2)*$B$2+Inputs!$B$8*SQRT($B$2)*MC_Shocks!BH69)</f>
        <v>578.868912525279</v>
      </c>
      <c r="BK72" s="0" t="n">
        <f aca="false">BJ72*EXP((Inputs!$B$6-Inputs!$B$7-0.5*Inputs!$B$8^2)*$B$2+Inputs!$B$8*SQRT($B$2)*MC_Shocks!BI69)</f>
        <v>572.021549283461</v>
      </c>
      <c r="BL72" s="0" t="n">
        <f aca="false">BK72*EXP((Inputs!$B$6-Inputs!$B$7-0.5*Inputs!$B$8^2)*$B$2+Inputs!$B$8*SQRT($B$2)*MC_Shocks!BJ69)</f>
        <v>577.361343964636</v>
      </c>
      <c r="BM72" s="0" t="n">
        <f aca="false">BL72*EXP((Inputs!$B$6-Inputs!$B$7-0.5*Inputs!$B$8^2)*$B$2+Inputs!$B$8*SQRT($B$2)*MC_Shocks!BK69)</f>
        <v>581.8904623324</v>
      </c>
      <c r="BN72" s="0" t="n">
        <f aca="false">AVERAGE(C72:BM72)</f>
        <v>589.379385894916</v>
      </c>
      <c r="BO72" s="0" t="n">
        <f aca="false">MAX(B72:BM72)</f>
        <v>609.085791865618</v>
      </c>
      <c r="BP72" s="0" t="n">
        <f aca="false">MAX(BM72-Inputs!$B$4,0)</f>
        <v>6.89046233240038</v>
      </c>
      <c r="BQ72" s="0" t="n">
        <f aca="false">MAX(Inputs!$B$4-BM72,0)</f>
        <v>0</v>
      </c>
      <c r="BR72" s="0" t="n">
        <f aca="false">MAX(BN72-Inputs!$B$4,0)</f>
        <v>14.3793858949158</v>
      </c>
      <c r="BS72" s="0" t="n">
        <f aca="false">IF(BO72&gt;=Inputs!$B$9,0,MAX(BM72-Inputs!$B$4,0))</f>
        <v>0</v>
      </c>
    </row>
    <row r="73" customFormat="false" ht="15" hidden="false" customHeight="false" outlineLevel="0" collapsed="false">
      <c r="A73" s="0" t="n">
        <v>69</v>
      </c>
      <c r="B73" s="0" t="n">
        <f aca="false">Inputs!$B$3</f>
        <v>574.788024902344</v>
      </c>
      <c r="C73" s="0" t="n">
        <f aca="false">B73*EXP((Inputs!$B$6-Inputs!$B$7-0.5*Inputs!$B$8^2)*$B$2+Inputs!$B$8*SQRT($B$2)*MC_Shocks!A70)</f>
        <v>571.300382867089</v>
      </c>
      <c r="D73" s="0" t="n">
        <f aca="false">C73*EXP((Inputs!$B$6-Inputs!$B$7-0.5*Inputs!$B$8^2)*$B$2+Inputs!$B$8*SQRT($B$2)*MC_Shocks!B70)</f>
        <v>572.276191153777</v>
      </c>
      <c r="E73" s="0" t="n">
        <f aca="false">D73*EXP((Inputs!$B$6-Inputs!$B$7-0.5*Inputs!$B$8^2)*$B$2+Inputs!$B$8*SQRT($B$2)*MC_Shocks!C70)</f>
        <v>570.256162355872</v>
      </c>
      <c r="F73" s="0" t="n">
        <f aca="false">E73*EXP((Inputs!$B$6-Inputs!$B$7-0.5*Inputs!$B$8^2)*$B$2+Inputs!$B$8*SQRT($B$2)*MC_Shocks!D70)</f>
        <v>571.150675851369</v>
      </c>
      <c r="G73" s="0" t="n">
        <f aca="false">F73*EXP((Inputs!$B$6-Inputs!$B$7-0.5*Inputs!$B$8^2)*$B$2+Inputs!$B$8*SQRT($B$2)*MC_Shocks!E70)</f>
        <v>578.084042676196</v>
      </c>
      <c r="H73" s="0" t="n">
        <f aca="false">G73*EXP((Inputs!$B$6-Inputs!$B$7-0.5*Inputs!$B$8^2)*$B$2+Inputs!$B$8*SQRT($B$2)*MC_Shocks!F70)</f>
        <v>580.922779851741</v>
      </c>
      <c r="I73" s="0" t="n">
        <f aca="false">H73*EXP((Inputs!$B$6-Inputs!$B$7-0.5*Inputs!$B$8^2)*$B$2+Inputs!$B$8*SQRT($B$2)*MC_Shocks!G70)</f>
        <v>583.326426025897</v>
      </c>
      <c r="J73" s="0" t="n">
        <f aca="false">I73*EXP((Inputs!$B$6-Inputs!$B$7-0.5*Inputs!$B$8^2)*$B$2+Inputs!$B$8*SQRT($B$2)*MC_Shocks!H70)</f>
        <v>581.393400930572</v>
      </c>
      <c r="K73" s="0" t="n">
        <f aca="false">J73*EXP((Inputs!$B$6-Inputs!$B$7-0.5*Inputs!$B$8^2)*$B$2+Inputs!$B$8*SQRT($B$2)*MC_Shocks!I70)</f>
        <v>574.643013468662</v>
      </c>
      <c r="L73" s="0" t="n">
        <f aca="false">K73*EXP((Inputs!$B$6-Inputs!$B$7-0.5*Inputs!$B$8^2)*$B$2+Inputs!$B$8*SQRT($B$2)*MC_Shocks!J70)</f>
        <v>573.747589114565</v>
      </c>
      <c r="M73" s="0" t="n">
        <f aca="false">L73*EXP((Inputs!$B$6-Inputs!$B$7-0.5*Inputs!$B$8^2)*$B$2+Inputs!$B$8*SQRT($B$2)*MC_Shocks!K70)</f>
        <v>579.320498552599</v>
      </c>
      <c r="N73" s="0" t="n">
        <f aca="false">M73*EXP((Inputs!$B$6-Inputs!$B$7-0.5*Inputs!$B$8^2)*$B$2+Inputs!$B$8*SQRT($B$2)*MC_Shocks!L70)</f>
        <v>572.398385565503</v>
      </c>
      <c r="O73" s="0" t="n">
        <f aca="false">N73*EXP((Inputs!$B$6-Inputs!$B$7-0.5*Inputs!$B$8^2)*$B$2+Inputs!$B$8*SQRT($B$2)*MC_Shocks!M70)</f>
        <v>567.680960775476</v>
      </c>
      <c r="P73" s="0" t="n">
        <f aca="false">O73*EXP((Inputs!$B$6-Inputs!$B$7-0.5*Inputs!$B$8^2)*$B$2+Inputs!$B$8*SQRT($B$2)*MC_Shocks!N70)</f>
        <v>568.303482880871</v>
      </c>
      <c r="Q73" s="0" t="n">
        <f aca="false">P73*EXP((Inputs!$B$6-Inputs!$B$7-0.5*Inputs!$B$8^2)*$B$2+Inputs!$B$8*SQRT($B$2)*MC_Shocks!O70)</f>
        <v>563.934819528553</v>
      </c>
      <c r="R73" s="0" t="n">
        <f aca="false">Q73*EXP((Inputs!$B$6-Inputs!$B$7-0.5*Inputs!$B$8^2)*$B$2+Inputs!$B$8*SQRT($B$2)*MC_Shocks!P70)</f>
        <v>560.453314664652</v>
      </c>
      <c r="S73" s="0" t="n">
        <f aca="false">R73*EXP((Inputs!$B$6-Inputs!$B$7-0.5*Inputs!$B$8^2)*$B$2+Inputs!$B$8*SQRT($B$2)*MC_Shocks!Q70)</f>
        <v>558.625824633245</v>
      </c>
      <c r="T73" s="0" t="n">
        <f aca="false">S73*EXP((Inputs!$B$6-Inputs!$B$7-0.5*Inputs!$B$8^2)*$B$2+Inputs!$B$8*SQRT($B$2)*MC_Shocks!R70)</f>
        <v>552.658804786529</v>
      </c>
      <c r="U73" s="0" t="n">
        <f aca="false">T73*EXP((Inputs!$B$6-Inputs!$B$7-0.5*Inputs!$B$8^2)*$B$2+Inputs!$B$8*SQRT($B$2)*MC_Shocks!S70)</f>
        <v>548.456230883459</v>
      </c>
      <c r="V73" s="0" t="n">
        <f aca="false">U73*EXP((Inputs!$B$6-Inputs!$B$7-0.5*Inputs!$B$8^2)*$B$2+Inputs!$B$8*SQRT($B$2)*MC_Shocks!T70)</f>
        <v>551.57734443432</v>
      </c>
      <c r="W73" s="0" t="n">
        <f aca="false">V73*EXP((Inputs!$B$6-Inputs!$B$7-0.5*Inputs!$B$8^2)*$B$2+Inputs!$B$8*SQRT($B$2)*MC_Shocks!U70)</f>
        <v>545.937820213629</v>
      </c>
      <c r="X73" s="0" t="n">
        <f aca="false">W73*EXP((Inputs!$B$6-Inputs!$B$7-0.5*Inputs!$B$8^2)*$B$2+Inputs!$B$8*SQRT($B$2)*MC_Shocks!V70)</f>
        <v>539.112116316904</v>
      </c>
      <c r="Y73" s="0" t="n">
        <f aca="false">X73*EXP((Inputs!$B$6-Inputs!$B$7-0.5*Inputs!$B$8^2)*$B$2+Inputs!$B$8*SQRT($B$2)*MC_Shocks!W70)</f>
        <v>536.474977876307</v>
      </c>
      <c r="Z73" s="0" t="n">
        <f aca="false">Y73*EXP((Inputs!$B$6-Inputs!$B$7-0.5*Inputs!$B$8^2)*$B$2+Inputs!$B$8*SQRT($B$2)*MC_Shocks!X70)</f>
        <v>539.650022832202</v>
      </c>
      <c r="AA73" s="0" t="n">
        <f aca="false">Z73*EXP((Inputs!$B$6-Inputs!$B$7-0.5*Inputs!$B$8^2)*$B$2+Inputs!$B$8*SQRT($B$2)*MC_Shocks!Y70)</f>
        <v>538.858481153239</v>
      </c>
      <c r="AB73" s="0" t="n">
        <f aca="false">AA73*EXP((Inputs!$B$6-Inputs!$B$7-0.5*Inputs!$B$8^2)*$B$2+Inputs!$B$8*SQRT($B$2)*MC_Shocks!Z70)</f>
        <v>536.926816139846</v>
      </c>
      <c r="AC73" s="0" t="n">
        <f aca="false">AB73*EXP((Inputs!$B$6-Inputs!$B$7-0.5*Inputs!$B$8^2)*$B$2+Inputs!$B$8*SQRT($B$2)*MC_Shocks!AA70)</f>
        <v>537.166459409672</v>
      </c>
      <c r="AD73" s="0" t="n">
        <f aca="false">AC73*EXP((Inputs!$B$6-Inputs!$B$7-0.5*Inputs!$B$8^2)*$B$2+Inputs!$B$8*SQRT($B$2)*MC_Shocks!AB70)</f>
        <v>529.82868874863</v>
      </c>
      <c r="AE73" s="0" t="n">
        <f aca="false">AD73*EXP((Inputs!$B$6-Inputs!$B$7-0.5*Inputs!$B$8^2)*$B$2+Inputs!$B$8*SQRT($B$2)*MC_Shocks!AC70)</f>
        <v>531.962253036061</v>
      </c>
      <c r="AF73" s="0" t="n">
        <f aca="false">AE73*EXP((Inputs!$B$6-Inputs!$B$7-0.5*Inputs!$B$8^2)*$B$2+Inputs!$B$8*SQRT($B$2)*MC_Shocks!AD70)</f>
        <v>533.63316007724</v>
      </c>
      <c r="AG73" s="0" t="n">
        <f aca="false">AF73*EXP((Inputs!$B$6-Inputs!$B$7-0.5*Inputs!$B$8^2)*$B$2+Inputs!$B$8*SQRT($B$2)*MC_Shocks!AE70)</f>
        <v>531.953423823462</v>
      </c>
      <c r="AH73" s="0" t="n">
        <f aca="false">AG73*EXP((Inputs!$B$6-Inputs!$B$7-0.5*Inputs!$B$8^2)*$B$2+Inputs!$B$8*SQRT($B$2)*MC_Shocks!AF70)</f>
        <v>536.265955648536</v>
      </c>
      <c r="AI73" s="0" t="n">
        <f aca="false">AH73*EXP((Inputs!$B$6-Inputs!$B$7-0.5*Inputs!$B$8^2)*$B$2+Inputs!$B$8*SQRT($B$2)*MC_Shocks!AG70)</f>
        <v>531.540911819021</v>
      </c>
      <c r="AJ73" s="0" t="n">
        <f aca="false">AI73*EXP((Inputs!$B$6-Inputs!$B$7-0.5*Inputs!$B$8^2)*$B$2+Inputs!$B$8*SQRT($B$2)*MC_Shocks!AH70)</f>
        <v>536.368891537253</v>
      </c>
      <c r="AK73" s="0" t="n">
        <f aca="false">AJ73*EXP((Inputs!$B$6-Inputs!$B$7-0.5*Inputs!$B$8^2)*$B$2+Inputs!$B$8*SQRT($B$2)*MC_Shocks!AI70)</f>
        <v>537.077322964209</v>
      </c>
      <c r="AL73" s="0" t="n">
        <f aca="false">AK73*EXP((Inputs!$B$6-Inputs!$B$7-0.5*Inputs!$B$8^2)*$B$2+Inputs!$B$8*SQRT($B$2)*MC_Shocks!AJ70)</f>
        <v>535.695843536392</v>
      </c>
      <c r="AM73" s="0" t="n">
        <f aca="false">AL73*EXP((Inputs!$B$6-Inputs!$B$7-0.5*Inputs!$B$8^2)*$B$2+Inputs!$B$8*SQRT($B$2)*MC_Shocks!AK70)</f>
        <v>535.661919497395</v>
      </c>
      <c r="AN73" s="0" t="n">
        <f aca="false">AM73*EXP((Inputs!$B$6-Inputs!$B$7-0.5*Inputs!$B$8^2)*$B$2+Inputs!$B$8*SQRT($B$2)*MC_Shocks!AL70)</f>
        <v>535.256791243682</v>
      </c>
      <c r="AO73" s="0" t="n">
        <f aca="false">AN73*EXP((Inputs!$B$6-Inputs!$B$7-0.5*Inputs!$B$8^2)*$B$2+Inputs!$B$8*SQRT($B$2)*MC_Shocks!AM70)</f>
        <v>540.51446538611</v>
      </c>
      <c r="AP73" s="0" t="n">
        <f aca="false">AO73*EXP((Inputs!$B$6-Inputs!$B$7-0.5*Inputs!$B$8^2)*$B$2+Inputs!$B$8*SQRT($B$2)*MC_Shocks!AN70)</f>
        <v>535.96800863184</v>
      </c>
      <c r="AQ73" s="0" t="n">
        <f aca="false">AP73*EXP((Inputs!$B$6-Inputs!$B$7-0.5*Inputs!$B$8^2)*$B$2+Inputs!$B$8*SQRT($B$2)*MC_Shocks!AO70)</f>
        <v>532.785959316961</v>
      </c>
      <c r="AR73" s="0" t="n">
        <f aca="false">AQ73*EXP((Inputs!$B$6-Inputs!$B$7-0.5*Inputs!$B$8^2)*$B$2+Inputs!$B$8*SQRT($B$2)*MC_Shocks!AP70)</f>
        <v>537.234693345643</v>
      </c>
      <c r="AS73" s="0" t="n">
        <f aca="false">AR73*EXP((Inputs!$B$6-Inputs!$B$7-0.5*Inputs!$B$8^2)*$B$2+Inputs!$B$8*SQRT($B$2)*MC_Shocks!AQ70)</f>
        <v>534.753031355775</v>
      </c>
      <c r="AT73" s="0" t="n">
        <f aca="false">AS73*EXP((Inputs!$B$6-Inputs!$B$7-0.5*Inputs!$B$8^2)*$B$2+Inputs!$B$8*SQRT($B$2)*MC_Shocks!AR70)</f>
        <v>538.637734444169</v>
      </c>
      <c r="AU73" s="0" t="n">
        <f aca="false">AT73*EXP((Inputs!$B$6-Inputs!$B$7-0.5*Inputs!$B$8^2)*$B$2+Inputs!$B$8*SQRT($B$2)*MC_Shocks!AS70)</f>
        <v>546.000081613477</v>
      </c>
      <c r="AV73" s="0" t="n">
        <f aca="false">AU73*EXP((Inputs!$B$6-Inputs!$B$7-0.5*Inputs!$B$8^2)*$B$2+Inputs!$B$8*SQRT($B$2)*MC_Shocks!AT70)</f>
        <v>544.313859809667</v>
      </c>
      <c r="AW73" s="0" t="n">
        <f aca="false">AV73*EXP((Inputs!$B$6-Inputs!$B$7-0.5*Inputs!$B$8^2)*$B$2+Inputs!$B$8*SQRT($B$2)*MC_Shocks!AU70)</f>
        <v>547.315586768509</v>
      </c>
      <c r="AX73" s="0" t="n">
        <f aca="false">AW73*EXP((Inputs!$B$6-Inputs!$B$7-0.5*Inputs!$B$8^2)*$B$2+Inputs!$B$8*SQRT($B$2)*MC_Shocks!AV70)</f>
        <v>542.380458964973</v>
      </c>
      <c r="AY73" s="0" t="n">
        <f aca="false">AX73*EXP((Inputs!$B$6-Inputs!$B$7-0.5*Inputs!$B$8^2)*$B$2+Inputs!$B$8*SQRT($B$2)*MC_Shocks!AW70)</f>
        <v>545.689049178814</v>
      </c>
      <c r="AZ73" s="0" t="n">
        <f aca="false">AY73*EXP((Inputs!$B$6-Inputs!$B$7-0.5*Inputs!$B$8^2)*$B$2+Inputs!$B$8*SQRT($B$2)*MC_Shocks!AX70)</f>
        <v>546.604582405906</v>
      </c>
      <c r="BA73" s="0" t="n">
        <f aca="false">AZ73*EXP((Inputs!$B$6-Inputs!$B$7-0.5*Inputs!$B$8^2)*$B$2+Inputs!$B$8*SQRT($B$2)*MC_Shocks!AY70)</f>
        <v>548.711377311949</v>
      </c>
      <c r="BB73" s="0" t="n">
        <f aca="false">BA73*EXP((Inputs!$B$6-Inputs!$B$7-0.5*Inputs!$B$8^2)*$B$2+Inputs!$B$8*SQRT($B$2)*MC_Shocks!AZ70)</f>
        <v>545.959942975415</v>
      </c>
      <c r="BC73" s="0" t="n">
        <f aca="false">BB73*EXP((Inputs!$B$6-Inputs!$B$7-0.5*Inputs!$B$8^2)*$B$2+Inputs!$B$8*SQRT($B$2)*MC_Shocks!BA70)</f>
        <v>538.863680115295</v>
      </c>
      <c r="BD73" s="0" t="n">
        <f aca="false">BC73*EXP((Inputs!$B$6-Inputs!$B$7-0.5*Inputs!$B$8^2)*$B$2+Inputs!$B$8*SQRT($B$2)*MC_Shocks!BB70)</f>
        <v>541.070309788602</v>
      </c>
      <c r="BE73" s="0" t="n">
        <f aca="false">BD73*EXP((Inputs!$B$6-Inputs!$B$7-0.5*Inputs!$B$8^2)*$B$2+Inputs!$B$8*SQRT($B$2)*MC_Shocks!BC70)</f>
        <v>532.335890942936</v>
      </c>
      <c r="BF73" s="0" t="n">
        <f aca="false">BE73*EXP((Inputs!$B$6-Inputs!$B$7-0.5*Inputs!$B$8^2)*$B$2+Inputs!$B$8*SQRT($B$2)*MC_Shocks!BD70)</f>
        <v>531.047495541111</v>
      </c>
      <c r="BG73" s="0" t="n">
        <f aca="false">BF73*EXP((Inputs!$B$6-Inputs!$B$7-0.5*Inputs!$B$8^2)*$B$2+Inputs!$B$8*SQRT($B$2)*MC_Shocks!BE70)</f>
        <v>535.077796018692</v>
      </c>
      <c r="BH73" s="0" t="n">
        <f aca="false">BG73*EXP((Inputs!$B$6-Inputs!$B$7-0.5*Inputs!$B$8^2)*$B$2+Inputs!$B$8*SQRT($B$2)*MC_Shocks!BF70)</f>
        <v>535.943526445318</v>
      </c>
      <c r="BI73" s="0" t="n">
        <f aca="false">BH73*EXP((Inputs!$B$6-Inputs!$B$7-0.5*Inputs!$B$8^2)*$B$2+Inputs!$B$8*SQRT($B$2)*MC_Shocks!BG70)</f>
        <v>544.34282876828</v>
      </c>
      <c r="BJ73" s="0" t="n">
        <f aca="false">BI73*EXP((Inputs!$B$6-Inputs!$B$7-0.5*Inputs!$B$8^2)*$B$2+Inputs!$B$8*SQRT($B$2)*MC_Shocks!BH70)</f>
        <v>548.839323212973</v>
      </c>
      <c r="BK73" s="0" t="n">
        <f aca="false">BJ73*EXP((Inputs!$B$6-Inputs!$B$7-0.5*Inputs!$B$8^2)*$B$2+Inputs!$B$8*SQRT($B$2)*MC_Shocks!BI70)</f>
        <v>546.051178159591</v>
      </c>
      <c r="BL73" s="0" t="n">
        <f aca="false">BK73*EXP((Inputs!$B$6-Inputs!$B$7-0.5*Inputs!$B$8^2)*$B$2+Inputs!$B$8*SQRT($B$2)*MC_Shocks!BJ70)</f>
        <v>546.221028502939</v>
      </c>
      <c r="BM73" s="0" t="n">
        <f aca="false">BL73*EXP((Inputs!$B$6-Inputs!$B$7-0.5*Inputs!$B$8^2)*$B$2+Inputs!$B$8*SQRT($B$2)*MC_Shocks!BK70)</f>
        <v>546.067309554192</v>
      </c>
      <c r="BN73" s="0" t="n">
        <f aca="false">AVERAGE(C73:BM73)</f>
        <v>548.612879133869</v>
      </c>
      <c r="BO73" s="0" t="n">
        <f aca="false">MAX(B73:BM73)</f>
        <v>583.326426025897</v>
      </c>
      <c r="BP73" s="0" t="n">
        <f aca="false">MAX(BM73-Inputs!$B$4,0)</f>
        <v>0</v>
      </c>
      <c r="BQ73" s="0" t="n">
        <f aca="false">MAX(Inputs!$B$4-BM73,0)</f>
        <v>28.932690445808</v>
      </c>
      <c r="BR73" s="0" t="n">
        <f aca="false">MAX(BN73-Inputs!$B$4,0)</f>
        <v>0</v>
      </c>
      <c r="BS73" s="0" t="n">
        <f aca="false">IF(BO73&gt;=Inputs!$B$9,0,MAX(BM73-Inputs!$B$4,0))</f>
        <v>0</v>
      </c>
    </row>
    <row r="74" customFormat="false" ht="15" hidden="false" customHeight="false" outlineLevel="0" collapsed="false">
      <c r="A74" s="0" t="n">
        <v>70</v>
      </c>
      <c r="B74" s="0" t="n">
        <f aca="false">Inputs!$B$3</f>
        <v>574.788024902344</v>
      </c>
      <c r="C74" s="0" t="n">
        <f aca="false">B74*EXP((Inputs!$B$6-Inputs!$B$7-0.5*Inputs!$B$8^2)*$B$2+Inputs!$B$8*SQRT($B$2)*MC_Shocks!A71)</f>
        <v>567.672292087955</v>
      </c>
      <c r="D74" s="0" t="n">
        <f aca="false">C74*EXP((Inputs!$B$6-Inputs!$B$7-0.5*Inputs!$B$8^2)*$B$2+Inputs!$B$8*SQRT($B$2)*MC_Shocks!B71)</f>
        <v>563.506281931159</v>
      </c>
      <c r="E74" s="0" t="n">
        <f aca="false">D74*EXP((Inputs!$B$6-Inputs!$B$7-0.5*Inputs!$B$8^2)*$B$2+Inputs!$B$8*SQRT($B$2)*MC_Shocks!C71)</f>
        <v>561.058015602856</v>
      </c>
      <c r="F74" s="0" t="n">
        <f aca="false">E74*EXP((Inputs!$B$6-Inputs!$B$7-0.5*Inputs!$B$8^2)*$B$2+Inputs!$B$8*SQRT($B$2)*MC_Shocks!D71)</f>
        <v>552.119983856111</v>
      </c>
      <c r="G74" s="0" t="n">
        <f aca="false">F74*EXP((Inputs!$B$6-Inputs!$B$7-0.5*Inputs!$B$8^2)*$B$2+Inputs!$B$8*SQRT($B$2)*MC_Shocks!E71)</f>
        <v>552.380144187918</v>
      </c>
      <c r="H74" s="0" t="n">
        <f aca="false">G74*EXP((Inputs!$B$6-Inputs!$B$7-0.5*Inputs!$B$8^2)*$B$2+Inputs!$B$8*SQRT($B$2)*MC_Shocks!F71)</f>
        <v>551.341790761714</v>
      </c>
      <c r="I74" s="0" t="n">
        <f aca="false">H74*EXP((Inputs!$B$6-Inputs!$B$7-0.5*Inputs!$B$8^2)*$B$2+Inputs!$B$8*SQRT($B$2)*MC_Shocks!G71)</f>
        <v>544.124593294739</v>
      </c>
      <c r="J74" s="0" t="n">
        <f aca="false">I74*EXP((Inputs!$B$6-Inputs!$B$7-0.5*Inputs!$B$8^2)*$B$2+Inputs!$B$8*SQRT($B$2)*MC_Shocks!H71)</f>
        <v>545.923679603171</v>
      </c>
      <c r="K74" s="0" t="n">
        <f aca="false">J74*EXP((Inputs!$B$6-Inputs!$B$7-0.5*Inputs!$B$8^2)*$B$2+Inputs!$B$8*SQRT($B$2)*MC_Shocks!I71)</f>
        <v>549.084586435768</v>
      </c>
      <c r="L74" s="0" t="n">
        <f aca="false">K74*EXP((Inputs!$B$6-Inputs!$B$7-0.5*Inputs!$B$8^2)*$B$2+Inputs!$B$8*SQRT($B$2)*MC_Shocks!J71)</f>
        <v>550.126299144635</v>
      </c>
      <c r="M74" s="0" t="n">
        <f aca="false">L74*EXP((Inputs!$B$6-Inputs!$B$7-0.5*Inputs!$B$8^2)*$B$2+Inputs!$B$8*SQRT($B$2)*MC_Shocks!K71)</f>
        <v>548.765601080134</v>
      </c>
      <c r="N74" s="0" t="n">
        <f aca="false">M74*EXP((Inputs!$B$6-Inputs!$B$7-0.5*Inputs!$B$8^2)*$B$2+Inputs!$B$8*SQRT($B$2)*MC_Shocks!L71)</f>
        <v>551.398406918443</v>
      </c>
      <c r="O74" s="0" t="n">
        <f aca="false">N74*EXP((Inputs!$B$6-Inputs!$B$7-0.5*Inputs!$B$8^2)*$B$2+Inputs!$B$8*SQRT($B$2)*MC_Shocks!M71)</f>
        <v>554.434180282694</v>
      </c>
      <c r="P74" s="0" t="n">
        <f aca="false">O74*EXP((Inputs!$B$6-Inputs!$B$7-0.5*Inputs!$B$8^2)*$B$2+Inputs!$B$8*SQRT($B$2)*MC_Shocks!N71)</f>
        <v>555.840313443213</v>
      </c>
      <c r="Q74" s="0" t="n">
        <f aca="false">P74*EXP((Inputs!$B$6-Inputs!$B$7-0.5*Inputs!$B$8^2)*$B$2+Inputs!$B$8*SQRT($B$2)*MC_Shocks!O71)</f>
        <v>552.268177922746</v>
      </c>
      <c r="R74" s="0" t="n">
        <f aca="false">Q74*EXP((Inputs!$B$6-Inputs!$B$7-0.5*Inputs!$B$8^2)*$B$2+Inputs!$B$8*SQRT($B$2)*MC_Shocks!P71)</f>
        <v>553.533541188703</v>
      </c>
      <c r="S74" s="0" t="n">
        <f aca="false">R74*EXP((Inputs!$B$6-Inputs!$B$7-0.5*Inputs!$B$8^2)*$B$2+Inputs!$B$8*SQRT($B$2)*MC_Shocks!Q71)</f>
        <v>558.860773003324</v>
      </c>
      <c r="T74" s="0" t="n">
        <f aca="false">S74*EXP((Inputs!$B$6-Inputs!$B$7-0.5*Inputs!$B$8^2)*$B$2+Inputs!$B$8*SQRT($B$2)*MC_Shocks!R71)</f>
        <v>556.274384827854</v>
      </c>
      <c r="U74" s="0" t="n">
        <f aca="false">T74*EXP((Inputs!$B$6-Inputs!$B$7-0.5*Inputs!$B$8^2)*$B$2+Inputs!$B$8*SQRT($B$2)*MC_Shocks!S71)</f>
        <v>565.663211856708</v>
      </c>
      <c r="V74" s="0" t="n">
        <f aca="false">U74*EXP((Inputs!$B$6-Inputs!$B$7-0.5*Inputs!$B$8^2)*$B$2+Inputs!$B$8*SQRT($B$2)*MC_Shocks!T71)</f>
        <v>563.362552964824</v>
      </c>
      <c r="W74" s="0" t="n">
        <f aca="false">V74*EXP((Inputs!$B$6-Inputs!$B$7-0.5*Inputs!$B$8^2)*$B$2+Inputs!$B$8*SQRT($B$2)*MC_Shocks!U71)</f>
        <v>563.560559714133</v>
      </c>
      <c r="X74" s="0" t="n">
        <f aca="false">W74*EXP((Inputs!$B$6-Inputs!$B$7-0.5*Inputs!$B$8^2)*$B$2+Inputs!$B$8*SQRT($B$2)*MC_Shocks!V71)</f>
        <v>560.614960007981</v>
      </c>
      <c r="Y74" s="0" t="n">
        <f aca="false">X74*EXP((Inputs!$B$6-Inputs!$B$7-0.5*Inputs!$B$8^2)*$B$2+Inputs!$B$8*SQRT($B$2)*MC_Shocks!W71)</f>
        <v>561.66177822761</v>
      </c>
      <c r="Z74" s="0" t="n">
        <f aca="false">Y74*EXP((Inputs!$B$6-Inputs!$B$7-0.5*Inputs!$B$8^2)*$B$2+Inputs!$B$8*SQRT($B$2)*MC_Shocks!X71)</f>
        <v>554.004717268451</v>
      </c>
      <c r="AA74" s="0" t="n">
        <f aca="false">Z74*EXP((Inputs!$B$6-Inputs!$B$7-0.5*Inputs!$B$8^2)*$B$2+Inputs!$B$8*SQRT($B$2)*MC_Shocks!Y71)</f>
        <v>551.662144080384</v>
      </c>
      <c r="AB74" s="0" t="n">
        <f aca="false">AA74*EXP((Inputs!$B$6-Inputs!$B$7-0.5*Inputs!$B$8^2)*$B$2+Inputs!$B$8*SQRT($B$2)*MC_Shocks!Z71)</f>
        <v>546.954913464794</v>
      </c>
      <c r="AC74" s="0" t="n">
        <f aca="false">AB74*EXP((Inputs!$B$6-Inputs!$B$7-0.5*Inputs!$B$8^2)*$B$2+Inputs!$B$8*SQRT($B$2)*MC_Shocks!AA71)</f>
        <v>547.594108977928</v>
      </c>
      <c r="AD74" s="0" t="n">
        <f aca="false">AC74*EXP((Inputs!$B$6-Inputs!$B$7-0.5*Inputs!$B$8^2)*$B$2+Inputs!$B$8*SQRT($B$2)*MC_Shocks!AB71)</f>
        <v>551.983180336011</v>
      </c>
      <c r="AE74" s="0" t="n">
        <f aca="false">AD74*EXP((Inputs!$B$6-Inputs!$B$7-0.5*Inputs!$B$8^2)*$B$2+Inputs!$B$8*SQRT($B$2)*MC_Shocks!AC71)</f>
        <v>554.871549711743</v>
      </c>
      <c r="AF74" s="0" t="n">
        <f aca="false">AE74*EXP((Inputs!$B$6-Inputs!$B$7-0.5*Inputs!$B$8^2)*$B$2+Inputs!$B$8*SQRT($B$2)*MC_Shocks!AD71)</f>
        <v>544.580999948156</v>
      </c>
      <c r="AG74" s="0" t="n">
        <f aca="false">AF74*EXP((Inputs!$B$6-Inputs!$B$7-0.5*Inputs!$B$8^2)*$B$2+Inputs!$B$8*SQRT($B$2)*MC_Shocks!AE71)</f>
        <v>553.527081197392</v>
      </c>
      <c r="AH74" s="0" t="n">
        <f aca="false">AG74*EXP((Inputs!$B$6-Inputs!$B$7-0.5*Inputs!$B$8^2)*$B$2+Inputs!$B$8*SQRT($B$2)*MC_Shocks!AF71)</f>
        <v>554.87754518791</v>
      </c>
      <c r="AI74" s="0" t="n">
        <f aca="false">AH74*EXP((Inputs!$B$6-Inputs!$B$7-0.5*Inputs!$B$8^2)*$B$2+Inputs!$B$8*SQRT($B$2)*MC_Shocks!AG71)</f>
        <v>551.522061400796</v>
      </c>
      <c r="AJ74" s="0" t="n">
        <f aca="false">AI74*EXP((Inputs!$B$6-Inputs!$B$7-0.5*Inputs!$B$8^2)*$B$2+Inputs!$B$8*SQRT($B$2)*MC_Shocks!AH71)</f>
        <v>552.262047740977</v>
      </c>
      <c r="AK74" s="0" t="n">
        <f aca="false">AJ74*EXP((Inputs!$B$6-Inputs!$B$7-0.5*Inputs!$B$8^2)*$B$2+Inputs!$B$8*SQRT($B$2)*MC_Shocks!AI71)</f>
        <v>553.08665690112</v>
      </c>
      <c r="AL74" s="0" t="n">
        <f aca="false">AK74*EXP((Inputs!$B$6-Inputs!$B$7-0.5*Inputs!$B$8^2)*$B$2+Inputs!$B$8*SQRT($B$2)*MC_Shocks!AJ71)</f>
        <v>550.220405577673</v>
      </c>
      <c r="AM74" s="0" t="n">
        <f aca="false">AL74*EXP((Inputs!$B$6-Inputs!$B$7-0.5*Inputs!$B$8^2)*$B$2+Inputs!$B$8*SQRT($B$2)*MC_Shocks!AK71)</f>
        <v>551.136951056912</v>
      </c>
      <c r="AN74" s="0" t="n">
        <f aca="false">AM74*EXP((Inputs!$B$6-Inputs!$B$7-0.5*Inputs!$B$8^2)*$B$2+Inputs!$B$8*SQRT($B$2)*MC_Shocks!AL71)</f>
        <v>548.539121691923</v>
      </c>
      <c r="AO74" s="0" t="n">
        <f aca="false">AN74*EXP((Inputs!$B$6-Inputs!$B$7-0.5*Inputs!$B$8^2)*$B$2+Inputs!$B$8*SQRT($B$2)*MC_Shocks!AM71)</f>
        <v>546.833922883245</v>
      </c>
      <c r="AP74" s="0" t="n">
        <f aca="false">AO74*EXP((Inputs!$B$6-Inputs!$B$7-0.5*Inputs!$B$8^2)*$B$2+Inputs!$B$8*SQRT($B$2)*MC_Shocks!AN71)</f>
        <v>543.916228874474</v>
      </c>
      <c r="AQ74" s="0" t="n">
        <f aca="false">AP74*EXP((Inputs!$B$6-Inputs!$B$7-0.5*Inputs!$B$8^2)*$B$2+Inputs!$B$8*SQRT($B$2)*MC_Shocks!AO71)</f>
        <v>537.820169168635</v>
      </c>
      <c r="AR74" s="0" t="n">
        <f aca="false">AQ74*EXP((Inputs!$B$6-Inputs!$B$7-0.5*Inputs!$B$8^2)*$B$2+Inputs!$B$8*SQRT($B$2)*MC_Shocks!AP71)</f>
        <v>538.493533936237</v>
      </c>
      <c r="AS74" s="0" t="n">
        <f aca="false">AR74*EXP((Inputs!$B$6-Inputs!$B$7-0.5*Inputs!$B$8^2)*$B$2+Inputs!$B$8*SQRT($B$2)*MC_Shocks!AQ71)</f>
        <v>541.050691607434</v>
      </c>
      <c r="AT74" s="0" t="n">
        <f aca="false">AS74*EXP((Inputs!$B$6-Inputs!$B$7-0.5*Inputs!$B$8^2)*$B$2+Inputs!$B$8*SQRT($B$2)*MC_Shocks!AR71)</f>
        <v>543.316407865171</v>
      </c>
      <c r="AU74" s="0" t="n">
        <f aca="false">AT74*EXP((Inputs!$B$6-Inputs!$B$7-0.5*Inputs!$B$8^2)*$B$2+Inputs!$B$8*SQRT($B$2)*MC_Shocks!AS71)</f>
        <v>546.91347899716</v>
      </c>
      <c r="AV74" s="0" t="n">
        <f aca="false">AU74*EXP((Inputs!$B$6-Inputs!$B$7-0.5*Inputs!$B$8^2)*$B$2+Inputs!$B$8*SQRT($B$2)*MC_Shocks!AT71)</f>
        <v>548.374211816517</v>
      </c>
      <c r="AW74" s="0" t="n">
        <f aca="false">AV74*EXP((Inputs!$B$6-Inputs!$B$7-0.5*Inputs!$B$8^2)*$B$2+Inputs!$B$8*SQRT($B$2)*MC_Shocks!AU71)</f>
        <v>546.113133941931</v>
      </c>
      <c r="AX74" s="0" t="n">
        <f aca="false">AW74*EXP((Inputs!$B$6-Inputs!$B$7-0.5*Inputs!$B$8^2)*$B$2+Inputs!$B$8*SQRT($B$2)*MC_Shocks!AV71)</f>
        <v>549.814807391633</v>
      </c>
      <c r="AY74" s="0" t="n">
        <f aca="false">AX74*EXP((Inputs!$B$6-Inputs!$B$7-0.5*Inputs!$B$8^2)*$B$2+Inputs!$B$8*SQRT($B$2)*MC_Shocks!AW71)</f>
        <v>543.976855945737</v>
      </c>
      <c r="AZ74" s="0" t="n">
        <f aca="false">AY74*EXP((Inputs!$B$6-Inputs!$B$7-0.5*Inputs!$B$8^2)*$B$2+Inputs!$B$8*SQRT($B$2)*MC_Shocks!AX71)</f>
        <v>540.154947662793</v>
      </c>
      <c r="BA74" s="0" t="n">
        <f aca="false">AZ74*EXP((Inputs!$B$6-Inputs!$B$7-0.5*Inputs!$B$8^2)*$B$2+Inputs!$B$8*SQRT($B$2)*MC_Shocks!AY71)</f>
        <v>536.089650074508</v>
      </c>
      <c r="BB74" s="0" t="n">
        <f aca="false">BA74*EXP((Inputs!$B$6-Inputs!$B$7-0.5*Inputs!$B$8^2)*$B$2+Inputs!$B$8*SQRT($B$2)*MC_Shocks!AZ71)</f>
        <v>540.753628522338</v>
      </c>
      <c r="BC74" s="0" t="n">
        <f aca="false">BB74*EXP((Inputs!$B$6-Inputs!$B$7-0.5*Inputs!$B$8^2)*$B$2+Inputs!$B$8*SQRT($B$2)*MC_Shocks!BA71)</f>
        <v>544.864536664283</v>
      </c>
      <c r="BD74" s="0" t="n">
        <f aca="false">BC74*EXP((Inputs!$B$6-Inputs!$B$7-0.5*Inputs!$B$8^2)*$B$2+Inputs!$B$8*SQRT($B$2)*MC_Shocks!BB71)</f>
        <v>547.026533378362</v>
      </c>
      <c r="BE74" s="0" t="n">
        <f aca="false">BD74*EXP((Inputs!$B$6-Inputs!$B$7-0.5*Inputs!$B$8^2)*$B$2+Inputs!$B$8*SQRT($B$2)*MC_Shocks!BC71)</f>
        <v>551.750093085685</v>
      </c>
      <c r="BF74" s="0" t="n">
        <f aca="false">BE74*EXP((Inputs!$B$6-Inputs!$B$7-0.5*Inputs!$B$8^2)*$B$2+Inputs!$B$8*SQRT($B$2)*MC_Shocks!BD71)</f>
        <v>547.966539380082</v>
      </c>
      <c r="BG74" s="0" t="n">
        <f aca="false">BF74*EXP((Inputs!$B$6-Inputs!$B$7-0.5*Inputs!$B$8^2)*$B$2+Inputs!$B$8*SQRT($B$2)*MC_Shocks!BE71)</f>
        <v>549.535812584525</v>
      </c>
      <c r="BH74" s="0" t="n">
        <f aca="false">BG74*EXP((Inputs!$B$6-Inputs!$B$7-0.5*Inputs!$B$8^2)*$B$2+Inputs!$B$8*SQRT($B$2)*MC_Shocks!BF71)</f>
        <v>549.042179702754</v>
      </c>
      <c r="BI74" s="0" t="n">
        <f aca="false">BH74*EXP((Inputs!$B$6-Inputs!$B$7-0.5*Inputs!$B$8^2)*$B$2+Inputs!$B$8*SQRT($B$2)*MC_Shocks!BG71)</f>
        <v>552.795360129113</v>
      </c>
      <c r="BJ74" s="0" t="n">
        <f aca="false">BI74*EXP((Inputs!$B$6-Inputs!$B$7-0.5*Inputs!$B$8^2)*$B$2+Inputs!$B$8*SQRT($B$2)*MC_Shocks!BH71)</f>
        <v>552.342396444227</v>
      </c>
      <c r="BK74" s="0" t="n">
        <f aca="false">BJ74*EXP((Inputs!$B$6-Inputs!$B$7-0.5*Inputs!$B$8^2)*$B$2+Inputs!$B$8*SQRT($B$2)*MC_Shocks!BI71)</f>
        <v>550.710205627329</v>
      </c>
      <c r="BL74" s="0" t="n">
        <f aca="false">BK74*EXP((Inputs!$B$6-Inputs!$B$7-0.5*Inputs!$B$8^2)*$B$2+Inputs!$B$8*SQRT($B$2)*MC_Shocks!BJ71)</f>
        <v>553.130556899847</v>
      </c>
      <c r="BM74" s="0" t="n">
        <f aca="false">BL74*EXP((Inputs!$B$6-Inputs!$B$7-0.5*Inputs!$B$8^2)*$B$2+Inputs!$B$8*SQRT($B$2)*MC_Shocks!BK71)</f>
        <v>557.04108900422</v>
      </c>
      <c r="BN74" s="0" t="n">
        <f aca="false">AVERAGE(C74:BM74)</f>
        <v>550.955977213886</v>
      </c>
      <c r="BO74" s="0" t="n">
        <f aca="false">MAX(B74:BM74)</f>
        <v>574.788024902344</v>
      </c>
      <c r="BP74" s="0" t="n">
        <f aca="false">MAX(BM74-Inputs!$B$4,0)</f>
        <v>0</v>
      </c>
      <c r="BQ74" s="0" t="n">
        <f aca="false">MAX(Inputs!$B$4-BM74,0)</f>
        <v>17.9589109957805</v>
      </c>
      <c r="BR74" s="0" t="n">
        <f aca="false">MAX(BN74-Inputs!$B$4,0)</f>
        <v>0</v>
      </c>
      <c r="BS74" s="0" t="n">
        <f aca="false">IF(BO74&gt;=Inputs!$B$9,0,MAX(BM74-Inputs!$B$4,0))</f>
        <v>0</v>
      </c>
    </row>
    <row r="75" customFormat="false" ht="15" hidden="false" customHeight="false" outlineLevel="0" collapsed="false">
      <c r="A75" s="0" t="n">
        <v>71</v>
      </c>
      <c r="B75" s="0" t="n">
        <f aca="false">Inputs!$B$3</f>
        <v>574.788024902344</v>
      </c>
      <c r="C75" s="0" t="n">
        <f aca="false">B75*EXP((Inputs!$B$6-Inputs!$B$7-0.5*Inputs!$B$8^2)*$B$2+Inputs!$B$8*SQRT($B$2)*MC_Shocks!A72)</f>
        <v>571.802522764106</v>
      </c>
      <c r="D75" s="0" t="n">
        <f aca="false">C75*EXP((Inputs!$B$6-Inputs!$B$7-0.5*Inputs!$B$8^2)*$B$2+Inputs!$B$8*SQRT($B$2)*MC_Shocks!B72)</f>
        <v>571.579458545707</v>
      </c>
      <c r="E75" s="0" t="n">
        <f aca="false">D75*EXP((Inputs!$B$6-Inputs!$B$7-0.5*Inputs!$B$8^2)*$B$2+Inputs!$B$8*SQRT($B$2)*MC_Shocks!C72)</f>
        <v>566.853712681722</v>
      </c>
      <c r="F75" s="0" t="n">
        <f aca="false">E75*EXP((Inputs!$B$6-Inputs!$B$7-0.5*Inputs!$B$8^2)*$B$2+Inputs!$B$8*SQRT($B$2)*MC_Shocks!D72)</f>
        <v>555.783358453246</v>
      </c>
      <c r="G75" s="0" t="n">
        <f aca="false">F75*EXP((Inputs!$B$6-Inputs!$B$7-0.5*Inputs!$B$8^2)*$B$2+Inputs!$B$8*SQRT($B$2)*MC_Shocks!E72)</f>
        <v>556.720401319441</v>
      </c>
      <c r="H75" s="0" t="n">
        <f aca="false">G75*EXP((Inputs!$B$6-Inputs!$B$7-0.5*Inputs!$B$8^2)*$B$2+Inputs!$B$8*SQRT($B$2)*MC_Shocks!F72)</f>
        <v>559.468872410086</v>
      </c>
      <c r="I75" s="0" t="n">
        <f aca="false">H75*EXP((Inputs!$B$6-Inputs!$B$7-0.5*Inputs!$B$8^2)*$B$2+Inputs!$B$8*SQRT($B$2)*MC_Shocks!G72)</f>
        <v>560.686084667165</v>
      </c>
      <c r="J75" s="0" t="n">
        <f aca="false">I75*EXP((Inputs!$B$6-Inputs!$B$7-0.5*Inputs!$B$8^2)*$B$2+Inputs!$B$8*SQRT($B$2)*MC_Shocks!H72)</f>
        <v>552.133417650045</v>
      </c>
      <c r="K75" s="0" t="n">
        <f aca="false">J75*EXP((Inputs!$B$6-Inputs!$B$7-0.5*Inputs!$B$8^2)*$B$2+Inputs!$B$8*SQRT($B$2)*MC_Shocks!I72)</f>
        <v>550.650754379971</v>
      </c>
      <c r="L75" s="0" t="n">
        <f aca="false">K75*EXP((Inputs!$B$6-Inputs!$B$7-0.5*Inputs!$B$8^2)*$B$2+Inputs!$B$8*SQRT($B$2)*MC_Shocks!J72)</f>
        <v>541.096171966547</v>
      </c>
      <c r="M75" s="0" t="n">
        <f aca="false">L75*EXP((Inputs!$B$6-Inputs!$B$7-0.5*Inputs!$B$8^2)*$B$2+Inputs!$B$8*SQRT($B$2)*MC_Shocks!K72)</f>
        <v>547.059265639169</v>
      </c>
      <c r="N75" s="0" t="n">
        <f aca="false">M75*EXP((Inputs!$B$6-Inputs!$B$7-0.5*Inputs!$B$8^2)*$B$2+Inputs!$B$8*SQRT($B$2)*MC_Shocks!L72)</f>
        <v>542.417414416045</v>
      </c>
      <c r="O75" s="0" t="n">
        <f aca="false">N75*EXP((Inputs!$B$6-Inputs!$B$7-0.5*Inputs!$B$8^2)*$B$2+Inputs!$B$8*SQRT($B$2)*MC_Shocks!M72)</f>
        <v>547.898054605492</v>
      </c>
      <c r="P75" s="0" t="n">
        <f aca="false">O75*EXP((Inputs!$B$6-Inputs!$B$7-0.5*Inputs!$B$8^2)*$B$2+Inputs!$B$8*SQRT($B$2)*MC_Shocks!N72)</f>
        <v>552.076769944015</v>
      </c>
      <c r="Q75" s="0" t="n">
        <f aca="false">P75*EXP((Inputs!$B$6-Inputs!$B$7-0.5*Inputs!$B$8^2)*$B$2+Inputs!$B$8*SQRT($B$2)*MC_Shocks!O72)</f>
        <v>548.198305139841</v>
      </c>
      <c r="R75" s="0" t="n">
        <f aca="false">Q75*EXP((Inputs!$B$6-Inputs!$B$7-0.5*Inputs!$B$8^2)*$B$2+Inputs!$B$8*SQRT($B$2)*MC_Shocks!P72)</f>
        <v>543.345328063381</v>
      </c>
      <c r="S75" s="0" t="n">
        <f aca="false">R75*EXP((Inputs!$B$6-Inputs!$B$7-0.5*Inputs!$B$8^2)*$B$2+Inputs!$B$8*SQRT($B$2)*MC_Shocks!Q72)</f>
        <v>544.909040217502</v>
      </c>
      <c r="T75" s="0" t="n">
        <f aca="false">S75*EXP((Inputs!$B$6-Inputs!$B$7-0.5*Inputs!$B$8^2)*$B$2+Inputs!$B$8*SQRT($B$2)*MC_Shocks!R72)</f>
        <v>541.322500317301</v>
      </c>
      <c r="U75" s="0" t="n">
        <f aca="false">T75*EXP((Inputs!$B$6-Inputs!$B$7-0.5*Inputs!$B$8^2)*$B$2+Inputs!$B$8*SQRT($B$2)*MC_Shocks!S72)</f>
        <v>541.813883725072</v>
      </c>
      <c r="V75" s="0" t="n">
        <f aca="false">U75*EXP((Inputs!$B$6-Inputs!$B$7-0.5*Inputs!$B$8^2)*$B$2+Inputs!$B$8*SQRT($B$2)*MC_Shocks!T72)</f>
        <v>539.793484221959</v>
      </c>
      <c r="W75" s="0" t="n">
        <f aca="false">V75*EXP((Inputs!$B$6-Inputs!$B$7-0.5*Inputs!$B$8^2)*$B$2+Inputs!$B$8*SQRT($B$2)*MC_Shocks!U72)</f>
        <v>532.270115983309</v>
      </c>
      <c r="X75" s="0" t="n">
        <f aca="false">W75*EXP((Inputs!$B$6-Inputs!$B$7-0.5*Inputs!$B$8^2)*$B$2+Inputs!$B$8*SQRT($B$2)*MC_Shocks!V72)</f>
        <v>522.984176970309</v>
      </c>
      <c r="Y75" s="0" t="n">
        <f aca="false">X75*EXP((Inputs!$B$6-Inputs!$B$7-0.5*Inputs!$B$8^2)*$B$2+Inputs!$B$8*SQRT($B$2)*MC_Shocks!W72)</f>
        <v>523.974916689712</v>
      </c>
      <c r="Z75" s="0" t="n">
        <f aca="false">Y75*EXP((Inputs!$B$6-Inputs!$B$7-0.5*Inputs!$B$8^2)*$B$2+Inputs!$B$8*SQRT($B$2)*MC_Shocks!X72)</f>
        <v>521.695104525698</v>
      </c>
      <c r="AA75" s="0" t="n">
        <f aca="false">Z75*EXP((Inputs!$B$6-Inputs!$B$7-0.5*Inputs!$B$8^2)*$B$2+Inputs!$B$8*SQRT($B$2)*MC_Shocks!Y72)</f>
        <v>519.460105764738</v>
      </c>
      <c r="AB75" s="0" t="n">
        <f aca="false">AA75*EXP((Inputs!$B$6-Inputs!$B$7-0.5*Inputs!$B$8^2)*$B$2+Inputs!$B$8*SQRT($B$2)*MC_Shocks!Z72)</f>
        <v>522.384863420511</v>
      </c>
      <c r="AC75" s="0" t="n">
        <f aca="false">AB75*EXP((Inputs!$B$6-Inputs!$B$7-0.5*Inputs!$B$8^2)*$B$2+Inputs!$B$8*SQRT($B$2)*MC_Shocks!AA72)</f>
        <v>527.320119747478</v>
      </c>
      <c r="AD75" s="0" t="n">
        <f aca="false">AC75*EXP((Inputs!$B$6-Inputs!$B$7-0.5*Inputs!$B$8^2)*$B$2+Inputs!$B$8*SQRT($B$2)*MC_Shocks!AB72)</f>
        <v>526.230875399361</v>
      </c>
      <c r="AE75" s="0" t="n">
        <f aca="false">AD75*EXP((Inputs!$B$6-Inputs!$B$7-0.5*Inputs!$B$8^2)*$B$2+Inputs!$B$8*SQRT($B$2)*MC_Shocks!AC72)</f>
        <v>524.86044831094</v>
      </c>
      <c r="AF75" s="0" t="n">
        <f aca="false">AE75*EXP((Inputs!$B$6-Inputs!$B$7-0.5*Inputs!$B$8^2)*$B$2+Inputs!$B$8*SQRT($B$2)*MC_Shocks!AD72)</f>
        <v>526.996737277831</v>
      </c>
      <c r="AG75" s="0" t="n">
        <f aca="false">AF75*EXP((Inputs!$B$6-Inputs!$B$7-0.5*Inputs!$B$8^2)*$B$2+Inputs!$B$8*SQRT($B$2)*MC_Shocks!AE72)</f>
        <v>521.40347602208</v>
      </c>
      <c r="AH75" s="0" t="n">
        <f aca="false">AG75*EXP((Inputs!$B$6-Inputs!$B$7-0.5*Inputs!$B$8^2)*$B$2+Inputs!$B$8*SQRT($B$2)*MC_Shocks!AF72)</f>
        <v>522.376587818714</v>
      </c>
      <c r="AI75" s="0" t="n">
        <f aca="false">AH75*EXP((Inputs!$B$6-Inputs!$B$7-0.5*Inputs!$B$8^2)*$B$2+Inputs!$B$8*SQRT($B$2)*MC_Shocks!AG72)</f>
        <v>524.71810628312</v>
      </c>
      <c r="AJ75" s="0" t="n">
        <f aca="false">AI75*EXP((Inputs!$B$6-Inputs!$B$7-0.5*Inputs!$B$8^2)*$B$2+Inputs!$B$8*SQRT($B$2)*MC_Shocks!AH72)</f>
        <v>527.60703007865</v>
      </c>
      <c r="AK75" s="0" t="n">
        <f aca="false">AJ75*EXP((Inputs!$B$6-Inputs!$B$7-0.5*Inputs!$B$8^2)*$B$2+Inputs!$B$8*SQRT($B$2)*MC_Shocks!AI72)</f>
        <v>519.611745530856</v>
      </c>
      <c r="AL75" s="0" t="n">
        <f aca="false">AK75*EXP((Inputs!$B$6-Inputs!$B$7-0.5*Inputs!$B$8^2)*$B$2+Inputs!$B$8*SQRT($B$2)*MC_Shocks!AJ72)</f>
        <v>516.531573058806</v>
      </c>
      <c r="AM75" s="0" t="n">
        <f aca="false">AL75*EXP((Inputs!$B$6-Inputs!$B$7-0.5*Inputs!$B$8^2)*$B$2+Inputs!$B$8*SQRT($B$2)*MC_Shocks!AK72)</f>
        <v>512.993674741722</v>
      </c>
      <c r="AN75" s="0" t="n">
        <f aca="false">AM75*EXP((Inputs!$B$6-Inputs!$B$7-0.5*Inputs!$B$8^2)*$B$2+Inputs!$B$8*SQRT($B$2)*MC_Shocks!AL72)</f>
        <v>513.448761837334</v>
      </c>
      <c r="AO75" s="0" t="n">
        <f aca="false">AN75*EXP((Inputs!$B$6-Inputs!$B$7-0.5*Inputs!$B$8^2)*$B$2+Inputs!$B$8*SQRT($B$2)*MC_Shocks!AM72)</f>
        <v>515.459274240668</v>
      </c>
      <c r="AP75" s="0" t="n">
        <f aca="false">AO75*EXP((Inputs!$B$6-Inputs!$B$7-0.5*Inputs!$B$8^2)*$B$2+Inputs!$B$8*SQRT($B$2)*MC_Shocks!AN72)</f>
        <v>521.665183343546</v>
      </c>
      <c r="AQ75" s="0" t="n">
        <f aca="false">AP75*EXP((Inputs!$B$6-Inputs!$B$7-0.5*Inputs!$B$8^2)*$B$2+Inputs!$B$8*SQRT($B$2)*MC_Shocks!AO72)</f>
        <v>519.669876322214</v>
      </c>
      <c r="AR75" s="0" t="n">
        <f aca="false">AQ75*EXP((Inputs!$B$6-Inputs!$B$7-0.5*Inputs!$B$8^2)*$B$2+Inputs!$B$8*SQRT($B$2)*MC_Shocks!AP72)</f>
        <v>517.671494844667</v>
      </c>
      <c r="AS75" s="0" t="n">
        <f aca="false">AR75*EXP((Inputs!$B$6-Inputs!$B$7-0.5*Inputs!$B$8^2)*$B$2+Inputs!$B$8*SQRT($B$2)*MC_Shocks!AQ72)</f>
        <v>522.463691895047</v>
      </c>
      <c r="AT75" s="0" t="n">
        <f aca="false">AS75*EXP((Inputs!$B$6-Inputs!$B$7-0.5*Inputs!$B$8^2)*$B$2+Inputs!$B$8*SQRT($B$2)*MC_Shocks!AR72)</f>
        <v>523.743757978992</v>
      </c>
      <c r="AU75" s="0" t="n">
        <f aca="false">AT75*EXP((Inputs!$B$6-Inputs!$B$7-0.5*Inputs!$B$8^2)*$B$2+Inputs!$B$8*SQRT($B$2)*MC_Shocks!AS72)</f>
        <v>529.087122395505</v>
      </c>
      <c r="AV75" s="0" t="n">
        <f aca="false">AU75*EXP((Inputs!$B$6-Inputs!$B$7-0.5*Inputs!$B$8^2)*$B$2+Inputs!$B$8*SQRT($B$2)*MC_Shocks!AT72)</f>
        <v>530.350392810988</v>
      </c>
      <c r="AW75" s="0" t="n">
        <f aca="false">AV75*EXP((Inputs!$B$6-Inputs!$B$7-0.5*Inputs!$B$8^2)*$B$2+Inputs!$B$8*SQRT($B$2)*MC_Shocks!AU72)</f>
        <v>525.553962701161</v>
      </c>
      <c r="AX75" s="0" t="n">
        <f aca="false">AW75*EXP((Inputs!$B$6-Inputs!$B$7-0.5*Inputs!$B$8^2)*$B$2+Inputs!$B$8*SQRT($B$2)*MC_Shocks!AV72)</f>
        <v>520.074227114123</v>
      </c>
      <c r="AY75" s="0" t="n">
        <f aca="false">AX75*EXP((Inputs!$B$6-Inputs!$B$7-0.5*Inputs!$B$8^2)*$B$2+Inputs!$B$8*SQRT($B$2)*MC_Shocks!AW72)</f>
        <v>513.760799966029</v>
      </c>
      <c r="AZ75" s="0" t="n">
        <f aca="false">AY75*EXP((Inputs!$B$6-Inputs!$B$7-0.5*Inputs!$B$8^2)*$B$2+Inputs!$B$8*SQRT($B$2)*MC_Shocks!AX72)</f>
        <v>516.51490534617</v>
      </c>
      <c r="BA75" s="0" t="n">
        <f aca="false">AZ75*EXP((Inputs!$B$6-Inputs!$B$7-0.5*Inputs!$B$8^2)*$B$2+Inputs!$B$8*SQRT($B$2)*MC_Shocks!AY72)</f>
        <v>521.457391020992</v>
      </c>
      <c r="BB75" s="0" t="n">
        <f aca="false">BA75*EXP((Inputs!$B$6-Inputs!$B$7-0.5*Inputs!$B$8^2)*$B$2+Inputs!$B$8*SQRT($B$2)*MC_Shocks!AZ72)</f>
        <v>529.213960283002</v>
      </c>
      <c r="BC75" s="0" t="n">
        <f aca="false">BB75*EXP((Inputs!$B$6-Inputs!$B$7-0.5*Inputs!$B$8^2)*$B$2+Inputs!$B$8*SQRT($B$2)*MC_Shocks!BA72)</f>
        <v>532.815633680074</v>
      </c>
      <c r="BD75" s="0" t="n">
        <f aca="false">BC75*EXP((Inputs!$B$6-Inputs!$B$7-0.5*Inputs!$B$8^2)*$B$2+Inputs!$B$8*SQRT($B$2)*MC_Shocks!BB72)</f>
        <v>537.804193905626</v>
      </c>
      <c r="BE75" s="0" t="n">
        <f aca="false">BD75*EXP((Inputs!$B$6-Inputs!$B$7-0.5*Inputs!$B$8^2)*$B$2+Inputs!$B$8*SQRT($B$2)*MC_Shocks!BC72)</f>
        <v>535.385807677079</v>
      </c>
      <c r="BF75" s="0" t="n">
        <f aca="false">BE75*EXP((Inputs!$B$6-Inputs!$B$7-0.5*Inputs!$B$8^2)*$B$2+Inputs!$B$8*SQRT($B$2)*MC_Shocks!BD72)</f>
        <v>530.546787365895</v>
      </c>
      <c r="BG75" s="0" t="n">
        <f aca="false">BF75*EXP((Inputs!$B$6-Inputs!$B$7-0.5*Inputs!$B$8^2)*$B$2+Inputs!$B$8*SQRT($B$2)*MC_Shocks!BE72)</f>
        <v>534.187084389307</v>
      </c>
      <c r="BH75" s="0" t="n">
        <f aca="false">BG75*EXP((Inputs!$B$6-Inputs!$B$7-0.5*Inputs!$B$8^2)*$B$2+Inputs!$B$8*SQRT($B$2)*MC_Shocks!BF72)</f>
        <v>536.010577880528</v>
      </c>
      <c r="BI75" s="0" t="n">
        <f aca="false">BH75*EXP((Inputs!$B$6-Inputs!$B$7-0.5*Inputs!$B$8^2)*$B$2+Inputs!$B$8*SQRT($B$2)*MC_Shocks!BG72)</f>
        <v>536.518248500602</v>
      </c>
      <c r="BJ75" s="0" t="n">
        <f aca="false">BI75*EXP((Inputs!$B$6-Inputs!$B$7-0.5*Inputs!$B$8^2)*$B$2+Inputs!$B$8*SQRT($B$2)*MC_Shocks!BH72)</f>
        <v>538.220273157847</v>
      </c>
      <c r="BK75" s="0" t="n">
        <f aca="false">BJ75*EXP((Inputs!$B$6-Inputs!$B$7-0.5*Inputs!$B$8^2)*$B$2+Inputs!$B$8*SQRT($B$2)*MC_Shocks!BI72)</f>
        <v>539.652844122841</v>
      </c>
      <c r="BL75" s="0" t="n">
        <f aca="false">BK75*EXP((Inputs!$B$6-Inputs!$B$7-0.5*Inputs!$B$8^2)*$B$2+Inputs!$B$8*SQRT($B$2)*MC_Shocks!BJ72)</f>
        <v>545.228432112805</v>
      </c>
      <c r="BM75" s="0" t="n">
        <f aca="false">BL75*EXP((Inputs!$B$6-Inputs!$B$7-0.5*Inputs!$B$8^2)*$B$2+Inputs!$B$8*SQRT($B$2)*MC_Shocks!BK72)</f>
        <v>550.910435076873</v>
      </c>
      <c r="BN75" s="0" t="n">
        <f aca="false">AVERAGE(C75:BM75)</f>
        <v>534.387993313041</v>
      </c>
      <c r="BO75" s="0" t="n">
        <f aca="false">MAX(B75:BM75)</f>
        <v>574.788024902344</v>
      </c>
      <c r="BP75" s="0" t="n">
        <f aca="false">MAX(BM75-Inputs!$B$4,0)</f>
        <v>0</v>
      </c>
      <c r="BQ75" s="0" t="n">
        <f aca="false">MAX(Inputs!$B$4-BM75,0)</f>
        <v>24.0895649231272</v>
      </c>
      <c r="BR75" s="0" t="n">
        <f aca="false">MAX(BN75-Inputs!$B$4,0)</f>
        <v>0</v>
      </c>
      <c r="BS75" s="0" t="n">
        <f aca="false">IF(BO75&gt;=Inputs!$B$9,0,MAX(BM75-Inputs!$B$4,0))</f>
        <v>0</v>
      </c>
    </row>
    <row r="76" customFormat="false" ht="15" hidden="false" customHeight="false" outlineLevel="0" collapsed="false">
      <c r="A76" s="0" t="n">
        <v>72</v>
      </c>
      <c r="B76" s="0" t="n">
        <f aca="false">Inputs!$B$3</f>
        <v>574.788024902344</v>
      </c>
      <c r="C76" s="0" t="n">
        <f aca="false">B76*EXP((Inputs!$B$6-Inputs!$B$7-0.5*Inputs!$B$8^2)*$B$2+Inputs!$B$8*SQRT($B$2)*MC_Shocks!A73)</f>
        <v>577.329365084621</v>
      </c>
      <c r="D76" s="0" t="n">
        <f aca="false">C76*EXP((Inputs!$B$6-Inputs!$B$7-0.5*Inputs!$B$8^2)*$B$2+Inputs!$B$8*SQRT($B$2)*MC_Shocks!B73)</f>
        <v>581.27093643276</v>
      </c>
      <c r="E76" s="0" t="n">
        <f aca="false">D76*EXP((Inputs!$B$6-Inputs!$B$7-0.5*Inputs!$B$8^2)*$B$2+Inputs!$B$8*SQRT($B$2)*MC_Shocks!C73)</f>
        <v>583.70127806999</v>
      </c>
      <c r="F76" s="0" t="n">
        <f aca="false">E76*EXP((Inputs!$B$6-Inputs!$B$7-0.5*Inputs!$B$8^2)*$B$2+Inputs!$B$8*SQRT($B$2)*MC_Shocks!D73)</f>
        <v>581.624603255877</v>
      </c>
      <c r="G76" s="0" t="n">
        <f aca="false">F76*EXP((Inputs!$B$6-Inputs!$B$7-0.5*Inputs!$B$8^2)*$B$2+Inputs!$B$8*SQRT($B$2)*MC_Shocks!E73)</f>
        <v>585.181089362552</v>
      </c>
      <c r="H76" s="0" t="n">
        <f aca="false">G76*EXP((Inputs!$B$6-Inputs!$B$7-0.5*Inputs!$B$8^2)*$B$2+Inputs!$B$8*SQRT($B$2)*MC_Shocks!F73)</f>
        <v>578.79780738513</v>
      </c>
      <c r="I76" s="0" t="n">
        <f aca="false">H76*EXP((Inputs!$B$6-Inputs!$B$7-0.5*Inputs!$B$8^2)*$B$2+Inputs!$B$8*SQRT($B$2)*MC_Shocks!G73)</f>
        <v>583.712177632883</v>
      </c>
      <c r="J76" s="0" t="n">
        <f aca="false">I76*EXP((Inputs!$B$6-Inputs!$B$7-0.5*Inputs!$B$8^2)*$B$2+Inputs!$B$8*SQRT($B$2)*MC_Shocks!H73)</f>
        <v>578.261529004733</v>
      </c>
      <c r="K76" s="0" t="n">
        <f aca="false">J76*EXP((Inputs!$B$6-Inputs!$B$7-0.5*Inputs!$B$8^2)*$B$2+Inputs!$B$8*SQRT($B$2)*MC_Shocks!I73)</f>
        <v>579.628761773103</v>
      </c>
      <c r="L76" s="0" t="n">
        <f aca="false">K76*EXP((Inputs!$B$6-Inputs!$B$7-0.5*Inputs!$B$8^2)*$B$2+Inputs!$B$8*SQRT($B$2)*MC_Shocks!J73)</f>
        <v>575.809908949728</v>
      </c>
      <c r="M76" s="0" t="n">
        <f aca="false">L76*EXP((Inputs!$B$6-Inputs!$B$7-0.5*Inputs!$B$8^2)*$B$2+Inputs!$B$8*SQRT($B$2)*MC_Shocks!K73)</f>
        <v>578.397835124806</v>
      </c>
      <c r="N76" s="0" t="n">
        <f aca="false">M76*EXP((Inputs!$B$6-Inputs!$B$7-0.5*Inputs!$B$8^2)*$B$2+Inputs!$B$8*SQRT($B$2)*MC_Shocks!L73)</f>
        <v>578.296740147736</v>
      </c>
      <c r="O76" s="0" t="n">
        <f aca="false">N76*EXP((Inputs!$B$6-Inputs!$B$7-0.5*Inputs!$B$8^2)*$B$2+Inputs!$B$8*SQRT($B$2)*MC_Shocks!M73)</f>
        <v>571.080579187172</v>
      </c>
      <c r="P76" s="0" t="n">
        <f aca="false">O76*EXP((Inputs!$B$6-Inputs!$B$7-0.5*Inputs!$B$8^2)*$B$2+Inputs!$B$8*SQRT($B$2)*MC_Shocks!N73)</f>
        <v>573.043735249606</v>
      </c>
      <c r="Q76" s="0" t="n">
        <f aca="false">P76*EXP((Inputs!$B$6-Inputs!$B$7-0.5*Inputs!$B$8^2)*$B$2+Inputs!$B$8*SQRT($B$2)*MC_Shocks!O73)</f>
        <v>570.476368115216</v>
      </c>
      <c r="R76" s="0" t="n">
        <f aca="false">Q76*EXP((Inputs!$B$6-Inputs!$B$7-0.5*Inputs!$B$8^2)*$B$2+Inputs!$B$8*SQRT($B$2)*MC_Shocks!P73)</f>
        <v>574.532217895334</v>
      </c>
      <c r="S76" s="0" t="n">
        <f aca="false">R76*EXP((Inputs!$B$6-Inputs!$B$7-0.5*Inputs!$B$8^2)*$B$2+Inputs!$B$8*SQRT($B$2)*MC_Shocks!Q73)</f>
        <v>574.592457511738</v>
      </c>
      <c r="T76" s="0" t="n">
        <f aca="false">S76*EXP((Inputs!$B$6-Inputs!$B$7-0.5*Inputs!$B$8^2)*$B$2+Inputs!$B$8*SQRT($B$2)*MC_Shocks!R73)</f>
        <v>576.45207593951</v>
      </c>
      <c r="U76" s="0" t="n">
        <f aca="false">T76*EXP((Inputs!$B$6-Inputs!$B$7-0.5*Inputs!$B$8^2)*$B$2+Inputs!$B$8*SQRT($B$2)*MC_Shocks!S73)</f>
        <v>572.143696495681</v>
      </c>
      <c r="V76" s="0" t="n">
        <f aca="false">U76*EXP((Inputs!$B$6-Inputs!$B$7-0.5*Inputs!$B$8^2)*$B$2+Inputs!$B$8*SQRT($B$2)*MC_Shocks!T73)</f>
        <v>569.528801887515</v>
      </c>
      <c r="W76" s="0" t="n">
        <f aca="false">V76*EXP((Inputs!$B$6-Inputs!$B$7-0.5*Inputs!$B$8^2)*$B$2+Inputs!$B$8*SQRT($B$2)*MC_Shocks!U73)</f>
        <v>567.513944528488</v>
      </c>
      <c r="X76" s="0" t="n">
        <f aca="false">W76*EXP((Inputs!$B$6-Inputs!$B$7-0.5*Inputs!$B$8^2)*$B$2+Inputs!$B$8*SQRT($B$2)*MC_Shocks!V73)</f>
        <v>571.437911463335</v>
      </c>
      <c r="Y76" s="0" t="n">
        <f aca="false">X76*EXP((Inputs!$B$6-Inputs!$B$7-0.5*Inputs!$B$8^2)*$B$2+Inputs!$B$8*SQRT($B$2)*MC_Shocks!W73)</f>
        <v>579.147231263895</v>
      </c>
      <c r="Z76" s="0" t="n">
        <f aca="false">Y76*EXP((Inputs!$B$6-Inputs!$B$7-0.5*Inputs!$B$8^2)*$B$2+Inputs!$B$8*SQRT($B$2)*MC_Shocks!X73)</f>
        <v>575.51406202058</v>
      </c>
      <c r="AA76" s="0" t="n">
        <f aca="false">Z76*EXP((Inputs!$B$6-Inputs!$B$7-0.5*Inputs!$B$8^2)*$B$2+Inputs!$B$8*SQRT($B$2)*MC_Shocks!Y73)</f>
        <v>580.506259679013</v>
      </c>
      <c r="AB76" s="0" t="n">
        <f aca="false">AA76*EXP((Inputs!$B$6-Inputs!$B$7-0.5*Inputs!$B$8^2)*$B$2+Inputs!$B$8*SQRT($B$2)*MC_Shocks!Z73)</f>
        <v>570.653928227708</v>
      </c>
      <c r="AC76" s="0" t="n">
        <f aca="false">AB76*EXP((Inputs!$B$6-Inputs!$B$7-0.5*Inputs!$B$8^2)*$B$2+Inputs!$B$8*SQRT($B$2)*MC_Shocks!AA73)</f>
        <v>565.326712110567</v>
      </c>
      <c r="AD76" s="0" t="n">
        <f aca="false">AC76*EXP((Inputs!$B$6-Inputs!$B$7-0.5*Inputs!$B$8^2)*$B$2+Inputs!$B$8*SQRT($B$2)*MC_Shocks!AB73)</f>
        <v>561.09609948377</v>
      </c>
      <c r="AE76" s="0" t="n">
        <f aca="false">AD76*EXP((Inputs!$B$6-Inputs!$B$7-0.5*Inputs!$B$8^2)*$B$2+Inputs!$B$8*SQRT($B$2)*MC_Shocks!AC73)</f>
        <v>555.160421782096</v>
      </c>
      <c r="AF76" s="0" t="n">
        <f aca="false">AE76*EXP((Inputs!$B$6-Inputs!$B$7-0.5*Inputs!$B$8^2)*$B$2+Inputs!$B$8*SQRT($B$2)*MC_Shocks!AD73)</f>
        <v>548.281533915533</v>
      </c>
      <c r="AG76" s="0" t="n">
        <f aca="false">AF76*EXP((Inputs!$B$6-Inputs!$B$7-0.5*Inputs!$B$8^2)*$B$2+Inputs!$B$8*SQRT($B$2)*MC_Shocks!AE73)</f>
        <v>550.132707242245</v>
      </c>
      <c r="AH76" s="0" t="n">
        <f aca="false">AG76*EXP((Inputs!$B$6-Inputs!$B$7-0.5*Inputs!$B$8^2)*$B$2+Inputs!$B$8*SQRT($B$2)*MC_Shocks!AF73)</f>
        <v>549.251076956444</v>
      </c>
      <c r="AI76" s="0" t="n">
        <f aca="false">AH76*EXP((Inputs!$B$6-Inputs!$B$7-0.5*Inputs!$B$8^2)*$B$2+Inputs!$B$8*SQRT($B$2)*MC_Shocks!AG73)</f>
        <v>550.958675898036</v>
      </c>
      <c r="AJ76" s="0" t="n">
        <f aca="false">AI76*EXP((Inputs!$B$6-Inputs!$B$7-0.5*Inputs!$B$8^2)*$B$2+Inputs!$B$8*SQRT($B$2)*MC_Shocks!AH73)</f>
        <v>554.037087007512</v>
      </c>
      <c r="AK76" s="0" t="n">
        <f aca="false">AJ76*EXP((Inputs!$B$6-Inputs!$B$7-0.5*Inputs!$B$8^2)*$B$2+Inputs!$B$8*SQRT($B$2)*MC_Shocks!AI73)</f>
        <v>555.258119339933</v>
      </c>
      <c r="AL76" s="0" t="n">
        <f aca="false">AK76*EXP((Inputs!$B$6-Inputs!$B$7-0.5*Inputs!$B$8^2)*$B$2+Inputs!$B$8*SQRT($B$2)*MC_Shocks!AJ73)</f>
        <v>558.21568661549</v>
      </c>
      <c r="AM76" s="0" t="n">
        <f aca="false">AL76*EXP((Inputs!$B$6-Inputs!$B$7-0.5*Inputs!$B$8^2)*$B$2+Inputs!$B$8*SQRT($B$2)*MC_Shocks!AK73)</f>
        <v>557.960490127437</v>
      </c>
      <c r="AN76" s="0" t="n">
        <f aca="false">AM76*EXP((Inputs!$B$6-Inputs!$B$7-0.5*Inputs!$B$8^2)*$B$2+Inputs!$B$8*SQRT($B$2)*MC_Shocks!AL73)</f>
        <v>552.783325967858</v>
      </c>
      <c r="AO76" s="0" t="n">
        <f aca="false">AN76*EXP((Inputs!$B$6-Inputs!$B$7-0.5*Inputs!$B$8^2)*$B$2+Inputs!$B$8*SQRT($B$2)*MC_Shocks!AM73)</f>
        <v>557.494164196393</v>
      </c>
      <c r="AP76" s="0" t="n">
        <f aca="false">AO76*EXP((Inputs!$B$6-Inputs!$B$7-0.5*Inputs!$B$8^2)*$B$2+Inputs!$B$8*SQRT($B$2)*MC_Shocks!AN73)</f>
        <v>554.947191974186</v>
      </c>
      <c r="AQ76" s="0" t="n">
        <f aca="false">AP76*EXP((Inputs!$B$6-Inputs!$B$7-0.5*Inputs!$B$8^2)*$B$2+Inputs!$B$8*SQRT($B$2)*MC_Shocks!AO73)</f>
        <v>550.895556419111</v>
      </c>
      <c r="AR76" s="0" t="n">
        <f aca="false">AQ76*EXP((Inputs!$B$6-Inputs!$B$7-0.5*Inputs!$B$8^2)*$B$2+Inputs!$B$8*SQRT($B$2)*MC_Shocks!AP73)</f>
        <v>550.170456189891</v>
      </c>
      <c r="AS76" s="0" t="n">
        <f aca="false">AR76*EXP((Inputs!$B$6-Inputs!$B$7-0.5*Inputs!$B$8^2)*$B$2+Inputs!$B$8*SQRT($B$2)*MC_Shocks!AQ73)</f>
        <v>546.252424512294</v>
      </c>
      <c r="AT76" s="0" t="n">
        <f aca="false">AS76*EXP((Inputs!$B$6-Inputs!$B$7-0.5*Inputs!$B$8^2)*$B$2+Inputs!$B$8*SQRT($B$2)*MC_Shocks!AR73)</f>
        <v>544.497882594224</v>
      </c>
      <c r="AU76" s="0" t="n">
        <f aca="false">AT76*EXP((Inputs!$B$6-Inputs!$B$7-0.5*Inputs!$B$8^2)*$B$2+Inputs!$B$8*SQRT($B$2)*MC_Shocks!AS73)</f>
        <v>546.037550778998</v>
      </c>
      <c r="AV76" s="0" t="n">
        <f aca="false">AU76*EXP((Inputs!$B$6-Inputs!$B$7-0.5*Inputs!$B$8^2)*$B$2+Inputs!$B$8*SQRT($B$2)*MC_Shocks!AT73)</f>
        <v>547.600199012992</v>
      </c>
      <c r="AW76" s="0" t="n">
        <f aca="false">AV76*EXP((Inputs!$B$6-Inputs!$B$7-0.5*Inputs!$B$8^2)*$B$2+Inputs!$B$8*SQRT($B$2)*MC_Shocks!AU73)</f>
        <v>543.765089962608</v>
      </c>
      <c r="AX76" s="0" t="n">
        <f aca="false">AW76*EXP((Inputs!$B$6-Inputs!$B$7-0.5*Inputs!$B$8^2)*$B$2+Inputs!$B$8*SQRT($B$2)*MC_Shocks!AV73)</f>
        <v>541.716452237511</v>
      </c>
      <c r="AY76" s="0" t="n">
        <f aca="false">AX76*EXP((Inputs!$B$6-Inputs!$B$7-0.5*Inputs!$B$8^2)*$B$2+Inputs!$B$8*SQRT($B$2)*MC_Shocks!AW73)</f>
        <v>546.404576098343</v>
      </c>
      <c r="AZ76" s="0" t="n">
        <f aca="false">AY76*EXP((Inputs!$B$6-Inputs!$B$7-0.5*Inputs!$B$8^2)*$B$2+Inputs!$B$8*SQRT($B$2)*MC_Shocks!AX73)</f>
        <v>548.612264197477</v>
      </c>
      <c r="BA76" s="0" t="n">
        <f aca="false">AZ76*EXP((Inputs!$B$6-Inputs!$B$7-0.5*Inputs!$B$8^2)*$B$2+Inputs!$B$8*SQRT($B$2)*MC_Shocks!AY73)</f>
        <v>557.770546824634</v>
      </c>
      <c r="BB76" s="0" t="n">
        <f aca="false">BA76*EXP((Inputs!$B$6-Inputs!$B$7-0.5*Inputs!$B$8^2)*$B$2+Inputs!$B$8*SQRT($B$2)*MC_Shocks!AZ73)</f>
        <v>563.069974965769</v>
      </c>
      <c r="BC76" s="0" t="n">
        <f aca="false">BB76*EXP((Inputs!$B$6-Inputs!$B$7-0.5*Inputs!$B$8^2)*$B$2+Inputs!$B$8*SQRT($B$2)*MC_Shocks!BA73)</f>
        <v>568.258186906577</v>
      </c>
      <c r="BD76" s="0" t="n">
        <f aca="false">BC76*EXP((Inputs!$B$6-Inputs!$B$7-0.5*Inputs!$B$8^2)*$B$2+Inputs!$B$8*SQRT($B$2)*MC_Shocks!BB73)</f>
        <v>562.089050682977</v>
      </c>
      <c r="BE76" s="0" t="n">
        <f aca="false">BD76*EXP((Inputs!$B$6-Inputs!$B$7-0.5*Inputs!$B$8^2)*$B$2+Inputs!$B$8*SQRT($B$2)*MC_Shocks!BC73)</f>
        <v>565.558813383131</v>
      </c>
      <c r="BF76" s="0" t="n">
        <f aca="false">BE76*EXP((Inputs!$B$6-Inputs!$B$7-0.5*Inputs!$B$8^2)*$B$2+Inputs!$B$8*SQRT($B$2)*MC_Shocks!BD73)</f>
        <v>565.373924842246</v>
      </c>
      <c r="BG76" s="0" t="n">
        <f aca="false">BF76*EXP((Inputs!$B$6-Inputs!$B$7-0.5*Inputs!$B$8^2)*$B$2+Inputs!$B$8*SQRT($B$2)*MC_Shocks!BE73)</f>
        <v>562.961215450594</v>
      </c>
      <c r="BH76" s="0" t="n">
        <f aca="false">BG76*EXP((Inputs!$B$6-Inputs!$B$7-0.5*Inputs!$B$8^2)*$B$2+Inputs!$B$8*SQRT($B$2)*MC_Shocks!BF73)</f>
        <v>563.765239908091</v>
      </c>
      <c r="BI76" s="0" t="n">
        <f aca="false">BH76*EXP((Inputs!$B$6-Inputs!$B$7-0.5*Inputs!$B$8^2)*$B$2+Inputs!$B$8*SQRT($B$2)*MC_Shocks!BG73)</f>
        <v>568.062005562938</v>
      </c>
      <c r="BJ76" s="0" t="n">
        <f aca="false">BI76*EXP((Inputs!$B$6-Inputs!$B$7-0.5*Inputs!$B$8^2)*$B$2+Inputs!$B$8*SQRT($B$2)*MC_Shocks!BH73)</f>
        <v>570.377249235102</v>
      </c>
      <c r="BK76" s="0" t="n">
        <f aca="false">BJ76*EXP((Inputs!$B$6-Inputs!$B$7-0.5*Inputs!$B$8^2)*$B$2+Inputs!$B$8*SQRT($B$2)*MC_Shocks!BI73)</f>
        <v>566.469597628033</v>
      </c>
      <c r="BL76" s="0" t="n">
        <f aca="false">BK76*EXP((Inputs!$B$6-Inputs!$B$7-0.5*Inputs!$B$8^2)*$B$2+Inputs!$B$8*SQRT($B$2)*MC_Shocks!BJ73)</f>
        <v>569.869642500734</v>
      </c>
      <c r="BM76" s="0" t="n">
        <f aca="false">BL76*EXP((Inputs!$B$6-Inputs!$B$7-0.5*Inputs!$B$8^2)*$B$2+Inputs!$B$8*SQRT($B$2)*MC_Shocks!BK73)</f>
        <v>567.048029316105</v>
      </c>
      <c r="BN76" s="0" t="n">
        <f aca="false">AVERAGE(C76:BM76)</f>
        <v>564.701024182803</v>
      </c>
      <c r="BO76" s="0" t="n">
        <f aca="false">MAX(B76:BM76)</f>
        <v>585.181089362552</v>
      </c>
      <c r="BP76" s="0" t="n">
        <f aca="false">MAX(BM76-Inputs!$B$4,0)</f>
        <v>0</v>
      </c>
      <c r="BQ76" s="0" t="n">
        <f aca="false">MAX(Inputs!$B$4-BM76,0)</f>
        <v>7.95197068389518</v>
      </c>
      <c r="BR76" s="0" t="n">
        <f aca="false">MAX(BN76-Inputs!$B$4,0)</f>
        <v>0</v>
      </c>
      <c r="BS76" s="0" t="n">
        <f aca="false">IF(BO76&gt;=Inputs!$B$9,0,MAX(BM76-Inputs!$B$4,0))</f>
        <v>0</v>
      </c>
    </row>
    <row r="77" customFormat="false" ht="15" hidden="false" customHeight="false" outlineLevel="0" collapsed="false">
      <c r="A77" s="0" t="n">
        <v>73</v>
      </c>
      <c r="B77" s="0" t="n">
        <f aca="false">Inputs!$B$3</f>
        <v>574.788024902344</v>
      </c>
      <c r="C77" s="0" t="n">
        <f aca="false">B77*EXP((Inputs!$B$6-Inputs!$B$7-0.5*Inputs!$B$8^2)*$B$2+Inputs!$B$8*SQRT($B$2)*MC_Shocks!A74)</f>
        <v>575.831214244494</v>
      </c>
      <c r="D77" s="0" t="n">
        <f aca="false">C77*EXP((Inputs!$B$6-Inputs!$B$7-0.5*Inputs!$B$8^2)*$B$2+Inputs!$B$8*SQRT($B$2)*MC_Shocks!B74)</f>
        <v>574.501351861318</v>
      </c>
      <c r="E77" s="0" t="n">
        <f aca="false">D77*EXP((Inputs!$B$6-Inputs!$B$7-0.5*Inputs!$B$8^2)*$B$2+Inputs!$B$8*SQRT($B$2)*MC_Shocks!C74)</f>
        <v>573.558835002916</v>
      </c>
      <c r="F77" s="0" t="n">
        <f aca="false">E77*EXP((Inputs!$B$6-Inputs!$B$7-0.5*Inputs!$B$8^2)*$B$2+Inputs!$B$8*SQRT($B$2)*MC_Shocks!D74)</f>
        <v>577.110308424252</v>
      </c>
      <c r="G77" s="0" t="n">
        <f aca="false">F77*EXP((Inputs!$B$6-Inputs!$B$7-0.5*Inputs!$B$8^2)*$B$2+Inputs!$B$8*SQRT($B$2)*MC_Shocks!E74)</f>
        <v>572.421687419891</v>
      </c>
      <c r="H77" s="0" t="n">
        <f aca="false">G77*EXP((Inputs!$B$6-Inputs!$B$7-0.5*Inputs!$B$8^2)*$B$2+Inputs!$B$8*SQRT($B$2)*MC_Shocks!F74)</f>
        <v>581.378158232362</v>
      </c>
      <c r="I77" s="0" t="n">
        <f aca="false">H77*EXP((Inputs!$B$6-Inputs!$B$7-0.5*Inputs!$B$8^2)*$B$2+Inputs!$B$8*SQRT($B$2)*MC_Shocks!G74)</f>
        <v>573.093650836019</v>
      </c>
      <c r="J77" s="0" t="n">
        <f aca="false">I77*EXP((Inputs!$B$6-Inputs!$B$7-0.5*Inputs!$B$8^2)*$B$2+Inputs!$B$8*SQRT($B$2)*MC_Shocks!H74)</f>
        <v>570.436693340462</v>
      </c>
      <c r="K77" s="0" t="n">
        <f aca="false">J77*EXP((Inputs!$B$6-Inputs!$B$7-0.5*Inputs!$B$8^2)*$B$2+Inputs!$B$8*SQRT($B$2)*MC_Shocks!I74)</f>
        <v>572.168426730207</v>
      </c>
      <c r="L77" s="0" t="n">
        <f aca="false">K77*EXP((Inputs!$B$6-Inputs!$B$7-0.5*Inputs!$B$8^2)*$B$2+Inputs!$B$8*SQRT($B$2)*MC_Shocks!J74)</f>
        <v>574.881003854242</v>
      </c>
      <c r="M77" s="0" t="n">
        <f aca="false">L77*EXP((Inputs!$B$6-Inputs!$B$7-0.5*Inputs!$B$8^2)*$B$2+Inputs!$B$8*SQRT($B$2)*MC_Shocks!K74)</f>
        <v>574.477152599525</v>
      </c>
      <c r="N77" s="0" t="n">
        <f aca="false">M77*EXP((Inputs!$B$6-Inputs!$B$7-0.5*Inputs!$B$8^2)*$B$2+Inputs!$B$8*SQRT($B$2)*MC_Shocks!L74)</f>
        <v>574.269832207243</v>
      </c>
      <c r="O77" s="0" t="n">
        <f aca="false">N77*EXP((Inputs!$B$6-Inputs!$B$7-0.5*Inputs!$B$8^2)*$B$2+Inputs!$B$8*SQRT($B$2)*MC_Shocks!M74)</f>
        <v>576.197556737332</v>
      </c>
      <c r="P77" s="0" t="n">
        <f aca="false">O77*EXP((Inputs!$B$6-Inputs!$B$7-0.5*Inputs!$B$8^2)*$B$2+Inputs!$B$8*SQRT($B$2)*MC_Shocks!N74)</f>
        <v>575.196570954684</v>
      </c>
      <c r="Q77" s="0" t="n">
        <f aca="false">P77*EXP((Inputs!$B$6-Inputs!$B$7-0.5*Inputs!$B$8^2)*$B$2+Inputs!$B$8*SQRT($B$2)*MC_Shocks!O74)</f>
        <v>581.643795524431</v>
      </c>
      <c r="R77" s="0" t="n">
        <f aca="false">Q77*EXP((Inputs!$B$6-Inputs!$B$7-0.5*Inputs!$B$8^2)*$B$2+Inputs!$B$8*SQRT($B$2)*MC_Shocks!P74)</f>
        <v>585.584841367151</v>
      </c>
      <c r="S77" s="0" t="n">
        <f aca="false">R77*EXP((Inputs!$B$6-Inputs!$B$7-0.5*Inputs!$B$8^2)*$B$2+Inputs!$B$8*SQRT($B$2)*MC_Shocks!Q74)</f>
        <v>589.709171615104</v>
      </c>
      <c r="T77" s="0" t="n">
        <f aca="false">S77*EXP((Inputs!$B$6-Inputs!$B$7-0.5*Inputs!$B$8^2)*$B$2+Inputs!$B$8*SQRT($B$2)*MC_Shocks!R74)</f>
        <v>585.26183601725</v>
      </c>
      <c r="U77" s="0" t="n">
        <f aca="false">T77*EXP((Inputs!$B$6-Inputs!$B$7-0.5*Inputs!$B$8^2)*$B$2+Inputs!$B$8*SQRT($B$2)*MC_Shocks!S74)</f>
        <v>584.948537030782</v>
      </c>
      <c r="V77" s="0" t="n">
        <f aca="false">U77*EXP((Inputs!$B$6-Inputs!$B$7-0.5*Inputs!$B$8^2)*$B$2+Inputs!$B$8*SQRT($B$2)*MC_Shocks!T74)</f>
        <v>583.610971137961</v>
      </c>
      <c r="W77" s="0" t="n">
        <f aca="false">V77*EXP((Inputs!$B$6-Inputs!$B$7-0.5*Inputs!$B$8^2)*$B$2+Inputs!$B$8*SQRT($B$2)*MC_Shocks!U74)</f>
        <v>579.028411769763</v>
      </c>
      <c r="X77" s="0" t="n">
        <f aca="false">W77*EXP((Inputs!$B$6-Inputs!$B$7-0.5*Inputs!$B$8^2)*$B$2+Inputs!$B$8*SQRT($B$2)*MC_Shocks!V74)</f>
        <v>580.73993642521</v>
      </c>
      <c r="Y77" s="0" t="n">
        <f aca="false">X77*EXP((Inputs!$B$6-Inputs!$B$7-0.5*Inputs!$B$8^2)*$B$2+Inputs!$B$8*SQRT($B$2)*MC_Shocks!W74)</f>
        <v>578.322833267595</v>
      </c>
      <c r="Z77" s="0" t="n">
        <f aca="false">Y77*EXP((Inputs!$B$6-Inputs!$B$7-0.5*Inputs!$B$8^2)*$B$2+Inputs!$B$8*SQRT($B$2)*MC_Shocks!X74)</f>
        <v>581.392372323218</v>
      </c>
      <c r="AA77" s="0" t="n">
        <f aca="false">Z77*EXP((Inputs!$B$6-Inputs!$B$7-0.5*Inputs!$B$8^2)*$B$2+Inputs!$B$8*SQRT($B$2)*MC_Shocks!Y74)</f>
        <v>576.531747942616</v>
      </c>
      <c r="AB77" s="0" t="n">
        <f aca="false">AA77*EXP((Inputs!$B$6-Inputs!$B$7-0.5*Inputs!$B$8^2)*$B$2+Inputs!$B$8*SQRT($B$2)*MC_Shocks!Z74)</f>
        <v>584.50294428293</v>
      </c>
      <c r="AC77" s="0" t="n">
        <f aca="false">AB77*EXP((Inputs!$B$6-Inputs!$B$7-0.5*Inputs!$B$8^2)*$B$2+Inputs!$B$8*SQRT($B$2)*MC_Shocks!AA74)</f>
        <v>580.416282111949</v>
      </c>
      <c r="AD77" s="0" t="n">
        <f aca="false">AC77*EXP((Inputs!$B$6-Inputs!$B$7-0.5*Inputs!$B$8^2)*$B$2+Inputs!$B$8*SQRT($B$2)*MC_Shocks!AB74)</f>
        <v>581.481768235711</v>
      </c>
      <c r="AE77" s="0" t="n">
        <f aca="false">AD77*EXP((Inputs!$B$6-Inputs!$B$7-0.5*Inputs!$B$8^2)*$B$2+Inputs!$B$8*SQRT($B$2)*MC_Shocks!AC74)</f>
        <v>585.201209058266</v>
      </c>
      <c r="AF77" s="0" t="n">
        <f aca="false">AE77*EXP((Inputs!$B$6-Inputs!$B$7-0.5*Inputs!$B$8^2)*$B$2+Inputs!$B$8*SQRT($B$2)*MC_Shocks!AD74)</f>
        <v>582.613021329671</v>
      </c>
      <c r="AG77" s="0" t="n">
        <f aca="false">AF77*EXP((Inputs!$B$6-Inputs!$B$7-0.5*Inputs!$B$8^2)*$B$2+Inputs!$B$8*SQRT($B$2)*MC_Shocks!AE74)</f>
        <v>586.621684838829</v>
      </c>
      <c r="AH77" s="0" t="n">
        <f aca="false">AG77*EXP((Inputs!$B$6-Inputs!$B$7-0.5*Inputs!$B$8^2)*$B$2+Inputs!$B$8*SQRT($B$2)*MC_Shocks!AF74)</f>
        <v>580.984097200921</v>
      </c>
      <c r="AI77" s="0" t="n">
        <f aca="false">AH77*EXP((Inputs!$B$6-Inputs!$B$7-0.5*Inputs!$B$8^2)*$B$2+Inputs!$B$8*SQRT($B$2)*MC_Shocks!AG74)</f>
        <v>587.77093508357</v>
      </c>
      <c r="AJ77" s="0" t="n">
        <f aca="false">AI77*EXP((Inputs!$B$6-Inputs!$B$7-0.5*Inputs!$B$8^2)*$B$2+Inputs!$B$8*SQRT($B$2)*MC_Shocks!AH74)</f>
        <v>587.892365396811</v>
      </c>
      <c r="AK77" s="0" t="n">
        <f aca="false">AJ77*EXP((Inputs!$B$6-Inputs!$B$7-0.5*Inputs!$B$8^2)*$B$2+Inputs!$B$8*SQRT($B$2)*MC_Shocks!AI74)</f>
        <v>585.172630390208</v>
      </c>
      <c r="AL77" s="0" t="n">
        <f aca="false">AK77*EXP((Inputs!$B$6-Inputs!$B$7-0.5*Inputs!$B$8^2)*$B$2+Inputs!$B$8*SQRT($B$2)*MC_Shocks!AJ74)</f>
        <v>583.84049981682</v>
      </c>
      <c r="AM77" s="0" t="n">
        <f aca="false">AL77*EXP((Inputs!$B$6-Inputs!$B$7-0.5*Inputs!$B$8^2)*$B$2+Inputs!$B$8*SQRT($B$2)*MC_Shocks!AK74)</f>
        <v>587.654553665123</v>
      </c>
      <c r="AN77" s="0" t="n">
        <f aca="false">AM77*EXP((Inputs!$B$6-Inputs!$B$7-0.5*Inputs!$B$8^2)*$B$2+Inputs!$B$8*SQRT($B$2)*MC_Shocks!AL74)</f>
        <v>584.991401117968</v>
      </c>
      <c r="AO77" s="0" t="n">
        <f aca="false">AN77*EXP((Inputs!$B$6-Inputs!$B$7-0.5*Inputs!$B$8^2)*$B$2+Inputs!$B$8*SQRT($B$2)*MC_Shocks!AM74)</f>
        <v>581.579018789543</v>
      </c>
      <c r="AP77" s="0" t="n">
        <f aca="false">AO77*EXP((Inputs!$B$6-Inputs!$B$7-0.5*Inputs!$B$8^2)*$B$2+Inputs!$B$8*SQRT($B$2)*MC_Shocks!AN74)</f>
        <v>580.612590752799</v>
      </c>
      <c r="AQ77" s="0" t="n">
        <f aca="false">AP77*EXP((Inputs!$B$6-Inputs!$B$7-0.5*Inputs!$B$8^2)*$B$2+Inputs!$B$8*SQRT($B$2)*MC_Shocks!AO74)</f>
        <v>575.271020824387</v>
      </c>
      <c r="AR77" s="0" t="n">
        <f aca="false">AQ77*EXP((Inputs!$B$6-Inputs!$B$7-0.5*Inputs!$B$8^2)*$B$2+Inputs!$B$8*SQRT($B$2)*MC_Shocks!AP74)</f>
        <v>583.694600570834</v>
      </c>
      <c r="AS77" s="0" t="n">
        <f aca="false">AR77*EXP((Inputs!$B$6-Inputs!$B$7-0.5*Inputs!$B$8^2)*$B$2+Inputs!$B$8*SQRT($B$2)*MC_Shocks!AQ74)</f>
        <v>581.132649590668</v>
      </c>
      <c r="AT77" s="0" t="n">
        <f aca="false">AS77*EXP((Inputs!$B$6-Inputs!$B$7-0.5*Inputs!$B$8^2)*$B$2+Inputs!$B$8*SQRT($B$2)*MC_Shocks!AR74)</f>
        <v>585.03434480259</v>
      </c>
      <c r="AU77" s="0" t="n">
        <f aca="false">AT77*EXP((Inputs!$B$6-Inputs!$B$7-0.5*Inputs!$B$8^2)*$B$2+Inputs!$B$8*SQRT($B$2)*MC_Shocks!AS74)</f>
        <v>586.062594419984</v>
      </c>
      <c r="AV77" s="0" t="n">
        <f aca="false">AU77*EXP((Inputs!$B$6-Inputs!$B$7-0.5*Inputs!$B$8^2)*$B$2+Inputs!$B$8*SQRT($B$2)*MC_Shocks!AT74)</f>
        <v>581.55797020477</v>
      </c>
      <c r="AW77" s="0" t="n">
        <f aca="false">AV77*EXP((Inputs!$B$6-Inputs!$B$7-0.5*Inputs!$B$8^2)*$B$2+Inputs!$B$8*SQRT($B$2)*MC_Shocks!AU74)</f>
        <v>581.585355972382</v>
      </c>
      <c r="AX77" s="0" t="n">
        <f aca="false">AW77*EXP((Inputs!$B$6-Inputs!$B$7-0.5*Inputs!$B$8^2)*$B$2+Inputs!$B$8*SQRT($B$2)*MC_Shocks!AV74)</f>
        <v>585.268981042072</v>
      </c>
      <c r="AY77" s="0" t="n">
        <f aca="false">AX77*EXP((Inputs!$B$6-Inputs!$B$7-0.5*Inputs!$B$8^2)*$B$2+Inputs!$B$8*SQRT($B$2)*MC_Shocks!AW74)</f>
        <v>584.450679159032</v>
      </c>
      <c r="AZ77" s="0" t="n">
        <f aca="false">AY77*EXP((Inputs!$B$6-Inputs!$B$7-0.5*Inputs!$B$8^2)*$B$2+Inputs!$B$8*SQRT($B$2)*MC_Shocks!AX74)</f>
        <v>590.064375675783</v>
      </c>
      <c r="BA77" s="0" t="n">
        <f aca="false">AZ77*EXP((Inputs!$B$6-Inputs!$B$7-0.5*Inputs!$B$8^2)*$B$2+Inputs!$B$8*SQRT($B$2)*MC_Shocks!AY74)</f>
        <v>594.921587847359</v>
      </c>
      <c r="BB77" s="0" t="n">
        <f aca="false">BA77*EXP((Inputs!$B$6-Inputs!$B$7-0.5*Inputs!$B$8^2)*$B$2+Inputs!$B$8*SQRT($B$2)*MC_Shocks!AZ74)</f>
        <v>599.330773448268</v>
      </c>
      <c r="BC77" s="0" t="n">
        <f aca="false">BB77*EXP((Inputs!$B$6-Inputs!$B$7-0.5*Inputs!$B$8^2)*$B$2+Inputs!$B$8*SQRT($B$2)*MC_Shocks!BA74)</f>
        <v>597.205660255649</v>
      </c>
      <c r="BD77" s="0" t="n">
        <f aca="false">BC77*EXP((Inputs!$B$6-Inputs!$B$7-0.5*Inputs!$B$8^2)*$B$2+Inputs!$B$8*SQRT($B$2)*MC_Shocks!BB74)</f>
        <v>592.16749364524</v>
      </c>
      <c r="BE77" s="0" t="n">
        <f aca="false">BD77*EXP((Inputs!$B$6-Inputs!$B$7-0.5*Inputs!$B$8^2)*$B$2+Inputs!$B$8*SQRT($B$2)*MC_Shocks!BC74)</f>
        <v>589.347671974014</v>
      </c>
      <c r="BF77" s="0" t="n">
        <f aca="false">BE77*EXP((Inputs!$B$6-Inputs!$B$7-0.5*Inputs!$B$8^2)*$B$2+Inputs!$B$8*SQRT($B$2)*MC_Shocks!BD74)</f>
        <v>590.321547347074</v>
      </c>
      <c r="BG77" s="0" t="n">
        <f aca="false">BF77*EXP((Inputs!$B$6-Inputs!$B$7-0.5*Inputs!$B$8^2)*$B$2+Inputs!$B$8*SQRT($B$2)*MC_Shocks!BE74)</f>
        <v>592.938934443433</v>
      </c>
      <c r="BH77" s="0" t="n">
        <f aca="false">BG77*EXP((Inputs!$B$6-Inputs!$B$7-0.5*Inputs!$B$8^2)*$B$2+Inputs!$B$8*SQRT($B$2)*MC_Shocks!BF74)</f>
        <v>582.866838484774</v>
      </c>
      <c r="BI77" s="0" t="n">
        <f aca="false">BH77*EXP((Inputs!$B$6-Inputs!$B$7-0.5*Inputs!$B$8^2)*$B$2+Inputs!$B$8*SQRT($B$2)*MC_Shocks!BG74)</f>
        <v>582.884304936494</v>
      </c>
      <c r="BJ77" s="0" t="n">
        <f aca="false">BI77*EXP((Inputs!$B$6-Inputs!$B$7-0.5*Inputs!$B$8^2)*$B$2+Inputs!$B$8*SQRT($B$2)*MC_Shocks!BH74)</f>
        <v>583.670821581436</v>
      </c>
      <c r="BK77" s="0" t="n">
        <f aca="false">BJ77*EXP((Inputs!$B$6-Inputs!$B$7-0.5*Inputs!$B$8^2)*$B$2+Inputs!$B$8*SQRT($B$2)*MC_Shocks!BI74)</f>
        <v>582.442077190294</v>
      </c>
      <c r="BL77" s="0" t="n">
        <f aca="false">BK77*EXP((Inputs!$B$6-Inputs!$B$7-0.5*Inputs!$B$8^2)*$B$2+Inputs!$B$8*SQRT($B$2)*MC_Shocks!BJ74)</f>
        <v>588.494567105969</v>
      </c>
      <c r="BM77" s="0" t="n">
        <f aca="false">BL77*EXP((Inputs!$B$6-Inputs!$B$7-0.5*Inputs!$B$8^2)*$B$2+Inputs!$B$8*SQRT($B$2)*MC_Shocks!BK74)</f>
        <v>590.522647197082</v>
      </c>
      <c r="BN77" s="0" t="n">
        <f aca="false">AVERAGE(C77:BM77)</f>
        <v>582.775704708837</v>
      </c>
      <c r="BO77" s="0" t="n">
        <f aca="false">MAX(B77:BM77)</f>
        <v>599.330773448268</v>
      </c>
      <c r="BP77" s="0" t="n">
        <f aca="false">MAX(BM77-Inputs!$B$4,0)</f>
        <v>15.5226471970821</v>
      </c>
      <c r="BQ77" s="0" t="n">
        <f aca="false">MAX(Inputs!$B$4-BM77,0)</f>
        <v>0</v>
      </c>
      <c r="BR77" s="0" t="n">
        <f aca="false">MAX(BN77-Inputs!$B$4,0)</f>
        <v>7.775704708837</v>
      </c>
      <c r="BS77" s="0" t="n">
        <f aca="false">IF(BO77&gt;=Inputs!$B$9,0,MAX(BM77-Inputs!$B$4,0))</f>
        <v>15.5226471970821</v>
      </c>
    </row>
    <row r="78" customFormat="false" ht="15" hidden="false" customHeight="false" outlineLevel="0" collapsed="false">
      <c r="A78" s="0" t="n">
        <v>74</v>
      </c>
      <c r="B78" s="0" t="n">
        <f aca="false">Inputs!$B$3</f>
        <v>574.788024902344</v>
      </c>
      <c r="C78" s="0" t="n">
        <f aca="false">B78*EXP((Inputs!$B$6-Inputs!$B$7-0.5*Inputs!$B$8^2)*$B$2+Inputs!$B$8*SQRT($B$2)*MC_Shocks!A75)</f>
        <v>580.848142169005</v>
      </c>
      <c r="D78" s="0" t="n">
        <f aca="false">C78*EXP((Inputs!$B$6-Inputs!$B$7-0.5*Inputs!$B$8^2)*$B$2+Inputs!$B$8*SQRT($B$2)*MC_Shocks!B75)</f>
        <v>579.908580227314</v>
      </c>
      <c r="E78" s="0" t="n">
        <f aca="false">D78*EXP((Inputs!$B$6-Inputs!$B$7-0.5*Inputs!$B$8^2)*$B$2+Inputs!$B$8*SQRT($B$2)*MC_Shocks!C75)</f>
        <v>584.292533478666</v>
      </c>
      <c r="F78" s="0" t="n">
        <f aca="false">E78*EXP((Inputs!$B$6-Inputs!$B$7-0.5*Inputs!$B$8^2)*$B$2+Inputs!$B$8*SQRT($B$2)*MC_Shocks!D75)</f>
        <v>591.976546398313</v>
      </c>
      <c r="G78" s="0" t="n">
        <f aca="false">F78*EXP((Inputs!$B$6-Inputs!$B$7-0.5*Inputs!$B$8^2)*$B$2+Inputs!$B$8*SQRT($B$2)*MC_Shocks!E75)</f>
        <v>598.225011863622</v>
      </c>
      <c r="H78" s="0" t="n">
        <f aca="false">G78*EXP((Inputs!$B$6-Inputs!$B$7-0.5*Inputs!$B$8^2)*$B$2+Inputs!$B$8*SQRT($B$2)*MC_Shocks!F75)</f>
        <v>593.120372991784</v>
      </c>
      <c r="I78" s="0" t="n">
        <f aca="false">H78*EXP((Inputs!$B$6-Inputs!$B$7-0.5*Inputs!$B$8^2)*$B$2+Inputs!$B$8*SQRT($B$2)*MC_Shocks!G75)</f>
        <v>591.98381415571</v>
      </c>
      <c r="J78" s="0" t="n">
        <f aca="false">I78*EXP((Inputs!$B$6-Inputs!$B$7-0.5*Inputs!$B$8^2)*$B$2+Inputs!$B$8*SQRT($B$2)*MC_Shocks!H75)</f>
        <v>590.420764642371</v>
      </c>
      <c r="K78" s="0" t="n">
        <f aca="false">J78*EXP((Inputs!$B$6-Inputs!$B$7-0.5*Inputs!$B$8^2)*$B$2+Inputs!$B$8*SQRT($B$2)*MC_Shocks!I75)</f>
        <v>592.77269270596</v>
      </c>
      <c r="L78" s="0" t="n">
        <f aca="false">K78*EXP((Inputs!$B$6-Inputs!$B$7-0.5*Inputs!$B$8^2)*$B$2+Inputs!$B$8*SQRT($B$2)*MC_Shocks!J75)</f>
        <v>596.065256397683</v>
      </c>
      <c r="M78" s="0" t="n">
        <f aca="false">L78*EXP((Inputs!$B$6-Inputs!$B$7-0.5*Inputs!$B$8^2)*$B$2+Inputs!$B$8*SQRT($B$2)*MC_Shocks!K75)</f>
        <v>592.16752515759</v>
      </c>
      <c r="N78" s="0" t="n">
        <f aca="false">M78*EXP((Inputs!$B$6-Inputs!$B$7-0.5*Inputs!$B$8^2)*$B$2+Inputs!$B$8*SQRT($B$2)*MC_Shocks!L75)</f>
        <v>592.54218248173</v>
      </c>
      <c r="O78" s="0" t="n">
        <f aca="false">N78*EXP((Inputs!$B$6-Inputs!$B$7-0.5*Inputs!$B$8^2)*$B$2+Inputs!$B$8*SQRT($B$2)*MC_Shocks!M75)</f>
        <v>583.177959450253</v>
      </c>
      <c r="P78" s="0" t="n">
        <f aca="false">O78*EXP((Inputs!$B$6-Inputs!$B$7-0.5*Inputs!$B$8^2)*$B$2+Inputs!$B$8*SQRT($B$2)*MC_Shocks!N75)</f>
        <v>589.942815148982</v>
      </c>
      <c r="Q78" s="0" t="n">
        <f aca="false">P78*EXP((Inputs!$B$6-Inputs!$B$7-0.5*Inputs!$B$8^2)*$B$2+Inputs!$B$8*SQRT($B$2)*MC_Shocks!O75)</f>
        <v>587.60519868662</v>
      </c>
      <c r="R78" s="0" t="n">
        <f aca="false">Q78*EXP((Inputs!$B$6-Inputs!$B$7-0.5*Inputs!$B$8^2)*$B$2+Inputs!$B$8*SQRT($B$2)*MC_Shocks!P75)</f>
        <v>587.921117950458</v>
      </c>
      <c r="S78" s="0" t="n">
        <f aca="false">R78*EXP((Inputs!$B$6-Inputs!$B$7-0.5*Inputs!$B$8^2)*$B$2+Inputs!$B$8*SQRT($B$2)*MC_Shocks!Q75)</f>
        <v>586.534021668339</v>
      </c>
      <c r="T78" s="0" t="n">
        <f aca="false">S78*EXP((Inputs!$B$6-Inputs!$B$7-0.5*Inputs!$B$8^2)*$B$2+Inputs!$B$8*SQRT($B$2)*MC_Shocks!R75)</f>
        <v>591.946579879482</v>
      </c>
      <c r="U78" s="0" t="n">
        <f aca="false">T78*EXP((Inputs!$B$6-Inputs!$B$7-0.5*Inputs!$B$8^2)*$B$2+Inputs!$B$8*SQRT($B$2)*MC_Shocks!S75)</f>
        <v>578.825409413463</v>
      </c>
      <c r="V78" s="0" t="n">
        <f aca="false">U78*EXP((Inputs!$B$6-Inputs!$B$7-0.5*Inputs!$B$8^2)*$B$2+Inputs!$B$8*SQRT($B$2)*MC_Shocks!T75)</f>
        <v>578.803737738189</v>
      </c>
      <c r="W78" s="0" t="n">
        <f aca="false">V78*EXP((Inputs!$B$6-Inputs!$B$7-0.5*Inputs!$B$8^2)*$B$2+Inputs!$B$8*SQRT($B$2)*MC_Shocks!U75)</f>
        <v>578.372615299943</v>
      </c>
      <c r="X78" s="0" t="n">
        <f aca="false">W78*EXP((Inputs!$B$6-Inputs!$B$7-0.5*Inputs!$B$8^2)*$B$2+Inputs!$B$8*SQRT($B$2)*MC_Shocks!V75)</f>
        <v>576.349341244729</v>
      </c>
      <c r="Y78" s="0" t="n">
        <f aca="false">X78*EXP((Inputs!$B$6-Inputs!$B$7-0.5*Inputs!$B$8^2)*$B$2+Inputs!$B$8*SQRT($B$2)*MC_Shocks!W75)</f>
        <v>584.351326029631</v>
      </c>
      <c r="Z78" s="0" t="n">
        <f aca="false">Y78*EXP((Inputs!$B$6-Inputs!$B$7-0.5*Inputs!$B$8^2)*$B$2+Inputs!$B$8*SQRT($B$2)*MC_Shocks!X75)</f>
        <v>580.307169163419</v>
      </c>
      <c r="AA78" s="0" t="n">
        <f aca="false">Z78*EXP((Inputs!$B$6-Inputs!$B$7-0.5*Inputs!$B$8^2)*$B$2+Inputs!$B$8*SQRT($B$2)*MC_Shocks!Y75)</f>
        <v>583.926151564478</v>
      </c>
      <c r="AB78" s="0" t="n">
        <f aca="false">AA78*EXP((Inputs!$B$6-Inputs!$B$7-0.5*Inputs!$B$8^2)*$B$2+Inputs!$B$8*SQRT($B$2)*MC_Shocks!Z75)</f>
        <v>585.633981346907</v>
      </c>
      <c r="AC78" s="0" t="n">
        <f aca="false">AB78*EXP((Inputs!$B$6-Inputs!$B$7-0.5*Inputs!$B$8^2)*$B$2+Inputs!$B$8*SQRT($B$2)*MC_Shocks!AA75)</f>
        <v>591.579985981778</v>
      </c>
      <c r="AD78" s="0" t="n">
        <f aca="false">AC78*EXP((Inputs!$B$6-Inputs!$B$7-0.5*Inputs!$B$8^2)*$B$2+Inputs!$B$8*SQRT($B$2)*MC_Shocks!AB75)</f>
        <v>588.512662291539</v>
      </c>
      <c r="AE78" s="0" t="n">
        <f aca="false">AD78*EXP((Inputs!$B$6-Inputs!$B$7-0.5*Inputs!$B$8^2)*$B$2+Inputs!$B$8*SQRT($B$2)*MC_Shocks!AC75)</f>
        <v>585.15581179729</v>
      </c>
      <c r="AF78" s="0" t="n">
        <f aca="false">AE78*EXP((Inputs!$B$6-Inputs!$B$7-0.5*Inputs!$B$8^2)*$B$2+Inputs!$B$8*SQRT($B$2)*MC_Shocks!AD75)</f>
        <v>590.321653780943</v>
      </c>
      <c r="AG78" s="0" t="n">
        <f aca="false">AF78*EXP((Inputs!$B$6-Inputs!$B$7-0.5*Inputs!$B$8^2)*$B$2+Inputs!$B$8*SQRT($B$2)*MC_Shocks!AE75)</f>
        <v>592.372671388363</v>
      </c>
      <c r="AH78" s="0" t="n">
        <f aca="false">AG78*EXP((Inputs!$B$6-Inputs!$B$7-0.5*Inputs!$B$8^2)*$B$2+Inputs!$B$8*SQRT($B$2)*MC_Shocks!AF75)</f>
        <v>585.212102169429</v>
      </c>
      <c r="AI78" s="0" t="n">
        <f aca="false">AH78*EXP((Inputs!$B$6-Inputs!$B$7-0.5*Inputs!$B$8^2)*$B$2+Inputs!$B$8*SQRT($B$2)*MC_Shocks!AG75)</f>
        <v>582.768714439343</v>
      </c>
      <c r="AJ78" s="0" t="n">
        <f aca="false">AI78*EXP((Inputs!$B$6-Inputs!$B$7-0.5*Inputs!$B$8^2)*$B$2+Inputs!$B$8*SQRT($B$2)*MC_Shocks!AH75)</f>
        <v>584.612875936715</v>
      </c>
      <c r="AK78" s="0" t="n">
        <f aca="false">AJ78*EXP((Inputs!$B$6-Inputs!$B$7-0.5*Inputs!$B$8^2)*$B$2+Inputs!$B$8*SQRT($B$2)*MC_Shocks!AI75)</f>
        <v>588.566639356468</v>
      </c>
      <c r="AL78" s="0" t="n">
        <f aca="false">AK78*EXP((Inputs!$B$6-Inputs!$B$7-0.5*Inputs!$B$8^2)*$B$2+Inputs!$B$8*SQRT($B$2)*MC_Shocks!AJ75)</f>
        <v>585.459010959589</v>
      </c>
      <c r="AM78" s="0" t="n">
        <f aca="false">AL78*EXP((Inputs!$B$6-Inputs!$B$7-0.5*Inputs!$B$8^2)*$B$2+Inputs!$B$8*SQRT($B$2)*MC_Shocks!AK75)</f>
        <v>572.133194818189</v>
      </c>
      <c r="AN78" s="0" t="n">
        <f aca="false">AM78*EXP((Inputs!$B$6-Inputs!$B$7-0.5*Inputs!$B$8^2)*$B$2+Inputs!$B$8*SQRT($B$2)*MC_Shocks!AL75)</f>
        <v>574.567083622223</v>
      </c>
      <c r="AO78" s="0" t="n">
        <f aca="false">AN78*EXP((Inputs!$B$6-Inputs!$B$7-0.5*Inputs!$B$8^2)*$B$2+Inputs!$B$8*SQRT($B$2)*MC_Shocks!AM75)</f>
        <v>569.085354324874</v>
      </c>
      <c r="AP78" s="0" t="n">
        <f aca="false">AO78*EXP((Inputs!$B$6-Inputs!$B$7-0.5*Inputs!$B$8^2)*$B$2+Inputs!$B$8*SQRT($B$2)*MC_Shocks!AN75)</f>
        <v>560.103332048288</v>
      </c>
      <c r="AQ78" s="0" t="n">
        <f aca="false">AP78*EXP((Inputs!$B$6-Inputs!$B$7-0.5*Inputs!$B$8^2)*$B$2+Inputs!$B$8*SQRT($B$2)*MC_Shocks!AO75)</f>
        <v>547.710512161609</v>
      </c>
      <c r="AR78" s="0" t="n">
        <f aca="false">AQ78*EXP((Inputs!$B$6-Inputs!$B$7-0.5*Inputs!$B$8^2)*$B$2+Inputs!$B$8*SQRT($B$2)*MC_Shocks!AP75)</f>
        <v>551.310676255478</v>
      </c>
      <c r="AS78" s="0" t="n">
        <f aca="false">AR78*EXP((Inputs!$B$6-Inputs!$B$7-0.5*Inputs!$B$8^2)*$B$2+Inputs!$B$8*SQRT($B$2)*MC_Shocks!AQ75)</f>
        <v>551.925534517039</v>
      </c>
      <c r="AT78" s="0" t="n">
        <f aca="false">AS78*EXP((Inputs!$B$6-Inputs!$B$7-0.5*Inputs!$B$8^2)*$B$2+Inputs!$B$8*SQRT($B$2)*MC_Shocks!AR75)</f>
        <v>550.990374797016</v>
      </c>
      <c r="AU78" s="0" t="n">
        <f aca="false">AT78*EXP((Inputs!$B$6-Inputs!$B$7-0.5*Inputs!$B$8^2)*$B$2+Inputs!$B$8*SQRT($B$2)*MC_Shocks!AS75)</f>
        <v>557.147905503371</v>
      </c>
      <c r="AV78" s="0" t="n">
        <f aca="false">AU78*EXP((Inputs!$B$6-Inputs!$B$7-0.5*Inputs!$B$8^2)*$B$2+Inputs!$B$8*SQRT($B$2)*MC_Shocks!AT75)</f>
        <v>560.024730151953</v>
      </c>
      <c r="AW78" s="0" t="n">
        <f aca="false">AV78*EXP((Inputs!$B$6-Inputs!$B$7-0.5*Inputs!$B$8^2)*$B$2+Inputs!$B$8*SQRT($B$2)*MC_Shocks!AU75)</f>
        <v>567.30513539053</v>
      </c>
      <c r="AX78" s="0" t="n">
        <f aca="false">AW78*EXP((Inputs!$B$6-Inputs!$B$7-0.5*Inputs!$B$8^2)*$B$2+Inputs!$B$8*SQRT($B$2)*MC_Shocks!AV75)</f>
        <v>561.124680767253</v>
      </c>
      <c r="AY78" s="0" t="n">
        <f aca="false">AX78*EXP((Inputs!$B$6-Inputs!$B$7-0.5*Inputs!$B$8^2)*$B$2+Inputs!$B$8*SQRT($B$2)*MC_Shocks!AW75)</f>
        <v>561.023821478945</v>
      </c>
      <c r="AZ78" s="0" t="n">
        <f aca="false">AY78*EXP((Inputs!$B$6-Inputs!$B$7-0.5*Inputs!$B$8^2)*$B$2+Inputs!$B$8*SQRT($B$2)*MC_Shocks!AX75)</f>
        <v>553.926701784321</v>
      </c>
      <c r="BA78" s="0" t="n">
        <f aca="false">AZ78*EXP((Inputs!$B$6-Inputs!$B$7-0.5*Inputs!$B$8^2)*$B$2+Inputs!$B$8*SQRT($B$2)*MC_Shocks!AY75)</f>
        <v>552.971806484068</v>
      </c>
      <c r="BB78" s="0" t="n">
        <f aca="false">BA78*EXP((Inputs!$B$6-Inputs!$B$7-0.5*Inputs!$B$8^2)*$B$2+Inputs!$B$8*SQRT($B$2)*MC_Shocks!AZ75)</f>
        <v>551.934337403044</v>
      </c>
      <c r="BC78" s="0" t="n">
        <f aca="false">BB78*EXP((Inputs!$B$6-Inputs!$B$7-0.5*Inputs!$B$8^2)*$B$2+Inputs!$B$8*SQRT($B$2)*MC_Shocks!BA75)</f>
        <v>554.737103687606</v>
      </c>
      <c r="BD78" s="0" t="n">
        <f aca="false">BC78*EXP((Inputs!$B$6-Inputs!$B$7-0.5*Inputs!$B$8^2)*$B$2+Inputs!$B$8*SQRT($B$2)*MC_Shocks!BB75)</f>
        <v>554.990001727632</v>
      </c>
      <c r="BE78" s="0" t="n">
        <f aca="false">BD78*EXP((Inputs!$B$6-Inputs!$B$7-0.5*Inputs!$B$8^2)*$B$2+Inputs!$B$8*SQRT($B$2)*MC_Shocks!BC75)</f>
        <v>557.794096111325</v>
      </c>
      <c r="BF78" s="0" t="n">
        <f aca="false">BE78*EXP((Inputs!$B$6-Inputs!$B$7-0.5*Inputs!$B$8^2)*$B$2+Inputs!$B$8*SQRT($B$2)*MC_Shocks!BD75)</f>
        <v>560.96840324919</v>
      </c>
      <c r="BG78" s="0" t="n">
        <f aca="false">BF78*EXP((Inputs!$B$6-Inputs!$B$7-0.5*Inputs!$B$8^2)*$B$2+Inputs!$B$8*SQRT($B$2)*MC_Shocks!BE75)</f>
        <v>570.694405472612</v>
      </c>
      <c r="BH78" s="0" t="n">
        <f aca="false">BG78*EXP((Inputs!$B$6-Inputs!$B$7-0.5*Inputs!$B$8^2)*$B$2+Inputs!$B$8*SQRT($B$2)*MC_Shocks!BF75)</f>
        <v>569.322448094094</v>
      </c>
      <c r="BI78" s="0" t="n">
        <f aca="false">BH78*EXP((Inputs!$B$6-Inputs!$B$7-0.5*Inputs!$B$8^2)*$B$2+Inputs!$B$8*SQRT($B$2)*MC_Shocks!BG75)</f>
        <v>565.141531255335</v>
      </c>
      <c r="BJ78" s="0" t="n">
        <f aca="false">BI78*EXP((Inputs!$B$6-Inputs!$B$7-0.5*Inputs!$B$8^2)*$B$2+Inputs!$B$8*SQRT($B$2)*MC_Shocks!BH75)</f>
        <v>566.299277338576</v>
      </c>
      <c r="BK78" s="0" t="n">
        <f aca="false">BJ78*EXP((Inputs!$B$6-Inputs!$B$7-0.5*Inputs!$B$8^2)*$B$2+Inputs!$B$8*SQRT($B$2)*MC_Shocks!BI75)</f>
        <v>562.759616796608</v>
      </c>
      <c r="BL78" s="0" t="n">
        <f aca="false">BK78*EXP((Inputs!$B$6-Inputs!$B$7-0.5*Inputs!$B$8^2)*$B$2+Inputs!$B$8*SQRT($B$2)*MC_Shocks!BJ75)</f>
        <v>569.468365354711</v>
      </c>
      <c r="BM78" s="0" t="n">
        <f aca="false">BL78*EXP((Inputs!$B$6-Inputs!$B$7-0.5*Inputs!$B$8^2)*$B$2+Inputs!$B$8*SQRT($B$2)*MC_Shocks!BK75)</f>
        <v>568.243942811972</v>
      </c>
      <c r="BN78" s="0" t="n">
        <f aca="false">AVERAGE(C78:BM78)</f>
        <v>575.814084901015</v>
      </c>
      <c r="BO78" s="0" t="n">
        <f aca="false">MAX(B78:BM78)</f>
        <v>598.225011863622</v>
      </c>
      <c r="BP78" s="0" t="n">
        <f aca="false">MAX(BM78-Inputs!$B$4,0)</f>
        <v>0</v>
      </c>
      <c r="BQ78" s="0" t="n">
        <f aca="false">MAX(Inputs!$B$4-BM78,0)</f>
        <v>6.75605718802842</v>
      </c>
      <c r="BR78" s="0" t="n">
        <f aca="false">MAX(BN78-Inputs!$B$4,0)</f>
        <v>0.814084901015235</v>
      </c>
      <c r="BS78" s="0" t="n">
        <f aca="false">IF(BO78&gt;=Inputs!$B$9,0,MAX(BM78-Inputs!$B$4,0))</f>
        <v>0</v>
      </c>
    </row>
    <row r="79" customFormat="false" ht="15" hidden="false" customHeight="false" outlineLevel="0" collapsed="false">
      <c r="A79" s="0" t="n">
        <v>75</v>
      </c>
      <c r="B79" s="0" t="n">
        <f aca="false">Inputs!$B$3</f>
        <v>574.788024902344</v>
      </c>
      <c r="C79" s="0" t="n">
        <f aca="false">B79*EXP((Inputs!$B$6-Inputs!$B$7-0.5*Inputs!$B$8^2)*$B$2+Inputs!$B$8*SQRT($B$2)*MC_Shocks!A76)</f>
        <v>572.268881190728</v>
      </c>
      <c r="D79" s="0" t="n">
        <f aca="false">C79*EXP((Inputs!$B$6-Inputs!$B$7-0.5*Inputs!$B$8^2)*$B$2+Inputs!$B$8*SQRT($B$2)*MC_Shocks!B76)</f>
        <v>570.186985307275</v>
      </c>
      <c r="E79" s="0" t="n">
        <f aca="false">D79*EXP((Inputs!$B$6-Inputs!$B$7-0.5*Inputs!$B$8^2)*$B$2+Inputs!$B$8*SQRT($B$2)*MC_Shocks!C76)</f>
        <v>573.499954101311</v>
      </c>
      <c r="F79" s="0" t="n">
        <f aca="false">E79*EXP((Inputs!$B$6-Inputs!$B$7-0.5*Inputs!$B$8^2)*$B$2+Inputs!$B$8*SQRT($B$2)*MC_Shocks!D76)</f>
        <v>572.836756577254</v>
      </c>
      <c r="G79" s="0" t="n">
        <f aca="false">F79*EXP((Inputs!$B$6-Inputs!$B$7-0.5*Inputs!$B$8^2)*$B$2+Inputs!$B$8*SQRT($B$2)*MC_Shocks!E76)</f>
        <v>569.982006883184</v>
      </c>
      <c r="H79" s="0" t="n">
        <f aca="false">G79*EXP((Inputs!$B$6-Inputs!$B$7-0.5*Inputs!$B$8^2)*$B$2+Inputs!$B$8*SQRT($B$2)*MC_Shocks!F76)</f>
        <v>577.616580464374</v>
      </c>
      <c r="I79" s="0" t="n">
        <f aca="false">H79*EXP((Inputs!$B$6-Inputs!$B$7-0.5*Inputs!$B$8^2)*$B$2+Inputs!$B$8*SQRT($B$2)*MC_Shocks!G76)</f>
        <v>573.760842462013</v>
      </c>
      <c r="J79" s="0" t="n">
        <f aca="false">I79*EXP((Inputs!$B$6-Inputs!$B$7-0.5*Inputs!$B$8^2)*$B$2+Inputs!$B$8*SQRT($B$2)*MC_Shocks!H76)</f>
        <v>573.976888015098</v>
      </c>
      <c r="K79" s="0" t="n">
        <f aca="false">J79*EXP((Inputs!$B$6-Inputs!$B$7-0.5*Inputs!$B$8^2)*$B$2+Inputs!$B$8*SQRT($B$2)*MC_Shocks!I76)</f>
        <v>577.009180825623</v>
      </c>
      <c r="L79" s="0" t="n">
        <f aca="false">K79*EXP((Inputs!$B$6-Inputs!$B$7-0.5*Inputs!$B$8^2)*$B$2+Inputs!$B$8*SQRT($B$2)*MC_Shocks!J76)</f>
        <v>569.643762642872</v>
      </c>
      <c r="M79" s="0" t="n">
        <f aca="false">L79*EXP((Inputs!$B$6-Inputs!$B$7-0.5*Inputs!$B$8^2)*$B$2+Inputs!$B$8*SQRT($B$2)*MC_Shocks!K76)</f>
        <v>571.872121836681</v>
      </c>
      <c r="N79" s="0" t="n">
        <f aca="false">M79*EXP((Inputs!$B$6-Inputs!$B$7-0.5*Inputs!$B$8^2)*$B$2+Inputs!$B$8*SQRT($B$2)*MC_Shocks!L76)</f>
        <v>567.158951883249</v>
      </c>
      <c r="O79" s="0" t="n">
        <f aca="false">N79*EXP((Inputs!$B$6-Inputs!$B$7-0.5*Inputs!$B$8^2)*$B$2+Inputs!$B$8*SQRT($B$2)*MC_Shocks!M76)</f>
        <v>570.926816545271</v>
      </c>
      <c r="P79" s="0" t="n">
        <f aca="false">O79*EXP((Inputs!$B$6-Inputs!$B$7-0.5*Inputs!$B$8^2)*$B$2+Inputs!$B$8*SQRT($B$2)*MC_Shocks!N76)</f>
        <v>566.636887809359</v>
      </c>
      <c r="Q79" s="0" t="n">
        <f aca="false">P79*EXP((Inputs!$B$6-Inputs!$B$7-0.5*Inputs!$B$8^2)*$B$2+Inputs!$B$8*SQRT($B$2)*MC_Shocks!O76)</f>
        <v>569.813279013941</v>
      </c>
      <c r="R79" s="0" t="n">
        <f aca="false">Q79*EXP((Inputs!$B$6-Inputs!$B$7-0.5*Inputs!$B$8^2)*$B$2+Inputs!$B$8*SQRT($B$2)*MC_Shocks!P76)</f>
        <v>574.88819865329</v>
      </c>
      <c r="S79" s="0" t="n">
        <f aca="false">R79*EXP((Inputs!$B$6-Inputs!$B$7-0.5*Inputs!$B$8^2)*$B$2+Inputs!$B$8*SQRT($B$2)*MC_Shocks!Q76)</f>
        <v>578.884893074301</v>
      </c>
      <c r="T79" s="0" t="n">
        <f aca="false">S79*EXP((Inputs!$B$6-Inputs!$B$7-0.5*Inputs!$B$8^2)*$B$2+Inputs!$B$8*SQRT($B$2)*MC_Shocks!R76)</f>
        <v>580.094874976475</v>
      </c>
      <c r="U79" s="0" t="n">
        <f aca="false">T79*EXP((Inputs!$B$6-Inputs!$B$7-0.5*Inputs!$B$8^2)*$B$2+Inputs!$B$8*SQRT($B$2)*MC_Shocks!S76)</f>
        <v>579.086055345918</v>
      </c>
      <c r="V79" s="0" t="n">
        <f aca="false">U79*EXP((Inputs!$B$6-Inputs!$B$7-0.5*Inputs!$B$8^2)*$B$2+Inputs!$B$8*SQRT($B$2)*MC_Shocks!T76)</f>
        <v>576.498482693443</v>
      </c>
      <c r="W79" s="0" t="n">
        <f aca="false">V79*EXP((Inputs!$B$6-Inputs!$B$7-0.5*Inputs!$B$8^2)*$B$2+Inputs!$B$8*SQRT($B$2)*MC_Shocks!U76)</f>
        <v>583.320452336818</v>
      </c>
      <c r="X79" s="0" t="n">
        <f aca="false">W79*EXP((Inputs!$B$6-Inputs!$B$7-0.5*Inputs!$B$8^2)*$B$2+Inputs!$B$8*SQRT($B$2)*MC_Shocks!V76)</f>
        <v>580.147252956581</v>
      </c>
      <c r="Y79" s="0" t="n">
        <f aca="false">X79*EXP((Inputs!$B$6-Inputs!$B$7-0.5*Inputs!$B$8^2)*$B$2+Inputs!$B$8*SQRT($B$2)*MC_Shocks!W76)</f>
        <v>575.448236438431</v>
      </c>
      <c r="Z79" s="0" t="n">
        <f aca="false">Y79*EXP((Inputs!$B$6-Inputs!$B$7-0.5*Inputs!$B$8^2)*$B$2+Inputs!$B$8*SQRT($B$2)*MC_Shocks!X76)</f>
        <v>578.548252167056</v>
      </c>
      <c r="AA79" s="0" t="n">
        <f aca="false">Z79*EXP((Inputs!$B$6-Inputs!$B$7-0.5*Inputs!$B$8^2)*$B$2+Inputs!$B$8*SQRT($B$2)*MC_Shocks!Y76)</f>
        <v>574.960048653393</v>
      </c>
      <c r="AB79" s="0" t="n">
        <f aca="false">AA79*EXP((Inputs!$B$6-Inputs!$B$7-0.5*Inputs!$B$8^2)*$B$2+Inputs!$B$8*SQRT($B$2)*MC_Shocks!Z76)</f>
        <v>570.696799123289</v>
      </c>
      <c r="AC79" s="0" t="n">
        <f aca="false">AB79*EXP((Inputs!$B$6-Inputs!$B$7-0.5*Inputs!$B$8^2)*$B$2+Inputs!$B$8*SQRT($B$2)*MC_Shocks!AA76)</f>
        <v>564.251650194413</v>
      </c>
      <c r="AD79" s="0" t="n">
        <f aca="false">AC79*EXP((Inputs!$B$6-Inputs!$B$7-0.5*Inputs!$B$8^2)*$B$2+Inputs!$B$8*SQRT($B$2)*MC_Shocks!AB76)</f>
        <v>562.147214486141</v>
      </c>
      <c r="AE79" s="0" t="n">
        <f aca="false">AD79*EXP((Inputs!$B$6-Inputs!$B$7-0.5*Inputs!$B$8^2)*$B$2+Inputs!$B$8*SQRT($B$2)*MC_Shocks!AC76)</f>
        <v>561.831462278847</v>
      </c>
      <c r="AF79" s="0" t="n">
        <f aca="false">AE79*EXP((Inputs!$B$6-Inputs!$B$7-0.5*Inputs!$B$8^2)*$B$2+Inputs!$B$8*SQRT($B$2)*MC_Shocks!AD76)</f>
        <v>562.969065407887</v>
      </c>
      <c r="AG79" s="0" t="n">
        <f aca="false">AF79*EXP((Inputs!$B$6-Inputs!$B$7-0.5*Inputs!$B$8^2)*$B$2+Inputs!$B$8*SQRT($B$2)*MC_Shocks!AE76)</f>
        <v>567.287190136715</v>
      </c>
      <c r="AH79" s="0" t="n">
        <f aca="false">AG79*EXP((Inputs!$B$6-Inputs!$B$7-0.5*Inputs!$B$8^2)*$B$2+Inputs!$B$8*SQRT($B$2)*MC_Shocks!AF76)</f>
        <v>569.717071642324</v>
      </c>
      <c r="AI79" s="0" t="n">
        <f aca="false">AH79*EXP((Inputs!$B$6-Inputs!$B$7-0.5*Inputs!$B$8^2)*$B$2+Inputs!$B$8*SQRT($B$2)*MC_Shocks!AG76)</f>
        <v>568.908730490481</v>
      </c>
      <c r="AJ79" s="0" t="n">
        <f aca="false">AI79*EXP((Inputs!$B$6-Inputs!$B$7-0.5*Inputs!$B$8^2)*$B$2+Inputs!$B$8*SQRT($B$2)*MC_Shocks!AH76)</f>
        <v>568.068532386521</v>
      </c>
      <c r="AK79" s="0" t="n">
        <f aca="false">AJ79*EXP((Inputs!$B$6-Inputs!$B$7-0.5*Inputs!$B$8^2)*$B$2+Inputs!$B$8*SQRT($B$2)*MC_Shocks!AI76)</f>
        <v>570.426002255969</v>
      </c>
      <c r="AL79" s="0" t="n">
        <f aca="false">AK79*EXP((Inputs!$B$6-Inputs!$B$7-0.5*Inputs!$B$8^2)*$B$2+Inputs!$B$8*SQRT($B$2)*MC_Shocks!AJ76)</f>
        <v>576.268115808121</v>
      </c>
      <c r="AM79" s="0" t="n">
        <f aca="false">AL79*EXP((Inputs!$B$6-Inputs!$B$7-0.5*Inputs!$B$8^2)*$B$2+Inputs!$B$8*SQRT($B$2)*MC_Shocks!AK76)</f>
        <v>576.900267275873</v>
      </c>
      <c r="AN79" s="0" t="n">
        <f aca="false">AM79*EXP((Inputs!$B$6-Inputs!$B$7-0.5*Inputs!$B$8^2)*$B$2+Inputs!$B$8*SQRT($B$2)*MC_Shocks!AL76)</f>
        <v>574.811485371141</v>
      </c>
      <c r="AO79" s="0" t="n">
        <f aca="false">AN79*EXP((Inputs!$B$6-Inputs!$B$7-0.5*Inputs!$B$8^2)*$B$2+Inputs!$B$8*SQRT($B$2)*MC_Shocks!AM76)</f>
        <v>570.355639939437</v>
      </c>
      <c r="AP79" s="0" t="n">
        <f aca="false">AO79*EXP((Inputs!$B$6-Inputs!$B$7-0.5*Inputs!$B$8^2)*$B$2+Inputs!$B$8*SQRT($B$2)*MC_Shocks!AN76)</f>
        <v>563.907181827775</v>
      </c>
      <c r="AQ79" s="0" t="n">
        <f aca="false">AP79*EXP((Inputs!$B$6-Inputs!$B$7-0.5*Inputs!$B$8^2)*$B$2+Inputs!$B$8*SQRT($B$2)*MC_Shocks!AO76)</f>
        <v>566.949075496091</v>
      </c>
      <c r="AR79" s="0" t="n">
        <f aca="false">AQ79*EXP((Inputs!$B$6-Inputs!$B$7-0.5*Inputs!$B$8^2)*$B$2+Inputs!$B$8*SQRT($B$2)*MC_Shocks!AP76)</f>
        <v>569.608278881929</v>
      </c>
      <c r="AS79" s="0" t="n">
        <f aca="false">AR79*EXP((Inputs!$B$6-Inputs!$B$7-0.5*Inputs!$B$8^2)*$B$2+Inputs!$B$8*SQRT($B$2)*MC_Shocks!AQ76)</f>
        <v>572.277162917668</v>
      </c>
      <c r="AT79" s="0" t="n">
        <f aca="false">AS79*EXP((Inputs!$B$6-Inputs!$B$7-0.5*Inputs!$B$8^2)*$B$2+Inputs!$B$8*SQRT($B$2)*MC_Shocks!AR76)</f>
        <v>571.747295070665</v>
      </c>
      <c r="AU79" s="0" t="n">
        <f aca="false">AT79*EXP((Inputs!$B$6-Inputs!$B$7-0.5*Inputs!$B$8^2)*$B$2+Inputs!$B$8*SQRT($B$2)*MC_Shocks!AS76)</f>
        <v>578.218941276159</v>
      </c>
      <c r="AV79" s="0" t="n">
        <f aca="false">AU79*EXP((Inputs!$B$6-Inputs!$B$7-0.5*Inputs!$B$8^2)*$B$2+Inputs!$B$8*SQRT($B$2)*MC_Shocks!AT76)</f>
        <v>576.056889707723</v>
      </c>
      <c r="AW79" s="0" t="n">
        <f aca="false">AV79*EXP((Inputs!$B$6-Inputs!$B$7-0.5*Inputs!$B$8^2)*$B$2+Inputs!$B$8*SQRT($B$2)*MC_Shocks!AU76)</f>
        <v>580.493651010706</v>
      </c>
      <c r="AX79" s="0" t="n">
        <f aca="false">AW79*EXP((Inputs!$B$6-Inputs!$B$7-0.5*Inputs!$B$8^2)*$B$2+Inputs!$B$8*SQRT($B$2)*MC_Shocks!AV76)</f>
        <v>580.370008491716</v>
      </c>
      <c r="AY79" s="0" t="n">
        <f aca="false">AX79*EXP((Inputs!$B$6-Inputs!$B$7-0.5*Inputs!$B$8^2)*$B$2+Inputs!$B$8*SQRT($B$2)*MC_Shocks!AW76)</f>
        <v>577.630361229037</v>
      </c>
      <c r="AZ79" s="0" t="n">
        <f aca="false">AY79*EXP((Inputs!$B$6-Inputs!$B$7-0.5*Inputs!$B$8^2)*$B$2+Inputs!$B$8*SQRT($B$2)*MC_Shocks!AX76)</f>
        <v>580.406661385184</v>
      </c>
      <c r="BA79" s="0" t="n">
        <f aca="false">AZ79*EXP((Inputs!$B$6-Inputs!$B$7-0.5*Inputs!$B$8^2)*$B$2+Inputs!$B$8*SQRT($B$2)*MC_Shocks!AY76)</f>
        <v>582.350763862479</v>
      </c>
      <c r="BB79" s="0" t="n">
        <f aca="false">BA79*EXP((Inputs!$B$6-Inputs!$B$7-0.5*Inputs!$B$8^2)*$B$2+Inputs!$B$8*SQRT($B$2)*MC_Shocks!AZ76)</f>
        <v>584.057321884843</v>
      </c>
      <c r="BC79" s="0" t="n">
        <f aca="false">BB79*EXP((Inputs!$B$6-Inputs!$B$7-0.5*Inputs!$B$8^2)*$B$2+Inputs!$B$8*SQRT($B$2)*MC_Shocks!BA76)</f>
        <v>584.489161879666</v>
      </c>
      <c r="BD79" s="0" t="n">
        <f aca="false">BC79*EXP((Inputs!$B$6-Inputs!$B$7-0.5*Inputs!$B$8^2)*$B$2+Inputs!$B$8*SQRT($B$2)*MC_Shocks!BB76)</f>
        <v>584.368607863409</v>
      </c>
      <c r="BE79" s="0" t="n">
        <f aca="false">BD79*EXP((Inputs!$B$6-Inputs!$B$7-0.5*Inputs!$B$8^2)*$B$2+Inputs!$B$8*SQRT($B$2)*MC_Shocks!BC76)</f>
        <v>595.602293243767</v>
      </c>
      <c r="BF79" s="0" t="n">
        <f aca="false">BE79*EXP((Inputs!$B$6-Inputs!$B$7-0.5*Inputs!$B$8^2)*$B$2+Inputs!$B$8*SQRT($B$2)*MC_Shocks!BD76)</f>
        <v>601.280856439524</v>
      </c>
      <c r="BG79" s="0" t="n">
        <f aca="false">BF79*EXP((Inputs!$B$6-Inputs!$B$7-0.5*Inputs!$B$8^2)*$B$2+Inputs!$B$8*SQRT($B$2)*MC_Shocks!BE76)</f>
        <v>604.795646053886</v>
      </c>
      <c r="BH79" s="0" t="n">
        <f aca="false">BG79*EXP((Inputs!$B$6-Inputs!$B$7-0.5*Inputs!$B$8^2)*$B$2+Inputs!$B$8*SQRT($B$2)*MC_Shocks!BF76)</f>
        <v>605.389378557454</v>
      </c>
      <c r="BI79" s="0" t="n">
        <f aca="false">BH79*EXP((Inputs!$B$6-Inputs!$B$7-0.5*Inputs!$B$8^2)*$B$2+Inputs!$B$8*SQRT($B$2)*MC_Shocks!BG76)</f>
        <v>610.303221702536</v>
      </c>
      <c r="BJ79" s="0" t="n">
        <f aca="false">BI79*EXP((Inputs!$B$6-Inputs!$B$7-0.5*Inputs!$B$8^2)*$B$2+Inputs!$B$8*SQRT($B$2)*MC_Shocks!BH76)</f>
        <v>612.87406751987</v>
      </c>
      <c r="BK79" s="0" t="n">
        <f aca="false">BJ79*EXP((Inputs!$B$6-Inputs!$B$7-0.5*Inputs!$B$8^2)*$B$2+Inputs!$B$8*SQRT($B$2)*MC_Shocks!BI76)</f>
        <v>613.059311566965</v>
      </c>
      <c r="BL79" s="0" t="n">
        <f aca="false">BK79*EXP((Inputs!$B$6-Inputs!$B$7-0.5*Inputs!$B$8^2)*$B$2+Inputs!$B$8*SQRT($B$2)*MC_Shocks!BJ76)</f>
        <v>611.642432564792</v>
      </c>
      <c r="BM79" s="0" t="n">
        <f aca="false">BL79*EXP((Inputs!$B$6-Inputs!$B$7-0.5*Inputs!$B$8^2)*$B$2+Inputs!$B$8*SQRT($B$2)*MC_Shocks!BK76)</f>
        <v>611.307597191535</v>
      </c>
      <c r="BN79" s="0" t="n">
        <f aca="false">AVERAGE(C79:BM79)</f>
        <v>578.458603766293</v>
      </c>
      <c r="BO79" s="0" t="n">
        <f aca="false">MAX(B79:BM79)</f>
        <v>613.059311566965</v>
      </c>
      <c r="BP79" s="0" t="n">
        <f aca="false">MAX(BM79-Inputs!$B$4,0)</f>
        <v>36.3075971915346</v>
      </c>
      <c r="BQ79" s="0" t="n">
        <f aca="false">MAX(Inputs!$B$4-BM79,0)</f>
        <v>0</v>
      </c>
      <c r="BR79" s="0" t="n">
        <f aca="false">MAX(BN79-Inputs!$B$4,0)</f>
        <v>3.45860376629332</v>
      </c>
      <c r="BS79" s="0" t="n">
        <f aca="false">IF(BO79&gt;=Inputs!$B$9,0,MAX(BM79-Inputs!$B$4,0))</f>
        <v>0</v>
      </c>
    </row>
    <row r="80" customFormat="false" ht="15" hidden="false" customHeight="false" outlineLevel="0" collapsed="false">
      <c r="A80" s="0" t="n">
        <v>76</v>
      </c>
      <c r="B80" s="0" t="n">
        <f aca="false">Inputs!$B$3</f>
        <v>574.788024902344</v>
      </c>
      <c r="C80" s="0" t="n">
        <f aca="false">B80*EXP((Inputs!$B$6-Inputs!$B$7-0.5*Inputs!$B$8^2)*$B$2+Inputs!$B$8*SQRT($B$2)*MC_Shocks!A77)</f>
        <v>560.564765050586</v>
      </c>
      <c r="D80" s="0" t="n">
        <f aca="false">C80*EXP((Inputs!$B$6-Inputs!$B$7-0.5*Inputs!$B$8^2)*$B$2+Inputs!$B$8*SQRT($B$2)*MC_Shocks!B77)</f>
        <v>561.555044477991</v>
      </c>
      <c r="E80" s="0" t="n">
        <f aca="false">D80*EXP((Inputs!$B$6-Inputs!$B$7-0.5*Inputs!$B$8^2)*$B$2+Inputs!$B$8*SQRT($B$2)*MC_Shocks!C77)</f>
        <v>559.435962613084</v>
      </c>
      <c r="F80" s="0" t="n">
        <f aca="false">E80*EXP((Inputs!$B$6-Inputs!$B$7-0.5*Inputs!$B$8^2)*$B$2+Inputs!$B$8*SQRT($B$2)*MC_Shocks!D77)</f>
        <v>566.602490668395</v>
      </c>
      <c r="G80" s="0" t="n">
        <f aca="false">F80*EXP((Inputs!$B$6-Inputs!$B$7-0.5*Inputs!$B$8^2)*$B$2+Inputs!$B$8*SQRT($B$2)*MC_Shocks!E77)</f>
        <v>566.742902797544</v>
      </c>
      <c r="H80" s="0" t="n">
        <f aca="false">G80*EXP((Inputs!$B$6-Inputs!$B$7-0.5*Inputs!$B$8^2)*$B$2+Inputs!$B$8*SQRT($B$2)*MC_Shocks!F77)</f>
        <v>561.475474102331</v>
      </c>
      <c r="I80" s="0" t="n">
        <f aca="false">H80*EXP((Inputs!$B$6-Inputs!$B$7-0.5*Inputs!$B$8^2)*$B$2+Inputs!$B$8*SQRT($B$2)*MC_Shocks!G77)</f>
        <v>561.306287958018</v>
      </c>
      <c r="J80" s="0" t="n">
        <f aca="false">I80*EXP((Inputs!$B$6-Inputs!$B$7-0.5*Inputs!$B$8^2)*$B$2+Inputs!$B$8*SQRT($B$2)*MC_Shocks!H77)</f>
        <v>556.719885207748</v>
      </c>
      <c r="K80" s="0" t="n">
        <f aca="false">J80*EXP((Inputs!$B$6-Inputs!$B$7-0.5*Inputs!$B$8^2)*$B$2+Inputs!$B$8*SQRT($B$2)*MC_Shocks!I77)</f>
        <v>558.867304378524</v>
      </c>
      <c r="L80" s="0" t="n">
        <f aca="false">K80*EXP((Inputs!$B$6-Inputs!$B$7-0.5*Inputs!$B$8^2)*$B$2+Inputs!$B$8*SQRT($B$2)*MC_Shocks!J77)</f>
        <v>560.211542252352</v>
      </c>
      <c r="M80" s="0" t="n">
        <f aca="false">L80*EXP((Inputs!$B$6-Inputs!$B$7-0.5*Inputs!$B$8^2)*$B$2+Inputs!$B$8*SQRT($B$2)*MC_Shocks!K77)</f>
        <v>564.5377747621</v>
      </c>
      <c r="N80" s="0" t="n">
        <f aca="false">M80*EXP((Inputs!$B$6-Inputs!$B$7-0.5*Inputs!$B$8^2)*$B$2+Inputs!$B$8*SQRT($B$2)*MC_Shocks!L77)</f>
        <v>561.059854237729</v>
      </c>
      <c r="O80" s="0" t="n">
        <f aca="false">N80*EXP((Inputs!$B$6-Inputs!$B$7-0.5*Inputs!$B$8^2)*$B$2+Inputs!$B$8*SQRT($B$2)*MC_Shocks!M77)</f>
        <v>561.264180405737</v>
      </c>
      <c r="P80" s="0" t="n">
        <f aca="false">O80*EXP((Inputs!$B$6-Inputs!$B$7-0.5*Inputs!$B$8^2)*$B$2+Inputs!$B$8*SQRT($B$2)*MC_Shocks!N77)</f>
        <v>555.271602306838</v>
      </c>
      <c r="Q80" s="0" t="n">
        <f aca="false">P80*EXP((Inputs!$B$6-Inputs!$B$7-0.5*Inputs!$B$8^2)*$B$2+Inputs!$B$8*SQRT($B$2)*MC_Shocks!O77)</f>
        <v>558.422936510467</v>
      </c>
      <c r="R80" s="0" t="n">
        <f aca="false">Q80*EXP((Inputs!$B$6-Inputs!$B$7-0.5*Inputs!$B$8^2)*$B$2+Inputs!$B$8*SQRT($B$2)*MC_Shocks!P77)</f>
        <v>560.779140221406</v>
      </c>
      <c r="S80" s="0" t="n">
        <f aca="false">R80*EXP((Inputs!$B$6-Inputs!$B$7-0.5*Inputs!$B$8^2)*$B$2+Inputs!$B$8*SQRT($B$2)*MC_Shocks!Q77)</f>
        <v>563.042249118619</v>
      </c>
      <c r="T80" s="0" t="n">
        <f aca="false">S80*EXP((Inputs!$B$6-Inputs!$B$7-0.5*Inputs!$B$8^2)*$B$2+Inputs!$B$8*SQRT($B$2)*MC_Shocks!R77)</f>
        <v>563.102594394301</v>
      </c>
      <c r="U80" s="0" t="n">
        <f aca="false">T80*EXP((Inputs!$B$6-Inputs!$B$7-0.5*Inputs!$B$8^2)*$B$2+Inputs!$B$8*SQRT($B$2)*MC_Shocks!S77)</f>
        <v>565.011759648175</v>
      </c>
      <c r="V80" s="0" t="n">
        <f aca="false">U80*EXP((Inputs!$B$6-Inputs!$B$7-0.5*Inputs!$B$8^2)*$B$2+Inputs!$B$8*SQRT($B$2)*MC_Shocks!T77)</f>
        <v>572.302691140476</v>
      </c>
      <c r="W80" s="0" t="n">
        <f aca="false">V80*EXP((Inputs!$B$6-Inputs!$B$7-0.5*Inputs!$B$8^2)*$B$2+Inputs!$B$8*SQRT($B$2)*MC_Shocks!U77)</f>
        <v>571.063674716034</v>
      </c>
      <c r="X80" s="0" t="n">
        <f aca="false">W80*EXP((Inputs!$B$6-Inputs!$B$7-0.5*Inputs!$B$8^2)*$B$2+Inputs!$B$8*SQRT($B$2)*MC_Shocks!V77)</f>
        <v>571.746043202443</v>
      </c>
      <c r="Y80" s="0" t="n">
        <f aca="false">X80*EXP((Inputs!$B$6-Inputs!$B$7-0.5*Inputs!$B$8^2)*$B$2+Inputs!$B$8*SQRT($B$2)*MC_Shocks!W77)</f>
        <v>566.894399741451</v>
      </c>
      <c r="Z80" s="0" t="n">
        <f aca="false">Y80*EXP((Inputs!$B$6-Inputs!$B$7-0.5*Inputs!$B$8^2)*$B$2+Inputs!$B$8*SQRT($B$2)*MC_Shocks!X77)</f>
        <v>563.056224993072</v>
      </c>
      <c r="AA80" s="0" t="n">
        <f aca="false">Z80*EXP((Inputs!$B$6-Inputs!$B$7-0.5*Inputs!$B$8^2)*$B$2+Inputs!$B$8*SQRT($B$2)*MC_Shocks!Y77)</f>
        <v>563.546453022609</v>
      </c>
      <c r="AB80" s="0" t="n">
        <f aca="false">AA80*EXP((Inputs!$B$6-Inputs!$B$7-0.5*Inputs!$B$8^2)*$B$2+Inputs!$B$8*SQRT($B$2)*MC_Shocks!Z77)</f>
        <v>568.556990977098</v>
      </c>
      <c r="AC80" s="0" t="n">
        <f aca="false">AB80*EXP((Inputs!$B$6-Inputs!$B$7-0.5*Inputs!$B$8^2)*$B$2+Inputs!$B$8*SQRT($B$2)*MC_Shocks!AA77)</f>
        <v>567.455775726517</v>
      </c>
      <c r="AD80" s="0" t="n">
        <f aca="false">AC80*EXP((Inputs!$B$6-Inputs!$B$7-0.5*Inputs!$B$8^2)*$B$2+Inputs!$B$8*SQRT($B$2)*MC_Shocks!AB77)</f>
        <v>566.448195212913</v>
      </c>
      <c r="AE80" s="0" t="n">
        <f aca="false">AD80*EXP((Inputs!$B$6-Inputs!$B$7-0.5*Inputs!$B$8^2)*$B$2+Inputs!$B$8*SQRT($B$2)*MC_Shocks!AC77)</f>
        <v>564.676020775743</v>
      </c>
      <c r="AF80" s="0" t="n">
        <f aca="false">AE80*EXP((Inputs!$B$6-Inputs!$B$7-0.5*Inputs!$B$8^2)*$B$2+Inputs!$B$8*SQRT($B$2)*MC_Shocks!AD77)</f>
        <v>562.338665492725</v>
      </c>
      <c r="AG80" s="0" t="n">
        <f aca="false">AF80*EXP((Inputs!$B$6-Inputs!$B$7-0.5*Inputs!$B$8^2)*$B$2+Inputs!$B$8*SQRT($B$2)*MC_Shocks!AE77)</f>
        <v>563.709247976769</v>
      </c>
      <c r="AH80" s="0" t="n">
        <f aca="false">AG80*EXP((Inputs!$B$6-Inputs!$B$7-0.5*Inputs!$B$8^2)*$B$2+Inputs!$B$8*SQRT($B$2)*MC_Shocks!AF77)</f>
        <v>557.105841231219</v>
      </c>
      <c r="AI80" s="0" t="n">
        <f aca="false">AH80*EXP((Inputs!$B$6-Inputs!$B$7-0.5*Inputs!$B$8^2)*$B$2+Inputs!$B$8*SQRT($B$2)*MC_Shocks!AG77)</f>
        <v>562.848902801123</v>
      </c>
      <c r="AJ80" s="0" t="n">
        <f aca="false">AI80*EXP((Inputs!$B$6-Inputs!$B$7-0.5*Inputs!$B$8^2)*$B$2+Inputs!$B$8*SQRT($B$2)*MC_Shocks!AH77)</f>
        <v>559.938396834216</v>
      </c>
      <c r="AK80" s="0" t="n">
        <f aca="false">AJ80*EXP((Inputs!$B$6-Inputs!$B$7-0.5*Inputs!$B$8^2)*$B$2+Inputs!$B$8*SQRT($B$2)*MC_Shocks!AI77)</f>
        <v>563.207393219406</v>
      </c>
      <c r="AL80" s="0" t="n">
        <f aca="false">AK80*EXP((Inputs!$B$6-Inputs!$B$7-0.5*Inputs!$B$8^2)*$B$2+Inputs!$B$8*SQRT($B$2)*MC_Shocks!AJ77)</f>
        <v>557.614247348946</v>
      </c>
      <c r="AM80" s="0" t="n">
        <f aca="false">AL80*EXP((Inputs!$B$6-Inputs!$B$7-0.5*Inputs!$B$8^2)*$B$2+Inputs!$B$8*SQRT($B$2)*MC_Shocks!AK77)</f>
        <v>560.633626896882</v>
      </c>
      <c r="AN80" s="0" t="n">
        <f aca="false">AM80*EXP((Inputs!$B$6-Inputs!$B$7-0.5*Inputs!$B$8^2)*$B$2+Inputs!$B$8*SQRT($B$2)*MC_Shocks!AL77)</f>
        <v>563.683237883981</v>
      </c>
      <c r="AO80" s="0" t="n">
        <f aca="false">AN80*EXP((Inputs!$B$6-Inputs!$B$7-0.5*Inputs!$B$8^2)*$B$2+Inputs!$B$8*SQRT($B$2)*MC_Shocks!AM77)</f>
        <v>565.457222091773</v>
      </c>
      <c r="AP80" s="0" t="n">
        <f aca="false">AO80*EXP((Inputs!$B$6-Inputs!$B$7-0.5*Inputs!$B$8^2)*$B$2+Inputs!$B$8*SQRT($B$2)*MC_Shocks!AN77)</f>
        <v>561.066934691179</v>
      </c>
      <c r="AQ80" s="0" t="n">
        <f aca="false">AP80*EXP((Inputs!$B$6-Inputs!$B$7-0.5*Inputs!$B$8^2)*$B$2+Inputs!$B$8*SQRT($B$2)*MC_Shocks!AO77)</f>
        <v>562.231785929552</v>
      </c>
      <c r="AR80" s="0" t="n">
        <f aca="false">AQ80*EXP((Inputs!$B$6-Inputs!$B$7-0.5*Inputs!$B$8^2)*$B$2+Inputs!$B$8*SQRT($B$2)*MC_Shocks!AP77)</f>
        <v>557.03238747483</v>
      </c>
      <c r="AS80" s="0" t="n">
        <f aca="false">AR80*EXP((Inputs!$B$6-Inputs!$B$7-0.5*Inputs!$B$8^2)*$B$2+Inputs!$B$8*SQRT($B$2)*MC_Shocks!AQ77)</f>
        <v>555.969007720434</v>
      </c>
      <c r="AT80" s="0" t="n">
        <f aca="false">AS80*EXP((Inputs!$B$6-Inputs!$B$7-0.5*Inputs!$B$8^2)*$B$2+Inputs!$B$8*SQRT($B$2)*MC_Shocks!AR77)</f>
        <v>560.580678769223</v>
      </c>
      <c r="AU80" s="0" t="n">
        <f aca="false">AT80*EXP((Inputs!$B$6-Inputs!$B$7-0.5*Inputs!$B$8^2)*$B$2+Inputs!$B$8*SQRT($B$2)*MC_Shocks!AS77)</f>
        <v>564.188099632567</v>
      </c>
      <c r="AV80" s="0" t="n">
        <f aca="false">AU80*EXP((Inputs!$B$6-Inputs!$B$7-0.5*Inputs!$B$8^2)*$B$2+Inputs!$B$8*SQRT($B$2)*MC_Shocks!AT77)</f>
        <v>564.309285245935</v>
      </c>
      <c r="AW80" s="0" t="n">
        <f aca="false">AV80*EXP((Inputs!$B$6-Inputs!$B$7-0.5*Inputs!$B$8^2)*$B$2+Inputs!$B$8*SQRT($B$2)*MC_Shocks!AU77)</f>
        <v>560.015075820222</v>
      </c>
      <c r="AX80" s="0" t="n">
        <f aca="false">AW80*EXP((Inputs!$B$6-Inputs!$B$7-0.5*Inputs!$B$8^2)*$B$2+Inputs!$B$8*SQRT($B$2)*MC_Shocks!AV77)</f>
        <v>562.943604964607</v>
      </c>
      <c r="AY80" s="0" t="n">
        <f aca="false">AX80*EXP((Inputs!$B$6-Inputs!$B$7-0.5*Inputs!$B$8^2)*$B$2+Inputs!$B$8*SQRT($B$2)*MC_Shocks!AW77)</f>
        <v>563.083276391407</v>
      </c>
      <c r="AZ80" s="0" t="n">
        <f aca="false">AY80*EXP((Inputs!$B$6-Inputs!$B$7-0.5*Inputs!$B$8^2)*$B$2+Inputs!$B$8*SQRT($B$2)*MC_Shocks!AX77)</f>
        <v>552.865574148696</v>
      </c>
      <c r="BA80" s="0" t="n">
        <f aca="false">AZ80*EXP((Inputs!$B$6-Inputs!$B$7-0.5*Inputs!$B$8^2)*$B$2+Inputs!$B$8*SQRT($B$2)*MC_Shocks!AY77)</f>
        <v>556.361235177337</v>
      </c>
      <c r="BB80" s="0" t="n">
        <f aca="false">BA80*EXP((Inputs!$B$6-Inputs!$B$7-0.5*Inputs!$B$8^2)*$B$2+Inputs!$B$8*SQRT($B$2)*MC_Shocks!AZ77)</f>
        <v>556.306764287527</v>
      </c>
      <c r="BC80" s="0" t="n">
        <f aca="false">BB80*EXP((Inputs!$B$6-Inputs!$B$7-0.5*Inputs!$B$8^2)*$B$2+Inputs!$B$8*SQRT($B$2)*MC_Shocks!BA77)</f>
        <v>561.691745003192</v>
      </c>
      <c r="BD80" s="0" t="n">
        <f aca="false">BC80*EXP((Inputs!$B$6-Inputs!$B$7-0.5*Inputs!$B$8^2)*$B$2+Inputs!$B$8*SQRT($B$2)*MC_Shocks!BB77)</f>
        <v>556.885020599153</v>
      </c>
      <c r="BE80" s="0" t="n">
        <f aca="false">BD80*EXP((Inputs!$B$6-Inputs!$B$7-0.5*Inputs!$B$8^2)*$B$2+Inputs!$B$8*SQRT($B$2)*MC_Shocks!BC77)</f>
        <v>543.077726666733</v>
      </c>
      <c r="BF80" s="0" t="n">
        <f aca="false">BE80*EXP((Inputs!$B$6-Inputs!$B$7-0.5*Inputs!$B$8^2)*$B$2+Inputs!$B$8*SQRT($B$2)*MC_Shocks!BD77)</f>
        <v>544.332754976624</v>
      </c>
      <c r="BG80" s="0" t="n">
        <f aca="false">BF80*EXP((Inputs!$B$6-Inputs!$B$7-0.5*Inputs!$B$8^2)*$B$2+Inputs!$B$8*SQRT($B$2)*MC_Shocks!BE77)</f>
        <v>545.644700795404</v>
      </c>
      <c r="BH80" s="0" t="n">
        <f aca="false">BG80*EXP((Inputs!$B$6-Inputs!$B$7-0.5*Inputs!$B$8^2)*$B$2+Inputs!$B$8*SQRT($B$2)*MC_Shocks!BF77)</f>
        <v>538.426140016653</v>
      </c>
      <c r="BI80" s="0" t="n">
        <f aca="false">BH80*EXP((Inputs!$B$6-Inputs!$B$7-0.5*Inputs!$B$8^2)*$B$2+Inputs!$B$8*SQRT($B$2)*MC_Shocks!BG77)</f>
        <v>534.313239306253</v>
      </c>
      <c r="BJ80" s="0" t="n">
        <f aca="false">BI80*EXP((Inputs!$B$6-Inputs!$B$7-0.5*Inputs!$B$8^2)*$B$2+Inputs!$B$8*SQRT($B$2)*MC_Shocks!BH77)</f>
        <v>546.17182280178</v>
      </c>
      <c r="BK80" s="0" t="n">
        <f aca="false">BJ80*EXP((Inputs!$B$6-Inputs!$B$7-0.5*Inputs!$B$8^2)*$B$2+Inputs!$B$8*SQRT($B$2)*MC_Shocks!BI77)</f>
        <v>544.900686064771</v>
      </c>
      <c r="BL80" s="0" t="n">
        <f aca="false">BK80*EXP((Inputs!$B$6-Inputs!$B$7-0.5*Inputs!$B$8^2)*$B$2+Inputs!$B$8*SQRT($B$2)*MC_Shocks!BJ77)</f>
        <v>548.121264146984</v>
      </c>
      <c r="BM80" s="0" t="n">
        <f aca="false">BL80*EXP((Inputs!$B$6-Inputs!$B$7-0.5*Inputs!$B$8^2)*$B$2+Inputs!$B$8*SQRT($B$2)*MC_Shocks!BK77)</f>
        <v>545.350777520512</v>
      </c>
      <c r="BN80" s="0" t="n">
        <f aca="false">AVERAGE(C80:BM80)</f>
        <v>559.430580802364</v>
      </c>
      <c r="BO80" s="0" t="n">
        <f aca="false">MAX(B80:BM80)</f>
        <v>574.788024902344</v>
      </c>
      <c r="BP80" s="0" t="n">
        <f aca="false">MAX(BM80-Inputs!$B$4,0)</f>
        <v>0</v>
      </c>
      <c r="BQ80" s="0" t="n">
        <f aca="false">MAX(Inputs!$B$4-BM80,0)</f>
        <v>29.6492224794878</v>
      </c>
      <c r="BR80" s="0" t="n">
        <f aca="false">MAX(BN80-Inputs!$B$4,0)</f>
        <v>0</v>
      </c>
      <c r="BS80" s="0" t="n">
        <f aca="false">IF(BO80&gt;=Inputs!$B$9,0,MAX(BM80-Inputs!$B$4,0))</f>
        <v>0</v>
      </c>
    </row>
    <row r="81" customFormat="false" ht="15" hidden="false" customHeight="false" outlineLevel="0" collapsed="false">
      <c r="A81" s="0" t="n">
        <v>77</v>
      </c>
      <c r="B81" s="0" t="n">
        <f aca="false">Inputs!$B$3</f>
        <v>574.788024902344</v>
      </c>
      <c r="C81" s="0" t="n">
        <f aca="false">B81*EXP((Inputs!$B$6-Inputs!$B$7-0.5*Inputs!$B$8^2)*$B$2+Inputs!$B$8*SQRT($B$2)*MC_Shocks!A78)</f>
        <v>565.388642136036</v>
      </c>
      <c r="D81" s="0" t="n">
        <f aca="false">C81*EXP((Inputs!$B$6-Inputs!$B$7-0.5*Inputs!$B$8^2)*$B$2+Inputs!$B$8*SQRT($B$2)*MC_Shocks!B78)</f>
        <v>564.678776642805</v>
      </c>
      <c r="E81" s="0" t="n">
        <f aca="false">D81*EXP((Inputs!$B$6-Inputs!$B$7-0.5*Inputs!$B$8^2)*$B$2+Inputs!$B$8*SQRT($B$2)*MC_Shocks!C78)</f>
        <v>563.543389015283</v>
      </c>
      <c r="F81" s="0" t="n">
        <f aca="false">E81*EXP((Inputs!$B$6-Inputs!$B$7-0.5*Inputs!$B$8^2)*$B$2+Inputs!$B$8*SQRT($B$2)*MC_Shocks!D78)</f>
        <v>561.811530634413</v>
      </c>
      <c r="G81" s="0" t="n">
        <f aca="false">F81*EXP((Inputs!$B$6-Inputs!$B$7-0.5*Inputs!$B$8^2)*$B$2+Inputs!$B$8*SQRT($B$2)*MC_Shocks!E78)</f>
        <v>561.353777024082</v>
      </c>
      <c r="H81" s="0" t="n">
        <f aca="false">G81*EXP((Inputs!$B$6-Inputs!$B$7-0.5*Inputs!$B$8^2)*$B$2+Inputs!$B$8*SQRT($B$2)*MC_Shocks!F78)</f>
        <v>562.584915149456</v>
      </c>
      <c r="I81" s="0" t="n">
        <f aca="false">H81*EXP((Inputs!$B$6-Inputs!$B$7-0.5*Inputs!$B$8^2)*$B$2+Inputs!$B$8*SQRT($B$2)*MC_Shocks!G78)</f>
        <v>561.968354028189</v>
      </c>
      <c r="J81" s="0" t="n">
        <f aca="false">I81*EXP((Inputs!$B$6-Inputs!$B$7-0.5*Inputs!$B$8^2)*$B$2+Inputs!$B$8*SQRT($B$2)*MC_Shocks!H78)</f>
        <v>556.413962925436</v>
      </c>
      <c r="K81" s="0" t="n">
        <f aca="false">J81*EXP((Inputs!$B$6-Inputs!$B$7-0.5*Inputs!$B$8^2)*$B$2+Inputs!$B$8*SQRT($B$2)*MC_Shocks!I78)</f>
        <v>558.616821956807</v>
      </c>
      <c r="L81" s="0" t="n">
        <f aca="false">K81*EXP((Inputs!$B$6-Inputs!$B$7-0.5*Inputs!$B$8^2)*$B$2+Inputs!$B$8*SQRT($B$2)*MC_Shocks!J78)</f>
        <v>550.096548306294</v>
      </c>
      <c r="M81" s="0" t="n">
        <f aca="false">L81*EXP((Inputs!$B$6-Inputs!$B$7-0.5*Inputs!$B$8^2)*$B$2+Inputs!$B$8*SQRT($B$2)*MC_Shocks!K78)</f>
        <v>541.272434134953</v>
      </c>
      <c r="N81" s="0" t="n">
        <f aca="false">M81*EXP((Inputs!$B$6-Inputs!$B$7-0.5*Inputs!$B$8^2)*$B$2+Inputs!$B$8*SQRT($B$2)*MC_Shocks!L78)</f>
        <v>544.507079946</v>
      </c>
      <c r="O81" s="0" t="n">
        <f aca="false">N81*EXP((Inputs!$B$6-Inputs!$B$7-0.5*Inputs!$B$8^2)*$B$2+Inputs!$B$8*SQRT($B$2)*MC_Shocks!M78)</f>
        <v>546.753163033631</v>
      </c>
      <c r="P81" s="0" t="n">
        <f aca="false">O81*EXP((Inputs!$B$6-Inputs!$B$7-0.5*Inputs!$B$8^2)*$B$2+Inputs!$B$8*SQRT($B$2)*MC_Shocks!N78)</f>
        <v>546.555827609377</v>
      </c>
      <c r="Q81" s="0" t="n">
        <f aca="false">P81*EXP((Inputs!$B$6-Inputs!$B$7-0.5*Inputs!$B$8^2)*$B$2+Inputs!$B$8*SQRT($B$2)*MC_Shocks!O78)</f>
        <v>540.589789543035</v>
      </c>
      <c r="R81" s="0" t="n">
        <f aca="false">Q81*EXP((Inputs!$B$6-Inputs!$B$7-0.5*Inputs!$B$8^2)*$B$2+Inputs!$B$8*SQRT($B$2)*MC_Shocks!P78)</f>
        <v>537.61314718633</v>
      </c>
      <c r="S81" s="0" t="n">
        <f aca="false">R81*EXP((Inputs!$B$6-Inputs!$B$7-0.5*Inputs!$B$8^2)*$B$2+Inputs!$B$8*SQRT($B$2)*MC_Shocks!Q78)</f>
        <v>536.544343659104</v>
      </c>
      <c r="T81" s="0" t="n">
        <f aca="false">S81*EXP((Inputs!$B$6-Inputs!$B$7-0.5*Inputs!$B$8^2)*$B$2+Inputs!$B$8*SQRT($B$2)*MC_Shocks!R78)</f>
        <v>529.844398334938</v>
      </c>
      <c r="U81" s="0" t="n">
        <f aca="false">T81*EXP((Inputs!$B$6-Inputs!$B$7-0.5*Inputs!$B$8^2)*$B$2+Inputs!$B$8*SQRT($B$2)*MC_Shocks!S78)</f>
        <v>526.796864354671</v>
      </c>
      <c r="V81" s="0" t="n">
        <f aca="false">U81*EXP((Inputs!$B$6-Inputs!$B$7-0.5*Inputs!$B$8^2)*$B$2+Inputs!$B$8*SQRT($B$2)*MC_Shocks!T78)</f>
        <v>529.580008937943</v>
      </c>
      <c r="W81" s="0" t="n">
        <f aca="false">V81*EXP((Inputs!$B$6-Inputs!$B$7-0.5*Inputs!$B$8^2)*$B$2+Inputs!$B$8*SQRT($B$2)*MC_Shocks!U78)</f>
        <v>535.660916233371</v>
      </c>
      <c r="X81" s="0" t="n">
        <f aca="false">W81*EXP((Inputs!$B$6-Inputs!$B$7-0.5*Inputs!$B$8^2)*$B$2+Inputs!$B$8*SQRT($B$2)*MC_Shocks!V78)</f>
        <v>533.931903933156</v>
      </c>
      <c r="Y81" s="0" t="n">
        <f aca="false">X81*EXP((Inputs!$B$6-Inputs!$B$7-0.5*Inputs!$B$8^2)*$B$2+Inputs!$B$8*SQRT($B$2)*MC_Shocks!W78)</f>
        <v>537.196436102625</v>
      </c>
      <c r="Z81" s="0" t="n">
        <f aca="false">Y81*EXP((Inputs!$B$6-Inputs!$B$7-0.5*Inputs!$B$8^2)*$B$2+Inputs!$B$8*SQRT($B$2)*MC_Shocks!X78)</f>
        <v>529.151084090999</v>
      </c>
      <c r="AA81" s="0" t="n">
        <f aca="false">Z81*EXP((Inputs!$B$6-Inputs!$B$7-0.5*Inputs!$B$8^2)*$B$2+Inputs!$B$8*SQRT($B$2)*MC_Shocks!Y78)</f>
        <v>531.976716793698</v>
      </c>
      <c r="AB81" s="0" t="n">
        <f aca="false">AA81*EXP((Inputs!$B$6-Inputs!$B$7-0.5*Inputs!$B$8^2)*$B$2+Inputs!$B$8*SQRT($B$2)*MC_Shocks!Z78)</f>
        <v>528.644593043582</v>
      </c>
      <c r="AC81" s="0" t="n">
        <f aca="false">AB81*EXP((Inputs!$B$6-Inputs!$B$7-0.5*Inputs!$B$8^2)*$B$2+Inputs!$B$8*SQRT($B$2)*MC_Shocks!AA78)</f>
        <v>529.985076058986</v>
      </c>
      <c r="AD81" s="0" t="n">
        <f aca="false">AC81*EXP((Inputs!$B$6-Inputs!$B$7-0.5*Inputs!$B$8^2)*$B$2+Inputs!$B$8*SQRT($B$2)*MC_Shocks!AB78)</f>
        <v>528.994357378129</v>
      </c>
      <c r="AE81" s="0" t="n">
        <f aca="false">AD81*EXP((Inputs!$B$6-Inputs!$B$7-0.5*Inputs!$B$8^2)*$B$2+Inputs!$B$8*SQRT($B$2)*MC_Shocks!AC78)</f>
        <v>534.615012874101</v>
      </c>
      <c r="AF81" s="0" t="n">
        <f aca="false">AE81*EXP((Inputs!$B$6-Inputs!$B$7-0.5*Inputs!$B$8^2)*$B$2+Inputs!$B$8*SQRT($B$2)*MC_Shocks!AD78)</f>
        <v>530.969377236284</v>
      </c>
      <c r="AG81" s="0" t="n">
        <f aca="false">AF81*EXP((Inputs!$B$6-Inputs!$B$7-0.5*Inputs!$B$8^2)*$B$2+Inputs!$B$8*SQRT($B$2)*MC_Shocks!AE78)</f>
        <v>533.669884285058</v>
      </c>
      <c r="AH81" s="0" t="n">
        <f aca="false">AG81*EXP((Inputs!$B$6-Inputs!$B$7-0.5*Inputs!$B$8^2)*$B$2+Inputs!$B$8*SQRT($B$2)*MC_Shocks!AF78)</f>
        <v>532.538108079878</v>
      </c>
      <c r="AI81" s="0" t="n">
        <f aca="false">AH81*EXP((Inputs!$B$6-Inputs!$B$7-0.5*Inputs!$B$8^2)*$B$2+Inputs!$B$8*SQRT($B$2)*MC_Shocks!AG78)</f>
        <v>531.91992230443</v>
      </c>
      <c r="AJ81" s="0" t="n">
        <f aca="false">AI81*EXP((Inputs!$B$6-Inputs!$B$7-0.5*Inputs!$B$8^2)*$B$2+Inputs!$B$8*SQRT($B$2)*MC_Shocks!AH78)</f>
        <v>531.194783546468</v>
      </c>
      <c r="AK81" s="0" t="n">
        <f aca="false">AJ81*EXP((Inputs!$B$6-Inputs!$B$7-0.5*Inputs!$B$8^2)*$B$2+Inputs!$B$8*SQRT($B$2)*MC_Shocks!AI78)</f>
        <v>527.692862138856</v>
      </c>
      <c r="AL81" s="0" t="n">
        <f aca="false">AK81*EXP((Inputs!$B$6-Inputs!$B$7-0.5*Inputs!$B$8^2)*$B$2+Inputs!$B$8*SQRT($B$2)*MC_Shocks!AJ78)</f>
        <v>527.683617657983</v>
      </c>
      <c r="AM81" s="0" t="n">
        <f aca="false">AL81*EXP((Inputs!$B$6-Inputs!$B$7-0.5*Inputs!$B$8^2)*$B$2+Inputs!$B$8*SQRT($B$2)*MC_Shocks!AK78)</f>
        <v>527.47118430171</v>
      </c>
      <c r="AN81" s="0" t="n">
        <f aca="false">AM81*EXP((Inputs!$B$6-Inputs!$B$7-0.5*Inputs!$B$8^2)*$B$2+Inputs!$B$8*SQRT($B$2)*MC_Shocks!AL78)</f>
        <v>528.531451349886</v>
      </c>
      <c r="AO81" s="0" t="n">
        <f aca="false">AN81*EXP((Inputs!$B$6-Inputs!$B$7-0.5*Inputs!$B$8^2)*$B$2+Inputs!$B$8*SQRT($B$2)*MC_Shocks!AM78)</f>
        <v>528.935775901619</v>
      </c>
      <c r="AP81" s="0" t="n">
        <f aca="false">AO81*EXP((Inputs!$B$6-Inputs!$B$7-0.5*Inputs!$B$8^2)*$B$2+Inputs!$B$8*SQRT($B$2)*MC_Shocks!AN78)</f>
        <v>532.34501587254</v>
      </c>
      <c r="AQ81" s="0" t="n">
        <f aca="false">AP81*EXP((Inputs!$B$6-Inputs!$B$7-0.5*Inputs!$B$8^2)*$B$2+Inputs!$B$8*SQRT($B$2)*MC_Shocks!AO78)</f>
        <v>536.309967099068</v>
      </c>
      <c r="AR81" s="0" t="n">
        <f aca="false">AQ81*EXP((Inputs!$B$6-Inputs!$B$7-0.5*Inputs!$B$8^2)*$B$2+Inputs!$B$8*SQRT($B$2)*MC_Shocks!AP78)</f>
        <v>531.908809878409</v>
      </c>
      <c r="AS81" s="0" t="n">
        <f aca="false">AR81*EXP((Inputs!$B$6-Inputs!$B$7-0.5*Inputs!$B$8^2)*$B$2+Inputs!$B$8*SQRT($B$2)*MC_Shocks!AQ78)</f>
        <v>535.637877307509</v>
      </c>
      <c r="AT81" s="0" t="n">
        <f aca="false">AS81*EXP((Inputs!$B$6-Inputs!$B$7-0.5*Inputs!$B$8^2)*$B$2+Inputs!$B$8*SQRT($B$2)*MC_Shocks!AR78)</f>
        <v>530.670604282956</v>
      </c>
      <c r="AU81" s="0" t="n">
        <f aca="false">AT81*EXP((Inputs!$B$6-Inputs!$B$7-0.5*Inputs!$B$8^2)*$B$2+Inputs!$B$8*SQRT($B$2)*MC_Shocks!AS78)</f>
        <v>533.201426351482</v>
      </c>
      <c r="AV81" s="0" t="n">
        <f aca="false">AU81*EXP((Inputs!$B$6-Inputs!$B$7-0.5*Inputs!$B$8^2)*$B$2+Inputs!$B$8*SQRT($B$2)*MC_Shocks!AT78)</f>
        <v>535.879838851952</v>
      </c>
      <c r="AW81" s="0" t="n">
        <f aca="false">AV81*EXP((Inputs!$B$6-Inputs!$B$7-0.5*Inputs!$B$8^2)*$B$2+Inputs!$B$8*SQRT($B$2)*MC_Shocks!AU78)</f>
        <v>527.865691972392</v>
      </c>
      <c r="AX81" s="0" t="n">
        <f aca="false">AW81*EXP((Inputs!$B$6-Inputs!$B$7-0.5*Inputs!$B$8^2)*$B$2+Inputs!$B$8*SQRT($B$2)*MC_Shocks!AV78)</f>
        <v>528.30502117953</v>
      </c>
      <c r="AY81" s="0" t="n">
        <f aca="false">AX81*EXP((Inputs!$B$6-Inputs!$B$7-0.5*Inputs!$B$8^2)*$B$2+Inputs!$B$8*SQRT($B$2)*MC_Shocks!AW78)</f>
        <v>526.394838595538</v>
      </c>
      <c r="AZ81" s="0" t="n">
        <f aca="false">AY81*EXP((Inputs!$B$6-Inputs!$B$7-0.5*Inputs!$B$8^2)*$B$2+Inputs!$B$8*SQRT($B$2)*MC_Shocks!AX78)</f>
        <v>523.28520861967</v>
      </c>
      <c r="BA81" s="0" t="n">
        <f aca="false">AZ81*EXP((Inputs!$B$6-Inputs!$B$7-0.5*Inputs!$B$8^2)*$B$2+Inputs!$B$8*SQRT($B$2)*MC_Shocks!AY78)</f>
        <v>528.972916994856</v>
      </c>
      <c r="BB81" s="0" t="n">
        <f aca="false">BA81*EXP((Inputs!$B$6-Inputs!$B$7-0.5*Inputs!$B$8^2)*$B$2+Inputs!$B$8*SQRT($B$2)*MC_Shocks!AZ78)</f>
        <v>526.28661014044</v>
      </c>
      <c r="BC81" s="0" t="n">
        <f aca="false">BB81*EXP((Inputs!$B$6-Inputs!$B$7-0.5*Inputs!$B$8^2)*$B$2+Inputs!$B$8*SQRT($B$2)*MC_Shocks!BA78)</f>
        <v>522.98005184034</v>
      </c>
      <c r="BD81" s="0" t="n">
        <f aca="false">BC81*EXP((Inputs!$B$6-Inputs!$B$7-0.5*Inputs!$B$8^2)*$B$2+Inputs!$B$8*SQRT($B$2)*MC_Shocks!BB78)</f>
        <v>523.343551300772</v>
      </c>
      <c r="BE81" s="0" t="n">
        <f aca="false">BD81*EXP((Inputs!$B$6-Inputs!$B$7-0.5*Inputs!$B$8^2)*$B$2+Inputs!$B$8*SQRT($B$2)*MC_Shocks!BC78)</f>
        <v>526.247281235222</v>
      </c>
      <c r="BF81" s="0" t="n">
        <f aca="false">BE81*EXP((Inputs!$B$6-Inputs!$B$7-0.5*Inputs!$B$8^2)*$B$2+Inputs!$B$8*SQRT($B$2)*MC_Shocks!BD78)</f>
        <v>525.705859415975</v>
      </c>
      <c r="BG81" s="0" t="n">
        <f aca="false">BF81*EXP((Inputs!$B$6-Inputs!$B$7-0.5*Inputs!$B$8^2)*$B$2+Inputs!$B$8*SQRT($B$2)*MC_Shocks!BE78)</f>
        <v>530.642721246224</v>
      </c>
      <c r="BH81" s="0" t="n">
        <f aca="false">BG81*EXP((Inputs!$B$6-Inputs!$B$7-0.5*Inputs!$B$8^2)*$B$2+Inputs!$B$8*SQRT($B$2)*MC_Shocks!BF78)</f>
        <v>532.932881509129</v>
      </c>
      <c r="BI81" s="0" t="n">
        <f aca="false">BH81*EXP((Inputs!$B$6-Inputs!$B$7-0.5*Inputs!$B$8^2)*$B$2+Inputs!$B$8*SQRT($B$2)*MC_Shocks!BG78)</f>
        <v>523.852498179288</v>
      </c>
      <c r="BJ81" s="0" t="n">
        <f aca="false">BI81*EXP((Inputs!$B$6-Inputs!$B$7-0.5*Inputs!$B$8^2)*$B$2+Inputs!$B$8*SQRT($B$2)*MC_Shocks!BH78)</f>
        <v>521.706015024759</v>
      </c>
      <c r="BK81" s="0" t="n">
        <f aca="false">BJ81*EXP((Inputs!$B$6-Inputs!$B$7-0.5*Inputs!$B$8^2)*$B$2+Inputs!$B$8*SQRT($B$2)*MC_Shocks!BI78)</f>
        <v>519.434903117668</v>
      </c>
      <c r="BL81" s="0" t="n">
        <f aca="false">BK81*EXP((Inputs!$B$6-Inputs!$B$7-0.5*Inputs!$B$8^2)*$B$2+Inputs!$B$8*SQRT($B$2)*MC_Shocks!BJ78)</f>
        <v>521.463131724011</v>
      </c>
      <c r="BM81" s="0" t="n">
        <f aca="false">BL81*EXP((Inputs!$B$6-Inputs!$B$7-0.5*Inputs!$B$8^2)*$B$2+Inputs!$B$8*SQRT($B$2)*MC_Shocks!BK78)</f>
        <v>510.765372821129</v>
      </c>
      <c r="BN81" s="0" t="n">
        <f aca="false">AVERAGE(C81:BM81)</f>
        <v>535.451030673499</v>
      </c>
      <c r="BO81" s="0" t="n">
        <f aca="false">MAX(B81:BM81)</f>
        <v>574.788024902344</v>
      </c>
      <c r="BP81" s="0" t="n">
        <f aca="false">MAX(BM81-Inputs!$B$4,0)</f>
        <v>0</v>
      </c>
      <c r="BQ81" s="0" t="n">
        <f aca="false">MAX(Inputs!$B$4-BM81,0)</f>
        <v>64.2346271788709</v>
      </c>
      <c r="BR81" s="0" t="n">
        <f aca="false">MAX(BN81-Inputs!$B$4,0)</f>
        <v>0</v>
      </c>
      <c r="BS81" s="0" t="n">
        <f aca="false">IF(BO81&gt;=Inputs!$B$9,0,MAX(BM81-Inputs!$B$4,0))</f>
        <v>0</v>
      </c>
    </row>
    <row r="82" customFormat="false" ht="15" hidden="false" customHeight="false" outlineLevel="0" collapsed="false">
      <c r="A82" s="0" t="n">
        <v>78</v>
      </c>
      <c r="B82" s="0" t="n">
        <f aca="false">Inputs!$B$3</f>
        <v>574.788024902344</v>
      </c>
      <c r="C82" s="0" t="n">
        <f aca="false">B82*EXP((Inputs!$B$6-Inputs!$B$7-0.5*Inputs!$B$8^2)*$B$2+Inputs!$B$8*SQRT($B$2)*MC_Shocks!A79)</f>
        <v>586.584564537728</v>
      </c>
      <c r="D82" s="0" t="n">
        <f aca="false">C82*EXP((Inputs!$B$6-Inputs!$B$7-0.5*Inputs!$B$8^2)*$B$2+Inputs!$B$8*SQRT($B$2)*MC_Shocks!B79)</f>
        <v>589.116395610938</v>
      </c>
      <c r="E82" s="0" t="n">
        <f aca="false">D82*EXP((Inputs!$B$6-Inputs!$B$7-0.5*Inputs!$B$8^2)*$B$2+Inputs!$B$8*SQRT($B$2)*MC_Shocks!C79)</f>
        <v>589.868211351842</v>
      </c>
      <c r="F82" s="0" t="n">
        <f aca="false">E82*EXP((Inputs!$B$6-Inputs!$B$7-0.5*Inputs!$B$8^2)*$B$2+Inputs!$B$8*SQRT($B$2)*MC_Shocks!D79)</f>
        <v>595.479402529307</v>
      </c>
      <c r="G82" s="0" t="n">
        <f aca="false">F82*EXP((Inputs!$B$6-Inputs!$B$7-0.5*Inputs!$B$8^2)*$B$2+Inputs!$B$8*SQRT($B$2)*MC_Shocks!E79)</f>
        <v>606.711411276973</v>
      </c>
      <c r="H82" s="0" t="n">
        <f aca="false">G82*EXP((Inputs!$B$6-Inputs!$B$7-0.5*Inputs!$B$8^2)*$B$2+Inputs!$B$8*SQRT($B$2)*MC_Shocks!F79)</f>
        <v>610.974467598214</v>
      </c>
      <c r="I82" s="0" t="n">
        <f aca="false">H82*EXP((Inputs!$B$6-Inputs!$B$7-0.5*Inputs!$B$8^2)*$B$2+Inputs!$B$8*SQRT($B$2)*MC_Shocks!G79)</f>
        <v>615.648630276536</v>
      </c>
      <c r="J82" s="0" t="n">
        <f aca="false">I82*EXP((Inputs!$B$6-Inputs!$B$7-0.5*Inputs!$B$8^2)*$B$2+Inputs!$B$8*SQRT($B$2)*MC_Shocks!H79)</f>
        <v>616.345376146223</v>
      </c>
      <c r="K82" s="0" t="n">
        <f aca="false">J82*EXP((Inputs!$B$6-Inputs!$B$7-0.5*Inputs!$B$8^2)*$B$2+Inputs!$B$8*SQRT($B$2)*MC_Shocks!I79)</f>
        <v>615.711858185355</v>
      </c>
      <c r="L82" s="0" t="n">
        <f aca="false">K82*EXP((Inputs!$B$6-Inputs!$B$7-0.5*Inputs!$B$8^2)*$B$2+Inputs!$B$8*SQRT($B$2)*MC_Shocks!J79)</f>
        <v>613.450117290866</v>
      </c>
      <c r="M82" s="0" t="n">
        <f aca="false">L82*EXP((Inputs!$B$6-Inputs!$B$7-0.5*Inputs!$B$8^2)*$B$2+Inputs!$B$8*SQRT($B$2)*MC_Shocks!K79)</f>
        <v>609.500497982548</v>
      </c>
      <c r="N82" s="0" t="n">
        <f aca="false">M82*EXP((Inputs!$B$6-Inputs!$B$7-0.5*Inputs!$B$8^2)*$B$2+Inputs!$B$8*SQRT($B$2)*MC_Shocks!L79)</f>
        <v>606.244904716501</v>
      </c>
      <c r="O82" s="0" t="n">
        <f aca="false">N82*EXP((Inputs!$B$6-Inputs!$B$7-0.5*Inputs!$B$8^2)*$B$2+Inputs!$B$8*SQRT($B$2)*MC_Shocks!M79)</f>
        <v>599.84090251122</v>
      </c>
      <c r="P82" s="0" t="n">
        <f aca="false">O82*EXP((Inputs!$B$6-Inputs!$B$7-0.5*Inputs!$B$8^2)*$B$2+Inputs!$B$8*SQRT($B$2)*MC_Shocks!N79)</f>
        <v>599.536525987969</v>
      </c>
      <c r="Q82" s="0" t="n">
        <f aca="false">P82*EXP((Inputs!$B$6-Inputs!$B$7-0.5*Inputs!$B$8^2)*$B$2+Inputs!$B$8*SQRT($B$2)*MC_Shocks!O79)</f>
        <v>591.633186587318</v>
      </c>
      <c r="R82" s="0" t="n">
        <f aca="false">Q82*EXP((Inputs!$B$6-Inputs!$B$7-0.5*Inputs!$B$8^2)*$B$2+Inputs!$B$8*SQRT($B$2)*MC_Shocks!P79)</f>
        <v>592.585808291076</v>
      </c>
      <c r="S82" s="0" t="n">
        <f aca="false">R82*EXP((Inputs!$B$6-Inputs!$B$7-0.5*Inputs!$B$8^2)*$B$2+Inputs!$B$8*SQRT($B$2)*MC_Shocks!Q79)</f>
        <v>592.470927955119</v>
      </c>
      <c r="T82" s="0" t="n">
        <f aca="false">S82*EXP((Inputs!$B$6-Inputs!$B$7-0.5*Inputs!$B$8^2)*$B$2+Inputs!$B$8*SQRT($B$2)*MC_Shocks!R79)</f>
        <v>593.217887921441</v>
      </c>
      <c r="U82" s="0" t="n">
        <f aca="false">T82*EXP((Inputs!$B$6-Inputs!$B$7-0.5*Inputs!$B$8^2)*$B$2+Inputs!$B$8*SQRT($B$2)*MC_Shocks!S79)</f>
        <v>590.821560135453</v>
      </c>
      <c r="V82" s="0" t="n">
        <f aca="false">U82*EXP((Inputs!$B$6-Inputs!$B$7-0.5*Inputs!$B$8^2)*$B$2+Inputs!$B$8*SQRT($B$2)*MC_Shocks!T79)</f>
        <v>605.47724640054</v>
      </c>
      <c r="W82" s="0" t="n">
        <f aca="false">V82*EXP((Inputs!$B$6-Inputs!$B$7-0.5*Inputs!$B$8^2)*$B$2+Inputs!$B$8*SQRT($B$2)*MC_Shocks!U79)</f>
        <v>612.103299419306</v>
      </c>
      <c r="X82" s="0" t="n">
        <f aca="false">W82*EXP((Inputs!$B$6-Inputs!$B$7-0.5*Inputs!$B$8^2)*$B$2+Inputs!$B$8*SQRT($B$2)*MC_Shocks!V79)</f>
        <v>606.146968409332</v>
      </c>
      <c r="Y82" s="0" t="n">
        <f aca="false">X82*EXP((Inputs!$B$6-Inputs!$B$7-0.5*Inputs!$B$8^2)*$B$2+Inputs!$B$8*SQRT($B$2)*MC_Shocks!W79)</f>
        <v>607.325043780938</v>
      </c>
      <c r="Z82" s="0" t="n">
        <f aca="false">Y82*EXP((Inputs!$B$6-Inputs!$B$7-0.5*Inputs!$B$8^2)*$B$2+Inputs!$B$8*SQRT($B$2)*MC_Shocks!X79)</f>
        <v>604.459807292895</v>
      </c>
      <c r="AA82" s="0" t="n">
        <f aca="false">Z82*EXP((Inputs!$B$6-Inputs!$B$7-0.5*Inputs!$B$8^2)*$B$2+Inputs!$B$8*SQRT($B$2)*MC_Shocks!Y79)</f>
        <v>599.671303914967</v>
      </c>
      <c r="AB82" s="0" t="n">
        <f aca="false">AA82*EXP((Inputs!$B$6-Inputs!$B$7-0.5*Inputs!$B$8^2)*$B$2+Inputs!$B$8*SQRT($B$2)*MC_Shocks!Z79)</f>
        <v>593.386090097373</v>
      </c>
      <c r="AC82" s="0" t="n">
        <f aca="false">AB82*EXP((Inputs!$B$6-Inputs!$B$7-0.5*Inputs!$B$8^2)*$B$2+Inputs!$B$8*SQRT($B$2)*MC_Shocks!AA79)</f>
        <v>595.480327162635</v>
      </c>
      <c r="AD82" s="0" t="n">
        <f aca="false">AC82*EXP((Inputs!$B$6-Inputs!$B$7-0.5*Inputs!$B$8^2)*$B$2+Inputs!$B$8*SQRT($B$2)*MC_Shocks!AB79)</f>
        <v>592.32609377882</v>
      </c>
      <c r="AE82" s="0" t="n">
        <f aca="false">AD82*EXP((Inputs!$B$6-Inputs!$B$7-0.5*Inputs!$B$8^2)*$B$2+Inputs!$B$8*SQRT($B$2)*MC_Shocks!AC79)</f>
        <v>596.947620159625</v>
      </c>
      <c r="AF82" s="0" t="n">
        <f aca="false">AE82*EXP((Inputs!$B$6-Inputs!$B$7-0.5*Inputs!$B$8^2)*$B$2+Inputs!$B$8*SQRT($B$2)*MC_Shocks!AD79)</f>
        <v>601.729094184987</v>
      </c>
      <c r="AG82" s="0" t="n">
        <f aca="false">AF82*EXP((Inputs!$B$6-Inputs!$B$7-0.5*Inputs!$B$8^2)*$B$2+Inputs!$B$8*SQRT($B$2)*MC_Shocks!AE79)</f>
        <v>608.380720659725</v>
      </c>
      <c r="AH82" s="0" t="n">
        <f aca="false">AG82*EXP((Inputs!$B$6-Inputs!$B$7-0.5*Inputs!$B$8^2)*$B$2+Inputs!$B$8*SQRT($B$2)*MC_Shocks!AF79)</f>
        <v>604.337760672981</v>
      </c>
      <c r="AI82" s="0" t="n">
        <f aca="false">AH82*EXP((Inputs!$B$6-Inputs!$B$7-0.5*Inputs!$B$8^2)*$B$2+Inputs!$B$8*SQRT($B$2)*MC_Shocks!AG79)</f>
        <v>606.678279108127</v>
      </c>
      <c r="AJ82" s="0" t="n">
        <f aca="false">AI82*EXP((Inputs!$B$6-Inputs!$B$7-0.5*Inputs!$B$8^2)*$B$2+Inputs!$B$8*SQRT($B$2)*MC_Shocks!AH79)</f>
        <v>609.787292138928</v>
      </c>
      <c r="AK82" s="0" t="n">
        <f aca="false">AJ82*EXP((Inputs!$B$6-Inputs!$B$7-0.5*Inputs!$B$8^2)*$B$2+Inputs!$B$8*SQRT($B$2)*MC_Shocks!AI79)</f>
        <v>607.555109119251</v>
      </c>
      <c r="AL82" s="0" t="n">
        <f aca="false">AK82*EXP((Inputs!$B$6-Inputs!$B$7-0.5*Inputs!$B$8^2)*$B$2+Inputs!$B$8*SQRT($B$2)*MC_Shocks!AJ79)</f>
        <v>603.90371718365</v>
      </c>
      <c r="AM82" s="0" t="n">
        <f aca="false">AL82*EXP((Inputs!$B$6-Inputs!$B$7-0.5*Inputs!$B$8^2)*$B$2+Inputs!$B$8*SQRT($B$2)*MC_Shocks!AK79)</f>
        <v>611.721656214082</v>
      </c>
      <c r="AN82" s="0" t="n">
        <f aca="false">AM82*EXP((Inputs!$B$6-Inputs!$B$7-0.5*Inputs!$B$8^2)*$B$2+Inputs!$B$8*SQRT($B$2)*MC_Shocks!AL79)</f>
        <v>612.884446068234</v>
      </c>
      <c r="AO82" s="0" t="n">
        <f aca="false">AN82*EXP((Inputs!$B$6-Inputs!$B$7-0.5*Inputs!$B$8^2)*$B$2+Inputs!$B$8*SQRT($B$2)*MC_Shocks!AM79)</f>
        <v>616.042434068561</v>
      </c>
      <c r="AP82" s="0" t="n">
        <f aca="false">AO82*EXP((Inputs!$B$6-Inputs!$B$7-0.5*Inputs!$B$8^2)*$B$2+Inputs!$B$8*SQRT($B$2)*MC_Shocks!AN79)</f>
        <v>612.095721784507</v>
      </c>
      <c r="AQ82" s="0" t="n">
        <f aca="false">AP82*EXP((Inputs!$B$6-Inputs!$B$7-0.5*Inputs!$B$8^2)*$B$2+Inputs!$B$8*SQRT($B$2)*MC_Shocks!AO79)</f>
        <v>606.26092944798</v>
      </c>
      <c r="AR82" s="0" t="n">
        <f aca="false">AQ82*EXP((Inputs!$B$6-Inputs!$B$7-0.5*Inputs!$B$8^2)*$B$2+Inputs!$B$8*SQRT($B$2)*MC_Shocks!AP79)</f>
        <v>603.585301326903</v>
      </c>
      <c r="AS82" s="0" t="n">
        <f aca="false">AR82*EXP((Inputs!$B$6-Inputs!$B$7-0.5*Inputs!$B$8^2)*$B$2+Inputs!$B$8*SQRT($B$2)*MC_Shocks!AQ79)</f>
        <v>603.048633356591</v>
      </c>
      <c r="AT82" s="0" t="n">
        <f aca="false">AS82*EXP((Inputs!$B$6-Inputs!$B$7-0.5*Inputs!$B$8^2)*$B$2+Inputs!$B$8*SQRT($B$2)*MC_Shocks!AR79)</f>
        <v>598.035285303519</v>
      </c>
      <c r="AU82" s="0" t="n">
        <f aca="false">AT82*EXP((Inputs!$B$6-Inputs!$B$7-0.5*Inputs!$B$8^2)*$B$2+Inputs!$B$8*SQRT($B$2)*MC_Shocks!AS79)</f>
        <v>598.044991036229</v>
      </c>
      <c r="AV82" s="0" t="n">
        <f aca="false">AU82*EXP((Inputs!$B$6-Inputs!$B$7-0.5*Inputs!$B$8^2)*$B$2+Inputs!$B$8*SQRT($B$2)*MC_Shocks!AT79)</f>
        <v>590.143347297005</v>
      </c>
      <c r="AW82" s="0" t="n">
        <f aca="false">AV82*EXP((Inputs!$B$6-Inputs!$B$7-0.5*Inputs!$B$8^2)*$B$2+Inputs!$B$8*SQRT($B$2)*MC_Shocks!AU79)</f>
        <v>584.978154691101</v>
      </c>
      <c r="AX82" s="0" t="n">
        <f aca="false">AW82*EXP((Inputs!$B$6-Inputs!$B$7-0.5*Inputs!$B$8^2)*$B$2+Inputs!$B$8*SQRT($B$2)*MC_Shocks!AV79)</f>
        <v>588.155368181249</v>
      </c>
      <c r="AY82" s="0" t="n">
        <f aca="false">AX82*EXP((Inputs!$B$6-Inputs!$B$7-0.5*Inputs!$B$8^2)*$B$2+Inputs!$B$8*SQRT($B$2)*MC_Shocks!AW79)</f>
        <v>591.035048251802</v>
      </c>
      <c r="AZ82" s="0" t="n">
        <f aca="false">AY82*EXP((Inputs!$B$6-Inputs!$B$7-0.5*Inputs!$B$8^2)*$B$2+Inputs!$B$8*SQRT($B$2)*MC_Shocks!AX79)</f>
        <v>589.256105699114</v>
      </c>
      <c r="BA82" s="0" t="n">
        <f aca="false">AZ82*EXP((Inputs!$B$6-Inputs!$B$7-0.5*Inputs!$B$8^2)*$B$2+Inputs!$B$8*SQRT($B$2)*MC_Shocks!AY79)</f>
        <v>584.572813261893</v>
      </c>
      <c r="BB82" s="0" t="n">
        <f aca="false">BA82*EXP((Inputs!$B$6-Inputs!$B$7-0.5*Inputs!$B$8^2)*$B$2+Inputs!$B$8*SQRT($B$2)*MC_Shocks!AZ79)</f>
        <v>579.88239872967</v>
      </c>
      <c r="BC82" s="0" t="n">
        <f aca="false">BB82*EXP((Inputs!$B$6-Inputs!$B$7-0.5*Inputs!$B$8^2)*$B$2+Inputs!$B$8*SQRT($B$2)*MC_Shocks!BA79)</f>
        <v>578.222375543619</v>
      </c>
      <c r="BD82" s="0" t="n">
        <f aca="false">BC82*EXP((Inputs!$B$6-Inputs!$B$7-0.5*Inputs!$B$8^2)*$B$2+Inputs!$B$8*SQRT($B$2)*MC_Shocks!BB79)</f>
        <v>581.241187338072</v>
      </c>
      <c r="BE82" s="0" t="n">
        <f aca="false">BD82*EXP((Inputs!$B$6-Inputs!$B$7-0.5*Inputs!$B$8^2)*$B$2+Inputs!$B$8*SQRT($B$2)*MC_Shocks!BC79)</f>
        <v>585.592327013506</v>
      </c>
      <c r="BF82" s="0" t="n">
        <f aca="false">BE82*EXP((Inputs!$B$6-Inputs!$B$7-0.5*Inputs!$B$8^2)*$B$2+Inputs!$B$8*SQRT($B$2)*MC_Shocks!BD79)</f>
        <v>583.345258169154</v>
      </c>
      <c r="BG82" s="0" t="n">
        <f aca="false">BF82*EXP((Inputs!$B$6-Inputs!$B$7-0.5*Inputs!$B$8^2)*$B$2+Inputs!$B$8*SQRT($B$2)*MC_Shocks!BE79)</f>
        <v>578.086168450272</v>
      </c>
      <c r="BH82" s="0" t="n">
        <f aca="false">BG82*EXP((Inputs!$B$6-Inputs!$B$7-0.5*Inputs!$B$8^2)*$B$2+Inputs!$B$8*SQRT($B$2)*MC_Shocks!BF79)</f>
        <v>579.3704359617</v>
      </c>
      <c r="BI82" s="0" t="n">
        <f aca="false">BH82*EXP((Inputs!$B$6-Inputs!$B$7-0.5*Inputs!$B$8^2)*$B$2+Inputs!$B$8*SQRT($B$2)*MC_Shocks!BG79)</f>
        <v>575.652002446054</v>
      </c>
      <c r="BJ82" s="0" t="n">
        <f aca="false">BI82*EXP((Inputs!$B$6-Inputs!$B$7-0.5*Inputs!$B$8^2)*$B$2+Inputs!$B$8*SQRT($B$2)*MC_Shocks!BH79)</f>
        <v>573.344275108945</v>
      </c>
      <c r="BK82" s="0" t="n">
        <f aca="false">BJ82*EXP((Inputs!$B$6-Inputs!$B$7-0.5*Inputs!$B$8^2)*$B$2+Inputs!$B$8*SQRT($B$2)*MC_Shocks!BI79)</f>
        <v>579.458505750779</v>
      </c>
      <c r="BL82" s="0" t="n">
        <f aca="false">BK82*EXP((Inputs!$B$6-Inputs!$B$7-0.5*Inputs!$B$8^2)*$B$2+Inputs!$B$8*SQRT($B$2)*MC_Shocks!BJ79)</f>
        <v>583.328130354507</v>
      </c>
      <c r="BM82" s="0" t="n">
        <f aca="false">BL82*EXP((Inputs!$B$6-Inputs!$B$7-0.5*Inputs!$B$8^2)*$B$2+Inputs!$B$8*SQRT($B$2)*MC_Shocks!BK79)</f>
        <v>584.114713396827</v>
      </c>
      <c r="BN82" s="0" t="n">
        <f aca="false">AVERAGE(C82:BM82)</f>
        <v>597.189467057596</v>
      </c>
      <c r="BO82" s="0" t="n">
        <f aca="false">MAX(B82:BM82)</f>
        <v>616.345376146223</v>
      </c>
      <c r="BP82" s="0" t="n">
        <f aca="false">MAX(BM82-Inputs!$B$4,0)</f>
        <v>9.11471339682737</v>
      </c>
      <c r="BQ82" s="0" t="n">
        <f aca="false">MAX(Inputs!$B$4-BM82,0)</f>
        <v>0</v>
      </c>
      <c r="BR82" s="0" t="n">
        <f aca="false">MAX(BN82-Inputs!$B$4,0)</f>
        <v>22.1894670575964</v>
      </c>
      <c r="BS82" s="0" t="n">
        <f aca="false">IF(BO82&gt;=Inputs!$B$9,0,MAX(BM82-Inputs!$B$4,0))</f>
        <v>0</v>
      </c>
    </row>
    <row r="83" customFormat="false" ht="15" hidden="false" customHeight="false" outlineLevel="0" collapsed="false">
      <c r="A83" s="0" t="n">
        <v>79</v>
      </c>
      <c r="B83" s="0" t="n">
        <f aca="false">Inputs!$B$3</f>
        <v>574.788024902344</v>
      </c>
      <c r="C83" s="0" t="n">
        <f aca="false">B83*EXP((Inputs!$B$6-Inputs!$B$7-0.5*Inputs!$B$8^2)*$B$2+Inputs!$B$8*SQRT($B$2)*MC_Shocks!A80)</f>
        <v>569.071203576854</v>
      </c>
      <c r="D83" s="0" t="n">
        <f aca="false">C83*EXP((Inputs!$B$6-Inputs!$B$7-0.5*Inputs!$B$8^2)*$B$2+Inputs!$B$8*SQRT($B$2)*MC_Shocks!B80)</f>
        <v>570.080108870004</v>
      </c>
      <c r="E83" s="0" t="n">
        <f aca="false">D83*EXP((Inputs!$B$6-Inputs!$B$7-0.5*Inputs!$B$8^2)*$B$2+Inputs!$B$8*SQRT($B$2)*MC_Shocks!C80)</f>
        <v>574.960440540477</v>
      </c>
      <c r="F83" s="0" t="n">
        <f aca="false">E83*EXP((Inputs!$B$6-Inputs!$B$7-0.5*Inputs!$B$8^2)*$B$2+Inputs!$B$8*SQRT($B$2)*MC_Shocks!D80)</f>
        <v>573.303749370393</v>
      </c>
      <c r="G83" s="0" t="n">
        <f aca="false">F83*EXP((Inputs!$B$6-Inputs!$B$7-0.5*Inputs!$B$8^2)*$B$2+Inputs!$B$8*SQRT($B$2)*MC_Shocks!E80)</f>
        <v>579.536324294295</v>
      </c>
      <c r="H83" s="0" t="n">
        <f aca="false">G83*EXP((Inputs!$B$6-Inputs!$B$7-0.5*Inputs!$B$8^2)*$B$2+Inputs!$B$8*SQRT($B$2)*MC_Shocks!F80)</f>
        <v>585.565454105766</v>
      </c>
      <c r="I83" s="0" t="n">
        <f aca="false">H83*EXP((Inputs!$B$6-Inputs!$B$7-0.5*Inputs!$B$8^2)*$B$2+Inputs!$B$8*SQRT($B$2)*MC_Shocks!G80)</f>
        <v>593.40113701518</v>
      </c>
      <c r="J83" s="0" t="n">
        <f aca="false">I83*EXP((Inputs!$B$6-Inputs!$B$7-0.5*Inputs!$B$8^2)*$B$2+Inputs!$B$8*SQRT($B$2)*MC_Shocks!H80)</f>
        <v>594.895900731802</v>
      </c>
      <c r="K83" s="0" t="n">
        <f aca="false">J83*EXP((Inputs!$B$6-Inputs!$B$7-0.5*Inputs!$B$8^2)*$B$2+Inputs!$B$8*SQRT($B$2)*MC_Shocks!I80)</f>
        <v>597.730818688491</v>
      </c>
      <c r="L83" s="0" t="n">
        <f aca="false">K83*EXP((Inputs!$B$6-Inputs!$B$7-0.5*Inputs!$B$8^2)*$B$2+Inputs!$B$8*SQRT($B$2)*MC_Shocks!J80)</f>
        <v>604.531354339513</v>
      </c>
      <c r="M83" s="0" t="n">
        <f aca="false">L83*EXP((Inputs!$B$6-Inputs!$B$7-0.5*Inputs!$B$8^2)*$B$2+Inputs!$B$8*SQRT($B$2)*MC_Shocks!K80)</f>
        <v>606.737973536698</v>
      </c>
      <c r="N83" s="0" t="n">
        <f aca="false">M83*EXP((Inputs!$B$6-Inputs!$B$7-0.5*Inputs!$B$8^2)*$B$2+Inputs!$B$8*SQRT($B$2)*MC_Shocks!L80)</f>
        <v>604.387217069219</v>
      </c>
      <c r="O83" s="0" t="n">
        <f aca="false">N83*EXP((Inputs!$B$6-Inputs!$B$7-0.5*Inputs!$B$8^2)*$B$2+Inputs!$B$8*SQRT($B$2)*MC_Shocks!M80)</f>
        <v>602.297274739838</v>
      </c>
      <c r="P83" s="0" t="n">
        <f aca="false">O83*EXP((Inputs!$B$6-Inputs!$B$7-0.5*Inputs!$B$8^2)*$B$2+Inputs!$B$8*SQRT($B$2)*MC_Shocks!N80)</f>
        <v>603.495093325009</v>
      </c>
      <c r="Q83" s="0" t="n">
        <f aca="false">P83*EXP((Inputs!$B$6-Inputs!$B$7-0.5*Inputs!$B$8^2)*$B$2+Inputs!$B$8*SQRT($B$2)*MC_Shocks!O80)</f>
        <v>597.404396085592</v>
      </c>
      <c r="R83" s="0" t="n">
        <f aca="false">Q83*EXP((Inputs!$B$6-Inputs!$B$7-0.5*Inputs!$B$8^2)*$B$2+Inputs!$B$8*SQRT($B$2)*MC_Shocks!P80)</f>
        <v>596.782141559817</v>
      </c>
      <c r="S83" s="0" t="n">
        <f aca="false">R83*EXP((Inputs!$B$6-Inputs!$B$7-0.5*Inputs!$B$8^2)*$B$2+Inputs!$B$8*SQRT($B$2)*MC_Shocks!Q80)</f>
        <v>602.052901684722</v>
      </c>
      <c r="T83" s="0" t="n">
        <f aca="false">S83*EXP((Inputs!$B$6-Inputs!$B$7-0.5*Inputs!$B$8^2)*$B$2+Inputs!$B$8*SQRT($B$2)*MC_Shocks!R80)</f>
        <v>591.733588645829</v>
      </c>
      <c r="U83" s="0" t="n">
        <f aca="false">T83*EXP((Inputs!$B$6-Inputs!$B$7-0.5*Inputs!$B$8^2)*$B$2+Inputs!$B$8*SQRT($B$2)*MC_Shocks!S80)</f>
        <v>599.037277322601</v>
      </c>
      <c r="V83" s="0" t="n">
        <f aca="false">U83*EXP((Inputs!$B$6-Inputs!$B$7-0.5*Inputs!$B$8^2)*$B$2+Inputs!$B$8*SQRT($B$2)*MC_Shocks!T80)</f>
        <v>604.451785379878</v>
      </c>
      <c r="W83" s="0" t="n">
        <f aca="false">V83*EXP((Inputs!$B$6-Inputs!$B$7-0.5*Inputs!$B$8^2)*$B$2+Inputs!$B$8*SQRT($B$2)*MC_Shocks!U80)</f>
        <v>602.307998764726</v>
      </c>
      <c r="X83" s="0" t="n">
        <f aca="false">W83*EXP((Inputs!$B$6-Inputs!$B$7-0.5*Inputs!$B$8^2)*$B$2+Inputs!$B$8*SQRT($B$2)*MC_Shocks!V80)</f>
        <v>604.967033388191</v>
      </c>
      <c r="Y83" s="0" t="n">
        <f aca="false">X83*EXP((Inputs!$B$6-Inputs!$B$7-0.5*Inputs!$B$8^2)*$B$2+Inputs!$B$8*SQRT($B$2)*MC_Shocks!W80)</f>
        <v>605.039209359368</v>
      </c>
      <c r="Z83" s="0" t="n">
        <f aca="false">Y83*EXP((Inputs!$B$6-Inputs!$B$7-0.5*Inputs!$B$8^2)*$B$2+Inputs!$B$8*SQRT($B$2)*MC_Shocks!X80)</f>
        <v>611.029389155081</v>
      </c>
      <c r="AA83" s="0" t="n">
        <f aca="false">Z83*EXP((Inputs!$B$6-Inputs!$B$7-0.5*Inputs!$B$8^2)*$B$2+Inputs!$B$8*SQRT($B$2)*MC_Shocks!Y80)</f>
        <v>615.869427578951</v>
      </c>
      <c r="AB83" s="0" t="n">
        <f aca="false">AA83*EXP((Inputs!$B$6-Inputs!$B$7-0.5*Inputs!$B$8^2)*$B$2+Inputs!$B$8*SQRT($B$2)*MC_Shocks!Z80)</f>
        <v>609.124447513878</v>
      </c>
      <c r="AC83" s="0" t="n">
        <f aca="false">AB83*EXP((Inputs!$B$6-Inputs!$B$7-0.5*Inputs!$B$8^2)*$B$2+Inputs!$B$8*SQRT($B$2)*MC_Shocks!AA80)</f>
        <v>612.02654250294</v>
      </c>
      <c r="AD83" s="0" t="n">
        <f aca="false">AC83*EXP((Inputs!$B$6-Inputs!$B$7-0.5*Inputs!$B$8^2)*$B$2+Inputs!$B$8*SQRT($B$2)*MC_Shocks!AB80)</f>
        <v>611.08663523644</v>
      </c>
      <c r="AE83" s="0" t="n">
        <f aca="false">AD83*EXP((Inputs!$B$6-Inputs!$B$7-0.5*Inputs!$B$8^2)*$B$2+Inputs!$B$8*SQRT($B$2)*MC_Shocks!AC80)</f>
        <v>611.545999854331</v>
      </c>
      <c r="AF83" s="0" t="n">
        <f aca="false">AE83*EXP((Inputs!$B$6-Inputs!$B$7-0.5*Inputs!$B$8^2)*$B$2+Inputs!$B$8*SQRT($B$2)*MC_Shocks!AD80)</f>
        <v>608.080907923025</v>
      </c>
      <c r="AG83" s="0" t="n">
        <f aca="false">AF83*EXP((Inputs!$B$6-Inputs!$B$7-0.5*Inputs!$B$8^2)*$B$2+Inputs!$B$8*SQRT($B$2)*MC_Shocks!AE80)</f>
        <v>616.630621595583</v>
      </c>
      <c r="AH83" s="0" t="n">
        <f aca="false">AG83*EXP((Inputs!$B$6-Inputs!$B$7-0.5*Inputs!$B$8^2)*$B$2+Inputs!$B$8*SQRT($B$2)*MC_Shocks!AF80)</f>
        <v>621.797995416776</v>
      </c>
      <c r="AI83" s="0" t="n">
        <f aca="false">AH83*EXP((Inputs!$B$6-Inputs!$B$7-0.5*Inputs!$B$8^2)*$B$2+Inputs!$B$8*SQRT($B$2)*MC_Shocks!AG80)</f>
        <v>618.217925599066</v>
      </c>
      <c r="AJ83" s="0" t="n">
        <f aca="false">AI83*EXP((Inputs!$B$6-Inputs!$B$7-0.5*Inputs!$B$8^2)*$B$2+Inputs!$B$8*SQRT($B$2)*MC_Shocks!AH80)</f>
        <v>611.764827311858</v>
      </c>
      <c r="AK83" s="0" t="n">
        <f aca="false">AJ83*EXP((Inputs!$B$6-Inputs!$B$7-0.5*Inputs!$B$8^2)*$B$2+Inputs!$B$8*SQRT($B$2)*MC_Shocks!AI80)</f>
        <v>609.953510120996</v>
      </c>
      <c r="AL83" s="0" t="n">
        <f aca="false">AK83*EXP((Inputs!$B$6-Inputs!$B$7-0.5*Inputs!$B$8^2)*$B$2+Inputs!$B$8*SQRT($B$2)*MC_Shocks!AJ80)</f>
        <v>612.117318845096</v>
      </c>
      <c r="AM83" s="0" t="n">
        <f aca="false">AL83*EXP((Inputs!$B$6-Inputs!$B$7-0.5*Inputs!$B$8^2)*$B$2+Inputs!$B$8*SQRT($B$2)*MC_Shocks!AK80)</f>
        <v>613.342699598782</v>
      </c>
      <c r="AN83" s="0" t="n">
        <f aca="false">AM83*EXP((Inputs!$B$6-Inputs!$B$7-0.5*Inputs!$B$8^2)*$B$2+Inputs!$B$8*SQRT($B$2)*MC_Shocks!AL80)</f>
        <v>619.528815692233</v>
      </c>
      <c r="AO83" s="0" t="n">
        <f aca="false">AN83*EXP((Inputs!$B$6-Inputs!$B$7-0.5*Inputs!$B$8^2)*$B$2+Inputs!$B$8*SQRT($B$2)*MC_Shocks!AM80)</f>
        <v>623.482030584896</v>
      </c>
      <c r="AP83" s="0" t="n">
        <f aca="false">AO83*EXP((Inputs!$B$6-Inputs!$B$7-0.5*Inputs!$B$8^2)*$B$2+Inputs!$B$8*SQRT($B$2)*MC_Shocks!AN80)</f>
        <v>628.35533432232</v>
      </c>
      <c r="AQ83" s="0" t="n">
        <f aca="false">AP83*EXP((Inputs!$B$6-Inputs!$B$7-0.5*Inputs!$B$8^2)*$B$2+Inputs!$B$8*SQRT($B$2)*MC_Shocks!AO80)</f>
        <v>630.046158582486</v>
      </c>
      <c r="AR83" s="0" t="n">
        <f aca="false">AQ83*EXP((Inputs!$B$6-Inputs!$B$7-0.5*Inputs!$B$8^2)*$B$2+Inputs!$B$8*SQRT($B$2)*MC_Shocks!AP80)</f>
        <v>623.199167925382</v>
      </c>
      <c r="AS83" s="0" t="n">
        <f aca="false">AR83*EXP((Inputs!$B$6-Inputs!$B$7-0.5*Inputs!$B$8^2)*$B$2+Inputs!$B$8*SQRT($B$2)*MC_Shocks!AQ80)</f>
        <v>622.291117801253</v>
      </c>
      <c r="AT83" s="0" t="n">
        <f aca="false">AS83*EXP((Inputs!$B$6-Inputs!$B$7-0.5*Inputs!$B$8^2)*$B$2+Inputs!$B$8*SQRT($B$2)*MC_Shocks!AR80)</f>
        <v>627.605633171591</v>
      </c>
      <c r="AU83" s="0" t="n">
        <f aca="false">AT83*EXP((Inputs!$B$6-Inputs!$B$7-0.5*Inputs!$B$8^2)*$B$2+Inputs!$B$8*SQRT($B$2)*MC_Shocks!AS80)</f>
        <v>627.408343930725</v>
      </c>
      <c r="AV83" s="0" t="n">
        <f aca="false">AU83*EXP((Inputs!$B$6-Inputs!$B$7-0.5*Inputs!$B$8^2)*$B$2+Inputs!$B$8*SQRT($B$2)*MC_Shocks!AT80)</f>
        <v>629.976753103057</v>
      </c>
      <c r="AW83" s="0" t="n">
        <f aca="false">AV83*EXP((Inputs!$B$6-Inputs!$B$7-0.5*Inputs!$B$8^2)*$B$2+Inputs!$B$8*SQRT($B$2)*MC_Shocks!AU80)</f>
        <v>628.445071881413</v>
      </c>
      <c r="AX83" s="0" t="n">
        <f aca="false">AW83*EXP((Inputs!$B$6-Inputs!$B$7-0.5*Inputs!$B$8^2)*$B$2+Inputs!$B$8*SQRT($B$2)*MC_Shocks!AV80)</f>
        <v>623.390731237322</v>
      </c>
      <c r="AY83" s="0" t="n">
        <f aca="false">AX83*EXP((Inputs!$B$6-Inputs!$B$7-0.5*Inputs!$B$8^2)*$B$2+Inputs!$B$8*SQRT($B$2)*MC_Shocks!AW80)</f>
        <v>622.83980021502</v>
      </c>
      <c r="AZ83" s="0" t="n">
        <f aca="false">AY83*EXP((Inputs!$B$6-Inputs!$B$7-0.5*Inputs!$B$8^2)*$B$2+Inputs!$B$8*SQRT($B$2)*MC_Shocks!AX80)</f>
        <v>624.42756386601</v>
      </c>
      <c r="BA83" s="0" t="n">
        <f aca="false">AZ83*EXP((Inputs!$B$6-Inputs!$B$7-0.5*Inputs!$B$8^2)*$B$2+Inputs!$B$8*SQRT($B$2)*MC_Shocks!AY80)</f>
        <v>621.246606395178</v>
      </c>
      <c r="BB83" s="0" t="n">
        <f aca="false">BA83*EXP((Inputs!$B$6-Inputs!$B$7-0.5*Inputs!$B$8^2)*$B$2+Inputs!$B$8*SQRT($B$2)*MC_Shocks!AZ80)</f>
        <v>620.144524223212</v>
      </c>
      <c r="BC83" s="0" t="n">
        <f aca="false">BB83*EXP((Inputs!$B$6-Inputs!$B$7-0.5*Inputs!$B$8^2)*$B$2+Inputs!$B$8*SQRT($B$2)*MC_Shocks!BA80)</f>
        <v>615.5980023627</v>
      </c>
      <c r="BD83" s="0" t="n">
        <f aca="false">BC83*EXP((Inputs!$B$6-Inputs!$B$7-0.5*Inputs!$B$8^2)*$B$2+Inputs!$B$8*SQRT($B$2)*MC_Shocks!BB80)</f>
        <v>621.146777637434</v>
      </c>
      <c r="BE83" s="0" t="n">
        <f aca="false">BD83*EXP((Inputs!$B$6-Inputs!$B$7-0.5*Inputs!$B$8^2)*$B$2+Inputs!$B$8*SQRT($B$2)*MC_Shocks!BC80)</f>
        <v>619.75598785177</v>
      </c>
      <c r="BF83" s="0" t="n">
        <f aca="false">BE83*EXP((Inputs!$B$6-Inputs!$B$7-0.5*Inputs!$B$8^2)*$B$2+Inputs!$B$8*SQRT($B$2)*MC_Shocks!BD80)</f>
        <v>626.998917000928</v>
      </c>
      <c r="BG83" s="0" t="n">
        <f aca="false">BF83*EXP((Inputs!$B$6-Inputs!$B$7-0.5*Inputs!$B$8^2)*$B$2+Inputs!$B$8*SQRT($B$2)*MC_Shocks!BE80)</f>
        <v>634.709007606825</v>
      </c>
      <c r="BH83" s="0" t="n">
        <f aca="false">BG83*EXP((Inputs!$B$6-Inputs!$B$7-0.5*Inputs!$B$8^2)*$B$2+Inputs!$B$8*SQRT($B$2)*MC_Shocks!BF80)</f>
        <v>634.360897451157</v>
      </c>
      <c r="BI83" s="0" t="n">
        <f aca="false">BH83*EXP((Inputs!$B$6-Inputs!$B$7-0.5*Inputs!$B$8^2)*$B$2+Inputs!$B$8*SQRT($B$2)*MC_Shocks!BG80)</f>
        <v>629.365629406422</v>
      </c>
      <c r="BJ83" s="0" t="n">
        <f aca="false">BI83*EXP((Inputs!$B$6-Inputs!$B$7-0.5*Inputs!$B$8^2)*$B$2+Inputs!$B$8*SQRT($B$2)*MC_Shocks!BH80)</f>
        <v>619.095384843124</v>
      </c>
      <c r="BK83" s="0" t="n">
        <f aca="false">BJ83*EXP((Inputs!$B$6-Inputs!$B$7-0.5*Inputs!$B$8^2)*$B$2+Inputs!$B$8*SQRT($B$2)*MC_Shocks!BI80)</f>
        <v>611.965599477053</v>
      </c>
      <c r="BL83" s="0" t="n">
        <f aca="false">BK83*EXP((Inputs!$B$6-Inputs!$B$7-0.5*Inputs!$B$8^2)*$B$2+Inputs!$B$8*SQRT($B$2)*MC_Shocks!BJ80)</f>
        <v>605.389359580447</v>
      </c>
      <c r="BM83" s="0" t="n">
        <f aca="false">BL83*EXP((Inputs!$B$6-Inputs!$B$7-0.5*Inputs!$B$8^2)*$B$2+Inputs!$B$8*SQRT($B$2)*MC_Shocks!BK80)</f>
        <v>612.103566233647</v>
      </c>
      <c r="BN83" s="0" t="n">
        <f aca="false">AVERAGE(C83:BM83)</f>
        <v>610.30532401636</v>
      </c>
      <c r="BO83" s="0" t="n">
        <f aca="false">MAX(B83:BM83)</f>
        <v>634.709007606825</v>
      </c>
      <c r="BP83" s="0" t="n">
        <f aca="false">MAX(BM83-Inputs!$B$4,0)</f>
        <v>37.1035662336467</v>
      </c>
      <c r="BQ83" s="0" t="n">
        <f aca="false">MAX(Inputs!$B$4-BM83,0)</f>
        <v>0</v>
      </c>
      <c r="BR83" s="0" t="n">
        <f aca="false">MAX(BN83-Inputs!$B$4,0)</f>
        <v>35.3053240163598</v>
      </c>
      <c r="BS83" s="0" t="n">
        <f aca="false">IF(BO83&gt;=Inputs!$B$9,0,MAX(BM83-Inputs!$B$4,0))</f>
        <v>0</v>
      </c>
    </row>
    <row r="84" customFormat="false" ht="15" hidden="false" customHeight="false" outlineLevel="0" collapsed="false">
      <c r="A84" s="0" t="n">
        <v>80</v>
      </c>
      <c r="B84" s="0" t="n">
        <f aca="false">Inputs!$B$3</f>
        <v>574.788024902344</v>
      </c>
      <c r="C84" s="0" t="n">
        <f aca="false">B84*EXP((Inputs!$B$6-Inputs!$B$7-0.5*Inputs!$B$8^2)*$B$2+Inputs!$B$8*SQRT($B$2)*MC_Shocks!A81)</f>
        <v>575.370672042166</v>
      </c>
      <c r="D84" s="0" t="n">
        <f aca="false">C84*EXP((Inputs!$B$6-Inputs!$B$7-0.5*Inputs!$B$8^2)*$B$2+Inputs!$B$8*SQRT($B$2)*MC_Shocks!B81)</f>
        <v>577.206175169902</v>
      </c>
      <c r="E84" s="0" t="n">
        <f aca="false">D84*EXP((Inputs!$B$6-Inputs!$B$7-0.5*Inputs!$B$8^2)*$B$2+Inputs!$B$8*SQRT($B$2)*MC_Shocks!C81)</f>
        <v>567.181489507512</v>
      </c>
      <c r="F84" s="0" t="n">
        <f aca="false">E84*EXP((Inputs!$B$6-Inputs!$B$7-0.5*Inputs!$B$8^2)*$B$2+Inputs!$B$8*SQRT($B$2)*MC_Shocks!D81)</f>
        <v>561.869854021691</v>
      </c>
      <c r="G84" s="0" t="n">
        <f aca="false">F84*EXP((Inputs!$B$6-Inputs!$B$7-0.5*Inputs!$B$8^2)*$B$2+Inputs!$B$8*SQRT($B$2)*MC_Shocks!E81)</f>
        <v>565.891149066582</v>
      </c>
      <c r="H84" s="0" t="n">
        <f aca="false">G84*EXP((Inputs!$B$6-Inputs!$B$7-0.5*Inputs!$B$8^2)*$B$2+Inputs!$B$8*SQRT($B$2)*MC_Shocks!F81)</f>
        <v>567.233502040876</v>
      </c>
      <c r="I84" s="0" t="n">
        <f aca="false">H84*EXP((Inputs!$B$6-Inputs!$B$7-0.5*Inputs!$B$8^2)*$B$2+Inputs!$B$8*SQRT($B$2)*MC_Shocks!G81)</f>
        <v>566.624934188671</v>
      </c>
      <c r="J84" s="0" t="n">
        <f aca="false">I84*EXP((Inputs!$B$6-Inputs!$B$7-0.5*Inputs!$B$8^2)*$B$2+Inputs!$B$8*SQRT($B$2)*MC_Shocks!H81)</f>
        <v>569.223296128622</v>
      </c>
      <c r="K84" s="0" t="n">
        <f aca="false">J84*EXP((Inputs!$B$6-Inputs!$B$7-0.5*Inputs!$B$8^2)*$B$2+Inputs!$B$8*SQRT($B$2)*MC_Shocks!I81)</f>
        <v>576.712480202864</v>
      </c>
      <c r="L84" s="0" t="n">
        <f aca="false">K84*EXP((Inputs!$B$6-Inputs!$B$7-0.5*Inputs!$B$8^2)*$B$2+Inputs!$B$8*SQRT($B$2)*MC_Shocks!J81)</f>
        <v>575.756395975049</v>
      </c>
      <c r="M84" s="0" t="n">
        <f aca="false">L84*EXP((Inputs!$B$6-Inputs!$B$7-0.5*Inputs!$B$8^2)*$B$2+Inputs!$B$8*SQRT($B$2)*MC_Shocks!K81)</f>
        <v>576.12766873064</v>
      </c>
      <c r="N84" s="0" t="n">
        <f aca="false">M84*EXP((Inputs!$B$6-Inputs!$B$7-0.5*Inputs!$B$8^2)*$B$2+Inputs!$B$8*SQRT($B$2)*MC_Shocks!L81)</f>
        <v>577.06301662233</v>
      </c>
      <c r="O84" s="0" t="n">
        <f aca="false">N84*EXP((Inputs!$B$6-Inputs!$B$7-0.5*Inputs!$B$8^2)*$B$2+Inputs!$B$8*SQRT($B$2)*MC_Shocks!M81)</f>
        <v>588.173701454004</v>
      </c>
      <c r="P84" s="0" t="n">
        <f aca="false">O84*EXP((Inputs!$B$6-Inputs!$B$7-0.5*Inputs!$B$8^2)*$B$2+Inputs!$B$8*SQRT($B$2)*MC_Shocks!N81)</f>
        <v>578.513875292657</v>
      </c>
      <c r="Q84" s="0" t="n">
        <f aca="false">P84*EXP((Inputs!$B$6-Inputs!$B$7-0.5*Inputs!$B$8^2)*$B$2+Inputs!$B$8*SQRT($B$2)*MC_Shocks!O81)</f>
        <v>581.712791497517</v>
      </c>
      <c r="R84" s="0" t="n">
        <f aca="false">Q84*EXP((Inputs!$B$6-Inputs!$B$7-0.5*Inputs!$B$8^2)*$B$2+Inputs!$B$8*SQRT($B$2)*MC_Shocks!P81)</f>
        <v>581.238078441979</v>
      </c>
      <c r="S84" s="0" t="n">
        <f aca="false">R84*EXP((Inputs!$B$6-Inputs!$B$7-0.5*Inputs!$B$8^2)*$B$2+Inputs!$B$8*SQRT($B$2)*MC_Shocks!Q81)</f>
        <v>583.912388678855</v>
      </c>
      <c r="T84" s="0" t="n">
        <f aca="false">S84*EXP((Inputs!$B$6-Inputs!$B$7-0.5*Inputs!$B$8^2)*$B$2+Inputs!$B$8*SQRT($B$2)*MC_Shocks!R81)</f>
        <v>580.930058916764</v>
      </c>
      <c r="U84" s="0" t="n">
        <f aca="false">T84*EXP((Inputs!$B$6-Inputs!$B$7-0.5*Inputs!$B$8^2)*$B$2+Inputs!$B$8*SQRT($B$2)*MC_Shocks!S81)</f>
        <v>580.759226721353</v>
      </c>
      <c r="V84" s="0" t="n">
        <f aca="false">U84*EXP((Inputs!$B$6-Inputs!$B$7-0.5*Inputs!$B$8^2)*$B$2+Inputs!$B$8*SQRT($B$2)*MC_Shocks!T81)</f>
        <v>584.101155443357</v>
      </c>
      <c r="W84" s="0" t="n">
        <f aca="false">V84*EXP((Inputs!$B$6-Inputs!$B$7-0.5*Inputs!$B$8^2)*$B$2+Inputs!$B$8*SQRT($B$2)*MC_Shocks!U81)</f>
        <v>598.761348430323</v>
      </c>
      <c r="X84" s="0" t="n">
        <f aca="false">W84*EXP((Inputs!$B$6-Inputs!$B$7-0.5*Inputs!$B$8^2)*$B$2+Inputs!$B$8*SQRT($B$2)*MC_Shocks!V81)</f>
        <v>602.66865370785</v>
      </c>
      <c r="Y84" s="0" t="n">
        <f aca="false">X84*EXP((Inputs!$B$6-Inputs!$B$7-0.5*Inputs!$B$8^2)*$B$2+Inputs!$B$8*SQRT($B$2)*MC_Shocks!W81)</f>
        <v>598.684175278659</v>
      </c>
      <c r="Z84" s="0" t="n">
        <f aca="false">Y84*EXP((Inputs!$B$6-Inputs!$B$7-0.5*Inputs!$B$8^2)*$B$2+Inputs!$B$8*SQRT($B$2)*MC_Shocks!X81)</f>
        <v>596.731261897578</v>
      </c>
      <c r="AA84" s="0" t="n">
        <f aca="false">Z84*EXP((Inputs!$B$6-Inputs!$B$7-0.5*Inputs!$B$8^2)*$B$2+Inputs!$B$8*SQRT($B$2)*MC_Shocks!Y81)</f>
        <v>594.644813832025</v>
      </c>
      <c r="AB84" s="0" t="n">
        <f aca="false">AA84*EXP((Inputs!$B$6-Inputs!$B$7-0.5*Inputs!$B$8^2)*$B$2+Inputs!$B$8*SQRT($B$2)*MC_Shocks!Z81)</f>
        <v>586.289582876942</v>
      </c>
      <c r="AC84" s="0" t="n">
        <f aca="false">AB84*EXP((Inputs!$B$6-Inputs!$B$7-0.5*Inputs!$B$8^2)*$B$2+Inputs!$B$8*SQRT($B$2)*MC_Shocks!AA81)</f>
        <v>584.811498986982</v>
      </c>
      <c r="AD84" s="0" t="n">
        <f aca="false">AC84*EXP((Inputs!$B$6-Inputs!$B$7-0.5*Inputs!$B$8^2)*$B$2+Inputs!$B$8*SQRT($B$2)*MC_Shocks!AB81)</f>
        <v>588.276693021658</v>
      </c>
      <c r="AE84" s="0" t="n">
        <f aca="false">AD84*EXP((Inputs!$B$6-Inputs!$B$7-0.5*Inputs!$B$8^2)*$B$2+Inputs!$B$8*SQRT($B$2)*MC_Shocks!AC81)</f>
        <v>582.415026540354</v>
      </c>
      <c r="AF84" s="0" t="n">
        <f aca="false">AE84*EXP((Inputs!$B$6-Inputs!$B$7-0.5*Inputs!$B$8^2)*$B$2+Inputs!$B$8*SQRT($B$2)*MC_Shocks!AD81)</f>
        <v>587.334907073183</v>
      </c>
      <c r="AG84" s="0" t="n">
        <f aca="false">AF84*EXP((Inputs!$B$6-Inputs!$B$7-0.5*Inputs!$B$8^2)*$B$2+Inputs!$B$8*SQRT($B$2)*MC_Shocks!AE81)</f>
        <v>589.667620829492</v>
      </c>
      <c r="AH84" s="0" t="n">
        <f aca="false">AG84*EXP((Inputs!$B$6-Inputs!$B$7-0.5*Inputs!$B$8^2)*$B$2+Inputs!$B$8*SQRT($B$2)*MC_Shocks!AF81)</f>
        <v>586.29830153897</v>
      </c>
      <c r="AI84" s="0" t="n">
        <f aca="false">AH84*EXP((Inputs!$B$6-Inputs!$B$7-0.5*Inputs!$B$8^2)*$B$2+Inputs!$B$8*SQRT($B$2)*MC_Shocks!AG81)</f>
        <v>585.695649776736</v>
      </c>
      <c r="AJ84" s="0" t="n">
        <f aca="false">AI84*EXP((Inputs!$B$6-Inputs!$B$7-0.5*Inputs!$B$8^2)*$B$2+Inputs!$B$8*SQRT($B$2)*MC_Shocks!AH81)</f>
        <v>593.225168624035</v>
      </c>
      <c r="AK84" s="0" t="n">
        <f aca="false">AJ84*EXP((Inputs!$B$6-Inputs!$B$7-0.5*Inputs!$B$8^2)*$B$2+Inputs!$B$8*SQRT($B$2)*MC_Shocks!AI81)</f>
        <v>596.743618751626</v>
      </c>
      <c r="AL84" s="0" t="n">
        <f aca="false">AK84*EXP((Inputs!$B$6-Inputs!$B$7-0.5*Inputs!$B$8^2)*$B$2+Inputs!$B$8*SQRT($B$2)*MC_Shocks!AJ81)</f>
        <v>596.841497569386</v>
      </c>
      <c r="AM84" s="0" t="n">
        <f aca="false">AL84*EXP((Inputs!$B$6-Inputs!$B$7-0.5*Inputs!$B$8^2)*$B$2+Inputs!$B$8*SQRT($B$2)*MC_Shocks!AK81)</f>
        <v>595.773389121958</v>
      </c>
      <c r="AN84" s="0" t="n">
        <f aca="false">AM84*EXP((Inputs!$B$6-Inputs!$B$7-0.5*Inputs!$B$8^2)*$B$2+Inputs!$B$8*SQRT($B$2)*MC_Shocks!AL81)</f>
        <v>596.191807319179</v>
      </c>
      <c r="AO84" s="0" t="n">
        <f aca="false">AN84*EXP((Inputs!$B$6-Inputs!$B$7-0.5*Inputs!$B$8^2)*$B$2+Inputs!$B$8*SQRT($B$2)*MC_Shocks!AM81)</f>
        <v>593.832306390581</v>
      </c>
      <c r="AP84" s="0" t="n">
        <f aca="false">AO84*EXP((Inputs!$B$6-Inputs!$B$7-0.5*Inputs!$B$8^2)*$B$2+Inputs!$B$8*SQRT($B$2)*MC_Shocks!AN81)</f>
        <v>584.054557617884</v>
      </c>
      <c r="AQ84" s="0" t="n">
        <f aca="false">AP84*EXP((Inputs!$B$6-Inputs!$B$7-0.5*Inputs!$B$8^2)*$B$2+Inputs!$B$8*SQRT($B$2)*MC_Shocks!AO81)</f>
        <v>593.649598887423</v>
      </c>
      <c r="AR84" s="0" t="n">
        <f aca="false">AQ84*EXP((Inputs!$B$6-Inputs!$B$7-0.5*Inputs!$B$8^2)*$B$2+Inputs!$B$8*SQRT($B$2)*MC_Shocks!AP81)</f>
        <v>594.437606446528</v>
      </c>
      <c r="AS84" s="0" t="n">
        <f aca="false">AR84*EXP((Inputs!$B$6-Inputs!$B$7-0.5*Inputs!$B$8^2)*$B$2+Inputs!$B$8*SQRT($B$2)*MC_Shocks!AQ81)</f>
        <v>596.374349899171</v>
      </c>
      <c r="AT84" s="0" t="n">
        <f aca="false">AS84*EXP((Inputs!$B$6-Inputs!$B$7-0.5*Inputs!$B$8^2)*$B$2+Inputs!$B$8*SQRT($B$2)*MC_Shocks!AR81)</f>
        <v>596.156681860584</v>
      </c>
      <c r="AU84" s="0" t="n">
        <f aca="false">AT84*EXP((Inputs!$B$6-Inputs!$B$7-0.5*Inputs!$B$8^2)*$B$2+Inputs!$B$8*SQRT($B$2)*MC_Shocks!AS81)</f>
        <v>592.746130195409</v>
      </c>
      <c r="AV84" s="0" t="n">
        <f aca="false">AU84*EXP((Inputs!$B$6-Inputs!$B$7-0.5*Inputs!$B$8^2)*$B$2+Inputs!$B$8*SQRT($B$2)*MC_Shocks!AT81)</f>
        <v>591.928347201555</v>
      </c>
      <c r="AW84" s="0" t="n">
        <f aca="false">AV84*EXP((Inputs!$B$6-Inputs!$B$7-0.5*Inputs!$B$8^2)*$B$2+Inputs!$B$8*SQRT($B$2)*MC_Shocks!AU81)</f>
        <v>584.520576508743</v>
      </c>
      <c r="AX84" s="0" t="n">
        <f aca="false">AW84*EXP((Inputs!$B$6-Inputs!$B$7-0.5*Inputs!$B$8^2)*$B$2+Inputs!$B$8*SQRT($B$2)*MC_Shocks!AV81)</f>
        <v>595.231466934863</v>
      </c>
      <c r="AY84" s="0" t="n">
        <f aca="false">AX84*EXP((Inputs!$B$6-Inputs!$B$7-0.5*Inputs!$B$8^2)*$B$2+Inputs!$B$8*SQRT($B$2)*MC_Shocks!AW81)</f>
        <v>589.486218936119</v>
      </c>
      <c r="AZ84" s="0" t="n">
        <f aca="false">AY84*EXP((Inputs!$B$6-Inputs!$B$7-0.5*Inputs!$B$8^2)*$B$2+Inputs!$B$8*SQRT($B$2)*MC_Shocks!AX81)</f>
        <v>584.735215452904</v>
      </c>
      <c r="BA84" s="0" t="n">
        <f aca="false">AZ84*EXP((Inputs!$B$6-Inputs!$B$7-0.5*Inputs!$B$8^2)*$B$2+Inputs!$B$8*SQRT($B$2)*MC_Shocks!AY81)</f>
        <v>582.751522331283</v>
      </c>
      <c r="BB84" s="0" t="n">
        <f aca="false">BA84*EXP((Inputs!$B$6-Inputs!$B$7-0.5*Inputs!$B$8^2)*$B$2+Inputs!$B$8*SQRT($B$2)*MC_Shocks!AZ81)</f>
        <v>588.792289715987</v>
      </c>
      <c r="BC84" s="0" t="n">
        <f aca="false">BB84*EXP((Inputs!$B$6-Inputs!$B$7-0.5*Inputs!$B$8^2)*$B$2+Inputs!$B$8*SQRT($B$2)*MC_Shocks!BA81)</f>
        <v>588.915611655924</v>
      </c>
      <c r="BD84" s="0" t="n">
        <f aca="false">BC84*EXP((Inputs!$B$6-Inputs!$B$7-0.5*Inputs!$B$8^2)*$B$2+Inputs!$B$8*SQRT($B$2)*MC_Shocks!BB81)</f>
        <v>583.223812216875</v>
      </c>
      <c r="BE84" s="0" t="n">
        <f aca="false">BD84*EXP((Inputs!$B$6-Inputs!$B$7-0.5*Inputs!$B$8^2)*$B$2+Inputs!$B$8*SQRT($B$2)*MC_Shocks!BC81)</f>
        <v>589.111786004678</v>
      </c>
      <c r="BF84" s="0" t="n">
        <f aca="false">BE84*EXP((Inputs!$B$6-Inputs!$B$7-0.5*Inputs!$B$8^2)*$B$2+Inputs!$B$8*SQRT($B$2)*MC_Shocks!BD81)</f>
        <v>592.59386493357</v>
      </c>
      <c r="BG84" s="0" t="n">
        <f aca="false">BF84*EXP((Inputs!$B$6-Inputs!$B$7-0.5*Inputs!$B$8^2)*$B$2+Inputs!$B$8*SQRT($B$2)*MC_Shocks!BE81)</f>
        <v>595.186614098979</v>
      </c>
      <c r="BH84" s="0" t="n">
        <f aca="false">BG84*EXP((Inputs!$B$6-Inputs!$B$7-0.5*Inputs!$B$8^2)*$B$2+Inputs!$B$8*SQRT($B$2)*MC_Shocks!BF81)</f>
        <v>598.632096366675</v>
      </c>
      <c r="BI84" s="0" t="n">
        <f aca="false">BH84*EXP((Inputs!$B$6-Inputs!$B$7-0.5*Inputs!$B$8^2)*$B$2+Inputs!$B$8*SQRT($B$2)*MC_Shocks!BG81)</f>
        <v>610.168970899614</v>
      </c>
      <c r="BJ84" s="0" t="n">
        <f aca="false">BI84*EXP((Inputs!$B$6-Inputs!$B$7-0.5*Inputs!$B$8^2)*$B$2+Inputs!$B$8*SQRT($B$2)*MC_Shocks!BH81)</f>
        <v>620.896573989687</v>
      </c>
      <c r="BK84" s="0" t="n">
        <f aca="false">BJ84*EXP((Inputs!$B$6-Inputs!$B$7-0.5*Inputs!$B$8^2)*$B$2+Inputs!$B$8*SQRT($B$2)*MC_Shocks!BI81)</f>
        <v>617.581573268816</v>
      </c>
      <c r="BL84" s="0" t="n">
        <f aca="false">BK84*EXP((Inputs!$B$6-Inputs!$B$7-0.5*Inputs!$B$8^2)*$B$2+Inputs!$B$8*SQRT($B$2)*MC_Shocks!BJ81)</f>
        <v>625.647870871238</v>
      </c>
      <c r="BM84" s="0" t="n">
        <f aca="false">BL84*EXP((Inputs!$B$6-Inputs!$B$7-0.5*Inputs!$B$8^2)*$B$2+Inputs!$B$8*SQRT($B$2)*MC_Shocks!BK81)</f>
        <v>627.611718276221</v>
      </c>
      <c r="BN84" s="0" t="n">
        <f aca="false">AVERAGE(C84:BM84)</f>
        <v>588.808322004471</v>
      </c>
      <c r="BO84" s="0" t="n">
        <f aca="false">MAX(B84:BM84)</f>
        <v>627.611718276221</v>
      </c>
      <c r="BP84" s="0" t="n">
        <f aca="false">MAX(BM84-Inputs!$B$4,0)</f>
        <v>52.6117182762209</v>
      </c>
      <c r="BQ84" s="0" t="n">
        <f aca="false">MAX(Inputs!$B$4-BM84,0)</f>
        <v>0</v>
      </c>
      <c r="BR84" s="0" t="n">
        <f aca="false">MAX(BN84-Inputs!$B$4,0)</f>
        <v>13.8083220044705</v>
      </c>
      <c r="BS84" s="0" t="n">
        <f aca="false">IF(BO84&gt;=Inputs!$B$9,0,MAX(BM84-Inputs!$B$4,0))</f>
        <v>0</v>
      </c>
    </row>
    <row r="85" customFormat="false" ht="15" hidden="false" customHeight="false" outlineLevel="0" collapsed="false">
      <c r="A85" s="0" t="n">
        <v>81</v>
      </c>
      <c r="B85" s="0" t="n">
        <f aca="false">Inputs!$B$3</f>
        <v>574.788024902344</v>
      </c>
      <c r="C85" s="0" t="n">
        <f aca="false">B85*EXP((Inputs!$B$6-Inputs!$B$7-0.5*Inputs!$B$8^2)*$B$2+Inputs!$B$8*SQRT($B$2)*MC_Shocks!A82)</f>
        <v>577.122734793729</v>
      </c>
      <c r="D85" s="0" t="n">
        <f aca="false">C85*EXP((Inputs!$B$6-Inputs!$B$7-0.5*Inputs!$B$8^2)*$B$2+Inputs!$B$8*SQRT($B$2)*MC_Shocks!B82)</f>
        <v>569.480513289191</v>
      </c>
      <c r="E85" s="0" t="n">
        <f aca="false">D85*EXP((Inputs!$B$6-Inputs!$B$7-0.5*Inputs!$B$8^2)*$B$2+Inputs!$B$8*SQRT($B$2)*MC_Shocks!C82)</f>
        <v>568.764934943689</v>
      </c>
      <c r="F85" s="0" t="n">
        <f aca="false">E85*EXP((Inputs!$B$6-Inputs!$B$7-0.5*Inputs!$B$8^2)*$B$2+Inputs!$B$8*SQRT($B$2)*MC_Shocks!D82)</f>
        <v>565.162589655908</v>
      </c>
      <c r="G85" s="0" t="n">
        <f aca="false">F85*EXP((Inputs!$B$6-Inputs!$B$7-0.5*Inputs!$B$8^2)*$B$2+Inputs!$B$8*SQRT($B$2)*MC_Shocks!E82)</f>
        <v>568.941003966078</v>
      </c>
      <c r="H85" s="0" t="n">
        <f aca="false">G85*EXP((Inputs!$B$6-Inputs!$B$7-0.5*Inputs!$B$8^2)*$B$2+Inputs!$B$8*SQRT($B$2)*MC_Shocks!F82)</f>
        <v>573.849927948559</v>
      </c>
      <c r="I85" s="0" t="n">
        <f aca="false">H85*EXP((Inputs!$B$6-Inputs!$B$7-0.5*Inputs!$B$8^2)*$B$2+Inputs!$B$8*SQRT($B$2)*MC_Shocks!G82)</f>
        <v>564.536714815553</v>
      </c>
      <c r="J85" s="0" t="n">
        <f aca="false">I85*EXP((Inputs!$B$6-Inputs!$B$7-0.5*Inputs!$B$8^2)*$B$2+Inputs!$B$8*SQRT($B$2)*MC_Shocks!H82)</f>
        <v>564.491286115601</v>
      </c>
      <c r="K85" s="0" t="n">
        <f aca="false">J85*EXP((Inputs!$B$6-Inputs!$B$7-0.5*Inputs!$B$8^2)*$B$2+Inputs!$B$8*SQRT($B$2)*MC_Shocks!I82)</f>
        <v>569.59122718373</v>
      </c>
      <c r="L85" s="0" t="n">
        <f aca="false">K85*EXP((Inputs!$B$6-Inputs!$B$7-0.5*Inputs!$B$8^2)*$B$2+Inputs!$B$8*SQRT($B$2)*MC_Shocks!J82)</f>
        <v>568.801985438539</v>
      </c>
      <c r="M85" s="0" t="n">
        <f aca="false">L85*EXP((Inputs!$B$6-Inputs!$B$7-0.5*Inputs!$B$8^2)*$B$2+Inputs!$B$8*SQRT($B$2)*MC_Shocks!K82)</f>
        <v>572.155226875945</v>
      </c>
      <c r="N85" s="0" t="n">
        <f aca="false">M85*EXP((Inputs!$B$6-Inputs!$B$7-0.5*Inputs!$B$8^2)*$B$2+Inputs!$B$8*SQRT($B$2)*MC_Shocks!L82)</f>
        <v>573.805471979396</v>
      </c>
      <c r="O85" s="0" t="n">
        <f aca="false">N85*EXP((Inputs!$B$6-Inputs!$B$7-0.5*Inputs!$B$8^2)*$B$2+Inputs!$B$8*SQRT($B$2)*MC_Shocks!M82)</f>
        <v>575.417086052932</v>
      </c>
      <c r="P85" s="0" t="n">
        <f aca="false">O85*EXP((Inputs!$B$6-Inputs!$B$7-0.5*Inputs!$B$8^2)*$B$2+Inputs!$B$8*SQRT($B$2)*MC_Shocks!N82)</f>
        <v>574.234093441583</v>
      </c>
      <c r="Q85" s="0" t="n">
        <f aca="false">P85*EXP((Inputs!$B$6-Inputs!$B$7-0.5*Inputs!$B$8^2)*$B$2+Inputs!$B$8*SQRT($B$2)*MC_Shocks!O82)</f>
        <v>568.772415377919</v>
      </c>
      <c r="R85" s="0" t="n">
        <f aca="false">Q85*EXP((Inputs!$B$6-Inputs!$B$7-0.5*Inputs!$B$8^2)*$B$2+Inputs!$B$8*SQRT($B$2)*MC_Shocks!P82)</f>
        <v>563.787638977972</v>
      </c>
      <c r="S85" s="0" t="n">
        <f aca="false">R85*EXP((Inputs!$B$6-Inputs!$B$7-0.5*Inputs!$B$8^2)*$B$2+Inputs!$B$8*SQRT($B$2)*MC_Shocks!Q82)</f>
        <v>567.022648567846</v>
      </c>
      <c r="T85" s="0" t="n">
        <f aca="false">S85*EXP((Inputs!$B$6-Inputs!$B$7-0.5*Inputs!$B$8^2)*$B$2+Inputs!$B$8*SQRT($B$2)*MC_Shocks!R82)</f>
        <v>567.163678567652</v>
      </c>
      <c r="U85" s="0" t="n">
        <f aca="false">T85*EXP((Inputs!$B$6-Inputs!$B$7-0.5*Inputs!$B$8^2)*$B$2+Inputs!$B$8*SQRT($B$2)*MC_Shocks!S82)</f>
        <v>566.594257469692</v>
      </c>
      <c r="V85" s="0" t="n">
        <f aca="false">U85*EXP((Inputs!$B$6-Inputs!$B$7-0.5*Inputs!$B$8^2)*$B$2+Inputs!$B$8*SQRT($B$2)*MC_Shocks!T82)</f>
        <v>564.7454376728</v>
      </c>
      <c r="W85" s="0" t="n">
        <f aca="false">V85*EXP((Inputs!$B$6-Inputs!$B$7-0.5*Inputs!$B$8^2)*$B$2+Inputs!$B$8*SQRT($B$2)*MC_Shocks!U82)</f>
        <v>563.432958678631</v>
      </c>
      <c r="X85" s="0" t="n">
        <f aca="false">W85*EXP((Inputs!$B$6-Inputs!$B$7-0.5*Inputs!$B$8^2)*$B$2+Inputs!$B$8*SQRT($B$2)*MC_Shocks!V82)</f>
        <v>568.185409976302</v>
      </c>
      <c r="Y85" s="0" t="n">
        <f aca="false">X85*EXP((Inputs!$B$6-Inputs!$B$7-0.5*Inputs!$B$8^2)*$B$2+Inputs!$B$8*SQRT($B$2)*MC_Shocks!W82)</f>
        <v>566.729796616946</v>
      </c>
      <c r="Z85" s="0" t="n">
        <f aca="false">Y85*EXP((Inputs!$B$6-Inputs!$B$7-0.5*Inputs!$B$8^2)*$B$2+Inputs!$B$8*SQRT($B$2)*MC_Shocks!X82)</f>
        <v>560.785429998185</v>
      </c>
      <c r="AA85" s="0" t="n">
        <f aca="false">Z85*EXP((Inputs!$B$6-Inputs!$B$7-0.5*Inputs!$B$8^2)*$B$2+Inputs!$B$8*SQRT($B$2)*MC_Shocks!Y82)</f>
        <v>564.156696098585</v>
      </c>
      <c r="AB85" s="0" t="n">
        <f aca="false">AA85*EXP((Inputs!$B$6-Inputs!$B$7-0.5*Inputs!$B$8^2)*$B$2+Inputs!$B$8*SQRT($B$2)*MC_Shocks!Z82)</f>
        <v>563.29366071791</v>
      </c>
      <c r="AC85" s="0" t="n">
        <f aca="false">AB85*EXP((Inputs!$B$6-Inputs!$B$7-0.5*Inputs!$B$8^2)*$B$2+Inputs!$B$8*SQRT($B$2)*MC_Shocks!AA82)</f>
        <v>563.48712328191</v>
      </c>
      <c r="AD85" s="0" t="n">
        <f aca="false">AC85*EXP((Inputs!$B$6-Inputs!$B$7-0.5*Inputs!$B$8^2)*$B$2+Inputs!$B$8*SQRT($B$2)*MC_Shocks!AB82)</f>
        <v>570.773047455656</v>
      </c>
      <c r="AE85" s="0" t="n">
        <f aca="false">AD85*EXP((Inputs!$B$6-Inputs!$B$7-0.5*Inputs!$B$8^2)*$B$2+Inputs!$B$8*SQRT($B$2)*MC_Shocks!AC82)</f>
        <v>570.733791958156</v>
      </c>
      <c r="AF85" s="0" t="n">
        <f aca="false">AE85*EXP((Inputs!$B$6-Inputs!$B$7-0.5*Inputs!$B$8^2)*$B$2+Inputs!$B$8*SQRT($B$2)*MC_Shocks!AD82)</f>
        <v>572.098567719473</v>
      </c>
      <c r="AG85" s="0" t="n">
        <f aca="false">AF85*EXP((Inputs!$B$6-Inputs!$B$7-0.5*Inputs!$B$8^2)*$B$2+Inputs!$B$8*SQRT($B$2)*MC_Shocks!AE82)</f>
        <v>566.826506208589</v>
      </c>
      <c r="AH85" s="0" t="n">
        <f aca="false">AG85*EXP((Inputs!$B$6-Inputs!$B$7-0.5*Inputs!$B$8^2)*$B$2+Inputs!$B$8*SQRT($B$2)*MC_Shocks!AF82)</f>
        <v>565.892974822356</v>
      </c>
      <c r="AI85" s="0" t="n">
        <f aca="false">AH85*EXP((Inputs!$B$6-Inputs!$B$7-0.5*Inputs!$B$8^2)*$B$2+Inputs!$B$8*SQRT($B$2)*MC_Shocks!AG82)</f>
        <v>568.689530124701</v>
      </c>
      <c r="AJ85" s="0" t="n">
        <f aca="false">AI85*EXP((Inputs!$B$6-Inputs!$B$7-0.5*Inputs!$B$8^2)*$B$2+Inputs!$B$8*SQRT($B$2)*MC_Shocks!AH82)</f>
        <v>561.7687298784</v>
      </c>
      <c r="AK85" s="0" t="n">
        <f aca="false">AJ85*EXP((Inputs!$B$6-Inputs!$B$7-0.5*Inputs!$B$8^2)*$B$2+Inputs!$B$8*SQRT($B$2)*MC_Shocks!AI82)</f>
        <v>562.71758470082</v>
      </c>
      <c r="AL85" s="0" t="n">
        <f aca="false">AK85*EXP((Inputs!$B$6-Inputs!$B$7-0.5*Inputs!$B$8^2)*$B$2+Inputs!$B$8*SQRT($B$2)*MC_Shocks!AJ82)</f>
        <v>563.220822479426</v>
      </c>
      <c r="AM85" s="0" t="n">
        <f aca="false">AL85*EXP((Inputs!$B$6-Inputs!$B$7-0.5*Inputs!$B$8^2)*$B$2+Inputs!$B$8*SQRT($B$2)*MC_Shocks!AK82)</f>
        <v>563.458472652327</v>
      </c>
      <c r="AN85" s="0" t="n">
        <f aca="false">AM85*EXP((Inputs!$B$6-Inputs!$B$7-0.5*Inputs!$B$8^2)*$B$2+Inputs!$B$8*SQRT($B$2)*MC_Shocks!AL82)</f>
        <v>568.167178734201</v>
      </c>
      <c r="AO85" s="0" t="n">
        <f aca="false">AN85*EXP((Inputs!$B$6-Inputs!$B$7-0.5*Inputs!$B$8^2)*$B$2+Inputs!$B$8*SQRT($B$2)*MC_Shocks!AM82)</f>
        <v>569.730316304353</v>
      </c>
      <c r="AP85" s="0" t="n">
        <f aca="false">AO85*EXP((Inputs!$B$6-Inputs!$B$7-0.5*Inputs!$B$8^2)*$B$2+Inputs!$B$8*SQRT($B$2)*MC_Shocks!AN82)</f>
        <v>576.504378119342</v>
      </c>
      <c r="AQ85" s="0" t="n">
        <f aca="false">AP85*EXP((Inputs!$B$6-Inputs!$B$7-0.5*Inputs!$B$8^2)*$B$2+Inputs!$B$8*SQRT($B$2)*MC_Shocks!AO82)</f>
        <v>572.032126405459</v>
      </c>
      <c r="AR85" s="0" t="n">
        <f aca="false">AQ85*EXP((Inputs!$B$6-Inputs!$B$7-0.5*Inputs!$B$8^2)*$B$2+Inputs!$B$8*SQRT($B$2)*MC_Shocks!AP82)</f>
        <v>572.70329157478</v>
      </c>
      <c r="AS85" s="0" t="n">
        <f aca="false">AR85*EXP((Inputs!$B$6-Inputs!$B$7-0.5*Inputs!$B$8^2)*$B$2+Inputs!$B$8*SQRT($B$2)*MC_Shocks!AQ82)</f>
        <v>573.141233007883</v>
      </c>
      <c r="AT85" s="0" t="n">
        <f aca="false">AS85*EXP((Inputs!$B$6-Inputs!$B$7-0.5*Inputs!$B$8^2)*$B$2+Inputs!$B$8*SQRT($B$2)*MC_Shocks!AR82)</f>
        <v>568.353815740157</v>
      </c>
      <c r="AU85" s="0" t="n">
        <f aca="false">AT85*EXP((Inputs!$B$6-Inputs!$B$7-0.5*Inputs!$B$8^2)*$B$2+Inputs!$B$8*SQRT($B$2)*MC_Shocks!AS82)</f>
        <v>572.73590888857</v>
      </c>
      <c r="AV85" s="0" t="n">
        <f aca="false">AU85*EXP((Inputs!$B$6-Inputs!$B$7-0.5*Inputs!$B$8^2)*$B$2+Inputs!$B$8*SQRT($B$2)*MC_Shocks!AT82)</f>
        <v>583.451068048211</v>
      </c>
      <c r="AW85" s="0" t="n">
        <f aca="false">AV85*EXP((Inputs!$B$6-Inputs!$B$7-0.5*Inputs!$B$8^2)*$B$2+Inputs!$B$8*SQRT($B$2)*MC_Shocks!AU82)</f>
        <v>583.427391611979</v>
      </c>
      <c r="AX85" s="0" t="n">
        <f aca="false">AW85*EXP((Inputs!$B$6-Inputs!$B$7-0.5*Inputs!$B$8^2)*$B$2+Inputs!$B$8*SQRT($B$2)*MC_Shocks!AV82)</f>
        <v>585.824729439041</v>
      </c>
      <c r="AY85" s="0" t="n">
        <f aca="false">AX85*EXP((Inputs!$B$6-Inputs!$B$7-0.5*Inputs!$B$8^2)*$B$2+Inputs!$B$8*SQRT($B$2)*MC_Shocks!AW82)</f>
        <v>586.272945127587</v>
      </c>
      <c r="AZ85" s="0" t="n">
        <f aca="false">AY85*EXP((Inputs!$B$6-Inputs!$B$7-0.5*Inputs!$B$8^2)*$B$2+Inputs!$B$8*SQRT($B$2)*MC_Shocks!AX82)</f>
        <v>583.018516273342</v>
      </c>
      <c r="BA85" s="0" t="n">
        <f aca="false">AZ85*EXP((Inputs!$B$6-Inputs!$B$7-0.5*Inputs!$B$8^2)*$B$2+Inputs!$B$8*SQRT($B$2)*MC_Shocks!AY82)</f>
        <v>574.712119482038</v>
      </c>
      <c r="BB85" s="0" t="n">
        <f aca="false">BA85*EXP((Inputs!$B$6-Inputs!$B$7-0.5*Inputs!$B$8^2)*$B$2+Inputs!$B$8*SQRT($B$2)*MC_Shocks!AZ82)</f>
        <v>571.557281247731</v>
      </c>
      <c r="BC85" s="0" t="n">
        <f aca="false">BB85*EXP((Inputs!$B$6-Inputs!$B$7-0.5*Inputs!$B$8^2)*$B$2+Inputs!$B$8*SQRT($B$2)*MC_Shocks!BA82)</f>
        <v>565.33398707152</v>
      </c>
      <c r="BD85" s="0" t="n">
        <f aca="false">BC85*EXP((Inputs!$B$6-Inputs!$B$7-0.5*Inputs!$B$8^2)*$B$2+Inputs!$B$8*SQRT($B$2)*MC_Shocks!BB82)</f>
        <v>573.082443643054</v>
      </c>
      <c r="BE85" s="0" t="n">
        <f aca="false">BD85*EXP((Inputs!$B$6-Inputs!$B$7-0.5*Inputs!$B$8^2)*$B$2+Inputs!$B$8*SQRT($B$2)*MC_Shocks!BC82)</f>
        <v>572.613376899445</v>
      </c>
      <c r="BF85" s="0" t="n">
        <f aca="false">BE85*EXP((Inputs!$B$6-Inputs!$B$7-0.5*Inputs!$B$8^2)*$B$2+Inputs!$B$8*SQRT($B$2)*MC_Shocks!BD82)</f>
        <v>571.098053453981</v>
      </c>
      <c r="BG85" s="0" t="n">
        <f aca="false">BF85*EXP((Inputs!$B$6-Inputs!$B$7-0.5*Inputs!$B$8^2)*$B$2+Inputs!$B$8*SQRT($B$2)*MC_Shocks!BE82)</f>
        <v>575.194858400365</v>
      </c>
      <c r="BH85" s="0" t="n">
        <f aca="false">BG85*EXP((Inputs!$B$6-Inputs!$B$7-0.5*Inputs!$B$8^2)*$B$2+Inputs!$B$8*SQRT($B$2)*MC_Shocks!BF82)</f>
        <v>570.152795707006</v>
      </c>
      <c r="BI85" s="0" t="n">
        <f aca="false">BH85*EXP((Inputs!$B$6-Inputs!$B$7-0.5*Inputs!$B$8^2)*$B$2+Inputs!$B$8*SQRT($B$2)*MC_Shocks!BG82)</f>
        <v>566.748256332296</v>
      </c>
      <c r="BJ85" s="0" t="n">
        <f aca="false">BI85*EXP((Inputs!$B$6-Inputs!$B$7-0.5*Inputs!$B$8^2)*$B$2+Inputs!$B$8*SQRT($B$2)*MC_Shocks!BH82)</f>
        <v>567.107882816456</v>
      </c>
      <c r="BK85" s="0" t="n">
        <f aca="false">BJ85*EXP((Inputs!$B$6-Inputs!$B$7-0.5*Inputs!$B$8^2)*$B$2+Inputs!$B$8*SQRT($B$2)*MC_Shocks!BI82)</f>
        <v>571.8090272159</v>
      </c>
      <c r="BL85" s="0" t="n">
        <f aca="false">BK85*EXP((Inputs!$B$6-Inputs!$B$7-0.5*Inputs!$B$8^2)*$B$2+Inputs!$B$8*SQRT($B$2)*MC_Shocks!BJ82)</f>
        <v>574.143429758581</v>
      </c>
      <c r="BM85" s="0" t="n">
        <f aca="false">BL85*EXP((Inputs!$B$6-Inputs!$B$7-0.5*Inputs!$B$8^2)*$B$2+Inputs!$B$8*SQRT($B$2)*MC_Shocks!BK82)</f>
        <v>575.329847479941</v>
      </c>
      <c r="BN85" s="0" t="n">
        <f aca="false">AVERAGE(C85:BM85)</f>
        <v>570.237114845808</v>
      </c>
      <c r="BO85" s="0" t="n">
        <f aca="false">MAX(B85:BM85)</f>
        <v>586.272945127587</v>
      </c>
      <c r="BP85" s="0" t="n">
        <f aca="false">MAX(BM85-Inputs!$B$4,0)</f>
        <v>0.329847479941122</v>
      </c>
      <c r="BQ85" s="0" t="n">
        <f aca="false">MAX(Inputs!$B$4-BM85,0)</f>
        <v>0</v>
      </c>
      <c r="BR85" s="0" t="n">
        <f aca="false">MAX(BN85-Inputs!$B$4,0)</f>
        <v>0</v>
      </c>
      <c r="BS85" s="0" t="n">
        <f aca="false">IF(BO85&gt;=Inputs!$B$9,0,MAX(BM85-Inputs!$B$4,0))</f>
        <v>0.329847479941122</v>
      </c>
    </row>
    <row r="86" customFormat="false" ht="15" hidden="false" customHeight="false" outlineLevel="0" collapsed="false">
      <c r="A86" s="0" t="n">
        <v>82</v>
      </c>
      <c r="B86" s="0" t="n">
        <f aca="false">Inputs!$B$3</f>
        <v>574.788024902344</v>
      </c>
      <c r="C86" s="0" t="n">
        <f aca="false">B86*EXP((Inputs!$B$6-Inputs!$B$7-0.5*Inputs!$B$8^2)*$B$2+Inputs!$B$8*SQRT($B$2)*MC_Shocks!A83)</f>
        <v>575.198588886099</v>
      </c>
      <c r="D86" s="0" t="n">
        <f aca="false">C86*EXP((Inputs!$B$6-Inputs!$B$7-0.5*Inputs!$B$8^2)*$B$2+Inputs!$B$8*SQRT($B$2)*MC_Shocks!B83)</f>
        <v>577.082210918531</v>
      </c>
      <c r="E86" s="0" t="n">
        <f aca="false">D86*EXP((Inputs!$B$6-Inputs!$B$7-0.5*Inputs!$B$8^2)*$B$2+Inputs!$B$8*SQRT($B$2)*MC_Shocks!C83)</f>
        <v>578.060635356269</v>
      </c>
      <c r="F86" s="0" t="n">
        <f aca="false">E86*EXP((Inputs!$B$6-Inputs!$B$7-0.5*Inputs!$B$8^2)*$B$2+Inputs!$B$8*SQRT($B$2)*MC_Shocks!D83)</f>
        <v>573.410787492926</v>
      </c>
      <c r="G86" s="0" t="n">
        <f aca="false">F86*EXP((Inputs!$B$6-Inputs!$B$7-0.5*Inputs!$B$8^2)*$B$2+Inputs!$B$8*SQRT($B$2)*MC_Shocks!E83)</f>
        <v>573.674543920755</v>
      </c>
      <c r="H86" s="0" t="n">
        <f aca="false">G86*EXP((Inputs!$B$6-Inputs!$B$7-0.5*Inputs!$B$8^2)*$B$2+Inputs!$B$8*SQRT($B$2)*MC_Shocks!F83)</f>
        <v>568.862661237633</v>
      </c>
      <c r="I86" s="0" t="n">
        <f aca="false">H86*EXP((Inputs!$B$6-Inputs!$B$7-0.5*Inputs!$B$8^2)*$B$2+Inputs!$B$8*SQRT($B$2)*MC_Shocks!G83)</f>
        <v>569.282382002729</v>
      </c>
      <c r="J86" s="0" t="n">
        <f aca="false">I86*EXP((Inputs!$B$6-Inputs!$B$7-0.5*Inputs!$B$8^2)*$B$2+Inputs!$B$8*SQRT($B$2)*MC_Shocks!H83)</f>
        <v>567.169360592096</v>
      </c>
      <c r="K86" s="0" t="n">
        <f aca="false">J86*EXP((Inputs!$B$6-Inputs!$B$7-0.5*Inputs!$B$8^2)*$B$2+Inputs!$B$8*SQRT($B$2)*MC_Shocks!I83)</f>
        <v>578.765332854066</v>
      </c>
      <c r="L86" s="0" t="n">
        <f aca="false">K86*EXP((Inputs!$B$6-Inputs!$B$7-0.5*Inputs!$B$8^2)*$B$2+Inputs!$B$8*SQRT($B$2)*MC_Shocks!J83)</f>
        <v>578.636772752624</v>
      </c>
      <c r="M86" s="0" t="n">
        <f aca="false">L86*EXP((Inputs!$B$6-Inputs!$B$7-0.5*Inputs!$B$8^2)*$B$2+Inputs!$B$8*SQRT($B$2)*MC_Shocks!K83)</f>
        <v>572.280637038764</v>
      </c>
      <c r="N86" s="0" t="n">
        <f aca="false">M86*EXP((Inputs!$B$6-Inputs!$B$7-0.5*Inputs!$B$8^2)*$B$2+Inputs!$B$8*SQRT($B$2)*MC_Shocks!L83)</f>
        <v>571.725726122314</v>
      </c>
      <c r="O86" s="0" t="n">
        <f aca="false">N86*EXP((Inputs!$B$6-Inputs!$B$7-0.5*Inputs!$B$8^2)*$B$2+Inputs!$B$8*SQRT($B$2)*MC_Shocks!M83)</f>
        <v>574.140280156129</v>
      </c>
      <c r="P86" s="0" t="n">
        <f aca="false">O86*EXP((Inputs!$B$6-Inputs!$B$7-0.5*Inputs!$B$8^2)*$B$2+Inputs!$B$8*SQRT($B$2)*MC_Shocks!N83)</f>
        <v>581.867533168003</v>
      </c>
      <c r="Q86" s="0" t="n">
        <f aca="false">P86*EXP((Inputs!$B$6-Inputs!$B$7-0.5*Inputs!$B$8^2)*$B$2+Inputs!$B$8*SQRT($B$2)*MC_Shocks!O83)</f>
        <v>579.207645108246</v>
      </c>
      <c r="R86" s="0" t="n">
        <f aca="false">Q86*EXP((Inputs!$B$6-Inputs!$B$7-0.5*Inputs!$B$8^2)*$B$2+Inputs!$B$8*SQRT($B$2)*MC_Shocks!P83)</f>
        <v>572.036058514695</v>
      </c>
      <c r="S86" s="0" t="n">
        <f aca="false">R86*EXP((Inputs!$B$6-Inputs!$B$7-0.5*Inputs!$B$8^2)*$B$2+Inputs!$B$8*SQRT($B$2)*MC_Shocks!Q83)</f>
        <v>575.809163602596</v>
      </c>
      <c r="T86" s="0" t="n">
        <f aca="false">S86*EXP((Inputs!$B$6-Inputs!$B$7-0.5*Inputs!$B$8^2)*$B$2+Inputs!$B$8*SQRT($B$2)*MC_Shocks!R83)</f>
        <v>569.590900463964</v>
      </c>
      <c r="U86" s="0" t="n">
        <f aca="false">T86*EXP((Inputs!$B$6-Inputs!$B$7-0.5*Inputs!$B$8^2)*$B$2+Inputs!$B$8*SQRT($B$2)*MC_Shocks!S83)</f>
        <v>567.677064305333</v>
      </c>
      <c r="V86" s="0" t="n">
        <f aca="false">U86*EXP((Inputs!$B$6-Inputs!$B$7-0.5*Inputs!$B$8^2)*$B$2+Inputs!$B$8*SQRT($B$2)*MC_Shocks!T83)</f>
        <v>566.571532089555</v>
      </c>
      <c r="W86" s="0" t="n">
        <f aca="false">V86*EXP((Inputs!$B$6-Inputs!$B$7-0.5*Inputs!$B$8^2)*$B$2+Inputs!$B$8*SQRT($B$2)*MC_Shocks!U83)</f>
        <v>566.312061107821</v>
      </c>
      <c r="X86" s="0" t="n">
        <f aca="false">W86*EXP((Inputs!$B$6-Inputs!$B$7-0.5*Inputs!$B$8^2)*$B$2+Inputs!$B$8*SQRT($B$2)*MC_Shocks!V83)</f>
        <v>569.470347224823</v>
      </c>
      <c r="Y86" s="0" t="n">
        <f aca="false">X86*EXP((Inputs!$B$6-Inputs!$B$7-0.5*Inputs!$B$8^2)*$B$2+Inputs!$B$8*SQRT($B$2)*MC_Shocks!W83)</f>
        <v>566.443758749486</v>
      </c>
      <c r="Z86" s="0" t="n">
        <f aca="false">Y86*EXP((Inputs!$B$6-Inputs!$B$7-0.5*Inputs!$B$8^2)*$B$2+Inputs!$B$8*SQRT($B$2)*MC_Shocks!X83)</f>
        <v>565.26838796943</v>
      </c>
      <c r="AA86" s="0" t="n">
        <f aca="false">Z86*EXP((Inputs!$B$6-Inputs!$B$7-0.5*Inputs!$B$8^2)*$B$2+Inputs!$B$8*SQRT($B$2)*MC_Shocks!Y83)</f>
        <v>565.257716686337</v>
      </c>
      <c r="AB86" s="0" t="n">
        <f aca="false">AA86*EXP((Inputs!$B$6-Inputs!$B$7-0.5*Inputs!$B$8^2)*$B$2+Inputs!$B$8*SQRT($B$2)*MC_Shocks!Z83)</f>
        <v>565.982322482212</v>
      </c>
      <c r="AC86" s="0" t="n">
        <f aca="false">AB86*EXP((Inputs!$B$6-Inputs!$B$7-0.5*Inputs!$B$8^2)*$B$2+Inputs!$B$8*SQRT($B$2)*MC_Shocks!AA83)</f>
        <v>566.475160516328</v>
      </c>
      <c r="AD86" s="0" t="n">
        <f aca="false">AC86*EXP((Inputs!$B$6-Inputs!$B$7-0.5*Inputs!$B$8^2)*$B$2+Inputs!$B$8*SQRT($B$2)*MC_Shocks!AB83)</f>
        <v>568.491508694493</v>
      </c>
      <c r="AE86" s="0" t="n">
        <f aca="false">AD86*EXP((Inputs!$B$6-Inputs!$B$7-0.5*Inputs!$B$8^2)*$B$2+Inputs!$B$8*SQRT($B$2)*MC_Shocks!AC83)</f>
        <v>572.363826999041</v>
      </c>
      <c r="AF86" s="0" t="n">
        <f aca="false">AE86*EXP((Inputs!$B$6-Inputs!$B$7-0.5*Inputs!$B$8^2)*$B$2+Inputs!$B$8*SQRT($B$2)*MC_Shocks!AD83)</f>
        <v>574.203537952176</v>
      </c>
      <c r="AG86" s="0" t="n">
        <f aca="false">AF86*EXP((Inputs!$B$6-Inputs!$B$7-0.5*Inputs!$B$8^2)*$B$2+Inputs!$B$8*SQRT($B$2)*MC_Shocks!AE83)</f>
        <v>576.327763767734</v>
      </c>
      <c r="AH86" s="0" t="n">
        <f aca="false">AG86*EXP((Inputs!$B$6-Inputs!$B$7-0.5*Inputs!$B$8^2)*$B$2+Inputs!$B$8*SQRT($B$2)*MC_Shocks!AF83)</f>
        <v>569.192759839873</v>
      </c>
      <c r="AI86" s="0" t="n">
        <f aca="false">AH86*EXP((Inputs!$B$6-Inputs!$B$7-0.5*Inputs!$B$8^2)*$B$2+Inputs!$B$8*SQRT($B$2)*MC_Shocks!AG83)</f>
        <v>569.473316960745</v>
      </c>
      <c r="AJ86" s="0" t="n">
        <f aca="false">AI86*EXP((Inputs!$B$6-Inputs!$B$7-0.5*Inputs!$B$8^2)*$B$2+Inputs!$B$8*SQRT($B$2)*MC_Shocks!AH83)</f>
        <v>571.697594551467</v>
      </c>
      <c r="AK86" s="0" t="n">
        <f aca="false">AJ86*EXP((Inputs!$B$6-Inputs!$B$7-0.5*Inputs!$B$8^2)*$B$2+Inputs!$B$8*SQRT($B$2)*MC_Shocks!AI83)</f>
        <v>575.067347769676</v>
      </c>
      <c r="AL86" s="0" t="n">
        <f aca="false">AK86*EXP((Inputs!$B$6-Inputs!$B$7-0.5*Inputs!$B$8^2)*$B$2+Inputs!$B$8*SQRT($B$2)*MC_Shocks!AJ83)</f>
        <v>571.971460859724</v>
      </c>
      <c r="AM86" s="0" t="n">
        <f aca="false">AL86*EXP((Inputs!$B$6-Inputs!$B$7-0.5*Inputs!$B$8^2)*$B$2+Inputs!$B$8*SQRT($B$2)*MC_Shocks!AK83)</f>
        <v>569.042595380922</v>
      </c>
      <c r="AN86" s="0" t="n">
        <f aca="false">AM86*EXP((Inputs!$B$6-Inputs!$B$7-0.5*Inputs!$B$8^2)*$B$2+Inputs!$B$8*SQRT($B$2)*MC_Shocks!AL83)</f>
        <v>566.510321943807</v>
      </c>
      <c r="AO86" s="0" t="n">
        <f aca="false">AN86*EXP((Inputs!$B$6-Inputs!$B$7-0.5*Inputs!$B$8^2)*$B$2+Inputs!$B$8*SQRT($B$2)*MC_Shocks!AM83)</f>
        <v>568.979826452966</v>
      </c>
      <c r="AP86" s="0" t="n">
        <f aca="false">AO86*EXP((Inputs!$B$6-Inputs!$B$7-0.5*Inputs!$B$8^2)*$B$2+Inputs!$B$8*SQRT($B$2)*MC_Shocks!AN83)</f>
        <v>573.719754715756</v>
      </c>
      <c r="AQ86" s="0" t="n">
        <f aca="false">AP86*EXP((Inputs!$B$6-Inputs!$B$7-0.5*Inputs!$B$8^2)*$B$2+Inputs!$B$8*SQRT($B$2)*MC_Shocks!AO83)</f>
        <v>571.922222495545</v>
      </c>
      <c r="AR86" s="0" t="n">
        <f aca="false">AQ86*EXP((Inputs!$B$6-Inputs!$B$7-0.5*Inputs!$B$8^2)*$B$2+Inputs!$B$8*SQRT($B$2)*MC_Shocks!AP83)</f>
        <v>576.110893036345</v>
      </c>
      <c r="AS86" s="0" t="n">
        <f aca="false">AR86*EXP((Inputs!$B$6-Inputs!$B$7-0.5*Inputs!$B$8^2)*$B$2+Inputs!$B$8*SQRT($B$2)*MC_Shocks!AQ83)</f>
        <v>576.729904054856</v>
      </c>
      <c r="AT86" s="0" t="n">
        <f aca="false">AS86*EXP((Inputs!$B$6-Inputs!$B$7-0.5*Inputs!$B$8^2)*$B$2+Inputs!$B$8*SQRT($B$2)*MC_Shocks!AR83)</f>
        <v>576.215905567626</v>
      </c>
      <c r="AU86" s="0" t="n">
        <f aca="false">AT86*EXP((Inputs!$B$6-Inputs!$B$7-0.5*Inputs!$B$8^2)*$B$2+Inputs!$B$8*SQRT($B$2)*MC_Shocks!AS83)</f>
        <v>575.304721803763</v>
      </c>
      <c r="AV86" s="0" t="n">
        <f aca="false">AU86*EXP((Inputs!$B$6-Inputs!$B$7-0.5*Inputs!$B$8^2)*$B$2+Inputs!$B$8*SQRT($B$2)*MC_Shocks!AT83)</f>
        <v>578.776861872059</v>
      </c>
      <c r="AW86" s="0" t="n">
        <f aca="false">AV86*EXP((Inputs!$B$6-Inputs!$B$7-0.5*Inputs!$B$8^2)*$B$2+Inputs!$B$8*SQRT($B$2)*MC_Shocks!AU83)</f>
        <v>580.328395099422</v>
      </c>
      <c r="AX86" s="0" t="n">
        <f aca="false">AW86*EXP((Inputs!$B$6-Inputs!$B$7-0.5*Inputs!$B$8^2)*$B$2+Inputs!$B$8*SQRT($B$2)*MC_Shocks!AV83)</f>
        <v>590.956555050296</v>
      </c>
      <c r="AY86" s="0" t="n">
        <f aca="false">AX86*EXP((Inputs!$B$6-Inputs!$B$7-0.5*Inputs!$B$8^2)*$B$2+Inputs!$B$8*SQRT($B$2)*MC_Shocks!AW83)</f>
        <v>587.030141368092</v>
      </c>
      <c r="AZ86" s="0" t="n">
        <f aca="false">AY86*EXP((Inputs!$B$6-Inputs!$B$7-0.5*Inputs!$B$8^2)*$B$2+Inputs!$B$8*SQRT($B$2)*MC_Shocks!AX83)</f>
        <v>589.503451527602</v>
      </c>
      <c r="BA86" s="0" t="n">
        <f aca="false">AZ86*EXP((Inputs!$B$6-Inputs!$B$7-0.5*Inputs!$B$8^2)*$B$2+Inputs!$B$8*SQRT($B$2)*MC_Shocks!AY83)</f>
        <v>587.089202539281</v>
      </c>
      <c r="BB86" s="0" t="n">
        <f aca="false">BA86*EXP((Inputs!$B$6-Inputs!$B$7-0.5*Inputs!$B$8^2)*$B$2+Inputs!$B$8*SQRT($B$2)*MC_Shocks!AZ83)</f>
        <v>583.109552108417</v>
      </c>
      <c r="BC86" s="0" t="n">
        <f aca="false">BB86*EXP((Inputs!$B$6-Inputs!$B$7-0.5*Inputs!$B$8^2)*$B$2+Inputs!$B$8*SQRT($B$2)*MC_Shocks!BA83)</f>
        <v>583.11428647675</v>
      </c>
      <c r="BD86" s="0" t="n">
        <f aca="false">BC86*EXP((Inputs!$B$6-Inputs!$B$7-0.5*Inputs!$B$8^2)*$B$2+Inputs!$B$8*SQRT($B$2)*MC_Shocks!BB83)</f>
        <v>583.80506739836</v>
      </c>
      <c r="BE86" s="0" t="n">
        <f aca="false">BD86*EXP((Inputs!$B$6-Inputs!$B$7-0.5*Inputs!$B$8^2)*$B$2+Inputs!$B$8*SQRT($B$2)*MC_Shocks!BC83)</f>
        <v>597.534022179557</v>
      </c>
      <c r="BF86" s="0" t="n">
        <f aca="false">BE86*EXP((Inputs!$B$6-Inputs!$B$7-0.5*Inputs!$B$8^2)*$B$2+Inputs!$B$8*SQRT($B$2)*MC_Shocks!BD83)</f>
        <v>596.718053245453</v>
      </c>
      <c r="BG86" s="0" t="n">
        <f aca="false">BF86*EXP((Inputs!$B$6-Inputs!$B$7-0.5*Inputs!$B$8^2)*$B$2+Inputs!$B$8*SQRT($B$2)*MC_Shocks!BE83)</f>
        <v>591.447778623011</v>
      </c>
      <c r="BH86" s="0" t="n">
        <f aca="false">BG86*EXP((Inputs!$B$6-Inputs!$B$7-0.5*Inputs!$B$8^2)*$B$2+Inputs!$B$8*SQRT($B$2)*MC_Shocks!BF83)</f>
        <v>592.786028030242</v>
      </c>
      <c r="BI86" s="0" t="n">
        <f aca="false">BH86*EXP((Inputs!$B$6-Inputs!$B$7-0.5*Inputs!$B$8^2)*$B$2+Inputs!$B$8*SQRT($B$2)*MC_Shocks!BG83)</f>
        <v>583.164783253152</v>
      </c>
      <c r="BJ86" s="0" t="n">
        <f aca="false">BI86*EXP((Inputs!$B$6-Inputs!$B$7-0.5*Inputs!$B$8^2)*$B$2+Inputs!$B$8*SQRT($B$2)*MC_Shocks!BH83)</f>
        <v>582.794496837455</v>
      </c>
      <c r="BK86" s="0" t="n">
        <f aca="false">BJ86*EXP((Inputs!$B$6-Inputs!$B$7-0.5*Inputs!$B$8^2)*$B$2+Inputs!$B$8*SQRT($B$2)*MC_Shocks!BI83)</f>
        <v>582.923574266411</v>
      </c>
      <c r="BL86" s="0" t="n">
        <f aca="false">BK86*EXP((Inputs!$B$6-Inputs!$B$7-0.5*Inputs!$B$8^2)*$B$2+Inputs!$B$8*SQRT($B$2)*MC_Shocks!BJ83)</f>
        <v>586.664994370089</v>
      </c>
      <c r="BM86" s="0" t="n">
        <f aca="false">BL86*EXP((Inputs!$B$6-Inputs!$B$7-0.5*Inputs!$B$8^2)*$B$2+Inputs!$B$8*SQRT($B$2)*MC_Shocks!BK83)</f>
        <v>591.269537634591</v>
      </c>
      <c r="BN86" s="0" t="n">
        <f aca="false">AVERAGE(C86:BM86)</f>
        <v>576.327009778516</v>
      </c>
      <c r="BO86" s="0" t="n">
        <f aca="false">MAX(B86:BM86)</f>
        <v>597.534022179557</v>
      </c>
      <c r="BP86" s="0" t="n">
        <f aca="false">MAX(BM86-Inputs!$B$4,0)</f>
        <v>16.2695376345905</v>
      </c>
      <c r="BQ86" s="0" t="n">
        <f aca="false">MAX(Inputs!$B$4-BM86,0)</f>
        <v>0</v>
      </c>
      <c r="BR86" s="0" t="n">
        <f aca="false">MAX(BN86-Inputs!$B$4,0)</f>
        <v>1.32700977851619</v>
      </c>
      <c r="BS86" s="0" t="n">
        <f aca="false">IF(BO86&gt;=Inputs!$B$9,0,MAX(BM86-Inputs!$B$4,0))</f>
        <v>16.2695376345905</v>
      </c>
    </row>
    <row r="87" customFormat="false" ht="15" hidden="false" customHeight="false" outlineLevel="0" collapsed="false">
      <c r="A87" s="0" t="n">
        <v>83</v>
      </c>
      <c r="B87" s="0" t="n">
        <f aca="false">Inputs!$B$3</f>
        <v>574.788024902344</v>
      </c>
      <c r="C87" s="0" t="n">
        <f aca="false">B87*EXP((Inputs!$B$6-Inputs!$B$7-0.5*Inputs!$B$8^2)*$B$2+Inputs!$B$8*SQRT($B$2)*MC_Shocks!A84)</f>
        <v>572.550447850551</v>
      </c>
      <c r="D87" s="0" t="n">
        <f aca="false">C87*EXP((Inputs!$B$6-Inputs!$B$7-0.5*Inputs!$B$8^2)*$B$2+Inputs!$B$8*SQRT($B$2)*MC_Shocks!B84)</f>
        <v>571.920709878076</v>
      </c>
      <c r="E87" s="0" t="n">
        <f aca="false">D87*EXP((Inputs!$B$6-Inputs!$B$7-0.5*Inputs!$B$8^2)*$B$2+Inputs!$B$8*SQRT($B$2)*MC_Shocks!C84)</f>
        <v>568.508965626254</v>
      </c>
      <c r="F87" s="0" t="n">
        <f aca="false">E87*EXP((Inputs!$B$6-Inputs!$B$7-0.5*Inputs!$B$8^2)*$B$2+Inputs!$B$8*SQRT($B$2)*MC_Shocks!D84)</f>
        <v>563.497296187786</v>
      </c>
      <c r="G87" s="0" t="n">
        <f aca="false">F87*EXP((Inputs!$B$6-Inputs!$B$7-0.5*Inputs!$B$8^2)*$B$2+Inputs!$B$8*SQRT($B$2)*MC_Shocks!E84)</f>
        <v>564.937579414126</v>
      </c>
      <c r="H87" s="0" t="n">
        <f aca="false">G87*EXP((Inputs!$B$6-Inputs!$B$7-0.5*Inputs!$B$8^2)*$B$2+Inputs!$B$8*SQRT($B$2)*MC_Shocks!F84)</f>
        <v>559.311335758629</v>
      </c>
      <c r="I87" s="0" t="n">
        <f aca="false">H87*EXP((Inputs!$B$6-Inputs!$B$7-0.5*Inputs!$B$8^2)*$B$2+Inputs!$B$8*SQRT($B$2)*MC_Shocks!G84)</f>
        <v>557.527248333768</v>
      </c>
      <c r="J87" s="0" t="n">
        <f aca="false">I87*EXP((Inputs!$B$6-Inputs!$B$7-0.5*Inputs!$B$8^2)*$B$2+Inputs!$B$8*SQRT($B$2)*MC_Shocks!H84)</f>
        <v>553.195258989505</v>
      </c>
      <c r="K87" s="0" t="n">
        <f aca="false">J87*EXP((Inputs!$B$6-Inputs!$B$7-0.5*Inputs!$B$8^2)*$B$2+Inputs!$B$8*SQRT($B$2)*MC_Shocks!I84)</f>
        <v>555.665209988093</v>
      </c>
      <c r="L87" s="0" t="n">
        <f aca="false">K87*EXP((Inputs!$B$6-Inputs!$B$7-0.5*Inputs!$B$8^2)*$B$2+Inputs!$B$8*SQRT($B$2)*MC_Shocks!J84)</f>
        <v>563.716223461909</v>
      </c>
      <c r="M87" s="0" t="n">
        <f aca="false">L87*EXP((Inputs!$B$6-Inputs!$B$7-0.5*Inputs!$B$8^2)*$B$2+Inputs!$B$8*SQRT($B$2)*MC_Shocks!K84)</f>
        <v>557.978179077252</v>
      </c>
      <c r="N87" s="0" t="n">
        <f aca="false">M87*EXP((Inputs!$B$6-Inputs!$B$7-0.5*Inputs!$B$8^2)*$B$2+Inputs!$B$8*SQRT($B$2)*MC_Shocks!L84)</f>
        <v>549.887801648876</v>
      </c>
      <c r="O87" s="0" t="n">
        <f aca="false">N87*EXP((Inputs!$B$6-Inputs!$B$7-0.5*Inputs!$B$8^2)*$B$2+Inputs!$B$8*SQRT($B$2)*MC_Shocks!M84)</f>
        <v>549.395105791006</v>
      </c>
      <c r="P87" s="0" t="n">
        <f aca="false">O87*EXP((Inputs!$B$6-Inputs!$B$7-0.5*Inputs!$B$8^2)*$B$2+Inputs!$B$8*SQRT($B$2)*MC_Shocks!N84)</f>
        <v>549.515358309113</v>
      </c>
      <c r="Q87" s="0" t="n">
        <f aca="false">P87*EXP((Inputs!$B$6-Inputs!$B$7-0.5*Inputs!$B$8^2)*$B$2+Inputs!$B$8*SQRT($B$2)*MC_Shocks!O84)</f>
        <v>550.521310466719</v>
      </c>
      <c r="R87" s="0" t="n">
        <f aca="false">Q87*EXP((Inputs!$B$6-Inputs!$B$7-0.5*Inputs!$B$8^2)*$B$2+Inputs!$B$8*SQRT($B$2)*MC_Shocks!P84)</f>
        <v>548.627305875578</v>
      </c>
      <c r="S87" s="0" t="n">
        <f aca="false">R87*EXP((Inputs!$B$6-Inputs!$B$7-0.5*Inputs!$B$8^2)*$B$2+Inputs!$B$8*SQRT($B$2)*MC_Shocks!Q84)</f>
        <v>547.806441161285</v>
      </c>
      <c r="T87" s="0" t="n">
        <f aca="false">S87*EXP((Inputs!$B$6-Inputs!$B$7-0.5*Inputs!$B$8^2)*$B$2+Inputs!$B$8*SQRT($B$2)*MC_Shocks!R84)</f>
        <v>549.457698158845</v>
      </c>
      <c r="U87" s="0" t="n">
        <f aca="false">T87*EXP((Inputs!$B$6-Inputs!$B$7-0.5*Inputs!$B$8^2)*$B$2+Inputs!$B$8*SQRT($B$2)*MC_Shocks!S84)</f>
        <v>554.063784085649</v>
      </c>
      <c r="V87" s="0" t="n">
        <f aca="false">U87*EXP((Inputs!$B$6-Inputs!$B$7-0.5*Inputs!$B$8^2)*$B$2+Inputs!$B$8*SQRT($B$2)*MC_Shocks!T84)</f>
        <v>545.58838398549</v>
      </c>
      <c r="W87" s="0" t="n">
        <f aca="false">V87*EXP((Inputs!$B$6-Inputs!$B$7-0.5*Inputs!$B$8^2)*$B$2+Inputs!$B$8*SQRT($B$2)*MC_Shocks!U84)</f>
        <v>544.045216242726</v>
      </c>
      <c r="X87" s="0" t="n">
        <f aca="false">W87*EXP((Inputs!$B$6-Inputs!$B$7-0.5*Inputs!$B$8^2)*$B$2+Inputs!$B$8*SQRT($B$2)*MC_Shocks!V84)</f>
        <v>545.020182468918</v>
      </c>
      <c r="Y87" s="0" t="n">
        <f aca="false">X87*EXP((Inputs!$B$6-Inputs!$B$7-0.5*Inputs!$B$8^2)*$B$2+Inputs!$B$8*SQRT($B$2)*MC_Shocks!W84)</f>
        <v>541.116655573193</v>
      </c>
      <c r="Z87" s="0" t="n">
        <f aca="false">Y87*EXP((Inputs!$B$6-Inputs!$B$7-0.5*Inputs!$B$8^2)*$B$2+Inputs!$B$8*SQRT($B$2)*MC_Shocks!X84)</f>
        <v>548.650986773387</v>
      </c>
      <c r="AA87" s="0" t="n">
        <f aca="false">Z87*EXP((Inputs!$B$6-Inputs!$B$7-0.5*Inputs!$B$8^2)*$B$2+Inputs!$B$8*SQRT($B$2)*MC_Shocks!Y84)</f>
        <v>545.94386544119</v>
      </c>
      <c r="AB87" s="0" t="n">
        <f aca="false">AA87*EXP((Inputs!$B$6-Inputs!$B$7-0.5*Inputs!$B$8^2)*$B$2+Inputs!$B$8*SQRT($B$2)*MC_Shocks!Z84)</f>
        <v>545.816541308584</v>
      </c>
      <c r="AC87" s="0" t="n">
        <f aca="false">AB87*EXP((Inputs!$B$6-Inputs!$B$7-0.5*Inputs!$B$8^2)*$B$2+Inputs!$B$8*SQRT($B$2)*MC_Shocks!AA84)</f>
        <v>548.281117562866</v>
      </c>
      <c r="AD87" s="0" t="n">
        <f aca="false">AC87*EXP((Inputs!$B$6-Inputs!$B$7-0.5*Inputs!$B$8^2)*$B$2+Inputs!$B$8*SQRT($B$2)*MC_Shocks!AB84)</f>
        <v>545.766829440611</v>
      </c>
      <c r="AE87" s="0" t="n">
        <f aca="false">AD87*EXP((Inputs!$B$6-Inputs!$B$7-0.5*Inputs!$B$8^2)*$B$2+Inputs!$B$8*SQRT($B$2)*MC_Shocks!AC84)</f>
        <v>537.881011779517</v>
      </c>
      <c r="AF87" s="0" t="n">
        <f aca="false">AE87*EXP((Inputs!$B$6-Inputs!$B$7-0.5*Inputs!$B$8^2)*$B$2+Inputs!$B$8*SQRT($B$2)*MC_Shocks!AD84)</f>
        <v>536.10562117227</v>
      </c>
      <c r="AG87" s="0" t="n">
        <f aca="false">AF87*EXP((Inputs!$B$6-Inputs!$B$7-0.5*Inputs!$B$8^2)*$B$2+Inputs!$B$8*SQRT($B$2)*MC_Shocks!AE84)</f>
        <v>540.552646443869</v>
      </c>
      <c r="AH87" s="0" t="n">
        <f aca="false">AG87*EXP((Inputs!$B$6-Inputs!$B$7-0.5*Inputs!$B$8^2)*$B$2+Inputs!$B$8*SQRT($B$2)*MC_Shocks!AF84)</f>
        <v>539.16076264913</v>
      </c>
      <c r="AI87" s="0" t="n">
        <f aca="false">AH87*EXP((Inputs!$B$6-Inputs!$B$7-0.5*Inputs!$B$8^2)*$B$2+Inputs!$B$8*SQRT($B$2)*MC_Shocks!AG84)</f>
        <v>535.603090953828</v>
      </c>
      <c r="AJ87" s="0" t="n">
        <f aca="false">AI87*EXP((Inputs!$B$6-Inputs!$B$7-0.5*Inputs!$B$8^2)*$B$2+Inputs!$B$8*SQRT($B$2)*MC_Shocks!AH84)</f>
        <v>539.601570083643</v>
      </c>
      <c r="AK87" s="0" t="n">
        <f aca="false">AJ87*EXP((Inputs!$B$6-Inputs!$B$7-0.5*Inputs!$B$8^2)*$B$2+Inputs!$B$8*SQRT($B$2)*MC_Shocks!AI84)</f>
        <v>538.23826691018</v>
      </c>
      <c r="AL87" s="0" t="n">
        <f aca="false">AK87*EXP((Inputs!$B$6-Inputs!$B$7-0.5*Inputs!$B$8^2)*$B$2+Inputs!$B$8*SQRT($B$2)*MC_Shocks!AJ84)</f>
        <v>536.114940496456</v>
      </c>
      <c r="AM87" s="0" t="n">
        <f aca="false">AL87*EXP((Inputs!$B$6-Inputs!$B$7-0.5*Inputs!$B$8^2)*$B$2+Inputs!$B$8*SQRT($B$2)*MC_Shocks!AK84)</f>
        <v>536.801583933981</v>
      </c>
      <c r="AN87" s="0" t="n">
        <f aca="false">AM87*EXP((Inputs!$B$6-Inputs!$B$7-0.5*Inputs!$B$8^2)*$B$2+Inputs!$B$8*SQRT($B$2)*MC_Shocks!AL84)</f>
        <v>540.144769559313</v>
      </c>
      <c r="AO87" s="0" t="n">
        <f aca="false">AN87*EXP((Inputs!$B$6-Inputs!$B$7-0.5*Inputs!$B$8^2)*$B$2+Inputs!$B$8*SQRT($B$2)*MC_Shocks!AM84)</f>
        <v>550.499233414378</v>
      </c>
      <c r="AP87" s="0" t="n">
        <f aca="false">AO87*EXP((Inputs!$B$6-Inputs!$B$7-0.5*Inputs!$B$8^2)*$B$2+Inputs!$B$8*SQRT($B$2)*MC_Shocks!AN84)</f>
        <v>554.17599849834</v>
      </c>
      <c r="AQ87" s="0" t="n">
        <f aca="false">AP87*EXP((Inputs!$B$6-Inputs!$B$7-0.5*Inputs!$B$8^2)*$B$2+Inputs!$B$8*SQRT($B$2)*MC_Shocks!AO84)</f>
        <v>559.35124217011</v>
      </c>
      <c r="AR87" s="0" t="n">
        <f aca="false">AQ87*EXP((Inputs!$B$6-Inputs!$B$7-0.5*Inputs!$B$8^2)*$B$2+Inputs!$B$8*SQRT($B$2)*MC_Shocks!AP84)</f>
        <v>557.163165686668</v>
      </c>
      <c r="AS87" s="0" t="n">
        <f aca="false">AR87*EXP((Inputs!$B$6-Inputs!$B$7-0.5*Inputs!$B$8^2)*$B$2+Inputs!$B$8*SQRT($B$2)*MC_Shocks!AQ84)</f>
        <v>552.699409081591</v>
      </c>
      <c r="AT87" s="0" t="n">
        <f aca="false">AS87*EXP((Inputs!$B$6-Inputs!$B$7-0.5*Inputs!$B$8^2)*$B$2+Inputs!$B$8*SQRT($B$2)*MC_Shocks!AR84)</f>
        <v>553.02493425266</v>
      </c>
      <c r="AU87" s="0" t="n">
        <f aca="false">AT87*EXP((Inputs!$B$6-Inputs!$B$7-0.5*Inputs!$B$8^2)*$B$2+Inputs!$B$8*SQRT($B$2)*MC_Shocks!AS84)</f>
        <v>553.547514420378</v>
      </c>
      <c r="AV87" s="0" t="n">
        <f aca="false">AU87*EXP((Inputs!$B$6-Inputs!$B$7-0.5*Inputs!$B$8^2)*$B$2+Inputs!$B$8*SQRT($B$2)*MC_Shocks!AT84)</f>
        <v>548.883448009502</v>
      </c>
      <c r="AW87" s="0" t="n">
        <f aca="false">AV87*EXP((Inputs!$B$6-Inputs!$B$7-0.5*Inputs!$B$8^2)*$B$2+Inputs!$B$8*SQRT($B$2)*MC_Shocks!AU84)</f>
        <v>548.17240400211</v>
      </c>
      <c r="AX87" s="0" t="n">
        <f aca="false">AW87*EXP((Inputs!$B$6-Inputs!$B$7-0.5*Inputs!$B$8^2)*$B$2+Inputs!$B$8*SQRT($B$2)*MC_Shocks!AV84)</f>
        <v>549.963516275923</v>
      </c>
      <c r="AY87" s="0" t="n">
        <f aca="false">AX87*EXP((Inputs!$B$6-Inputs!$B$7-0.5*Inputs!$B$8^2)*$B$2+Inputs!$B$8*SQRT($B$2)*MC_Shocks!AW84)</f>
        <v>551.59013225094</v>
      </c>
      <c r="AZ87" s="0" t="n">
        <f aca="false">AY87*EXP((Inputs!$B$6-Inputs!$B$7-0.5*Inputs!$B$8^2)*$B$2+Inputs!$B$8*SQRT($B$2)*MC_Shocks!AX84)</f>
        <v>553.853427265335</v>
      </c>
      <c r="BA87" s="0" t="n">
        <f aca="false">AZ87*EXP((Inputs!$B$6-Inputs!$B$7-0.5*Inputs!$B$8^2)*$B$2+Inputs!$B$8*SQRT($B$2)*MC_Shocks!AY84)</f>
        <v>555.185681794856</v>
      </c>
      <c r="BB87" s="0" t="n">
        <f aca="false">BA87*EXP((Inputs!$B$6-Inputs!$B$7-0.5*Inputs!$B$8^2)*$B$2+Inputs!$B$8*SQRT($B$2)*MC_Shocks!AZ84)</f>
        <v>553.009326903725</v>
      </c>
      <c r="BC87" s="0" t="n">
        <f aca="false">BB87*EXP((Inputs!$B$6-Inputs!$B$7-0.5*Inputs!$B$8^2)*$B$2+Inputs!$B$8*SQRT($B$2)*MC_Shocks!BA84)</f>
        <v>550.81138770528</v>
      </c>
      <c r="BD87" s="0" t="n">
        <f aca="false">BC87*EXP((Inputs!$B$6-Inputs!$B$7-0.5*Inputs!$B$8^2)*$B$2+Inputs!$B$8*SQRT($B$2)*MC_Shocks!BB84)</f>
        <v>545.648794106802</v>
      </c>
      <c r="BE87" s="0" t="n">
        <f aca="false">BD87*EXP((Inputs!$B$6-Inputs!$B$7-0.5*Inputs!$B$8^2)*$B$2+Inputs!$B$8*SQRT($B$2)*MC_Shocks!BC84)</f>
        <v>553.481547092096</v>
      </c>
      <c r="BF87" s="0" t="n">
        <f aca="false">BE87*EXP((Inputs!$B$6-Inputs!$B$7-0.5*Inputs!$B$8^2)*$B$2+Inputs!$B$8*SQRT($B$2)*MC_Shocks!BD84)</f>
        <v>553.592824081813</v>
      </c>
      <c r="BG87" s="0" t="n">
        <f aca="false">BF87*EXP((Inputs!$B$6-Inputs!$B$7-0.5*Inputs!$B$8^2)*$B$2+Inputs!$B$8*SQRT($B$2)*MC_Shocks!BE84)</f>
        <v>552.658361315257</v>
      </c>
      <c r="BH87" s="0" t="n">
        <f aca="false">BG87*EXP((Inputs!$B$6-Inputs!$B$7-0.5*Inputs!$B$8^2)*$B$2+Inputs!$B$8*SQRT($B$2)*MC_Shocks!BF84)</f>
        <v>548.653050543422</v>
      </c>
      <c r="BI87" s="0" t="n">
        <f aca="false">BH87*EXP((Inputs!$B$6-Inputs!$B$7-0.5*Inputs!$B$8^2)*$B$2+Inputs!$B$8*SQRT($B$2)*MC_Shocks!BG84)</f>
        <v>561.633253381349</v>
      </c>
      <c r="BJ87" s="0" t="n">
        <f aca="false">BI87*EXP((Inputs!$B$6-Inputs!$B$7-0.5*Inputs!$B$8^2)*$B$2+Inputs!$B$8*SQRT($B$2)*MC_Shocks!BH84)</f>
        <v>556.923964223755</v>
      </c>
      <c r="BK87" s="0" t="n">
        <f aca="false">BJ87*EXP((Inputs!$B$6-Inputs!$B$7-0.5*Inputs!$B$8^2)*$B$2+Inputs!$B$8*SQRT($B$2)*MC_Shocks!BI84)</f>
        <v>555.084866679021</v>
      </c>
      <c r="BL87" s="0" t="n">
        <f aca="false">BK87*EXP((Inputs!$B$6-Inputs!$B$7-0.5*Inputs!$B$8^2)*$B$2+Inputs!$B$8*SQRT($B$2)*MC_Shocks!BJ84)</f>
        <v>556.971549265162</v>
      </c>
      <c r="BM87" s="0" t="n">
        <f aca="false">BL87*EXP((Inputs!$B$6-Inputs!$B$7-0.5*Inputs!$B$8^2)*$B$2+Inputs!$B$8*SQRT($B$2)*MC_Shocks!BK84)</f>
        <v>559.682665217791</v>
      </c>
      <c r="BN87" s="0" t="n">
        <f aca="false">AVERAGE(C87:BM87)</f>
        <v>551.028238102864</v>
      </c>
      <c r="BO87" s="0" t="n">
        <f aca="false">MAX(B87:BM87)</f>
        <v>574.788024902344</v>
      </c>
      <c r="BP87" s="0" t="n">
        <f aca="false">MAX(BM87-Inputs!$B$4,0)</f>
        <v>0</v>
      </c>
      <c r="BQ87" s="0" t="n">
        <f aca="false">MAX(Inputs!$B$4-BM87,0)</f>
        <v>15.3173347822087</v>
      </c>
      <c r="BR87" s="0" t="n">
        <f aca="false">MAX(BN87-Inputs!$B$4,0)</f>
        <v>0</v>
      </c>
      <c r="BS87" s="0" t="n">
        <f aca="false">IF(BO87&gt;=Inputs!$B$9,0,MAX(BM87-Inputs!$B$4,0))</f>
        <v>0</v>
      </c>
    </row>
    <row r="88" customFormat="false" ht="15" hidden="false" customHeight="false" outlineLevel="0" collapsed="false">
      <c r="A88" s="0" t="n">
        <v>84</v>
      </c>
      <c r="B88" s="0" t="n">
        <f aca="false">Inputs!$B$3</f>
        <v>574.788024902344</v>
      </c>
      <c r="C88" s="0" t="n">
        <f aca="false">B88*EXP((Inputs!$B$6-Inputs!$B$7-0.5*Inputs!$B$8^2)*$B$2+Inputs!$B$8*SQRT($B$2)*MC_Shocks!A85)</f>
        <v>579.227248957508</v>
      </c>
      <c r="D88" s="0" t="n">
        <f aca="false">C88*EXP((Inputs!$B$6-Inputs!$B$7-0.5*Inputs!$B$8^2)*$B$2+Inputs!$B$8*SQRT($B$2)*MC_Shocks!B85)</f>
        <v>587.648453727394</v>
      </c>
      <c r="E88" s="0" t="n">
        <f aca="false">D88*EXP((Inputs!$B$6-Inputs!$B$7-0.5*Inputs!$B$8^2)*$B$2+Inputs!$B$8*SQRT($B$2)*MC_Shocks!C85)</f>
        <v>590.068456385257</v>
      </c>
      <c r="F88" s="0" t="n">
        <f aca="false">E88*EXP((Inputs!$B$6-Inputs!$B$7-0.5*Inputs!$B$8^2)*$B$2+Inputs!$B$8*SQRT($B$2)*MC_Shocks!D85)</f>
        <v>585.201033101092</v>
      </c>
      <c r="G88" s="0" t="n">
        <f aca="false">F88*EXP((Inputs!$B$6-Inputs!$B$7-0.5*Inputs!$B$8^2)*$B$2+Inputs!$B$8*SQRT($B$2)*MC_Shocks!E85)</f>
        <v>584.064502718545</v>
      </c>
      <c r="H88" s="0" t="n">
        <f aca="false">G88*EXP((Inputs!$B$6-Inputs!$B$7-0.5*Inputs!$B$8^2)*$B$2+Inputs!$B$8*SQRT($B$2)*MC_Shocks!F85)</f>
        <v>585.547774924265</v>
      </c>
      <c r="I88" s="0" t="n">
        <f aca="false">H88*EXP((Inputs!$B$6-Inputs!$B$7-0.5*Inputs!$B$8^2)*$B$2+Inputs!$B$8*SQRT($B$2)*MC_Shocks!G85)</f>
        <v>595.290344639094</v>
      </c>
      <c r="J88" s="0" t="n">
        <f aca="false">I88*EXP((Inputs!$B$6-Inputs!$B$7-0.5*Inputs!$B$8^2)*$B$2+Inputs!$B$8*SQRT($B$2)*MC_Shocks!H85)</f>
        <v>588.781326321639</v>
      </c>
      <c r="K88" s="0" t="n">
        <f aca="false">J88*EXP((Inputs!$B$6-Inputs!$B$7-0.5*Inputs!$B$8^2)*$B$2+Inputs!$B$8*SQRT($B$2)*MC_Shocks!I85)</f>
        <v>594.481247496183</v>
      </c>
      <c r="L88" s="0" t="n">
        <f aca="false">K88*EXP((Inputs!$B$6-Inputs!$B$7-0.5*Inputs!$B$8^2)*$B$2+Inputs!$B$8*SQRT($B$2)*MC_Shocks!J85)</f>
        <v>595.386487622313</v>
      </c>
      <c r="M88" s="0" t="n">
        <f aca="false">L88*EXP((Inputs!$B$6-Inputs!$B$7-0.5*Inputs!$B$8^2)*$B$2+Inputs!$B$8*SQRT($B$2)*MC_Shocks!K85)</f>
        <v>599.413428796646</v>
      </c>
      <c r="N88" s="0" t="n">
        <f aca="false">M88*EXP((Inputs!$B$6-Inputs!$B$7-0.5*Inputs!$B$8^2)*$B$2+Inputs!$B$8*SQRT($B$2)*MC_Shocks!L85)</f>
        <v>598.985125730495</v>
      </c>
      <c r="O88" s="0" t="n">
        <f aca="false">N88*EXP((Inputs!$B$6-Inputs!$B$7-0.5*Inputs!$B$8^2)*$B$2+Inputs!$B$8*SQRT($B$2)*MC_Shocks!M85)</f>
        <v>595.051590496409</v>
      </c>
      <c r="P88" s="0" t="n">
        <f aca="false">O88*EXP((Inputs!$B$6-Inputs!$B$7-0.5*Inputs!$B$8^2)*$B$2+Inputs!$B$8*SQRT($B$2)*MC_Shocks!N85)</f>
        <v>598.663146807944</v>
      </c>
      <c r="Q88" s="0" t="n">
        <f aca="false">P88*EXP((Inputs!$B$6-Inputs!$B$7-0.5*Inputs!$B$8^2)*$B$2+Inputs!$B$8*SQRT($B$2)*MC_Shocks!O85)</f>
        <v>601.836000754383</v>
      </c>
      <c r="R88" s="0" t="n">
        <f aca="false">Q88*EXP((Inputs!$B$6-Inputs!$B$7-0.5*Inputs!$B$8^2)*$B$2+Inputs!$B$8*SQRT($B$2)*MC_Shocks!P85)</f>
        <v>606.552084520658</v>
      </c>
      <c r="S88" s="0" t="n">
        <f aca="false">R88*EXP((Inputs!$B$6-Inputs!$B$7-0.5*Inputs!$B$8^2)*$B$2+Inputs!$B$8*SQRT($B$2)*MC_Shocks!Q85)</f>
        <v>606.545280598724</v>
      </c>
      <c r="T88" s="0" t="n">
        <f aca="false">S88*EXP((Inputs!$B$6-Inputs!$B$7-0.5*Inputs!$B$8^2)*$B$2+Inputs!$B$8*SQRT($B$2)*MC_Shocks!R85)</f>
        <v>603.722917891792</v>
      </c>
      <c r="U88" s="0" t="n">
        <f aca="false">T88*EXP((Inputs!$B$6-Inputs!$B$7-0.5*Inputs!$B$8^2)*$B$2+Inputs!$B$8*SQRT($B$2)*MC_Shocks!S85)</f>
        <v>596.359622631368</v>
      </c>
      <c r="V88" s="0" t="n">
        <f aca="false">U88*EXP((Inputs!$B$6-Inputs!$B$7-0.5*Inputs!$B$8^2)*$B$2+Inputs!$B$8*SQRT($B$2)*MC_Shocks!T85)</f>
        <v>600.30524208047</v>
      </c>
      <c r="W88" s="0" t="n">
        <f aca="false">V88*EXP((Inputs!$B$6-Inputs!$B$7-0.5*Inputs!$B$8^2)*$B$2+Inputs!$B$8*SQRT($B$2)*MC_Shocks!U85)</f>
        <v>602.384104445307</v>
      </c>
      <c r="X88" s="0" t="n">
        <f aca="false">W88*EXP((Inputs!$B$6-Inputs!$B$7-0.5*Inputs!$B$8^2)*$B$2+Inputs!$B$8*SQRT($B$2)*MC_Shocks!V85)</f>
        <v>597.84295408163</v>
      </c>
      <c r="Y88" s="0" t="n">
        <f aca="false">X88*EXP((Inputs!$B$6-Inputs!$B$7-0.5*Inputs!$B$8^2)*$B$2+Inputs!$B$8*SQRT($B$2)*MC_Shocks!W85)</f>
        <v>595.35028383361</v>
      </c>
      <c r="Z88" s="0" t="n">
        <f aca="false">Y88*EXP((Inputs!$B$6-Inputs!$B$7-0.5*Inputs!$B$8^2)*$B$2+Inputs!$B$8*SQRT($B$2)*MC_Shocks!X85)</f>
        <v>593.205862421223</v>
      </c>
      <c r="AA88" s="0" t="n">
        <f aca="false">Z88*EXP((Inputs!$B$6-Inputs!$B$7-0.5*Inputs!$B$8^2)*$B$2+Inputs!$B$8*SQRT($B$2)*MC_Shocks!Y85)</f>
        <v>586.323311184038</v>
      </c>
      <c r="AB88" s="0" t="n">
        <f aca="false">AA88*EXP((Inputs!$B$6-Inputs!$B$7-0.5*Inputs!$B$8^2)*$B$2+Inputs!$B$8*SQRT($B$2)*MC_Shocks!Z85)</f>
        <v>582.587301582443</v>
      </c>
      <c r="AC88" s="0" t="n">
        <f aca="false">AB88*EXP((Inputs!$B$6-Inputs!$B$7-0.5*Inputs!$B$8^2)*$B$2+Inputs!$B$8*SQRT($B$2)*MC_Shocks!AA85)</f>
        <v>577.42510397989</v>
      </c>
      <c r="AD88" s="0" t="n">
        <f aca="false">AC88*EXP((Inputs!$B$6-Inputs!$B$7-0.5*Inputs!$B$8^2)*$B$2+Inputs!$B$8*SQRT($B$2)*MC_Shocks!AB85)</f>
        <v>575.593044896368</v>
      </c>
      <c r="AE88" s="0" t="n">
        <f aca="false">AD88*EXP((Inputs!$B$6-Inputs!$B$7-0.5*Inputs!$B$8^2)*$B$2+Inputs!$B$8*SQRT($B$2)*MC_Shocks!AC85)</f>
        <v>572.283879443796</v>
      </c>
      <c r="AF88" s="0" t="n">
        <f aca="false">AE88*EXP((Inputs!$B$6-Inputs!$B$7-0.5*Inputs!$B$8^2)*$B$2+Inputs!$B$8*SQRT($B$2)*MC_Shocks!AD85)</f>
        <v>564.998186927762</v>
      </c>
      <c r="AG88" s="0" t="n">
        <f aca="false">AF88*EXP((Inputs!$B$6-Inputs!$B$7-0.5*Inputs!$B$8^2)*$B$2+Inputs!$B$8*SQRT($B$2)*MC_Shocks!AE85)</f>
        <v>574.190934356456</v>
      </c>
      <c r="AH88" s="0" t="n">
        <f aca="false">AG88*EXP((Inputs!$B$6-Inputs!$B$7-0.5*Inputs!$B$8^2)*$B$2+Inputs!$B$8*SQRT($B$2)*MC_Shocks!AF85)</f>
        <v>579.979445269292</v>
      </c>
      <c r="AI88" s="0" t="n">
        <f aca="false">AH88*EXP((Inputs!$B$6-Inputs!$B$7-0.5*Inputs!$B$8^2)*$B$2+Inputs!$B$8*SQRT($B$2)*MC_Shocks!AG85)</f>
        <v>576.4606385314</v>
      </c>
      <c r="AJ88" s="0" t="n">
        <f aca="false">AI88*EXP((Inputs!$B$6-Inputs!$B$7-0.5*Inputs!$B$8^2)*$B$2+Inputs!$B$8*SQRT($B$2)*MC_Shocks!AH85)</f>
        <v>577.762275951224</v>
      </c>
      <c r="AK88" s="0" t="n">
        <f aca="false">AJ88*EXP((Inputs!$B$6-Inputs!$B$7-0.5*Inputs!$B$8^2)*$B$2+Inputs!$B$8*SQRT($B$2)*MC_Shocks!AI85)</f>
        <v>579.733525268247</v>
      </c>
      <c r="AL88" s="0" t="n">
        <f aca="false">AK88*EXP((Inputs!$B$6-Inputs!$B$7-0.5*Inputs!$B$8^2)*$B$2+Inputs!$B$8*SQRT($B$2)*MC_Shocks!AJ85)</f>
        <v>585.292501069059</v>
      </c>
      <c r="AM88" s="0" t="n">
        <f aca="false">AL88*EXP((Inputs!$B$6-Inputs!$B$7-0.5*Inputs!$B$8^2)*$B$2+Inputs!$B$8*SQRT($B$2)*MC_Shocks!AK85)</f>
        <v>581.558803160811</v>
      </c>
      <c r="AN88" s="0" t="n">
        <f aca="false">AM88*EXP((Inputs!$B$6-Inputs!$B$7-0.5*Inputs!$B$8^2)*$B$2+Inputs!$B$8*SQRT($B$2)*MC_Shocks!AL85)</f>
        <v>586.67444529443</v>
      </c>
      <c r="AO88" s="0" t="n">
        <f aca="false">AN88*EXP((Inputs!$B$6-Inputs!$B$7-0.5*Inputs!$B$8^2)*$B$2+Inputs!$B$8*SQRT($B$2)*MC_Shocks!AM85)</f>
        <v>584.18509413053</v>
      </c>
      <c r="AP88" s="0" t="n">
        <f aca="false">AO88*EXP((Inputs!$B$6-Inputs!$B$7-0.5*Inputs!$B$8^2)*$B$2+Inputs!$B$8*SQRT($B$2)*MC_Shocks!AN85)</f>
        <v>578.081497579041</v>
      </c>
      <c r="AQ88" s="0" t="n">
        <f aca="false">AP88*EXP((Inputs!$B$6-Inputs!$B$7-0.5*Inputs!$B$8^2)*$B$2+Inputs!$B$8*SQRT($B$2)*MC_Shocks!AO85)</f>
        <v>581.4667163762</v>
      </c>
      <c r="AR88" s="0" t="n">
        <f aca="false">AQ88*EXP((Inputs!$B$6-Inputs!$B$7-0.5*Inputs!$B$8^2)*$B$2+Inputs!$B$8*SQRT($B$2)*MC_Shocks!AP85)</f>
        <v>587.506668575507</v>
      </c>
      <c r="AS88" s="0" t="n">
        <f aca="false">AR88*EXP((Inputs!$B$6-Inputs!$B$7-0.5*Inputs!$B$8^2)*$B$2+Inputs!$B$8*SQRT($B$2)*MC_Shocks!AQ85)</f>
        <v>599.749282475224</v>
      </c>
      <c r="AT88" s="0" t="n">
        <f aca="false">AS88*EXP((Inputs!$B$6-Inputs!$B$7-0.5*Inputs!$B$8^2)*$B$2+Inputs!$B$8*SQRT($B$2)*MC_Shocks!AR85)</f>
        <v>594.124360966466</v>
      </c>
      <c r="AU88" s="0" t="n">
        <f aca="false">AT88*EXP((Inputs!$B$6-Inputs!$B$7-0.5*Inputs!$B$8^2)*$B$2+Inputs!$B$8*SQRT($B$2)*MC_Shocks!AS85)</f>
        <v>597.483990707871</v>
      </c>
      <c r="AV88" s="0" t="n">
        <f aca="false">AU88*EXP((Inputs!$B$6-Inputs!$B$7-0.5*Inputs!$B$8^2)*$B$2+Inputs!$B$8*SQRT($B$2)*MC_Shocks!AT85)</f>
        <v>595.600940620709</v>
      </c>
      <c r="AW88" s="0" t="n">
        <f aca="false">AV88*EXP((Inputs!$B$6-Inputs!$B$7-0.5*Inputs!$B$8^2)*$B$2+Inputs!$B$8*SQRT($B$2)*MC_Shocks!AU85)</f>
        <v>599.370274698394</v>
      </c>
      <c r="AX88" s="0" t="n">
        <f aca="false">AW88*EXP((Inputs!$B$6-Inputs!$B$7-0.5*Inputs!$B$8^2)*$B$2+Inputs!$B$8*SQRT($B$2)*MC_Shocks!AV85)</f>
        <v>592.474926147054</v>
      </c>
      <c r="AY88" s="0" t="n">
        <f aca="false">AX88*EXP((Inputs!$B$6-Inputs!$B$7-0.5*Inputs!$B$8^2)*$B$2+Inputs!$B$8*SQRT($B$2)*MC_Shocks!AW85)</f>
        <v>586.624767472048</v>
      </c>
      <c r="AZ88" s="0" t="n">
        <f aca="false">AY88*EXP((Inputs!$B$6-Inputs!$B$7-0.5*Inputs!$B$8^2)*$B$2+Inputs!$B$8*SQRT($B$2)*MC_Shocks!AX85)</f>
        <v>583.080188068739</v>
      </c>
      <c r="BA88" s="0" t="n">
        <f aca="false">AZ88*EXP((Inputs!$B$6-Inputs!$B$7-0.5*Inputs!$B$8^2)*$B$2+Inputs!$B$8*SQRT($B$2)*MC_Shocks!AY85)</f>
        <v>583.500592504754</v>
      </c>
      <c r="BB88" s="0" t="n">
        <f aca="false">BA88*EXP((Inputs!$B$6-Inputs!$B$7-0.5*Inputs!$B$8^2)*$B$2+Inputs!$B$8*SQRT($B$2)*MC_Shocks!AZ85)</f>
        <v>580.595396214768</v>
      </c>
      <c r="BC88" s="0" t="n">
        <f aca="false">BB88*EXP((Inputs!$B$6-Inputs!$B$7-0.5*Inputs!$B$8^2)*$B$2+Inputs!$B$8*SQRT($B$2)*MC_Shocks!BA85)</f>
        <v>583.693900426319</v>
      </c>
      <c r="BD88" s="0" t="n">
        <f aca="false">BC88*EXP((Inputs!$B$6-Inputs!$B$7-0.5*Inputs!$B$8^2)*$B$2+Inputs!$B$8*SQRT($B$2)*MC_Shocks!BB85)</f>
        <v>588.523786629858</v>
      </c>
      <c r="BE88" s="0" t="n">
        <f aca="false">BD88*EXP((Inputs!$B$6-Inputs!$B$7-0.5*Inputs!$B$8^2)*$B$2+Inputs!$B$8*SQRT($B$2)*MC_Shocks!BC85)</f>
        <v>591.385505261056</v>
      </c>
      <c r="BF88" s="0" t="n">
        <f aca="false">BE88*EXP((Inputs!$B$6-Inputs!$B$7-0.5*Inputs!$B$8^2)*$B$2+Inputs!$B$8*SQRT($B$2)*MC_Shocks!BD85)</f>
        <v>599.085427506609</v>
      </c>
      <c r="BG88" s="0" t="n">
        <f aca="false">BF88*EXP((Inputs!$B$6-Inputs!$B$7-0.5*Inputs!$B$8^2)*$B$2+Inputs!$B$8*SQRT($B$2)*MC_Shocks!BE85)</f>
        <v>601.121615293126</v>
      </c>
      <c r="BH88" s="0" t="n">
        <f aca="false">BG88*EXP((Inputs!$B$6-Inputs!$B$7-0.5*Inputs!$B$8^2)*$B$2+Inputs!$B$8*SQRT($B$2)*MC_Shocks!BF85)</f>
        <v>595.402711442513</v>
      </c>
      <c r="BI88" s="0" t="n">
        <f aca="false">BH88*EXP((Inputs!$B$6-Inputs!$B$7-0.5*Inputs!$B$8^2)*$B$2+Inputs!$B$8*SQRT($B$2)*MC_Shocks!BG85)</f>
        <v>601.934083192812</v>
      </c>
      <c r="BJ88" s="0" t="n">
        <f aca="false">BI88*EXP((Inputs!$B$6-Inputs!$B$7-0.5*Inputs!$B$8^2)*$B$2+Inputs!$B$8*SQRT($B$2)*MC_Shocks!BH85)</f>
        <v>599.107824763004</v>
      </c>
      <c r="BK88" s="0" t="n">
        <f aca="false">BJ88*EXP((Inputs!$B$6-Inputs!$B$7-0.5*Inputs!$B$8^2)*$B$2+Inputs!$B$8*SQRT($B$2)*MC_Shocks!BI85)</f>
        <v>603.507357603148</v>
      </c>
      <c r="BL88" s="0" t="n">
        <f aca="false">BK88*EXP((Inputs!$B$6-Inputs!$B$7-0.5*Inputs!$B$8^2)*$B$2+Inputs!$B$8*SQRT($B$2)*MC_Shocks!BJ85)</f>
        <v>611.146640911724</v>
      </c>
      <c r="BM88" s="0" t="n">
        <f aca="false">BL88*EXP((Inputs!$B$6-Inputs!$B$7-0.5*Inputs!$B$8^2)*$B$2+Inputs!$B$8*SQRT($B$2)*MC_Shocks!BK85)</f>
        <v>613.422632468901</v>
      </c>
      <c r="BN88" s="0" t="n">
        <f aca="false">AVERAGE(C88:BM88)</f>
        <v>590.713557141834</v>
      </c>
      <c r="BO88" s="0" t="n">
        <f aca="false">MAX(B88:BM88)</f>
        <v>613.422632468901</v>
      </c>
      <c r="BP88" s="0" t="n">
        <f aca="false">MAX(BM88-Inputs!$B$4,0)</f>
        <v>38.4226324689005</v>
      </c>
      <c r="BQ88" s="0" t="n">
        <f aca="false">MAX(Inputs!$B$4-BM88,0)</f>
        <v>0</v>
      </c>
      <c r="BR88" s="0" t="n">
        <f aca="false">MAX(BN88-Inputs!$B$4,0)</f>
        <v>15.7135571418339</v>
      </c>
      <c r="BS88" s="0" t="n">
        <f aca="false">IF(BO88&gt;=Inputs!$B$9,0,MAX(BM88-Inputs!$B$4,0))</f>
        <v>0</v>
      </c>
    </row>
    <row r="89" customFormat="false" ht="15" hidden="false" customHeight="false" outlineLevel="0" collapsed="false">
      <c r="A89" s="0" t="n">
        <v>85</v>
      </c>
      <c r="B89" s="0" t="n">
        <f aca="false">Inputs!$B$3</f>
        <v>574.788024902344</v>
      </c>
      <c r="C89" s="0" t="n">
        <f aca="false">B89*EXP((Inputs!$B$6-Inputs!$B$7-0.5*Inputs!$B$8^2)*$B$2+Inputs!$B$8*SQRT($B$2)*MC_Shocks!A86)</f>
        <v>568.059790822798</v>
      </c>
      <c r="D89" s="0" t="n">
        <f aca="false">C89*EXP((Inputs!$B$6-Inputs!$B$7-0.5*Inputs!$B$8^2)*$B$2+Inputs!$B$8*SQRT($B$2)*MC_Shocks!B86)</f>
        <v>563.990194179771</v>
      </c>
      <c r="E89" s="0" t="n">
        <f aca="false">D89*EXP((Inputs!$B$6-Inputs!$B$7-0.5*Inputs!$B$8^2)*$B$2+Inputs!$B$8*SQRT($B$2)*MC_Shocks!C86)</f>
        <v>569.993224035156</v>
      </c>
      <c r="F89" s="0" t="n">
        <f aca="false">E89*EXP((Inputs!$B$6-Inputs!$B$7-0.5*Inputs!$B$8^2)*$B$2+Inputs!$B$8*SQRT($B$2)*MC_Shocks!D86)</f>
        <v>569.282705607812</v>
      </c>
      <c r="G89" s="0" t="n">
        <f aca="false">F89*EXP((Inputs!$B$6-Inputs!$B$7-0.5*Inputs!$B$8^2)*$B$2+Inputs!$B$8*SQRT($B$2)*MC_Shocks!E86)</f>
        <v>569.695916477522</v>
      </c>
      <c r="H89" s="0" t="n">
        <f aca="false">G89*EXP((Inputs!$B$6-Inputs!$B$7-0.5*Inputs!$B$8^2)*$B$2+Inputs!$B$8*SQRT($B$2)*MC_Shocks!F86)</f>
        <v>573.189736865786</v>
      </c>
      <c r="I89" s="0" t="n">
        <f aca="false">H89*EXP((Inputs!$B$6-Inputs!$B$7-0.5*Inputs!$B$8^2)*$B$2+Inputs!$B$8*SQRT($B$2)*MC_Shocks!G86)</f>
        <v>576.41911172333</v>
      </c>
      <c r="J89" s="0" t="n">
        <f aca="false">I89*EXP((Inputs!$B$6-Inputs!$B$7-0.5*Inputs!$B$8^2)*$B$2+Inputs!$B$8*SQRT($B$2)*MC_Shocks!H86)</f>
        <v>577.749888621186</v>
      </c>
      <c r="K89" s="0" t="n">
        <f aca="false">J89*EXP((Inputs!$B$6-Inputs!$B$7-0.5*Inputs!$B$8^2)*$B$2+Inputs!$B$8*SQRT($B$2)*MC_Shocks!I86)</f>
        <v>576.848707090151</v>
      </c>
      <c r="L89" s="0" t="n">
        <f aca="false">K89*EXP((Inputs!$B$6-Inputs!$B$7-0.5*Inputs!$B$8^2)*$B$2+Inputs!$B$8*SQRT($B$2)*MC_Shocks!J86)</f>
        <v>575.473952893777</v>
      </c>
      <c r="M89" s="0" t="n">
        <f aca="false">L89*EXP((Inputs!$B$6-Inputs!$B$7-0.5*Inputs!$B$8^2)*$B$2+Inputs!$B$8*SQRT($B$2)*MC_Shocks!K86)</f>
        <v>579.458457146699</v>
      </c>
      <c r="N89" s="0" t="n">
        <f aca="false">M89*EXP((Inputs!$B$6-Inputs!$B$7-0.5*Inputs!$B$8^2)*$B$2+Inputs!$B$8*SQRT($B$2)*MC_Shocks!L86)</f>
        <v>582.06361507316</v>
      </c>
      <c r="O89" s="0" t="n">
        <f aca="false">N89*EXP((Inputs!$B$6-Inputs!$B$7-0.5*Inputs!$B$8^2)*$B$2+Inputs!$B$8*SQRT($B$2)*MC_Shocks!M86)</f>
        <v>580.931542482983</v>
      </c>
      <c r="P89" s="0" t="n">
        <f aca="false">O89*EXP((Inputs!$B$6-Inputs!$B$7-0.5*Inputs!$B$8^2)*$B$2+Inputs!$B$8*SQRT($B$2)*MC_Shocks!N86)</f>
        <v>585.99520405086</v>
      </c>
      <c r="Q89" s="0" t="n">
        <f aca="false">P89*EXP((Inputs!$B$6-Inputs!$B$7-0.5*Inputs!$B$8^2)*$B$2+Inputs!$B$8*SQRT($B$2)*MC_Shocks!O86)</f>
        <v>585.450894656408</v>
      </c>
      <c r="R89" s="0" t="n">
        <f aca="false">Q89*EXP((Inputs!$B$6-Inputs!$B$7-0.5*Inputs!$B$8^2)*$B$2+Inputs!$B$8*SQRT($B$2)*MC_Shocks!P86)</f>
        <v>581.563656453605</v>
      </c>
      <c r="S89" s="0" t="n">
        <f aca="false">R89*EXP((Inputs!$B$6-Inputs!$B$7-0.5*Inputs!$B$8^2)*$B$2+Inputs!$B$8*SQRT($B$2)*MC_Shocks!Q86)</f>
        <v>578.127179461416</v>
      </c>
      <c r="T89" s="0" t="n">
        <f aca="false">S89*EXP((Inputs!$B$6-Inputs!$B$7-0.5*Inputs!$B$8^2)*$B$2+Inputs!$B$8*SQRT($B$2)*MC_Shocks!R86)</f>
        <v>573.709914414422</v>
      </c>
      <c r="U89" s="0" t="n">
        <f aca="false">T89*EXP((Inputs!$B$6-Inputs!$B$7-0.5*Inputs!$B$8^2)*$B$2+Inputs!$B$8*SQRT($B$2)*MC_Shocks!S86)</f>
        <v>572.525458063517</v>
      </c>
      <c r="V89" s="0" t="n">
        <f aca="false">U89*EXP((Inputs!$B$6-Inputs!$B$7-0.5*Inputs!$B$8^2)*$B$2+Inputs!$B$8*SQRT($B$2)*MC_Shocks!T86)</f>
        <v>578.210862958152</v>
      </c>
      <c r="W89" s="0" t="n">
        <f aca="false">V89*EXP((Inputs!$B$6-Inputs!$B$7-0.5*Inputs!$B$8^2)*$B$2+Inputs!$B$8*SQRT($B$2)*MC_Shocks!U86)</f>
        <v>574.583916862904</v>
      </c>
      <c r="X89" s="0" t="n">
        <f aca="false">W89*EXP((Inputs!$B$6-Inputs!$B$7-0.5*Inputs!$B$8^2)*$B$2+Inputs!$B$8*SQRT($B$2)*MC_Shocks!V86)</f>
        <v>575.497943408822</v>
      </c>
      <c r="Y89" s="0" t="n">
        <f aca="false">X89*EXP((Inputs!$B$6-Inputs!$B$7-0.5*Inputs!$B$8^2)*$B$2+Inputs!$B$8*SQRT($B$2)*MC_Shocks!W86)</f>
        <v>572.561693584987</v>
      </c>
      <c r="Z89" s="0" t="n">
        <f aca="false">Y89*EXP((Inputs!$B$6-Inputs!$B$7-0.5*Inputs!$B$8^2)*$B$2+Inputs!$B$8*SQRT($B$2)*MC_Shocks!X86)</f>
        <v>571.434460913049</v>
      </c>
      <c r="AA89" s="0" t="n">
        <f aca="false">Z89*EXP((Inputs!$B$6-Inputs!$B$7-0.5*Inputs!$B$8^2)*$B$2+Inputs!$B$8*SQRT($B$2)*MC_Shocks!Y86)</f>
        <v>564.683291120975</v>
      </c>
      <c r="AB89" s="0" t="n">
        <f aca="false">AA89*EXP((Inputs!$B$6-Inputs!$B$7-0.5*Inputs!$B$8^2)*$B$2+Inputs!$B$8*SQRT($B$2)*MC_Shocks!Z86)</f>
        <v>563.749404130711</v>
      </c>
      <c r="AC89" s="0" t="n">
        <f aca="false">AB89*EXP((Inputs!$B$6-Inputs!$B$7-0.5*Inputs!$B$8^2)*$B$2+Inputs!$B$8*SQRT($B$2)*MC_Shocks!AA86)</f>
        <v>562.936877838466</v>
      </c>
      <c r="AD89" s="0" t="n">
        <f aca="false">AC89*EXP((Inputs!$B$6-Inputs!$B$7-0.5*Inputs!$B$8^2)*$B$2+Inputs!$B$8*SQRT($B$2)*MC_Shocks!AB86)</f>
        <v>565.408181381866</v>
      </c>
      <c r="AE89" s="0" t="n">
        <f aca="false">AD89*EXP((Inputs!$B$6-Inputs!$B$7-0.5*Inputs!$B$8^2)*$B$2+Inputs!$B$8*SQRT($B$2)*MC_Shocks!AC86)</f>
        <v>566.463995113943</v>
      </c>
      <c r="AF89" s="0" t="n">
        <f aca="false">AE89*EXP((Inputs!$B$6-Inputs!$B$7-0.5*Inputs!$B$8^2)*$B$2+Inputs!$B$8*SQRT($B$2)*MC_Shocks!AD86)</f>
        <v>561.157183892348</v>
      </c>
      <c r="AG89" s="0" t="n">
        <f aca="false">AF89*EXP((Inputs!$B$6-Inputs!$B$7-0.5*Inputs!$B$8^2)*$B$2+Inputs!$B$8*SQRT($B$2)*MC_Shocks!AE86)</f>
        <v>566.057850051058</v>
      </c>
      <c r="AH89" s="0" t="n">
        <f aca="false">AG89*EXP((Inputs!$B$6-Inputs!$B$7-0.5*Inputs!$B$8^2)*$B$2+Inputs!$B$8*SQRT($B$2)*MC_Shocks!AF86)</f>
        <v>567.056493790453</v>
      </c>
      <c r="AI89" s="0" t="n">
        <f aca="false">AH89*EXP((Inputs!$B$6-Inputs!$B$7-0.5*Inputs!$B$8^2)*$B$2+Inputs!$B$8*SQRT($B$2)*MC_Shocks!AG86)</f>
        <v>568.003233124529</v>
      </c>
      <c r="AJ89" s="0" t="n">
        <f aca="false">AI89*EXP((Inputs!$B$6-Inputs!$B$7-0.5*Inputs!$B$8^2)*$B$2+Inputs!$B$8*SQRT($B$2)*MC_Shocks!AH86)</f>
        <v>568.015436501039</v>
      </c>
      <c r="AK89" s="0" t="n">
        <f aca="false">AJ89*EXP((Inputs!$B$6-Inputs!$B$7-0.5*Inputs!$B$8^2)*$B$2+Inputs!$B$8*SQRT($B$2)*MC_Shocks!AI86)</f>
        <v>565.740545754967</v>
      </c>
      <c r="AL89" s="0" t="n">
        <f aca="false">AK89*EXP((Inputs!$B$6-Inputs!$B$7-0.5*Inputs!$B$8^2)*$B$2+Inputs!$B$8*SQRT($B$2)*MC_Shocks!AJ86)</f>
        <v>566.772346923048</v>
      </c>
      <c r="AM89" s="0" t="n">
        <f aca="false">AL89*EXP((Inputs!$B$6-Inputs!$B$7-0.5*Inputs!$B$8^2)*$B$2+Inputs!$B$8*SQRT($B$2)*MC_Shocks!AK86)</f>
        <v>568.968385333915</v>
      </c>
      <c r="AN89" s="0" t="n">
        <f aca="false">AM89*EXP((Inputs!$B$6-Inputs!$B$7-0.5*Inputs!$B$8^2)*$B$2+Inputs!$B$8*SQRT($B$2)*MC_Shocks!AL86)</f>
        <v>561.190905776947</v>
      </c>
      <c r="AO89" s="0" t="n">
        <f aca="false">AN89*EXP((Inputs!$B$6-Inputs!$B$7-0.5*Inputs!$B$8^2)*$B$2+Inputs!$B$8*SQRT($B$2)*MC_Shocks!AM86)</f>
        <v>558.850224278476</v>
      </c>
      <c r="AP89" s="0" t="n">
        <f aca="false">AO89*EXP((Inputs!$B$6-Inputs!$B$7-0.5*Inputs!$B$8^2)*$B$2+Inputs!$B$8*SQRT($B$2)*MC_Shocks!AN86)</f>
        <v>557.77371167671</v>
      </c>
      <c r="AQ89" s="0" t="n">
        <f aca="false">AP89*EXP((Inputs!$B$6-Inputs!$B$7-0.5*Inputs!$B$8^2)*$B$2+Inputs!$B$8*SQRT($B$2)*MC_Shocks!AO86)</f>
        <v>558.961090191864</v>
      </c>
      <c r="AR89" s="0" t="n">
        <f aca="false">AQ89*EXP((Inputs!$B$6-Inputs!$B$7-0.5*Inputs!$B$8^2)*$B$2+Inputs!$B$8*SQRT($B$2)*MC_Shocks!AP86)</f>
        <v>564.330843801892</v>
      </c>
      <c r="AS89" s="0" t="n">
        <f aca="false">AR89*EXP((Inputs!$B$6-Inputs!$B$7-0.5*Inputs!$B$8^2)*$B$2+Inputs!$B$8*SQRT($B$2)*MC_Shocks!AQ86)</f>
        <v>560.939367268227</v>
      </c>
      <c r="AT89" s="0" t="n">
        <f aca="false">AS89*EXP((Inputs!$B$6-Inputs!$B$7-0.5*Inputs!$B$8^2)*$B$2+Inputs!$B$8*SQRT($B$2)*MC_Shocks!AR86)</f>
        <v>558.780558779861</v>
      </c>
      <c r="AU89" s="0" t="n">
        <f aca="false">AT89*EXP((Inputs!$B$6-Inputs!$B$7-0.5*Inputs!$B$8^2)*$B$2+Inputs!$B$8*SQRT($B$2)*MC_Shocks!AS86)</f>
        <v>556.565715210477</v>
      </c>
      <c r="AV89" s="0" t="n">
        <f aca="false">AU89*EXP((Inputs!$B$6-Inputs!$B$7-0.5*Inputs!$B$8^2)*$B$2+Inputs!$B$8*SQRT($B$2)*MC_Shocks!AT86)</f>
        <v>553.090195832534</v>
      </c>
      <c r="AW89" s="0" t="n">
        <f aca="false">AV89*EXP((Inputs!$B$6-Inputs!$B$7-0.5*Inputs!$B$8^2)*$B$2+Inputs!$B$8*SQRT($B$2)*MC_Shocks!AU86)</f>
        <v>551.620992018238</v>
      </c>
      <c r="AX89" s="0" t="n">
        <f aca="false">AW89*EXP((Inputs!$B$6-Inputs!$B$7-0.5*Inputs!$B$8^2)*$B$2+Inputs!$B$8*SQRT($B$2)*MC_Shocks!AV86)</f>
        <v>555.056701527226</v>
      </c>
      <c r="AY89" s="0" t="n">
        <f aca="false">AX89*EXP((Inputs!$B$6-Inputs!$B$7-0.5*Inputs!$B$8^2)*$B$2+Inputs!$B$8*SQRT($B$2)*MC_Shocks!AW86)</f>
        <v>550.487673963974</v>
      </c>
      <c r="AZ89" s="0" t="n">
        <f aca="false">AY89*EXP((Inputs!$B$6-Inputs!$B$7-0.5*Inputs!$B$8^2)*$B$2+Inputs!$B$8*SQRT($B$2)*MC_Shocks!AX86)</f>
        <v>552.41121735662</v>
      </c>
      <c r="BA89" s="0" t="n">
        <f aca="false">AZ89*EXP((Inputs!$B$6-Inputs!$B$7-0.5*Inputs!$B$8^2)*$B$2+Inputs!$B$8*SQRT($B$2)*MC_Shocks!AY86)</f>
        <v>545.054577387002</v>
      </c>
      <c r="BB89" s="0" t="n">
        <f aca="false">BA89*EXP((Inputs!$B$6-Inputs!$B$7-0.5*Inputs!$B$8^2)*$B$2+Inputs!$B$8*SQRT($B$2)*MC_Shocks!AZ86)</f>
        <v>542.683993770287</v>
      </c>
      <c r="BC89" s="0" t="n">
        <f aca="false">BB89*EXP((Inputs!$B$6-Inputs!$B$7-0.5*Inputs!$B$8^2)*$B$2+Inputs!$B$8*SQRT($B$2)*MC_Shocks!BA86)</f>
        <v>541.318423506315</v>
      </c>
      <c r="BD89" s="0" t="n">
        <f aca="false">BC89*EXP((Inputs!$B$6-Inputs!$B$7-0.5*Inputs!$B$8^2)*$B$2+Inputs!$B$8*SQRT($B$2)*MC_Shocks!BB86)</f>
        <v>548.610442446123</v>
      </c>
      <c r="BE89" s="0" t="n">
        <f aca="false">BD89*EXP((Inputs!$B$6-Inputs!$B$7-0.5*Inputs!$B$8^2)*$B$2+Inputs!$B$8*SQRT($B$2)*MC_Shocks!BC86)</f>
        <v>547.467415469176</v>
      </c>
      <c r="BF89" s="0" t="n">
        <f aca="false">BE89*EXP((Inputs!$B$6-Inputs!$B$7-0.5*Inputs!$B$8^2)*$B$2+Inputs!$B$8*SQRT($B$2)*MC_Shocks!BD86)</f>
        <v>538.041069132612</v>
      </c>
      <c r="BG89" s="0" t="n">
        <f aca="false">BF89*EXP((Inputs!$B$6-Inputs!$B$7-0.5*Inputs!$B$8^2)*$B$2+Inputs!$B$8*SQRT($B$2)*MC_Shocks!BE86)</f>
        <v>529.626538558414</v>
      </c>
      <c r="BH89" s="0" t="n">
        <f aca="false">BG89*EXP((Inputs!$B$6-Inputs!$B$7-0.5*Inputs!$B$8^2)*$B$2+Inputs!$B$8*SQRT($B$2)*MC_Shocks!BF86)</f>
        <v>529.819507699443</v>
      </c>
      <c r="BI89" s="0" t="n">
        <f aca="false">BH89*EXP((Inputs!$B$6-Inputs!$B$7-0.5*Inputs!$B$8^2)*$B$2+Inputs!$B$8*SQRT($B$2)*MC_Shocks!BG86)</f>
        <v>532.45572309064</v>
      </c>
      <c r="BJ89" s="0" t="n">
        <f aca="false">BI89*EXP((Inputs!$B$6-Inputs!$B$7-0.5*Inputs!$B$8^2)*$B$2+Inputs!$B$8*SQRT($B$2)*MC_Shocks!BH86)</f>
        <v>534.094371705057</v>
      </c>
      <c r="BK89" s="0" t="n">
        <f aca="false">BJ89*EXP((Inputs!$B$6-Inputs!$B$7-0.5*Inputs!$B$8^2)*$B$2+Inputs!$B$8*SQRT($B$2)*MC_Shocks!BI86)</f>
        <v>534.855279241593</v>
      </c>
      <c r="BL89" s="0" t="n">
        <f aca="false">BK89*EXP((Inputs!$B$6-Inputs!$B$7-0.5*Inputs!$B$8^2)*$B$2+Inputs!$B$8*SQRT($B$2)*MC_Shocks!BJ86)</f>
        <v>539.860456332641</v>
      </c>
      <c r="BM89" s="0" t="n">
        <f aca="false">BL89*EXP((Inputs!$B$6-Inputs!$B$7-0.5*Inputs!$B$8^2)*$B$2+Inputs!$B$8*SQRT($B$2)*MC_Shocks!BK86)</f>
        <v>537.605200967486</v>
      </c>
      <c r="BN89" s="0" t="n">
        <f aca="false">AVERAGE(C89:BM89)</f>
        <v>562.053705552308</v>
      </c>
      <c r="BO89" s="0" t="n">
        <f aca="false">MAX(B89:BM89)</f>
        <v>585.99520405086</v>
      </c>
      <c r="BP89" s="0" t="n">
        <f aca="false">MAX(BM89-Inputs!$B$4,0)</f>
        <v>0</v>
      </c>
      <c r="BQ89" s="0" t="n">
        <f aca="false">MAX(Inputs!$B$4-BM89,0)</f>
        <v>37.3947990325136</v>
      </c>
      <c r="BR89" s="0" t="n">
        <f aca="false">MAX(BN89-Inputs!$B$4,0)</f>
        <v>0</v>
      </c>
      <c r="BS89" s="0" t="n">
        <f aca="false">IF(BO89&gt;=Inputs!$B$9,0,MAX(BM89-Inputs!$B$4,0))</f>
        <v>0</v>
      </c>
    </row>
    <row r="90" customFormat="false" ht="15" hidden="false" customHeight="false" outlineLevel="0" collapsed="false">
      <c r="A90" s="0" t="n">
        <v>86</v>
      </c>
      <c r="B90" s="0" t="n">
        <f aca="false">Inputs!$B$3</f>
        <v>574.788024902344</v>
      </c>
      <c r="C90" s="0" t="n">
        <f aca="false">B90*EXP((Inputs!$B$6-Inputs!$B$7-0.5*Inputs!$B$8^2)*$B$2+Inputs!$B$8*SQRT($B$2)*MC_Shocks!A87)</f>
        <v>578.937738353632</v>
      </c>
      <c r="D90" s="0" t="n">
        <f aca="false">C90*EXP((Inputs!$B$6-Inputs!$B$7-0.5*Inputs!$B$8^2)*$B$2+Inputs!$B$8*SQRT($B$2)*MC_Shocks!B87)</f>
        <v>571.544620347297</v>
      </c>
      <c r="E90" s="0" t="n">
        <f aca="false">D90*EXP((Inputs!$B$6-Inputs!$B$7-0.5*Inputs!$B$8^2)*$B$2+Inputs!$B$8*SQRT($B$2)*MC_Shocks!C87)</f>
        <v>567.509771609615</v>
      </c>
      <c r="F90" s="0" t="n">
        <f aca="false">E90*EXP((Inputs!$B$6-Inputs!$B$7-0.5*Inputs!$B$8^2)*$B$2+Inputs!$B$8*SQRT($B$2)*MC_Shocks!D87)</f>
        <v>559.485217639885</v>
      </c>
      <c r="G90" s="0" t="n">
        <f aca="false">F90*EXP((Inputs!$B$6-Inputs!$B$7-0.5*Inputs!$B$8^2)*$B$2+Inputs!$B$8*SQRT($B$2)*MC_Shocks!E87)</f>
        <v>558.31934269156</v>
      </c>
      <c r="H90" s="0" t="n">
        <f aca="false">G90*EXP((Inputs!$B$6-Inputs!$B$7-0.5*Inputs!$B$8^2)*$B$2+Inputs!$B$8*SQRT($B$2)*MC_Shocks!F87)</f>
        <v>558.167131691928</v>
      </c>
      <c r="I90" s="0" t="n">
        <f aca="false">H90*EXP((Inputs!$B$6-Inputs!$B$7-0.5*Inputs!$B$8^2)*$B$2+Inputs!$B$8*SQRT($B$2)*MC_Shocks!G87)</f>
        <v>558.725293274615</v>
      </c>
      <c r="J90" s="0" t="n">
        <f aca="false">I90*EXP((Inputs!$B$6-Inputs!$B$7-0.5*Inputs!$B$8^2)*$B$2+Inputs!$B$8*SQRT($B$2)*MC_Shocks!H87)</f>
        <v>559.052380687843</v>
      </c>
      <c r="K90" s="0" t="n">
        <f aca="false">J90*EXP((Inputs!$B$6-Inputs!$B$7-0.5*Inputs!$B$8^2)*$B$2+Inputs!$B$8*SQRT($B$2)*MC_Shocks!I87)</f>
        <v>555.00618419134</v>
      </c>
      <c r="L90" s="0" t="n">
        <f aca="false">K90*EXP((Inputs!$B$6-Inputs!$B$7-0.5*Inputs!$B$8^2)*$B$2+Inputs!$B$8*SQRT($B$2)*MC_Shocks!J87)</f>
        <v>554.221491440718</v>
      </c>
      <c r="M90" s="0" t="n">
        <f aca="false">L90*EXP((Inputs!$B$6-Inputs!$B$7-0.5*Inputs!$B$8^2)*$B$2+Inputs!$B$8*SQRT($B$2)*MC_Shocks!K87)</f>
        <v>547.728404910134</v>
      </c>
      <c r="N90" s="0" t="n">
        <f aca="false">M90*EXP((Inputs!$B$6-Inputs!$B$7-0.5*Inputs!$B$8^2)*$B$2+Inputs!$B$8*SQRT($B$2)*MC_Shocks!L87)</f>
        <v>553.736157108897</v>
      </c>
      <c r="O90" s="0" t="n">
        <f aca="false">N90*EXP((Inputs!$B$6-Inputs!$B$7-0.5*Inputs!$B$8^2)*$B$2+Inputs!$B$8*SQRT($B$2)*MC_Shocks!M87)</f>
        <v>552.45611287399</v>
      </c>
      <c r="P90" s="0" t="n">
        <f aca="false">O90*EXP((Inputs!$B$6-Inputs!$B$7-0.5*Inputs!$B$8^2)*$B$2+Inputs!$B$8*SQRT($B$2)*MC_Shocks!N87)</f>
        <v>550.36957644326</v>
      </c>
      <c r="Q90" s="0" t="n">
        <f aca="false">P90*EXP((Inputs!$B$6-Inputs!$B$7-0.5*Inputs!$B$8^2)*$B$2+Inputs!$B$8*SQRT($B$2)*MC_Shocks!O87)</f>
        <v>557.403469284356</v>
      </c>
      <c r="R90" s="0" t="n">
        <f aca="false">Q90*EXP((Inputs!$B$6-Inputs!$B$7-0.5*Inputs!$B$8^2)*$B$2+Inputs!$B$8*SQRT($B$2)*MC_Shocks!P87)</f>
        <v>551.989471934546</v>
      </c>
      <c r="S90" s="0" t="n">
        <f aca="false">R90*EXP((Inputs!$B$6-Inputs!$B$7-0.5*Inputs!$B$8^2)*$B$2+Inputs!$B$8*SQRT($B$2)*MC_Shocks!Q87)</f>
        <v>547.134173755318</v>
      </c>
      <c r="T90" s="0" t="n">
        <f aca="false">S90*EXP((Inputs!$B$6-Inputs!$B$7-0.5*Inputs!$B$8^2)*$B$2+Inputs!$B$8*SQRT($B$2)*MC_Shocks!R87)</f>
        <v>542.447939754917</v>
      </c>
      <c r="U90" s="0" t="n">
        <f aca="false">T90*EXP((Inputs!$B$6-Inputs!$B$7-0.5*Inputs!$B$8^2)*$B$2+Inputs!$B$8*SQRT($B$2)*MC_Shocks!S87)</f>
        <v>542.207095738087</v>
      </c>
      <c r="V90" s="0" t="n">
        <f aca="false">U90*EXP((Inputs!$B$6-Inputs!$B$7-0.5*Inputs!$B$8^2)*$B$2+Inputs!$B$8*SQRT($B$2)*MC_Shocks!T87)</f>
        <v>544.118181414801</v>
      </c>
      <c r="W90" s="0" t="n">
        <f aca="false">V90*EXP((Inputs!$B$6-Inputs!$B$7-0.5*Inputs!$B$8^2)*$B$2+Inputs!$B$8*SQRT($B$2)*MC_Shocks!U87)</f>
        <v>547.371982729998</v>
      </c>
      <c r="X90" s="0" t="n">
        <f aca="false">W90*EXP((Inputs!$B$6-Inputs!$B$7-0.5*Inputs!$B$8^2)*$B$2+Inputs!$B$8*SQRT($B$2)*MC_Shocks!V87)</f>
        <v>558.707722740099</v>
      </c>
      <c r="Y90" s="0" t="n">
        <f aca="false">X90*EXP((Inputs!$B$6-Inputs!$B$7-0.5*Inputs!$B$8^2)*$B$2+Inputs!$B$8*SQRT($B$2)*MC_Shocks!W87)</f>
        <v>548.877973818648</v>
      </c>
      <c r="Z90" s="0" t="n">
        <f aca="false">Y90*EXP((Inputs!$B$6-Inputs!$B$7-0.5*Inputs!$B$8^2)*$B$2+Inputs!$B$8*SQRT($B$2)*MC_Shocks!X87)</f>
        <v>551.586984801554</v>
      </c>
      <c r="AA90" s="0" t="n">
        <f aca="false">Z90*EXP((Inputs!$B$6-Inputs!$B$7-0.5*Inputs!$B$8^2)*$B$2+Inputs!$B$8*SQRT($B$2)*MC_Shocks!Y87)</f>
        <v>549.206320786369</v>
      </c>
      <c r="AB90" s="0" t="n">
        <f aca="false">AA90*EXP((Inputs!$B$6-Inputs!$B$7-0.5*Inputs!$B$8^2)*$B$2+Inputs!$B$8*SQRT($B$2)*MC_Shocks!Z87)</f>
        <v>546.708909219887</v>
      </c>
      <c r="AC90" s="0" t="n">
        <f aca="false">AB90*EXP((Inputs!$B$6-Inputs!$B$7-0.5*Inputs!$B$8^2)*$B$2+Inputs!$B$8*SQRT($B$2)*MC_Shocks!AA87)</f>
        <v>544.078861168754</v>
      </c>
      <c r="AD90" s="0" t="n">
        <f aca="false">AC90*EXP((Inputs!$B$6-Inputs!$B$7-0.5*Inputs!$B$8^2)*$B$2+Inputs!$B$8*SQRT($B$2)*MC_Shocks!AB87)</f>
        <v>540.221529425455</v>
      </c>
      <c r="AE90" s="0" t="n">
        <f aca="false">AD90*EXP((Inputs!$B$6-Inputs!$B$7-0.5*Inputs!$B$8^2)*$B$2+Inputs!$B$8*SQRT($B$2)*MC_Shocks!AC87)</f>
        <v>547.540752444989</v>
      </c>
      <c r="AF90" s="0" t="n">
        <f aca="false">AE90*EXP((Inputs!$B$6-Inputs!$B$7-0.5*Inputs!$B$8^2)*$B$2+Inputs!$B$8*SQRT($B$2)*MC_Shocks!AD87)</f>
        <v>551.263619016933</v>
      </c>
      <c r="AG90" s="0" t="n">
        <f aca="false">AF90*EXP((Inputs!$B$6-Inputs!$B$7-0.5*Inputs!$B$8^2)*$B$2+Inputs!$B$8*SQRT($B$2)*MC_Shocks!AE87)</f>
        <v>551.417079369172</v>
      </c>
      <c r="AH90" s="0" t="n">
        <f aca="false">AG90*EXP((Inputs!$B$6-Inputs!$B$7-0.5*Inputs!$B$8^2)*$B$2+Inputs!$B$8*SQRT($B$2)*MC_Shocks!AF87)</f>
        <v>557.411282214231</v>
      </c>
      <c r="AI90" s="0" t="n">
        <f aca="false">AH90*EXP((Inputs!$B$6-Inputs!$B$7-0.5*Inputs!$B$8^2)*$B$2+Inputs!$B$8*SQRT($B$2)*MC_Shocks!AG87)</f>
        <v>550.814917642986</v>
      </c>
      <c r="AJ90" s="0" t="n">
        <f aca="false">AI90*EXP((Inputs!$B$6-Inputs!$B$7-0.5*Inputs!$B$8^2)*$B$2+Inputs!$B$8*SQRT($B$2)*MC_Shocks!AH87)</f>
        <v>545.082274640378</v>
      </c>
      <c r="AK90" s="0" t="n">
        <f aca="false">AJ90*EXP((Inputs!$B$6-Inputs!$B$7-0.5*Inputs!$B$8^2)*$B$2+Inputs!$B$8*SQRT($B$2)*MC_Shocks!AI87)</f>
        <v>535.79591908431</v>
      </c>
      <c r="AL90" s="0" t="n">
        <f aca="false">AK90*EXP((Inputs!$B$6-Inputs!$B$7-0.5*Inputs!$B$8^2)*$B$2+Inputs!$B$8*SQRT($B$2)*MC_Shocks!AJ87)</f>
        <v>532.88158902144</v>
      </c>
      <c r="AM90" s="0" t="n">
        <f aca="false">AL90*EXP((Inputs!$B$6-Inputs!$B$7-0.5*Inputs!$B$8^2)*$B$2+Inputs!$B$8*SQRT($B$2)*MC_Shocks!AK87)</f>
        <v>533.615912865761</v>
      </c>
      <c r="AN90" s="0" t="n">
        <f aca="false">AM90*EXP((Inputs!$B$6-Inputs!$B$7-0.5*Inputs!$B$8^2)*$B$2+Inputs!$B$8*SQRT($B$2)*MC_Shocks!AL87)</f>
        <v>534.101885015599</v>
      </c>
      <c r="AO90" s="0" t="n">
        <f aca="false">AN90*EXP((Inputs!$B$6-Inputs!$B$7-0.5*Inputs!$B$8^2)*$B$2+Inputs!$B$8*SQRT($B$2)*MC_Shocks!AM87)</f>
        <v>534.785465783687</v>
      </c>
      <c r="AP90" s="0" t="n">
        <f aca="false">AO90*EXP((Inputs!$B$6-Inputs!$B$7-0.5*Inputs!$B$8^2)*$B$2+Inputs!$B$8*SQRT($B$2)*MC_Shocks!AN87)</f>
        <v>528.882419021786</v>
      </c>
      <c r="AQ90" s="0" t="n">
        <f aca="false">AP90*EXP((Inputs!$B$6-Inputs!$B$7-0.5*Inputs!$B$8^2)*$B$2+Inputs!$B$8*SQRT($B$2)*MC_Shocks!AO87)</f>
        <v>532.313105198043</v>
      </c>
      <c r="AR90" s="0" t="n">
        <f aca="false">AQ90*EXP((Inputs!$B$6-Inputs!$B$7-0.5*Inputs!$B$8^2)*$B$2+Inputs!$B$8*SQRT($B$2)*MC_Shocks!AP87)</f>
        <v>533.376281052523</v>
      </c>
      <c r="AS90" s="0" t="n">
        <f aca="false">AR90*EXP((Inputs!$B$6-Inputs!$B$7-0.5*Inputs!$B$8^2)*$B$2+Inputs!$B$8*SQRT($B$2)*MC_Shocks!AQ87)</f>
        <v>536.537663594095</v>
      </c>
      <c r="AT90" s="0" t="n">
        <f aca="false">AS90*EXP((Inputs!$B$6-Inputs!$B$7-0.5*Inputs!$B$8^2)*$B$2+Inputs!$B$8*SQRT($B$2)*MC_Shocks!AR87)</f>
        <v>528.591478541532</v>
      </c>
      <c r="AU90" s="0" t="n">
        <f aca="false">AT90*EXP((Inputs!$B$6-Inputs!$B$7-0.5*Inputs!$B$8^2)*$B$2+Inputs!$B$8*SQRT($B$2)*MC_Shocks!AS87)</f>
        <v>529.94925346251</v>
      </c>
      <c r="AV90" s="0" t="n">
        <f aca="false">AU90*EXP((Inputs!$B$6-Inputs!$B$7-0.5*Inputs!$B$8^2)*$B$2+Inputs!$B$8*SQRT($B$2)*MC_Shocks!AT87)</f>
        <v>525.028783178684</v>
      </c>
      <c r="AW90" s="0" t="n">
        <f aca="false">AV90*EXP((Inputs!$B$6-Inputs!$B$7-0.5*Inputs!$B$8^2)*$B$2+Inputs!$B$8*SQRT($B$2)*MC_Shocks!AU87)</f>
        <v>523.425895306773</v>
      </c>
      <c r="AX90" s="0" t="n">
        <f aca="false">AW90*EXP((Inputs!$B$6-Inputs!$B$7-0.5*Inputs!$B$8^2)*$B$2+Inputs!$B$8*SQRT($B$2)*MC_Shocks!AV87)</f>
        <v>525.699043136694</v>
      </c>
      <c r="AY90" s="0" t="n">
        <f aca="false">AX90*EXP((Inputs!$B$6-Inputs!$B$7-0.5*Inputs!$B$8^2)*$B$2+Inputs!$B$8*SQRT($B$2)*MC_Shocks!AW87)</f>
        <v>526.128698831172</v>
      </c>
      <c r="AZ90" s="0" t="n">
        <f aca="false">AY90*EXP((Inputs!$B$6-Inputs!$B$7-0.5*Inputs!$B$8^2)*$B$2+Inputs!$B$8*SQRT($B$2)*MC_Shocks!AX87)</f>
        <v>522.635850852623</v>
      </c>
      <c r="BA90" s="0" t="n">
        <f aca="false">AZ90*EXP((Inputs!$B$6-Inputs!$B$7-0.5*Inputs!$B$8^2)*$B$2+Inputs!$B$8*SQRT($B$2)*MC_Shocks!AY87)</f>
        <v>522.711164142571</v>
      </c>
      <c r="BB90" s="0" t="n">
        <f aca="false">BA90*EXP((Inputs!$B$6-Inputs!$B$7-0.5*Inputs!$B$8^2)*$B$2+Inputs!$B$8*SQRT($B$2)*MC_Shocks!AZ87)</f>
        <v>516.447564149488</v>
      </c>
      <c r="BC90" s="0" t="n">
        <f aca="false">BB90*EXP((Inputs!$B$6-Inputs!$B$7-0.5*Inputs!$B$8^2)*$B$2+Inputs!$B$8*SQRT($B$2)*MC_Shocks!BA87)</f>
        <v>521.230892829773</v>
      </c>
      <c r="BD90" s="0" t="n">
        <f aca="false">BC90*EXP((Inputs!$B$6-Inputs!$B$7-0.5*Inputs!$B$8^2)*$B$2+Inputs!$B$8*SQRT($B$2)*MC_Shocks!BB87)</f>
        <v>520.431842668286</v>
      </c>
      <c r="BE90" s="0" t="n">
        <f aca="false">BD90*EXP((Inputs!$B$6-Inputs!$B$7-0.5*Inputs!$B$8^2)*$B$2+Inputs!$B$8*SQRT($B$2)*MC_Shocks!BC87)</f>
        <v>525.119929883777</v>
      </c>
      <c r="BF90" s="0" t="n">
        <f aca="false">BE90*EXP((Inputs!$B$6-Inputs!$B$7-0.5*Inputs!$B$8^2)*$B$2+Inputs!$B$8*SQRT($B$2)*MC_Shocks!BD87)</f>
        <v>522.980431117915</v>
      </c>
      <c r="BG90" s="0" t="n">
        <f aca="false">BF90*EXP((Inputs!$B$6-Inputs!$B$7-0.5*Inputs!$B$8^2)*$B$2+Inputs!$B$8*SQRT($B$2)*MC_Shocks!BE87)</f>
        <v>520.861862057928</v>
      </c>
      <c r="BH90" s="0" t="n">
        <f aca="false">BG90*EXP((Inputs!$B$6-Inputs!$B$7-0.5*Inputs!$B$8^2)*$B$2+Inputs!$B$8*SQRT($B$2)*MC_Shocks!BF87)</f>
        <v>517.762648824853</v>
      </c>
      <c r="BI90" s="0" t="n">
        <f aca="false">BH90*EXP((Inputs!$B$6-Inputs!$B$7-0.5*Inputs!$B$8^2)*$B$2+Inputs!$B$8*SQRT($B$2)*MC_Shocks!BG87)</f>
        <v>521.423155980946</v>
      </c>
      <c r="BJ90" s="0" t="n">
        <f aca="false">BI90*EXP((Inputs!$B$6-Inputs!$B$7-0.5*Inputs!$B$8^2)*$B$2+Inputs!$B$8*SQRT($B$2)*MC_Shocks!BH87)</f>
        <v>518.545796996923</v>
      </c>
      <c r="BK90" s="0" t="n">
        <f aca="false">BJ90*EXP((Inputs!$B$6-Inputs!$B$7-0.5*Inputs!$B$8^2)*$B$2+Inputs!$B$8*SQRT($B$2)*MC_Shocks!BI87)</f>
        <v>521.25336453369</v>
      </c>
      <c r="BL90" s="0" t="n">
        <f aca="false">BK90*EXP((Inputs!$B$6-Inputs!$B$7-0.5*Inputs!$B$8^2)*$B$2+Inputs!$B$8*SQRT($B$2)*MC_Shocks!BJ87)</f>
        <v>519.723310931795</v>
      </c>
      <c r="BM90" s="0" t="n">
        <f aca="false">BL90*EXP((Inputs!$B$6-Inputs!$B$7-0.5*Inputs!$B$8^2)*$B$2+Inputs!$B$8*SQRT($B$2)*MC_Shocks!BK87)</f>
        <v>511.688306636227</v>
      </c>
      <c r="BN90" s="0" t="n">
        <f aca="false">AVERAGE(C90:BM90)</f>
        <v>540.393325077263</v>
      </c>
      <c r="BO90" s="0" t="n">
        <f aca="false">MAX(B90:BM90)</f>
        <v>578.937738353632</v>
      </c>
      <c r="BP90" s="0" t="n">
        <f aca="false">MAX(BM90-Inputs!$B$4,0)</f>
        <v>0</v>
      </c>
      <c r="BQ90" s="0" t="n">
        <f aca="false">MAX(Inputs!$B$4-BM90,0)</f>
        <v>63.3116933637731</v>
      </c>
      <c r="BR90" s="0" t="n">
        <f aca="false">MAX(BN90-Inputs!$B$4,0)</f>
        <v>0</v>
      </c>
      <c r="BS90" s="0" t="n">
        <f aca="false">IF(BO90&gt;=Inputs!$B$9,0,MAX(BM90-Inputs!$B$4,0))</f>
        <v>0</v>
      </c>
    </row>
    <row r="91" customFormat="false" ht="15" hidden="false" customHeight="false" outlineLevel="0" collapsed="false">
      <c r="A91" s="0" t="n">
        <v>87</v>
      </c>
      <c r="B91" s="0" t="n">
        <f aca="false">Inputs!$B$3</f>
        <v>574.788024902344</v>
      </c>
      <c r="C91" s="0" t="n">
        <f aca="false">B91*EXP((Inputs!$B$6-Inputs!$B$7-0.5*Inputs!$B$8^2)*$B$2+Inputs!$B$8*SQRT($B$2)*MC_Shocks!A88)</f>
        <v>572.247373447829</v>
      </c>
      <c r="D91" s="0" t="n">
        <f aca="false">C91*EXP((Inputs!$B$6-Inputs!$B$7-0.5*Inputs!$B$8^2)*$B$2+Inputs!$B$8*SQRT($B$2)*MC_Shocks!B88)</f>
        <v>566.973109803612</v>
      </c>
      <c r="E91" s="0" t="n">
        <f aca="false">D91*EXP((Inputs!$B$6-Inputs!$B$7-0.5*Inputs!$B$8^2)*$B$2+Inputs!$B$8*SQRT($B$2)*MC_Shocks!C88)</f>
        <v>567.179115340144</v>
      </c>
      <c r="F91" s="0" t="n">
        <f aca="false">E91*EXP((Inputs!$B$6-Inputs!$B$7-0.5*Inputs!$B$8^2)*$B$2+Inputs!$B$8*SQRT($B$2)*MC_Shocks!D88)</f>
        <v>561.90119425887</v>
      </c>
      <c r="G91" s="0" t="n">
        <f aca="false">F91*EXP((Inputs!$B$6-Inputs!$B$7-0.5*Inputs!$B$8^2)*$B$2+Inputs!$B$8*SQRT($B$2)*MC_Shocks!E88)</f>
        <v>566.097358881576</v>
      </c>
      <c r="H91" s="0" t="n">
        <f aca="false">G91*EXP((Inputs!$B$6-Inputs!$B$7-0.5*Inputs!$B$8^2)*$B$2+Inputs!$B$8*SQRT($B$2)*MC_Shocks!F88)</f>
        <v>565.741863173136</v>
      </c>
      <c r="I91" s="0" t="n">
        <f aca="false">H91*EXP((Inputs!$B$6-Inputs!$B$7-0.5*Inputs!$B$8^2)*$B$2+Inputs!$B$8*SQRT($B$2)*MC_Shocks!G88)</f>
        <v>564.998664630277</v>
      </c>
      <c r="J91" s="0" t="n">
        <f aca="false">I91*EXP((Inputs!$B$6-Inputs!$B$7-0.5*Inputs!$B$8^2)*$B$2+Inputs!$B$8*SQRT($B$2)*MC_Shocks!H88)</f>
        <v>567.999683844991</v>
      </c>
      <c r="K91" s="0" t="n">
        <f aca="false">J91*EXP((Inputs!$B$6-Inputs!$B$7-0.5*Inputs!$B$8^2)*$B$2+Inputs!$B$8*SQRT($B$2)*MC_Shocks!I88)</f>
        <v>572.41361082694</v>
      </c>
      <c r="L91" s="0" t="n">
        <f aca="false">K91*EXP((Inputs!$B$6-Inputs!$B$7-0.5*Inputs!$B$8^2)*$B$2+Inputs!$B$8*SQRT($B$2)*MC_Shocks!J88)</f>
        <v>572.37633938669</v>
      </c>
      <c r="M91" s="0" t="n">
        <f aca="false">L91*EXP((Inputs!$B$6-Inputs!$B$7-0.5*Inputs!$B$8^2)*$B$2+Inputs!$B$8*SQRT($B$2)*MC_Shocks!K88)</f>
        <v>568.938951128703</v>
      </c>
      <c r="N91" s="0" t="n">
        <f aca="false">M91*EXP((Inputs!$B$6-Inputs!$B$7-0.5*Inputs!$B$8^2)*$B$2+Inputs!$B$8*SQRT($B$2)*MC_Shocks!L88)</f>
        <v>561.041362542018</v>
      </c>
      <c r="O91" s="0" t="n">
        <f aca="false">N91*EXP((Inputs!$B$6-Inputs!$B$7-0.5*Inputs!$B$8^2)*$B$2+Inputs!$B$8*SQRT($B$2)*MC_Shocks!M88)</f>
        <v>558.048878592235</v>
      </c>
      <c r="P91" s="0" t="n">
        <f aca="false">O91*EXP((Inputs!$B$6-Inputs!$B$7-0.5*Inputs!$B$8^2)*$B$2+Inputs!$B$8*SQRT($B$2)*MC_Shocks!N88)</f>
        <v>555.375555585504</v>
      </c>
      <c r="Q91" s="0" t="n">
        <f aca="false">P91*EXP((Inputs!$B$6-Inputs!$B$7-0.5*Inputs!$B$8^2)*$B$2+Inputs!$B$8*SQRT($B$2)*MC_Shocks!O88)</f>
        <v>555.899861018527</v>
      </c>
      <c r="R91" s="0" t="n">
        <f aca="false">Q91*EXP((Inputs!$B$6-Inputs!$B$7-0.5*Inputs!$B$8^2)*$B$2+Inputs!$B$8*SQRT($B$2)*MC_Shocks!P88)</f>
        <v>554.432164475114</v>
      </c>
      <c r="S91" s="0" t="n">
        <f aca="false">R91*EXP((Inputs!$B$6-Inputs!$B$7-0.5*Inputs!$B$8^2)*$B$2+Inputs!$B$8*SQRT($B$2)*MC_Shocks!Q88)</f>
        <v>557.518750561835</v>
      </c>
      <c r="T91" s="0" t="n">
        <f aca="false">S91*EXP((Inputs!$B$6-Inputs!$B$7-0.5*Inputs!$B$8^2)*$B$2+Inputs!$B$8*SQRT($B$2)*MC_Shocks!R88)</f>
        <v>554.866581640237</v>
      </c>
      <c r="U91" s="0" t="n">
        <f aca="false">T91*EXP((Inputs!$B$6-Inputs!$B$7-0.5*Inputs!$B$8^2)*$B$2+Inputs!$B$8*SQRT($B$2)*MC_Shocks!S88)</f>
        <v>554.667876428221</v>
      </c>
      <c r="V91" s="0" t="n">
        <f aca="false">U91*EXP((Inputs!$B$6-Inputs!$B$7-0.5*Inputs!$B$8^2)*$B$2+Inputs!$B$8*SQRT($B$2)*MC_Shocks!T88)</f>
        <v>559.954968820783</v>
      </c>
      <c r="W91" s="0" t="n">
        <f aca="false">V91*EXP((Inputs!$B$6-Inputs!$B$7-0.5*Inputs!$B$8^2)*$B$2+Inputs!$B$8*SQRT($B$2)*MC_Shocks!U88)</f>
        <v>561.528416716779</v>
      </c>
      <c r="X91" s="0" t="n">
        <f aca="false">W91*EXP((Inputs!$B$6-Inputs!$B$7-0.5*Inputs!$B$8^2)*$B$2+Inputs!$B$8*SQRT($B$2)*MC_Shocks!V88)</f>
        <v>561.313983149778</v>
      </c>
      <c r="Y91" s="0" t="n">
        <f aca="false">X91*EXP((Inputs!$B$6-Inputs!$B$7-0.5*Inputs!$B$8^2)*$B$2+Inputs!$B$8*SQRT($B$2)*MC_Shocks!W88)</f>
        <v>558.6926828639</v>
      </c>
      <c r="Z91" s="0" t="n">
        <f aca="false">Y91*EXP((Inputs!$B$6-Inputs!$B$7-0.5*Inputs!$B$8^2)*$B$2+Inputs!$B$8*SQRT($B$2)*MC_Shocks!X88)</f>
        <v>555.945622059017</v>
      </c>
      <c r="AA91" s="0" t="n">
        <f aca="false">Z91*EXP((Inputs!$B$6-Inputs!$B$7-0.5*Inputs!$B$8^2)*$B$2+Inputs!$B$8*SQRT($B$2)*MC_Shocks!Y88)</f>
        <v>552.258886373477</v>
      </c>
      <c r="AB91" s="0" t="n">
        <f aca="false">AA91*EXP((Inputs!$B$6-Inputs!$B$7-0.5*Inputs!$B$8^2)*$B$2+Inputs!$B$8*SQRT($B$2)*MC_Shocks!Z88)</f>
        <v>549.94566076959</v>
      </c>
      <c r="AC91" s="0" t="n">
        <f aca="false">AB91*EXP((Inputs!$B$6-Inputs!$B$7-0.5*Inputs!$B$8^2)*$B$2+Inputs!$B$8*SQRT($B$2)*MC_Shocks!AA88)</f>
        <v>553.304492908345</v>
      </c>
      <c r="AD91" s="0" t="n">
        <f aca="false">AC91*EXP((Inputs!$B$6-Inputs!$B$7-0.5*Inputs!$B$8^2)*$B$2+Inputs!$B$8*SQRT($B$2)*MC_Shocks!AB88)</f>
        <v>552.383508485882</v>
      </c>
      <c r="AE91" s="0" t="n">
        <f aca="false">AD91*EXP((Inputs!$B$6-Inputs!$B$7-0.5*Inputs!$B$8^2)*$B$2+Inputs!$B$8*SQRT($B$2)*MC_Shocks!AC88)</f>
        <v>546.551859735202</v>
      </c>
      <c r="AF91" s="0" t="n">
        <f aca="false">AE91*EXP((Inputs!$B$6-Inputs!$B$7-0.5*Inputs!$B$8^2)*$B$2+Inputs!$B$8*SQRT($B$2)*MC_Shocks!AD88)</f>
        <v>554.324548669495</v>
      </c>
      <c r="AG91" s="0" t="n">
        <f aca="false">AF91*EXP((Inputs!$B$6-Inputs!$B$7-0.5*Inputs!$B$8^2)*$B$2+Inputs!$B$8*SQRT($B$2)*MC_Shocks!AE88)</f>
        <v>555.785785554769</v>
      </c>
      <c r="AH91" s="0" t="n">
        <f aca="false">AG91*EXP((Inputs!$B$6-Inputs!$B$7-0.5*Inputs!$B$8^2)*$B$2+Inputs!$B$8*SQRT($B$2)*MC_Shocks!AF88)</f>
        <v>549.668870261893</v>
      </c>
      <c r="AI91" s="0" t="n">
        <f aca="false">AH91*EXP((Inputs!$B$6-Inputs!$B$7-0.5*Inputs!$B$8^2)*$B$2+Inputs!$B$8*SQRT($B$2)*MC_Shocks!AG88)</f>
        <v>547.797230022041</v>
      </c>
      <c r="AJ91" s="0" t="n">
        <f aca="false">AI91*EXP((Inputs!$B$6-Inputs!$B$7-0.5*Inputs!$B$8^2)*$B$2+Inputs!$B$8*SQRT($B$2)*MC_Shocks!AH88)</f>
        <v>548.331036259709</v>
      </c>
      <c r="AK91" s="0" t="n">
        <f aca="false">AJ91*EXP((Inputs!$B$6-Inputs!$B$7-0.5*Inputs!$B$8^2)*$B$2+Inputs!$B$8*SQRT($B$2)*MC_Shocks!AI88)</f>
        <v>555.848611450327</v>
      </c>
      <c r="AL91" s="0" t="n">
        <f aca="false">AK91*EXP((Inputs!$B$6-Inputs!$B$7-0.5*Inputs!$B$8^2)*$B$2+Inputs!$B$8*SQRT($B$2)*MC_Shocks!AJ88)</f>
        <v>551.035750745068</v>
      </c>
      <c r="AM91" s="0" t="n">
        <f aca="false">AL91*EXP((Inputs!$B$6-Inputs!$B$7-0.5*Inputs!$B$8^2)*$B$2+Inputs!$B$8*SQRT($B$2)*MC_Shocks!AK88)</f>
        <v>555.371306677029</v>
      </c>
      <c r="AN91" s="0" t="n">
        <f aca="false">AM91*EXP((Inputs!$B$6-Inputs!$B$7-0.5*Inputs!$B$8^2)*$B$2+Inputs!$B$8*SQRT($B$2)*MC_Shocks!AL88)</f>
        <v>561.624406157948</v>
      </c>
      <c r="AO91" s="0" t="n">
        <f aca="false">AN91*EXP((Inputs!$B$6-Inputs!$B$7-0.5*Inputs!$B$8^2)*$B$2+Inputs!$B$8*SQRT($B$2)*MC_Shocks!AM88)</f>
        <v>558.883222852502</v>
      </c>
      <c r="AP91" s="0" t="n">
        <f aca="false">AO91*EXP((Inputs!$B$6-Inputs!$B$7-0.5*Inputs!$B$8^2)*$B$2+Inputs!$B$8*SQRT($B$2)*MC_Shocks!AN88)</f>
        <v>557.706796886976</v>
      </c>
      <c r="AQ91" s="0" t="n">
        <f aca="false">AP91*EXP((Inputs!$B$6-Inputs!$B$7-0.5*Inputs!$B$8^2)*$B$2+Inputs!$B$8*SQRT($B$2)*MC_Shocks!AO88)</f>
        <v>553.192862535819</v>
      </c>
      <c r="AR91" s="0" t="n">
        <f aca="false">AQ91*EXP((Inputs!$B$6-Inputs!$B$7-0.5*Inputs!$B$8^2)*$B$2+Inputs!$B$8*SQRT($B$2)*MC_Shocks!AP88)</f>
        <v>552.352801896918</v>
      </c>
      <c r="AS91" s="0" t="n">
        <f aca="false">AR91*EXP((Inputs!$B$6-Inputs!$B$7-0.5*Inputs!$B$8^2)*$B$2+Inputs!$B$8*SQRT($B$2)*MC_Shocks!AQ88)</f>
        <v>552.244584975678</v>
      </c>
      <c r="AT91" s="0" t="n">
        <f aca="false">AS91*EXP((Inputs!$B$6-Inputs!$B$7-0.5*Inputs!$B$8^2)*$B$2+Inputs!$B$8*SQRT($B$2)*MC_Shocks!AR88)</f>
        <v>555.194410877189</v>
      </c>
      <c r="AU91" s="0" t="n">
        <f aca="false">AT91*EXP((Inputs!$B$6-Inputs!$B$7-0.5*Inputs!$B$8^2)*$B$2+Inputs!$B$8*SQRT($B$2)*MC_Shocks!AS88)</f>
        <v>560.069595077548</v>
      </c>
      <c r="AV91" s="0" t="n">
        <f aca="false">AU91*EXP((Inputs!$B$6-Inputs!$B$7-0.5*Inputs!$B$8^2)*$B$2+Inputs!$B$8*SQRT($B$2)*MC_Shocks!AT88)</f>
        <v>556.808159817117</v>
      </c>
      <c r="AW91" s="0" t="n">
        <f aca="false">AV91*EXP((Inputs!$B$6-Inputs!$B$7-0.5*Inputs!$B$8^2)*$B$2+Inputs!$B$8*SQRT($B$2)*MC_Shocks!AU88)</f>
        <v>548.23738557225</v>
      </c>
      <c r="AX91" s="0" t="n">
        <f aca="false">AW91*EXP((Inputs!$B$6-Inputs!$B$7-0.5*Inputs!$B$8^2)*$B$2+Inputs!$B$8*SQRT($B$2)*MC_Shocks!AV88)</f>
        <v>548.196704419673</v>
      </c>
      <c r="AY91" s="0" t="n">
        <f aca="false">AX91*EXP((Inputs!$B$6-Inputs!$B$7-0.5*Inputs!$B$8^2)*$B$2+Inputs!$B$8*SQRT($B$2)*MC_Shocks!AW88)</f>
        <v>549.526567788999</v>
      </c>
      <c r="AZ91" s="0" t="n">
        <f aca="false">AY91*EXP((Inputs!$B$6-Inputs!$B$7-0.5*Inputs!$B$8^2)*$B$2+Inputs!$B$8*SQRT($B$2)*MC_Shocks!AX88)</f>
        <v>550.666889569344</v>
      </c>
      <c r="BA91" s="0" t="n">
        <f aca="false">AZ91*EXP((Inputs!$B$6-Inputs!$B$7-0.5*Inputs!$B$8^2)*$B$2+Inputs!$B$8*SQRT($B$2)*MC_Shocks!AY88)</f>
        <v>549.293502610915</v>
      </c>
      <c r="BB91" s="0" t="n">
        <f aca="false">BA91*EXP((Inputs!$B$6-Inputs!$B$7-0.5*Inputs!$B$8^2)*$B$2+Inputs!$B$8*SQRT($B$2)*MC_Shocks!AZ88)</f>
        <v>549.889249301897</v>
      </c>
      <c r="BC91" s="0" t="n">
        <f aca="false">BB91*EXP((Inputs!$B$6-Inputs!$B$7-0.5*Inputs!$B$8^2)*$B$2+Inputs!$B$8*SQRT($B$2)*MC_Shocks!BA88)</f>
        <v>556.592394781889</v>
      </c>
      <c r="BD91" s="0" t="n">
        <f aca="false">BC91*EXP((Inputs!$B$6-Inputs!$B$7-0.5*Inputs!$B$8^2)*$B$2+Inputs!$B$8*SQRT($B$2)*MC_Shocks!BB88)</f>
        <v>558.333132157984</v>
      </c>
      <c r="BE91" s="0" t="n">
        <f aca="false">BD91*EXP((Inputs!$B$6-Inputs!$B$7-0.5*Inputs!$B$8^2)*$B$2+Inputs!$B$8*SQRT($B$2)*MC_Shocks!BC88)</f>
        <v>556.734355382349</v>
      </c>
      <c r="BF91" s="0" t="n">
        <f aca="false">BE91*EXP((Inputs!$B$6-Inputs!$B$7-0.5*Inputs!$B$8^2)*$B$2+Inputs!$B$8*SQRT($B$2)*MC_Shocks!BD88)</f>
        <v>554.581892946128</v>
      </c>
      <c r="BG91" s="0" t="n">
        <f aca="false">BF91*EXP((Inputs!$B$6-Inputs!$B$7-0.5*Inputs!$B$8^2)*$B$2+Inputs!$B$8*SQRT($B$2)*MC_Shocks!BE88)</f>
        <v>553.887379170301</v>
      </c>
      <c r="BH91" s="0" t="n">
        <f aca="false">BG91*EXP((Inputs!$B$6-Inputs!$B$7-0.5*Inputs!$B$8^2)*$B$2+Inputs!$B$8*SQRT($B$2)*MC_Shocks!BF88)</f>
        <v>561.178985207965</v>
      </c>
      <c r="BI91" s="0" t="n">
        <f aca="false">BH91*EXP((Inputs!$B$6-Inputs!$B$7-0.5*Inputs!$B$8^2)*$B$2+Inputs!$B$8*SQRT($B$2)*MC_Shocks!BG88)</f>
        <v>560.41641840884</v>
      </c>
      <c r="BJ91" s="0" t="n">
        <f aca="false">BI91*EXP((Inputs!$B$6-Inputs!$B$7-0.5*Inputs!$B$8^2)*$B$2+Inputs!$B$8*SQRT($B$2)*MC_Shocks!BH88)</f>
        <v>560.381281374682</v>
      </c>
      <c r="BK91" s="0" t="n">
        <f aca="false">BJ91*EXP((Inputs!$B$6-Inputs!$B$7-0.5*Inputs!$B$8^2)*$B$2+Inputs!$B$8*SQRT($B$2)*MC_Shocks!BI88)</f>
        <v>558.293921434517</v>
      </c>
      <c r="BL91" s="0" t="n">
        <f aca="false">BK91*EXP((Inputs!$B$6-Inputs!$B$7-0.5*Inputs!$B$8^2)*$B$2+Inputs!$B$8*SQRT($B$2)*MC_Shocks!BJ88)</f>
        <v>563.235640192413</v>
      </c>
      <c r="BM91" s="0" t="n">
        <f aca="false">BL91*EXP((Inputs!$B$6-Inputs!$B$7-0.5*Inputs!$B$8^2)*$B$2+Inputs!$B$8*SQRT($B$2)*MC_Shocks!BK88)</f>
        <v>572.114830938279</v>
      </c>
      <c r="BN91" s="0" t="n">
        <f aca="false">AVERAGE(C91:BM91)</f>
        <v>557.593633165487</v>
      </c>
      <c r="BO91" s="0" t="n">
        <f aca="false">MAX(B91:BM91)</f>
        <v>574.788024902344</v>
      </c>
      <c r="BP91" s="0" t="n">
        <f aca="false">MAX(BM91-Inputs!$B$4,0)</f>
        <v>0</v>
      </c>
      <c r="BQ91" s="0" t="n">
        <f aca="false">MAX(Inputs!$B$4-BM91,0)</f>
        <v>2.88516906172094</v>
      </c>
      <c r="BR91" s="0" t="n">
        <f aca="false">MAX(BN91-Inputs!$B$4,0)</f>
        <v>0</v>
      </c>
      <c r="BS91" s="0" t="n">
        <f aca="false">IF(BO91&gt;=Inputs!$B$9,0,MAX(BM91-Inputs!$B$4,0))</f>
        <v>0</v>
      </c>
    </row>
    <row r="92" customFormat="false" ht="15" hidden="false" customHeight="false" outlineLevel="0" collapsed="false">
      <c r="A92" s="0" t="n">
        <v>88</v>
      </c>
      <c r="B92" s="0" t="n">
        <f aca="false">Inputs!$B$3</f>
        <v>574.788024902344</v>
      </c>
      <c r="C92" s="0" t="n">
        <f aca="false">B92*EXP((Inputs!$B$6-Inputs!$B$7-0.5*Inputs!$B$8^2)*$B$2+Inputs!$B$8*SQRT($B$2)*MC_Shocks!A89)</f>
        <v>576.900809204514</v>
      </c>
      <c r="D92" s="0" t="n">
        <f aca="false">C92*EXP((Inputs!$B$6-Inputs!$B$7-0.5*Inputs!$B$8^2)*$B$2+Inputs!$B$8*SQRT($B$2)*MC_Shocks!B89)</f>
        <v>577.334202461228</v>
      </c>
      <c r="E92" s="0" t="n">
        <f aca="false">D92*EXP((Inputs!$B$6-Inputs!$B$7-0.5*Inputs!$B$8^2)*$B$2+Inputs!$B$8*SQRT($B$2)*MC_Shocks!C89)</f>
        <v>577.557168382809</v>
      </c>
      <c r="F92" s="0" t="n">
        <f aca="false">E92*EXP((Inputs!$B$6-Inputs!$B$7-0.5*Inputs!$B$8^2)*$B$2+Inputs!$B$8*SQRT($B$2)*MC_Shocks!D89)</f>
        <v>566.789025466328</v>
      </c>
      <c r="G92" s="0" t="n">
        <f aca="false">F92*EXP((Inputs!$B$6-Inputs!$B$7-0.5*Inputs!$B$8^2)*$B$2+Inputs!$B$8*SQRT($B$2)*MC_Shocks!E89)</f>
        <v>570.203164236388</v>
      </c>
      <c r="H92" s="0" t="n">
        <f aca="false">G92*EXP((Inputs!$B$6-Inputs!$B$7-0.5*Inputs!$B$8^2)*$B$2+Inputs!$B$8*SQRT($B$2)*MC_Shocks!F89)</f>
        <v>570.864221388999</v>
      </c>
      <c r="I92" s="0" t="n">
        <f aca="false">H92*EXP((Inputs!$B$6-Inputs!$B$7-0.5*Inputs!$B$8^2)*$B$2+Inputs!$B$8*SQRT($B$2)*MC_Shocks!G89)</f>
        <v>572.86136351901</v>
      </c>
      <c r="J92" s="0" t="n">
        <f aca="false">I92*EXP((Inputs!$B$6-Inputs!$B$7-0.5*Inputs!$B$8^2)*$B$2+Inputs!$B$8*SQRT($B$2)*MC_Shocks!H89)</f>
        <v>569.690975089991</v>
      </c>
      <c r="K92" s="0" t="n">
        <f aca="false">J92*EXP((Inputs!$B$6-Inputs!$B$7-0.5*Inputs!$B$8^2)*$B$2+Inputs!$B$8*SQRT($B$2)*MC_Shocks!I89)</f>
        <v>568.009708579038</v>
      </c>
      <c r="L92" s="0" t="n">
        <f aca="false">K92*EXP((Inputs!$B$6-Inputs!$B$7-0.5*Inputs!$B$8^2)*$B$2+Inputs!$B$8*SQRT($B$2)*MC_Shocks!J89)</f>
        <v>566.214054050156</v>
      </c>
      <c r="M92" s="0" t="n">
        <f aca="false">L92*EXP((Inputs!$B$6-Inputs!$B$7-0.5*Inputs!$B$8^2)*$B$2+Inputs!$B$8*SQRT($B$2)*MC_Shocks!K89)</f>
        <v>570.875425619871</v>
      </c>
      <c r="N92" s="0" t="n">
        <f aca="false">M92*EXP((Inputs!$B$6-Inputs!$B$7-0.5*Inputs!$B$8^2)*$B$2+Inputs!$B$8*SQRT($B$2)*MC_Shocks!L89)</f>
        <v>569.216388390227</v>
      </c>
      <c r="O92" s="0" t="n">
        <f aca="false">N92*EXP((Inputs!$B$6-Inputs!$B$7-0.5*Inputs!$B$8^2)*$B$2+Inputs!$B$8*SQRT($B$2)*MC_Shocks!M89)</f>
        <v>578.753497489526</v>
      </c>
      <c r="P92" s="0" t="n">
        <f aca="false">O92*EXP((Inputs!$B$6-Inputs!$B$7-0.5*Inputs!$B$8^2)*$B$2+Inputs!$B$8*SQRT($B$2)*MC_Shocks!N89)</f>
        <v>580.789852074655</v>
      </c>
      <c r="Q92" s="0" t="n">
        <f aca="false">P92*EXP((Inputs!$B$6-Inputs!$B$7-0.5*Inputs!$B$8^2)*$B$2+Inputs!$B$8*SQRT($B$2)*MC_Shocks!O89)</f>
        <v>574.996168895445</v>
      </c>
      <c r="R92" s="0" t="n">
        <f aca="false">Q92*EXP((Inputs!$B$6-Inputs!$B$7-0.5*Inputs!$B$8^2)*$B$2+Inputs!$B$8*SQRT($B$2)*MC_Shocks!P89)</f>
        <v>574.464299199208</v>
      </c>
      <c r="S92" s="0" t="n">
        <f aca="false">R92*EXP((Inputs!$B$6-Inputs!$B$7-0.5*Inputs!$B$8^2)*$B$2+Inputs!$B$8*SQRT($B$2)*MC_Shocks!Q89)</f>
        <v>571.556057833119</v>
      </c>
      <c r="T92" s="0" t="n">
        <f aca="false">S92*EXP((Inputs!$B$6-Inputs!$B$7-0.5*Inputs!$B$8^2)*$B$2+Inputs!$B$8*SQRT($B$2)*MC_Shocks!R89)</f>
        <v>561.745524842739</v>
      </c>
      <c r="U92" s="0" t="n">
        <f aca="false">T92*EXP((Inputs!$B$6-Inputs!$B$7-0.5*Inputs!$B$8^2)*$B$2+Inputs!$B$8*SQRT($B$2)*MC_Shocks!S89)</f>
        <v>568.972335166691</v>
      </c>
      <c r="V92" s="0" t="n">
        <f aca="false">U92*EXP((Inputs!$B$6-Inputs!$B$7-0.5*Inputs!$B$8^2)*$B$2+Inputs!$B$8*SQRT($B$2)*MC_Shocks!T89)</f>
        <v>572.208904818487</v>
      </c>
      <c r="W92" s="0" t="n">
        <f aca="false">V92*EXP((Inputs!$B$6-Inputs!$B$7-0.5*Inputs!$B$8^2)*$B$2+Inputs!$B$8*SQRT($B$2)*MC_Shocks!U89)</f>
        <v>574.688631378553</v>
      </c>
      <c r="X92" s="0" t="n">
        <f aca="false">W92*EXP((Inputs!$B$6-Inputs!$B$7-0.5*Inputs!$B$8^2)*$B$2+Inputs!$B$8*SQRT($B$2)*MC_Shocks!V89)</f>
        <v>575.497481513162</v>
      </c>
      <c r="Y92" s="0" t="n">
        <f aca="false">X92*EXP((Inputs!$B$6-Inputs!$B$7-0.5*Inputs!$B$8^2)*$B$2+Inputs!$B$8*SQRT($B$2)*MC_Shocks!W89)</f>
        <v>569.276176598261</v>
      </c>
      <c r="Z92" s="0" t="n">
        <f aca="false">Y92*EXP((Inputs!$B$6-Inputs!$B$7-0.5*Inputs!$B$8^2)*$B$2+Inputs!$B$8*SQRT($B$2)*MC_Shocks!X89)</f>
        <v>567.149819114272</v>
      </c>
      <c r="AA92" s="0" t="n">
        <f aca="false">Z92*EXP((Inputs!$B$6-Inputs!$B$7-0.5*Inputs!$B$8^2)*$B$2+Inputs!$B$8*SQRT($B$2)*MC_Shocks!Y89)</f>
        <v>571.003672779555</v>
      </c>
      <c r="AB92" s="0" t="n">
        <f aca="false">AA92*EXP((Inputs!$B$6-Inputs!$B$7-0.5*Inputs!$B$8^2)*$B$2+Inputs!$B$8*SQRT($B$2)*MC_Shocks!Z89)</f>
        <v>566.3151254753</v>
      </c>
      <c r="AC92" s="0" t="n">
        <f aca="false">AB92*EXP((Inputs!$B$6-Inputs!$B$7-0.5*Inputs!$B$8^2)*$B$2+Inputs!$B$8*SQRT($B$2)*MC_Shocks!AA89)</f>
        <v>555.106830481894</v>
      </c>
      <c r="AD92" s="0" t="n">
        <f aca="false">AC92*EXP((Inputs!$B$6-Inputs!$B$7-0.5*Inputs!$B$8^2)*$B$2+Inputs!$B$8*SQRT($B$2)*MC_Shocks!AB89)</f>
        <v>554.159907721887</v>
      </c>
      <c r="AE92" s="0" t="n">
        <f aca="false">AD92*EXP((Inputs!$B$6-Inputs!$B$7-0.5*Inputs!$B$8^2)*$B$2+Inputs!$B$8*SQRT($B$2)*MC_Shocks!AC89)</f>
        <v>553.589289860687</v>
      </c>
      <c r="AF92" s="0" t="n">
        <f aca="false">AE92*EXP((Inputs!$B$6-Inputs!$B$7-0.5*Inputs!$B$8^2)*$B$2+Inputs!$B$8*SQRT($B$2)*MC_Shocks!AD89)</f>
        <v>554.237228164616</v>
      </c>
      <c r="AG92" s="0" t="n">
        <f aca="false">AF92*EXP((Inputs!$B$6-Inputs!$B$7-0.5*Inputs!$B$8^2)*$B$2+Inputs!$B$8*SQRT($B$2)*MC_Shocks!AE89)</f>
        <v>557.502196069077</v>
      </c>
      <c r="AH92" s="0" t="n">
        <f aca="false">AG92*EXP((Inputs!$B$6-Inputs!$B$7-0.5*Inputs!$B$8^2)*$B$2+Inputs!$B$8*SQRT($B$2)*MC_Shocks!AF89)</f>
        <v>560.382099847053</v>
      </c>
      <c r="AI92" s="0" t="n">
        <f aca="false">AH92*EXP((Inputs!$B$6-Inputs!$B$7-0.5*Inputs!$B$8^2)*$B$2+Inputs!$B$8*SQRT($B$2)*MC_Shocks!AG89)</f>
        <v>561.586610482137</v>
      </c>
      <c r="AJ92" s="0" t="n">
        <f aca="false">AI92*EXP((Inputs!$B$6-Inputs!$B$7-0.5*Inputs!$B$8^2)*$B$2+Inputs!$B$8*SQRT($B$2)*MC_Shocks!AH89)</f>
        <v>566.991573611755</v>
      </c>
      <c r="AK92" s="0" t="n">
        <f aca="false">AJ92*EXP((Inputs!$B$6-Inputs!$B$7-0.5*Inputs!$B$8^2)*$B$2+Inputs!$B$8*SQRT($B$2)*MC_Shocks!AI89)</f>
        <v>560.253209846528</v>
      </c>
      <c r="AL92" s="0" t="n">
        <f aca="false">AK92*EXP((Inputs!$B$6-Inputs!$B$7-0.5*Inputs!$B$8^2)*$B$2+Inputs!$B$8*SQRT($B$2)*MC_Shocks!AJ89)</f>
        <v>562.553363226717</v>
      </c>
      <c r="AM92" s="0" t="n">
        <f aca="false">AL92*EXP((Inputs!$B$6-Inputs!$B$7-0.5*Inputs!$B$8^2)*$B$2+Inputs!$B$8*SQRT($B$2)*MC_Shocks!AK89)</f>
        <v>565.409716133802</v>
      </c>
      <c r="AN92" s="0" t="n">
        <f aca="false">AM92*EXP((Inputs!$B$6-Inputs!$B$7-0.5*Inputs!$B$8^2)*$B$2+Inputs!$B$8*SQRT($B$2)*MC_Shocks!AL89)</f>
        <v>559.929878043659</v>
      </c>
      <c r="AO92" s="0" t="n">
        <f aca="false">AN92*EXP((Inputs!$B$6-Inputs!$B$7-0.5*Inputs!$B$8^2)*$B$2+Inputs!$B$8*SQRT($B$2)*MC_Shocks!AM89)</f>
        <v>553.346103996146</v>
      </c>
      <c r="AP92" s="0" t="n">
        <f aca="false">AO92*EXP((Inputs!$B$6-Inputs!$B$7-0.5*Inputs!$B$8^2)*$B$2+Inputs!$B$8*SQRT($B$2)*MC_Shocks!AN89)</f>
        <v>550.133221530151</v>
      </c>
      <c r="AQ92" s="0" t="n">
        <f aca="false">AP92*EXP((Inputs!$B$6-Inputs!$B$7-0.5*Inputs!$B$8^2)*$B$2+Inputs!$B$8*SQRT($B$2)*MC_Shocks!AO89)</f>
        <v>547.305318126161</v>
      </c>
      <c r="AR92" s="0" t="n">
        <f aca="false">AQ92*EXP((Inputs!$B$6-Inputs!$B$7-0.5*Inputs!$B$8^2)*$B$2+Inputs!$B$8*SQRT($B$2)*MC_Shocks!AP89)</f>
        <v>550.638211500354</v>
      </c>
      <c r="AS92" s="0" t="n">
        <f aca="false">AR92*EXP((Inputs!$B$6-Inputs!$B$7-0.5*Inputs!$B$8^2)*$B$2+Inputs!$B$8*SQRT($B$2)*MC_Shocks!AQ89)</f>
        <v>548.012011536661</v>
      </c>
      <c r="AT92" s="0" t="n">
        <f aca="false">AS92*EXP((Inputs!$B$6-Inputs!$B$7-0.5*Inputs!$B$8^2)*$B$2+Inputs!$B$8*SQRT($B$2)*MC_Shocks!AR89)</f>
        <v>544.353119993039</v>
      </c>
      <c r="AU92" s="0" t="n">
        <f aca="false">AT92*EXP((Inputs!$B$6-Inputs!$B$7-0.5*Inputs!$B$8^2)*$B$2+Inputs!$B$8*SQRT($B$2)*MC_Shocks!AS89)</f>
        <v>541.769381255715</v>
      </c>
      <c r="AV92" s="0" t="n">
        <f aca="false">AU92*EXP((Inputs!$B$6-Inputs!$B$7-0.5*Inputs!$B$8^2)*$B$2+Inputs!$B$8*SQRT($B$2)*MC_Shocks!AT89)</f>
        <v>546.650035831117</v>
      </c>
      <c r="AW92" s="0" t="n">
        <f aca="false">AV92*EXP((Inputs!$B$6-Inputs!$B$7-0.5*Inputs!$B$8^2)*$B$2+Inputs!$B$8*SQRT($B$2)*MC_Shocks!AU89)</f>
        <v>546.758174064451</v>
      </c>
      <c r="AX92" s="0" t="n">
        <f aca="false">AW92*EXP((Inputs!$B$6-Inputs!$B$7-0.5*Inputs!$B$8^2)*$B$2+Inputs!$B$8*SQRT($B$2)*MC_Shocks!AV89)</f>
        <v>546.032744767832</v>
      </c>
      <c r="AY92" s="0" t="n">
        <f aca="false">AX92*EXP((Inputs!$B$6-Inputs!$B$7-0.5*Inputs!$B$8^2)*$B$2+Inputs!$B$8*SQRT($B$2)*MC_Shocks!AW89)</f>
        <v>545.607910115177</v>
      </c>
      <c r="AZ92" s="0" t="n">
        <f aca="false">AY92*EXP((Inputs!$B$6-Inputs!$B$7-0.5*Inputs!$B$8^2)*$B$2+Inputs!$B$8*SQRT($B$2)*MC_Shocks!AX89)</f>
        <v>551.281074622204</v>
      </c>
      <c r="BA92" s="0" t="n">
        <f aca="false">AZ92*EXP((Inputs!$B$6-Inputs!$B$7-0.5*Inputs!$B$8^2)*$B$2+Inputs!$B$8*SQRT($B$2)*MC_Shocks!AY89)</f>
        <v>548.066140500826</v>
      </c>
      <c r="BB92" s="0" t="n">
        <f aca="false">BA92*EXP((Inputs!$B$6-Inputs!$B$7-0.5*Inputs!$B$8^2)*$B$2+Inputs!$B$8*SQRT($B$2)*MC_Shocks!AZ89)</f>
        <v>553.867881726223</v>
      </c>
      <c r="BC92" s="0" t="n">
        <f aca="false">BB92*EXP((Inputs!$B$6-Inputs!$B$7-0.5*Inputs!$B$8^2)*$B$2+Inputs!$B$8*SQRT($B$2)*MC_Shocks!BA89)</f>
        <v>554.845870468182</v>
      </c>
      <c r="BD92" s="0" t="n">
        <f aca="false">BC92*EXP((Inputs!$B$6-Inputs!$B$7-0.5*Inputs!$B$8^2)*$B$2+Inputs!$B$8*SQRT($B$2)*MC_Shocks!BB89)</f>
        <v>554.192495572432</v>
      </c>
      <c r="BE92" s="0" t="n">
        <f aca="false">BD92*EXP((Inputs!$B$6-Inputs!$B$7-0.5*Inputs!$B$8^2)*$B$2+Inputs!$B$8*SQRT($B$2)*MC_Shocks!BC89)</f>
        <v>565.350540887334</v>
      </c>
      <c r="BF92" s="0" t="n">
        <f aca="false">BE92*EXP((Inputs!$B$6-Inputs!$B$7-0.5*Inputs!$B$8^2)*$B$2+Inputs!$B$8*SQRT($B$2)*MC_Shocks!BD89)</f>
        <v>560.688754048851</v>
      </c>
      <c r="BG92" s="0" t="n">
        <f aca="false">BF92*EXP((Inputs!$B$6-Inputs!$B$7-0.5*Inputs!$B$8^2)*$B$2+Inputs!$B$8*SQRT($B$2)*MC_Shocks!BE89)</f>
        <v>559.170535080046</v>
      </c>
      <c r="BH92" s="0" t="n">
        <f aca="false">BG92*EXP((Inputs!$B$6-Inputs!$B$7-0.5*Inputs!$B$8^2)*$B$2+Inputs!$B$8*SQRT($B$2)*MC_Shocks!BF89)</f>
        <v>553.782492652119</v>
      </c>
      <c r="BI92" s="0" t="n">
        <f aca="false">BH92*EXP((Inputs!$B$6-Inputs!$B$7-0.5*Inputs!$B$8^2)*$B$2+Inputs!$B$8*SQRT($B$2)*MC_Shocks!BG89)</f>
        <v>558.0352701163</v>
      </c>
      <c r="BJ92" s="0" t="n">
        <f aca="false">BI92*EXP((Inputs!$B$6-Inputs!$B$7-0.5*Inputs!$B$8^2)*$B$2+Inputs!$B$8*SQRT($B$2)*MC_Shocks!BH89)</f>
        <v>565.616771143363</v>
      </c>
      <c r="BK92" s="0" t="n">
        <f aca="false">BJ92*EXP((Inputs!$B$6-Inputs!$B$7-0.5*Inputs!$B$8^2)*$B$2+Inputs!$B$8*SQRT($B$2)*MC_Shocks!BI89)</f>
        <v>573.213659588418</v>
      </c>
      <c r="BL92" s="0" t="n">
        <f aca="false">BK92*EXP((Inputs!$B$6-Inputs!$B$7-0.5*Inputs!$B$8^2)*$B$2+Inputs!$B$8*SQRT($B$2)*MC_Shocks!BJ89)</f>
        <v>578.861006845423</v>
      </c>
      <c r="BM92" s="0" t="n">
        <f aca="false">BL92*EXP((Inputs!$B$6-Inputs!$B$7-0.5*Inputs!$B$8^2)*$B$2+Inputs!$B$8*SQRT($B$2)*MC_Shocks!BK89)</f>
        <v>578.00874814026</v>
      </c>
      <c r="BN92" s="0" t="n">
        <f aca="false">AVERAGE(C92:BM92)</f>
        <v>562.717832240732</v>
      </c>
      <c r="BO92" s="0" t="n">
        <f aca="false">MAX(B92:BM92)</f>
        <v>580.789852074655</v>
      </c>
      <c r="BP92" s="0" t="n">
        <f aca="false">MAX(BM92-Inputs!$B$4,0)</f>
        <v>3.0087481402602</v>
      </c>
      <c r="BQ92" s="0" t="n">
        <f aca="false">MAX(Inputs!$B$4-BM92,0)</f>
        <v>0</v>
      </c>
      <c r="BR92" s="0" t="n">
        <f aca="false">MAX(BN92-Inputs!$B$4,0)</f>
        <v>0</v>
      </c>
      <c r="BS92" s="0" t="n">
        <f aca="false">IF(BO92&gt;=Inputs!$B$9,0,MAX(BM92-Inputs!$B$4,0))</f>
        <v>3.0087481402602</v>
      </c>
    </row>
    <row r="93" customFormat="false" ht="15" hidden="false" customHeight="false" outlineLevel="0" collapsed="false">
      <c r="A93" s="0" t="n">
        <v>89</v>
      </c>
      <c r="B93" s="0" t="n">
        <f aca="false">Inputs!$B$3</f>
        <v>574.788024902344</v>
      </c>
      <c r="C93" s="0" t="n">
        <f aca="false">B93*EXP((Inputs!$B$6-Inputs!$B$7-0.5*Inputs!$B$8^2)*$B$2+Inputs!$B$8*SQRT($B$2)*MC_Shocks!A90)</f>
        <v>573.179084212351</v>
      </c>
      <c r="D93" s="0" t="n">
        <f aca="false">C93*EXP((Inputs!$B$6-Inputs!$B$7-0.5*Inputs!$B$8^2)*$B$2+Inputs!$B$8*SQRT($B$2)*MC_Shocks!B90)</f>
        <v>565.683768346078</v>
      </c>
      <c r="E93" s="0" t="n">
        <f aca="false">D93*EXP((Inputs!$B$6-Inputs!$B$7-0.5*Inputs!$B$8^2)*$B$2+Inputs!$B$8*SQRT($B$2)*MC_Shocks!C90)</f>
        <v>574.948252978773</v>
      </c>
      <c r="F93" s="0" t="n">
        <f aca="false">E93*EXP((Inputs!$B$6-Inputs!$B$7-0.5*Inputs!$B$8^2)*$B$2+Inputs!$B$8*SQRT($B$2)*MC_Shocks!D90)</f>
        <v>577.145703929471</v>
      </c>
      <c r="G93" s="0" t="n">
        <f aca="false">F93*EXP((Inputs!$B$6-Inputs!$B$7-0.5*Inputs!$B$8^2)*$B$2+Inputs!$B$8*SQRT($B$2)*MC_Shocks!E90)</f>
        <v>574.951912706174</v>
      </c>
      <c r="H93" s="0" t="n">
        <f aca="false">G93*EXP((Inputs!$B$6-Inputs!$B$7-0.5*Inputs!$B$8^2)*$B$2+Inputs!$B$8*SQRT($B$2)*MC_Shocks!F90)</f>
        <v>581.096106259293</v>
      </c>
      <c r="I93" s="0" t="n">
        <f aca="false">H93*EXP((Inputs!$B$6-Inputs!$B$7-0.5*Inputs!$B$8^2)*$B$2+Inputs!$B$8*SQRT($B$2)*MC_Shocks!G90)</f>
        <v>576.683496558475</v>
      </c>
      <c r="J93" s="0" t="n">
        <f aca="false">I93*EXP((Inputs!$B$6-Inputs!$B$7-0.5*Inputs!$B$8^2)*$B$2+Inputs!$B$8*SQRT($B$2)*MC_Shocks!H90)</f>
        <v>578.601293222572</v>
      </c>
      <c r="K93" s="0" t="n">
        <f aca="false">J93*EXP((Inputs!$B$6-Inputs!$B$7-0.5*Inputs!$B$8^2)*$B$2+Inputs!$B$8*SQRT($B$2)*MC_Shocks!I90)</f>
        <v>577.863970118225</v>
      </c>
      <c r="L93" s="0" t="n">
        <f aca="false">K93*EXP((Inputs!$B$6-Inputs!$B$7-0.5*Inputs!$B$8^2)*$B$2+Inputs!$B$8*SQRT($B$2)*MC_Shocks!J90)</f>
        <v>580.853993789903</v>
      </c>
      <c r="M93" s="0" t="n">
        <f aca="false">L93*EXP((Inputs!$B$6-Inputs!$B$7-0.5*Inputs!$B$8^2)*$B$2+Inputs!$B$8*SQRT($B$2)*MC_Shocks!K90)</f>
        <v>580.615893227187</v>
      </c>
      <c r="N93" s="0" t="n">
        <f aca="false">M93*EXP((Inputs!$B$6-Inputs!$B$7-0.5*Inputs!$B$8^2)*$B$2+Inputs!$B$8*SQRT($B$2)*MC_Shocks!L90)</f>
        <v>574.025372545382</v>
      </c>
      <c r="O93" s="0" t="n">
        <f aca="false">N93*EXP((Inputs!$B$6-Inputs!$B$7-0.5*Inputs!$B$8^2)*$B$2+Inputs!$B$8*SQRT($B$2)*MC_Shocks!M90)</f>
        <v>574.423810970729</v>
      </c>
      <c r="P93" s="0" t="n">
        <f aca="false">O93*EXP((Inputs!$B$6-Inputs!$B$7-0.5*Inputs!$B$8^2)*$B$2+Inputs!$B$8*SQRT($B$2)*MC_Shocks!N90)</f>
        <v>579.277939772232</v>
      </c>
      <c r="Q93" s="0" t="n">
        <f aca="false">P93*EXP((Inputs!$B$6-Inputs!$B$7-0.5*Inputs!$B$8^2)*$B$2+Inputs!$B$8*SQRT($B$2)*MC_Shocks!O90)</f>
        <v>579.198326449817</v>
      </c>
      <c r="R93" s="0" t="n">
        <f aca="false">Q93*EXP((Inputs!$B$6-Inputs!$B$7-0.5*Inputs!$B$8^2)*$B$2+Inputs!$B$8*SQRT($B$2)*MC_Shocks!P90)</f>
        <v>582.825738800135</v>
      </c>
      <c r="S93" s="0" t="n">
        <f aca="false">R93*EXP((Inputs!$B$6-Inputs!$B$7-0.5*Inputs!$B$8^2)*$B$2+Inputs!$B$8*SQRT($B$2)*MC_Shocks!Q90)</f>
        <v>578.066214739121</v>
      </c>
      <c r="T93" s="0" t="n">
        <f aca="false">S93*EXP((Inputs!$B$6-Inputs!$B$7-0.5*Inputs!$B$8^2)*$B$2+Inputs!$B$8*SQRT($B$2)*MC_Shocks!R90)</f>
        <v>578.000320026182</v>
      </c>
      <c r="U93" s="0" t="n">
        <f aca="false">T93*EXP((Inputs!$B$6-Inputs!$B$7-0.5*Inputs!$B$8^2)*$B$2+Inputs!$B$8*SQRT($B$2)*MC_Shocks!S90)</f>
        <v>575.198117136086</v>
      </c>
      <c r="V93" s="0" t="n">
        <f aca="false">U93*EXP((Inputs!$B$6-Inputs!$B$7-0.5*Inputs!$B$8^2)*$B$2+Inputs!$B$8*SQRT($B$2)*MC_Shocks!T90)</f>
        <v>578.671309915817</v>
      </c>
      <c r="W93" s="0" t="n">
        <f aca="false">V93*EXP((Inputs!$B$6-Inputs!$B$7-0.5*Inputs!$B$8^2)*$B$2+Inputs!$B$8*SQRT($B$2)*MC_Shocks!U90)</f>
        <v>578.8704933701</v>
      </c>
      <c r="X93" s="0" t="n">
        <f aca="false">W93*EXP((Inputs!$B$6-Inputs!$B$7-0.5*Inputs!$B$8^2)*$B$2+Inputs!$B$8*SQRT($B$2)*MC_Shocks!V90)</f>
        <v>582.103015638035</v>
      </c>
      <c r="Y93" s="0" t="n">
        <f aca="false">X93*EXP((Inputs!$B$6-Inputs!$B$7-0.5*Inputs!$B$8^2)*$B$2+Inputs!$B$8*SQRT($B$2)*MC_Shocks!W90)</f>
        <v>587.202965172334</v>
      </c>
      <c r="Z93" s="0" t="n">
        <f aca="false">Y93*EXP((Inputs!$B$6-Inputs!$B$7-0.5*Inputs!$B$8^2)*$B$2+Inputs!$B$8*SQRT($B$2)*MC_Shocks!X90)</f>
        <v>590.489254306651</v>
      </c>
      <c r="AA93" s="0" t="n">
        <f aca="false">Z93*EXP((Inputs!$B$6-Inputs!$B$7-0.5*Inputs!$B$8^2)*$B$2+Inputs!$B$8*SQRT($B$2)*MC_Shocks!Y90)</f>
        <v>591.82584061524</v>
      </c>
      <c r="AB93" s="0" t="n">
        <f aca="false">AA93*EXP((Inputs!$B$6-Inputs!$B$7-0.5*Inputs!$B$8^2)*$B$2+Inputs!$B$8*SQRT($B$2)*MC_Shocks!Z90)</f>
        <v>587.213197450829</v>
      </c>
      <c r="AC93" s="0" t="n">
        <f aca="false">AB93*EXP((Inputs!$B$6-Inputs!$B$7-0.5*Inputs!$B$8^2)*$B$2+Inputs!$B$8*SQRT($B$2)*MC_Shocks!AA90)</f>
        <v>587.255610813052</v>
      </c>
      <c r="AD93" s="0" t="n">
        <f aca="false">AC93*EXP((Inputs!$B$6-Inputs!$B$7-0.5*Inputs!$B$8^2)*$B$2+Inputs!$B$8*SQRT($B$2)*MC_Shocks!AB90)</f>
        <v>584.83252268547</v>
      </c>
      <c r="AE93" s="0" t="n">
        <f aca="false">AD93*EXP((Inputs!$B$6-Inputs!$B$7-0.5*Inputs!$B$8^2)*$B$2+Inputs!$B$8*SQRT($B$2)*MC_Shocks!AC90)</f>
        <v>583.29344855654</v>
      </c>
      <c r="AF93" s="0" t="n">
        <f aca="false">AE93*EXP((Inputs!$B$6-Inputs!$B$7-0.5*Inputs!$B$8^2)*$B$2+Inputs!$B$8*SQRT($B$2)*MC_Shocks!AD90)</f>
        <v>581.617819741683</v>
      </c>
      <c r="AG93" s="0" t="n">
        <f aca="false">AF93*EXP((Inputs!$B$6-Inputs!$B$7-0.5*Inputs!$B$8^2)*$B$2+Inputs!$B$8*SQRT($B$2)*MC_Shocks!AE90)</f>
        <v>577.168459414376</v>
      </c>
      <c r="AH93" s="0" t="n">
        <f aca="false">AG93*EXP((Inputs!$B$6-Inputs!$B$7-0.5*Inputs!$B$8^2)*$B$2+Inputs!$B$8*SQRT($B$2)*MC_Shocks!AF90)</f>
        <v>568.329308012821</v>
      </c>
      <c r="AI93" s="0" t="n">
        <f aca="false">AH93*EXP((Inputs!$B$6-Inputs!$B$7-0.5*Inputs!$B$8^2)*$B$2+Inputs!$B$8*SQRT($B$2)*MC_Shocks!AG90)</f>
        <v>565.378259698602</v>
      </c>
      <c r="AJ93" s="0" t="n">
        <f aca="false">AI93*EXP((Inputs!$B$6-Inputs!$B$7-0.5*Inputs!$B$8^2)*$B$2+Inputs!$B$8*SQRT($B$2)*MC_Shocks!AH90)</f>
        <v>566.299671305681</v>
      </c>
      <c r="AK93" s="0" t="n">
        <f aca="false">AJ93*EXP((Inputs!$B$6-Inputs!$B$7-0.5*Inputs!$B$8^2)*$B$2+Inputs!$B$8*SQRT($B$2)*MC_Shocks!AI90)</f>
        <v>560.328200576692</v>
      </c>
      <c r="AL93" s="0" t="n">
        <f aca="false">AK93*EXP((Inputs!$B$6-Inputs!$B$7-0.5*Inputs!$B$8^2)*$B$2+Inputs!$B$8*SQRT($B$2)*MC_Shocks!AJ90)</f>
        <v>560.450776970831</v>
      </c>
      <c r="AM93" s="0" t="n">
        <f aca="false">AL93*EXP((Inputs!$B$6-Inputs!$B$7-0.5*Inputs!$B$8^2)*$B$2+Inputs!$B$8*SQRT($B$2)*MC_Shocks!AK90)</f>
        <v>569.017108751791</v>
      </c>
      <c r="AN93" s="0" t="n">
        <f aca="false">AM93*EXP((Inputs!$B$6-Inputs!$B$7-0.5*Inputs!$B$8^2)*$B$2+Inputs!$B$8*SQRT($B$2)*MC_Shocks!AL90)</f>
        <v>573.708080978004</v>
      </c>
      <c r="AO93" s="0" t="n">
        <f aca="false">AN93*EXP((Inputs!$B$6-Inputs!$B$7-0.5*Inputs!$B$8^2)*$B$2+Inputs!$B$8*SQRT($B$2)*MC_Shocks!AM90)</f>
        <v>581.29197863877</v>
      </c>
      <c r="AP93" s="0" t="n">
        <f aca="false">AO93*EXP((Inputs!$B$6-Inputs!$B$7-0.5*Inputs!$B$8^2)*$B$2+Inputs!$B$8*SQRT($B$2)*MC_Shocks!AN90)</f>
        <v>583.153418652725</v>
      </c>
      <c r="AQ93" s="0" t="n">
        <f aca="false">AP93*EXP((Inputs!$B$6-Inputs!$B$7-0.5*Inputs!$B$8^2)*$B$2+Inputs!$B$8*SQRT($B$2)*MC_Shocks!AO90)</f>
        <v>588.635085900708</v>
      </c>
      <c r="AR93" s="0" t="n">
        <f aca="false">AQ93*EXP((Inputs!$B$6-Inputs!$B$7-0.5*Inputs!$B$8^2)*$B$2+Inputs!$B$8*SQRT($B$2)*MC_Shocks!AP90)</f>
        <v>585.319344810469</v>
      </c>
      <c r="AS93" s="0" t="n">
        <f aca="false">AR93*EXP((Inputs!$B$6-Inputs!$B$7-0.5*Inputs!$B$8^2)*$B$2+Inputs!$B$8*SQRT($B$2)*MC_Shocks!AQ90)</f>
        <v>582.390036089228</v>
      </c>
      <c r="AT93" s="0" t="n">
        <f aca="false">AS93*EXP((Inputs!$B$6-Inputs!$B$7-0.5*Inputs!$B$8^2)*$B$2+Inputs!$B$8*SQRT($B$2)*MC_Shocks!AR90)</f>
        <v>569.925256744383</v>
      </c>
      <c r="AU93" s="0" t="n">
        <f aca="false">AT93*EXP((Inputs!$B$6-Inputs!$B$7-0.5*Inputs!$B$8^2)*$B$2+Inputs!$B$8*SQRT($B$2)*MC_Shocks!AS90)</f>
        <v>575.367632401182</v>
      </c>
      <c r="AV93" s="0" t="n">
        <f aca="false">AU93*EXP((Inputs!$B$6-Inputs!$B$7-0.5*Inputs!$B$8^2)*$B$2+Inputs!$B$8*SQRT($B$2)*MC_Shocks!AT90)</f>
        <v>582.496312493725</v>
      </c>
      <c r="AW93" s="0" t="n">
        <f aca="false">AV93*EXP((Inputs!$B$6-Inputs!$B$7-0.5*Inputs!$B$8^2)*$B$2+Inputs!$B$8*SQRT($B$2)*MC_Shocks!AU90)</f>
        <v>580.000432453605</v>
      </c>
      <c r="AX93" s="0" t="n">
        <f aca="false">AW93*EXP((Inputs!$B$6-Inputs!$B$7-0.5*Inputs!$B$8^2)*$B$2+Inputs!$B$8*SQRT($B$2)*MC_Shocks!AV90)</f>
        <v>578.887748754786</v>
      </c>
      <c r="AY93" s="0" t="n">
        <f aca="false">AX93*EXP((Inputs!$B$6-Inputs!$B$7-0.5*Inputs!$B$8^2)*$B$2+Inputs!$B$8*SQRT($B$2)*MC_Shocks!AW90)</f>
        <v>575.490405751826</v>
      </c>
      <c r="AZ93" s="0" t="n">
        <f aca="false">AY93*EXP((Inputs!$B$6-Inputs!$B$7-0.5*Inputs!$B$8^2)*$B$2+Inputs!$B$8*SQRT($B$2)*MC_Shocks!AX90)</f>
        <v>577.294456914796</v>
      </c>
      <c r="BA93" s="0" t="n">
        <f aca="false">AZ93*EXP((Inputs!$B$6-Inputs!$B$7-0.5*Inputs!$B$8^2)*$B$2+Inputs!$B$8*SQRT($B$2)*MC_Shocks!AY90)</f>
        <v>582.524260781921</v>
      </c>
      <c r="BB93" s="0" t="n">
        <f aca="false">BA93*EXP((Inputs!$B$6-Inputs!$B$7-0.5*Inputs!$B$8^2)*$B$2+Inputs!$B$8*SQRT($B$2)*MC_Shocks!AZ90)</f>
        <v>574.580276094098</v>
      </c>
      <c r="BC93" s="0" t="n">
        <f aca="false">BB93*EXP((Inputs!$B$6-Inputs!$B$7-0.5*Inputs!$B$8^2)*$B$2+Inputs!$B$8*SQRT($B$2)*MC_Shocks!BA90)</f>
        <v>576.503959142462</v>
      </c>
      <c r="BD93" s="0" t="n">
        <f aca="false">BC93*EXP((Inputs!$B$6-Inputs!$B$7-0.5*Inputs!$B$8^2)*$B$2+Inputs!$B$8*SQRT($B$2)*MC_Shocks!BB90)</f>
        <v>575.294284257393</v>
      </c>
      <c r="BE93" s="0" t="n">
        <f aca="false">BD93*EXP((Inputs!$B$6-Inputs!$B$7-0.5*Inputs!$B$8^2)*$B$2+Inputs!$B$8*SQRT($B$2)*MC_Shocks!BC90)</f>
        <v>575.866342549362</v>
      </c>
      <c r="BF93" s="0" t="n">
        <f aca="false">BE93*EXP((Inputs!$B$6-Inputs!$B$7-0.5*Inputs!$B$8^2)*$B$2+Inputs!$B$8*SQRT($B$2)*MC_Shocks!BD90)</f>
        <v>578.021519417799</v>
      </c>
      <c r="BG93" s="0" t="n">
        <f aca="false">BF93*EXP((Inputs!$B$6-Inputs!$B$7-0.5*Inputs!$B$8^2)*$B$2+Inputs!$B$8*SQRT($B$2)*MC_Shocks!BE90)</f>
        <v>577.213620359932</v>
      </c>
      <c r="BH93" s="0" t="n">
        <f aca="false">BG93*EXP((Inputs!$B$6-Inputs!$B$7-0.5*Inputs!$B$8^2)*$B$2+Inputs!$B$8*SQRT($B$2)*MC_Shocks!BF90)</f>
        <v>576.79389471815</v>
      </c>
      <c r="BI93" s="0" t="n">
        <f aca="false">BH93*EXP((Inputs!$B$6-Inputs!$B$7-0.5*Inputs!$B$8^2)*$B$2+Inputs!$B$8*SQRT($B$2)*MC_Shocks!BG90)</f>
        <v>575.870417359797</v>
      </c>
      <c r="BJ93" s="0" t="n">
        <f aca="false">BI93*EXP((Inputs!$B$6-Inputs!$B$7-0.5*Inputs!$B$8^2)*$B$2+Inputs!$B$8*SQRT($B$2)*MC_Shocks!BH90)</f>
        <v>580.37501594214</v>
      </c>
      <c r="BK93" s="0" t="n">
        <f aca="false">BJ93*EXP((Inputs!$B$6-Inputs!$B$7-0.5*Inputs!$B$8^2)*$B$2+Inputs!$B$8*SQRT($B$2)*MC_Shocks!BI90)</f>
        <v>582.36116166003</v>
      </c>
      <c r="BL93" s="0" t="n">
        <f aca="false">BK93*EXP((Inputs!$B$6-Inputs!$B$7-0.5*Inputs!$B$8^2)*$B$2+Inputs!$B$8*SQRT($B$2)*MC_Shocks!BJ90)</f>
        <v>583.436147900574</v>
      </c>
      <c r="BM93" s="0" t="n">
        <f aca="false">BL93*EXP((Inputs!$B$6-Inputs!$B$7-0.5*Inputs!$B$8^2)*$B$2+Inputs!$B$8*SQRT($B$2)*MC_Shocks!BK90)</f>
        <v>577.637745075611</v>
      </c>
      <c r="BN93" s="0" t="n">
        <f aca="false">AVERAGE(C93:BM93)</f>
        <v>577.990879597273</v>
      </c>
      <c r="BO93" s="0" t="n">
        <f aca="false">MAX(B93:BM93)</f>
        <v>591.82584061524</v>
      </c>
      <c r="BP93" s="0" t="n">
        <f aca="false">MAX(BM93-Inputs!$B$4,0)</f>
        <v>2.63774507561084</v>
      </c>
      <c r="BQ93" s="0" t="n">
        <f aca="false">MAX(Inputs!$B$4-BM93,0)</f>
        <v>0</v>
      </c>
      <c r="BR93" s="0" t="n">
        <f aca="false">MAX(BN93-Inputs!$B$4,0)</f>
        <v>2.99087959727308</v>
      </c>
      <c r="BS93" s="0" t="n">
        <f aca="false">IF(BO93&gt;=Inputs!$B$9,0,MAX(BM93-Inputs!$B$4,0))</f>
        <v>2.63774507561084</v>
      </c>
    </row>
    <row r="94" customFormat="false" ht="15" hidden="false" customHeight="false" outlineLevel="0" collapsed="false">
      <c r="A94" s="0" t="n">
        <v>90</v>
      </c>
      <c r="B94" s="0" t="n">
        <f aca="false">Inputs!$B$3</f>
        <v>574.788024902344</v>
      </c>
      <c r="C94" s="0" t="n">
        <f aca="false">B94*EXP((Inputs!$B$6-Inputs!$B$7-0.5*Inputs!$B$8^2)*$B$2+Inputs!$B$8*SQRT($B$2)*MC_Shocks!A91)</f>
        <v>573.11843595593</v>
      </c>
      <c r="D94" s="0" t="n">
        <f aca="false">C94*EXP((Inputs!$B$6-Inputs!$B$7-0.5*Inputs!$B$8^2)*$B$2+Inputs!$B$8*SQRT($B$2)*MC_Shocks!B91)</f>
        <v>577.273307940463</v>
      </c>
      <c r="E94" s="0" t="n">
        <f aca="false">D94*EXP((Inputs!$B$6-Inputs!$B$7-0.5*Inputs!$B$8^2)*$B$2+Inputs!$B$8*SQRT($B$2)*MC_Shocks!C91)</f>
        <v>577.500436435724</v>
      </c>
      <c r="F94" s="0" t="n">
        <f aca="false">E94*EXP((Inputs!$B$6-Inputs!$B$7-0.5*Inputs!$B$8^2)*$B$2+Inputs!$B$8*SQRT($B$2)*MC_Shocks!D91)</f>
        <v>580.584621078018</v>
      </c>
      <c r="G94" s="0" t="n">
        <f aca="false">F94*EXP((Inputs!$B$6-Inputs!$B$7-0.5*Inputs!$B$8^2)*$B$2+Inputs!$B$8*SQRT($B$2)*MC_Shocks!E91)</f>
        <v>588.833558283953</v>
      </c>
      <c r="H94" s="0" t="n">
        <f aca="false">G94*EXP((Inputs!$B$6-Inputs!$B$7-0.5*Inputs!$B$8^2)*$B$2+Inputs!$B$8*SQRT($B$2)*MC_Shocks!F91)</f>
        <v>593.761135260642</v>
      </c>
      <c r="I94" s="0" t="n">
        <f aca="false">H94*EXP((Inputs!$B$6-Inputs!$B$7-0.5*Inputs!$B$8^2)*$B$2+Inputs!$B$8*SQRT($B$2)*MC_Shocks!G91)</f>
        <v>594.256151844363</v>
      </c>
      <c r="J94" s="0" t="n">
        <f aca="false">I94*EXP((Inputs!$B$6-Inputs!$B$7-0.5*Inputs!$B$8^2)*$B$2+Inputs!$B$8*SQRT($B$2)*MC_Shocks!H91)</f>
        <v>591.907947696087</v>
      </c>
      <c r="K94" s="0" t="n">
        <f aca="false">J94*EXP((Inputs!$B$6-Inputs!$B$7-0.5*Inputs!$B$8^2)*$B$2+Inputs!$B$8*SQRT($B$2)*MC_Shocks!I91)</f>
        <v>580.092890901941</v>
      </c>
      <c r="L94" s="0" t="n">
        <f aca="false">K94*EXP((Inputs!$B$6-Inputs!$B$7-0.5*Inputs!$B$8^2)*$B$2+Inputs!$B$8*SQRT($B$2)*MC_Shocks!J91)</f>
        <v>579.373173708691</v>
      </c>
      <c r="M94" s="0" t="n">
        <f aca="false">L94*EXP((Inputs!$B$6-Inputs!$B$7-0.5*Inputs!$B$8^2)*$B$2+Inputs!$B$8*SQRT($B$2)*MC_Shocks!K91)</f>
        <v>577.931221384463</v>
      </c>
      <c r="N94" s="0" t="n">
        <f aca="false">M94*EXP((Inputs!$B$6-Inputs!$B$7-0.5*Inputs!$B$8^2)*$B$2+Inputs!$B$8*SQRT($B$2)*MC_Shocks!L91)</f>
        <v>579.778396164045</v>
      </c>
      <c r="O94" s="0" t="n">
        <f aca="false">N94*EXP((Inputs!$B$6-Inputs!$B$7-0.5*Inputs!$B$8^2)*$B$2+Inputs!$B$8*SQRT($B$2)*MC_Shocks!M91)</f>
        <v>579.125587679214</v>
      </c>
      <c r="P94" s="0" t="n">
        <f aca="false">O94*EXP((Inputs!$B$6-Inputs!$B$7-0.5*Inputs!$B$8^2)*$B$2+Inputs!$B$8*SQRT($B$2)*MC_Shocks!N91)</f>
        <v>577.710041241413</v>
      </c>
      <c r="Q94" s="0" t="n">
        <f aca="false">P94*EXP((Inputs!$B$6-Inputs!$B$7-0.5*Inputs!$B$8^2)*$B$2+Inputs!$B$8*SQRT($B$2)*MC_Shocks!O91)</f>
        <v>569.666162529338</v>
      </c>
      <c r="R94" s="0" t="n">
        <f aca="false">Q94*EXP((Inputs!$B$6-Inputs!$B$7-0.5*Inputs!$B$8^2)*$B$2+Inputs!$B$8*SQRT($B$2)*MC_Shocks!P91)</f>
        <v>565.487453687969</v>
      </c>
      <c r="S94" s="0" t="n">
        <f aca="false">R94*EXP((Inputs!$B$6-Inputs!$B$7-0.5*Inputs!$B$8^2)*$B$2+Inputs!$B$8*SQRT($B$2)*MC_Shocks!Q91)</f>
        <v>567.683298925672</v>
      </c>
      <c r="T94" s="0" t="n">
        <f aca="false">S94*EXP((Inputs!$B$6-Inputs!$B$7-0.5*Inputs!$B$8^2)*$B$2+Inputs!$B$8*SQRT($B$2)*MC_Shocks!R91)</f>
        <v>575.517851564403</v>
      </c>
      <c r="U94" s="0" t="n">
        <f aca="false">T94*EXP((Inputs!$B$6-Inputs!$B$7-0.5*Inputs!$B$8^2)*$B$2+Inputs!$B$8*SQRT($B$2)*MC_Shocks!S91)</f>
        <v>575.127013563803</v>
      </c>
      <c r="V94" s="0" t="n">
        <f aca="false">U94*EXP((Inputs!$B$6-Inputs!$B$7-0.5*Inputs!$B$8^2)*$B$2+Inputs!$B$8*SQRT($B$2)*MC_Shocks!T91)</f>
        <v>576.678979154139</v>
      </c>
      <c r="W94" s="0" t="n">
        <f aca="false">V94*EXP((Inputs!$B$6-Inputs!$B$7-0.5*Inputs!$B$8^2)*$B$2+Inputs!$B$8*SQRT($B$2)*MC_Shocks!U91)</f>
        <v>581.107665003191</v>
      </c>
      <c r="X94" s="0" t="n">
        <f aca="false">W94*EXP((Inputs!$B$6-Inputs!$B$7-0.5*Inputs!$B$8^2)*$B$2+Inputs!$B$8*SQRT($B$2)*MC_Shocks!V91)</f>
        <v>577.435984707583</v>
      </c>
      <c r="Y94" s="0" t="n">
        <f aca="false">X94*EXP((Inputs!$B$6-Inputs!$B$7-0.5*Inputs!$B$8^2)*$B$2+Inputs!$B$8*SQRT($B$2)*MC_Shocks!W91)</f>
        <v>579.173354747162</v>
      </c>
      <c r="Z94" s="0" t="n">
        <f aca="false">Y94*EXP((Inputs!$B$6-Inputs!$B$7-0.5*Inputs!$B$8^2)*$B$2+Inputs!$B$8*SQRT($B$2)*MC_Shocks!X91)</f>
        <v>575.835416754391</v>
      </c>
      <c r="AA94" s="0" t="n">
        <f aca="false">Z94*EXP((Inputs!$B$6-Inputs!$B$7-0.5*Inputs!$B$8^2)*$B$2+Inputs!$B$8*SQRT($B$2)*MC_Shocks!Y91)</f>
        <v>579.854280412608</v>
      </c>
      <c r="AB94" s="0" t="n">
        <f aca="false">AA94*EXP((Inputs!$B$6-Inputs!$B$7-0.5*Inputs!$B$8^2)*$B$2+Inputs!$B$8*SQRT($B$2)*MC_Shocks!Z91)</f>
        <v>580.605911643229</v>
      </c>
      <c r="AC94" s="0" t="n">
        <f aca="false">AB94*EXP((Inputs!$B$6-Inputs!$B$7-0.5*Inputs!$B$8^2)*$B$2+Inputs!$B$8*SQRT($B$2)*MC_Shocks!AA91)</f>
        <v>582.037086264265</v>
      </c>
      <c r="AD94" s="0" t="n">
        <f aca="false">AC94*EXP((Inputs!$B$6-Inputs!$B$7-0.5*Inputs!$B$8^2)*$B$2+Inputs!$B$8*SQRT($B$2)*MC_Shocks!AB91)</f>
        <v>578.489370015426</v>
      </c>
      <c r="AE94" s="0" t="n">
        <f aca="false">AD94*EXP((Inputs!$B$6-Inputs!$B$7-0.5*Inputs!$B$8^2)*$B$2+Inputs!$B$8*SQRT($B$2)*MC_Shocks!AC91)</f>
        <v>581.798029539457</v>
      </c>
      <c r="AF94" s="0" t="n">
        <f aca="false">AE94*EXP((Inputs!$B$6-Inputs!$B$7-0.5*Inputs!$B$8^2)*$B$2+Inputs!$B$8*SQRT($B$2)*MC_Shocks!AD91)</f>
        <v>591.555573904576</v>
      </c>
      <c r="AG94" s="0" t="n">
        <f aca="false">AF94*EXP((Inputs!$B$6-Inputs!$B$7-0.5*Inputs!$B$8^2)*$B$2+Inputs!$B$8*SQRT($B$2)*MC_Shocks!AE91)</f>
        <v>586.899876279404</v>
      </c>
      <c r="AH94" s="0" t="n">
        <f aca="false">AG94*EXP((Inputs!$B$6-Inputs!$B$7-0.5*Inputs!$B$8^2)*$B$2+Inputs!$B$8*SQRT($B$2)*MC_Shocks!AF91)</f>
        <v>585.375352408875</v>
      </c>
      <c r="AI94" s="0" t="n">
        <f aca="false">AH94*EXP((Inputs!$B$6-Inputs!$B$7-0.5*Inputs!$B$8^2)*$B$2+Inputs!$B$8*SQRT($B$2)*MC_Shocks!AG91)</f>
        <v>586.507191826583</v>
      </c>
      <c r="AJ94" s="0" t="n">
        <f aca="false">AI94*EXP((Inputs!$B$6-Inputs!$B$7-0.5*Inputs!$B$8^2)*$B$2+Inputs!$B$8*SQRT($B$2)*MC_Shocks!AH91)</f>
        <v>590.233244127846</v>
      </c>
      <c r="AK94" s="0" t="n">
        <f aca="false">AJ94*EXP((Inputs!$B$6-Inputs!$B$7-0.5*Inputs!$B$8^2)*$B$2+Inputs!$B$8*SQRT($B$2)*MC_Shocks!AI91)</f>
        <v>587.674519676998</v>
      </c>
      <c r="AL94" s="0" t="n">
        <f aca="false">AK94*EXP((Inputs!$B$6-Inputs!$B$7-0.5*Inputs!$B$8^2)*$B$2+Inputs!$B$8*SQRT($B$2)*MC_Shocks!AJ91)</f>
        <v>574.668449909645</v>
      </c>
      <c r="AM94" s="0" t="n">
        <f aca="false">AL94*EXP((Inputs!$B$6-Inputs!$B$7-0.5*Inputs!$B$8^2)*$B$2+Inputs!$B$8*SQRT($B$2)*MC_Shocks!AK91)</f>
        <v>580.953076691292</v>
      </c>
      <c r="AN94" s="0" t="n">
        <f aca="false">AM94*EXP((Inputs!$B$6-Inputs!$B$7-0.5*Inputs!$B$8^2)*$B$2+Inputs!$B$8*SQRT($B$2)*MC_Shocks!AL91)</f>
        <v>584.523732793136</v>
      </c>
      <c r="AO94" s="0" t="n">
        <f aca="false">AN94*EXP((Inputs!$B$6-Inputs!$B$7-0.5*Inputs!$B$8^2)*$B$2+Inputs!$B$8*SQRT($B$2)*MC_Shocks!AM91)</f>
        <v>576.551678002957</v>
      </c>
      <c r="AP94" s="0" t="n">
        <f aca="false">AO94*EXP((Inputs!$B$6-Inputs!$B$7-0.5*Inputs!$B$8^2)*$B$2+Inputs!$B$8*SQRT($B$2)*MC_Shocks!AN91)</f>
        <v>573.833614925076</v>
      </c>
      <c r="AQ94" s="0" t="n">
        <f aca="false">AP94*EXP((Inputs!$B$6-Inputs!$B$7-0.5*Inputs!$B$8^2)*$B$2+Inputs!$B$8*SQRT($B$2)*MC_Shocks!AO91)</f>
        <v>581.071691525649</v>
      </c>
      <c r="AR94" s="0" t="n">
        <f aca="false">AQ94*EXP((Inputs!$B$6-Inputs!$B$7-0.5*Inputs!$B$8^2)*$B$2+Inputs!$B$8*SQRT($B$2)*MC_Shocks!AP91)</f>
        <v>587.839400848092</v>
      </c>
      <c r="AS94" s="0" t="n">
        <f aca="false">AR94*EXP((Inputs!$B$6-Inputs!$B$7-0.5*Inputs!$B$8^2)*$B$2+Inputs!$B$8*SQRT($B$2)*MC_Shocks!AQ91)</f>
        <v>592.28877121854</v>
      </c>
      <c r="AT94" s="0" t="n">
        <f aca="false">AS94*EXP((Inputs!$B$6-Inputs!$B$7-0.5*Inputs!$B$8^2)*$B$2+Inputs!$B$8*SQRT($B$2)*MC_Shocks!AR91)</f>
        <v>591.517660326921</v>
      </c>
      <c r="AU94" s="0" t="n">
        <f aca="false">AT94*EXP((Inputs!$B$6-Inputs!$B$7-0.5*Inputs!$B$8^2)*$B$2+Inputs!$B$8*SQRT($B$2)*MC_Shocks!AS91)</f>
        <v>591.963041770904</v>
      </c>
      <c r="AV94" s="0" t="n">
        <f aca="false">AU94*EXP((Inputs!$B$6-Inputs!$B$7-0.5*Inputs!$B$8^2)*$B$2+Inputs!$B$8*SQRT($B$2)*MC_Shocks!AT91)</f>
        <v>591.404313976024</v>
      </c>
      <c r="AW94" s="0" t="n">
        <f aca="false">AV94*EXP((Inputs!$B$6-Inputs!$B$7-0.5*Inputs!$B$8^2)*$B$2+Inputs!$B$8*SQRT($B$2)*MC_Shocks!AU91)</f>
        <v>596.777598285555</v>
      </c>
      <c r="AX94" s="0" t="n">
        <f aca="false">AW94*EXP((Inputs!$B$6-Inputs!$B$7-0.5*Inputs!$B$8^2)*$B$2+Inputs!$B$8*SQRT($B$2)*MC_Shocks!AV91)</f>
        <v>592.701450389675</v>
      </c>
      <c r="AY94" s="0" t="n">
        <f aca="false">AX94*EXP((Inputs!$B$6-Inputs!$B$7-0.5*Inputs!$B$8^2)*$B$2+Inputs!$B$8*SQRT($B$2)*MC_Shocks!AW91)</f>
        <v>588.980317552936</v>
      </c>
      <c r="AZ94" s="0" t="n">
        <f aca="false">AY94*EXP((Inputs!$B$6-Inputs!$B$7-0.5*Inputs!$B$8^2)*$B$2+Inputs!$B$8*SQRT($B$2)*MC_Shocks!AX91)</f>
        <v>593.775655078273</v>
      </c>
      <c r="BA94" s="0" t="n">
        <f aca="false">AZ94*EXP((Inputs!$B$6-Inputs!$B$7-0.5*Inputs!$B$8^2)*$B$2+Inputs!$B$8*SQRT($B$2)*MC_Shocks!AY91)</f>
        <v>593.622724116861</v>
      </c>
      <c r="BB94" s="0" t="n">
        <f aca="false">BA94*EXP((Inputs!$B$6-Inputs!$B$7-0.5*Inputs!$B$8^2)*$B$2+Inputs!$B$8*SQRT($B$2)*MC_Shocks!AZ91)</f>
        <v>600.206419438884</v>
      </c>
      <c r="BC94" s="0" t="n">
        <f aca="false">BB94*EXP((Inputs!$B$6-Inputs!$B$7-0.5*Inputs!$B$8^2)*$B$2+Inputs!$B$8*SQRT($B$2)*MC_Shocks!BA91)</f>
        <v>597.073890865876</v>
      </c>
      <c r="BD94" s="0" t="n">
        <f aca="false">BC94*EXP((Inputs!$B$6-Inputs!$B$7-0.5*Inputs!$B$8^2)*$B$2+Inputs!$B$8*SQRT($B$2)*MC_Shocks!BB91)</f>
        <v>596.870784832276</v>
      </c>
      <c r="BE94" s="0" t="n">
        <f aca="false">BD94*EXP((Inputs!$B$6-Inputs!$B$7-0.5*Inputs!$B$8^2)*$B$2+Inputs!$B$8*SQRT($B$2)*MC_Shocks!BC91)</f>
        <v>592.57503755191</v>
      </c>
      <c r="BF94" s="0" t="n">
        <f aca="false">BE94*EXP((Inputs!$B$6-Inputs!$B$7-0.5*Inputs!$B$8^2)*$B$2+Inputs!$B$8*SQRT($B$2)*MC_Shocks!BD91)</f>
        <v>592.665551756324</v>
      </c>
      <c r="BG94" s="0" t="n">
        <f aca="false">BF94*EXP((Inputs!$B$6-Inputs!$B$7-0.5*Inputs!$B$8^2)*$B$2+Inputs!$B$8*SQRT($B$2)*MC_Shocks!BE91)</f>
        <v>585.809890959342</v>
      </c>
      <c r="BH94" s="0" t="n">
        <f aca="false">BG94*EXP((Inputs!$B$6-Inputs!$B$7-0.5*Inputs!$B$8^2)*$B$2+Inputs!$B$8*SQRT($B$2)*MC_Shocks!BF91)</f>
        <v>583.603182350102</v>
      </c>
      <c r="BI94" s="0" t="n">
        <f aca="false">BH94*EXP((Inputs!$B$6-Inputs!$B$7-0.5*Inputs!$B$8^2)*$B$2+Inputs!$B$8*SQRT($B$2)*MC_Shocks!BG91)</f>
        <v>577.04592233583</v>
      </c>
      <c r="BJ94" s="0" t="n">
        <f aca="false">BI94*EXP((Inputs!$B$6-Inputs!$B$7-0.5*Inputs!$B$8^2)*$B$2+Inputs!$B$8*SQRT($B$2)*MC_Shocks!BH91)</f>
        <v>580.285976579769</v>
      </c>
      <c r="BK94" s="0" t="n">
        <f aca="false">BJ94*EXP((Inputs!$B$6-Inputs!$B$7-0.5*Inputs!$B$8^2)*$B$2+Inputs!$B$8*SQRT($B$2)*MC_Shocks!BI91)</f>
        <v>583.649159534251</v>
      </c>
      <c r="BL94" s="0" t="n">
        <f aca="false">BK94*EXP((Inputs!$B$6-Inputs!$B$7-0.5*Inputs!$B$8^2)*$B$2+Inputs!$B$8*SQRT($B$2)*MC_Shocks!BJ91)</f>
        <v>575.746966017449</v>
      </c>
      <c r="BM94" s="0" t="n">
        <f aca="false">BL94*EXP((Inputs!$B$6-Inputs!$B$7-0.5*Inputs!$B$8^2)*$B$2+Inputs!$B$8*SQRT($B$2)*MC_Shocks!BK91)</f>
        <v>581.926563581518</v>
      </c>
      <c r="BN94" s="0" t="n">
        <f aca="false">AVERAGE(C94:BM94)</f>
        <v>583.586080087729</v>
      </c>
      <c r="BO94" s="0" t="n">
        <f aca="false">MAX(B94:BM94)</f>
        <v>600.206419438884</v>
      </c>
      <c r="BP94" s="0" t="n">
        <f aca="false">MAX(BM94-Inputs!$B$4,0)</f>
        <v>6.92656358151749</v>
      </c>
      <c r="BQ94" s="0" t="n">
        <f aca="false">MAX(Inputs!$B$4-BM94,0)</f>
        <v>0</v>
      </c>
      <c r="BR94" s="0" t="n">
        <f aca="false">MAX(BN94-Inputs!$B$4,0)</f>
        <v>8.58608008772899</v>
      </c>
      <c r="BS94" s="0" t="n">
        <f aca="false">IF(BO94&gt;=Inputs!$B$9,0,MAX(BM94-Inputs!$B$4,0))</f>
        <v>6.92656358151749</v>
      </c>
    </row>
    <row r="95" customFormat="false" ht="15" hidden="false" customHeight="false" outlineLevel="0" collapsed="false">
      <c r="A95" s="0" t="n">
        <v>91</v>
      </c>
      <c r="B95" s="0" t="n">
        <f aca="false">Inputs!$B$3</f>
        <v>574.788024902344</v>
      </c>
      <c r="C95" s="0" t="n">
        <f aca="false">B95*EXP((Inputs!$B$6-Inputs!$B$7-0.5*Inputs!$B$8^2)*$B$2+Inputs!$B$8*SQRT($B$2)*MC_Shocks!A92)</f>
        <v>586.344525888136</v>
      </c>
      <c r="D95" s="0" t="n">
        <f aca="false">C95*EXP((Inputs!$B$6-Inputs!$B$7-0.5*Inputs!$B$8^2)*$B$2+Inputs!$B$8*SQRT($B$2)*MC_Shocks!B92)</f>
        <v>586.613892609413</v>
      </c>
      <c r="E95" s="0" t="n">
        <f aca="false">D95*EXP((Inputs!$B$6-Inputs!$B$7-0.5*Inputs!$B$8^2)*$B$2+Inputs!$B$8*SQRT($B$2)*MC_Shocks!C92)</f>
        <v>583.693042707394</v>
      </c>
      <c r="F95" s="0" t="n">
        <f aca="false">E95*EXP((Inputs!$B$6-Inputs!$B$7-0.5*Inputs!$B$8^2)*$B$2+Inputs!$B$8*SQRT($B$2)*MC_Shocks!D92)</f>
        <v>596.974778203754</v>
      </c>
      <c r="G95" s="0" t="n">
        <f aca="false">F95*EXP((Inputs!$B$6-Inputs!$B$7-0.5*Inputs!$B$8^2)*$B$2+Inputs!$B$8*SQRT($B$2)*MC_Shocks!E92)</f>
        <v>590.816729543314</v>
      </c>
      <c r="H95" s="0" t="n">
        <f aca="false">G95*EXP((Inputs!$B$6-Inputs!$B$7-0.5*Inputs!$B$8^2)*$B$2+Inputs!$B$8*SQRT($B$2)*MC_Shocks!F92)</f>
        <v>590.966716494381</v>
      </c>
      <c r="I95" s="0" t="n">
        <f aca="false">H95*EXP((Inputs!$B$6-Inputs!$B$7-0.5*Inputs!$B$8^2)*$B$2+Inputs!$B$8*SQRT($B$2)*MC_Shocks!G92)</f>
        <v>591.865233437227</v>
      </c>
      <c r="J95" s="0" t="n">
        <f aca="false">I95*EXP((Inputs!$B$6-Inputs!$B$7-0.5*Inputs!$B$8^2)*$B$2+Inputs!$B$8*SQRT($B$2)*MC_Shocks!H92)</f>
        <v>598.271278492819</v>
      </c>
      <c r="K95" s="0" t="n">
        <f aca="false">J95*EXP((Inputs!$B$6-Inputs!$B$7-0.5*Inputs!$B$8^2)*$B$2+Inputs!$B$8*SQRT($B$2)*MC_Shocks!I92)</f>
        <v>600.037658263577</v>
      </c>
      <c r="L95" s="0" t="n">
        <f aca="false">K95*EXP((Inputs!$B$6-Inputs!$B$7-0.5*Inputs!$B$8^2)*$B$2+Inputs!$B$8*SQRT($B$2)*MC_Shocks!J92)</f>
        <v>597.725190995251</v>
      </c>
      <c r="M95" s="0" t="n">
        <f aca="false">L95*EXP((Inputs!$B$6-Inputs!$B$7-0.5*Inputs!$B$8^2)*$B$2+Inputs!$B$8*SQRT($B$2)*MC_Shocks!K92)</f>
        <v>593.287865626851</v>
      </c>
      <c r="N95" s="0" t="n">
        <f aca="false">M95*EXP((Inputs!$B$6-Inputs!$B$7-0.5*Inputs!$B$8^2)*$B$2+Inputs!$B$8*SQRT($B$2)*MC_Shocks!L92)</f>
        <v>591.737065004157</v>
      </c>
      <c r="O95" s="0" t="n">
        <f aca="false">N95*EXP((Inputs!$B$6-Inputs!$B$7-0.5*Inputs!$B$8^2)*$B$2+Inputs!$B$8*SQRT($B$2)*MC_Shocks!M92)</f>
        <v>587.084523337812</v>
      </c>
      <c r="P95" s="0" t="n">
        <f aca="false">O95*EXP((Inputs!$B$6-Inputs!$B$7-0.5*Inputs!$B$8^2)*$B$2+Inputs!$B$8*SQRT($B$2)*MC_Shocks!N92)</f>
        <v>587.36270531761</v>
      </c>
      <c r="Q95" s="0" t="n">
        <f aca="false">P95*EXP((Inputs!$B$6-Inputs!$B$7-0.5*Inputs!$B$8^2)*$B$2+Inputs!$B$8*SQRT($B$2)*MC_Shocks!O92)</f>
        <v>584.794852982185</v>
      </c>
      <c r="R95" s="0" t="n">
        <f aca="false">Q95*EXP((Inputs!$B$6-Inputs!$B$7-0.5*Inputs!$B$8^2)*$B$2+Inputs!$B$8*SQRT($B$2)*MC_Shocks!P92)</f>
        <v>577.95920769765</v>
      </c>
      <c r="S95" s="0" t="n">
        <f aca="false">R95*EXP((Inputs!$B$6-Inputs!$B$7-0.5*Inputs!$B$8^2)*$B$2+Inputs!$B$8*SQRT($B$2)*MC_Shocks!Q92)</f>
        <v>583.797771712491</v>
      </c>
      <c r="T95" s="0" t="n">
        <f aca="false">S95*EXP((Inputs!$B$6-Inputs!$B$7-0.5*Inputs!$B$8^2)*$B$2+Inputs!$B$8*SQRT($B$2)*MC_Shocks!R92)</f>
        <v>581.552326068499</v>
      </c>
      <c r="U95" s="0" t="n">
        <f aca="false">T95*EXP((Inputs!$B$6-Inputs!$B$7-0.5*Inputs!$B$8^2)*$B$2+Inputs!$B$8*SQRT($B$2)*MC_Shocks!S92)</f>
        <v>575.785502860671</v>
      </c>
      <c r="V95" s="0" t="n">
        <f aca="false">U95*EXP((Inputs!$B$6-Inputs!$B$7-0.5*Inputs!$B$8^2)*$B$2+Inputs!$B$8*SQRT($B$2)*MC_Shocks!T92)</f>
        <v>575.071703660836</v>
      </c>
      <c r="W95" s="0" t="n">
        <f aca="false">V95*EXP((Inputs!$B$6-Inputs!$B$7-0.5*Inputs!$B$8^2)*$B$2+Inputs!$B$8*SQRT($B$2)*MC_Shocks!U92)</f>
        <v>575.437978001366</v>
      </c>
      <c r="X95" s="0" t="n">
        <f aca="false">W95*EXP((Inputs!$B$6-Inputs!$B$7-0.5*Inputs!$B$8^2)*$B$2+Inputs!$B$8*SQRT($B$2)*MC_Shocks!V92)</f>
        <v>567.57399416485</v>
      </c>
      <c r="Y95" s="0" t="n">
        <f aca="false">X95*EXP((Inputs!$B$6-Inputs!$B$7-0.5*Inputs!$B$8^2)*$B$2+Inputs!$B$8*SQRT($B$2)*MC_Shocks!W92)</f>
        <v>569.122899427939</v>
      </c>
      <c r="Z95" s="0" t="n">
        <f aca="false">Y95*EXP((Inputs!$B$6-Inputs!$B$7-0.5*Inputs!$B$8^2)*$B$2+Inputs!$B$8*SQRT($B$2)*MC_Shocks!X92)</f>
        <v>564.467986284332</v>
      </c>
      <c r="AA95" s="0" t="n">
        <f aca="false">Z95*EXP((Inputs!$B$6-Inputs!$B$7-0.5*Inputs!$B$8^2)*$B$2+Inputs!$B$8*SQRT($B$2)*MC_Shocks!Y92)</f>
        <v>572.236016678123</v>
      </c>
      <c r="AB95" s="0" t="n">
        <f aca="false">AA95*EXP((Inputs!$B$6-Inputs!$B$7-0.5*Inputs!$B$8^2)*$B$2+Inputs!$B$8*SQRT($B$2)*MC_Shocks!Z92)</f>
        <v>574.673704253223</v>
      </c>
      <c r="AC95" s="0" t="n">
        <f aca="false">AB95*EXP((Inputs!$B$6-Inputs!$B$7-0.5*Inputs!$B$8^2)*$B$2+Inputs!$B$8*SQRT($B$2)*MC_Shocks!AA92)</f>
        <v>572.907541787919</v>
      </c>
      <c r="AD95" s="0" t="n">
        <f aca="false">AC95*EXP((Inputs!$B$6-Inputs!$B$7-0.5*Inputs!$B$8^2)*$B$2+Inputs!$B$8*SQRT($B$2)*MC_Shocks!AB92)</f>
        <v>569.584579046706</v>
      </c>
      <c r="AE95" s="0" t="n">
        <f aca="false">AD95*EXP((Inputs!$B$6-Inputs!$B$7-0.5*Inputs!$B$8^2)*$B$2+Inputs!$B$8*SQRT($B$2)*MC_Shocks!AC92)</f>
        <v>569.164166117564</v>
      </c>
      <c r="AF95" s="0" t="n">
        <f aca="false">AE95*EXP((Inputs!$B$6-Inputs!$B$7-0.5*Inputs!$B$8^2)*$B$2+Inputs!$B$8*SQRT($B$2)*MC_Shocks!AD92)</f>
        <v>571.991700794629</v>
      </c>
      <c r="AG95" s="0" t="n">
        <f aca="false">AF95*EXP((Inputs!$B$6-Inputs!$B$7-0.5*Inputs!$B$8^2)*$B$2+Inputs!$B$8*SQRT($B$2)*MC_Shocks!AE92)</f>
        <v>571.929976947843</v>
      </c>
      <c r="AH95" s="0" t="n">
        <f aca="false">AG95*EXP((Inputs!$B$6-Inputs!$B$7-0.5*Inputs!$B$8^2)*$B$2+Inputs!$B$8*SQRT($B$2)*MC_Shocks!AF92)</f>
        <v>570.999412828943</v>
      </c>
      <c r="AI95" s="0" t="n">
        <f aca="false">AH95*EXP((Inputs!$B$6-Inputs!$B$7-0.5*Inputs!$B$8^2)*$B$2+Inputs!$B$8*SQRT($B$2)*MC_Shocks!AG92)</f>
        <v>571.317763455576</v>
      </c>
      <c r="AJ95" s="0" t="n">
        <f aca="false">AI95*EXP((Inputs!$B$6-Inputs!$B$7-0.5*Inputs!$B$8^2)*$B$2+Inputs!$B$8*SQRT($B$2)*MC_Shocks!AH92)</f>
        <v>568.641109815906</v>
      </c>
      <c r="AK95" s="0" t="n">
        <f aca="false">AJ95*EXP((Inputs!$B$6-Inputs!$B$7-0.5*Inputs!$B$8^2)*$B$2+Inputs!$B$8*SQRT($B$2)*MC_Shocks!AI92)</f>
        <v>567.148506214623</v>
      </c>
      <c r="AL95" s="0" t="n">
        <f aca="false">AK95*EXP((Inputs!$B$6-Inputs!$B$7-0.5*Inputs!$B$8^2)*$B$2+Inputs!$B$8*SQRT($B$2)*MC_Shocks!AJ92)</f>
        <v>557.894012642791</v>
      </c>
      <c r="AM95" s="0" t="n">
        <f aca="false">AL95*EXP((Inputs!$B$6-Inputs!$B$7-0.5*Inputs!$B$8^2)*$B$2+Inputs!$B$8*SQRT($B$2)*MC_Shocks!AK92)</f>
        <v>562.273205611225</v>
      </c>
      <c r="AN95" s="0" t="n">
        <f aca="false">AM95*EXP((Inputs!$B$6-Inputs!$B$7-0.5*Inputs!$B$8^2)*$B$2+Inputs!$B$8*SQRT($B$2)*MC_Shocks!AL92)</f>
        <v>563.660737696175</v>
      </c>
      <c r="AO95" s="0" t="n">
        <f aca="false">AN95*EXP((Inputs!$B$6-Inputs!$B$7-0.5*Inputs!$B$8^2)*$B$2+Inputs!$B$8*SQRT($B$2)*MC_Shocks!AM92)</f>
        <v>560.265665707105</v>
      </c>
      <c r="AP95" s="0" t="n">
        <f aca="false">AO95*EXP((Inputs!$B$6-Inputs!$B$7-0.5*Inputs!$B$8^2)*$B$2+Inputs!$B$8*SQRT($B$2)*MC_Shocks!AN92)</f>
        <v>568.822248496069</v>
      </c>
      <c r="AQ95" s="0" t="n">
        <f aca="false">AP95*EXP((Inputs!$B$6-Inputs!$B$7-0.5*Inputs!$B$8^2)*$B$2+Inputs!$B$8*SQRT($B$2)*MC_Shocks!AO92)</f>
        <v>569.26873639557</v>
      </c>
      <c r="AR95" s="0" t="n">
        <f aca="false">AQ95*EXP((Inputs!$B$6-Inputs!$B$7-0.5*Inputs!$B$8^2)*$B$2+Inputs!$B$8*SQRT($B$2)*MC_Shocks!AP92)</f>
        <v>564.661964833662</v>
      </c>
      <c r="AS95" s="0" t="n">
        <f aca="false">AR95*EXP((Inputs!$B$6-Inputs!$B$7-0.5*Inputs!$B$8^2)*$B$2+Inputs!$B$8*SQRT($B$2)*MC_Shocks!AQ92)</f>
        <v>568.566369898241</v>
      </c>
      <c r="AT95" s="0" t="n">
        <f aca="false">AS95*EXP((Inputs!$B$6-Inputs!$B$7-0.5*Inputs!$B$8^2)*$B$2+Inputs!$B$8*SQRT($B$2)*MC_Shocks!AR92)</f>
        <v>570.418373795738</v>
      </c>
      <c r="AU95" s="0" t="n">
        <f aca="false">AT95*EXP((Inputs!$B$6-Inputs!$B$7-0.5*Inputs!$B$8^2)*$B$2+Inputs!$B$8*SQRT($B$2)*MC_Shocks!AS92)</f>
        <v>572.260665247123</v>
      </c>
      <c r="AV95" s="0" t="n">
        <f aca="false">AU95*EXP((Inputs!$B$6-Inputs!$B$7-0.5*Inputs!$B$8^2)*$B$2+Inputs!$B$8*SQRT($B$2)*MC_Shocks!AT92)</f>
        <v>570.384914298404</v>
      </c>
      <c r="AW95" s="0" t="n">
        <f aca="false">AV95*EXP((Inputs!$B$6-Inputs!$B$7-0.5*Inputs!$B$8^2)*$B$2+Inputs!$B$8*SQRT($B$2)*MC_Shocks!AU92)</f>
        <v>572.480980980368</v>
      </c>
      <c r="AX95" s="0" t="n">
        <f aca="false">AW95*EXP((Inputs!$B$6-Inputs!$B$7-0.5*Inputs!$B$8^2)*$B$2+Inputs!$B$8*SQRT($B$2)*MC_Shocks!AV92)</f>
        <v>571.347338487581</v>
      </c>
      <c r="AY95" s="0" t="n">
        <f aca="false">AX95*EXP((Inputs!$B$6-Inputs!$B$7-0.5*Inputs!$B$8^2)*$B$2+Inputs!$B$8*SQRT($B$2)*MC_Shocks!AW92)</f>
        <v>573.926829154951</v>
      </c>
      <c r="AZ95" s="0" t="n">
        <f aca="false">AY95*EXP((Inputs!$B$6-Inputs!$B$7-0.5*Inputs!$B$8^2)*$B$2+Inputs!$B$8*SQRT($B$2)*MC_Shocks!AX92)</f>
        <v>565.372265144842</v>
      </c>
      <c r="BA95" s="0" t="n">
        <f aca="false">AZ95*EXP((Inputs!$B$6-Inputs!$B$7-0.5*Inputs!$B$8^2)*$B$2+Inputs!$B$8*SQRT($B$2)*MC_Shocks!AY92)</f>
        <v>563.482804230828</v>
      </c>
      <c r="BB95" s="0" t="n">
        <f aca="false">BA95*EXP((Inputs!$B$6-Inputs!$B$7-0.5*Inputs!$B$8^2)*$B$2+Inputs!$B$8*SQRT($B$2)*MC_Shocks!AZ92)</f>
        <v>571.287699008325</v>
      </c>
      <c r="BC95" s="0" t="n">
        <f aca="false">BB95*EXP((Inputs!$B$6-Inputs!$B$7-0.5*Inputs!$B$8^2)*$B$2+Inputs!$B$8*SQRT($B$2)*MC_Shocks!BA92)</f>
        <v>567.875466430763</v>
      </c>
      <c r="BD95" s="0" t="n">
        <f aca="false">BC95*EXP((Inputs!$B$6-Inputs!$B$7-0.5*Inputs!$B$8^2)*$B$2+Inputs!$B$8*SQRT($B$2)*MC_Shocks!BB92)</f>
        <v>565.215032651081</v>
      </c>
      <c r="BE95" s="0" t="n">
        <f aca="false">BD95*EXP((Inputs!$B$6-Inputs!$B$7-0.5*Inputs!$B$8^2)*$B$2+Inputs!$B$8*SQRT($B$2)*MC_Shocks!BC92)</f>
        <v>563.263144205178</v>
      </c>
      <c r="BF95" s="0" t="n">
        <f aca="false">BE95*EXP((Inputs!$B$6-Inputs!$B$7-0.5*Inputs!$B$8^2)*$B$2+Inputs!$B$8*SQRT($B$2)*MC_Shocks!BD92)</f>
        <v>557.913667930582</v>
      </c>
      <c r="BG95" s="0" t="n">
        <f aca="false">BF95*EXP((Inputs!$B$6-Inputs!$B$7-0.5*Inputs!$B$8^2)*$B$2+Inputs!$B$8*SQRT($B$2)*MC_Shocks!BE92)</f>
        <v>548.276847706557</v>
      </c>
      <c r="BH95" s="0" t="n">
        <f aca="false">BG95*EXP((Inputs!$B$6-Inputs!$B$7-0.5*Inputs!$B$8^2)*$B$2+Inputs!$B$8*SQRT($B$2)*MC_Shocks!BF92)</f>
        <v>547.326464011063</v>
      </c>
      <c r="BI95" s="0" t="n">
        <f aca="false">BH95*EXP((Inputs!$B$6-Inputs!$B$7-0.5*Inputs!$B$8^2)*$B$2+Inputs!$B$8*SQRT($B$2)*MC_Shocks!BG92)</f>
        <v>547.968358854033</v>
      </c>
      <c r="BJ95" s="0" t="n">
        <f aca="false">BI95*EXP((Inputs!$B$6-Inputs!$B$7-0.5*Inputs!$B$8^2)*$B$2+Inputs!$B$8*SQRT($B$2)*MC_Shocks!BH92)</f>
        <v>547.791835753946</v>
      </c>
      <c r="BK95" s="0" t="n">
        <f aca="false">BJ95*EXP((Inputs!$B$6-Inputs!$B$7-0.5*Inputs!$B$8^2)*$B$2+Inputs!$B$8*SQRT($B$2)*MC_Shocks!BI92)</f>
        <v>547.214226535657</v>
      </c>
      <c r="BL95" s="0" t="n">
        <f aca="false">BK95*EXP((Inputs!$B$6-Inputs!$B$7-0.5*Inputs!$B$8^2)*$B$2+Inputs!$B$8*SQRT($B$2)*MC_Shocks!BJ92)</f>
        <v>547.452737641014</v>
      </c>
      <c r="BM95" s="0" t="n">
        <f aca="false">BL95*EXP((Inputs!$B$6-Inputs!$B$7-0.5*Inputs!$B$8^2)*$B$2+Inputs!$B$8*SQRT($B$2)*MC_Shocks!BK92)</f>
        <v>551.964991582985</v>
      </c>
      <c r="BN95" s="0" t="n">
        <f aca="false">AVERAGE(C95:BM95)</f>
        <v>572.342499867546</v>
      </c>
      <c r="BO95" s="0" t="n">
        <f aca="false">MAX(B95:BM95)</f>
        <v>600.037658263577</v>
      </c>
      <c r="BP95" s="0" t="n">
        <f aca="false">MAX(BM95-Inputs!$B$4,0)</f>
        <v>0</v>
      </c>
      <c r="BQ95" s="0" t="n">
        <f aca="false">MAX(Inputs!$B$4-BM95,0)</f>
        <v>23.035008417015</v>
      </c>
      <c r="BR95" s="0" t="n">
        <f aca="false">MAX(BN95-Inputs!$B$4,0)</f>
        <v>0</v>
      </c>
      <c r="BS95" s="0" t="n">
        <f aca="false">IF(BO95&gt;=Inputs!$B$9,0,MAX(BM95-Inputs!$B$4,0))</f>
        <v>0</v>
      </c>
    </row>
    <row r="96" customFormat="false" ht="15" hidden="false" customHeight="false" outlineLevel="0" collapsed="false">
      <c r="A96" s="0" t="n">
        <v>92</v>
      </c>
      <c r="B96" s="0" t="n">
        <f aca="false">Inputs!$B$3</f>
        <v>574.788024902344</v>
      </c>
      <c r="C96" s="0" t="n">
        <f aca="false">B96*EXP((Inputs!$B$6-Inputs!$B$7-0.5*Inputs!$B$8^2)*$B$2+Inputs!$B$8*SQRT($B$2)*MC_Shocks!A93)</f>
        <v>573.974428708271</v>
      </c>
      <c r="D96" s="0" t="n">
        <f aca="false">C96*EXP((Inputs!$B$6-Inputs!$B$7-0.5*Inputs!$B$8^2)*$B$2+Inputs!$B$8*SQRT($B$2)*MC_Shocks!B93)</f>
        <v>571.42029035926</v>
      </c>
      <c r="E96" s="0" t="n">
        <f aca="false">D96*EXP((Inputs!$B$6-Inputs!$B$7-0.5*Inputs!$B$8^2)*$B$2+Inputs!$B$8*SQRT($B$2)*MC_Shocks!C93)</f>
        <v>570.201136298705</v>
      </c>
      <c r="F96" s="0" t="n">
        <f aca="false">E96*EXP((Inputs!$B$6-Inputs!$B$7-0.5*Inputs!$B$8^2)*$B$2+Inputs!$B$8*SQRT($B$2)*MC_Shocks!D93)</f>
        <v>572.881811186258</v>
      </c>
      <c r="G96" s="0" t="n">
        <f aca="false">F96*EXP((Inputs!$B$6-Inputs!$B$7-0.5*Inputs!$B$8^2)*$B$2+Inputs!$B$8*SQRT($B$2)*MC_Shocks!E93)</f>
        <v>579.38970343012</v>
      </c>
      <c r="H96" s="0" t="n">
        <f aca="false">G96*EXP((Inputs!$B$6-Inputs!$B$7-0.5*Inputs!$B$8^2)*$B$2+Inputs!$B$8*SQRT($B$2)*MC_Shocks!F93)</f>
        <v>576.564146296054</v>
      </c>
      <c r="I96" s="0" t="n">
        <f aca="false">H96*EXP((Inputs!$B$6-Inputs!$B$7-0.5*Inputs!$B$8^2)*$B$2+Inputs!$B$8*SQRT($B$2)*MC_Shocks!G93)</f>
        <v>577.071264540563</v>
      </c>
      <c r="J96" s="0" t="n">
        <f aca="false">I96*EXP((Inputs!$B$6-Inputs!$B$7-0.5*Inputs!$B$8^2)*$B$2+Inputs!$B$8*SQRT($B$2)*MC_Shocks!H93)</f>
        <v>578.676888999388</v>
      </c>
      <c r="K96" s="0" t="n">
        <f aca="false">J96*EXP((Inputs!$B$6-Inputs!$B$7-0.5*Inputs!$B$8^2)*$B$2+Inputs!$B$8*SQRT($B$2)*MC_Shocks!I93)</f>
        <v>574.192391411511</v>
      </c>
      <c r="L96" s="0" t="n">
        <f aca="false">K96*EXP((Inputs!$B$6-Inputs!$B$7-0.5*Inputs!$B$8^2)*$B$2+Inputs!$B$8*SQRT($B$2)*MC_Shocks!J93)</f>
        <v>574.339573661077</v>
      </c>
      <c r="M96" s="0" t="n">
        <f aca="false">L96*EXP((Inputs!$B$6-Inputs!$B$7-0.5*Inputs!$B$8^2)*$B$2+Inputs!$B$8*SQRT($B$2)*MC_Shocks!K93)</f>
        <v>567.753875674106</v>
      </c>
      <c r="N96" s="0" t="n">
        <f aca="false">M96*EXP((Inputs!$B$6-Inputs!$B$7-0.5*Inputs!$B$8^2)*$B$2+Inputs!$B$8*SQRT($B$2)*MC_Shocks!L93)</f>
        <v>559.894586725296</v>
      </c>
      <c r="O96" s="0" t="n">
        <f aca="false">N96*EXP((Inputs!$B$6-Inputs!$B$7-0.5*Inputs!$B$8^2)*$B$2+Inputs!$B$8*SQRT($B$2)*MC_Shocks!M93)</f>
        <v>561.57887747985</v>
      </c>
      <c r="P96" s="0" t="n">
        <f aca="false">O96*EXP((Inputs!$B$6-Inputs!$B$7-0.5*Inputs!$B$8^2)*$B$2+Inputs!$B$8*SQRT($B$2)*MC_Shocks!N93)</f>
        <v>559.924137078941</v>
      </c>
      <c r="Q96" s="0" t="n">
        <f aca="false">P96*EXP((Inputs!$B$6-Inputs!$B$7-0.5*Inputs!$B$8^2)*$B$2+Inputs!$B$8*SQRT($B$2)*MC_Shocks!O93)</f>
        <v>560.876262559677</v>
      </c>
      <c r="R96" s="0" t="n">
        <f aca="false">Q96*EXP((Inputs!$B$6-Inputs!$B$7-0.5*Inputs!$B$8^2)*$B$2+Inputs!$B$8*SQRT($B$2)*MC_Shocks!P93)</f>
        <v>560.849547291838</v>
      </c>
      <c r="S96" s="0" t="n">
        <f aca="false">R96*EXP((Inputs!$B$6-Inputs!$B$7-0.5*Inputs!$B$8^2)*$B$2+Inputs!$B$8*SQRT($B$2)*MC_Shocks!Q93)</f>
        <v>556.574629661952</v>
      </c>
      <c r="T96" s="0" t="n">
        <f aca="false">S96*EXP((Inputs!$B$6-Inputs!$B$7-0.5*Inputs!$B$8^2)*$B$2+Inputs!$B$8*SQRT($B$2)*MC_Shocks!R93)</f>
        <v>556.42733893574</v>
      </c>
      <c r="U96" s="0" t="n">
        <f aca="false">T96*EXP((Inputs!$B$6-Inputs!$B$7-0.5*Inputs!$B$8^2)*$B$2+Inputs!$B$8*SQRT($B$2)*MC_Shocks!S93)</f>
        <v>551.062800092726</v>
      </c>
      <c r="V96" s="0" t="n">
        <f aca="false">U96*EXP((Inputs!$B$6-Inputs!$B$7-0.5*Inputs!$B$8^2)*$B$2+Inputs!$B$8*SQRT($B$2)*MC_Shocks!T93)</f>
        <v>557.229751190017</v>
      </c>
      <c r="W96" s="0" t="n">
        <f aca="false">V96*EXP((Inputs!$B$6-Inputs!$B$7-0.5*Inputs!$B$8^2)*$B$2+Inputs!$B$8*SQRT($B$2)*MC_Shocks!U93)</f>
        <v>551.319834399019</v>
      </c>
      <c r="X96" s="0" t="n">
        <f aca="false">W96*EXP((Inputs!$B$6-Inputs!$B$7-0.5*Inputs!$B$8^2)*$B$2+Inputs!$B$8*SQRT($B$2)*MC_Shocks!V93)</f>
        <v>550.516139295854</v>
      </c>
      <c r="Y96" s="0" t="n">
        <f aca="false">X96*EXP((Inputs!$B$6-Inputs!$B$7-0.5*Inputs!$B$8^2)*$B$2+Inputs!$B$8*SQRT($B$2)*MC_Shocks!W93)</f>
        <v>546.034576755702</v>
      </c>
      <c r="Z96" s="0" t="n">
        <f aca="false">Y96*EXP((Inputs!$B$6-Inputs!$B$7-0.5*Inputs!$B$8^2)*$B$2+Inputs!$B$8*SQRT($B$2)*MC_Shocks!X93)</f>
        <v>548.562794800702</v>
      </c>
      <c r="AA96" s="0" t="n">
        <f aca="false">Z96*EXP((Inputs!$B$6-Inputs!$B$7-0.5*Inputs!$B$8^2)*$B$2+Inputs!$B$8*SQRT($B$2)*MC_Shocks!Y93)</f>
        <v>547.17400152006</v>
      </c>
      <c r="AB96" s="0" t="n">
        <f aca="false">AA96*EXP((Inputs!$B$6-Inputs!$B$7-0.5*Inputs!$B$8^2)*$B$2+Inputs!$B$8*SQRT($B$2)*MC_Shocks!Z93)</f>
        <v>544.978649248237</v>
      </c>
      <c r="AC96" s="0" t="n">
        <f aca="false">AB96*EXP((Inputs!$B$6-Inputs!$B$7-0.5*Inputs!$B$8^2)*$B$2+Inputs!$B$8*SQRT($B$2)*MC_Shocks!AA93)</f>
        <v>548.731560167963</v>
      </c>
      <c r="AD96" s="0" t="n">
        <f aca="false">AC96*EXP((Inputs!$B$6-Inputs!$B$7-0.5*Inputs!$B$8^2)*$B$2+Inputs!$B$8*SQRT($B$2)*MC_Shocks!AB93)</f>
        <v>548.911463556778</v>
      </c>
      <c r="AE96" s="0" t="n">
        <f aca="false">AD96*EXP((Inputs!$B$6-Inputs!$B$7-0.5*Inputs!$B$8^2)*$B$2+Inputs!$B$8*SQRT($B$2)*MC_Shocks!AC93)</f>
        <v>551.217797534629</v>
      </c>
      <c r="AF96" s="0" t="n">
        <f aca="false">AE96*EXP((Inputs!$B$6-Inputs!$B$7-0.5*Inputs!$B$8^2)*$B$2+Inputs!$B$8*SQRT($B$2)*MC_Shocks!AD93)</f>
        <v>546.99491993272</v>
      </c>
      <c r="AG96" s="0" t="n">
        <f aca="false">AF96*EXP((Inputs!$B$6-Inputs!$B$7-0.5*Inputs!$B$8^2)*$B$2+Inputs!$B$8*SQRT($B$2)*MC_Shocks!AE93)</f>
        <v>540.983881742084</v>
      </c>
      <c r="AH96" s="0" t="n">
        <f aca="false">AG96*EXP((Inputs!$B$6-Inputs!$B$7-0.5*Inputs!$B$8^2)*$B$2+Inputs!$B$8*SQRT($B$2)*MC_Shocks!AF93)</f>
        <v>541.495247169464</v>
      </c>
      <c r="AI96" s="0" t="n">
        <f aca="false">AH96*EXP((Inputs!$B$6-Inputs!$B$7-0.5*Inputs!$B$8^2)*$B$2+Inputs!$B$8*SQRT($B$2)*MC_Shocks!AG93)</f>
        <v>540.178273541996</v>
      </c>
      <c r="AJ96" s="0" t="n">
        <f aca="false">AI96*EXP((Inputs!$B$6-Inputs!$B$7-0.5*Inputs!$B$8^2)*$B$2+Inputs!$B$8*SQRT($B$2)*MC_Shocks!AH93)</f>
        <v>542.920570806863</v>
      </c>
      <c r="AK96" s="0" t="n">
        <f aca="false">AJ96*EXP((Inputs!$B$6-Inputs!$B$7-0.5*Inputs!$B$8^2)*$B$2+Inputs!$B$8*SQRT($B$2)*MC_Shocks!AI93)</f>
        <v>542.627699160665</v>
      </c>
      <c r="AL96" s="0" t="n">
        <f aca="false">AK96*EXP((Inputs!$B$6-Inputs!$B$7-0.5*Inputs!$B$8^2)*$B$2+Inputs!$B$8*SQRT($B$2)*MC_Shocks!AJ93)</f>
        <v>543.562464615588</v>
      </c>
      <c r="AM96" s="0" t="n">
        <f aca="false">AL96*EXP((Inputs!$B$6-Inputs!$B$7-0.5*Inputs!$B$8^2)*$B$2+Inputs!$B$8*SQRT($B$2)*MC_Shocks!AK93)</f>
        <v>536.657843075656</v>
      </c>
      <c r="AN96" s="0" t="n">
        <f aca="false">AM96*EXP((Inputs!$B$6-Inputs!$B$7-0.5*Inputs!$B$8^2)*$B$2+Inputs!$B$8*SQRT($B$2)*MC_Shocks!AL93)</f>
        <v>544.809369081829</v>
      </c>
      <c r="AO96" s="0" t="n">
        <f aca="false">AN96*EXP((Inputs!$B$6-Inputs!$B$7-0.5*Inputs!$B$8^2)*$B$2+Inputs!$B$8*SQRT($B$2)*MC_Shocks!AM93)</f>
        <v>544.151311560477</v>
      </c>
      <c r="AP96" s="0" t="n">
        <f aca="false">AO96*EXP((Inputs!$B$6-Inputs!$B$7-0.5*Inputs!$B$8^2)*$B$2+Inputs!$B$8*SQRT($B$2)*MC_Shocks!AN93)</f>
        <v>547.222570306966</v>
      </c>
      <c r="AQ96" s="0" t="n">
        <f aca="false">AP96*EXP((Inputs!$B$6-Inputs!$B$7-0.5*Inputs!$B$8^2)*$B$2+Inputs!$B$8*SQRT($B$2)*MC_Shocks!AO93)</f>
        <v>543.65630639799</v>
      </c>
      <c r="AR96" s="0" t="n">
        <f aca="false">AQ96*EXP((Inputs!$B$6-Inputs!$B$7-0.5*Inputs!$B$8^2)*$B$2+Inputs!$B$8*SQRT($B$2)*MC_Shocks!AP93)</f>
        <v>545.037726789853</v>
      </c>
      <c r="AS96" s="0" t="n">
        <f aca="false">AR96*EXP((Inputs!$B$6-Inputs!$B$7-0.5*Inputs!$B$8^2)*$B$2+Inputs!$B$8*SQRT($B$2)*MC_Shocks!AQ93)</f>
        <v>539.484431376431</v>
      </c>
      <c r="AT96" s="0" t="n">
        <f aca="false">AS96*EXP((Inputs!$B$6-Inputs!$B$7-0.5*Inputs!$B$8^2)*$B$2+Inputs!$B$8*SQRT($B$2)*MC_Shocks!AR93)</f>
        <v>541.473697045651</v>
      </c>
      <c r="AU96" s="0" t="n">
        <f aca="false">AT96*EXP((Inputs!$B$6-Inputs!$B$7-0.5*Inputs!$B$8^2)*$B$2+Inputs!$B$8*SQRT($B$2)*MC_Shocks!AS93)</f>
        <v>539.997705356332</v>
      </c>
      <c r="AV96" s="0" t="n">
        <f aca="false">AU96*EXP((Inputs!$B$6-Inputs!$B$7-0.5*Inputs!$B$8^2)*$B$2+Inputs!$B$8*SQRT($B$2)*MC_Shocks!AT93)</f>
        <v>540.173716503591</v>
      </c>
      <c r="AW96" s="0" t="n">
        <f aca="false">AV96*EXP((Inputs!$B$6-Inputs!$B$7-0.5*Inputs!$B$8^2)*$B$2+Inputs!$B$8*SQRT($B$2)*MC_Shocks!AU93)</f>
        <v>543.224193184819</v>
      </c>
      <c r="AX96" s="0" t="n">
        <f aca="false">AW96*EXP((Inputs!$B$6-Inputs!$B$7-0.5*Inputs!$B$8^2)*$B$2+Inputs!$B$8*SQRT($B$2)*MC_Shocks!AV93)</f>
        <v>537.989340643787</v>
      </c>
      <c r="AY96" s="0" t="n">
        <f aca="false">AX96*EXP((Inputs!$B$6-Inputs!$B$7-0.5*Inputs!$B$8^2)*$B$2+Inputs!$B$8*SQRT($B$2)*MC_Shocks!AW93)</f>
        <v>535.126425626103</v>
      </c>
      <c r="AZ96" s="0" t="n">
        <f aca="false">AY96*EXP((Inputs!$B$6-Inputs!$B$7-0.5*Inputs!$B$8^2)*$B$2+Inputs!$B$8*SQRT($B$2)*MC_Shocks!AX93)</f>
        <v>537.122018888787</v>
      </c>
      <c r="BA96" s="0" t="n">
        <f aca="false">AZ96*EXP((Inputs!$B$6-Inputs!$B$7-0.5*Inputs!$B$8^2)*$B$2+Inputs!$B$8*SQRT($B$2)*MC_Shocks!AY93)</f>
        <v>546.188813784238</v>
      </c>
      <c r="BB96" s="0" t="n">
        <f aca="false">BA96*EXP((Inputs!$B$6-Inputs!$B$7-0.5*Inputs!$B$8^2)*$B$2+Inputs!$B$8*SQRT($B$2)*MC_Shocks!AZ93)</f>
        <v>545.64231192248</v>
      </c>
      <c r="BC96" s="0" t="n">
        <f aca="false">BB96*EXP((Inputs!$B$6-Inputs!$B$7-0.5*Inputs!$B$8^2)*$B$2+Inputs!$B$8*SQRT($B$2)*MC_Shocks!BA93)</f>
        <v>548.258802156245</v>
      </c>
      <c r="BD96" s="0" t="n">
        <f aca="false">BC96*EXP((Inputs!$B$6-Inputs!$B$7-0.5*Inputs!$B$8^2)*$B$2+Inputs!$B$8*SQRT($B$2)*MC_Shocks!BB93)</f>
        <v>547.845421385564</v>
      </c>
      <c r="BE96" s="0" t="n">
        <f aca="false">BD96*EXP((Inputs!$B$6-Inputs!$B$7-0.5*Inputs!$B$8^2)*$B$2+Inputs!$B$8*SQRT($B$2)*MC_Shocks!BC93)</f>
        <v>556.404337476682</v>
      </c>
      <c r="BF96" s="0" t="n">
        <f aca="false">BE96*EXP((Inputs!$B$6-Inputs!$B$7-0.5*Inputs!$B$8^2)*$B$2+Inputs!$B$8*SQRT($B$2)*MC_Shocks!BD93)</f>
        <v>548.797182260887</v>
      </c>
      <c r="BG96" s="0" t="n">
        <f aca="false">BF96*EXP((Inputs!$B$6-Inputs!$B$7-0.5*Inputs!$B$8^2)*$B$2+Inputs!$B$8*SQRT($B$2)*MC_Shocks!BE93)</f>
        <v>549.261085921593</v>
      </c>
      <c r="BH96" s="0" t="n">
        <f aca="false">BG96*EXP((Inputs!$B$6-Inputs!$B$7-0.5*Inputs!$B$8^2)*$B$2+Inputs!$B$8*SQRT($B$2)*MC_Shocks!BF93)</f>
        <v>542.274778909302</v>
      </c>
      <c r="BI96" s="0" t="n">
        <f aca="false">BH96*EXP((Inputs!$B$6-Inputs!$B$7-0.5*Inputs!$B$8^2)*$B$2+Inputs!$B$8*SQRT($B$2)*MC_Shocks!BG93)</f>
        <v>531.648543431781</v>
      </c>
      <c r="BJ96" s="0" t="n">
        <f aca="false">BI96*EXP((Inputs!$B$6-Inputs!$B$7-0.5*Inputs!$B$8^2)*$B$2+Inputs!$B$8*SQRT($B$2)*MC_Shocks!BH93)</f>
        <v>532.95485510181</v>
      </c>
      <c r="BK96" s="0" t="n">
        <f aca="false">BJ96*EXP((Inputs!$B$6-Inputs!$B$7-0.5*Inputs!$B$8^2)*$B$2+Inputs!$B$8*SQRT($B$2)*MC_Shocks!BI93)</f>
        <v>533.595296147545</v>
      </c>
      <c r="BL96" s="0" t="n">
        <f aca="false">BK96*EXP((Inputs!$B$6-Inputs!$B$7-0.5*Inputs!$B$8^2)*$B$2+Inputs!$B$8*SQRT($B$2)*MC_Shocks!BJ93)</f>
        <v>532.441166828</v>
      </c>
      <c r="BM96" s="0" t="n">
        <f aca="false">BL96*EXP((Inputs!$B$6-Inputs!$B$7-0.5*Inputs!$B$8^2)*$B$2+Inputs!$B$8*SQRT($B$2)*MC_Shocks!BK93)</f>
        <v>532.042993429154</v>
      </c>
      <c r="BN96" s="0" t="n">
        <f aca="false">AVERAGE(C96:BM96)</f>
        <v>550.802786673385</v>
      </c>
      <c r="BO96" s="0" t="n">
        <f aca="false">MAX(B96:BM96)</f>
        <v>579.38970343012</v>
      </c>
      <c r="BP96" s="0" t="n">
        <f aca="false">MAX(BM96-Inputs!$B$4,0)</f>
        <v>0</v>
      </c>
      <c r="BQ96" s="0" t="n">
        <f aca="false">MAX(Inputs!$B$4-BM96,0)</f>
        <v>42.9570065708459</v>
      </c>
      <c r="BR96" s="0" t="n">
        <f aca="false">MAX(BN96-Inputs!$B$4,0)</f>
        <v>0</v>
      </c>
      <c r="BS96" s="0" t="n">
        <f aca="false">IF(BO96&gt;=Inputs!$B$9,0,MAX(BM96-Inputs!$B$4,0))</f>
        <v>0</v>
      </c>
    </row>
    <row r="97" customFormat="false" ht="15" hidden="false" customHeight="false" outlineLevel="0" collapsed="false">
      <c r="A97" s="0" t="n">
        <v>93</v>
      </c>
      <c r="B97" s="0" t="n">
        <f aca="false">Inputs!$B$3</f>
        <v>574.788024902344</v>
      </c>
      <c r="C97" s="0" t="n">
        <f aca="false">B97*EXP((Inputs!$B$6-Inputs!$B$7-0.5*Inputs!$B$8^2)*$B$2+Inputs!$B$8*SQRT($B$2)*MC_Shocks!A94)</f>
        <v>589.146180293163</v>
      </c>
      <c r="D97" s="0" t="n">
        <f aca="false">C97*EXP((Inputs!$B$6-Inputs!$B$7-0.5*Inputs!$B$8^2)*$B$2+Inputs!$B$8*SQRT($B$2)*MC_Shocks!B94)</f>
        <v>587.996250476699</v>
      </c>
      <c r="E97" s="0" t="n">
        <f aca="false">D97*EXP((Inputs!$B$6-Inputs!$B$7-0.5*Inputs!$B$8^2)*$B$2+Inputs!$B$8*SQRT($B$2)*MC_Shocks!C94)</f>
        <v>590.43626479289</v>
      </c>
      <c r="F97" s="0" t="n">
        <f aca="false">E97*EXP((Inputs!$B$6-Inputs!$B$7-0.5*Inputs!$B$8^2)*$B$2+Inputs!$B$8*SQRT($B$2)*MC_Shocks!D94)</f>
        <v>587.457931470294</v>
      </c>
      <c r="G97" s="0" t="n">
        <f aca="false">F97*EXP((Inputs!$B$6-Inputs!$B$7-0.5*Inputs!$B$8^2)*$B$2+Inputs!$B$8*SQRT($B$2)*MC_Shocks!E94)</f>
        <v>588.890956750194</v>
      </c>
      <c r="H97" s="0" t="n">
        <f aca="false">G97*EXP((Inputs!$B$6-Inputs!$B$7-0.5*Inputs!$B$8^2)*$B$2+Inputs!$B$8*SQRT($B$2)*MC_Shocks!F94)</f>
        <v>587.834510129628</v>
      </c>
      <c r="I97" s="0" t="n">
        <f aca="false">H97*EXP((Inputs!$B$6-Inputs!$B$7-0.5*Inputs!$B$8^2)*$B$2+Inputs!$B$8*SQRT($B$2)*MC_Shocks!G94)</f>
        <v>585.978537534198</v>
      </c>
      <c r="J97" s="0" t="n">
        <f aca="false">I97*EXP((Inputs!$B$6-Inputs!$B$7-0.5*Inputs!$B$8^2)*$B$2+Inputs!$B$8*SQRT($B$2)*MC_Shocks!H94)</f>
        <v>594.551144780153</v>
      </c>
      <c r="K97" s="0" t="n">
        <f aca="false">J97*EXP((Inputs!$B$6-Inputs!$B$7-0.5*Inputs!$B$8^2)*$B$2+Inputs!$B$8*SQRT($B$2)*MC_Shocks!I94)</f>
        <v>600.186015159709</v>
      </c>
      <c r="L97" s="0" t="n">
        <f aca="false">K97*EXP((Inputs!$B$6-Inputs!$B$7-0.5*Inputs!$B$8^2)*$B$2+Inputs!$B$8*SQRT($B$2)*MC_Shocks!J94)</f>
        <v>600.894132016902</v>
      </c>
      <c r="M97" s="0" t="n">
        <f aca="false">L97*EXP((Inputs!$B$6-Inputs!$B$7-0.5*Inputs!$B$8^2)*$B$2+Inputs!$B$8*SQRT($B$2)*MC_Shocks!K94)</f>
        <v>590.065690365411</v>
      </c>
      <c r="N97" s="0" t="n">
        <f aca="false">M97*EXP((Inputs!$B$6-Inputs!$B$7-0.5*Inputs!$B$8^2)*$B$2+Inputs!$B$8*SQRT($B$2)*MC_Shocks!L94)</f>
        <v>588.433738182207</v>
      </c>
      <c r="O97" s="0" t="n">
        <f aca="false">N97*EXP((Inputs!$B$6-Inputs!$B$7-0.5*Inputs!$B$8^2)*$B$2+Inputs!$B$8*SQRT($B$2)*MC_Shocks!M94)</f>
        <v>601.244495240679</v>
      </c>
      <c r="P97" s="0" t="n">
        <f aca="false">O97*EXP((Inputs!$B$6-Inputs!$B$7-0.5*Inputs!$B$8^2)*$B$2+Inputs!$B$8*SQRT($B$2)*MC_Shocks!N94)</f>
        <v>600.201938986142</v>
      </c>
      <c r="Q97" s="0" t="n">
        <f aca="false">P97*EXP((Inputs!$B$6-Inputs!$B$7-0.5*Inputs!$B$8^2)*$B$2+Inputs!$B$8*SQRT($B$2)*MC_Shocks!O94)</f>
        <v>605.534944560526</v>
      </c>
      <c r="R97" s="0" t="n">
        <f aca="false">Q97*EXP((Inputs!$B$6-Inputs!$B$7-0.5*Inputs!$B$8^2)*$B$2+Inputs!$B$8*SQRT($B$2)*MC_Shocks!P94)</f>
        <v>612.559128302491</v>
      </c>
      <c r="S97" s="0" t="n">
        <f aca="false">R97*EXP((Inputs!$B$6-Inputs!$B$7-0.5*Inputs!$B$8^2)*$B$2+Inputs!$B$8*SQRT($B$2)*MC_Shocks!Q94)</f>
        <v>613.681972388592</v>
      </c>
      <c r="T97" s="0" t="n">
        <f aca="false">S97*EXP((Inputs!$B$6-Inputs!$B$7-0.5*Inputs!$B$8^2)*$B$2+Inputs!$B$8*SQRT($B$2)*MC_Shocks!R94)</f>
        <v>609.654877970109</v>
      </c>
      <c r="U97" s="0" t="n">
        <f aca="false">T97*EXP((Inputs!$B$6-Inputs!$B$7-0.5*Inputs!$B$8^2)*$B$2+Inputs!$B$8*SQRT($B$2)*MC_Shocks!S94)</f>
        <v>598.046262649635</v>
      </c>
      <c r="V97" s="0" t="n">
        <f aca="false">U97*EXP((Inputs!$B$6-Inputs!$B$7-0.5*Inputs!$B$8^2)*$B$2+Inputs!$B$8*SQRT($B$2)*MC_Shocks!T94)</f>
        <v>601.357669213642</v>
      </c>
      <c r="W97" s="0" t="n">
        <f aca="false">V97*EXP((Inputs!$B$6-Inputs!$B$7-0.5*Inputs!$B$8^2)*$B$2+Inputs!$B$8*SQRT($B$2)*MC_Shocks!U94)</f>
        <v>597.539733478</v>
      </c>
      <c r="X97" s="0" t="n">
        <f aca="false">W97*EXP((Inputs!$B$6-Inputs!$B$7-0.5*Inputs!$B$8^2)*$B$2+Inputs!$B$8*SQRT($B$2)*MC_Shocks!V94)</f>
        <v>598.431762033905</v>
      </c>
      <c r="Y97" s="0" t="n">
        <f aca="false">X97*EXP((Inputs!$B$6-Inputs!$B$7-0.5*Inputs!$B$8^2)*$B$2+Inputs!$B$8*SQRT($B$2)*MC_Shocks!W94)</f>
        <v>592.583656380201</v>
      </c>
      <c r="Z97" s="0" t="n">
        <f aca="false">Y97*EXP((Inputs!$B$6-Inputs!$B$7-0.5*Inputs!$B$8^2)*$B$2+Inputs!$B$8*SQRT($B$2)*MC_Shocks!X94)</f>
        <v>591.393882876085</v>
      </c>
      <c r="AA97" s="0" t="n">
        <f aca="false">Z97*EXP((Inputs!$B$6-Inputs!$B$7-0.5*Inputs!$B$8^2)*$B$2+Inputs!$B$8*SQRT($B$2)*MC_Shocks!Y94)</f>
        <v>591.607899526677</v>
      </c>
      <c r="AB97" s="0" t="n">
        <f aca="false">AA97*EXP((Inputs!$B$6-Inputs!$B$7-0.5*Inputs!$B$8^2)*$B$2+Inputs!$B$8*SQRT($B$2)*MC_Shocks!Z94)</f>
        <v>592.925734176661</v>
      </c>
      <c r="AC97" s="0" t="n">
        <f aca="false">AB97*EXP((Inputs!$B$6-Inputs!$B$7-0.5*Inputs!$B$8^2)*$B$2+Inputs!$B$8*SQRT($B$2)*MC_Shocks!AA94)</f>
        <v>587.760552006533</v>
      </c>
      <c r="AD97" s="0" t="n">
        <f aca="false">AC97*EXP((Inputs!$B$6-Inputs!$B$7-0.5*Inputs!$B$8^2)*$B$2+Inputs!$B$8*SQRT($B$2)*MC_Shocks!AB94)</f>
        <v>593.423919364933</v>
      </c>
      <c r="AE97" s="0" t="n">
        <f aca="false">AD97*EXP((Inputs!$B$6-Inputs!$B$7-0.5*Inputs!$B$8^2)*$B$2+Inputs!$B$8*SQRT($B$2)*MC_Shocks!AC94)</f>
        <v>590.676329008951</v>
      </c>
      <c r="AF97" s="0" t="n">
        <f aca="false">AE97*EXP((Inputs!$B$6-Inputs!$B$7-0.5*Inputs!$B$8^2)*$B$2+Inputs!$B$8*SQRT($B$2)*MC_Shocks!AD94)</f>
        <v>582.936946830755</v>
      </c>
      <c r="AG97" s="0" t="n">
        <f aca="false">AF97*EXP((Inputs!$B$6-Inputs!$B$7-0.5*Inputs!$B$8^2)*$B$2+Inputs!$B$8*SQRT($B$2)*MC_Shocks!AE94)</f>
        <v>582.487937302473</v>
      </c>
      <c r="AH97" s="0" t="n">
        <f aca="false">AG97*EXP((Inputs!$B$6-Inputs!$B$7-0.5*Inputs!$B$8^2)*$B$2+Inputs!$B$8*SQRT($B$2)*MC_Shocks!AF94)</f>
        <v>582.701764583666</v>
      </c>
      <c r="AI97" s="0" t="n">
        <f aca="false">AH97*EXP((Inputs!$B$6-Inputs!$B$7-0.5*Inputs!$B$8^2)*$B$2+Inputs!$B$8*SQRT($B$2)*MC_Shocks!AG94)</f>
        <v>583.499607963639</v>
      </c>
      <c r="AJ97" s="0" t="n">
        <f aca="false">AI97*EXP((Inputs!$B$6-Inputs!$B$7-0.5*Inputs!$B$8^2)*$B$2+Inputs!$B$8*SQRT($B$2)*MC_Shocks!AH94)</f>
        <v>589.89458460849</v>
      </c>
      <c r="AK97" s="0" t="n">
        <f aca="false">AJ97*EXP((Inputs!$B$6-Inputs!$B$7-0.5*Inputs!$B$8^2)*$B$2+Inputs!$B$8*SQRT($B$2)*MC_Shocks!AI94)</f>
        <v>588.844674943821</v>
      </c>
      <c r="AL97" s="0" t="n">
        <f aca="false">AK97*EXP((Inputs!$B$6-Inputs!$B$7-0.5*Inputs!$B$8^2)*$B$2+Inputs!$B$8*SQRT($B$2)*MC_Shocks!AJ94)</f>
        <v>588.341657311726</v>
      </c>
      <c r="AM97" s="0" t="n">
        <f aca="false">AL97*EXP((Inputs!$B$6-Inputs!$B$7-0.5*Inputs!$B$8^2)*$B$2+Inputs!$B$8*SQRT($B$2)*MC_Shocks!AK94)</f>
        <v>583.270254972145</v>
      </c>
      <c r="AN97" s="0" t="n">
        <f aca="false">AM97*EXP((Inputs!$B$6-Inputs!$B$7-0.5*Inputs!$B$8^2)*$B$2+Inputs!$B$8*SQRT($B$2)*MC_Shocks!AL94)</f>
        <v>587.134770052043</v>
      </c>
      <c r="AO97" s="0" t="n">
        <f aca="false">AN97*EXP((Inputs!$B$6-Inputs!$B$7-0.5*Inputs!$B$8^2)*$B$2+Inputs!$B$8*SQRT($B$2)*MC_Shocks!AM94)</f>
        <v>588.049324177271</v>
      </c>
      <c r="AP97" s="0" t="n">
        <f aca="false">AO97*EXP((Inputs!$B$6-Inputs!$B$7-0.5*Inputs!$B$8^2)*$B$2+Inputs!$B$8*SQRT($B$2)*MC_Shocks!AN94)</f>
        <v>586.148454712608</v>
      </c>
      <c r="AQ97" s="0" t="n">
        <f aca="false">AP97*EXP((Inputs!$B$6-Inputs!$B$7-0.5*Inputs!$B$8^2)*$B$2+Inputs!$B$8*SQRT($B$2)*MC_Shocks!AO94)</f>
        <v>577.412959104433</v>
      </c>
      <c r="AR97" s="0" t="n">
        <f aca="false">AQ97*EXP((Inputs!$B$6-Inputs!$B$7-0.5*Inputs!$B$8^2)*$B$2+Inputs!$B$8*SQRT($B$2)*MC_Shocks!AP94)</f>
        <v>584.122373283487</v>
      </c>
      <c r="AS97" s="0" t="n">
        <f aca="false">AR97*EXP((Inputs!$B$6-Inputs!$B$7-0.5*Inputs!$B$8^2)*$B$2+Inputs!$B$8*SQRT($B$2)*MC_Shocks!AQ94)</f>
        <v>578.515705329818</v>
      </c>
      <c r="AT97" s="0" t="n">
        <f aca="false">AS97*EXP((Inputs!$B$6-Inputs!$B$7-0.5*Inputs!$B$8^2)*$B$2+Inputs!$B$8*SQRT($B$2)*MC_Shocks!AR94)</f>
        <v>575.862799476711</v>
      </c>
      <c r="AU97" s="0" t="n">
        <f aca="false">AT97*EXP((Inputs!$B$6-Inputs!$B$7-0.5*Inputs!$B$8^2)*$B$2+Inputs!$B$8*SQRT($B$2)*MC_Shocks!AS94)</f>
        <v>577.556629720182</v>
      </c>
      <c r="AV97" s="0" t="n">
        <f aca="false">AU97*EXP((Inputs!$B$6-Inputs!$B$7-0.5*Inputs!$B$8^2)*$B$2+Inputs!$B$8*SQRT($B$2)*MC_Shocks!AT94)</f>
        <v>572.154224372274</v>
      </c>
      <c r="AW97" s="0" t="n">
        <f aca="false">AV97*EXP((Inputs!$B$6-Inputs!$B$7-0.5*Inputs!$B$8^2)*$B$2+Inputs!$B$8*SQRT($B$2)*MC_Shocks!AU94)</f>
        <v>565.468703512004</v>
      </c>
      <c r="AX97" s="0" t="n">
        <f aca="false">AW97*EXP((Inputs!$B$6-Inputs!$B$7-0.5*Inputs!$B$8^2)*$B$2+Inputs!$B$8*SQRT($B$2)*MC_Shocks!AV94)</f>
        <v>556.073280709642</v>
      </c>
      <c r="AY97" s="0" t="n">
        <f aca="false">AX97*EXP((Inputs!$B$6-Inputs!$B$7-0.5*Inputs!$B$8^2)*$B$2+Inputs!$B$8*SQRT($B$2)*MC_Shocks!AW94)</f>
        <v>559.315689696028</v>
      </c>
      <c r="AZ97" s="0" t="n">
        <f aca="false">AY97*EXP((Inputs!$B$6-Inputs!$B$7-0.5*Inputs!$B$8^2)*$B$2+Inputs!$B$8*SQRT($B$2)*MC_Shocks!AX94)</f>
        <v>556.954439483813</v>
      </c>
      <c r="BA97" s="0" t="n">
        <f aca="false">AZ97*EXP((Inputs!$B$6-Inputs!$B$7-0.5*Inputs!$B$8^2)*$B$2+Inputs!$B$8*SQRT($B$2)*MC_Shocks!AY94)</f>
        <v>570.093103784697</v>
      </c>
      <c r="BB97" s="0" t="n">
        <f aca="false">BA97*EXP((Inputs!$B$6-Inputs!$B$7-0.5*Inputs!$B$8^2)*$B$2+Inputs!$B$8*SQRT($B$2)*MC_Shocks!AZ94)</f>
        <v>565.667152391278</v>
      </c>
      <c r="BC97" s="0" t="n">
        <f aca="false">BB97*EXP((Inputs!$B$6-Inputs!$B$7-0.5*Inputs!$B$8^2)*$B$2+Inputs!$B$8*SQRT($B$2)*MC_Shocks!BA94)</f>
        <v>561.600266890126</v>
      </c>
      <c r="BD97" s="0" t="n">
        <f aca="false">BC97*EXP((Inputs!$B$6-Inputs!$B$7-0.5*Inputs!$B$8^2)*$B$2+Inputs!$B$8*SQRT($B$2)*MC_Shocks!BB94)</f>
        <v>559.139735113746</v>
      </c>
      <c r="BE97" s="0" t="n">
        <f aca="false">BD97*EXP((Inputs!$B$6-Inputs!$B$7-0.5*Inputs!$B$8^2)*$B$2+Inputs!$B$8*SQRT($B$2)*MC_Shocks!BC94)</f>
        <v>560.272078797264</v>
      </c>
      <c r="BF97" s="0" t="n">
        <f aca="false">BE97*EXP((Inputs!$B$6-Inputs!$B$7-0.5*Inputs!$B$8^2)*$B$2+Inputs!$B$8*SQRT($B$2)*MC_Shocks!BD94)</f>
        <v>558.238753045425</v>
      </c>
      <c r="BG97" s="0" t="n">
        <f aca="false">BF97*EXP((Inputs!$B$6-Inputs!$B$7-0.5*Inputs!$B$8^2)*$B$2+Inputs!$B$8*SQRT($B$2)*MC_Shocks!BE94)</f>
        <v>561.009971002657</v>
      </c>
      <c r="BH97" s="0" t="n">
        <f aca="false">BG97*EXP((Inputs!$B$6-Inputs!$B$7-0.5*Inputs!$B$8^2)*$B$2+Inputs!$B$8*SQRT($B$2)*MC_Shocks!BF94)</f>
        <v>556.724165758167</v>
      </c>
      <c r="BI97" s="0" t="n">
        <f aca="false">BH97*EXP((Inputs!$B$6-Inputs!$B$7-0.5*Inputs!$B$8^2)*$B$2+Inputs!$B$8*SQRT($B$2)*MC_Shocks!BG94)</f>
        <v>550.70766659188</v>
      </c>
      <c r="BJ97" s="0" t="n">
        <f aca="false">BI97*EXP((Inputs!$B$6-Inputs!$B$7-0.5*Inputs!$B$8^2)*$B$2+Inputs!$B$8*SQRT($B$2)*MC_Shocks!BH94)</f>
        <v>542.958710834384</v>
      </c>
      <c r="BK97" s="0" t="n">
        <f aca="false">BJ97*EXP((Inputs!$B$6-Inputs!$B$7-0.5*Inputs!$B$8^2)*$B$2+Inputs!$B$8*SQRT($B$2)*MC_Shocks!BI94)</f>
        <v>533.515475952546</v>
      </c>
      <c r="BL97" s="0" t="n">
        <f aca="false">BK97*EXP((Inputs!$B$6-Inputs!$B$7-0.5*Inputs!$B$8^2)*$B$2+Inputs!$B$8*SQRT($B$2)*MC_Shocks!BJ94)</f>
        <v>531.377443473457</v>
      </c>
      <c r="BM97" s="0" t="n">
        <f aca="false">BL97*EXP((Inputs!$B$6-Inputs!$B$7-0.5*Inputs!$B$8^2)*$B$2+Inputs!$B$8*SQRT($B$2)*MC_Shocks!BK94)</f>
        <v>530.160212025576</v>
      </c>
      <c r="BN97" s="0" t="n">
        <f aca="false">AVERAGE(C97:BM97)</f>
        <v>580.931867109896</v>
      </c>
      <c r="BO97" s="0" t="n">
        <f aca="false">MAX(B97:BM97)</f>
        <v>613.681972388592</v>
      </c>
      <c r="BP97" s="0" t="n">
        <f aca="false">MAX(BM97-Inputs!$B$4,0)</f>
        <v>0</v>
      </c>
      <c r="BQ97" s="0" t="n">
        <f aca="false">MAX(Inputs!$B$4-BM97,0)</f>
        <v>44.8397879744236</v>
      </c>
      <c r="BR97" s="0" t="n">
        <f aca="false">MAX(BN97-Inputs!$B$4,0)</f>
        <v>5.93186710989585</v>
      </c>
      <c r="BS97" s="0" t="n">
        <f aca="false">IF(BO97&gt;=Inputs!$B$9,0,MAX(BM97-Inputs!$B$4,0))</f>
        <v>0</v>
      </c>
    </row>
    <row r="98" customFormat="false" ht="15" hidden="false" customHeight="false" outlineLevel="0" collapsed="false">
      <c r="A98" s="0" t="n">
        <v>94</v>
      </c>
      <c r="B98" s="0" t="n">
        <f aca="false">Inputs!$B$3</f>
        <v>574.788024902344</v>
      </c>
      <c r="C98" s="0" t="n">
        <f aca="false">B98*EXP((Inputs!$B$6-Inputs!$B$7-0.5*Inputs!$B$8^2)*$B$2+Inputs!$B$8*SQRT($B$2)*MC_Shocks!A95)</f>
        <v>571.969965937775</v>
      </c>
      <c r="D98" s="0" t="n">
        <f aca="false">C98*EXP((Inputs!$B$6-Inputs!$B$7-0.5*Inputs!$B$8^2)*$B$2+Inputs!$B$8*SQRT($B$2)*MC_Shocks!B95)</f>
        <v>577.694221585066</v>
      </c>
      <c r="E98" s="0" t="n">
        <f aca="false">D98*EXP((Inputs!$B$6-Inputs!$B$7-0.5*Inputs!$B$8^2)*$B$2+Inputs!$B$8*SQRT($B$2)*MC_Shocks!C95)</f>
        <v>583.404600889339</v>
      </c>
      <c r="F98" s="0" t="n">
        <f aca="false">E98*EXP((Inputs!$B$6-Inputs!$B$7-0.5*Inputs!$B$8^2)*$B$2+Inputs!$B$8*SQRT($B$2)*MC_Shocks!D95)</f>
        <v>581.912034257273</v>
      </c>
      <c r="G98" s="0" t="n">
        <f aca="false">F98*EXP((Inputs!$B$6-Inputs!$B$7-0.5*Inputs!$B$8^2)*$B$2+Inputs!$B$8*SQRT($B$2)*MC_Shocks!E95)</f>
        <v>573.743546821787</v>
      </c>
      <c r="H98" s="0" t="n">
        <f aca="false">G98*EXP((Inputs!$B$6-Inputs!$B$7-0.5*Inputs!$B$8^2)*$B$2+Inputs!$B$8*SQRT($B$2)*MC_Shocks!F95)</f>
        <v>571.223865875788</v>
      </c>
      <c r="I98" s="0" t="n">
        <f aca="false">H98*EXP((Inputs!$B$6-Inputs!$B$7-0.5*Inputs!$B$8^2)*$B$2+Inputs!$B$8*SQRT($B$2)*MC_Shocks!G95)</f>
        <v>568.565862811507</v>
      </c>
      <c r="J98" s="0" t="n">
        <f aca="false">I98*EXP((Inputs!$B$6-Inputs!$B$7-0.5*Inputs!$B$8^2)*$B$2+Inputs!$B$8*SQRT($B$2)*MC_Shocks!H95)</f>
        <v>565.662981521537</v>
      </c>
      <c r="K98" s="0" t="n">
        <f aca="false">J98*EXP((Inputs!$B$6-Inputs!$B$7-0.5*Inputs!$B$8^2)*$B$2+Inputs!$B$8*SQRT($B$2)*MC_Shocks!I95)</f>
        <v>562.593764553561</v>
      </c>
      <c r="L98" s="0" t="n">
        <f aca="false">K98*EXP((Inputs!$B$6-Inputs!$B$7-0.5*Inputs!$B$8^2)*$B$2+Inputs!$B$8*SQRT($B$2)*MC_Shocks!J95)</f>
        <v>559.737679651428</v>
      </c>
      <c r="M98" s="0" t="n">
        <f aca="false">L98*EXP((Inputs!$B$6-Inputs!$B$7-0.5*Inputs!$B$8^2)*$B$2+Inputs!$B$8*SQRT($B$2)*MC_Shocks!K95)</f>
        <v>558.076557587283</v>
      </c>
      <c r="N98" s="0" t="n">
        <f aca="false">M98*EXP((Inputs!$B$6-Inputs!$B$7-0.5*Inputs!$B$8^2)*$B$2+Inputs!$B$8*SQRT($B$2)*MC_Shocks!L95)</f>
        <v>555.322351095447</v>
      </c>
      <c r="O98" s="0" t="n">
        <f aca="false">N98*EXP((Inputs!$B$6-Inputs!$B$7-0.5*Inputs!$B$8^2)*$B$2+Inputs!$B$8*SQRT($B$2)*MC_Shocks!M95)</f>
        <v>556.29331492273</v>
      </c>
      <c r="P98" s="0" t="n">
        <f aca="false">O98*EXP((Inputs!$B$6-Inputs!$B$7-0.5*Inputs!$B$8^2)*$B$2+Inputs!$B$8*SQRT($B$2)*MC_Shocks!N95)</f>
        <v>557.938543182904</v>
      </c>
      <c r="Q98" s="0" t="n">
        <f aca="false">P98*EXP((Inputs!$B$6-Inputs!$B$7-0.5*Inputs!$B$8^2)*$B$2+Inputs!$B$8*SQRT($B$2)*MC_Shocks!O95)</f>
        <v>553.974709189271</v>
      </c>
      <c r="R98" s="0" t="n">
        <f aca="false">Q98*EXP((Inputs!$B$6-Inputs!$B$7-0.5*Inputs!$B$8^2)*$B$2+Inputs!$B$8*SQRT($B$2)*MC_Shocks!P95)</f>
        <v>559.641653127853</v>
      </c>
      <c r="S98" s="0" t="n">
        <f aca="false">R98*EXP((Inputs!$B$6-Inputs!$B$7-0.5*Inputs!$B$8^2)*$B$2+Inputs!$B$8*SQRT($B$2)*MC_Shocks!Q95)</f>
        <v>555.359807499252</v>
      </c>
      <c r="T98" s="0" t="n">
        <f aca="false">S98*EXP((Inputs!$B$6-Inputs!$B$7-0.5*Inputs!$B$8^2)*$B$2+Inputs!$B$8*SQRT($B$2)*MC_Shocks!R95)</f>
        <v>548.329609904965</v>
      </c>
      <c r="U98" s="0" t="n">
        <f aca="false">T98*EXP((Inputs!$B$6-Inputs!$B$7-0.5*Inputs!$B$8^2)*$B$2+Inputs!$B$8*SQRT($B$2)*MC_Shocks!S95)</f>
        <v>550.040333602158</v>
      </c>
      <c r="V98" s="0" t="n">
        <f aca="false">U98*EXP((Inputs!$B$6-Inputs!$B$7-0.5*Inputs!$B$8^2)*$B$2+Inputs!$B$8*SQRT($B$2)*MC_Shocks!T95)</f>
        <v>546.536705606185</v>
      </c>
      <c r="W98" s="0" t="n">
        <f aca="false">V98*EXP((Inputs!$B$6-Inputs!$B$7-0.5*Inputs!$B$8^2)*$B$2+Inputs!$B$8*SQRT($B$2)*MC_Shocks!U95)</f>
        <v>547.98317869052</v>
      </c>
      <c r="X98" s="0" t="n">
        <f aca="false">W98*EXP((Inputs!$B$6-Inputs!$B$7-0.5*Inputs!$B$8^2)*$B$2+Inputs!$B$8*SQRT($B$2)*MC_Shocks!V95)</f>
        <v>537.683829094752</v>
      </c>
      <c r="Y98" s="0" t="n">
        <f aca="false">X98*EXP((Inputs!$B$6-Inputs!$B$7-0.5*Inputs!$B$8^2)*$B$2+Inputs!$B$8*SQRT($B$2)*MC_Shocks!W95)</f>
        <v>543.707454919827</v>
      </c>
      <c r="Z98" s="0" t="n">
        <f aca="false">Y98*EXP((Inputs!$B$6-Inputs!$B$7-0.5*Inputs!$B$8^2)*$B$2+Inputs!$B$8*SQRT($B$2)*MC_Shocks!X95)</f>
        <v>546.666507289059</v>
      </c>
      <c r="AA98" s="0" t="n">
        <f aca="false">Z98*EXP((Inputs!$B$6-Inputs!$B$7-0.5*Inputs!$B$8^2)*$B$2+Inputs!$B$8*SQRT($B$2)*MC_Shocks!Y95)</f>
        <v>540.248947063009</v>
      </c>
      <c r="AB98" s="0" t="n">
        <f aca="false">AA98*EXP((Inputs!$B$6-Inputs!$B$7-0.5*Inputs!$B$8^2)*$B$2+Inputs!$B$8*SQRT($B$2)*MC_Shocks!Z95)</f>
        <v>533.998640403894</v>
      </c>
      <c r="AC98" s="0" t="n">
        <f aca="false">AB98*EXP((Inputs!$B$6-Inputs!$B$7-0.5*Inputs!$B$8^2)*$B$2+Inputs!$B$8*SQRT($B$2)*MC_Shocks!AA95)</f>
        <v>541.180920050598</v>
      </c>
      <c r="AD98" s="0" t="n">
        <f aca="false">AC98*EXP((Inputs!$B$6-Inputs!$B$7-0.5*Inputs!$B$8^2)*$B$2+Inputs!$B$8*SQRT($B$2)*MC_Shocks!AB95)</f>
        <v>538.07521891193</v>
      </c>
      <c r="AE98" s="0" t="n">
        <f aca="false">AD98*EXP((Inputs!$B$6-Inputs!$B$7-0.5*Inputs!$B$8^2)*$B$2+Inputs!$B$8*SQRT($B$2)*MC_Shocks!AC95)</f>
        <v>534.576654874162</v>
      </c>
      <c r="AF98" s="0" t="n">
        <f aca="false">AE98*EXP((Inputs!$B$6-Inputs!$B$7-0.5*Inputs!$B$8^2)*$B$2+Inputs!$B$8*SQRT($B$2)*MC_Shocks!AD95)</f>
        <v>525.102225683609</v>
      </c>
      <c r="AG98" s="0" t="n">
        <f aca="false">AF98*EXP((Inputs!$B$6-Inputs!$B$7-0.5*Inputs!$B$8^2)*$B$2+Inputs!$B$8*SQRT($B$2)*MC_Shocks!AE95)</f>
        <v>523.692446120417</v>
      </c>
      <c r="AH98" s="0" t="n">
        <f aca="false">AG98*EXP((Inputs!$B$6-Inputs!$B$7-0.5*Inputs!$B$8^2)*$B$2+Inputs!$B$8*SQRT($B$2)*MC_Shocks!AF95)</f>
        <v>522.796566401663</v>
      </c>
      <c r="AI98" s="0" t="n">
        <f aca="false">AH98*EXP((Inputs!$B$6-Inputs!$B$7-0.5*Inputs!$B$8^2)*$B$2+Inputs!$B$8*SQRT($B$2)*MC_Shocks!AG95)</f>
        <v>525.821983241734</v>
      </c>
      <c r="AJ98" s="0" t="n">
        <f aca="false">AI98*EXP((Inputs!$B$6-Inputs!$B$7-0.5*Inputs!$B$8^2)*$B$2+Inputs!$B$8*SQRT($B$2)*MC_Shocks!AH95)</f>
        <v>520.06729345327</v>
      </c>
      <c r="AK98" s="0" t="n">
        <f aca="false">AJ98*EXP((Inputs!$B$6-Inputs!$B$7-0.5*Inputs!$B$8^2)*$B$2+Inputs!$B$8*SQRT($B$2)*MC_Shocks!AI95)</f>
        <v>513.881228400439</v>
      </c>
      <c r="AL98" s="0" t="n">
        <f aca="false">AK98*EXP((Inputs!$B$6-Inputs!$B$7-0.5*Inputs!$B$8^2)*$B$2+Inputs!$B$8*SQRT($B$2)*MC_Shocks!AJ95)</f>
        <v>515.771564140256</v>
      </c>
      <c r="AM98" s="0" t="n">
        <f aca="false">AL98*EXP((Inputs!$B$6-Inputs!$B$7-0.5*Inputs!$B$8^2)*$B$2+Inputs!$B$8*SQRT($B$2)*MC_Shocks!AK95)</f>
        <v>519.95623282734</v>
      </c>
      <c r="AN98" s="0" t="n">
        <f aca="false">AM98*EXP((Inputs!$B$6-Inputs!$B$7-0.5*Inputs!$B$8^2)*$B$2+Inputs!$B$8*SQRT($B$2)*MC_Shocks!AL95)</f>
        <v>513.564216391002</v>
      </c>
      <c r="AO98" s="0" t="n">
        <f aca="false">AN98*EXP((Inputs!$B$6-Inputs!$B$7-0.5*Inputs!$B$8^2)*$B$2+Inputs!$B$8*SQRT($B$2)*MC_Shocks!AM95)</f>
        <v>518.038215469299</v>
      </c>
      <c r="AP98" s="0" t="n">
        <f aca="false">AO98*EXP((Inputs!$B$6-Inputs!$B$7-0.5*Inputs!$B$8^2)*$B$2+Inputs!$B$8*SQRT($B$2)*MC_Shocks!AN95)</f>
        <v>518.24140175402</v>
      </c>
      <c r="AQ98" s="0" t="n">
        <f aca="false">AP98*EXP((Inputs!$B$6-Inputs!$B$7-0.5*Inputs!$B$8^2)*$B$2+Inputs!$B$8*SQRT($B$2)*MC_Shocks!AO95)</f>
        <v>522.798826511105</v>
      </c>
      <c r="AR98" s="0" t="n">
        <f aca="false">AQ98*EXP((Inputs!$B$6-Inputs!$B$7-0.5*Inputs!$B$8^2)*$B$2+Inputs!$B$8*SQRT($B$2)*MC_Shocks!AP95)</f>
        <v>522.556968988505</v>
      </c>
      <c r="AS98" s="0" t="n">
        <f aca="false">AR98*EXP((Inputs!$B$6-Inputs!$B$7-0.5*Inputs!$B$8^2)*$B$2+Inputs!$B$8*SQRT($B$2)*MC_Shocks!AQ95)</f>
        <v>512.253287501208</v>
      </c>
      <c r="AT98" s="0" t="n">
        <f aca="false">AS98*EXP((Inputs!$B$6-Inputs!$B$7-0.5*Inputs!$B$8^2)*$B$2+Inputs!$B$8*SQRT($B$2)*MC_Shocks!AR95)</f>
        <v>511.684375712388</v>
      </c>
      <c r="AU98" s="0" t="n">
        <f aca="false">AT98*EXP((Inputs!$B$6-Inputs!$B$7-0.5*Inputs!$B$8^2)*$B$2+Inputs!$B$8*SQRT($B$2)*MC_Shocks!AS95)</f>
        <v>516.054504371752</v>
      </c>
      <c r="AV98" s="0" t="n">
        <f aca="false">AU98*EXP((Inputs!$B$6-Inputs!$B$7-0.5*Inputs!$B$8^2)*$B$2+Inputs!$B$8*SQRT($B$2)*MC_Shocks!AT95)</f>
        <v>512.456927690606</v>
      </c>
      <c r="AW98" s="0" t="n">
        <f aca="false">AV98*EXP((Inputs!$B$6-Inputs!$B$7-0.5*Inputs!$B$8^2)*$B$2+Inputs!$B$8*SQRT($B$2)*MC_Shocks!AU95)</f>
        <v>510.930350593551</v>
      </c>
      <c r="AX98" s="0" t="n">
        <f aca="false">AW98*EXP((Inputs!$B$6-Inputs!$B$7-0.5*Inputs!$B$8^2)*$B$2+Inputs!$B$8*SQRT($B$2)*MC_Shocks!AV95)</f>
        <v>510.265076334774</v>
      </c>
      <c r="AY98" s="0" t="n">
        <f aca="false">AX98*EXP((Inputs!$B$6-Inputs!$B$7-0.5*Inputs!$B$8^2)*$B$2+Inputs!$B$8*SQRT($B$2)*MC_Shocks!AW95)</f>
        <v>498.709092830742</v>
      </c>
      <c r="AZ98" s="0" t="n">
        <f aca="false">AY98*EXP((Inputs!$B$6-Inputs!$B$7-0.5*Inputs!$B$8^2)*$B$2+Inputs!$B$8*SQRT($B$2)*MC_Shocks!AX95)</f>
        <v>505.413046218646</v>
      </c>
      <c r="BA98" s="0" t="n">
        <f aca="false">AZ98*EXP((Inputs!$B$6-Inputs!$B$7-0.5*Inputs!$B$8^2)*$B$2+Inputs!$B$8*SQRT($B$2)*MC_Shocks!AY95)</f>
        <v>501.85927810236</v>
      </c>
      <c r="BB98" s="0" t="n">
        <f aca="false">BA98*EXP((Inputs!$B$6-Inputs!$B$7-0.5*Inputs!$B$8^2)*$B$2+Inputs!$B$8*SQRT($B$2)*MC_Shocks!AZ95)</f>
        <v>503.924303365895</v>
      </c>
      <c r="BC98" s="0" t="n">
        <f aca="false">BB98*EXP((Inputs!$B$6-Inputs!$B$7-0.5*Inputs!$B$8^2)*$B$2+Inputs!$B$8*SQRT($B$2)*MC_Shocks!BA95)</f>
        <v>503.625328631219</v>
      </c>
      <c r="BD98" s="0" t="n">
        <f aca="false">BC98*EXP((Inputs!$B$6-Inputs!$B$7-0.5*Inputs!$B$8^2)*$B$2+Inputs!$B$8*SQRT($B$2)*MC_Shocks!BB95)</f>
        <v>508.722950433281</v>
      </c>
      <c r="BE98" s="0" t="n">
        <f aca="false">BD98*EXP((Inputs!$B$6-Inputs!$B$7-0.5*Inputs!$B$8^2)*$B$2+Inputs!$B$8*SQRT($B$2)*MC_Shocks!BC95)</f>
        <v>510.412448666103</v>
      </c>
      <c r="BF98" s="0" t="n">
        <f aca="false">BE98*EXP((Inputs!$B$6-Inputs!$B$7-0.5*Inputs!$B$8^2)*$B$2+Inputs!$B$8*SQRT($B$2)*MC_Shocks!BD95)</f>
        <v>509.510165506074</v>
      </c>
      <c r="BG98" s="0" t="n">
        <f aca="false">BF98*EXP((Inputs!$B$6-Inputs!$B$7-0.5*Inputs!$B$8^2)*$B$2+Inputs!$B$8*SQRT($B$2)*MC_Shocks!BE95)</f>
        <v>505.959138331067</v>
      </c>
      <c r="BH98" s="0" t="n">
        <f aca="false">BG98*EXP((Inputs!$B$6-Inputs!$B$7-0.5*Inputs!$B$8^2)*$B$2+Inputs!$B$8*SQRT($B$2)*MC_Shocks!BF95)</f>
        <v>509.219701968471</v>
      </c>
      <c r="BI98" s="0" t="n">
        <f aca="false">BH98*EXP((Inputs!$B$6-Inputs!$B$7-0.5*Inputs!$B$8^2)*$B$2+Inputs!$B$8*SQRT($B$2)*MC_Shocks!BG95)</f>
        <v>501.754998063866</v>
      </c>
      <c r="BJ98" s="0" t="n">
        <f aca="false">BI98*EXP((Inputs!$B$6-Inputs!$B$7-0.5*Inputs!$B$8^2)*$B$2+Inputs!$B$8*SQRT($B$2)*MC_Shocks!BH95)</f>
        <v>504.38007458468</v>
      </c>
      <c r="BK98" s="0" t="n">
        <f aca="false">BJ98*EXP((Inputs!$B$6-Inputs!$B$7-0.5*Inputs!$B$8^2)*$B$2+Inputs!$B$8*SQRT($B$2)*MC_Shocks!BI95)</f>
        <v>500.048827519573</v>
      </c>
      <c r="BL98" s="0" t="n">
        <f aca="false">BK98*EXP((Inputs!$B$6-Inputs!$B$7-0.5*Inputs!$B$8^2)*$B$2+Inputs!$B$8*SQRT($B$2)*MC_Shocks!BJ95)</f>
        <v>505.088869922218</v>
      </c>
      <c r="BM98" s="0" t="n">
        <f aca="false">BL98*EXP((Inputs!$B$6-Inputs!$B$7-0.5*Inputs!$B$8^2)*$B$2+Inputs!$B$8*SQRT($B$2)*MC_Shocks!BK95)</f>
        <v>505.783293851036</v>
      </c>
      <c r="BN98" s="0" t="n">
        <f aca="false">AVERAGE(C98:BM98)</f>
        <v>532.26172492862</v>
      </c>
      <c r="BO98" s="0" t="n">
        <f aca="false">MAX(B98:BM98)</f>
        <v>583.404600889339</v>
      </c>
      <c r="BP98" s="0" t="n">
        <f aca="false">MAX(BM98-Inputs!$B$4,0)</f>
        <v>0</v>
      </c>
      <c r="BQ98" s="0" t="n">
        <f aca="false">MAX(Inputs!$B$4-BM98,0)</f>
        <v>69.2167061489645</v>
      </c>
      <c r="BR98" s="0" t="n">
        <f aca="false">MAX(BN98-Inputs!$B$4,0)</f>
        <v>0</v>
      </c>
      <c r="BS98" s="0" t="n">
        <f aca="false">IF(BO98&gt;=Inputs!$B$9,0,MAX(BM98-Inputs!$B$4,0))</f>
        <v>0</v>
      </c>
    </row>
    <row r="99" customFormat="false" ht="15" hidden="false" customHeight="false" outlineLevel="0" collapsed="false">
      <c r="A99" s="0" t="n">
        <v>95</v>
      </c>
      <c r="B99" s="0" t="n">
        <f aca="false">Inputs!$B$3</f>
        <v>574.788024902344</v>
      </c>
      <c r="C99" s="0" t="n">
        <f aca="false">B99*EXP((Inputs!$B$6-Inputs!$B$7-0.5*Inputs!$B$8^2)*$B$2+Inputs!$B$8*SQRT($B$2)*MC_Shocks!A96)</f>
        <v>577.787097226174</v>
      </c>
      <c r="D99" s="0" t="n">
        <f aca="false">C99*EXP((Inputs!$B$6-Inputs!$B$7-0.5*Inputs!$B$8^2)*$B$2+Inputs!$B$8*SQRT($B$2)*MC_Shocks!B96)</f>
        <v>578.217559687357</v>
      </c>
      <c r="E99" s="0" t="n">
        <f aca="false">D99*EXP((Inputs!$B$6-Inputs!$B$7-0.5*Inputs!$B$8^2)*$B$2+Inputs!$B$8*SQRT($B$2)*MC_Shocks!C96)</f>
        <v>570.288850246746</v>
      </c>
      <c r="F99" s="0" t="n">
        <f aca="false">E99*EXP((Inputs!$B$6-Inputs!$B$7-0.5*Inputs!$B$8^2)*$B$2+Inputs!$B$8*SQRT($B$2)*MC_Shocks!D96)</f>
        <v>566.461538034739</v>
      </c>
      <c r="G99" s="0" t="n">
        <f aca="false">F99*EXP((Inputs!$B$6-Inputs!$B$7-0.5*Inputs!$B$8^2)*$B$2+Inputs!$B$8*SQRT($B$2)*MC_Shocks!E96)</f>
        <v>569.544859770208</v>
      </c>
      <c r="H99" s="0" t="n">
        <f aca="false">G99*EXP((Inputs!$B$6-Inputs!$B$7-0.5*Inputs!$B$8^2)*$B$2+Inputs!$B$8*SQRT($B$2)*MC_Shocks!F96)</f>
        <v>570.352135720315</v>
      </c>
      <c r="I99" s="0" t="n">
        <f aca="false">H99*EXP((Inputs!$B$6-Inputs!$B$7-0.5*Inputs!$B$8^2)*$B$2+Inputs!$B$8*SQRT($B$2)*MC_Shocks!G96)</f>
        <v>575.775038701786</v>
      </c>
      <c r="J99" s="0" t="n">
        <f aca="false">I99*EXP((Inputs!$B$6-Inputs!$B$7-0.5*Inputs!$B$8^2)*$B$2+Inputs!$B$8*SQRT($B$2)*MC_Shocks!H96)</f>
        <v>577.674473676733</v>
      </c>
      <c r="K99" s="0" t="n">
        <f aca="false">J99*EXP((Inputs!$B$6-Inputs!$B$7-0.5*Inputs!$B$8^2)*$B$2+Inputs!$B$8*SQRT($B$2)*MC_Shocks!I96)</f>
        <v>573.315419174053</v>
      </c>
      <c r="L99" s="0" t="n">
        <f aca="false">K99*EXP((Inputs!$B$6-Inputs!$B$7-0.5*Inputs!$B$8^2)*$B$2+Inputs!$B$8*SQRT($B$2)*MC_Shocks!J96)</f>
        <v>569.759998557382</v>
      </c>
      <c r="M99" s="0" t="n">
        <f aca="false">L99*EXP((Inputs!$B$6-Inputs!$B$7-0.5*Inputs!$B$8^2)*$B$2+Inputs!$B$8*SQRT($B$2)*MC_Shocks!K96)</f>
        <v>570.279153745513</v>
      </c>
      <c r="N99" s="0" t="n">
        <f aca="false">M99*EXP((Inputs!$B$6-Inputs!$B$7-0.5*Inputs!$B$8^2)*$B$2+Inputs!$B$8*SQRT($B$2)*MC_Shocks!L96)</f>
        <v>559.958733473768</v>
      </c>
      <c r="O99" s="0" t="n">
        <f aca="false">N99*EXP((Inputs!$B$6-Inputs!$B$7-0.5*Inputs!$B$8^2)*$B$2+Inputs!$B$8*SQRT($B$2)*MC_Shocks!M96)</f>
        <v>567.495470421165</v>
      </c>
      <c r="P99" s="0" t="n">
        <f aca="false">O99*EXP((Inputs!$B$6-Inputs!$B$7-0.5*Inputs!$B$8^2)*$B$2+Inputs!$B$8*SQRT($B$2)*MC_Shocks!N96)</f>
        <v>569.541388286891</v>
      </c>
      <c r="Q99" s="0" t="n">
        <f aca="false">P99*EXP((Inputs!$B$6-Inputs!$B$7-0.5*Inputs!$B$8^2)*$B$2+Inputs!$B$8*SQRT($B$2)*MC_Shocks!O96)</f>
        <v>575.166635867997</v>
      </c>
      <c r="R99" s="0" t="n">
        <f aca="false">Q99*EXP((Inputs!$B$6-Inputs!$B$7-0.5*Inputs!$B$8^2)*$B$2+Inputs!$B$8*SQRT($B$2)*MC_Shocks!P96)</f>
        <v>568.053303580278</v>
      </c>
      <c r="S99" s="0" t="n">
        <f aca="false">R99*EXP((Inputs!$B$6-Inputs!$B$7-0.5*Inputs!$B$8^2)*$B$2+Inputs!$B$8*SQRT($B$2)*MC_Shocks!Q96)</f>
        <v>573.743638206926</v>
      </c>
      <c r="T99" s="0" t="n">
        <f aca="false">S99*EXP((Inputs!$B$6-Inputs!$B$7-0.5*Inputs!$B$8^2)*$B$2+Inputs!$B$8*SQRT($B$2)*MC_Shocks!R96)</f>
        <v>584.045794344248</v>
      </c>
      <c r="U99" s="0" t="n">
        <f aca="false">T99*EXP((Inputs!$B$6-Inputs!$B$7-0.5*Inputs!$B$8^2)*$B$2+Inputs!$B$8*SQRT($B$2)*MC_Shocks!S96)</f>
        <v>578.012356221033</v>
      </c>
      <c r="V99" s="0" t="n">
        <f aca="false">U99*EXP((Inputs!$B$6-Inputs!$B$7-0.5*Inputs!$B$8^2)*$B$2+Inputs!$B$8*SQRT($B$2)*MC_Shocks!T96)</f>
        <v>581.615207773899</v>
      </c>
      <c r="W99" s="0" t="n">
        <f aca="false">V99*EXP((Inputs!$B$6-Inputs!$B$7-0.5*Inputs!$B$8^2)*$B$2+Inputs!$B$8*SQRT($B$2)*MC_Shocks!U96)</f>
        <v>581.675194509112</v>
      </c>
      <c r="X99" s="0" t="n">
        <f aca="false">W99*EXP((Inputs!$B$6-Inputs!$B$7-0.5*Inputs!$B$8^2)*$B$2+Inputs!$B$8*SQRT($B$2)*MC_Shocks!V96)</f>
        <v>574.646231086026</v>
      </c>
      <c r="Y99" s="0" t="n">
        <f aca="false">X99*EXP((Inputs!$B$6-Inputs!$B$7-0.5*Inputs!$B$8^2)*$B$2+Inputs!$B$8*SQRT($B$2)*MC_Shocks!W96)</f>
        <v>576.951933108874</v>
      </c>
      <c r="Z99" s="0" t="n">
        <f aca="false">Y99*EXP((Inputs!$B$6-Inputs!$B$7-0.5*Inputs!$B$8^2)*$B$2+Inputs!$B$8*SQRT($B$2)*MC_Shocks!X96)</f>
        <v>580.834712028637</v>
      </c>
      <c r="AA99" s="0" t="n">
        <f aca="false">Z99*EXP((Inputs!$B$6-Inputs!$B$7-0.5*Inputs!$B$8^2)*$B$2+Inputs!$B$8*SQRT($B$2)*MC_Shocks!Y96)</f>
        <v>578.126002224709</v>
      </c>
      <c r="AB99" s="0" t="n">
        <f aca="false">AA99*EXP((Inputs!$B$6-Inputs!$B$7-0.5*Inputs!$B$8^2)*$B$2+Inputs!$B$8*SQRT($B$2)*MC_Shocks!Z96)</f>
        <v>583.553035613306</v>
      </c>
      <c r="AC99" s="0" t="n">
        <f aca="false">AB99*EXP((Inputs!$B$6-Inputs!$B$7-0.5*Inputs!$B$8^2)*$B$2+Inputs!$B$8*SQRT($B$2)*MC_Shocks!AA96)</f>
        <v>575.942194256611</v>
      </c>
      <c r="AD99" s="0" t="n">
        <f aca="false">AC99*EXP((Inputs!$B$6-Inputs!$B$7-0.5*Inputs!$B$8^2)*$B$2+Inputs!$B$8*SQRT($B$2)*MC_Shocks!AB96)</f>
        <v>569.206783641145</v>
      </c>
      <c r="AE99" s="0" t="n">
        <f aca="false">AD99*EXP((Inputs!$B$6-Inputs!$B$7-0.5*Inputs!$B$8^2)*$B$2+Inputs!$B$8*SQRT($B$2)*MC_Shocks!AC96)</f>
        <v>569.877675562479</v>
      </c>
      <c r="AF99" s="0" t="n">
        <f aca="false">AE99*EXP((Inputs!$B$6-Inputs!$B$7-0.5*Inputs!$B$8^2)*$B$2+Inputs!$B$8*SQRT($B$2)*MC_Shocks!AD96)</f>
        <v>570.046217945818</v>
      </c>
      <c r="AG99" s="0" t="n">
        <f aca="false">AF99*EXP((Inputs!$B$6-Inputs!$B$7-0.5*Inputs!$B$8^2)*$B$2+Inputs!$B$8*SQRT($B$2)*MC_Shocks!AE96)</f>
        <v>566.868423709741</v>
      </c>
      <c r="AH99" s="0" t="n">
        <f aca="false">AG99*EXP((Inputs!$B$6-Inputs!$B$7-0.5*Inputs!$B$8^2)*$B$2+Inputs!$B$8*SQRT($B$2)*MC_Shocks!AF96)</f>
        <v>570.574660134797</v>
      </c>
      <c r="AI99" s="0" t="n">
        <f aca="false">AH99*EXP((Inputs!$B$6-Inputs!$B$7-0.5*Inputs!$B$8^2)*$B$2+Inputs!$B$8*SQRT($B$2)*MC_Shocks!AG96)</f>
        <v>573.036789796078</v>
      </c>
      <c r="AJ99" s="0" t="n">
        <f aca="false">AI99*EXP((Inputs!$B$6-Inputs!$B$7-0.5*Inputs!$B$8^2)*$B$2+Inputs!$B$8*SQRT($B$2)*MC_Shocks!AH96)</f>
        <v>577.005519149785</v>
      </c>
      <c r="AK99" s="0" t="n">
        <f aca="false">AJ99*EXP((Inputs!$B$6-Inputs!$B$7-0.5*Inputs!$B$8^2)*$B$2+Inputs!$B$8*SQRT($B$2)*MC_Shocks!AI96)</f>
        <v>576.496531315438</v>
      </c>
      <c r="AL99" s="0" t="n">
        <f aca="false">AK99*EXP((Inputs!$B$6-Inputs!$B$7-0.5*Inputs!$B$8^2)*$B$2+Inputs!$B$8*SQRT($B$2)*MC_Shocks!AJ96)</f>
        <v>579.313566356388</v>
      </c>
      <c r="AM99" s="0" t="n">
        <f aca="false">AL99*EXP((Inputs!$B$6-Inputs!$B$7-0.5*Inputs!$B$8^2)*$B$2+Inputs!$B$8*SQRT($B$2)*MC_Shocks!AK96)</f>
        <v>577.323574841806</v>
      </c>
      <c r="AN99" s="0" t="n">
        <f aca="false">AM99*EXP((Inputs!$B$6-Inputs!$B$7-0.5*Inputs!$B$8^2)*$B$2+Inputs!$B$8*SQRT($B$2)*MC_Shocks!AL96)</f>
        <v>586.862229091221</v>
      </c>
      <c r="AO99" s="0" t="n">
        <f aca="false">AN99*EXP((Inputs!$B$6-Inputs!$B$7-0.5*Inputs!$B$8^2)*$B$2+Inputs!$B$8*SQRT($B$2)*MC_Shocks!AM96)</f>
        <v>583.146547498598</v>
      </c>
      <c r="AP99" s="0" t="n">
        <f aca="false">AO99*EXP((Inputs!$B$6-Inputs!$B$7-0.5*Inputs!$B$8^2)*$B$2+Inputs!$B$8*SQRT($B$2)*MC_Shocks!AN96)</f>
        <v>593.023538869468</v>
      </c>
      <c r="AQ99" s="0" t="n">
        <f aca="false">AP99*EXP((Inputs!$B$6-Inputs!$B$7-0.5*Inputs!$B$8^2)*$B$2+Inputs!$B$8*SQRT($B$2)*MC_Shocks!AO96)</f>
        <v>593.24364625834</v>
      </c>
      <c r="AR99" s="0" t="n">
        <f aca="false">AQ99*EXP((Inputs!$B$6-Inputs!$B$7-0.5*Inputs!$B$8^2)*$B$2+Inputs!$B$8*SQRT($B$2)*MC_Shocks!AP96)</f>
        <v>586.860791187819</v>
      </c>
      <c r="AS99" s="0" t="n">
        <f aca="false">AR99*EXP((Inputs!$B$6-Inputs!$B$7-0.5*Inputs!$B$8^2)*$B$2+Inputs!$B$8*SQRT($B$2)*MC_Shocks!AQ96)</f>
        <v>593.32059573371</v>
      </c>
      <c r="AT99" s="0" t="n">
        <f aca="false">AS99*EXP((Inputs!$B$6-Inputs!$B$7-0.5*Inputs!$B$8^2)*$B$2+Inputs!$B$8*SQRT($B$2)*MC_Shocks!AR96)</f>
        <v>593.969508195274</v>
      </c>
      <c r="AU99" s="0" t="n">
        <f aca="false">AT99*EXP((Inputs!$B$6-Inputs!$B$7-0.5*Inputs!$B$8^2)*$B$2+Inputs!$B$8*SQRT($B$2)*MC_Shocks!AS96)</f>
        <v>598.04993093915</v>
      </c>
      <c r="AV99" s="0" t="n">
        <f aca="false">AU99*EXP((Inputs!$B$6-Inputs!$B$7-0.5*Inputs!$B$8^2)*$B$2+Inputs!$B$8*SQRT($B$2)*MC_Shocks!AT96)</f>
        <v>603.941522371964</v>
      </c>
      <c r="AW99" s="0" t="n">
        <f aca="false">AV99*EXP((Inputs!$B$6-Inputs!$B$7-0.5*Inputs!$B$8^2)*$B$2+Inputs!$B$8*SQRT($B$2)*MC_Shocks!AU96)</f>
        <v>605.619978952248</v>
      </c>
      <c r="AX99" s="0" t="n">
        <f aca="false">AW99*EXP((Inputs!$B$6-Inputs!$B$7-0.5*Inputs!$B$8^2)*$B$2+Inputs!$B$8*SQRT($B$2)*MC_Shocks!AV96)</f>
        <v>602.838176154969</v>
      </c>
      <c r="AY99" s="0" t="n">
        <f aca="false">AX99*EXP((Inputs!$B$6-Inputs!$B$7-0.5*Inputs!$B$8^2)*$B$2+Inputs!$B$8*SQRT($B$2)*MC_Shocks!AW96)</f>
        <v>607.579736436436</v>
      </c>
      <c r="AZ99" s="0" t="n">
        <f aca="false">AY99*EXP((Inputs!$B$6-Inputs!$B$7-0.5*Inputs!$B$8^2)*$B$2+Inputs!$B$8*SQRT($B$2)*MC_Shocks!AX96)</f>
        <v>607.640692577874</v>
      </c>
      <c r="BA99" s="0" t="n">
        <f aca="false">AZ99*EXP((Inputs!$B$6-Inputs!$B$7-0.5*Inputs!$B$8^2)*$B$2+Inputs!$B$8*SQRT($B$2)*MC_Shocks!AY96)</f>
        <v>611.013437858431</v>
      </c>
      <c r="BB99" s="0" t="n">
        <f aca="false">BA99*EXP((Inputs!$B$6-Inputs!$B$7-0.5*Inputs!$B$8^2)*$B$2+Inputs!$B$8*SQRT($B$2)*MC_Shocks!AZ96)</f>
        <v>600.719329278536</v>
      </c>
      <c r="BC99" s="0" t="n">
        <f aca="false">BB99*EXP((Inputs!$B$6-Inputs!$B$7-0.5*Inputs!$B$8^2)*$B$2+Inputs!$B$8*SQRT($B$2)*MC_Shocks!BA96)</f>
        <v>602.91006248646</v>
      </c>
      <c r="BD99" s="0" t="n">
        <f aca="false">BC99*EXP((Inputs!$B$6-Inputs!$B$7-0.5*Inputs!$B$8^2)*$B$2+Inputs!$B$8*SQRT($B$2)*MC_Shocks!BB96)</f>
        <v>599.92010425808</v>
      </c>
      <c r="BE99" s="0" t="n">
        <f aca="false">BD99*EXP((Inputs!$B$6-Inputs!$B$7-0.5*Inputs!$B$8^2)*$B$2+Inputs!$B$8*SQRT($B$2)*MC_Shocks!BC96)</f>
        <v>607.897605232623</v>
      </c>
      <c r="BF99" s="0" t="n">
        <f aca="false">BE99*EXP((Inputs!$B$6-Inputs!$B$7-0.5*Inputs!$B$8^2)*$B$2+Inputs!$B$8*SQRT($B$2)*MC_Shocks!BD96)</f>
        <v>610.96746603249</v>
      </c>
      <c r="BG99" s="0" t="n">
        <f aca="false">BF99*EXP((Inputs!$B$6-Inputs!$B$7-0.5*Inputs!$B$8^2)*$B$2+Inputs!$B$8*SQRT($B$2)*MC_Shocks!BE96)</f>
        <v>612.188854397188</v>
      </c>
      <c r="BH99" s="0" t="n">
        <f aca="false">BG99*EXP((Inputs!$B$6-Inputs!$B$7-0.5*Inputs!$B$8^2)*$B$2+Inputs!$B$8*SQRT($B$2)*MC_Shocks!BF96)</f>
        <v>614.613138289297</v>
      </c>
      <c r="BI99" s="0" t="n">
        <f aca="false">BH99*EXP((Inputs!$B$6-Inputs!$B$7-0.5*Inputs!$B$8^2)*$B$2+Inputs!$B$8*SQRT($B$2)*MC_Shocks!BG96)</f>
        <v>609.821786883076</v>
      </c>
      <c r="BJ99" s="0" t="n">
        <f aca="false">BI99*EXP((Inputs!$B$6-Inputs!$B$7-0.5*Inputs!$B$8^2)*$B$2+Inputs!$B$8*SQRT($B$2)*MC_Shocks!BH96)</f>
        <v>617.783653877706</v>
      </c>
      <c r="BK99" s="0" t="n">
        <f aca="false">BJ99*EXP((Inputs!$B$6-Inputs!$B$7-0.5*Inputs!$B$8^2)*$B$2+Inputs!$B$8*SQRT($B$2)*MC_Shocks!BI96)</f>
        <v>627.679768146568</v>
      </c>
      <c r="BL99" s="0" t="n">
        <f aca="false">BK99*EXP((Inputs!$B$6-Inputs!$B$7-0.5*Inputs!$B$8^2)*$B$2+Inputs!$B$8*SQRT($B$2)*MC_Shocks!BJ96)</f>
        <v>629.698673128297</v>
      </c>
      <c r="BM99" s="0" t="n">
        <f aca="false">BL99*EXP((Inputs!$B$6-Inputs!$B$7-0.5*Inputs!$B$8^2)*$B$2+Inputs!$B$8*SQRT($B$2)*MC_Shocks!BK96)</f>
        <v>637.753819171557</v>
      </c>
      <c r="BN99" s="0" t="n">
        <f aca="false">AVERAGE(C99:BM99)</f>
        <v>586.946544306434</v>
      </c>
      <c r="BO99" s="0" t="n">
        <f aca="false">MAX(B99:BM99)</f>
        <v>637.753819171557</v>
      </c>
      <c r="BP99" s="0" t="n">
        <f aca="false">MAX(BM99-Inputs!$B$4,0)</f>
        <v>62.753819171557</v>
      </c>
      <c r="BQ99" s="0" t="n">
        <f aca="false">MAX(Inputs!$B$4-BM99,0)</f>
        <v>0</v>
      </c>
      <c r="BR99" s="0" t="n">
        <f aca="false">MAX(BN99-Inputs!$B$4,0)</f>
        <v>11.9465443064339</v>
      </c>
      <c r="BS99" s="0" t="n">
        <f aca="false">IF(BO99&gt;=Inputs!$B$9,0,MAX(BM99-Inputs!$B$4,0))</f>
        <v>0</v>
      </c>
    </row>
    <row r="100" customFormat="false" ht="15" hidden="false" customHeight="false" outlineLevel="0" collapsed="false">
      <c r="A100" s="0" t="n">
        <v>96</v>
      </c>
      <c r="B100" s="0" t="n">
        <f aca="false">Inputs!$B$3</f>
        <v>574.788024902344</v>
      </c>
      <c r="C100" s="0" t="n">
        <f aca="false">B100*EXP((Inputs!$B$6-Inputs!$B$7-0.5*Inputs!$B$8^2)*$B$2+Inputs!$B$8*SQRT($B$2)*MC_Shocks!A97)</f>
        <v>572.252666070487</v>
      </c>
      <c r="D100" s="0" t="n">
        <f aca="false">C100*EXP((Inputs!$B$6-Inputs!$B$7-0.5*Inputs!$B$8^2)*$B$2+Inputs!$B$8*SQRT($B$2)*MC_Shocks!B97)</f>
        <v>568.699101643943</v>
      </c>
      <c r="E100" s="0" t="n">
        <f aca="false">D100*EXP((Inputs!$B$6-Inputs!$B$7-0.5*Inputs!$B$8^2)*$B$2+Inputs!$B$8*SQRT($B$2)*MC_Shocks!C97)</f>
        <v>568.937426340036</v>
      </c>
      <c r="F100" s="0" t="n">
        <f aca="false">E100*EXP((Inputs!$B$6-Inputs!$B$7-0.5*Inputs!$B$8^2)*$B$2+Inputs!$B$8*SQRT($B$2)*MC_Shocks!D97)</f>
        <v>570.957716241983</v>
      </c>
      <c r="G100" s="0" t="n">
        <f aca="false">F100*EXP((Inputs!$B$6-Inputs!$B$7-0.5*Inputs!$B$8^2)*$B$2+Inputs!$B$8*SQRT($B$2)*MC_Shocks!E97)</f>
        <v>569.229676202959</v>
      </c>
      <c r="H100" s="0" t="n">
        <f aca="false">G100*EXP((Inputs!$B$6-Inputs!$B$7-0.5*Inputs!$B$8^2)*$B$2+Inputs!$B$8*SQRT($B$2)*MC_Shocks!F97)</f>
        <v>571.717177019882</v>
      </c>
      <c r="I100" s="0" t="n">
        <f aca="false">H100*EXP((Inputs!$B$6-Inputs!$B$7-0.5*Inputs!$B$8^2)*$B$2+Inputs!$B$8*SQRT($B$2)*MC_Shocks!G97)</f>
        <v>573.162531656436</v>
      </c>
      <c r="J100" s="0" t="n">
        <f aca="false">I100*EXP((Inputs!$B$6-Inputs!$B$7-0.5*Inputs!$B$8^2)*$B$2+Inputs!$B$8*SQRT($B$2)*MC_Shocks!H97)</f>
        <v>568.694922419674</v>
      </c>
      <c r="K100" s="0" t="n">
        <f aca="false">J100*EXP((Inputs!$B$6-Inputs!$B$7-0.5*Inputs!$B$8^2)*$B$2+Inputs!$B$8*SQRT($B$2)*MC_Shocks!I97)</f>
        <v>571.094113522113</v>
      </c>
      <c r="L100" s="0" t="n">
        <f aca="false">K100*EXP((Inputs!$B$6-Inputs!$B$7-0.5*Inputs!$B$8^2)*$B$2+Inputs!$B$8*SQRT($B$2)*MC_Shocks!J97)</f>
        <v>575.073973406005</v>
      </c>
      <c r="M100" s="0" t="n">
        <f aca="false">L100*EXP((Inputs!$B$6-Inputs!$B$7-0.5*Inputs!$B$8^2)*$B$2+Inputs!$B$8*SQRT($B$2)*MC_Shocks!K97)</f>
        <v>575.911077274411</v>
      </c>
      <c r="N100" s="0" t="n">
        <f aca="false">M100*EXP((Inputs!$B$6-Inputs!$B$7-0.5*Inputs!$B$8^2)*$B$2+Inputs!$B$8*SQRT($B$2)*MC_Shocks!L97)</f>
        <v>581.256133550032</v>
      </c>
      <c r="O100" s="0" t="n">
        <f aca="false">N100*EXP((Inputs!$B$6-Inputs!$B$7-0.5*Inputs!$B$8^2)*$B$2+Inputs!$B$8*SQRT($B$2)*MC_Shocks!M97)</f>
        <v>575.723908414826</v>
      </c>
      <c r="P100" s="0" t="n">
        <f aca="false">O100*EXP((Inputs!$B$6-Inputs!$B$7-0.5*Inputs!$B$8^2)*$B$2+Inputs!$B$8*SQRT($B$2)*MC_Shocks!N97)</f>
        <v>577.919612493789</v>
      </c>
      <c r="Q100" s="0" t="n">
        <f aca="false">P100*EXP((Inputs!$B$6-Inputs!$B$7-0.5*Inputs!$B$8^2)*$B$2+Inputs!$B$8*SQRT($B$2)*MC_Shocks!O97)</f>
        <v>572.633168323582</v>
      </c>
      <c r="R100" s="0" t="n">
        <f aca="false">Q100*EXP((Inputs!$B$6-Inputs!$B$7-0.5*Inputs!$B$8^2)*$B$2+Inputs!$B$8*SQRT($B$2)*MC_Shocks!P97)</f>
        <v>567.648097788438</v>
      </c>
      <c r="S100" s="0" t="n">
        <f aca="false">R100*EXP((Inputs!$B$6-Inputs!$B$7-0.5*Inputs!$B$8^2)*$B$2+Inputs!$B$8*SQRT($B$2)*MC_Shocks!Q97)</f>
        <v>564.867312597624</v>
      </c>
      <c r="T100" s="0" t="n">
        <f aca="false">S100*EXP((Inputs!$B$6-Inputs!$B$7-0.5*Inputs!$B$8^2)*$B$2+Inputs!$B$8*SQRT($B$2)*MC_Shocks!R97)</f>
        <v>560.714497934962</v>
      </c>
      <c r="U100" s="0" t="n">
        <f aca="false">T100*EXP((Inputs!$B$6-Inputs!$B$7-0.5*Inputs!$B$8^2)*$B$2+Inputs!$B$8*SQRT($B$2)*MC_Shocks!S97)</f>
        <v>558.33489796464</v>
      </c>
      <c r="V100" s="0" t="n">
        <f aca="false">U100*EXP((Inputs!$B$6-Inputs!$B$7-0.5*Inputs!$B$8^2)*$B$2+Inputs!$B$8*SQRT($B$2)*MC_Shocks!T97)</f>
        <v>557.439757705781</v>
      </c>
      <c r="W100" s="0" t="n">
        <f aca="false">V100*EXP((Inputs!$B$6-Inputs!$B$7-0.5*Inputs!$B$8^2)*$B$2+Inputs!$B$8*SQRT($B$2)*MC_Shocks!U97)</f>
        <v>561.207033525186</v>
      </c>
      <c r="X100" s="0" t="n">
        <f aca="false">W100*EXP((Inputs!$B$6-Inputs!$B$7-0.5*Inputs!$B$8^2)*$B$2+Inputs!$B$8*SQRT($B$2)*MC_Shocks!V97)</f>
        <v>559.831847743971</v>
      </c>
      <c r="Y100" s="0" t="n">
        <f aca="false">X100*EXP((Inputs!$B$6-Inputs!$B$7-0.5*Inputs!$B$8^2)*$B$2+Inputs!$B$8*SQRT($B$2)*MC_Shocks!W97)</f>
        <v>552.886141327399</v>
      </c>
      <c r="Z100" s="0" t="n">
        <f aca="false">Y100*EXP((Inputs!$B$6-Inputs!$B$7-0.5*Inputs!$B$8^2)*$B$2+Inputs!$B$8*SQRT($B$2)*MC_Shocks!X97)</f>
        <v>557.961815515568</v>
      </c>
      <c r="AA100" s="0" t="n">
        <f aca="false">Z100*EXP((Inputs!$B$6-Inputs!$B$7-0.5*Inputs!$B$8^2)*$B$2+Inputs!$B$8*SQRT($B$2)*MC_Shocks!Y97)</f>
        <v>554.321172994061</v>
      </c>
      <c r="AB100" s="0" t="n">
        <f aca="false">AA100*EXP((Inputs!$B$6-Inputs!$B$7-0.5*Inputs!$B$8^2)*$B$2+Inputs!$B$8*SQRT($B$2)*MC_Shocks!Z97)</f>
        <v>554.115281401</v>
      </c>
      <c r="AC100" s="0" t="n">
        <f aca="false">AB100*EXP((Inputs!$B$6-Inputs!$B$7-0.5*Inputs!$B$8^2)*$B$2+Inputs!$B$8*SQRT($B$2)*MC_Shocks!AA97)</f>
        <v>556.134092466153</v>
      </c>
      <c r="AD100" s="0" t="n">
        <f aca="false">AC100*EXP((Inputs!$B$6-Inputs!$B$7-0.5*Inputs!$B$8^2)*$B$2+Inputs!$B$8*SQRT($B$2)*MC_Shocks!AB97)</f>
        <v>557.067973811419</v>
      </c>
      <c r="AE100" s="0" t="n">
        <f aca="false">AD100*EXP((Inputs!$B$6-Inputs!$B$7-0.5*Inputs!$B$8^2)*$B$2+Inputs!$B$8*SQRT($B$2)*MC_Shocks!AC97)</f>
        <v>561.977424648437</v>
      </c>
      <c r="AF100" s="0" t="n">
        <f aca="false">AE100*EXP((Inputs!$B$6-Inputs!$B$7-0.5*Inputs!$B$8^2)*$B$2+Inputs!$B$8*SQRT($B$2)*MC_Shocks!AD97)</f>
        <v>564.170166917589</v>
      </c>
      <c r="AG100" s="0" t="n">
        <f aca="false">AF100*EXP((Inputs!$B$6-Inputs!$B$7-0.5*Inputs!$B$8^2)*$B$2+Inputs!$B$8*SQRT($B$2)*MC_Shocks!AE97)</f>
        <v>560.381338065508</v>
      </c>
      <c r="AH100" s="0" t="n">
        <f aca="false">AG100*EXP((Inputs!$B$6-Inputs!$B$7-0.5*Inputs!$B$8^2)*$B$2+Inputs!$B$8*SQRT($B$2)*MC_Shocks!AF97)</f>
        <v>570.204055715922</v>
      </c>
      <c r="AI100" s="0" t="n">
        <f aca="false">AH100*EXP((Inputs!$B$6-Inputs!$B$7-0.5*Inputs!$B$8^2)*$B$2+Inputs!$B$8*SQRT($B$2)*MC_Shocks!AG97)</f>
        <v>571.137654478578</v>
      </c>
      <c r="AJ100" s="0" t="n">
        <f aca="false">AI100*EXP((Inputs!$B$6-Inputs!$B$7-0.5*Inputs!$B$8^2)*$B$2+Inputs!$B$8*SQRT($B$2)*MC_Shocks!AH97)</f>
        <v>570.524287210518</v>
      </c>
      <c r="AK100" s="0" t="n">
        <f aca="false">AJ100*EXP((Inputs!$B$6-Inputs!$B$7-0.5*Inputs!$B$8^2)*$B$2+Inputs!$B$8*SQRT($B$2)*MC_Shocks!AI97)</f>
        <v>574.957917222041</v>
      </c>
      <c r="AL100" s="0" t="n">
        <f aca="false">AK100*EXP((Inputs!$B$6-Inputs!$B$7-0.5*Inputs!$B$8^2)*$B$2+Inputs!$B$8*SQRT($B$2)*MC_Shocks!AJ97)</f>
        <v>576.151163568155</v>
      </c>
      <c r="AM100" s="0" t="n">
        <f aca="false">AL100*EXP((Inputs!$B$6-Inputs!$B$7-0.5*Inputs!$B$8^2)*$B$2+Inputs!$B$8*SQRT($B$2)*MC_Shocks!AK97)</f>
        <v>578.033284357846</v>
      </c>
      <c r="AN100" s="0" t="n">
        <f aca="false">AM100*EXP((Inputs!$B$6-Inputs!$B$7-0.5*Inputs!$B$8^2)*$B$2+Inputs!$B$8*SQRT($B$2)*MC_Shocks!AL97)</f>
        <v>589.630564281061</v>
      </c>
      <c r="AO100" s="0" t="n">
        <f aca="false">AN100*EXP((Inputs!$B$6-Inputs!$B$7-0.5*Inputs!$B$8^2)*$B$2+Inputs!$B$8*SQRT($B$2)*MC_Shocks!AM97)</f>
        <v>588.400582502161</v>
      </c>
      <c r="AP100" s="0" t="n">
        <f aca="false">AO100*EXP((Inputs!$B$6-Inputs!$B$7-0.5*Inputs!$B$8^2)*$B$2+Inputs!$B$8*SQRT($B$2)*MC_Shocks!AN97)</f>
        <v>586.974584517084</v>
      </c>
      <c r="AQ100" s="0" t="n">
        <f aca="false">AP100*EXP((Inputs!$B$6-Inputs!$B$7-0.5*Inputs!$B$8^2)*$B$2+Inputs!$B$8*SQRT($B$2)*MC_Shocks!AO97)</f>
        <v>587.573099023693</v>
      </c>
      <c r="AR100" s="0" t="n">
        <f aca="false">AQ100*EXP((Inputs!$B$6-Inputs!$B$7-0.5*Inputs!$B$8^2)*$B$2+Inputs!$B$8*SQRT($B$2)*MC_Shocks!AP97)</f>
        <v>592.644831193704</v>
      </c>
      <c r="AS100" s="0" t="n">
        <f aca="false">AR100*EXP((Inputs!$B$6-Inputs!$B$7-0.5*Inputs!$B$8^2)*$B$2+Inputs!$B$8*SQRT($B$2)*MC_Shocks!AQ97)</f>
        <v>585.659367250106</v>
      </c>
      <c r="AT100" s="0" t="n">
        <f aca="false">AS100*EXP((Inputs!$B$6-Inputs!$B$7-0.5*Inputs!$B$8^2)*$B$2+Inputs!$B$8*SQRT($B$2)*MC_Shocks!AR97)</f>
        <v>576.652588507111</v>
      </c>
      <c r="AU100" s="0" t="n">
        <f aca="false">AT100*EXP((Inputs!$B$6-Inputs!$B$7-0.5*Inputs!$B$8^2)*$B$2+Inputs!$B$8*SQRT($B$2)*MC_Shocks!AS97)</f>
        <v>574.027182066516</v>
      </c>
      <c r="AV100" s="0" t="n">
        <f aca="false">AU100*EXP((Inputs!$B$6-Inputs!$B$7-0.5*Inputs!$B$8^2)*$B$2+Inputs!$B$8*SQRT($B$2)*MC_Shocks!AT97)</f>
        <v>566.688194727718</v>
      </c>
      <c r="AW100" s="0" t="n">
        <f aca="false">AV100*EXP((Inputs!$B$6-Inputs!$B$7-0.5*Inputs!$B$8^2)*$B$2+Inputs!$B$8*SQRT($B$2)*MC_Shocks!AU97)</f>
        <v>564.834850581603</v>
      </c>
      <c r="AX100" s="0" t="n">
        <f aca="false">AW100*EXP((Inputs!$B$6-Inputs!$B$7-0.5*Inputs!$B$8^2)*$B$2+Inputs!$B$8*SQRT($B$2)*MC_Shocks!AV97)</f>
        <v>567.144446356055</v>
      </c>
      <c r="AY100" s="0" t="n">
        <f aca="false">AX100*EXP((Inputs!$B$6-Inputs!$B$7-0.5*Inputs!$B$8^2)*$B$2+Inputs!$B$8*SQRT($B$2)*MC_Shocks!AW97)</f>
        <v>563.204096537222</v>
      </c>
      <c r="AZ100" s="0" t="n">
        <f aca="false">AY100*EXP((Inputs!$B$6-Inputs!$B$7-0.5*Inputs!$B$8^2)*$B$2+Inputs!$B$8*SQRT($B$2)*MC_Shocks!AX97)</f>
        <v>556.91768522976</v>
      </c>
      <c r="BA100" s="0" t="n">
        <f aca="false">AZ100*EXP((Inputs!$B$6-Inputs!$B$7-0.5*Inputs!$B$8^2)*$B$2+Inputs!$B$8*SQRT($B$2)*MC_Shocks!AY97)</f>
        <v>557.276665664773</v>
      </c>
      <c r="BB100" s="0" t="n">
        <f aca="false">BA100*EXP((Inputs!$B$6-Inputs!$B$7-0.5*Inputs!$B$8^2)*$B$2+Inputs!$B$8*SQRT($B$2)*MC_Shocks!AZ97)</f>
        <v>561.155850260415</v>
      </c>
      <c r="BC100" s="0" t="n">
        <f aca="false">BB100*EXP((Inputs!$B$6-Inputs!$B$7-0.5*Inputs!$B$8^2)*$B$2+Inputs!$B$8*SQRT($B$2)*MC_Shocks!BA97)</f>
        <v>553.713189638454</v>
      </c>
      <c r="BD100" s="0" t="n">
        <f aca="false">BC100*EXP((Inputs!$B$6-Inputs!$B$7-0.5*Inputs!$B$8^2)*$B$2+Inputs!$B$8*SQRT($B$2)*MC_Shocks!BB97)</f>
        <v>557.380451619893</v>
      </c>
      <c r="BE100" s="0" t="n">
        <f aca="false">BD100*EXP((Inputs!$B$6-Inputs!$B$7-0.5*Inputs!$B$8^2)*$B$2+Inputs!$B$8*SQRT($B$2)*MC_Shocks!BC97)</f>
        <v>561.058977776226</v>
      </c>
      <c r="BF100" s="0" t="n">
        <f aca="false">BE100*EXP((Inputs!$B$6-Inputs!$B$7-0.5*Inputs!$B$8^2)*$B$2+Inputs!$B$8*SQRT($B$2)*MC_Shocks!BD97)</f>
        <v>565.374914927263</v>
      </c>
      <c r="BG100" s="0" t="n">
        <f aca="false">BF100*EXP((Inputs!$B$6-Inputs!$B$7-0.5*Inputs!$B$8^2)*$B$2+Inputs!$B$8*SQRT($B$2)*MC_Shocks!BE97)</f>
        <v>570.920266209567</v>
      </c>
      <c r="BH100" s="0" t="n">
        <f aca="false">BG100*EXP((Inputs!$B$6-Inputs!$B$7-0.5*Inputs!$B$8^2)*$B$2+Inputs!$B$8*SQRT($B$2)*MC_Shocks!BF97)</f>
        <v>581.035803747224</v>
      </c>
      <c r="BI100" s="0" t="n">
        <f aca="false">BH100*EXP((Inputs!$B$6-Inputs!$B$7-0.5*Inputs!$B$8^2)*$B$2+Inputs!$B$8*SQRT($B$2)*MC_Shocks!BG97)</f>
        <v>579.451428294485</v>
      </c>
      <c r="BJ100" s="0" t="n">
        <f aca="false">BI100*EXP((Inputs!$B$6-Inputs!$B$7-0.5*Inputs!$B$8^2)*$B$2+Inputs!$B$8*SQRT($B$2)*MC_Shocks!BH97)</f>
        <v>580.010030569747</v>
      </c>
      <c r="BK100" s="0" t="n">
        <f aca="false">BJ100*EXP((Inputs!$B$6-Inputs!$B$7-0.5*Inputs!$B$8^2)*$B$2+Inputs!$B$8*SQRT($B$2)*MC_Shocks!BI97)</f>
        <v>578.151610020257</v>
      </c>
      <c r="BL100" s="0" t="n">
        <f aca="false">BK100*EXP((Inputs!$B$6-Inputs!$B$7-0.5*Inputs!$B$8^2)*$B$2+Inputs!$B$8*SQRT($B$2)*MC_Shocks!BJ97)</f>
        <v>578.215215947473</v>
      </c>
      <c r="BM100" s="0" t="n">
        <f aca="false">BL100*EXP((Inputs!$B$6-Inputs!$B$7-0.5*Inputs!$B$8^2)*$B$2+Inputs!$B$8*SQRT($B$2)*MC_Shocks!BK97)</f>
        <v>585.344578869275</v>
      </c>
      <c r="BN100" s="0" t="n">
        <f aca="false">AVERAGE(C100:BM100)</f>
        <v>569.726531362854</v>
      </c>
      <c r="BO100" s="0" t="n">
        <f aca="false">MAX(B100:BM100)</f>
        <v>592.644831193704</v>
      </c>
      <c r="BP100" s="0" t="n">
        <f aca="false">MAX(BM100-Inputs!$B$4,0)</f>
        <v>10.3445788692748</v>
      </c>
      <c r="BQ100" s="0" t="n">
        <f aca="false">MAX(Inputs!$B$4-BM100,0)</f>
        <v>0</v>
      </c>
      <c r="BR100" s="0" t="n">
        <f aca="false">MAX(BN100-Inputs!$B$4,0)</f>
        <v>0</v>
      </c>
      <c r="BS100" s="0" t="n">
        <f aca="false">IF(BO100&gt;=Inputs!$B$9,0,MAX(BM100-Inputs!$B$4,0))</f>
        <v>10.3445788692748</v>
      </c>
    </row>
    <row r="101" customFormat="false" ht="15" hidden="false" customHeight="false" outlineLevel="0" collapsed="false">
      <c r="A101" s="0" t="n">
        <v>97</v>
      </c>
      <c r="B101" s="0" t="n">
        <f aca="false">Inputs!$B$3</f>
        <v>574.788024902344</v>
      </c>
      <c r="C101" s="0" t="n">
        <f aca="false">B101*EXP((Inputs!$B$6-Inputs!$B$7-0.5*Inputs!$B$8^2)*$B$2+Inputs!$B$8*SQRT($B$2)*MC_Shocks!A98)</f>
        <v>568.741315546922</v>
      </c>
      <c r="D101" s="0" t="n">
        <f aca="false">C101*EXP((Inputs!$B$6-Inputs!$B$7-0.5*Inputs!$B$8^2)*$B$2+Inputs!$B$8*SQRT($B$2)*MC_Shocks!B98)</f>
        <v>564.922952756146</v>
      </c>
      <c r="E101" s="0" t="n">
        <f aca="false">D101*EXP((Inputs!$B$6-Inputs!$B$7-0.5*Inputs!$B$8^2)*$B$2+Inputs!$B$8*SQRT($B$2)*MC_Shocks!C98)</f>
        <v>571.182518330465</v>
      </c>
      <c r="F101" s="0" t="n">
        <f aca="false">E101*EXP((Inputs!$B$6-Inputs!$B$7-0.5*Inputs!$B$8^2)*$B$2+Inputs!$B$8*SQRT($B$2)*MC_Shocks!D98)</f>
        <v>575.877545178183</v>
      </c>
      <c r="G101" s="0" t="n">
        <f aca="false">F101*EXP((Inputs!$B$6-Inputs!$B$7-0.5*Inputs!$B$8^2)*$B$2+Inputs!$B$8*SQRT($B$2)*MC_Shocks!E98)</f>
        <v>574.275164116867</v>
      </c>
      <c r="H101" s="0" t="n">
        <f aca="false">G101*EXP((Inputs!$B$6-Inputs!$B$7-0.5*Inputs!$B$8^2)*$B$2+Inputs!$B$8*SQRT($B$2)*MC_Shocks!F98)</f>
        <v>578.235327548929</v>
      </c>
      <c r="I101" s="0" t="n">
        <f aca="false">H101*EXP((Inputs!$B$6-Inputs!$B$7-0.5*Inputs!$B$8^2)*$B$2+Inputs!$B$8*SQRT($B$2)*MC_Shocks!G98)</f>
        <v>579.85733931155</v>
      </c>
      <c r="J101" s="0" t="n">
        <f aca="false">I101*EXP((Inputs!$B$6-Inputs!$B$7-0.5*Inputs!$B$8^2)*$B$2+Inputs!$B$8*SQRT($B$2)*MC_Shocks!H98)</f>
        <v>586.855166465386</v>
      </c>
      <c r="K101" s="0" t="n">
        <f aca="false">J101*EXP((Inputs!$B$6-Inputs!$B$7-0.5*Inputs!$B$8^2)*$B$2+Inputs!$B$8*SQRT($B$2)*MC_Shocks!I98)</f>
        <v>587.257540402217</v>
      </c>
      <c r="L101" s="0" t="n">
        <f aca="false">K101*EXP((Inputs!$B$6-Inputs!$B$7-0.5*Inputs!$B$8^2)*$B$2+Inputs!$B$8*SQRT($B$2)*MC_Shocks!J98)</f>
        <v>592.110984365696</v>
      </c>
      <c r="M101" s="0" t="n">
        <f aca="false">L101*EXP((Inputs!$B$6-Inputs!$B$7-0.5*Inputs!$B$8^2)*$B$2+Inputs!$B$8*SQRT($B$2)*MC_Shocks!K98)</f>
        <v>604.709027475071</v>
      </c>
      <c r="N101" s="0" t="n">
        <f aca="false">M101*EXP((Inputs!$B$6-Inputs!$B$7-0.5*Inputs!$B$8^2)*$B$2+Inputs!$B$8*SQRT($B$2)*MC_Shocks!L98)</f>
        <v>607.642320978383</v>
      </c>
      <c r="O101" s="0" t="n">
        <f aca="false">N101*EXP((Inputs!$B$6-Inputs!$B$7-0.5*Inputs!$B$8^2)*$B$2+Inputs!$B$8*SQRT($B$2)*MC_Shocks!M98)</f>
        <v>607.93749178868</v>
      </c>
      <c r="P101" s="0" t="n">
        <f aca="false">O101*EXP((Inputs!$B$6-Inputs!$B$7-0.5*Inputs!$B$8^2)*$B$2+Inputs!$B$8*SQRT($B$2)*MC_Shocks!N98)</f>
        <v>611.489349876102</v>
      </c>
      <c r="Q101" s="0" t="n">
        <f aca="false">P101*EXP((Inputs!$B$6-Inputs!$B$7-0.5*Inputs!$B$8^2)*$B$2+Inputs!$B$8*SQRT($B$2)*MC_Shocks!O98)</f>
        <v>609.777482300475</v>
      </c>
      <c r="R101" s="0" t="n">
        <f aca="false">Q101*EXP((Inputs!$B$6-Inputs!$B$7-0.5*Inputs!$B$8^2)*$B$2+Inputs!$B$8*SQRT($B$2)*MC_Shocks!P98)</f>
        <v>621.49762519135</v>
      </c>
      <c r="S101" s="0" t="n">
        <f aca="false">R101*EXP((Inputs!$B$6-Inputs!$B$7-0.5*Inputs!$B$8^2)*$B$2+Inputs!$B$8*SQRT($B$2)*MC_Shocks!Q98)</f>
        <v>622.44477782538</v>
      </c>
      <c r="T101" s="0" t="n">
        <f aca="false">S101*EXP((Inputs!$B$6-Inputs!$B$7-0.5*Inputs!$B$8^2)*$B$2+Inputs!$B$8*SQRT($B$2)*MC_Shocks!R98)</f>
        <v>621.157126966645</v>
      </c>
      <c r="U101" s="0" t="n">
        <f aca="false">T101*EXP((Inputs!$B$6-Inputs!$B$7-0.5*Inputs!$B$8^2)*$B$2+Inputs!$B$8*SQRT($B$2)*MC_Shocks!S98)</f>
        <v>617.11100085526</v>
      </c>
      <c r="V101" s="0" t="n">
        <f aca="false">U101*EXP((Inputs!$B$6-Inputs!$B$7-0.5*Inputs!$B$8^2)*$B$2+Inputs!$B$8*SQRT($B$2)*MC_Shocks!T98)</f>
        <v>622.564628945784</v>
      </c>
      <c r="W101" s="0" t="n">
        <f aca="false">V101*EXP((Inputs!$B$6-Inputs!$B$7-0.5*Inputs!$B$8^2)*$B$2+Inputs!$B$8*SQRT($B$2)*MC_Shocks!U98)</f>
        <v>626.921376334517</v>
      </c>
      <c r="X101" s="0" t="n">
        <f aca="false">W101*EXP((Inputs!$B$6-Inputs!$B$7-0.5*Inputs!$B$8^2)*$B$2+Inputs!$B$8*SQRT($B$2)*MC_Shocks!V98)</f>
        <v>624.511641726807</v>
      </c>
      <c r="Y101" s="0" t="n">
        <f aca="false">X101*EXP((Inputs!$B$6-Inputs!$B$7-0.5*Inputs!$B$8^2)*$B$2+Inputs!$B$8*SQRT($B$2)*MC_Shocks!W98)</f>
        <v>627.433233665698</v>
      </c>
      <c r="Z101" s="0" t="n">
        <f aca="false">Y101*EXP((Inputs!$B$6-Inputs!$B$7-0.5*Inputs!$B$8^2)*$B$2+Inputs!$B$8*SQRT($B$2)*MC_Shocks!X98)</f>
        <v>620.027775912531</v>
      </c>
      <c r="AA101" s="0" t="n">
        <f aca="false">Z101*EXP((Inputs!$B$6-Inputs!$B$7-0.5*Inputs!$B$8^2)*$B$2+Inputs!$B$8*SQRT($B$2)*MC_Shocks!Y98)</f>
        <v>620.996824854752</v>
      </c>
      <c r="AB101" s="0" t="n">
        <f aca="false">AA101*EXP((Inputs!$B$6-Inputs!$B$7-0.5*Inputs!$B$8^2)*$B$2+Inputs!$B$8*SQRT($B$2)*MC_Shocks!Z98)</f>
        <v>623.290059280148</v>
      </c>
      <c r="AC101" s="0" t="n">
        <f aca="false">AB101*EXP((Inputs!$B$6-Inputs!$B$7-0.5*Inputs!$B$8^2)*$B$2+Inputs!$B$8*SQRT($B$2)*MC_Shocks!AA98)</f>
        <v>631.849039227279</v>
      </c>
      <c r="AD101" s="0" t="n">
        <f aca="false">AC101*EXP((Inputs!$B$6-Inputs!$B$7-0.5*Inputs!$B$8^2)*$B$2+Inputs!$B$8*SQRT($B$2)*MC_Shocks!AB98)</f>
        <v>628.056390271516</v>
      </c>
      <c r="AE101" s="0" t="n">
        <f aca="false">AD101*EXP((Inputs!$B$6-Inputs!$B$7-0.5*Inputs!$B$8^2)*$B$2+Inputs!$B$8*SQRT($B$2)*MC_Shocks!AC98)</f>
        <v>621.778028730702</v>
      </c>
      <c r="AF101" s="0" t="n">
        <f aca="false">AE101*EXP((Inputs!$B$6-Inputs!$B$7-0.5*Inputs!$B$8^2)*$B$2+Inputs!$B$8*SQRT($B$2)*MC_Shocks!AD98)</f>
        <v>617.435182076288</v>
      </c>
      <c r="AG101" s="0" t="n">
        <f aca="false">AF101*EXP((Inputs!$B$6-Inputs!$B$7-0.5*Inputs!$B$8^2)*$B$2+Inputs!$B$8*SQRT($B$2)*MC_Shocks!AE98)</f>
        <v>610.980764481761</v>
      </c>
      <c r="AH101" s="0" t="n">
        <f aca="false">AG101*EXP((Inputs!$B$6-Inputs!$B$7-0.5*Inputs!$B$8^2)*$B$2+Inputs!$B$8*SQRT($B$2)*MC_Shocks!AF98)</f>
        <v>617.552110879262</v>
      </c>
      <c r="AI101" s="0" t="n">
        <f aca="false">AH101*EXP((Inputs!$B$6-Inputs!$B$7-0.5*Inputs!$B$8^2)*$B$2+Inputs!$B$8*SQRT($B$2)*MC_Shocks!AG98)</f>
        <v>625.244690454911</v>
      </c>
      <c r="AJ101" s="0" t="n">
        <f aca="false">AI101*EXP((Inputs!$B$6-Inputs!$B$7-0.5*Inputs!$B$8^2)*$B$2+Inputs!$B$8*SQRT($B$2)*MC_Shocks!AH98)</f>
        <v>626.894127792844</v>
      </c>
      <c r="AK101" s="0" t="n">
        <f aca="false">AJ101*EXP((Inputs!$B$6-Inputs!$B$7-0.5*Inputs!$B$8^2)*$B$2+Inputs!$B$8*SQRT($B$2)*MC_Shocks!AI98)</f>
        <v>633.057011751558</v>
      </c>
      <c r="AL101" s="0" t="n">
        <f aca="false">AK101*EXP((Inputs!$B$6-Inputs!$B$7-0.5*Inputs!$B$8^2)*$B$2+Inputs!$B$8*SQRT($B$2)*MC_Shocks!AJ98)</f>
        <v>633.789891675357</v>
      </c>
      <c r="AM101" s="0" t="n">
        <f aca="false">AL101*EXP((Inputs!$B$6-Inputs!$B$7-0.5*Inputs!$B$8^2)*$B$2+Inputs!$B$8*SQRT($B$2)*MC_Shocks!AK98)</f>
        <v>633.371608474998</v>
      </c>
      <c r="AN101" s="0" t="n">
        <f aca="false">AM101*EXP((Inputs!$B$6-Inputs!$B$7-0.5*Inputs!$B$8^2)*$B$2+Inputs!$B$8*SQRT($B$2)*MC_Shocks!AL98)</f>
        <v>631.760055079294</v>
      </c>
      <c r="AO101" s="0" t="n">
        <f aca="false">AN101*EXP((Inputs!$B$6-Inputs!$B$7-0.5*Inputs!$B$8^2)*$B$2+Inputs!$B$8*SQRT($B$2)*MC_Shocks!AM98)</f>
        <v>630.265822245163</v>
      </c>
      <c r="AP101" s="0" t="n">
        <f aca="false">AO101*EXP((Inputs!$B$6-Inputs!$B$7-0.5*Inputs!$B$8^2)*$B$2+Inputs!$B$8*SQRT($B$2)*MC_Shocks!AN98)</f>
        <v>622.633055222835</v>
      </c>
      <c r="AQ101" s="0" t="n">
        <f aca="false">AP101*EXP((Inputs!$B$6-Inputs!$B$7-0.5*Inputs!$B$8^2)*$B$2+Inputs!$B$8*SQRT($B$2)*MC_Shocks!AO98)</f>
        <v>623.998521685856</v>
      </c>
      <c r="AR101" s="0" t="n">
        <f aca="false">AQ101*EXP((Inputs!$B$6-Inputs!$B$7-0.5*Inputs!$B$8^2)*$B$2+Inputs!$B$8*SQRT($B$2)*MC_Shocks!AP98)</f>
        <v>623.857738780172</v>
      </c>
      <c r="AS101" s="0" t="n">
        <f aca="false">AR101*EXP((Inputs!$B$6-Inputs!$B$7-0.5*Inputs!$B$8^2)*$B$2+Inputs!$B$8*SQRT($B$2)*MC_Shocks!AQ98)</f>
        <v>627.616684372285</v>
      </c>
      <c r="AT101" s="0" t="n">
        <f aca="false">AS101*EXP((Inputs!$B$6-Inputs!$B$7-0.5*Inputs!$B$8^2)*$B$2+Inputs!$B$8*SQRT($B$2)*MC_Shocks!AR98)</f>
        <v>628.141745801111</v>
      </c>
      <c r="AU101" s="0" t="n">
        <f aca="false">AT101*EXP((Inputs!$B$6-Inputs!$B$7-0.5*Inputs!$B$8^2)*$B$2+Inputs!$B$8*SQRT($B$2)*MC_Shocks!AS98)</f>
        <v>627.390689903034</v>
      </c>
      <c r="AV101" s="0" t="n">
        <f aca="false">AU101*EXP((Inputs!$B$6-Inputs!$B$7-0.5*Inputs!$B$8^2)*$B$2+Inputs!$B$8*SQRT($B$2)*MC_Shocks!AT98)</f>
        <v>623.1284291657</v>
      </c>
      <c r="AW101" s="0" t="n">
        <f aca="false">AV101*EXP((Inputs!$B$6-Inputs!$B$7-0.5*Inputs!$B$8^2)*$B$2+Inputs!$B$8*SQRT($B$2)*MC_Shocks!AU98)</f>
        <v>623.544017713093</v>
      </c>
      <c r="AX101" s="0" t="n">
        <f aca="false">AW101*EXP((Inputs!$B$6-Inputs!$B$7-0.5*Inputs!$B$8^2)*$B$2+Inputs!$B$8*SQRT($B$2)*MC_Shocks!AV98)</f>
        <v>627.265625004584</v>
      </c>
      <c r="AY101" s="0" t="n">
        <f aca="false">AX101*EXP((Inputs!$B$6-Inputs!$B$7-0.5*Inputs!$B$8^2)*$B$2+Inputs!$B$8*SQRT($B$2)*MC_Shocks!AW98)</f>
        <v>621.66064645599</v>
      </c>
      <c r="AZ101" s="0" t="n">
        <f aca="false">AY101*EXP((Inputs!$B$6-Inputs!$B$7-0.5*Inputs!$B$8^2)*$B$2+Inputs!$B$8*SQRT($B$2)*MC_Shocks!AX98)</f>
        <v>622.150865875946</v>
      </c>
      <c r="BA101" s="0" t="n">
        <f aca="false">AZ101*EXP((Inputs!$B$6-Inputs!$B$7-0.5*Inputs!$B$8^2)*$B$2+Inputs!$B$8*SQRT($B$2)*MC_Shocks!AY98)</f>
        <v>623.360910300538</v>
      </c>
      <c r="BB101" s="0" t="n">
        <f aca="false">BA101*EXP((Inputs!$B$6-Inputs!$B$7-0.5*Inputs!$B$8^2)*$B$2+Inputs!$B$8*SQRT($B$2)*MC_Shocks!AZ98)</f>
        <v>619.878573169411</v>
      </c>
      <c r="BC101" s="0" t="n">
        <f aca="false">BB101*EXP((Inputs!$B$6-Inputs!$B$7-0.5*Inputs!$B$8^2)*$B$2+Inputs!$B$8*SQRT($B$2)*MC_Shocks!BA98)</f>
        <v>617.052738362092</v>
      </c>
      <c r="BD101" s="0" t="n">
        <f aca="false">BC101*EXP((Inputs!$B$6-Inputs!$B$7-0.5*Inputs!$B$8^2)*$B$2+Inputs!$B$8*SQRT($B$2)*MC_Shocks!BB98)</f>
        <v>618.240938930867</v>
      </c>
      <c r="BE101" s="0" t="n">
        <f aca="false">BD101*EXP((Inputs!$B$6-Inputs!$B$7-0.5*Inputs!$B$8^2)*$B$2+Inputs!$B$8*SQRT($B$2)*MC_Shocks!BC98)</f>
        <v>612.764810893803</v>
      </c>
      <c r="BF101" s="0" t="n">
        <f aca="false">BE101*EXP((Inputs!$B$6-Inputs!$B$7-0.5*Inputs!$B$8^2)*$B$2+Inputs!$B$8*SQRT($B$2)*MC_Shocks!BD98)</f>
        <v>614.526131056186</v>
      </c>
      <c r="BG101" s="0" t="n">
        <f aca="false">BF101*EXP((Inputs!$B$6-Inputs!$B$7-0.5*Inputs!$B$8^2)*$B$2+Inputs!$B$8*SQRT($B$2)*MC_Shocks!BE98)</f>
        <v>610.23429195769</v>
      </c>
      <c r="BH101" s="0" t="n">
        <f aca="false">BG101*EXP((Inputs!$B$6-Inputs!$B$7-0.5*Inputs!$B$8^2)*$B$2+Inputs!$B$8*SQRT($B$2)*MC_Shocks!BF98)</f>
        <v>615.459333762037</v>
      </c>
      <c r="BI101" s="0" t="n">
        <f aca="false">BH101*EXP((Inputs!$B$6-Inputs!$B$7-0.5*Inputs!$B$8^2)*$B$2+Inputs!$B$8*SQRT($B$2)*MC_Shocks!BG98)</f>
        <v>627.039224190384</v>
      </c>
      <c r="BJ101" s="0" t="n">
        <f aca="false">BI101*EXP((Inputs!$B$6-Inputs!$B$7-0.5*Inputs!$B$8^2)*$B$2+Inputs!$B$8*SQRT($B$2)*MC_Shocks!BH98)</f>
        <v>622.830913337765</v>
      </c>
      <c r="BK101" s="0" t="n">
        <f aca="false">BJ101*EXP((Inputs!$B$6-Inputs!$B$7-0.5*Inputs!$B$8^2)*$B$2+Inputs!$B$8*SQRT($B$2)*MC_Shocks!BI98)</f>
        <v>625.534980642084</v>
      </c>
      <c r="BL101" s="0" t="n">
        <f aca="false">BK101*EXP((Inputs!$B$6-Inputs!$B$7-0.5*Inputs!$B$8^2)*$B$2+Inputs!$B$8*SQRT($B$2)*MC_Shocks!BJ98)</f>
        <v>621.997681457723</v>
      </c>
      <c r="BM101" s="0" t="n">
        <f aca="false">BL101*EXP((Inputs!$B$6-Inputs!$B$7-0.5*Inputs!$B$8^2)*$B$2+Inputs!$B$8*SQRT($B$2)*MC_Shocks!BK98)</f>
        <v>627.214471361684</v>
      </c>
      <c r="BN101" s="0" t="n">
        <f aca="false">AVERAGE(C101:BM101)</f>
        <v>614.895005405456</v>
      </c>
      <c r="BO101" s="0" t="n">
        <f aca="false">MAX(B101:BM101)</f>
        <v>633.789891675357</v>
      </c>
      <c r="BP101" s="0" t="n">
        <f aca="false">MAX(BM101-Inputs!$B$4,0)</f>
        <v>52.2144713616842</v>
      </c>
      <c r="BQ101" s="0" t="n">
        <f aca="false">MAX(Inputs!$B$4-BM101,0)</f>
        <v>0</v>
      </c>
      <c r="BR101" s="0" t="n">
        <f aca="false">MAX(BN101-Inputs!$B$4,0)</f>
        <v>39.8950054054563</v>
      </c>
      <c r="BS101" s="0" t="n">
        <f aca="false">IF(BO101&gt;=Inputs!$B$9,0,MAX(BM101-Inputs!$B$4,0))</f>
        <v>0</v>
      </c>
    </row>
    <row r="102" customFormat="false" ht="15" hidden="false" customHeight="false" outlineLevel="0" collapsed="false">
      <c r="A102" s="0" t="n">
        <v>98</v>
      </c>
      <c r="B102" s="0" t="n">
        <f aca="false">Inputs!$B$3</f>
        <v>574.788024902344</v>
      </c>
      <c r="C102" s="0" t="n">
        <f aca="false">B102*EXP((Inputs!$B$6-Inputs!$B$7-0.5*Inputs!$B$8^2)*$B$2+Inputs!$B$8*SQRT($B$2)*MC_Shocks!A99)</f>
        <v>569.101273078808</v>
      </c>
      <c r="D102" s="0" t="n">
        <f aca="false">C102*EXP((Inputs!$B$6-Inputs!$B$7-0.5*Inputs!$B$8^2)*$B$2+Inputs!$B$8*SQRT($B$2)*MC_Shocks!B99)</f>
        <v>571.328988839254</v>
      </c>
      <c r="E102" s="0" t="n">
        <f aca="false">D102*EXP((Inputs!$B$6-Inputs!$B$7-0.5*Inputs!$B$8^2)*$B$2+Inputs!$B$8*SQRT($B$2)*MC_Shocks!C99)</f>
        <v>567.439506179609</v>
      </c>
      <c r="F102" s="0" t="n">
        <f aca="false">E102*EXP((Inputs!$B$6-Inputs!$B$7-0.5*Inputs!$B$8^2)*$B$2+Inputs!$B$8*SQRT($B$2)*MC_Shocks!D99)</f>
        <v>566.561974644415</v>
      </c>
      <c r="G102" s="0" t="n">
        <f aca="false">F102*EXP((Inputs!$B$6-Inputs!$B$7-0.5*Inputs!$B$8^2)*$B$2+Inputs!$B$8*SQRT($B$2)*MC_Shocks!E99)</f>
        <v>561.99992594198</v>
      </c>
      <c r="H102" s="0" t="n">
        <f aca="false">G102*EXP((Inputs!$B$6-Inputs!$B$7-0.5*Inputs!$B$8^2)*$B$2+Inputs!$B$8*SQRT($B$2)*MC_Shocks!F99)</f>
        <v>565.731576944484</v>
      </c>
      <c r="I102" s="0" t="n">
        <f aca="false">H102*EXP((Inputs!$B$6-Inputs!$B$7-0.5*Inputs!$B$8^2)*$B$2+Inputs!$B$8*SQRT($B$2)*MC_Shocks!G99)</f>
        <v>562.040727008235</v>
      </c>
      <c r="J102" s="0" t="n">
        <f aca="false">I102*EXP((Inputs!$B$6-Inputs!$B$7-0.5*Inputs!$B$8^2)*$B$2+Inputs!$B$8*SQRT($B$2)*MC_Shocks!H99)</f>
        <v>564.560387971211</v>
      </c>
      <c r="K102" s="0" t="n">
        <f aca="false">J102*EXP((Inputs!$B$6-Inputs!$B$7-0.5*Inputs!$B$8^2)*$B$2+Inputs!$B$8*SQRT($B$2)*MC_Shocks!I99)</f>
        <v>563.074510799955</v>
      </c>
      <c r="L102" s="0" t="n">
        <f aca="false">K102*EXP((Inputs!$B$6-Inputs!$B$7-0.5*Inputs!$B$8^2)*$B$2+Inputs!$B$8*SQRT($B$2)*MC_Shocks!J99)</f>
        <v>562.616480025994</v>
      </c>
      <c r="M102" s="0" t="n">
        <f aca="false">L102*EXP((Inputs!$B$6-Inputs!$B$7-0.5*Inputs!$B$8^2)*$B$2+Inputs!$B$8*SQRT($B$2)*MC_Shocks!K99)</f>
        <v>563.329468067651</v>
      </c>
      <c r="N102" s="0" t="n">
        <f aca="false">M102*EXP((Inputs!$B$6-Inputs!$B$7-0.5*Inputs!$B$8^2)*$B$2+Inputs!$B$8*SQRT($B$2)*MC_Shocks!L99)</f>
        <v>559.988058910806</v>
      </c>
      <c r="O102" s="0" t="n">
        <f aca="false">N102*EXP((Inputs!$B$6-Inputs!$B$7-0.5*Inputs!$B$8^2)*$B$2+Inputs!$B$8*SQRT($B$2)*MC_Shocks!M99)</f>
        <v>560.976279415828</v>
      </c>
      <c r="P102" s="0" t="n">
        <f aca="false">O102*EXP((Inputs!$B$6-Inputs!$B$7-0.5*Inputs!$B$8^2)*$B$2+Inputs!$B$8*SQRT($B$2)*MC_Shocks!N99)</f>
        <v>567.881649838549</v>
      </c>
      <c r="Q102" s="0" t="n">
        <f aca="false">P102*EXP((Inputs!$B$6-Inputs!$B$7-0.5*Inputs!$B$8^2)*$B$2+Inputs!$B$8*SQRT($B$2)*MC_Shocks!O99)</f>
        <v>564.440382126576</v>
      </c>
      <c r="R102" s="0" t="n">
        <f aca="false">Q102*EXP((Inputs!$B$6-Inputs!$B$7-0.5*Inputs!$B$8^2)*$B$2+Inputs!$B$8*SQRT($B$2)*MC_Shocks!P99)</f>
        <v>569.76558283249</v>
      </c>
      <c r="S102" s="0" t="n">
        <f aca="false">R102*EXP((Inputs!$B$6-Inputs!$B$7-0.5*Inputs!$B$8^2)*$B$2+Inputs!$B$8*SQRT($B$2)*MC_Shocks!Q99)</f>
        <v>576.631662340782</v>
      </c>
      <c r="T102" s="0" t="n">
        <f aca="false">S102*EXP((Inputs!$B$6-Inputs!$B$7-0.5*Inputs!$B$8^2)*$B$2+Inputs!$B$8*SQRT($B$2)*MC_Shocks!R99)</f>
        <v>572.964349711945</v>
      </c>
      <c r="U102" s="0" t="n">
        <f aca="false">T102*EXP((Inputs!$B$6-Inputs!$B$7-0.5*Inputs!$B$8^2)*$B$2+Inputs!$B$8*SQRT($B$2)*MC_Shocks!S99)</f>
        <v>566.442137083101</v>
      </c>
      <c r="V102" s="0" t="n">
        <f aca="false">U102*EXP((Inputs!$B$6-Inputs!$B$7-0.5*Inputs!$B$8^2)*$B$2+Inputs!$B$8*SQRT($B$2)*MC_Shocks!T99)</f>
        <v>567.854205851695</v>
      </c>
      <c r="W102" s="0" t="n">
        <f aca="false">V102*EXP((Inputs!$B$6-Inputs!$B$7-0.5*Inputs!$B$8^2)*$B$2+Inputs!$B$8*SQRT($B$2)*MC_Shocks!U99)</f>
        <v>565.446944776928</v>
      </c>
      <c r="X102" s="0" t="n">
        <f aca="false">W102*EXP((Inputs!$B$6-Inputs!$B$7-0.5*Inputs!$B$8^2)*$B$2+Inputs!$B$8*SQRT($B$2)*MC_Shocks!V99)</f>
        <v>573.945449032251</v>
      </c>
      <c r="Y102" s="0" t="n">
        <f aca="false">X102*EXP((Inputs!$B$6-Inputs!$B$7-0.5*Inputs!$B$8^2)*$B$2+Inputs!$B$8*SQRT($B$2)*MC_Shocks!W99)</f>
        <v>574.158109138506</v>
      </c>
      <c r="Z102" s="0" t="n">
        <f aca="false">Y102*EXP((Inputs!$B$6-Inputs!$B$7-0.5*Inputs!$B$8^2)*$B$2+Inputs!$B$8*SQRT($B$2)*MC_Shocks!X99)</f>
        <v>570.569691779201</v>
      </c>
      <c r="AA102" s="0" t="n">
        <f aca="false">Z102*EXP((Inputs!$B$6-Inputs!$B$7-0.5*Inputs!$B$8^2)*$B$2+Inputs!$B$8*SQRT($B$2)*MC_Shocks!Y99)</f>
        <v>565.454185884722</v>
      </c>
      <c r="AB102" s="0" t="n">
        <f aca="false">AA102*EXP((Inputs!$B$6-Inputs!$B$7-0.5*Inputs!$B$8^2)*$B$2+Inputs!$B$8*SQRT($B$2)*MC_Shocks!Z99)</f>
        <v>570.418201280212</v>
      </c>
      <c r="AC102" s="0" t="n">
        <f aca="false">AB102*EXP((Inputs!$B$6-Inputs!$B$7-0.5*Inputs!$B$8^2)*$B$2+Inputs!$B$8*SQRT($B$2)*MC_Shocks!AA99)</f>
        <v>567.892946113515</v>
      </c>
      <c r="AD102" s="0" t="n">
        <f aca="false">AC102*EXP((Inputs!$B$6-Inputs!$B$7-0.5*Inputs!$B$8^2)*$B$2+Inputs!$B$8*SQRT($B$2)*MC_Shocks!AB99)</f>
        <v>568.144021566831</v>
      </c>
      <c r="AE102" s="0" t="n">
        <f aca="false">AD102*EXP((Inputs!$B$6-Inputs!$B$7-0.5*Inputs!$B$8^2)*$B$2+Inputs!$B$8*SQRT($B$2)*MC_Shocks!AC99)</f>
        <v>572.522261435191</v>
      </c>
      <c r="AF102" s="0" t="n">
        <f aca="false">AE102*EXP((Inputs!$B$6-Inputs!$B$7-0.5*Inputs!$B$8^2)*$B$2+Inputs!$B$8*SQRT($B$2)*MC_Shocks!AD99)</f>
        <v>570.380877820538</v>
      </c>
      <c r="AG102" s="0" t="n">
        <f aca="false">AF102*EXP((Inputs!$B$6-Inputs!$B$7-0.5*Inputs!$B$8^2)*$B$2+Inputs!$B$8*SQRT($B$2)*MC_Shocks!AE99)</f>
        <v>570.22688214905</v>
      </c>
      <c r="AH102" s="0" t="n">
        <f aca="false">AG102*EXP((Inputs!$B$6-Inputs!$B$7-0.5*Inputs!$B$8^2)*$B$2+Inputs!$B$8*SQRT($B$2)*MC_Shocks!AF99)</f>
        <v>570.205722087633</v>
      </c>
      <c r="AI102" s="0" t="n">
        <f aca="false">AH102*EXP((Inputs!$B$6-Inputs!$B$7-0.5*Inputs!$B$8^2)*$B$2+Inputs!$B$8*SQRT($B$2)*MC_Shocks!AG99)</f>
        <v>573.3591596697</v>
      </c>
      <c r="AJ102" s="0" t="n">
        <f aca="false">AI102*EXP((Inputs!$B$6-Inputs!$B$7-0.5*Inputs!$B$8^2)*$B$2+Inputs!$B$8*SQRT($B$2)*MC_Shocks!AH99)</f>
        <v>576.106768524147</v>
      </c>
      <c r="AK102" s="0" t="n">
        <f aca="false">AJ102*EXP((Inputs!$B$6-Inputs!$B$7-0.5*Inputs!$B$8^2)*$B$2+Inputs!$B$8*SQRT($B$2)*MC_Shocks!AI99)</f>
        <v>575.155925957387</v>
      </c>
      <c r="AL102" s="0" t="n">
        <f aca="false">AK102*EXP((Inputs!$B$6-Inputs!$B$7-0.5*Inputs!$B$8^2)*$B$2+Inputs!$B$8*SQRT($B$2)*MC_Shocks!AJ99)</f>
        <v>575.500693299045</v>
      </c>
      <c r="AM102" s="0" t="n">
        <f aca="false">AL102*EXP((Inputs!$B$6-Inputs!$B$7-0.5*Inputs!$B$8^2)*$B$2+Inputs!$B$8*SQRT($B$2)*MC_Shocks!AK99)</f>
        <v>573.859993138629</v>
      </c>
      <c r="AN102" s="0" t="n">
        <f aca="false">AM102*EXP((Inputs!$B$6-Inputs!$B$7-0.5*Inputs!$B$8^2)*$B$2+Inputs!$B$8*SQRT($B$2)*MC_Shocks!AL99)</f>
        <v>567.226070871587</v>
      </c>
      <c r="AO102" s="0" t="n">
        <f aca="false">AN102*EXP((Inputs!$B$6-Inputs!$B$7-0.5*Inputs!$B$8^2)*$B$2+Inputs!$B$8*SQRT($B$2)*MC_Shocks!AM99)</f>
        <v>568.440020955111</v>
      </c>
      <c r="AP102" s="0" t="n">
        <f aca="false">AO102*EXP((Inputs!$B$6-Inputs!$B$7-0.5*Inputs!$B$8^2)*$B$2+Inputs!$B$8*SQRT($B$2)*MC_Shocks!AN99)</f>
        <v>577.091489565644</v>
      </c>
      <c r="AQ102" s="0" t="n">
        <f aca="false">AP102*EXP((Inputs!$B$6-Inputs!$B$7-0.5*Inputs!$B$8^2)*$B$2+Inputs!$B$8*SQRT($B$2)*MC_Shocks!AO99)</f>
        <v>573.113990348617</v>
      </c>
      <c r="AR102" s="0" t="n">
        <f aca="false">AQ102*EXP((Inputs!$B$6-Inputs!$B$7-0.5*Inputs!$B$8^2)*$B$2+Inputs!$B$8*SQRT($B$2)*MC_Shocks!AP99)</f>
        <v>569.663904764432</v>
      </c>
      <c r="AS102" s="0" t="n">
        <f aca="false">AR102*EXP((Inputs!$B$6-Inputs!$B$7-0.5*Inputs!$B$8^2)*$B$2+Inputs!$B$8*SQRT($B$2)*MC_Shocks!AQ99)</f>
        <v>565.795906773628</v>
      </c>
      <c r="AT102" s="0" t="n">
        <f aca="false">AS102*EXP((Inputs!$B$6-Inputs!$B$7-0.5*Inputs!$B$8^2)*$B$2+Inputs!$B$8*SQRT($B$2)*MC_Shocks!AR99)</f>
        <v>569.111236905516</v>
      </c>
      <c r="AU102" s="0" t="n">
        <f aca="false">AT102*EXP((Inputs!$B$6-Inputs!$B$7-0.5*Inputs!$B$8^2)*$B$2+Inputs!$B$8*SQRT($B$2)*MC_Shocks!AS99)</f>
        <v>571.193513923171</v>
      </c>
      <c r="AV102" s="0" t="n">
        <f aca="false">AU102*EXP((Inputs!$B$6-Inputs!$B$7-0.5*Inputs!$B$8^2)*$B$2+Inputs!$B$8*SQRT($B$2)*MC_Shocks!AT99)</f>
        <v>570.529404824174</v>
      </c>
      <c r="AW102" s="0" t="n">
        <f aca="false">AV102*EXP((Inputs!$B$6-Inputs!$B$7-0.5*Inputs!$B$8^2)*$B$2+Inputs!$B$8*SQRT($B$2)*MC_Shocks!AU99)</f>
        <v>566.442983525177</v>
      </c>
      <c r="AX102" s="0" t="n">
        <f aca="false">AW102*EXP((Inputs!$B$6-Inputs!$B$7-0.5*Inputs!$B$8^2)*$B$2+Inputs!$B$8*SQRT($B$2)*MC_Shocks!AV99)</f>
        <v>566.911710212268</v>
      </c>
      <c r="AY102" s="0" t="n">
        <f aca="false">AX102*EXP((Inputs!$B$6-Inputs!$B$7-0.5*Inputs!$B$8^2)*$B$2+Inputs!$B$8*SQRT($B$2)*MC_Shocks!AW99)</f>
        <v>559.971460546885</v>
      </c>
      <c r="AZ102" s="0" t="n">
        <f aca="false">AY102*EXP((Inputs!$B$6-Inputs!$B$7-0.5*Inputs!$B$8^2)*$B$2+Inputs!$B$8*SQRT($B$2)*MC_Shocks!AX99)</f>
        <v>560.661840654326</v>
      </c>
      <c r="BA102" s="0" t="n">
        <f aca="false">AZ102*EXP((Inputs!$B$6-Inputs!$B$7-0.5*Inputs!$B$8^2)*$B$2+Inputs!$B$8*SQRT($B$2)*MC_Shocks!AY99)</f>
        <v>564.604813258674</v>
      </c>
      <c r="BB102" s="0" t="n">
        <f aca="false">BA102*EXP((Inputs!$B$6-Inputs!$B$7-0.5*Inputs!$B$8^2)*$B$2+Inputs!$B$8*SQRT($B$2)*MC_Shocks!AZ99)</f>
        <v>559.08116234482</v>
      </c>
      <c r="BC102" s="0" t="n">
        <f aca="false">BB102*EXP((Inputs!$B$6-Inputs!$B$7-0.5*Inputs!$B$8^2)*$B$2+Inputs!$B$8*SQRT($B$2)*MC_Shocks!BA99)</f>
        <v>552.377436651914</v>
      </c>
      <c r="BD102" s="0" t="n">
        <f aca="false">BC102*EXP((Inputs!$B$6-Inputs!$B$7-0.5*Inputs!$B$8^2)*$B$2+Inputs!$B$8*SQRT($B$2)*MC_Shocks!BB99)</f>
        <v>559.394820418335</v>
      </c>
      <c r="BE102" s="0" t="n">
        <f aca="false">BD102*EXP((Inputs!$B$6-Inputs!$B$7-0.5*Inputs!$B$8^2)*$B$2+Inputs!$B$8*SQRT($B$2)*MC_Shocks!BC99)</f>
        <v>556.739131110042</v>
      </c>
      <c r="BF102" s="0" t="n">
        <f aca="false">BE102*EXP((Inputs!$B$6-Inputs!$B$7-0.5*Inputs!$B$8^2)*$B$2+Inputs!$B$8*SQRT($B$2)*MC_Shocks!BD99)</f>
        <v>561.831813893949</v>
      </c>
      <c r="BG102" s="0" t="n">
        <f aca="false">BF102*EXP((Inputs!$B$6-Inputs!$B$7-0.5*Inputs!$B$8^2)*$B$2+Inputs!$B$8*SQRT($B$2)*MC_Shocks!BE99)</f>
        <v>561.198801047915</v>
      </c>
      <c r="BH102" s="0" t="n">
        <f aca="false">BG102*EXP((Inputs!$B$6-Inputs!$B$7-0.5*Inputs!$B$8^2)*$B$2+Inputs!$B$8*SQRT($B$2)*MC_Shocks!BF99)</f>
        <v>560.531117457489</v>
      </c>
      <c r="BI102" s="0" t="n">
        <f aca="false">BH102*EXP((Inputs!$B$6-Inputs!$B$7-0.5*Inputs!$B$8^2)*$B$2+Inputs!$B$8*SQRT($B$2)*MC_Shocks!BG99)</f>
        <v>562.537049026199</v>
      </c>
      <c r="BJ102" s="0" t="n">
        <f aca="false">BI102*EXP((Inputs!$B$6-Inputs!$B$7-0.5*Inputs!$B$8^2)*$B$2+Inputs!$B$8*SQRT($B$2)*MC_Shocks!BH99)</f>
        <v>558.658624019069</v>
      </c>
      <c r="BK102" s="0" t="n">
        <f aca="false">BJ102*EXP((Inputs!$B$6-Inputs!$B$7-0.5*Inputs!$B$8^2)*$B$2+Inputs!$B$8*SQRT($B$2)*MC_Shocks!BI99)</f>
        <v>559.298890730659</v>
      </c>
      <c r="BL102" s="0" t="n">
        <f aca="false">BK102*EXP((Inputs!$B$6-Inputs!$B$7-0.5*Inputs!$B$8^2)*$B$2+Inputs!$B$8*SQRT($B$2)*MC_Shocks!BJ99)</f>
        <v>557.661420867654</v>
      </c>
      <c r="BM102" s="0" t="n">
        <f aca="false">BL102*EXP((Inputs!$B$6-Inputs!$B$7-0.5*Inputs!$B$8^2)*$B$2+Inputs!$B$8*SQRT($B$2)*MC_Shocks!BK99)</f>
        <v>551.902229619708</v>
      </c>
      <c r="BN102" s="0" t="n">
        <f aca="false">AVERAGE(C102:BM102)</f>
        <v>566.508695326727</v>
      </c>
      <c r="BO102" s="0" t="n">
        <f aca="false">MAX(B102:BM102)</f>
        <v>577.091489565644</v>
      </c>
      <c r="BP102" s="0" t="n">
        <f aca="false">MAX(BM102-Inputs!$B$4,0)</f>
        <v>0</v>
      </c>
      <c r="BQ102" s="0" t="n">
        <f aca="false">MAX(Inputs!$B$4-BM102,0)</f>
        <v>23.097770380292</v>
      </c>
      <c r="BR102" s="0" t="n">
        <f aca="false">MAX(BN102-Inputs!$B$4,0)</f>
        <v>0</v>
      </c>
      <c r="BS102" s="0" t="n">
        <f aca="false">IF(BO102&gt;=Inputs!$B$9,0,MAX(BM102-Inputs!$B$4,0))</f>
        <v>0</v>
      </c>
    </row>
    <row r="103" customFormat="false" ht="15" hidden="false" customHeight="false" outlineLevel="0" collapsed="false">
      <c r="A103" s="0" t="n">
        <v>99</v>
      </c>
      <c r="B103" s="0" t="n">
        <f aca="false">Inputs!$B$3</f>
        <v>574.788024902344</v>
      </c>
      <c r="C103" s="0" t="n">
        <f aca="false">B103*EXP((Inputs!$B$6-Inputs!$B$7-0.5*Inputs!$B$8^2)*$B$2+Inputs!$B$8*SQRT($B$2)*MC_Shocks!A100)</f>
        <v>576.383293983056</v>
      </c>
      <c r="D103" s="0" t="n">
        <f aca="false">C103*EXP((Inputs!$B$6-Inputs!$B$7-0.5*Inputs!$B$8^2)*$B$2+Inputs!$B$8*SQRT($B$2)*MC_Shocks!B100)</f>
        <v>575.234853046294</v>
      </c>
      <c r="E103" s="0" t="n">
        <f aca="false">D103*EXP((Inputs!$B$6-Inputs!$B$7-0.5*Inputs!$B$8^2)*$B$2+Inputs!$B$8*SQRT($B$2)*MC_Shocks!C100)</f>
        <v>574.572940897339</v>
      </c>
      <c r="F103" s="0" t="n">
        <f aca="false">E103*EXP((Inputs!$B$6-Inputs!$B$7-0.5*Inputs!$B$8^2)*$B$2+Inputs!$B$8*SQRT($B$2)*MC_Shocks!D100)</f>
        <v>569.137024533827</v>
      </c>
      <c r="G103" s="0" t="n">
        <f aca="false">F103*EXP((Inputs!$B$6-Inputs!$B$7-0.5*Inputs!$B$8^2)*$B$2+Inputs!$B$8*SQRT($B$2)*MC_Shocks!E100)</f>
        <v>576.422020140858</v>
      </c>
      <c r="H103" s="0" t="n">
        <f aca="false">G103*EXP((Inputs!$B$6-Inputs!$B$7-0.5*Inputs!$B$8^2)*$B$2+Inputs!$B$8*SQRT($B$2)*MC_Shocks!F100)</f>
        <v>580.49972849271</v>
      </c>
      <c r="I103" s="0" t="n">
        <f aca="false">H103*EXP((Inputs!$B$6-Inputs!$B$7-0.5*Inputs!$B$8^2)*$B$2+Inputs!$B$8*SQRT($B$2)*MC_Shocks!G100)</f>
        <v>585.011948698905</v>
      </c>
      <c r="J103" s="0" t="n">
        <f aca="false">I103*EXP((Inputs!$B$6-Inputs!$B$7-0.5*Inputs!$B$8^2)*$B$2+Inputs!$B$8*SQRT($B$2)*MC_Shocks!H100)</f>
        <v>583.651185312894</v>
      </c>
      <c r="K103" s="0" t="n">
        <f aca="false">J103*EXP((Inputs!$B$6-Inputs!$B$7-0.5*Inputs!$B$8^2)*$B$2+Inputs!$B$8*SQRT($B$2)*MC_Shocks!I100)</f>
        <v>575.75389644891</v>
      </c>
      <c r="L103" s="0" t="n">
        <f aca="false">K103*EXP((Inputs!$B$6-Inputs!$B$7-0.5*Inputs!$B$8^2)*$B$2+Inputs!$B$8*SQRT($B$2)*MC_Shocks!J100)</f>
        <v>584.798329204319</v>
      </c>
      <c r="M103" s="0" t="n">
        <f aca="false">L103*EXP((Inputs!$B$6-Inputs!$B$7-0.5*Inputs!$B$8^2)*$B$2+Inputs!$B$8*SQRT($B$2)*MC_Shocks!K100)</f>
        <v>584.570093964994</v>
      </c>
      <c r="N103" s="0" t="n">
        <f aca="false">M103*EXP((Inputs!$B$6-Inputs!$B$7-0.5*Inputs!$B$8^2)*$B$2+Inputs!$B$8*SQRT($B$2)*MC_Shocks!L100)</f>
        <v>581.162741286339</v>
      </c>
      <c r="O103" s="0" t="n">
        <f aca="false">N103*EXP((Inputs!$B$6-Inputs!$B$7-0.5*Inputs!$B$8^2)*$B$2+Inputs!$B$8*SQRT($B$2)*MC_Shocks!M100)</f>
        <v>583.142523085181</v>
      </c>
      <c r="P103" s="0" t="n">
        <f aca="false">O103*EXP((Inputs!$B$6-Inputs!$B$7-0.5*Inputs!$B$8^2)*$B$2+Inputs!$B$8*SQRT($B$2)*MC_Shocks!N100)</f>
        <v>588.62227130589</v>
      </c>
      <c r="Q103" s="0" t="n">
        <f aca="false">P103*EXP((Inputs!$B$6-Inputs!$B$7-0.5*Inputs!$B$8^2)*$B$2+Inputs!$B$8*SQRT($B$2)*MC_Shocks!O100)</f>
        <v>588.570162031643</v>
      </c>
      <c r="R103" s="0" t="n">
        <f aca="false">Q103*EXP((Inputs!$B$6-Inputs!$B$7-0.5*Inputs!$B$8^2)*$B$2+Inputs!$B$8*SQRT($B$2)*MC_Shocks!P100)</f>
        <v>594.626427862772</v>
      </c>
      <c r="S103" s="0" t="n">
        <f aca="false">R103*EXP((Inputs!$B$6-Inputs!$B$7-0.5*Inputs!$B$8^2)*$B$2+Inputs!$B$8*SQRT($B$2)*MC_Shocks!Q100)</f>
        <v>599.813683806124</v>
      </c>
      <c r="T103" s="0" t="n">
        <f aca="false">S103*EXP((Inputs!$B$6-Inputs!$B$7-0.5*Inputs!$B$8^2)*$B$2+Inputs!$B$8*SQRT($B$2)*MC_Shocks!R100)</f>
        <v>594.769846291262</v>
      </c>
      <c r="U103" s="0" t="n">
        <f aca="false">T103*EXP((Inputs!$B$6-Inputs!$B$7-0.5*Inputs!$B$8^2)*$B$2+Inputs!$B$8*SQRT($B$2)*MC_Shocks!S100)</f>
        <v>591.655000070669</v>
      </c>
      <c r="V103" s="0" t="n">
        <f aca="false">U103*EXP((Inputs!$B$6-Inputs!$B$7-0.5*Inputs!$B$8^2)*$B$2+Inputs!$B$8*SQRT($B$2)*MC_Shocks!T100)</f>
        <v>596.222624002936</v>
      </c>
      <c r="W103" s="0" t="n">
        <f aca="false">V103*EXP((Inputs!$B$6-Inputs!$B$7-0.5*Inputs!$B$8^2)*$B$2+Inputs!$B$8*SQRT($B$2)*MC_Shocks!U100)</f>
        <v>583.58458672554</v>
      </c>
      <c r="X103" s="0" t="n">
        <f aca="false">W103*EXP((Inputs!$B$6-Inputs!$B$7-0.5*Inputs!$B$8^2)*$B$2+Inputs!$B$8*SQRT($B$2)*MC_Shocks!V100)</f>
        <v>582.948069139513</v>
      </c>
      <c r="Y103" s="0" t="n">
        <f aca="false">X103*EXP((Inputs!$B$6-Inputs!$B$7-0.5*Inputs!$B$8^2)*$B$2+Inputs!$B$8*SQRT($B$2)*MC_Shocks!W100)</f>
        <v>576.422965759941</v>
      </c>
      <c r="Z103" s="0" t="n">
        <f aca="false">Y103*EXP((Inputs!$B$6-Inputs!$B$7-0.5*Inputs!$B$8^2)*$B$2+Inputs!$B$8*SQRT($B$2)*MC_Shocks!X100)</f>
        <v>574.302092699629</v>
      </c>
      <c r="AA103" s="0" t="n">
        <f aca="false">Z103*EXP((Inputs!$B$6-Inputs!$B$7-0.5*Inputs!$B$8^2)*$B$2+Inputs!$B$8*SQRT($B$2)*MC_Shocks!Y100)</f>
        <v>572.996352678536</v>
      </c>
      <c r="AB103" s="0" t="n">
        <f aca="false">AA103*EXP((Inputs!$B$6-Inputs!$B$7-0.5*Inputs!$B$8^2)*$B$2+Inputs!$B$8*SQRT($B$2)*MC_Shocks!Z100)</f>
        <v>571.42414252232</v>
      </c>
      <c r="AC103" s="0" t="n">
        <f aca="false">AB103*EXP((Inputs!$B$6-Inputs!$B$7-0.5*Inputs!$B$8^2)*$B$2+Inputs!$B$8*SQRT($B$2)*MC_Shocks!AA100)</f>
        <v>568.979839011993</v>
      </c>
      <c r="AD103" s="0" t="n">
        <f aca="false">AC103*EXP((Inputs!$B$6-Inputs!$B$7-0.5*Inputs!$B$8^2)*$B$2+Inputs!$B$8*SQRT($B$2)*MC_Shocks!AB100)</f>
        <v>564.102363803425</v>
      </c>
      <c r="AE103" s="0" t="n">
        <f aca="false">AD103*EXP((Inputs!$B$6-Inputs!$B$7-0.5*Inputs!$B$8^2)*$B$2+Inputs!$B$8*SQRT($B$2)*MC_Shocks!AC100)</f>
        <v>574.506666659411</v>
      </c>
      <c r="AF103" s="0" t="n">
        <f aca="false">AE103*EXP((Inputs!$B$6-Inputs!$B$7-0.5*Inputs!$B$8^2)*$B$2+Inputs!$B$8*SQRT($B$2)*MC_Shocks!AD100)</f>
        <v>583.136056638346</v>
      </c>
      <c r="AG103" s="0" t="n">
        <f aca="false">AF103*EXP((Inputs!$B$6-Inputs!$B$7-0.5*Inputs!$B$8^2)*$B$2+Inputs!$B$8*SQRT($B$2)*MC_Shocks!AE100)</f>
        <v>577.839551362068</v>
      </c>
      <c r="AH103" s="0" t="n">
        <f aca="false">AG103*EXP((Inputs!$B$6-Inputs!$B$7-0.5*Inputs!$B$8^2)*$B$2+Inputs!$B$8*SQRT($B$2)*MC_Shocks!AF100)</f>
        <v>585.192840919144</v>
      </c>
      <c r="AI103" s="0" t="n">
        <f aca="false">AH103*EXP((Inputs!$B$6-Inputs!$B$7-0.5*Inputs!$B$8^2)*$B$2+Inputs!$B$8*SQRT($B$2)*MC_Shocks!AG100)</f>
        <v>583.39636055302</v>
      </c>
      <c r="AJ103" s="0" t="n">
        <f aca="false">AI103*EXP((Inputs!$B$6-Inputs!$B$7-0.5*Inputs!$B$8^2)*$B$2+Inputs!$B$8*SQRT($B$2)*MC_Shocks!AH100)</f>
        <v>584.049643948306</v>
      </c>
      <c r="AK103" s="0" t="n">
        <f aca="false">AJ103*EXP((Inputs!$B$6-Inputs!$B$7-0.5*Inputs!$B$8^2)*$B$2+Inputs!$B$8*SQRT($B$2)*MC_Shocks!AI100)</f>
        <v>583.811620898101</v>
      </c>
      <c r="AL103" s="0" t="n">
        <f aca="false">AK103*EXP((Inputs!$B$6-Inputs!$B$7-0.5*Inputs!$B$8^2)*$B$2+Inputs!$B$8*SQRT($B$2)*MC_Shocks!AJ100)</f>
        <v>580.818857612451</v>
      </c>
      <c r="AM103" s="0" t="n">
        <f aca="false">AL103*EXP((Inputs!$B$6-Inputs!$B$7-0.5*Inputs!$B$8^2)*$B$2+Inputs!$B$8*SQRT($B$2)*MC_Shocks!AK100)</f>
        <v>585.425024649411</v>
      </c>
      <c r="AN103" s="0" t="n">
        <f aca="false">AM103*EXP((Inputs!$B$6-Inputs!$B$7-0.5*Inputs!$B$8^2)*$B$2+Inputs!$B$8*SQRT($B$2)*MC_Shocks!AL100)</f>
        <v>586.065232677684</v>
      </c>
      <c r="AO103" s="0" t="n">
        <f aca="false">AN103*EXP((Inputs!$B$6-Inputs!$B$7-0.5*Inputs!$B$8^2)*$B$2+Inputs!$B$8*SQRT($B$2)*MC_Shocks!AM100)</f>
        <v>583.908893171071</v>
      </c>
      <c r="AP103" s="0" t="n">
        <f aca="false">AO103*EXP((Inputs!$B$6-Inputs!$B$7-0.5*Inputs!$B$8^2)*$B$2+Inputs!$B$8*SQRT($B$2)*MC_Shocks!AN100)</f>
        <v>577.951546963728</v>
      </c>
      <c r="AQ103" s="0" t="n">
        <f aca="false">AP103*EXP((Inputs!$B$6-Inputs!$B$7-0.5*Inputs!$B$8^2)*$B$2+Inputs!$B$8*SQRT($B$2)*MC_Shocks!AO100)</f>
        <v>573.923154233541</v>
      </c>
      <c r="AR103" s="0" t="n">
        <f aca="false">AQ103*EXP((Inputs!$B$6-Inputs!$B$7-0.5*Inputs!$B$8^2)*$B$2+Inputs!$B$8*SQRT($B$2)*MC_Shocks!AP100)</f>
        <v>566.551980204724</v>
      </c>
      <c r="AS103" s="0" t="n">
        <f aca="false">AR103*EXP((Inputs!$B$6-Inputs!$B$7-0.5*Inputs!$B$8^2)*$B$2+Inputs!$B$8*SQRT($B$2)*MC_Shocks!AQ100)</f>
        <v>566.660370066692</v>
      </c>
      <c r="AT103" s="0" t="n">
        <f aca="false">AS103*EXP((Inputs!$B$6-Inputs!$B$7-0.5*Inputs!$B$8^2)*$B$2+Inputs!$B$8*SQRT($B$2)*MC_Shocks!AR100)</f>
        <v>561.359407758965</v>
      </c>
      <c r="AU103" s="0" t="n">
        <f aca="false">AT103*EXP((Inputs!$B$6-Inputs!$B$7-0.5*Inputs!$B$8^2)*$B$2+Inputs!$B$8*SQRT($B$2)*MC_Shocks!AS100)</f>
        <v>560.230890076993</v>
      </c>
      <c r="AV103" s="0" t="n">
        <f aca="false">AU103*EXP((Inputs!$B$6-Inputs!$B$7-0.5*Inputs!$B$8^2)*$B$2+Inputs!$B$8*SQRT($B$2)*MC_Shocks!AT100)</f>
        <v>566.406656567502</v>
      </c>
      <c r="AW103" s="0" t="n">
        <f aca="false">AV103*EXP((Inputs!$B$6-Inputs!$B$7-0.5*Inputs!$B$8^2)*$B$2+Inputs!$B$8*SQRT($B$2)*MC_Shocks!AU100)</f>
        <v>571.875104725992</v>
      </c>
      <c r="AX103" s="0" t="n">
        <f aca="false">AW103*EXP((Inputs!$B$6-Inputs!$B$7-0.5*Inputs!$B$8^2)*$B$2+Inputs!$B$8*SQRT($B$2)*MC_Shocks!AV100)</f>
        <v>571.782626488783</v>
      </c>
      <c r="AY103" s="0" t="n">
        <f aca="false">AX103*EXP((Inputs!$B$6-Inputs!$B$7-0.5*Inputs!$B$8^2)*$B$2+Inputs!$B$8*SQRT($B$2)*MC_Shocks!AW100)</f>
        <v>571.441652987502</v>
      </c>
      <c r="AZ103" s="0" t="n">
        <f aca="false">AY103*EXP((Inputs!$B$6-Inputs!$B$7-0.5*Inputs!$B$8^2)*$B$2+Inputs!$B$8*SQRT($B$2)*MC_Shocks!AX100)</f>
        <v>580.082121713221</v>
      </c>
      <c r="BA103" s="0" t="n">
        <f aca="false">AZ103*EXP((Inputs!$B$6-Inputs!$B$7-0.5*Inputs!$B$8^2)*$B$2+Inputs!$B$8*SQRT($B$2)*MC_Shocks!AY100)</f>
        <v>582.538424678554</v>
      </c>
      <c r="BB103" s="0" t="n">
        <f aca="false">BA103*EXP((Inputs!$B$6-Inputs!$B$7-0.5*Inputs!$B$8^2)*$B$2+Inputs!$B$8*SQRT($B$2)*MC_Shocks!AZ100)</f>
        <v>581.080324959362</v>
      </c>
      <c r="BC103" s="0" t="n">
        <f aca="false">BB103*EXP((Inputs!$B$6-Inputs!$B$7-0.5*Inputs!$B$8^2)*$B$2+Inputs!$B$8*SQRT($B$2)*MC_Shocks!BA100)</f>
        <v>574.5980666623</v>
      </c>
      <c r="BD103" s="0" t="n">
        <f aca="false">BC103*EXP((Inputs!$B$6-Inputs!$B$7-0.5*Inputs!$B$8^2)*$B$2+Inputs!$B$8*SQRT($B$2)*MC_Shocks!BB100)</f>
        <v>576.450625322053</v>
      </c>
      <c r="BE103" s="0" t="n">
        <f aca="false">BD103*EXP((Inputs!$B$6-Inputs!$B$7-0.5*Inputs!$B$8^2)*$B$2+Inputs!$B$8*SQRT($B$2)*MC_Shocks!BC100)</f>
        <v>580.310329494167</v>
      </c>
      <c r="BF103" s="0" t="n">
        <f aca="false">BE103*EXP((Inputs!$B$6-Inputs!$B$7-0.5*Inputs!$B$8^2)*$B$2+Inputs!$B$8*SQRT($B$2)*MC_Shocks!BD100)</f>
        <v>577.464213275706</v>
      </c>
      <c r="BG103" s="0" t="n">
        <f aca="false">BF103*EXP((Inputs!$B$6-Inputs!$B$7-0.5*Inputs!$B$8^2)*$B$2+Inputs!$B$8*SQRT($B$2)*MC_Shocks!BE100)</f>
        <v>578.854354867149</v>
      </c>
      <c r="BH103" s="0" t="n">
        <f aca="false">BG103*EXP((Inputs!$B$6-Inputs!$B$7-0.5*Inputs!$B$8^2)*$B$2+Inputs!$B$8*SQRT($B$2)*MC_Shocks!BF100)</f>
        <v>577.241668409362</v>
      </c>
      <c r="BI103" s="0" t="n">
        <f aca="false">BH103*EXP((Inputs!$B$6-Inputs!$B$7-0.5*Inputs!$B$8^2)*$B$2+Inputs!$B$8*SQRT($B$2)*MC_Shocks!BG100)</f>
        <v>576.453928566421</v>
      </c>
      <c r="BJ103" s="0" t="n">
        <f aca="false">BI103*EXP((Inputs!$B$6-Inputs!$B$7-0.5*Inputs!$B$8^2)*$B$2+Inputs!$B$8*SQRT($B$2)*MC_Shocks!BH100)</f>
        <v>565.241997250918</v>
      </c>
      <c r="BK103" s="0" t="n">
        <f aca="false">BJ103*EXP((Inputs!$B$6-Inputs!$B$7-0.5*Inputs!$B$8^2)*$B$2+Inputs!$B$8*SQRT($B$2)*MC_Shocks!BI100)</f>
        <v>564.301621057619</v>
      </c>
      <c r="BL103" s="0" t="n">
        <f aca="false">BK103*EXP((Inputs!$B$6-Inputs!$B$7-0.5*Inputs!$B$8^2)*$B$2+Inputs!$B$8*SQRT($B$2)*MC_Shocks!BJ100)</f>
        <v>568.711453684344</v>
      </c>
      <c r="BM103" s="0" t="n">
        <f aca="false">BL103*EXP((Inputs!$B$6-Inputs!$B$7-0.5*Inputs!$B$8^2)*$B$2+Inputs!$B$8*SQRT($B$2)*MC_Shocks!BK100)</f>
        <v>565.923341568625</v>
      </c>
      <c r="BN103" s="0" t="n">
        <f aca="false">AVERAGE(C103:BM103)</f>
        <v>578.174089166366</v>
      </c>
      <c r="BO103" s="0" t="n">
        <f aca="false">MAX(B103:BM103)</f>
        <v>599.813683806124</v>
      </c>
      <c r="BP103" s="0" t="n">
        <f aca="false">MAX(BM103-Inputs!$B$4,0)</f>
        <v>0</v>
      </c>
      <c r="BQ103" s="0" t="n">
        <f aca="false">MAX(Inputs!$B$4-BM103,0)</f>
        <v>9.07665843137488</v>
      </c>
      <c r="BR103" s="0" t="n">
        <f aca="false">MAX(BN103-Inputs!$B$4,0)</f>
        <v>3.17408916636589</v>
      </c>
      <c r="BS103" s="0" t="n">
        <f aca="false">IF(BO103&gt;=Inputs!$B$9,0,MAX(BM103-Inputs!$B$4,0))</f>
        <v>0</v>
      </c>
    </row>
    <row r="104" customFormat="false" ht="15" hidden="false" customHeight="false" outlineLevel="0" collapsed="false">
      <c r="A104" s="0" t="n">
        <v>100</v>
      </c>
      <c r="B104" s="0" t="n">
        <f aca="false">Inputs!$B$3</f>
        <v>574.788024902344</v>
      </c>
      <c r="C104" s="0" t="n">
        <f aca="false">B104*EXP((Inputs!$B$6-Inputs!$B$7-0.5*Inputs!$B$8^2)*$B$2+Inputs!$B$8*SQRT($B$2)*MC_Shocks!A101)</f>
        <v>575.081826615464</v>
      </c>
      <c r="D104" s="0" t="n">
        <f aca="false">C104*EXP((Inputs!$B$6-Inputs!$B$7-0.5*Inputs!$B$8^2)*$B$2+Inputs!$B$8*SQRT($B$2)*MC_Shocks!B101)</f>
        <v>571.697347213034</v>
      </c>
      <c r="E104" s="0" t="n">
        <f aca="false">D104*EXP((Inputs!$B$6-Inputs!$B$7-0.5*Inputs!$B$8^2)*$B$2+Inputs!$B$8*SQRT($B$2)*MC_Shocks!C101)</f>
        <v>573.388464515945</v>
      </c>
      <c r="F104" s="0" t="n">
        <f aca="false">E104*EXP((Inputs!$B$6-Inputs!$B$7-0.5*Inputs!$B$8^2)*$B$2+Inputs!$B$8*SQRT($B$2)*MC_Shocks!D101)</f>
        <v>572.458413831361</v>
      </c>
      <c r="G104" s="0" t="n">
        <f aca="false">F104*EXP((Inputs!$B$6-Inputs!$B$7-0.5*Inputs!$B$8^2)*$B$2+Inputs!$B$8*SQRT($B$2)*MC_Shocks!E101)</f>
        <v>568.262496911471</v>
      </c>
      <c r="H104" s="0" t="n">
        <f aca="false">G104*EXP((Inputs!$B$6-Inputs!$B$7-0.5*Inputs!$B$8^2)*$B$2+Inputs!$B$8*SQRT($B$2)*MC_Shocks!F101)</f>
        <v>574.35568284148</v>
      </c>
      <c r="I104" s="0" t="n">
        <f aca="false">H104*EXP((Inputs!$B$6-Inputs!$B$7-0.5*Inputs!$B$8^2)*$B$2+Inputs!$B$8*SQRT($B$2)*MC_Shocks!G101)</f>
        <v>578.658428543677</v>
      </c>
      <c r="J104" s="0" t="n">
        <f aca="false">I104*EXP((Inputs!$B$6-Inputs!$B$7-0.5*Inputs!$B$8^2)*$B$2+Inputs!$B$8*SQRT($B$2)*MC_Shocks!H101)</f>
        <v>575.942596009401</v>
      </c>
      <c r="K104" s="0" t="n">
        <f aca="false">J104*EXP((Inputs!$B$6-Inputs!$B$7-0.5*Inputs!$B$8^2)*$B$2+Inputs!$B$8*SQRT($B$2)*MC_Shocks!I101)</f>
        <v>578.27599746886</v>
      </c>
      <c r="L104" s="0" t="n">
        <f aca="false">K104*EXP((Inputs!$B$6-Inputs!$B$7-0.5*Inputs!$B$8^2)*$B$2+Inputs!$B$8*SQRT($B$2)*MC_Shocks!J101)</f>
        <v>580.801389059913</v>
      </c>
      <c r="M104" s="0" t="n">
        <f aca="false">L104*EXP((Inputs!$B$6-Inputs!$B$7-0.5*Inputs!$B$8^2)*$B$2+Inputs!$B$8*SQRT($B$2)*MC_Shocks!K101)</f>
        <v>583.823396295264</v>
      </c>
      <c r="N104" s="0" t="n">
        <f aca="false">M104*EXP((Inputs!$B$6-Inputs!$B$7-0.5*Inputs!$B$8^2)*$B$2+Inputs!$B$8*SQRT($B$2)*MC_Shocks!L101)</f>
        <v>576.083373160756</v>
      </c>
      <c r="O104" s="0" t="n">
        <f aca="false">N104*EXP((Inputs!$B$6-Inputs!$B$7-0.5*Inputs!$B$8^2)*$B$2+Inputs!$B$8*SQRT($B$2)*MC_Shocks!M101)</f>
        <v>580.7568074582</v>
      </c>
      <c r="P104" s="0" t="n">
        <f aca="false">O104*EXP((Inputs!$B$6-Inputs!$B$7-0.5*Inputs!$B$8^2)*$B$2+Inputs!$B$8*SQRT($B$2)*MC_Shocks!N101)</f>
        <v>578.192594410329</v>
      </c>
      <c r="Q104" s="0" t="n">
        <f aca="false">P104*EXP((Inputs!$B$6-Inputs!$B$7-0.5*Inputs!$B$8^2)*$B$2+Inputs!$B$8*SQRT($B$2)*MC_Shocks!O101)</f>
        <v>576.608031500501</v>
      </c>
      <c r="R104" s="0" t="n">
        <f aca="false">Q104*EXP((Inputs!$B$6-Inputs!$B$7-0.5*Inputs!$B$8^2)*$B$2+Inputs!$B$8*SQRT($B$2)*MC_Shocks!P101)</f>
        <v>588.85693234608</v>
      </c>
      <c r="S104" s="0" t="n">
        <f aca="false">R104*EXP((Inputs!$B$6-Inputs!$B$7-0.5*Inputs!$B$8^2)*$B$2+Inputs!$B$8*SQRT($B$2)*MC_Shocks!Q101)</f>
        <v>590.324468515183</v>
      </c>
      <c r="T104" s="0" t="n">
        <f aca="false">S104*EXP((Inputs!$B$6-Inputs!$B$7-0.5*Inputs!$B$8^2)*$B$2+Inputs!$B$8*SQRT($B$2)*MC_Shocks!R101)</f>
        <v>588.573597857954</v>
      </c>
      <c r="U104" s="0" t="n">
        <f aca="false">T104*EXP((Inputs!$B$6-Inputs!$B$7-0.5*Inputs!$B$8^2)*$B$2+Inputs!$B$8*SQRT($B$2)*MC_Shocks!S101)</f>
        <v>578.420893124097</v>
      </c>
      <c r="V104" s="0" t="n">
        <f aca="false">U104*EXP((Inputs!$B$6-Inputs!$B$7-0.5*Inputs!$B$8^2)*$B$2+Inputs!$B$8*SQRT($B$2)*MC_Shocks!T101)</f>
        <v>584.888402941102</v>
      </c>
      <c r="W104" s="0" t="n">
        <f aca="false">V104*EXP((Inputs!$B$6-Inputs!$B$7-0.5*Inputs!$B$8^2)*$B$2+Inputs!$B$8*SQRT($B$2)*MC_Shocks!U101)</f>
        <v>578.734542555785</v>
      </c>
      <c r="X104" s="0" t="n">
        <f aca="false">W104*EXP((Inputs!$B$6-Inputs!$B$7-0.5*Inputs!$B$8^2)*$B$2+Inputs!$B$8*SQRT($B$2)*MC_Shocks!V101)</f>
        <v>574.200123497462</v>
      </c>
      <c r="Y104" s="0" t="n">
        <f aca="false">X104*EXP((Inputs!$B$6-Inputs!$B$7-0.5*Inputs!$B$8^2)*$B$2+Inputs!$B$8*SQRT($B$2)*MC_Shocks!W101)</f>
        <v>572.746783609391</v>
      </c>
      <c r="Z104" s="0" t="n">
        <f aca="false">Y104*EXP((Inputs!$B$6-Inputs!$B$7-0.5*Inputs!$B$8^2)*$B$2+Inputs!$B$8*SQRT($B$2)*MC_Shocks!X101)</f>
        <v>579.273291821449</v>
      </c>
      <c r="AA104" s="0" t="n">
        <f aca="false">Z104*EXP((Inputs!$B$6-Inputs!$B$7-0.5*Inputs!$B$8^2)*$B$2+Inputs!$B$8*SQRT($B$2)*MC_Shocks!Y101)</f>
        <v>582.892502858658</v>
      </c>
      <c r="AB104" s="0" t="n">
        <f aca="false">AA104*EXP((Inputs!$B$6-Inputs!$B$7-0.5*Inputs!$B$8^2)*$B$2+Inputs!$B$8*SQRT($B$2)*MC_Shocks!Z101)</f>
        <v>582.218025638997</v>
      </c>
      <c r="AC104" s="0" t="n">
        <f aca="false">AB104*EXP((Inputs!$B$6-Inputs!$B$7-0.5*Inputs!$B$8^2)*$B$2+Inputs!$B$8*SQRT($B$2)*MC_Shocks!AA101)</f>
        <v>583.698737165615</v>
      </c>
      <c r="AD104" s="0" t="n">
        <f aca="false">AC104*EXP((Inputs!$B$6-Inputs!$B$7-0.5*Inputs!$B$8^2)*$B$2+Inputs!$B$8*SQRT($B$2)*MC_Shocks!AB101)</f>
        <v>580.980085576969</v>
      </c>
      <c r="AE104" s="0" t="n">
        <f aca="false">AD104*EXP((Inputs!$B$6-Inputs!$B$7-0.5*Inputs!$B$8^2)*$B$2+Inputs!$B$8*SQRT($B$2)*MC_Shocks!AC101)</f>
        <v>581.678956928465</v>
      </c>
      <c r="AF104" s="0" t="n">
        <f aca="false">AE104*EXP((Inputs!$B$6-Inputs!$B$7-0.5*Inputs!$B$8^2)*$B$2+Inputs!$B$8*SQRT($B$2)*MC_Shocks!AD101)</f>
        <v>582.072366103443</v>
      </c>
      <c r="AG104" s="0" t="n">
        <f aca="false">AF104*EXP((Inputs!$B$6-Inputs!$B$7-0.5*Inputs!$B$8^2)*$B$2+Inputs!$B$8*SQRT($B$2)*MC_Shocks!AE101)</f>
        <v>586.61828187346</v>
      </c>
      <c r="AH104" s="0" t="n">
        <f aca="false">AG104*EXP((Inputs!$B$6-Inputs!$B$7-0.5*Inputs!$B$8^2)*$B$2+Inputs!$B$8*SQRT($B$2)*MC_Shocks!AF101)</f>
        <v>591.192235391244</v>
      </c>
      <c r="AI104" s="0" t="n">
        <f aca="false">AH104*EXP((Inputs!$B$6-Inputs!$B$7-0.5*Inputs!$B$8^2)*$B$2+Inputs!$B$8*SQRT($B$2)*MC_Shocks!AG101)</f>
        <v>593.569474945015</v>
      </c>
      <c r="AJ104" s="0" t="n">
        <f aca="false">AI104*EXP((Inputs!$B$6-Inputs!$B$7-0.5*Inputs!$B$8^2)*$B$2+Inputs!$B$8*SQRT($B$2)*MC_Shocks!AH101)</f>
        <v>591.921547863199</v>
      </c>
      <c r="AK104" s="0" t="n">
        <f aca="false">AJ104*EXP((Inputs!$B$6-Inputs!$B$7-0.5*Inputs!$B$8^2)*$B$2+Inputs!$B$8*SQRT($B$2)*MC_Shocks!AI101)</f>
        <v>595.471352278481</v>
      </c>
      <c r="AL104" s="0" t="n">
        <f aca="false">AK104*EXP((Inputs!$B$6-Inputs!$B$7-0.5*Inputs!$B$8^2)*$B$2+Inputs!$B$8*SQRT($B$2)*MC_Shocks!AJ101)</f>
        <v>595.093196524969</v>
      </c>
      <c r="AM104" s="0" t="n">
        <f aca="false">AL104*EXP((Inputs!$B$6-Inputs!$B$7-0.5*Inputs!$B$8^2)*$B$2+Inputs!$B$8*SQRT($B$2)*MC_Shocks!AK101)</f>
        <v>590.06315251883</v>
      </c>
      <c r="AN104" s="0" t="n">
        <f aca="false">AM104*EXP((Inputs!$B$6-Inputs!$B$7-0.5*Inputs!$B$8^2)*$B$2+Inputs!$B$8*SQRT($B$2)*MC_Shocks!AL101)</f>
        <v>588.233884012052</v>
      </c>
      <c r="AO104" s="0" t="n">
        <f aca="false">AN104*EXP((Inputs!$B$6-Inputs!$B$7-0.5*Inputs!$B$8^2)*$B$2+Inputs!$B$8*SQRT($B$2)*MC_Shocks!AM101)</f>
        <v>588.68398268192</v>
      </c>
      <c r="AP104" s="0" t="n">
        <f aca="false">AO104*EXP((Inputs!$B$6-Inputs!$B$7-0.5*Inputs!$B$8^2)*$B$2+Inputs!$B$8*SQRT($B$2)*MC_Shocks!AN101)</f>
        <v>593.00601467048</v>
      </c>
      <c r="AQ104" s="0" t="n">
        <f aca="false">AP104*EXP((Inputs!$B$6-Inputs!$B$7-0.5*Inputs!$B$8^2)*$B$2+Inputs!$B$8*SQRT($B$2)*MC_Shocks!AO101)</f>
        <v>592.19913062099</v>
      </c>
      <c r="AR104" s="0" t="n">
        <f aca="false">AQ104*EXP((Inputs!$B$6-Inputs!$B$7-0.5*Inputs!$B$8^2)*$B$2+Inputs!$B$8*SQRT($B$2)*MC_Shocks!AP101)</f>
        <v>586.600934216781</v>
      </c>
      <c r="AS104" s="0" t="n">
        <f aca="false">AR104*EXP((Inputs!$B$6-Inputs!$B$7-0.5*Inputs!$B$8^2)*$B$2+Inputs!$B$8*SQRT($B$2)*MC_Shocks!AQ101)</f>
        <v>586.920400323116</v>
      </c>
      <c r="AT104" s="0" t="n">
        <f aca="false">AS104*EXP((Inputs!$B$6-Inputs!$B$7-0.5*Inputs!$B$8^2)*$B$2+Inputs!$B$8*SQRT($B$2)*MC_Shocks!AR101)</f>
        <v>587.504306655039</v>
      </c>
      <c r="AU104" s="0" t="n">
        <f aca="false">AT104*EXP((Inputs!$B$6-Inputs!$B$7-0.5*Inputs!$B$8^2)*$B$2+Inputs!$B$8*SQRT($B$2)*MC_Shocks!AS101)</f>
        <v>588.426571635145</v>
      </c>
      <c r="AV104" s="0" t="n">
        <f aca="false">AU104*EXP((Inputs!$B$6-Inputs!$B$7-0.5*Inputs!$B$8^2)*$B$2+Inputs!$B$8*SQRT($B$2)*MC_Shocks!AT101)</f>
        <v>592.792119025596</v>
      </c>
      <c r="AW104" s="0" t="n">
        <f aca="false">AV104*EXP((Inputs!$B$6-Inputs!$B$7-0.5*Inputs!$B$8^2)*$B$2+Inputs!$B$8*SQRT($B$2)*MC_Shocks!AU101)</f>
        <v>597.659495000971</v>
      </c>
      <c r="AX104" s="0" t="n">
        <f aca="false">AW104*EXP((Inputs!$B$6-Inputs!$B$7-0.5*Inputs!$B$8^2)*$B$2+Inputs!$B$8*SQRT($B$2)*MC_Shocks!AV101)</f>
        <v>594.904959869293</v>
      </c>
      <c r="AY104" s="0" t="n">
        <f aca="false">AX104*EXP((Inputs!$B$6-Inputs!$B$7-0.5*Inputs!$B$8^2)*$B$2+Inputs!$B$8*SQRT($B$2)*MC_Shocks!AW101)</f>
        <v>592.060098329262</v>
      </c>
      <c r="AZ104" s="0" t="n">
        <f aca="false">AY104*EXP((Inputs!$B$6-Inputs!$B$7-0.5*Inputs!$B$8^2)*$B$2+Inputs!$B$8*SQRT($B$2)*MC_Shocks!AX101)</f>
        <v>587.249997398386</v>
      </c>
      <c r="BA104" s="0" t="n">
        <f aca="false">AZ104*EXP((Inputs!$B$6-Inputs!$B$7-0.5*Inputs!$B$8^2)*$B$2+Inputs!$B$8*SQRT($B$2)*MC_Shocks!AY101)</f>
        <v>590.570266967909</v>
      </c>
      <c r="BB104" s="0" t="n">
        <f aca="false">BA104*EXP((Inputs!$B$6-Inputs!$B$7-0.5*Inputs!$B$8^2)*$B$2+Inputs!$B$8*SQRT($B$2)*MC_Shocks!AZ101)</f>
        <v>597.453457499731</v>
      </c>
      <c r="BC104" s="0" t="n">
        <f aca="false">BB104*EXP((Inputs!$B$6-Inputs!$B$7-0.5*Inputs!$B$8^2)*$B$2+Inputs!$B$8*SQRT($B$2)*MC_Shocks!BA101)</f>
        <v>596.018186254491</v>
      </c>
      <c r="BD104" s="0" t="n">
        <f aca="false">BC104*EXP((Inputs!$B$6-Inputs!$B$7-0.5*Inputs!$B$8^2)*$B$2+Inputs!$B$8*SQRT($B$2)*MC_Shocks!BB101)</f>
        <v>594.933865481007</v>
      </c>
      <c r="BE104" s="0" t="n">
        <f aca="false">BD104*EXP((Inputs!$B$6-Inputs!$B$7-0.5*Inputs!$B$8^2)*$B$2+Inputs!$B$8*SQRT($B$2)*MC_Shocks!BC101)</f>
        <v>601.95368397066</v>
      </c>
      <c r="BF104" s="0" t="n">
        <f aca="false">BE104*EXP((Inputs!$B$6-Inputs!$B$7-0.5*Inputs!$B$8^2)*$B$2+Inputs!$B$8*SQRT($B$2)*MC_Shocks!BD101)</f>
        <v>604.429721172174</v>
      </c>
      <c r="BG104" s="0" t="n">
        <f aca="false">BF104*EXP((Inputs!$B$6-Inputs!$B$7-0.5*Inputs!$B$8^2)*$B$2+Inputs!$B$8*SQRT($B$2)*MC_Shocks!BE101)</f>
        <v>606.582273677167</v>
      </c>
      <c r="BH104" s="0" t="n">
        <f aca="false">BG104*EXP((Inputs!$B$6-Inputs!$B$7-0.5*Inputs!$B$8^2)*$B$2+Inputs!$B$8*SQRT($B$2)*MC_Shocks!BF101)</f>
        <v>600.935258604645</v>
      </c>
      <c r="BI104" s="0" t="n">
        <f aca="false">BH104*EXP((Inputs!$B$6-Inputs!$B$7-0.5*Inputs!$B$8^2)*$B$2+Inputs!$B$8*SQRT($B$2)*MC_Shocks!BG101)</f>
        <v>604.236608377787</v>
      </c>
      <c r="BJ104" s="0" t="n">
        <f aca="false">BI104*EXP((Inputs!$B$6-Inputs!$B$7-0.5*Inputs!$B$8^2)*$B$2+Inputs!$B$8*SQRT($B$2)*MC_Shocks!BH101)</f>
        <v>599.855853587291</v>
      </c>
      <c r="BK104" s="0" t="n">
        <f aca="false">BJ104*EXP((Inputs!$B$6-Inputs!$B$7-0.5*Inputs!$B$8^2)*$B$2+Inputs!$B$8*SQRT($B$2)*MC_Shocks!BI101)</f>
        <v>594.539747238515</v>
      </c>
      <c r="BL104" s="0" t="n">
        <f aca="false">BK104*EXP((Inputs!$B$6-Inputs!$B$7-0.5*Inputs!$B$8^2)*$B$2+Inputs!$B$8*SQRT($B$2)*MC_Shocks!BJ101)</f>
        <v>592.962390458958</v>
      </c>
      <c r="BM104" s="0" t="n">
        <f aca="false">BL104*EXP((Inputs!$B$6-Inputs!$B$7-0.5*Inputs!$B$8^2)*$B$2+Inputs!$B$8*SQRT($B$2)*MC_Shocks!BK101)</f>
        <v>590.268921015517</v>
      </c>
      <c r="BN104" s="0" t="n">
        <f aca="false">AVERAGE(C104:BM104)</f>
        <v>586.807268674863</v>
      </c>
      <c r="BO104" s="0" t="n">
        <f aca="false">MAX(B104:BM104)</f>
        <v>606.582273677167</v>
      </c>
      <c r="BP104" s="0" t="n">
        <f aca="false">MAX(BM104-Inputs!$B$4,0)</f>
        <v>15.2689210155173</v>
      </c>
      <c r="BQ104" s="0" t="n">
        <f aca="false">MAX(Inputs!$B$4-BM104,0)</f>
        <v>0</v>
      </c>
      <c r="BR104" s="0" t="n">
        <f aca="false">MAX(BN104-Inputs!$B$4,0)</f>
        <v>11.8072686748633</v>
      </c>
      <c r="BS104" s="0" t="n">
        <f aca="false">IF(BO104&gt;=Inputs!$B$9,0,MAX(BM104-Inputs!$B$4,0))</f>
        <v>0</v>
      </c>
    </row>
    <row r="105" customFormat="false" ht="15" hidden="false" customHeight="false" outlineLevel="0" collapsed="false">
      <c r="A105" s="0" t="n">
        <v>101</v>
      </c>
      <c r="B105" s="0" t="n">
        <f aca="false">Inputs!$B$3</f>
        <v>574.788024902344</v>
      </c>
      <c r="C105" s="0" t="n">
        <f aca="false">B105*EXP((Inputs!$B$6-Inputs!$B$7-0.5*Inputs!$B$8^2)*$B$2+Inputs!$B$8*SQRT($B$2)*MC_Shocks!A102)</f>
        <v>573.832594443642</v>
      </c>
      <c r="D105" s="0" t="n">
        <f aca="false">C105*EXP((Inputs!$B$6-Inputs!$B$7-0.5*Inputs!$B$8^2)*$B$2+Inputs!$B$8*SQRT($B$2)*MC_Shocks!B102)</f>
        <v>567.363835491632</v>
      </c>
      <c r="E105" s="0" t="n">
        <f aca="false">D105*EXP((Inputs!$B$6-Inputs!$B$7-0.5*Inputs!$B$8^2)*$B$2+Inputs!$B$8*SQRT($B$2)*MC_Shocks!C102)</f>
        <v>571.749731429869</v>
      </c>
      <c r="F105" s="0" t="n">
        <f aca="false">E105*EXP((Inputs!$B$6-Inputs!$B$7-0.5*Inputs!$B$8^2)*$B$2+Inputs!$B$8*SQRT($B$2)*MC_Shocks!D102)</f>
        <v>576.941908112399</v>
      </c>
      <c r="G105" s="0" t="n">
        <f aca="false">F105*EXP((Inputs!$B$6-Inputs!$B$7-0.5*Inputs!$B$8^2)*$B$2+Inputs!$B$8*SQRT($B$2)*MC_Shocks!E102)</f>
        <v>568.151278194692</v>
      </c>
      <c r="H105" s="0" t="n">
        <f aca="false">G105*EXP((Inputs!$B$6-Inputs!$B$7-0.5*Inputs!$B$8^2)*$B$2+Inputs!$B$8*SQRT($B$2)*MC_Shocks!F102)</f>
        <v>572.632479225924</v>
      </c>
      <c r="I105" s="0" t="n">
        <f aca="false">H105*EXP((Inputs!$B$6-Inputs!$B$7-0.5*Inputs!$B$8^2)*$B$2+Inputs!$B$8*SQRT($B$2)*MC_Shocks!G102)</f>
        <v>569.015997668429</v>
      </c>
      <c r="J105" s="0" t="n">
        <f aca="false">I105*EXP((Inputs!$B$6-Inputs!$B$7-0.5*Inputs!$B$8^2)*$B$2+Inputs!$B$8*SQRT($B$2)*MC_Shocks!H102)</f>
        <v>572.951591360111</v>
      </c>
      <c r="K105" s="0" t="n">
        <f aca="false">J105*EXP((Inputs!$B$6-Inputs!$B$7-0.5*Inputs!$B$8^2)*$B$2+Inputs!$B$8*SQRT($B$2)*MC_Shocks!I102)</f>
        <v>572.694591053957</v>
      </c>
      <c r="L105" s="0" t="n">
        <f aca="false">K105*EXP((Inputs!$B$6-Inputs!$B$7-0.5*Inputs!$B$8^2)*$B$2+Inputs!$B$8*SQRT($B$2)*MC_Shocks!J102)</f>
        <v>572.879373933114</v>
      </c>
      <c r="M105" s="0" t="n">
        <f aca="false">L105*EXP((Inputs!$B$6-Inputs!$B$7-0.5*Inputs!$B$8^2)*$B$2+Inputs!$B$8*SQRT($B$2)*MC_Shocks!K102)</f>
        <v>572.092752607397</v>
      </c>
      <c r="N105" s="0" t="n">
        <f aca="false">M105*EXP((Inputs!$B$6-Inputs!$B$7-0.5*Inputs!$B$8^2)*$B$2+Inputs!$B$8*SQRT($B$2)*MC_Shocks!L102)</f>
        <v>577.674888938836</v>
      </c>
      <c r="O105" s="0" t="n">
        <f aca="false">N105*EXP((Inputs!$B$6-Inputs!$B$7-0.5*Inputs!$B$8^2)*$B$2+Inputs!$B$8*SQRT($B$2)*MC_Shocks!M102)</f>
        <v>572.07606248926</v>
      </c>
      <c r="P105" s="0" t="n">
        <f aca="false">O105*EXP((Inputs!$B$6-Inputs!$B$7-0.5*Inputs!$B$8^2)*$B$2+Inputs!$B$8*SQRT($B$2)*MC_Shocks!N102)</f>
        <v>574.895485727868</v>
      </c>
      <c r="Q105" s="0" t="n">
        <f aca="false">P105*EXP((Inputs!$B$6-Inputs!$B$7-0.5*Inputs!$B$8^2)*$B$2+Inputs!$B$8*SQRT($B$2)*MC_Shocks!O102)</f>
        <v>579.99495038271</v>
      </c>
      <c r="R105" s="0" t="n">
        <f aca="false">Q105*EXP((Inputs!$B$6-Inputs!$B$7-0.5*Inputs!$B$8^2)*$B$2+Inputs!$B$8*SQRT($B$2)*MC_Shocks!P102)</f>
        <v>583.355293120173</v>
      </c>
      <c r="S105" s="0" t="n">
        <f aca="false">R105*EXP((Inputs!$B$6-Inputs!$B$7-0.5*Inputs!$B$8^2)*$B$2+Inputs!$B$8*SQRT($B$2)*MC_Shocks!Q102)</f>
        <v>594.269248155512</v>
      </c>
      <c r="T105" s="0" t="n">
        <f aca="false">S105*EXP((Inputs!$B$6-Inputs!$B$7-0.5*Inputs!$B$8^2)*$B$2+Inputs!$B$8*SQRT($B$2)*MC_Shocks!R102)</f>
        <v>591.836675044803</v>
      </c>
      <c r="U105" s="0" t="n">
        <f aca="false">T105*EXP((Inputs!$B$6-Inputs!$B$7-0.5*Inputs!$B$8^2)*$B$2+Inputs!$B$8*SQRT($B$2)*MC_Shocks!S102)</f>
        <v>596.404602258488</v>
      </c>
      <c r="V105" s="0" t="n">
        <f aca="false">U105*EXP((Inputs!$B$6-Inputs!$B$7-0.5*Inputs!$B$8^2)*$B$2+Inputs!$B$8*SQRT($B$2)*MC_Shocks!T102)</f>
        <v>595.959084438135</v>
      </c>
      <c r="W105" s="0" t="n">
        <f aca="false">V105*EXP((Inputs!$B$6-Inputs!$B$7-0.5*Inputs!$B$8^2)*$B$2+Inputs!$B$8*SQRT($B$2)*MC_Shocks!U102)</f>
        <v>601.87567523077</v>
      </c>
      <c r="X105" s="0" t="n">
        <f aca="false">W105*EXP((Inputs!$B$6-Inputs!$B$7-0.5*Inputs!$B$8^2)*$B$2+Inputs!$B$8*SQRT($B$2)*MC_Shocks!V102)</f>
        <v>601.89573681131</v>
      </c>
      <c r="Y105" s="0" t="n">
        <f aca="false">X105*EXP((Inputs!$B$6-Inputs!$B$7-0.5*Inputs!$B$8^2)*$B$2+Inputs!$B$8*SQRT($B$2)*MC_Shocks!W102)</f>
        <v>600.103151685867</v>
      </c>
      <c r="Z105" s="0" t="n">
        <f aca="false">Y105*EXP((Inputs!$B$6-Inputs!$B$7-0.5*Inputs!$B$8^2)*$B$2+Inputs!$B$8*SQRT($B$2)*MC_Shocks!X102)</f>
        <v>606.410353237747</v>
      </c>
      <c r="AA105" s="0" t="n">
        <f aca="false">Z105*EXP((Inputs!$B$6-Inputs!$B$7-0.5*Inputs!$B$8^2)*$B$2+Inputs!$B$8*SQRT($B$2)*MC_Shocks!Y102)</f>
        <v>604.107216834838</v>
      </c>
      <c r="AB105" s="0" t="n">
        <f aca="false">AA105*EXP((Inputs!$B$6-Inputs!$B$7-0.5*Inputs!$B$8^2)*$B$2+Inputs!$B$8*SQRT($B$2)*MC_Shocks!Z102)</f>
        <v>597.431075829204</v>
      </c>
      <c r="AC105" s="0" t="n">
        <f aca="false">AB105*EXP((Inputs!$B$6-Inputs!$B$7-0.5*Inputs!$B$8^2)*$B$2+Inputs!$B$8*SQRT($B$2)*MC_Shocks!AA102)</f>
        <v>595.042674278097</v>
      </c>
      <c r="AD105" s="0" t="n">
        <f aca="false">AC105*EXP((Inputs!$B$6-Inputs!$B$7-0.5*Inputs!$B$8^2)*$B$2+Inputs!$B$8*SQRT($B$2)*MC_Shocks!AB102)</f>
        <v>598.028383204314</v>
      </c>
      <c r="AE105" s="0" t="n">
        <f aca="false">AD105*EXP((Inputs!$B$6-Inputs!$B$7-0.5*Inputs!$B$8^2)*$B$2+Inputs!$B$8*SQRT($B$2)*MC_Shocks!AC102)</f>
        <v>604.726042518781</v>
      </c>
      <c r="AF105" s="0" t="n">
        <f aca="false">AE105*EXP((Inputs!$B$6-Inputs!$B$7-0.5*Inputs!$B$8^2)*$B$2+Inputs!$B$8*SQRT($B$2)*MC_Shocks!AD102)</f>
        <v>605.316490418047</v>
      </c>
      <c r="AG105" s="0" t="n">
        <f aca="false">AF105*EXP((Inputs!$B$6-Inputs!$B$7-0.5*Inputs!$B$8^2)*$B$2+Inputs!$B$8*SQRT($B$2)*MC_Shocks!AE102)</f>
        <v>611.737322958127</v>
      </c>
      <c r="AH105" s="0" t="n">
        <f aca="false">AG105*EXP((Inputs!$B$6-Inputs!$B$7-0.5*Inputs!$B$8^2)*$B$2+Inputs!$B$8*SQRT($B$2)*MC_Shocks!AF102)</f>
        <v>605.238719917083</v>
      </c>
      <c r="AI105" s="0" t="n">
        <f aca="false">AH105*EXP((Inputs!$B$6-Inputs!$B$7-0.5*Inputs!$B$8^2)*$B$2+Inputs!$B$8*SQRT($B$2)*MC_Shocks!AG102)</f>
        <v>603.171094040877</v>
      </c>
      <c r="AJ105" s="0" t="n">
        <f aca="false">AI105*EXP((Inputs!$B$6-Inputs!$B$7-0.5*Inputs!$B$8^2)*$B$2+Inputs!$B$8*SQRT($B$2)*MC_Shocks!AH102)</f>
        <v>601.848629150569</v>
      </c>
      <c r="AK105" s="0" t="n">
        <f aca="false">AJ105*EXP((Inputs!$B$6-Inputs!$B$7-0.5*Inputs!$B$8^2)*$B$2+Inputs!$B$8*SQRT($B$2)*MC_Shocks!AI102)</f>
        <v>601.358642416634</v>
      </c>
      <c r="AL105" s="0" t="n">
        <f aca="false">AK105*EXP((Inputs!$B$6-Inputs!$B$7-0.5*Inputs!$B$8^2)*$B$2+Inputs!$B$8*SQRT($B$2)*MC_Shocks!AJ102)</f>
        <v>601.8167184561</v>
      </c>
      <c r="AM105" s="0" t="n">
        <f aca="false">AL105*EXP((Inputs!$B$6-Inputs!$B$7-0.5*Inputs!$B$8^2)*$B$2+Inputs!$B$8*SQRT($B$2)*MC_Shocks!AK102)</f>
        <v>605.181396455663</v>
      </c>
      <c r="AN105" s="0" t="n">
        <f aca="false">AM105*EXP((Inputs!$B$6-Inputs!$B$7-0.5*Inputs!$B$8^2)*$B$2+Inputs!$B$8*SQRT($B$2)*MC_Shocks!AL102)</f>
        <v>603.106582215694</v>
      </c>
      <c r="AO105" s="0" t="n">
        <f aca="false">AN105*EXP((Inputs!$B$6-Inputs!$B$7-0.5*Inputs!$B$8^2)*$B$2+Inputs!$B$8*SQRT($B$2)*MC_Shocks!AM102)</f>
        <v>603.829076061081</v>
      </c>
      <c r="AP105" s="0" t="n">
        <f aca="false">AO105*EXP((Inputs!$B$6-Inputs!$B$7-0.5*Inputs!$B$8^2)*$B$2+Inputs!$B$8*SQRT($B$2)*MC_Shocks!AN102)</f>
        <v>603.66990933422</v>
      </c>
      <c r="AQ105" s="0" t="n">
        <f aca="false">AP105*EXP((Inputs!$B$6-Inputs!$B$7-0.5*Inputs!$B$8^2)*$B$2+Inputs!$B$8*SQRT($B$2)*MC_Shocks!AO102)</f>
        <v>599.308697459285</v>
      </c>
      <c r="AR105" s="0" t="n">
        <f aca="false">AQ105*EXP((Inputs!$B$6-Inputs!$B$7-0.5*Inputs!$B$8^2)*$B$2+Inputs!$B$8*SQRT($B$2)*MC_Shocks!AP102)</f>
        <v>598.825019474587</v>
      </c>
      <c r="AS105" s="0" t="n">
        <f aca="false">AR105*EXP((Inputs!$B$6-Inputs!$B$7-0.5*Inputs!$B$8^2)*$B$2+Inputs!$B$8*SQRT($B$2)*MC_Shocks!AQ102)</f>
        <v>598.199384115761</v>
      </c>
      <c r="AT105" s="0" t="n">
        <f aca="false">AS105*EXP((Inputs!$B$6-Inputs!$B$7-0.5*Inputs!$B$8^2)*$B$2+Inputs!$B$8*SQRT($B$2)*MC_Shocks!AR102)</f>
        <v>597.472863876374</v>
      </c>
      <c r="AU105" s="0" t="n">
        <f aca="false">AT105*EXP((Inputs!$B$6-Inputs!$B$7-0.5*Inputs!$B$8^2)*$B$2+Inputs!$B$8*SQRT($B$2)*MC_Shocks!AS102)</f>
        <v>597.679789166003</v>
      </c>
      <c r="AV105" s="0" t="n">
        <f aca="false">AU105*EXP((Inputs!$B$6-Inputs!$B$7-0.5*Inputs!$B$8^2)*$B$2+Inputs!$B$8*SQRT($B$2)*MC_Shocks!AT102)</f>
        <v>598.095107456629</v>
      </c>
      <c r="AW105" s="0" t="n">
        <f aca="false">AV105*EXP((Inputs!$B$6-Inputs!$B$7-0.5*Inputs!$B$8^2)*$B$2+Inputs!$B$8*SQRT($B$2)*MC_Shocks!AU102)</f>
        <v>596.103751016432</v>
      </c>
      <c r="AX105" s="0" t="n">
        <f aca="false">AW105*EXP((Inputs!$B$6-Inputs!$B$7-0.5*Inputs!$B$8^2)*$B$2+Inputs!$B$8*SQRT($B$2)*MC_Shocks!AV102)</f>
        <v>602.209538197741</v>
      </c>
      <c r="AY105" s="0" t="n">
        <f aca="false">AX105*EXP((Inputs!$B$6-Inputs!$B$7-0.5*Inputs!$B$8^2)*$B$2+Inputs!$B$8*SQRT($B$2)*MC_Shocks!AW102)</f>
        <v>596.704692366211</v>
      </c>
      <c r="AZ105" s="0" t="n">
        <f aca="false">AY105*EXP((Inputs!$B$6-Inputs!$B$7-0.5*Inputs!$B$8^2)*$B$2+Inputs!$B$8*SQRT($B$2)*MC_Shocks!AX102)</f>
        <v>593.357591501625</v>
      </c>
      <c r="BA105" s="0" t="n">
        <f aca="false">AZ105*EXP((Inputs!$B$6-Inputs!$B$7-0.5*Inputs!$B$8^2)*$B$2+Inputs!$B$8*SQRT($B$2)*MC_Shocks!AY102)</f>
        <v>606.645687045113</v>
      </c>
      <c r="BB105" s="0" t="n">
        <f aca="false">BA105*EXP((Inputs!$B$6-Inputs!$B$7-0.5*Inputs!$B$8^2)*$B$2+Inputs!$B$8*SQRT($B$2)*MC_Shocks!AZ102)</f>
        <v>601.727624430058</v>
      </c>
      <c r="BC105" s="0" t="n">
        <f aca="false">BB105*EXP((Inputs!$B$6-Inputs!$B$7-0.5*Inputs!$B$8^2)*$B$2+Inputs!$B$8*SQRT($B$2)*MC_Shocks!BA102)</f>
        <v>595.356232522791</v>
      </c>
      <c r="BD105" s="0" t="n">
        <f aca="false">BC105*EXP((Inputs!$B$6-Inputs!$B$7-0.5*Inputs!$B$8^2)*$B$2+Inputs!$B$8*SQRT($B$2)*MC_Shocks!BB102)</f>
        <v>598.891735427197</v>
      </c>
      <c r="BE105" s="0" t="n">
        <f aca="false">BD105*EXP((Inputs!$B$6-Inputs!$B$7-0.5*Inputs!$B$8^2)*$B$2+Inputs!$B$8*SQRT($B$2)*MC_Shocks!BC102)</f>
        <v>589.159801411618</v>
      </c>
      <c r="BF105" s="0" t="n">
        <f aca="false">BE105*EXP((Inputs!$B$6-Inputs!$B$7-0.5*Inputs!$B$8^2)*$B$2+Inputs!$B$8*SQRT($B$2)*MC_Shocks!BD102)</f>
        <v>588.116681136241</v>
      </c>
      <c r="BG105" s="0" t="n">
        <f aca="false">BF105*EXP((Inputs!$B$6-Inputs!$B$7-0.5*Inputs!$B$8^2)*$B$2+Inputs!$B$8*SQRT($B$2)*MC_Shocks!BE102)</f>
        <v>598.270168453705</v>
      </c>
      <c r="BH105" s="0" t="n">
        <f aca="false">BG105*EXP((Inputs!$B$6-Inputs!$B$7-0.5*Inputs!$B$8^2)*$B$2+Inputs!$B$8*SQRT($B$2)*MC_Shocks!BF102)</f>
        <v>591.038317284312</v>
      </c>
      <c r="BI105" s="0" t="n">
        <f aca="false">BH105*EXP((Inputs!$B$6-Inputs!$B$7-0.5*Inputs!$B$8^2)*$B$2+Inputs!$B$8*SQRT($B$2)*MC_Shocks!BG102)</f>
        <v>581.873069759873</v>
      </c>
      <c r="BJ105" s="0" t="n">
        <f aca="false">BI105*EXP((Inputs!$B$6-Inputs!$B$7-0.5*Inputs!$B$8^2)*$B$2+Inputs!$B$8*SQRT($B$2)*MC_Shocks!BH102)</f>
        <v>575.048113234262</v>
      </c>
      <c r="BK105" s="0" t="n">
        <f aca="false">BJ105*EXP((Inputs!$B$6-Inputs!$B$7-0.5*Inputs!$B$8^2)*$B$2+Inputs!$B$8*SQRT($B$2)*MC_Shocks!BI102)</f>
        <v>579.21555203793</v>
      </c>
      <c r="BL105" s="0" t="n">
        <f aca="false">BK105*EXP((Inputs!$B$6-Inputs!$B$7-0.5*Inputs!$B$8^2)*$B$2+Inputs!$B$8*SQRT($B$2)*MC_Shocks!BJ102)</f>
        <v>584.462036929732</v>
      </c>
      <c r="BM105" s="0" t="n">
        <f aca="false">BL105*EXP((Inputs!$B$6-Inputs!$B$7-0.5*Inputs!$B$8^2)*$B$2+Inputs!$B$8*SQRT($B$2)*MC_Shocks!BK102)</f>
        <v>582.145146903551</v>
      </c>
      <c r="BN105" s="0" t="n">
        <f aca="false">AVERAGE(C105:BM105)</f>
        <v>591.469427243476</v>
      </c>
      <c r="BO105" s="0" t="n">
        <f aca="false">MAX(B105:BM105)</f>
        <v>611.737322958127</v>
      </c>
      <c r="BP105" s="0" t="n">
        <f aca="false">MAX(BM105-Inputs!$B$4,0)</f>
        <v>7.14514690355145</v>
      </c>
      <c r="BQ105" s="0" t="n">
        <f aca="false">MAX(Inputs!$B$4-BM105,0)</f>
        <v>0</v>
      </c>
      <c r="BR105" s="0" t="n">
        <f aca="false">MAX(BN105-Inputs!$B$4,0)</f>
        <v>16.4694272434763</v>
      </c>
      <c r="BS105" s="0" t="n">
        <f aca="false">IF(BO105&gt;=Inputs!$B$9,0,MAX(BM105-Inputs!$B$4,0))</f>
        <v>0</v>
      </c>
    </row>
    <row r="106" customFormat="false" ht="15" hidden="false" customHeight="false" outlineLevel="0" collapsed="false">
      <c r="A106" s="0" t="n">
        <v>102</v>
      </c>
      <c r="B106" s="0" t="n">
        <f aca="false">Inputs!$B$3</f>
        <v>574.788024902344</v>
      </c>
      <c r="C106" s="0" t="n">
        <f aca="false">B106*EXP((Inputs!$B$6-Inputs!$B$7-0.5*Inputs!$B$8^2)*$B$2+Inputs!$B$8*SQRT($B$2)*MC_Shocks!A103)</f>
        <v>577.966290214337</v>
      </c>
      <c r="D106" s="0" t="n">
        <f aca="false">C106*EXP((Inputs!$B$6-Inputs!$B$7-0.5*Inputs!$B$8^2)*$B$2+Inputs!$B$8*SQRT($B$2)*MC_Shocks!B103)</f>
        <v>584.43099427088</v>
      </c>
      <c r="E106" s="0" t="n">
        <f aca="false">D106*EXP((Inputs!$B$6-Inputs!$B$7-0.5*Inputs!$B$8^2)*$B$2+Inputs!$B$8*SQRT($B$2)*MC_Shocks!C103)</f>
        <v>592.832556062005</v>
      </c>
      <c r="F106" s="0" t="n">
        <f aca="false">E106*EXP((Inputs!$B$6-Inputs!$B$7-0.5*Inputs!$B$8^2)*$B$2+Inputs!$B$8*SQRT($B$2)*MC_Shocks!D103)</f>
        <v>591.731006759914</v>
      </c>
      <c r="G106" s="0" t="n">
        <f aca="false">F106*EXP((Inputs!$B$6-Inputs!$B$7-0.5*Inputs!$B$8^2)*$B$2+Inputs!$B$8*SQRT($B$2)*MC_Shocks!E103)</f>
        <v>581.080321061181</v>
      </c>
      <c r="H106" s="0" t="n">
        <f aca="false">G106*EXP((Inputs!$B$6-Inputs!$B$7-0.5*Inputs!$B$8^2)*$B$2+Inputs!$B$8*SQRT($B$2)*MC_Shocks!F103)</f>
        <v>577.363078503074</v>
      </c>
      <c r="I106" s="0" t="n">
        <f aca="false">H106*EXP((Inputs!$B$6-Inputs!$B$7-0.5*Inputs!$B$8^2)*$B$2+Inputs!$B$8*SQRT($B$2)*MC_Shocks!G103)</f>
        <v>575.465815919696</v>
      </c>
      <c r="J106" s="0" t="n">
        <f aca="false">I106*EXP((Inputs!$B$6-Inputs!$B$7-0.5*Inputs!$B$8^2)*$B$2+Inputs!$B$8*SQRT($B$2)*MC_Shocks!H103)</f>
        <v>574.339108835877</v>
      </c>
      <c r="K106" s="0" t="n">
        <f aca="false">J106*EXP((Inputs!$B$6-Inputs!$B$7-0.5*Inputs!$B$8^2)*$B$2+Inputs!$B$8*SQRT($B$2)*MC_Shocks!I103)</f>
        <v>573.537917442553</v>
      </c>
      <c r="L106" s="0" t="n">
        <f aca="false">K106*EXP((Inputs!$B$6-Inputs!$B$7-0.5*Inputs!$B$8^2)*$B$2+Inputs!$B$8*SQRT($B$2)*MC_Shocks!J103)</f>
        <v>578.705970225023</v>
      </c>
      <c r="M106" s="0" t="n">
        <f aca="false">L106*EXP((Inputs!$B$6-Inputs!$B$7-0.5*Inputs!$B$8^2)*$B$2+Inputs!$B$8*SQRT($B$2)*MC_Shocks!K103)</f>
        <v>584.641502906535</v>
      </c>
      <c r="N106" s="0" t="n">
        <f aca="false">M106*EXP((Inputs!$B$6-Inputs!$B$7-0.5*Inputs!$B$8^2)*$B$2+Inputs!$B$8*SQRT($B$2)*MC_Shocks!L103)</f>
        <v>583.900908471777</v>
      </c>
      <c r="O106" s="0" t="n">
        <f aca="false">N106*EXP((Inputs!$B$6-Inputs!$B$7-0.5*Inputs!$B$8^2)*$B$2+Inputs!$B$8*SQRT($B$2)*MC_Shocks!M103)</f>
        <v>589.066957132589</v>
      </c>
      <c r="P106" s="0" t="n">
        <f aca="false">O106*EXP((Inputs!$B$6-Inputs!$B$7-0.5*Inputs!$B$8^2)*$B$2+Inputs!$B$8*SQRT($B$2)*MC_Shocks!N103)</f>
        <v>590.79642405046</v>
      </c>
      <c r="Q106" s="0" t="n">
        <f aca="false">P106*EXP((Inputs!$B$6-Inputs!$B$7-0.5*Inputs!$B$8^2)*$B$2+Inputs!$B$8*SQRT($B$2)*MC_Shocks!O103)</f>
        <v>591.154585383325</v>
      </c>
      <c r="R106" s="0" t="n">
        <f aca="false">Q106*EXP((Inputs!$B$6-Inputs!$B$7-0.5*Inputs!$B$8^2)*$B$2+Inputs!$B$8*SQRT($B$2)*MC_Shocks!P103)</f>
        <v>595.477411530912</v>
      </c>
      <c r="S106" s="0" t="n">
        <f aca="false">R106*EXP((Inputs!$B$6-Inputs!$B$7-0.5*Inputs!$B$8^2)*$B$2+Inputs!$B$8*SQRT($B$2)*MC_Shocks!Q103)</f>
        <v>595.875025627521</v>
      </c>
      <c r="T106" s="0" t="n">
        <f aca="false">S106*EXP((Inputs!$B$6-Inputs!$B$7-0.5*Inputs!$B$8^2)*$B$2+Inputs!$B$8*SQRT($B$2)*MC_Shocks!R103)</f>
        <v>605.739375436018</v>
      </c>
      <c r="U106" s="0" t="n">
        <f aca="false">T106*EXP((Inputs!$B$6-Inputs!$B$7-0.5*Inputs!$B$8^2)*$B$2+Inputs!$B$8*SQRT($B$2)*MC_Shocks!S103)</f>
        <v>598.923147218309</v>
      </c>
      <c r="V106" s="0" t="n">
        <f aca="false">U106*EXP((Inputs!$B$6-Inputs!$B$7-0.5*Inputs!$B$8^2)*$B$2+Inputs!$B$8*SQRT($B$2)*MC_Shocks!T103)</f>
        <v>596.536711896057</v>
      </c>
      <c r="W106" s="0" t="n">
        <f aca="false">V106*EXP((Inputs!$B$6-Inputs!$B$7-0.5*Inputs!$B$8^2)*$B$2+Inputs!$B$8*SQRT($B$2)*MC_Shocks!U103)</f>
        <v>595.994502718393</v>
      </c>
      <c r="X106" s="0" t="n">
        <f aca="false">W106*EXP((Inputs!$B$6-Inputs!$B$7-0.5*Inputs!$B$8^2)*$B$2+Inputs!$B$8*SQRT($B$2)*MC_Shocks!V103)</f>
        <v>598.132279196218</v>
      </c>
      <c r="Y106" s="0" t="n">
        <f aca="false">X106*EXP((Inputs!$B$6-Inputs!$B$7-0.5*Inputs!$B$8^2)*$B$2+Inputs!$B$8*SQRT($B$2)*MC_Shocks!W103)</f>
        <v>604.236054892746</v>
      </c>
      <c r="Z106" s="0" t="n">
        <f aca="false">Y106*EXP((Inputs!$B$6-Inputs!$B$7-0.5*Inputs!$B$8^2)*$B$2+Inputs!$B$8*SQRT($B$2)*MC_Shocks!X103)</f>
        <v>604.176102444313</v>
      </c>
      <c r="AA106" s="0" t="n">
        <f aca="false">Z106*EXP((Inputs!$B$6-Inputs!$B$7-0.5*Inputs!$B$8^2)*$B$2+Inputs!$B$8*SQRT($B$2)*MC_Shocks!Y103)</f>
        <v>597.454154013866</v>
      </c>
      <c r="AB106" s="0" t="n">
        <f aca="false">AA106*EXP((Inputs!$B$6-Inputs!$B$7-0.5*Inputs!$B$8^2)*$B$2+Inputs!$B$8*SQRT($B$2)*MC_Shocks!Z103)</f>
        <v>601.517427719799</v>
      </c>
      <c r="AC106" s="0" t="n">
        <f aca="false">AB106*EXP((Inputs!$B$6-Inputs!$B$7-0.5*Inputs!$B$8^2)*$B$2+Inputs!$B$8*SQRT($B$2)*MC_Shocks!AA103)</f>
        <v>605.18784346725</v>
      </c>
      <c r="AD106" s="0" t="n">
        <f aca="false">AC106*EXP((Inputs!$B$6-Inputs!$B$7-0.5*Inputs!$B$8^2)*$B$2+Inputs!$B$8*SQRT($B$2)*MC_Shocks!AB103)</f>
        <v>595.992768528619</v>
      </c>
      <c r="AE106" s="0" t="n">
        <f aca="false">AD106*EXP((Inputs!$B$6-Inputs!$B$7-0.5*Inputs!$B$8^2)*$B$2+Inputs!$B$8*SQRT($B$2)*MC_Shocks!AC103)</f>
        <v>596.031002495482</v>
      </c>
      <c r="AF106" s="0" t="n">
        <f aca="false">AE106*EXP((Inputs!$B$6-Inputs!$B$7-0.5*Inputs!$B$8^2)*$B$2+Inputs!$B$8*SQRT($B$2)*MC_Shocks!AD103)</f>
        <v>588.615093158142</v>
      </c>
      <c r="AG106" s="0" t="n">
        <f aca="false">AF106*EXP((Inputs!$B$6-Inputs!$B$7-0.5*Inputs!$B$8^2)*$B$2+Inputs!$B$8*SQRT($B$2)*MC_Shocks!AE103)</f>
        <v>585.574932047249</v>
      </c>
      <c r="AH106" s="0" t="n">
        <f aca="false">AG106*EXP((Inputs!$B$6-Inputs!$B$7-0.5*Inputs!$B$8^2)*$B$2+Inputs!$B$8*SQRT($B$2)*MC_Shocks!AF103)</f>
        <v>581.450901492613</v>
      </c>
      <c r="AI106" s="0" t="n">
        <f aca="false">AH106*EXP((Inputs!$B$6-Inputs!$B$7-0.5*Inputs!$B$8^2)*$B$2+Inputs!$B$8*SQRT($B$2)*MC_Shocks!AG103)</f>
        <v>585.250948561491</v>
      </c>
      <c r="AJ106" s="0" t="n">
        <f aca="false">AI106*EXP((Inputs!$B$6-Inputs!$B$7-0.5*Inputs!$B$8^2)*$B$2+Inputs!$B$8*SQRT($B$2)*MC_Shocks!AH103)</f>
        <v>585.848875148269</v>
      </c>
      <c r="AK106" s="0" t="n">
        <f aca="false">AJ106*EXP((Inputs!$B$6-Inputs!$B$7-0.5*Inputs!$B$8^2)*$B$2+Inputs!$B$8*SQRT($B$2)*MC_Shocks!AI103)</f>
        <v>579.959137543832</v>
      </c>
      <c r="AL106" s="0" t="n">
        <f aca="false">AK106*EXP((Inputs!$B$6-Inputs!$B$7-0.5*Inputs!$B$8^2)*$B$2+Inputs!$B$8*SQRT($B$2)*MC_Shocks!AJ103)</f>
        <v>584.077398198535</v>
      </c>
      <c r="AM106" s="0" t="n">
        <f aca="false">AL106*EXP((Inputs!$B$6-Inputs!$B$7-0.5*Inputs!$B$8^2)*$B$2+Inputs!$B$8*SQRT($B$2)*MC_Shocks!AK103)</f>
        <v>577.526025550534</v>
      </c>
      <c r="AN106" s="0" t="n">
        <f aca="false">AM106*EXP((Inputs!$B$6-Inputs!$B$7-0.5*Inputs!$B$8^2)*$B$2+Inputs!$B$8*SQRT($B$2)*MC_Shocks!AL103)</f>
        <v>579.095043256499</v>
      </c>
      <c r="AO106" s="0" t="n">
        <f aca="false">AN106*EXP((Inputs!$B$6-Inputs!$B$7-0.5*Inputs!$B$8^2)*$B$2+Inputs!$B$8*SQRT($B$2)*MC_Shocks!AM103)</f>
        <v>575.421852107174</v>
      </c>
      <c r="AP106" s="0" t="n">
        <f aca="false">AO106*EXP((Inputs!$B$6-Inputs!$B$7-0.5*Inputs!$B$8^2)*$B$2+Inputs!$B$8*SQRT($B$2)*MC_Shocks!AN103)</f>
        <v>573.809152058603</v>
      </c>
      <c r="AQ106" s="0" t="n">
        <f aca="false">AP106*EXP((Inputs!$B$6-Inputs!$B$7-0.5*Inputs!$B$8^2)*$B$2+Inputs!$B$8*SQRT($B$2)*MC_Shocks!AO103)</f>
        <v>576.163538390231</v>
      </c>
      <c r="AR106" s="0" t="n">
        <f aca="false">AQ106*EXP((Inputs!$B$6-Inputs!$B$7-0.5*Inputs!$B$8^2)*$B$2+Inputs!$B$8*SQRT($B$2)*MC_Shocks!AP103)</f>
        <v>578.606430668162</v>
      </c>
      <c r="AS106" s="0" t="n">
        <f aca="false">AR106*EXP((Inputs!$B$6-Inputs!$B$7-0.5*Inputs!$B$8^2)*$B$2+Inputs!$B$8*SQRT($B$2)*MC_Shocks!AQ103)</f>
        <v>584.831024135481</v>
      </c>
      <c r="AT106" s="0" t="n">
        <f aca="false">AS106*EXP((Inputs!$B$6-Inputs!$B$7-0.5*Inputs!$B$8^2)*$B$2+Inputs!$B$8*SQRT($B$2)*MC_Shocks!AR103)</f>
        <v>584.504669758283</v>
      </c>
      <c r="AU106" s="0" t="n">
        <f aca="false">AT106*EXP((Inputs!$B$6-Inputs!$B$7-0.5*Inputs!$B$8^2)*$B$2+Inputs!$B$8*SQRT($B$2)*MC_Shocks!AS103)</f>
        <v>585.982637709382</v>
      </c>
      <c r="AV106" s="0" t="n">
        <f aca="false">AU106*EXP((Inputs!$B$6-Inputs!$B$7-0.5*Inputs!$B$8^2)*$B$2+Inputs!$B$8*SQRT($B$2)*MC_Shocks!AT103)</f>
        <v>584.00639626281</v>
      </c>
      <c r="AW106" s="0" t="n">
        <f aca="false">AV106*EXP((Inputs!$B$6-Inputs!$B$7-0.5*Inputs!$B$8^2)*$B$2+Inputs!$B$8*SQRT($B$2)*MC_Shocks!AU103)</f>
        <v>584.905316284195</v>
      </c>
      <c r="AX106" s="0" t="n">
        <f aca="false">AW106*EXP((Inputs!$B$6-Inputs!$B$7-0.5*Inputs!$B$8^2)*$B$2+Inputs!$B$8*SQRT($B$2)*MC_Shocks!AV103)</f>
        <v>587.003472223842</v>
      </c>
      <c r="AY106" s="0" t="n">
        <f aca="false">AX106*EXP((Inputs!$B$6-Inputs!$B$7-0.5*Inputs!$B$8^2)*$B$2+Inputs!$B$8*SQRT($B$2)*MC_Shocks!AW103)</f>
        <v>586.601183760953</v>
      </c>
      <c r="AZ106" s="0" t="n">
        <f aca="false">AY106*EXP((Inputs!$B$6-Inputs!$B$7-0.5*Inputs!$B$8^2)*$B$2+Inputs!$B$8*SQRT($B$2)*MC_Shocks!AX103)</f>
        <v>578.321776231057</v>
      </c>
      <c r="BA106" s="0" t="n">
        <f aca="false">AZ106*EXP((Inputs!$B$6-Inputs!$B$7-0.5*Inputs!$B$8^2)*$B$2+Inputs!$B$8*SQRT($B$2)*MC_Shocks!AY103)</f>
        <v>579.899198910107</v>
      </c>
      <c r="BB106" s="0" t="n">
        <f aca="false">BA106*EXP((Inputs!$B$6-Inputs!$B$7-0.5*Inputs!$B$8^2)*$B$2+Inputs!$B$8*SQRT($B$2)*MC_Shocks!AZ103)</f>
        <v>581.633586581538</v>
      </c>
      <c r="BC106" s="0" t="n">
        <f aca="false">BB106*EXP((Inputs!$B$6-Inputs!$B$7-0.5*Inputs!$B$8^2)*$B$2+Inputs!$B$8*SQRT($B$2)*MC_Shocks!BA103)</f>
        <v>578.558237389878</v>
      </c>
      <c r="BD106" s="0" t="n">
        <f aca="false">BC106*EXP((Inputs!$B$6-Inputs!$B$7-0.5*Inputs!$B$8^2)*$B$2+Inputs!$B$8*SQRT($B$2)*MC_Shocks!BB103)</f>
        <v>572.747265327375</v>
      </c>
      <c r="BE106" s="0" t="n">
        <f aca="false">BD106*EXP((Inputs!$B$6-Inputs!$B$7-0.5*Inputs!$B$8^2)*$B$2+Inputs!$B$8*SQRT($B$2)*MC_Shocks!BC103)</f>
        <v>579.547117198647</v>
      </c>
      <c r="BF106" s="0" t="n">
        <f aca="false">BE106*EXP((Inputs!$B$6-Inputs!$B$7-0.5*Inputs!$B$8^2)*$B$2+Inputs!$B$8*SQRT($B$2)*MC_Shocks!BD103)</f>
        <v>581.865843607118</v>
      </c>
      <c r="BG106" s="0" t="n">
        <f aca="false">BF106*EXP((Inputs!$B$6-Inputs!$B$7-0.5*Inputs!$B$8^2)*$B$2+Inputs!$B$8*SQRT($B$2)*MC_Shocks!BE103)</f>
        <v>580.864173360481</v>
      </c>
      <c r="BH106" s="0" t="n">
        <f aca="false">BG106*EXP((Inputs!$B$6-Inputs!$B$7-0.5*Inputs!$B$8^2)*$B$2+Inputs!$B$8*SQRT($B$2)*MC_Shocks!BF103)</f>
        <v>575.702617868107</v>
      </c>
      <c r="BI106" s="0" t="n">
        <f aca="false">BH106*EXP((Inputs!$B$6-Inputs!$B$7-0.5*Inputs!$B$8^2)*$B$2+Inputs!$B$8*SQRT($B$2)*MC_Shocks!BG103)</f>
        <v>572.015530192866</v>
      </c>
      <c r="BJ106" s="0" t="n">
        <f aca="false">BI106*EXP((Inputs!$B$6-Inputs!$B$7-0.5*Inputs!$B$8^2)*$B$2+Inputs!$B$8*SQRT($B$2)*MC_Shocks!BH103)</f>
        <v>578.011559845931</v>
      </c>
      <c r="BK106" s="0" t="n">
        <f aca="false">BJ106*EXP((Inputs!$B$6-Inputs!$B$7-0.5*Inputs!$B$8^2)*$B$2+Inputs!$B$8*SQRT($B$2)*MC_Shocks!BI103)</f>
        <v>578.697716539573</v>
      </c>
      <c r="BL106" s="0" t="n">
        <f aca="false">BK106*EXP((Inputs!$B$6-Inputs!$B$7-0.5*Inputs!$B$8^2)*$B$2+Inputs!$B$8*SQRT($B$2)*MC_Shocks!BJ103)</f>
        <v>576.229952849177</v>
      </c>
      <c r="BM106" s="0" t="n">
        <f aca="false">BL106*EXP((Inputs!$B$6-Inputs!$B$7-0.5*Inputs!$B$8^2)*$B$2+Inputs!$B$8*SQRT($B$2)*MC_Shocks!BK103)</f>
        <v>578.619143113296</v>
      </c>
      <c r="BN106" s="0" t="n">
        <f aca="false">AVERAGE(C106:BM106)</f>
        <v>585.400555424701</v>
      </c>
      <c r="BO106" s="0" t="n">
        <f aca="false">MAX(B106:BM106)</f>
        <v>605.739375436018</v>
      </c>
      <c r="BP106" s="0" t="n">
        <f aca="false">MAX(BM106-Inputs!$B$4,0)</f>
        <v>3.61914311329576</v>
      </c>
      <c r="BQ106" s="0" t="n">
        <f aca="false">MAX(Inputs!$B$4-BM106,0)</f>
        <v>0</v>
      </c>
      <c r="BR106" s="0" t="n">
        <f aca="false">MAX(BN106-Inputs!$B$4,0)</f>
        <v>10.4005554247009</v>
      </c>
      <c r="BS106" s="0" t="n">
        <f aca="false">IF(BO106&gt;=Inputs!$B$9,0,MAX(BM106-Inputs!$B$4,0))</f>
        <v>0</v>
      </c>
    </row>
    <row r="107" customFormat="false" ht="15" hidden="false" customHeight="false" outlineLevel="0" collapsed="false">
      <c r="A107" s="0" t="n">
        <v>103</v>
      </c>
      <c r="B107" s="0" t="n">
        <f aca="false">Inputs!$B$3</f>
        <v>574.788024902344</v>
      </c>
      <c r="C107" s="0" t="n">
        <f aca="false">B107*EXP((Inputs!$B$6-Inputs!$B$7-0.5*Inputs!$B$8^2)*$B$2+Inputs!$B$8*SQRT($B$2)*MC_Shocks!A104)</f>
        <v>571.14039732234</v>
      </c>
      <c r="D107" s="0" t="n">
        <f aca="false">C107*EXP((Inputs!$B$6-Inputs!$B$7-0.5*Inputs!$B$8^2)*$B$2+Inputs!$B$8*SQRT($B$2)*MC_Shocks!B104)</f>
        <v>578.035633294222</v>
      </c>
      <c r="E107" s="0" t="n">
        <f aca="false">D107*EXP((Inputs!$B$6-Inputs!$B$7-0.5*Inputs!$B$8^2)*$B$2+Inputs!$B$8*SQRT($B$2)*MC_Shocks!C104)</f>
        <v>584.327467469053</v>
      </c>
      <c r="F107" s="0" t="n">
        <f aca="false">E107*EXP((Inputs!$B$6-Inputs!$B$7-0.5*Inputs!$B$8^2)*$B$2+Inputs!$B$8*SQRT($B$2)*MC_Shocks!D104)</f>
        <v>582.22360295205</v>
      </c>
      <c r="G107" s="0" t="n">
        <f aca="false">F107*EXP((Inputs!$B$6-Inputs!$B$7-0.5*Inputs!$B$8^2)*$B$2+Inputs!$B$8*SQRT($B$2)*MC_Shocks!E104)</f>
        <v>579.381805561036</v>
      </c>
      <c r="H107" s="0" t="n">
        <f aca="false">G107*EXP((Inputs!$B$6-Inputs!$B$7-0.5*Inputs!$B$8^2)*$B$2+Inputs!$B$8*SQRT($B$2)*MC_Shocks!F104)</f>
        <v>567.525942429174</v>
      </c>
      <c r="I107" s="0" t="n">
        <f aca="false">H107*EXP((Inputs!$B$6-Inputs!$B$7-0.5*Inputs!$B$8^2)*$B$2+Inputs!$B$8*SQRT($B$2)*MC_Shocks!G104)</f>
        <v>560.947583497806</v>
      </c>
      <c r="J107" s="0" t="n">
        <f aca="false">I107*EXP((Inputs!$B$6-Inputs!$B$7-0.5*Inputs!$B$8^2)*$B$2+Inputs!$B$8*SQRT($B$2)*MC_Shocks!H104)</f>
        <v>555.07088891408</v>
      </c>
      <c r="K107" s="0" t="n">
        <f aca="false">J107*EXP((Inputs!$B$6-Inputs!$B$7-0.5*Inputs!$B$8^2)*$B$2+Inputs!$B$8*SQRT($B$2)*MC_Shocks!I104)</f>
        <v>555.718916623964</v>
      </c>
      <c r="L107" s="0" t="n">
        <f aca="false">K107*EXP((Inputs!$B$6-Inputs!$B$7-0.5*Inputs!$B$8^2)*$B$2+Inputs!$B$8*SQRT($B$2)*MC_Shocks!J104)</f>
        <v>554.334862586969</v>
      </c>
      <c r="M107" s="0" t="n">
        <f aca="false">L107*EXP((Inputs!$B$6-Inputs!$B$7-0.5*Inputs!$B$8^2)*$B$2+Inputs!$B$8*SQRT($B$2)*MC_Shocks!K104)</f>
        <v>548.501921573982</v>
      </c>
      <c r="N107" s="0" t="n">
        <f aca="false">M107*EXP((Inputs!$B$6-Inputs!$B$7-0.5*Inputs!$B$8^2)*$B$2+Inputs!$B$8*SQRT($B$2)*MC_Shocks!L104)</f>
        <v>547.331497595726</v>
      </c>
      <c r="O107" s="0" t="n">
        <f aca="false">N107*EXP((Inputs!$B$6-Inputs!$B$7-0.5*Inputs!$B$8^2)*$B$2+Inputs!$B$8*SQRT($B$2)*MC_Shocks!M104)</f>
        <v>549.581893206615</v>
      </c>
      <c r="P107" s="0" t="n">
        <f aca="false">O107*EXP((Inputs!$B$6-Inputs!$B$7-0.5*Inputs!$B$8^2)*$B$2+Inputs!$B$8*SQRT($B$2)*MC_Shocks!N104)</f>
        <v>551.940059018091</v>
      </c>
      <c r="Q107" s="0" t="n">
        <f aca="false">P107*EXP((Inputs!$B$6-Inputs!$B$7-0.5*Inputs!$B$8^2)*$B$2+Inputs!$B$8*SQRT($B$2)*MC_Shocks!O104)</f>
        <v>543.735964223024</v>
      </c>
      <c r="R107" s="0" t="n">
        <f aca="false">Q107*EXP((Inputs!$B$6-Inputs!$B$7-0.5*Inputs!$B$8^2)*$B$2+Inputs!$B$8*SQRT($B$2)*MC_Shocks!P104)</f>
        <v>543.234228888222</v>
      </c>
      <c r="S107" s="0" t="n">
        <f aca="false">R107*EXP((Inputs!$B$6-Inputs!$B$7-0.5*Inputs!$B$8^2)*$B$2+Inputs!$B$8*SQRT($B$2)*MC_Shocks!Q104)</f>
        <v>537.356059030445</v>
      </c>
      <c r="T107" s="0" t="n">
        <f aca="false">S107*EXP((Inputs!$B$6-Inputs!$B$7-0.5*Inputs!$B$8^2)*$B$2+Inputs!$B$8*SQRT($B$2)*MC_Shocks!R104)</f>
        <v>541.26480553015</v>
      </c>
      <c r="U107" s="0" t="n">
        <f aca="false">T107*EXP((Inputs!$B$6-Inputs!$B$7-0.5*Inputs!$B$8^2)*$B$2+Inputs!$B$8*SQRT($B$2)*MC_Shocks!S104)</f>
        <v>544.693670362047</v>
      </c>
      <c r="V107" s="0" t="n">
        <f aca="false">U107*EXP((Inputs!$B$6-Inputs!$B$7-0.5*Inputs!$B$8^2)*$B$2+Inputs!$B$8*SQRT($B$2)*MC_Shocks!T104)</f>
        <v>540.878071170217</v>
      </c>
      <c r="W107" s="0" t="n">
        <f aca="false">V107*EXP((Inputs!$B$6-Inputs!$B$7-0.5*Inputs!$B$8^2)*$B$2+Inputs!$B$8*SQRT($B$2)*MC_Shocks!U104)</f>
        <v>537.651831701096</v>
      </c>
      <c r="X107" s="0" t="n">
        <f aca="false">W107*EXP((Inputs!$B$6-Inputs!$B$7-0.5*Inputs!$B$8^2)*$B$2+Inputs!$B$8*SQRT($B$2)*MC_Shocks!V104)</f>
        <v>535.738576616353</v>
      </c>
      <c r="Y107" s="0" t="n">
        <f aca="false">X107*EXP((Inputs!$B$6-Inputs!$B$7-0.5*Inputs!$B$8^2)*$B$2+Inputs!$B$8*SQRT($B$2)*MC_Shocks!W104)</f>
        <v>526.298908010623</v>
      </c>
      <c r="Z107" s="0" t="n">
        <f aca="false">Y107*EXP((Inputs!$B$6-Inputs!$B$7-0.5*Inputs!$B$8^2)*$B$2+Inputs!$B$8*SQRT($B$2)*MC_Shocks!X104)</f>
        <v>527.753261987278</v>
      </c>
      <c r="AA107" s="0" t="n">
        <f aca="false">Z107*EXP((Inputs!$B$6-Inputs!$B$7-0.5*Inputs!$B$8^2)*$B$2+Inputs!$B$8*SQRT($B$2)*MC_Shocks!Y104)</f>
        <v>526.661870264098</v>
      </c>
      <c r="AB107" s="0" t="n">
        <f aca="false">AA107*EXP((Inputs!$B$6-Inputs!$B$7-0.5*Inputs!$B$8^2)*$B$2+Inputs!$B$8*SQRT($B$2)*MC_Shocks!Z104)</f>
        <v>530.780953406729</v>
      </c>
      <c r="AC107" s="0" t="n">
        <f aca="false">AB107*EXP((Inputs!$B$6-Inputs!$B$7-0.5*Inputs!$B$8^2)*$B$2+Inputs!$B$8*SQRT($B$2)*MC_Shocks!AA104)</f>
        <v>526.225647955546</v>
      </c>
      <c r="AD107" s="0" t="n">
        <f aca="false">AC107*EXP((Inputs!$B$6-Inputs!$B$7-0.5*Inputs!$B$8^2)*$B$2+Inputs!$B$8*SQRT($B$2)*MC_Shocks!AB104)</f>
        <v>523.69683555051</v>
      </c>
      <c r="AE107" s="0" t="n">
        <f aca="false">AD107*EXP((Inputs!$B$6-Inputs!$B$7-0.5*Inputs!$B$8^2)*$B$2+Inputs!$B$8*SQRT($B$2)*MC_Shocks!AC104)</f>
        <v>517.524092912725</v>
      </c>
      <c r="AF107" s="0" t="n">
        <f aca="false">AE107*EXP((Inputs!$B$6-Inputs!$B$7-0.5*Inputs!$B$8^2)*$B$2+Inputs!$B$8*SQRT($B$2)*MC_Shocks!AD104)</f>
        <v>513.4657922328</v>
      </c>
      <c r="AG107" s="0" t="n">
        <f aca="false">AF107*EXP((Inputs!$B$6-Inputs!$B$7-0.5*Inputs!$B$8^2)*$B$2+Inputs!$B$8*SQRT($B$2)*MC_Shocks!AE104)</f>
        <v>508.721706235775</v>
      </c>
      <c r="AH107" s="0" t="n">
        <f aca="false">AG107*EXP((Inputs!$B$6-Inputs!$B$7-0.5*Inputs!$B$8^2)*$B$2+Inputs!$B$8*SQRT($B$2)*MC_Shocks!AF104)</f>
        <v>512.805416926526</v>
      </c>
      <c r="AI107" s="0" t="n">
        <f aca="false">AH107*EXP((Inputs!$B$6-Inputs!$B$7-0.5*Inputs!$B$8^2)*$B$2+Inputs!$B$8*SQRT($B$2)*MC_Shocks!AG104)</f>
        <v>510.020801782344</v>
      </c>
      <c r="AJ107" s="0" t="n">
        <f aca="false">AI107*EXP((Inputs!$B$6-Inputs!$B$7-0.5*Inputs!$B$8^2)*$B$2+Inputs!$B$8*SQRT($B$2)*MC_Shocks!AH104)</f>
        <v>510.571619835978</v>
      </c>
      <c r="AK107" s="0" t="n">
        <f aca="false">AJ107*EXP((Inputs!$B$6-Inputs!$B$7-0.5*Inputs!$B$8^2)*$B$2+Inputs!$B$8*SQRT($B$2)*MC_Shocks!AI104)</f>
        <v>509.079741712697</v>
      </c>
      <c r="AL107" s="0" t="n">
        <f aca="false">AK107*EXP((Inputs!$B$6-Inputs!$B$7-0.5*Inputs!$B$8^2)*$B$2+Inputs!$B$8*SQRT($B$2)*MC_Shocks!AJ104)</f>
        <v>504.026263612829</v>
      </c>
      <c r="AM107" s="0" t="n">
        <f aca="false">AL107*EXP((Inputs!$B$6-Inputs!$B$7-0.5*Inputs!$B$8^2)*$B$2+Inputs!$B$8*SQRT($B$2)*MC_Shocks!AK104)</f>
        <v>503.401259196818</v>
      </c>
      <c r="AN107" s="0" t="n">
        <f aca="false">AM107*EXP((Inputs!$B$6-Inputs!$B$7-0.5*Inputs!$B$8^2)*$B$2+Inputs!$B$8*SQRT($B$2)*MC_Shocks!AL104)</f>
        <v>505.847163454841</v>
      </c>
      <c r="AO107" s="0" t="n">
        <f aca="false">AN107*EXP((Inputs!$B$6-Inputs!$B$7-0.5*Inputs!$B$8^2)*$B$2+Inputs!$B$8*SQRT($B$2)*MC_Shocks!AM104)</f>
        <v>501.070993547636</v>
      </c>
      <c r="AP107" s="0" t="n">
        <f aca="false">AO107*EXP((Inputs!$B$6-Inputs!$B$7-0.5*Inputs!$B$8^2)*$B$2+Inputs!$B$8*SQRT($B$2)*MC_Shocks!AN104)</f>
        <v>504.34511345058</v>
      </c>
      <c r="AQ107" s="0" t="n">
        <f aca="false">AP107*EXP((Inputs!$B$6-Inputs!$B$7-0.5*Inputs!$B$8^2)*$B$2+Inputs!$B$8*SQRT($B$2)*MC_Shocks!AO104)</f>
        <v>501.004111405142</v>
      </c>
      <c r="AR107" s="0" t="n">
        <f aca="false">AQ107*EXP((Inputs!$B$6-Inputs!$B$7-0.5*Inputs!$B$8^2)*$B$2+Inputs!$B$8*SQRT($B$2)*MC_Shocks!AP104)</f>
        <v>499.135270671239</v>
      </c>
      <c r="AS107" s="0" t="n">
        <f aca="false">AR107*EXP((Inputs!$B$6-Inputs!$B$7-0.5*Inputs!$B$8^2)*$B$2+Inputs!$B$8*SQRT($B$2)*MC_Shocks!AQ104)</f>
        <v>501.28828700117</v>
      </c>
      <c r="AT107" s="0" t="n">
        <f aca="false">AS107*EXP((Inputs!$B$6-Inputs!$B$7-0.5*Inputs!$B$8^2)*$B$2+Inputs!$B$8*SQRT($B$2)*MC_Shocks!AR104)</f>
        <v>498.703970048614</v>
      </c>
      <c r="AU107" s="0" t="n">
        <f aca="false">AT107*EXP((Inputs!$B$6-Inputs!$B$7-0.5*Inputs!$B$8^2)*$B$2+Inputs!$B$8*SQRT($B$2)*MC_Shocks!AS104)</f>
        <v>498.899703682176</v>
      </c>
      <c r="AV107" s="0" t="n">
        <f aca="false">AU107*EXP((Inputs!$B$6-Inputs!$B$7-0.5*Inputs!$B$8^2)*$B$2+Inputs!$B$8*SQRT($B$2)*MC_Shocks!AT104)</f>
        <v>497.702733729254</v>
      </c>
      <c r="AW107" s="0" t="n">
        <f aca="false">AV107*EXP((Inputs!$B$6-Inputs!$B$7-0.5*Inputs!$B$8^2)*$B$2+Inputs!$B$8*SQRT($B$2)*MC_Shocks!AU104)</f>
        <v>498.260771557359</v>
      </c>
      <c r="AX107" s="0" t="n">
        <f aca="false">AW107*EXP((Inputs!$B$6-Inputs!$B$7-0.5*Inputs!$B$8^2)*$B$2+Inputs!$B$8*SQRT($B$2)*MC_Shocks!AV104)</f>
        <v>488.984892798682</v>
      </c>
      <c r="AY107" s="0" t="n">
        <f aca="false">AX107*EXP((Inputs!$B$6-Inputs!$B$7-0.5*Inputs!$B$8^2)*$B$2+Inputs!$B$8*SQRT($B$2)*MC_Shocks!AW104)</f>
        <v>481.984101079115</v>
      </c>
      <c r="AZ107" s="0" t="n">
        <f aca="false">AY107*EXP((Inputs!$B$6-Inputs!$B$7-0.5*Inputs!$B$8^2)*$B$2+Inputs!$B$8*SQRT($B$2)*MC_Shocks!AX104)</f>
        <v>484.390741487277</v>
      </c>
      <c r="BA107" s="0" t="n">
        <f aca="false">AZ107*EXP((Inputs!$B$6-Inputs!$B$7-0.5*Inputs!$B$8^2)*$B$2+Inputs!$B$8*SQRT($B$2)*MC_Shocks!AY104)</f>
        <v>488.438782079396</v>
      </c>
      <c r="BB107" s="0" t="n">
        <f aca="false">BA107*EXP((Inputs!$B$6-Inputs!$B$7-0.5*Inputs!$B$8^2)*$B$2+Inputs!$B$8*SQRT($B$2)*MC_Shocks!AZ104)</f>
        <v>484.969313447732</v>
      </c>
      <c r="BC107" s="0" t="n">
        <f aca="false">BB107*EXP((Inputs!$B$6-Inputs!$B$7-0.5*Inputs!$B$8^2)*$B$2+Inputs!$B$8*SQRT($B$2)*MC_Shocks!BA104)</f>
        <v>484.077045039337</v>
      </c>
      <c r="BD107" s="0" t="n">
        <f aca="false">BC107*EXP((Inputs!$B$6-Inputs!$B$7-0.5*Inputs!$B$8^2)*$B$2+Inputs!$B$8*SQRT($B$2)*MC_Shocks!BB104)</f>
        <v>485.255910387845</v>
      </c>
      <c r="BE107" s="0" t="n">
        <f aca="false">BD107*EXP((Inputs!$B$6-Inputs!$B$7-0.5*Inputs!$B$8^2)*$B$2+Inputs!$B$8*SQRT($B$2)*MC_Shocks!BC104)</f>
        <v>487.977841453371</v>
      </c>
      <c r="BF107" s="0" t="n">
        <f aca="false">BE107*EXP((Inputs!$B$6-Inputs!$B$7-0.5*Inputs!$B$8^2)*$B$2+Inputs!$B$8*SQRT($B$2)*MC_Shocks!BD104)</f>
        <v>480.236572087147</v>
      </c>
      <c r="BG107" s="0" t="n">
        <f aca="false">BF107*EXP((Inputs!$B$6-Inputs!$B$7-0.5*Inputs!$B$8^2)*$B$2+Inputs!$B$8*SQRT($B$2)*MC_Shocks!BE104)</f>
        <v>476.917846268946</v>
      </c>
      <c r="BH107" s="0" t="n">
        <f aca="false">BG107*EXP((Inputs!$B$6-Inputs!$B$7-0.5*Inputs!$B$8^2)*$B$2+Inputs!$B$8*SQRT($B$2)*MC_Shocks!BF104)</f>
        <v>475.706103767295</v>
      </c>
      <c r="BI107" s="0" t="n">
        <f aca="false">BH107*EXP((Inputs!$B$6-Inputs!$B$7-0.5*Inputs!$B$8^2)*$B$2+Inputs!$B$8*SQRT($B$2)*MC_Shocks!BG104)</f>
        <v>478.412124393886</v>
      </c>
      <c r="BJ107" s="0" t="n">
        <f aca="false">BI107*EXP((Inputs!$B$6-Inputs!$B$7-0.5*Inputs!$B$8^2)*$B$2+Inputs!$B$8*SQRT($B$2)*MC_Shocks!BH104)</f>
        <v>488.034853888284</v>
      </c>
      <c r="BK107" s="0" t="n">
        <f aca="false">BJ107*EXP((Inputs!$B$6-Inputs!$B$7-0.5*Inputs!$B$8^2)*$B$2+Inputs!$B$8*SQRT($B$2)*MC_Shocks!BI104)</f>
        <v>487.198867744063</v>
      </c>
      <c r="BL107" s="0" t="n">
        <f aca="false">BK107*EXP((Inputs!$B$6-Inputs!$B$7-0.5*Inputs!$B$8^2)*$B$2+Inputs!$B$8*SQRT($B$2)*MC_Shocks!BJ104)</f>
        <v>481.836682089553</v>
      </c>
      <c r="BM107" s="0" t="n">
        <f aca="false">BL107*EXP((Inputs!$B$6-Inputs!$B$7-0.5*Inputs!$B$8^2)*$B$2+Inputs!$B$8*SQRT($B$2)*MC_Shocks!BK104)</f>
        <v>483.422362215055</v>
      </c>
      <c r="BN107" s="0" t="n">
        <f aca="false">AVERAGE(C107:BM107)</f>
        <v>519.138920793094</v>
      </c>
      <c r="BO107" s="0" t="n">
        <f aca="false">MAX(B107:BM107)</f>
        <v>584.327467469053</v>
      </c>
      <c r="BP107" s="0" t="n">
        <f aca="false">MAX(BM107-Inputs!$B$4,0)</f>
        <v>0</v>
      </c>
      <c r="BQ107" s="0" t="n">
        <f aca="false">MAX(Inputs!$B$4-BM107,0)</f>
        <v>91.5776377849455</v>
      </c>
      <c r="BR107" s="0" t="n">
        <f aca="false">MAX(BN107-Inputs!$B$4,0)</f>
        <v>0</v>
      </c>
      <c r="BS107" s="0" t="n">
        <f aca="false">IF(BO107&gt;=Inputs!$B$9,0,MAX(BM107-Inputs!$B$4,0))</f>
        <v>0</v>
      </c>
    </row>
    <row r="108" customFormat="false" ht="15" hidden="false" customHeight="false" outlineLevel="0" collapsed="false">
      <c r="A108" s="0" t="n">
        <v>104</v>
      </c>
      <c r="B108" s="0" t="n">
        <f aca="false">Inputs!$B$3</f>
        <v>574.788024902344</v>
      </c>
      <c r="C108" s="0" t="n">
        <f aca="false">B108*EXP((Inputs!$B$6-Inputs!$B$7-0.5*Inputs!$B$8^2)*$B$2+Inputs!$B$8*SQRT($B$2)*MC_Shocks!A105)</f>
        <v>580.897926920583</v>
      </c>
      <c r="D108" s="0" t="n">
        <f aca="false">C108*EXP((Inputs!$B$6-Inputs!$B$7-0.5*Inputs!$B$8^2)*$B$2+Inputs!$B$8*SQRT($B$2)*MC_Shocks!B105)</f>
        <v>581.450739627468</v>
      </c>
      <c r="E108" s="0" t="n">
        <f aca="false">D108*EXP((Inputs!$B$6-Inputs!$B$7-0.5*Inputs!$B$8^2)*$B$2+Inputs!$B$8*SQRT($B$2)*MC_Shocks!C105)</f>
        <v>577.338168813117</v>
      </c>
      <c r="F108" s="0" t="n">
        <f aca="false">E108*EXP((Inputs!$B$6-Inputs!$B$7-0.5*Inputs!$B$8^2)*$B$2+Inputs!$B$8*SQRT($B$2)*MC_Shocks!D105)</f>
        <v>581.797373862008</v>
      </c>
      <c r="G108" s="0" t="n">
        <f aca="false">F108*EXP((Inputs!$B$6-Inputs!$B$7-0.5*Inputs!$B$8^2)*$B$2+Inputs!$B$8*SQRT($B$2)*MC_Shocks!E105)</f>
        <v>584.923132669116</v>
      </c>
      <c r="H108" s="0" t="n">
        <f aca="false">G108*EXP((Inputs!$B$6-Inputs!$B$7-0.5*Inputs!$B$8^2)*$B$2+Inputs!$B$8*SQRT($B$2)*MC_Shocks!F105)</f>
        <v>580.235995668487</v>
      </c>
      <c r="I108" s="0" t="n">
        <f aca="false">H108*EXP((Inputs!$B$6-Inputs!$B$7-0.5*Inputs!$B$8^2)*$B$2+Inputs!$B$8*SQRT($B$2)*MC_Shocks!G105)</f>
        <v>582.049253480486</v>
      </c>
      <c r="J108" s="0" t="n">
        <f aca="false">I108*EXP((Inputs!$B$6-Inputs!$B$7-0.5*Inputs!$B$8^2)*$B$2+Inputs!$B$8*SQRT($B$2)*MC_Shocks!H105)</f>
        <v>586.727606494378</v>
      </c>
      <c r="K108" s="0" t="n">
        <f aca="false">J108*EXP((Inputs!$B$6-Inputs!$B$7-0.5*Inputs!$B$8^2)*$B$2+Inputs!$B$8*SQRT($B$2)*MC_Shocks!I105)</f>
        <v>592.310436832673</v>
      </c>
      <c r="L108" s="0" t="n">
        <f aca="false">K108*EXP((Inputs!$B$6-Inputs!$B$7-0.5*Inputs!$B$8^2)*$B$2+Inputs!$B$8*SQRT($B$2)*MC_Shocks!J105)</f>
        <v>592.054134769447</v>
      </c>
      <c r="M108" s="0" t="n">
        <f aca="false">L108*EXP((Inputs!$B$6-Inputs!$B$7-0.5*Inputs!$B$8^2)*$B$2+Inputs!$B$8*SQRT($B$2)*MC_Shocks!K105)</f>
        <v>590.430405630457</v>
      </c>
      <c r="N108" s="0" t="n">
        <f aca="false">M108*EXP((Inputs!$B$6-Inputs!$B$7-0.5*Inputs!$B$8^2)*$B$2+Inputs!$B$8*SQRT($B$2)*MC_Shocks!L105)</f>
        <v>596.263101466861</v>
      </c>
      <c r="O108" s="0" t="n">
        <f aca="false">N108*EXP((Inputs!$B$6-Inputs!$B$7-0.5*Inputs!$B$8^2)*$B$2+Inputs!$B$8*SQRT($B$2)*MC_Shocks!M105)</f>
        <v>590.621981021</v>
      </c>
      <c r="P108" s="0" t="n">
        <f aca="false">O108*EXP((Inputs!$B$6-Inputs!$B$7-0.5*Inputs!$B$8^2)*$B$2+Inputs!$B$8*SQRT($B$2)*MC_Shocks!N105)</f>
        <v>592.736379892674</v>
      </c>
      <c r="Q108" s="0" t="n">
        <f aca="false">P108*EXP((Inputs!$B$6-Inputs!$B$7-0.5*Inputs!$B$8^2)*$B$2+Inputs!$B$8*SQRT($B$2)*MC_Shocks!O105)</f>
        <v>586.384493572113</v>
      </c>
      <c r="R108" s="0" t="n">
        <f aca="false">Q108*EXP((Inputs!$B$6-Inputs!$B$7-0.5*Inputs!$B$8^2)*$B$2+Inputs!$B$8*SQRT($B$2)*MC_Shocks!P105)</f>
        <v>591.41716000813</v>
      </c>
      <c r="S108" s="0" t="n">
        <f aca="false">R108*EXP((Inputs!$B$6-Inputs!$B$7-0.5*Inputs!$B$8^2)*$B$2+Inputs!$B$8*SQRT($B$2)*MC_Shocks!Q105)</f>
        <v>590.263404522644</v>
      </c>
      <c r="T108" s="0" t="n">
        <f aca="false">S108*EXP((Inputs!$B$6-Inputs!$B$7-0.5*Inputs!$B$8^2)*$B$2+Inputs!$B$8*SQRT($B$2)*MC_Shocks!R105)</f>
        <v>596.289826320986</v>
      </c>
      <c r="U108" s="0" t="n">
        <f aca="false">T108*EXP((Inputs!$B$6-Inputs!$B$7-0.5*Inputs!$B$8^2)*$B$2+Inputs!$B$8*SQRT($B$2)*MC_Shocks!S105)</f>
        <v>598.675383546527</v>
      </c>
      <c r="V108" s="0" t="n">
        <f aca="false">U108*EXP((Inputs!$B$6-Inputs!$B$7-0.5*Inputs!$B$8^2)*$B$2+Inputs!$B$8*SQRT($B$2)*MC_Shocks!T105)</f>
        <v>592.950006834661</v>
      </c>
      <c r="W108" s="0" t="n">
        <f aca="false">V108*EXP((Inputs!$B$6-Inputs!$B$7-0.5*Inputs!$B$8^2)*$B$2+Inputs!$B$8*SQRT($B$2)*MC_Shocks!U105)</f>
        <v>599.745821043166</v>
      </c>
      <c r="X108" s="0" t="n">
        <f aca="false">W108*EXP((Inputs!$B$6-Inputs!$B$7-0.5*Inputs!$B$8^2)*$B$2+Inputs!$B$8*SQRT($B$2)*MC_Shocks!V105)</f>
        <v>607.229148527532</v>
      </c>
      <c r="Y108" s="0" t="n">
        <f aca="false">X108*EXP((Inputs!$B$6-Inputs!$B$7-0.5*Inputs!$B$8^2)*$B$2+Inputs!$B$8*SQRT($B$2)*MC_Shocks!W105)</f>
        <v>611.55182477797</v>
      </c>
      <c r="Z108" s="0" t="n">
        <f aca="false">Y108*EXP((Inputs!$B$6-Inputs!$B$7-0.5*Inputs!$B$8^2)*$B$2+Inputs!$B$8*SQRT($B$2)*MC_Shocks!X105)</f>
        <v>607.925524998813</v>
      </c>
      <c r="AA108" s="0" t="n">
        <f aca="false">Z108*EXP((Inputs!$B$6-Inputs!$B$7-0.5*Inputs!$B$8^2)*$B$2+Inputs!$B$8*SQRT($B$2)*MC_Shocks!Y105)</f>
        <v>606.508724721326</v>
      </c>
      <c r="AB108" s="0" t="n">
        <f aca="false">AA108*EXP((Inputs!$B$6-Inputs!$B$7-0.5*Inputs!$B$8^2)*$B$2+Inputs!$B$8*SQRT($B$2)*MC_Shocks!Z105)</f>
        <v>607.266117792536</v>
      </c>
      <c r="AC108" s="0" t="n">
        <f aca="false">AB108*EXP((Inputs!$B$6-Inputs!$B$7-0.5*Inputs!$B$8^2)*$B$2+Inputs!$B$8*SQRT($B$2)*MC_Shocks!AA105)</f>
        <v>603.942461134423</v>
      </c>
      <c r="AD108" s="0" t="n">
        <f aca="false">AC108*EXP((Inputs!$B$6-Inputs!$B$7-0.5*Inputs!$B$8^2)*$B$2+Inputs!$B$8*SQRT($B$2)*MC_Shocks!AB105)</f>
        <v>612.16299418238</v>
      </c>
      <c r="AE108" s="0" t="n">
        <f aca="false">AD108*EXP((Inputs!$B$6-Inputs!$B$7-0.5*Inputs!$B$8^2)*$B$2+Inputs!$B$8*SQRT($B$2)*MC_Shocks!AC105)</f>
        <v>612.922096000372</v>
      </c>
      <c r="AF108" s="0" t="n">
        <f aca="false">AE108*EXP((Inputs!$B$6-Inputs!$B$7-0.5*Inputs!$B$8^2)*$B$2+Inputs!$B$8*SQRT($B$2)*MC_Shocks!AD105)</f>
        <v>599.974176150445</v>
      </c>
      <c r="AG108" s="0" t="n">
        <f aca="false">AF108*EXP((Inputs!$B$6-Inputs!$B$7-0.5*Inputs!$B$8^2)*$B$2+Inputs!$B$8*SQRT($B$2)*MC_Shocks!AE105)</f>
        <v>601.64828998894</v>
      </c>
      <c r="AH108" s="0" t="n">
        <f aca="false">AG108*EXP((Inputs!$B$6-Inputs!$B$7-0.5*Inputs!$B$8^2)*$B$2+Inputs!$B$8*SQRT($B$2)*MC_Shocks!AF105)</f>
        <v>600.045477003321</v>
      </c>
      <c r="AI108" s="0" t="n">
        <f aca="false">AH108*EXP((Inputs!$B$6-Inputs!$B$7-0.5*Inputs!$B$8^2)*$B$2+Inputs!$B$8*SQRT($B$2)*MC_Shocks!AG105)</f>
        <v>599.745492235535</v>
      </c>
      <c r="AJ108" s="0" t="n">
        <f aca="false">AI108*EXP((Inputs!$B$6-Inputs!$B$7-0.5*Inputs!$B$8^2)*$B$2+Inputs!$B$8*SQRT($B$2)*MC_Shocks!AH105)</f>
        <v>598.050662516461</v>
      </c>
      <c r="AK108" s="0" t="n">
        <f aca="false">AJ108*EXP((Inputs!$B$6-Inputs!$B$7-0.5*Inputs!$B$8^2)*$B$2+Inputs!$B$8*SQRT($B$2)*MC_Shocks!AI105)</f>
        <v>601.948603692452</v>
      </c>
      <c r="AL108" s="0" t="n">
        <f aca="false">AK108*EXP((Inputs!$B$6-Inputs!$B$7-0.5*Inputs!$B$8^2)*$B$2+Inputs!$B$8*SQRT($B$2)*MC_Shocks!AJ105)</f>
        <v>607.376482109703</v>
      </c>
      <c r="AM108" s="0" t="n">
        <f aca="false">AL108*EXP((Inputs!$B$6-Inputs!$B$7-0.5*Inputs!$B$8^2)*$B$2+Inputs!$B$8*SQRT($B$2)*MC_Shocks!AK105)</f>
        <v>608.799271736856</v>
      </c>
      <c r="AN108" s="0" t="n">
        <f aca="false">AM108*EXP((Inputs!$B$6-Inputs!$B$7-0.5*Inputs!$B$8^2)*$B$2+Inputs!$B$8*SQRT($B$2)*MC_Shocks!AL105)</f>
        <v>607.22001943831</v>
      </c>
      <c r="AO108" s="0" t="n">
        <f aca="false">AN108*EXP((Inputs!$B$6-Inputs!$B$7-0.5*Inputs!$B$8^2)*$B$2+Inputs!$B$8*SQRT($B$2)*MC_Shocks!AM105)</f>
        <v>607.078190187053</v>
      </c>
      <c r="AP108" s="0" t="n">
        <f aca="false">AO108*EXP((Inputs!$B$6-Inputs!$B$7-0.5*Inputs!$B$8^2)*$B$2+Inputs!$B$8*SQRT($B$2)*MC_Shocks!AN105)</f>
        <v>607.229863764448</v>
      </c>
      <c r="AQ108" s="0" t="n">
        <f aca="false">AP108*EXP((Inputs!$B$6-Inputs!$B$7-0.5*Inputs!$B$8^2)*$B$2+Inputs!$B$8*SQRT($B$2)*MC_Shocks!AO105)</f>
        <v>603.433647978982</v>
      </c>
      <c r="AR108" s="0" t="n">
        <f aca="false">AQ108*EXP((Inputs!$B$6-Inputs!$B$7-0.5*Inputs!$B$8^2)*$B$2+Inputs!$B$8*SQRT($B$2)*MC_Shocks!AP105)</f>
        <v>606.268547279891</v>
      </c>
      <c r="AS108" s="0" t="n">
        <f aca="false">AR108*EXP((Inputs!$B$6-Inputs!$B$7-0.5*Inputs!$B$8^2)*$B$2+Inputs!$B$8*SQRT($B$2)*MC_Shocks!AQ105)</f>
        <v>608.542565046331</v>
      </c>
      <c r="AT108" s="0" t="n">
        <f aca="false">AS108*EXP((Inputs!$B$6-Inputs!$B$7-0.5*Inputs!$B$8^2)*$B$2+Inputs!$B$8*SQRT($B$2)*MC_Shocks!AR105)</f>
        <v>616.082848445838</v>
      </c>
      <c r="AU108" s="0" t="n">
        <f aca="false">AT108*EXP((Inputs!$B$6-Inputs!$B$7-0.5*Inputs!$B$8^2)*$B$2+Inputs!$B$8*SQRT($B$2)*MC_Shocks!AS105)</f>
        <v>622.307545859802</v>
      </c>
      <c r="AV108" s="0" t="n">
        <f aca="false">AU108*EXP((Inputs!$B$6-Inputs!$B$7-0.5*Inputs!$B$8^2)*$B$2+Inputs!$B$8*SQRT($B$2)*MC_Shocks!AT105)</f>
        <v>618.990120792382</v>
      </c>
      <c r="AW108" s="0" t="n">
        <f aca="false">AV108*EXP((Inputs!$B$6-Inputs!$B$7-0.5*Inputs!$B$8^2)*$B$2+Inputs!$B$8*SQRT($B$2)*MC_Shocks!AU105)</f>
        <v>623.090040307736</v>
      </c>
      <c r="AX108" s="0" t="n">
        <f aca="false">AW108*EXP((Inputs!$B$6-Inputs!$B$7-0.5*Inputs!$B$8^2)*$B$2+Inputs!$B$8*SQRT($B$2)*MC_Shocks!AV105)</f>
        <v>618.465547493532</v>
      </c>
      <c r="AY108" s="0" t="n">
        <f aca="false">AX108*EXP((Inputs!$B$6-Inputs!$B$7-0.5*Inputs!$B$8^2)*$B$2+Inputs!$B$8*SQRT($B$2)*MC_Shocks!AW105)</f>
        <v>621.94808017901</v>
      </c>
      <c r="AZ108" s="0" t="n">
        <f aca="false">AY108*EXP((Inputs!$B$6-Inputs!$B$7-0.5*Inputs!$B$8^2)*$B$2+Inputs!$B$8*SQRT($B$2)*MC_Shocks!AX105)</f>
        <v>619.462808343493</v>
      </c>
      <c r="BA108" s="0" t="n">
        <f aca="false">AZ108*EXP((Inputs!$B$6-Inputs!$B$7-0.5*Inputs!$B$8^2)*$B$2+Inputs!$B$8*SQRT($B$2)*MC_Shocks!AY105)</f>
        <v>614.512680414524</v>
      </c>
      <c r="BB108" s="0" t="n">
        <f aca="false">BA108*EXP((Inputs!$B$6-Inputs!$B$7-0.5*Inputs!$B$8^2)*$B$2+Inputs!$B$8*SQRT($B$2)*MC_Shocks!AZ105)</f>
        <v>615.937489698695</v>
      </c>
      <c r="BC108" s="0" t="n">
        <f aca="false">BB108*EXP((Inputs!$B$6-Inputs!$B$7-0.5*Inputs!$B$8^2)*$B$2+Inputs!$B$8*SQRT($B$2)*MC_Shocks!BA105)</f>
        <v>603.063544438172</v>
      </c>
      <c r="BD108" s="0" t="n">
        <f aca="false">BC108*EXP((Inputs!$B$6-Inputs!$B$7-0.5*Inputs!$B$8^2)*$B$2+Inputs!$B$8*SQRT($B$2)*MC_Shocks!BB105)</f>
        <v>594.800751761594</v>
      </c>
      <c r="BE108" s="0" t="n">
        <f aca="false">BD108*EXP((Inputs!$B$6-Inputs!$B$7-0.5*Inputs!$B$8^2)*$B$2+Inputs!$B$8*SQRT($B$2)*MC_Shocks!BC105)</f>
        <v>594.019870012289</v>
      </c>
      <c r="BF108" s="0" t="n">
        <f aca="false">BE108*EXP((Inputs!$B$6-Inputs!$B$7-0.5*Inputs!$B$8^2)*$B$2+Inputs!$B$8*SQRT($B$2)*MC_Shocks!BD105)</f>
        <v>594.464562260405</v>
      </c>
      <c r="BG108" s="0" t="n">
        <f aca="false">BF108*EXP((Inputs!$B$6-Inputs!$B$7-0.5*Inputs!$B$8^2)*$B$2+Inputs!$B$8*SQRT($B$2)*MC_Shocks!BE105)</f>
        <v>592.781367033804</v>
      </c>
      <c r="BH108" s="0" t="n">
        <f aca="false">BG108*EXP((Inputs!$B$6-Inputs!$B$7-0.5*Inputs!$B$8^2)*$B$2+Inputs!$B$8*SQRT($B$2)*MC_Shocks!BF105)</f>
        <v>585.455608784254</v>
      </c>
      <c r="BI108" s="0" t="n">
        <f aca="false">BH108*EXP((Inputs!$B$6-Inputs!$B$7-0.5*Inputs!$B$8^2)*$B$2+Inputs!$B$8*SQRT($B$2)*MC_Shocks!BG105)</f>
        <v>581.724161570381</v>
      </c>
      <c r="BJ108" s="0" t="n">
        <f aca="false">BI108*EXP((Inputs!$B$6-Inputs!$B$7-0.5*Inputs!$B$8^2)*$B$2+Inputs!$B$8*SQRT($B$2)*MC_Shocks!BH105)</f>
        <v>583.587362620711</v>
      </c>
      <c r="BK108" s="0" t="n">
        <f aca="false">BJ108*EXP((Inputs!$B$6-Inputs!$B$7-0.5*Inputs!$B$8^2)*$B$2+Inputs!$B$8*SQRT($B$2)*MC_Shocks!BI105)</f>
        <v>586.342296073637</v>
      </c>
      <c r="BL108" s="0" t="n">
        <f aca="false">BK108*EXP((Inputs!$B$6-Inputs!$B$7-0.5*Inputs!$B$8^2)*$B$2+Inputs!$B$8*SQRT($B$2)*MC_Shocks!BJ105)</f>
        <v>586.322144044528</v>
      </c>
      <c r="BM108" s="0" t="n">
        <f aca="false">BL108*EXP((Inputs!$B$6-Inputs!$B$7-0.5*Inputs!$B$8^2)*$B$2+Inputs!$B$8*SQRT($B$2)*MC_Shocks!BK105)</f>
        <v>591.783475629686</v>
      </c>
      <c r="BN108" s="0" t="n">
        <f aca="false">AVERAGE(C108:BM108)</f>
        <v>599.326590794056</v>
      </c>
      <c r="BO108" s="0" t="n">
        <f aca="false">MAX(B108:BM108)</f>
        <v>623.090040307736</v>
      </c>
      <c r="BP108" s="0" t="n">
        <f aca="false">MAX(BM108-Inputs!$B$4,0)</f>
        <v>16.7834756296858</v>
      </c>
      <c r="BQ108" s="0" t="n">
        <f aca="false">MAX(Inputs!$B$4-BM108,0)</f>
        <v>0</v>
      </c>
      <c r="BR108" s="0" t="n">
        <f aca="false">MAX(BN108-Inputs!$B$4,0)</f>
        <v>24.3265907940561</v>
      </c>
      <c r="BS108" s="0" t="n">
        <f aca="false">IF(BO108&gt;=Inputs!$B$9,0,MAX(BM108-Inputs!$B$4,0))</f>
        <v>0</v>
      </c>
    </row>
    <row r="109" customFormat="false" ht="15" hidden="false" customHeight="false" outlineLevel="0" collapsed="false">
      <c r="A109" s="0" t="n">
        <v>105</v>
      </c>
      <c r="B109" s="0" t="n">
        <f aca="false">Inputs!$B$3</f>
        <v>574.788024902344</v>
      </c>
      <c r="C109" s="0" t="n">
        <f aca="false">B109*EXP((Inputs!$B$6-Inputs!$B$7-0.5*Inputs!$B$8^2)*$B$2+Inputs!$B$8*SQRT($B$2)*MC_Shocks!A106)</f>
        <v>576.657315779818</v>
      </c>
      <c r="D109" s="0" t="n">
        <f aca="false">C109*EXP((Inputs!$B$6-Inputs!$B$7-0.5*Inputs!$B$8^2)*$B$2+Inputs!$B$8*SQRT($B$2)*MC_Shocks!B106)</f>
        <v>573.302198348937</v>
      </c>
      <c r="E109" s="0" t="n">
        <f aca="false">D109*EXP((Inputs!$B$6-Inputs!$B$7-0.5*Inputs!$B$8^2)*$B$2+Inputs!$B$8*SQRT($B$2)*MC_Shocks!C106)</f>
        <v>572.081858456585</v>
      </c>
      <c r="F109" s="0" t="n">
        <f aca="false">E109*EXP((Inputs!$B$6-Inputs!$B$7-0.5*Inputs!$B$8^2)*$B$2+Inputs!$B$8*SQRT($B$2)*MC_Shocks!D106)</f>
        <v>565.803890845791</v>
      </c>
      <c r="G109" s="0" t="n">
        <f aca="false">F109*EXP((Inputs!$B$6-Inputs!$B$7-0.5*Inputs!$B$8^2)*$B$2+Inputs!$B$8*SQRT($B$2)*MC_Shocks!E106)</f>
        <v>565.372044841294</v>
      </c>
      <c r="H109" s="0" t="n">
        <f aca="false">G109*EXP((Inputs!$B$6-Inputs!$B$7-0.5*Inputs!$B$8^2)*$B$2+Inputs!$B$8*SQRT($B$2)*MC_Shocks!F106)</f>
        <v>570.435771087624</v>
      </c>
      <c r="I109" s="0" t="n">
        <f aca="false">H109*EXP((Inputs!$B$6-Inputs!$B$7-0.5*Inputs!$B$8^2)*$B$2+Inputs!$B$8*SQRT($B$2)*MC_Shocks!G106)</f>
        <v>573.599424881577</v>
      </c>
      <c r="J109" s="0" t="n">
        <f aca="false">I109*EXP((Inputs!$B$6-Inputs!$B$7-0.5*Inputs!$B$8^2)*$B$2+Inputs!$B$8*SQRT($B$2)*MC_Shocks!H106)</f>
        <v>580.069369880662</v>
      </c>
      <c r="K109" s="0" t="n">
        <f aca="false">J109*EXP((Inputs!$B$6-Inputs!$B$7-0.5*Inputs!$B$8^2)*$B$2+Inputs!$B$8*SQRT($B$2)*MC_Shocks!I106)</f>
        <v>578.731853650984</v>
      </c>
      <c r="L109" s="0" t="n">
        <f aca="false">K109*EXP((Inputs!$B$6-Inputs!$B$7-0.5*Inputs!$B$8^2)*$B$2+Inputs!$B$8*SQRT($B$2)*MC_Shocks!J106)</f>
        <v>585.0001685716</v>
      </c>
      <c r="M109" s="0" t="n">
        <f aca="false">L109*EXP((Inputs!$B$6-Inputs!$B$7-0.5*Inputs!$B$8^2)*$B$2+Inputs!$B$8*SQRT($B$2)*MC_Shocks!K106)</f>
        <v>584.158872753975</v>
      </c>
      <c r="N109" s="0" t="n">
        <f aca="false">M109*EXP((Inputs!$B$6-Inputs!$B$7-0.5*Inputs!$B$8^2)*$B$2+Inputs!$B$8*SQRT($B$2)*MC_Shocks!L106)</f>
        <v>591.074072052358</v>
      </c>
      <c r="O109" s="0" t="n">
        <f aca="false">N109*EXP((Inputs!$B$6-Inputs!$B$7-0.5*Inputs!$B$8^2)*$B$2+Inputs!$B$8*SQRT($B$2)*MC_Shocks!M106)</f>
        <v>591.027342987194</v>
      </c>
      <c r="P109" s="0" t="n">
        <f aca="false">O109*EXP((Inputs!$B$6-Inputs!$B$7-0.5*Inputs!$B$8^2)*$B$2+Inputs!$B$8*SQRT($B$2)*MC_Shocks!N106)</f>
        <v>594.408651656525</v>
      </c>
      <c r="Q109" s="0" t="n">
        <f aca="false">P109*EXP((Inputs!$B$6-Inputs!$B$7-0.5*Inputs!$B$8^2)*$B$2+Inputs!$B$8*SQRT($B$2)*MC_Shocks!O106)</f>
        <v>601.462016296423</v>
      </c>
      <c r="R109" s="0" t="n">
        <f aca="false">Q109*EXP((Inputs!$B$6-Inputs!$B$7-0.5*Inputs!$B$8^2)*$B$2+Inputs!$B$8*SQRT($B$2)*MC_Shocks!P106)</f>
        <v>600.596458545717</v>
      </c>
      <c r="S109" s="0" t="n">
        <f aca="false">R109*EXP((Inputs!$B$6-Inputs!$B$7-0.5*Inputs!$B$8^2)*$B$2+Inputs!$B$8*SQRT($B$2)*MC_Shocks!Q106)</f>
        <v>601.694630339416</v>
      </c>
      <c r="T109" s="0" t="n">
        <f aca="false">S109*EXP((Inputs!$B$6-Inputs!$B$7-0.5*Inputs!$B$8^2)*$B$2+Inputs!$B$8*SQRT($B$2)*MC_Shocks!R106)</f>
        <v>607.935559700929</v>
      </c>
      <c r="U109" s="0" t="n">
        <f aca="false">T109*EXP((Inputs!$B$6-Inputs!$B$7-0.5*Inputs!$B$8^2)*$B$2+Inputs!$B$8*SQRT($B$2)*MC_Shocks!S106)</f>
        <v>607.351747150987</v>
      </c>
      <c r="V109" s="0" t="n">
        <f aca="false">U109*EXP((Inputs!$B$6-Inputs!$B$7-0.5*Inputs!$B$8^2)*$B$2+Inputs!$B$8*SQRT($B$2)*MC_Shocks!T106)</f>
        <v>601.07748234695</v>
      </c>
      <c r="W109" s="0" t="n">
        <f aca="false">V109*EXP((Inputs!$B$6-Inputs!$B$7-0.5*Inputs!$B$8^2)*$B$2+Inputs!$B$8*SQRT($B$2)*MC_Shocks!U106)</f>
        <v>611.441061905268</v>
      </c>
      <c r="X109" s="0" t="n">
        <f aca="false">W109*EXP((Inputs!$B$6-Inputs!$B$7-0.5*Inputs!$B$8^2)*$B$2+Inputs!$B$8*SQRT($B$2)*MC_Shocks!V106)</f>
        <v>609.224155984207</v>
      </c>
      <c r="Y109" s="0" t="n">
        <f aca="false">X109*EXP((Inputs!$B$6-Inputs!$B$7-0.5*Inputs!$B$8^2)*$B$2+Inputs!$B$8*SQRT($B$2)*MC_Shocks!W106)</f>
        <v>610.049441477314</v>
      </c>
      <c r="Z109" s="0" t="n">
        <f aca="false">Y109*EXP((Inputs!$B$6-Inputs!$B$7-0.5*Inputs!$B$8^2)*$B$2+Inputs!$B$8*SQRT($B$2)*MC_Shocks!X106)</f>
        <v>615.727742272973</v>
      </c>
      <c r="AA109" s="0" t="n">
        <f aca="false">Z109*EXP((Inputs!$B$6-Inputs!$B$7-0.5*Inputs!$B$8^2)*$B$2+Inputs!$B$8*SQRT($B$2)*MC_Shocks!Y106)</f>
        <v>612.820492311724</v>
      </c>
      <c r="AB109" s="0" t="n">
        <f aca="false">AA109*EXP((Inputs!$B$6-Inputs!$B$7-0.5*Inputs!$B$8^2)*$B$2+Inputs!$B$8*SQRT($B$2)*MC_Shocks!Z106)</f>
        <v>607.997645368783</v>
      </c>
      <c r="AC109" s="0" t="n">
        <f aca="false">AB109*EXP((Inputs!$B$6-Inputs!$B$7-0.5*Inputs!$B$8^2)*$B$2+Inputs!$B$8*SQRT($B$2)*MC_Shocks!AA106)</f>
        <v>609.280178420108</v>
      </c>
      <c r="AD109" s="0" t="n">
        <f aca="false">AC109*EXP((Inputs!$B$6-Inputs!$B$7-0.5*Inputs!$B$8^2)*$B$2+Inputs!$B$8*SQRT($B$2)*MC_Shocks!AB106)</f>
        <v>600.731541037847</v>
      </c>
      <c r="AE109" s="0" t="n">
        <f aca="false">AD109*EXP((Inputs!$B$6-Inputs!$B$7-0.5*Inputs!$B$8^2)*$B$2+Inputs!$B$8*SQRT($B$2)*MC_Shocks!AC106)</f>
        <v>599.417606299922</v>
      </c>
      <c r="AF109" s="0" t="n">
        <f aca="false">AE109*EXP((Inputs!$B$6-Inputs!$B$7-0.5*Inputs!$B$8^2)*$B$2+Inputs!$B$8*SQRT($B$2)*MC_Shocks!AD106)</f>
        <v>600.640591113016</v>
      </c>
      <c r="AG109" s="0" t="n">
        <f aca="false">AF109*EXP((Inputs!$B$6-Inputs!$B$7-0.5*Inputs!$B$8^2)*$B$2+Inputs!$B$8*SQRT($B$2)*MC_Shocks!AE106)</f>
        <v>599.412223392295</v>
      </c>
      <c r="AH109" s="0" t="n">
        <f aca="false">AG109*EXP((Inputs!$B$6-Inputs!$B$7-0.5*Inputs!$B$8^2)*$B$2+Inputs!$B$8*SQRT($B$2)*MC_Shocks!AF106)</f>
        <v>592.17354306572</v>
      </c>
      <c r="AI109" s="0" t="n">
        <f aca="false">AH109*EXP((Inputs!$B$6-Inputs!$B$7-0.5*Inputs!$B$8^2)*$B$2+Inputs!$B$8*SQRT($B$2)*MC_Shocks!AG106)</f>
        <v>599.766623210031</v>
      </c>
      <c r="AJ109" s="0" t="n">
        <f aca="false">AI109*EXP((Inputs!$B$6-Inputs!$B$7-0.5*Inputs!$B$8^2)*$B$2+Inputs!$B$8*SQRT($B$2)*MC_Shocks!AH106)</f>
        <v>600.316076145894</v>
      </c>
      <c r="AK109" s="0" t="n">
        <f aca="false">AJ109*EXP((Inputs!$B$6-Inputs!$B$7-0.5*Inputs!$B$8^2)*$B$2+Inputs!$B$8*SQRT($B$2)*MC_Shocks!AI106)</f>
        <v>607.22774094707</v>
      </c>
      <c r="AL109" s="0" t="n">
        <f aca="false">AK109*EXP((Inputs!$B$6-Inputs!$B$7-0.5*Inputs!$B$8^2)*$B$2+Inputs!$B$8*SQRT($B$2)*MC_Shocks!AJ106)</f>
        <v>606.033570863249</v>
      </c>
      <c r="AM109" s="0" t="n">
        <f aca="false">AL109*EXP((Inputs!$B$6-Inputs!$B$7-0.5*Inputs!$B$8^2)*$B$2+Inputs!$B$8*SQRT($B$2)*MC_Shocks!AK106)</f>
        <v>601.874293669349</v>
      </c>
      <c r="AN109" s="0" t="n">
        <f aca="false">AM109*EXP((Inputs!$B$6-Inputs!$B$7-0.5*Inputs!$B$8^2)*$B$2+Inputs!$B$8*SQRT($B$2)*MC_Shocks!AL106)</f>
        <v>603.217807788848</v>
      </c>
      <c r="AO109" s="0" t="n">
        <f aca="false">AN109*EXP((Inputs!$B$6-Inputs!$B$7-0.5*Inputs!$B$8^2)*$B$2+Inputs!$B$8*SQRT($B$2)*MC_Shocks!AM106)</f>
        <v>602.242889771166</v>
      </c>
      <c r="AP109" s="0" t="n">
        <f aca="false">AO109*EXP((Inputs!$B$6-Inputs!$B$7-0.5*Inputs!$B$8^2)*$B$2+Inputs!$B$8*SQRT($B$2)*MC_Shocks!AN106)</f>
        <v>596.698539765552</v>
      </c>
      <c r="AQ109" s="0" t="n">
        <f aca="false">AP109*EXP((Inputs!$B$6-Inputs!$B$7-0.5*Inputs!$B$8^2)*$B$2+Inputs!$B$8*SQRT($B$2)*MC_Shocks!AO106)</f>
        <v>603.753556862304</v>
      </c>
      <c r="AR109" s="0" t="n">
        <f aca="false">AQ109*EXP((Inputs!$B$6-Inputs!$B$7-0.5*Inputs!$B$8^2)*$B$2+Inputs!$B$8*SQRT($B$2)*MC_Shocks!AP106)</f>
        <v>600.83717751318</v>
      </c>
      <c r="AS109" s="0" t="n">
        <f aca="false">AR109*EXP((Inputs!$B$6-Inputs!$B$7-0.5*Inputs!$B$8^2)*$B$2+Inputs!$B$8*SQRT($B$2)*MC_Shocks!AQ106)</f>
        <v>592.185271679881</v>
      </c>
      <c r="AT109" s="0" t="n">
        <f aca="false">AS109*EXP((Inputs!$B$6-Inputs!$B$7-0.5*Inputs!$B$8^2)*$B$2+Inputs!$B$8*SQRT($B$2)*MC_Shocks!AR106)</f>
        <v>598.5141469365</v>
      </c>
      <c r="AU109" s="0" t="n">
        <f aca="false">AT109*EXP((Inputs!$B$6-Inputs!$B$7-0.5*Inputs!$B$8^2)*$B$2+Inputs!$B$8*SQRT($B$2)*MC_Shocks!AS106)</f>
        <v>596.180762146128</v>
      </c>
      <c r="AV109" s="0" t="n">
        <f aca="false">AU109*EXP((Inputs!$B$6-Inputs!$B$7-0.5*Inputs!$B$8^2)*$B$2+Inputs!$B$8*SQRT($B$2)*MC_Shocks!AT106)</f>
        <v>593.368960003696</v>
      </c>
      <c r="AW109" s="0" t="n">
        <f aca="false">AV109*EXP((Inputs!$B$6-Inputs!$B$7-0.5*Inputs!$B$8^2)*$B$2+Inputs!$B$8*SQRT($B$2)*MC_Shocks!AU106)</f>
        <v>585.17208983894</v>
      </c>
      <c r="AX109" s="0" t="n">
        <f aca="false">AW109*EXP((Inputs!$B$6-Inputs!$B$7-0.5*Inputs!$B$8^2)*$B$2+Inputs!$B$8*SQRT($B$2)*MC_Shocks!AV106)</f>
        <v>593.365830270037</v>
      </c>
      <c r="AY109" s="0" t="n">
        <f aca="false">AX109*EXP((Inputs!$B$6-Inputs!$B$7-0.5*Inputs!$B$8^2)*$B$2+Inputs!$B$8*SQRT($B$2)*MC_Shocks!AW106)</f>
        <v>587.382397649966</v>
      </c>
      <c r="AZ109" s="0" t="n">
        <f aca="false">AY109*EXP((Inputs!$B$6-Inputs!$B$7-0.5*Inputs!$B$8^2)*$B$2+Inputs!$B$8*SQRT($B$2)*MC_Shocks!AX106)</f>
        <v>587.710251525625</v>
      </c>
      <c r="BA109" s="0" t="n">
        <f aca="false">AZ109*EXP((Inputs!$B$6-Inputs!$B$7-0.5*Inputs!$B$8^2)*$B$2+Inputs!$B$8*SQRT($B$2)*MC_Shocks!AY106)</f>
        <v>592.036427576069</v>
      </c>
      <c r="BB109" s="0" t="n">
        <f aca="false">BA109*EXP((Inputs!$B$6-Inputs!$B$7-0.5*Inputs!$B$8^2)*$B$2+Inputs!$B$8*SQRT($B$2)*MC_Shocks!AZ106)</f>
        <v>594.076416116403</v>
      </c>
      <c r="BC109" s="0" t="n">
        <f aca="false">BB109*EXP((Inputs!$B$6-Inputs!$B$7-0.5*Inputs!$B$8^2)*$B$2+Inputs!$B$8*SQRT($B$2)*MC_Shocks!BA106)</f>
        <v>593.851358679985</v>
      </c>
      <c r="BD109" s="0" t="n">
        <f aca="false">BC109*EXP((Inputs!$B$6-Inputs!$B$7-0.5*Inputs!$B$8^2)*$B$2+Inputs!$B$8*SQRT($B$2)*MC_Shocks!BB106)</f>
        <v>585.943945579935</v>
      </c>
      <c r="BE109" s="0" t="n">
        <f aca="false">BD109*EXP((Inputs!$B$6-Inputs!$B$7-0.5*Inputs!$B$8^2)*$B$2+Inputs!$B$8*SQRT($B$2)*MC_Shocks!BC106)</f>
        <v>582.247107632932</v>
      </c>
      <c r="BF109" s="0" t="n">
        <f aca="false">BE109*EXP((Inputs!$B$6-Inputs!$B$7-0.5*Inputs!$B$8^2)*$B$2+Inputs!$B$8*SQRT($B$2)*MC_Shocks!BD106)</f>
        <v>583.170199800312</v>
      </c>
      <c r="BG109" s="0" t="n">
        <f aca="false">BF109*EXP((Inputs!$B$6-Inputs!$B$7-0.5*Inputs!$B$8^2)*$B$2+Inputs!$B$8*SQRT($B$2)*MC_Shocks!BE106)</f>
        <v>579.594538883633</v>
      </c>
      <c r="BH109" s="0" t="n">
        <f aca="false">BG109*EXP((Inputs!$B$6-Inputs!$B$7-0.5*Inputs!$B$8^2)*$B$2+Inputs!$B$8*SQRT($B$2)*MC_Shocks!BF106)</f>
        <v>580.585082820027</v>
      </c>
      <c r="BI109" s="0" t="n">
        <f aca="false">BH109*EXP((Inputs!$B$6-Inputs!$B$7-0.5*Inputs!$B$8^2)*$B$2+Inputs!$B$8*SQRT($B$2)*MC_Shocks!BG106)</f>
        <v>583.788599501635</v>
      </c>
      <c r="BJ109" s="0" t="n">
        <f aca="false">BI109*EXP((Inputs!$B$6-Inputs!$B$7-0.5*Inputs!$B$8^2)*$B$2+Inputs!$B$8*SQRT($B$2)*MC_Shocks!BH106)</f>
        <v>588.318669304241</v>
      </c>
      <c r="BK109" s="0" t="n">
        <f aca="false">BJ109*EXP((Inputs!$B$6-Inputs!$B$7-0.5*Inputs!$B$8^2)*$B$2+Inputs!$B$8*SQRT($B$2)*MC_Shocks!BI106)</f>
        <v>582.678659736828</v>
      </c>
      <c r="BL109" s="0" t="n">
        <f aca="false">BK109*EXP((Inputs!$B$6-Inputs!$B$7-0.5*Inputs!$B$8^2)*$B$2+Inputs!$B$8*SQRT($B$2)*MC_Shocks!BJ106)</f>
        <v>592.977280570796</v>
      </c>
      <c r="BM109" s="0" t="n">
        <f aca="false">BL109*EXP((Inputs!$B$6-Inputs!$B$7-0.5*Inputs!$B$8^2)*$B$2+Inputs!$B$8*SQRT($B$2)*MC_Shocks!BK106)</f>
        <v>596.654844913862</v>
      </c>
      <c r="BN109" s="0" t="n">
        <f aca="false">AVERAGE(C109:BM109)</f>
        <v>593.373461436962</v>
      </c>
      <c r="BO109" s="0" t="n">
        <f aca="false">MAX(B109:BM109)</f>
        <v>615.727742272973</v>
      </c>
      <c r="BP109" s="0" t="n">
        <f aca="false">MAX(BM109-Inputs!$B$4,0)</f>
        <v>21.6548449138618</v>
      </c>
      <c r="BQ109" s="0" t="n">
        <f aca="false">MAX(Inputs!$B$4-BM109,0)</f>
        <v>0</v>
      </c>
      <c r="BR109" s="0" t="n">
        <f aca="false">MAX(BN109-Inputs!$B$4,0)</f>
        <v>18.3734614369617</v>
      </c>
      <c r="BS109" s="0" t="n">
        <f aca="false">IF(BO109&gt;=Inputs!$B$9,0,MAX(BM109-Inputs!$B$4,0))</f>
        <v>0</v>
      </c>
    </row>
    <row r="110" customFormat="false" ht="15" hidden="false" customHeight="false" outlineLevel="0" collapsed="false">
      <c r="A110" s="0" t="n">
        <v>106</v>
      </c>
      <c r="B110" s="0" t="n">
        <f aca="false">Inputs!$B$3</f>
        <v>574.788024902344</v>
      </c>
      <c r="C110" s="0" t="n">
        <f aca="false">B110*EXP((Inputs!$B$6-Inputs!$B$7-0.5*Inputs!$B$8^2)*$B$2+Inputs!$B$8*SQRT($B$2)*MC_Shocks!A107)</f>
        <v>574.83442906874</v>
      </c>
      <c r="D110" s="0" t="n">
        <f aca="false">C110*EXP((Inputs!$B$6-Inputs!$B$7-0.5*Inputs!$B$8^2)*$B$2+Inputs!$B$8*SQRT($B$2)*MC_Shocks!B107)</f>
        <v>579.879097255316</v>
      </c>
      <c r="E110" s="0" t="n">
        <f aca="false">D110*EXP((Inputs!$B$6-Inputs!$B$7-0.5*Inputs!$B$8^2)*$B$2+Inputs!$B$8*SQRT($B$2)*MC_Shocks!C107)</f>
        <v>590.918817939541</v>
      </c>
      <c r="F110" s="0" t="n">
        <f aca="false">E110*EXP((Inputs!$B$6-Inputs!$B$7-0.5*Inputs!$B$8^2)*$B$2+Inputs!$B$8*SQRT($B$2)*MC_Shocks!D107)</f>
        <v>584.267929710431</v>
      </c>
      <c r="G110" s="0" t="n">
        <f aca="false">F110*EXP((Inputs!$B$6-Inputs!$B$7-0.5*Inputs!$B$8^2)*$B$2+Inputs!$B$8*SQRT($B$2)*MC_Shocks!E107)</f>
        <v>583.279792255632</v>
      </c>
      <c r="H110" s="0" t="n">
        <f aca="false">G110*EXP((Inputs!$B$6-Inputs!$B$7-0.5*Inputs!$B$8^2)*$B$2+Inputs!$B$8*SQRT($B$2)*MC_Shocks!F107)</f>
        <v>572.431633880143</v>
      </c>
      <c r="I110" s="0" t="n">
        <f aca="false">H110*EXP((Inputs!$B$6-Inputs!$B$7-0.5*Inputs!$B$8^2)*$B$2+Inputs!$B$8*SQRT($B$2)*MC_Shocks!G107)</f>
        <v>573.361229638344</v>
      </c>
      <c r="J110" s="0" t="n">
        <f aca="false">I110*EXP((Inputs!$B$6-Inputs!$B$7-0.5*Inputs!$B$8^2)*$B$2+Inputs!$B$8*SQRT($B$2)*MC_Shocks!H107)</f>
        <v>575.079862398885</v>
      </c>
      <c r="K110" s="0" t="n">
        <f aca="false">J110*EXP((Inputs!$B$6-Inputs!$B$7-0.5*Inputs!$B$8^2)*$B$2+Inputs!$B$8*SQRT($B$2)*MC_Shocks!I107)</f>
        <v>574.955460883085</v>
      </c>
      <c r="L110" s="0" t="n">
        <f aca="false">K110*EXP((Inputs!$B$6-Inputs!$B$7-0.5*Inputs!$B$8^2)*$B$2+Inputs!$B$8*SQRT($B$2)*MC_Shocks!J107)</f>
        <v>572.031761479216</v>
      </c>
      <c r="M110" s="0" t="n">
        <f aca="false">L110*EXP((Inputs!$B$6-Inputs!$B$7-0.5*Inputs!$B$8^2)*$B$2+Inputs!$B$8*SQRT($B$2)*MC_Shocks!K107)</f>
        <v>562.859547777503</v>
      </c>
      <c r="N110" s="0" t="n">
        <f aca="false">M110*EXP((Inputs!$B$6-Inputs!$B$7-0.5*Inputs!$B$8^2)*$B$2+Inputs!$B$8*SQRT($B$2)*MC_Shocks!L107)</f>
        <v>564.583155952691</v>
      </c>
      <c r="O110" s="0" t="n">
        <f aca="false">N110*EXP((Inputs!$B$6-Inputs!$B$7-0.5*Inputs!$B$8^2)*$B$2+Inputs!$B$8*SQRT($B$2)*MC_Shocks!M107)</f>
        <v>571.193433203756</v>
      </c>
      <c r="P110" s="0" t="n">
        <f aca="false">O110*EXP((Inputs!$B$6-Inputs!$B$7-0.5*Inputs!$B$8^2)*$B$2+Inputs!$B$8*SQRT($B$2)*MC_Shocks!N107)</f>
        <v>568.575275886432</v>
      </c>
      <c r="Q110" s="0" t="n">
        <f aca="false">P110*EXP((Inputs!$B$6-Inputs!$B$7-0.5*Inputs!$B$8^2)*$B$2+Inputs!$B$8*SQRT($B$2)*MC_Shocks!O107)</f>
        <v>570.617450936568</v>
      </c>
      <c r="R110" s="0" t="n">
        <f aca="false">Q110*EXP((Inputs!$B$6-Inputs!$B$7-0.5*Inputs!$B$8^2)*$B$2+Inputs!$B$8*SQRT($B$2)*MC_Shocks!P107)</f>
        <v>563.616086408974</v>
      </c>
      <c r="S110" s="0" t="n">
        <f aca="false">R110*EXP((Inputs!$B$6-Inputs!$B$7-0.5*Inputs!$B$8^2)*$B$2+Inputs!$B$8*SQRT($B$2)*MC_Shocks!Q107)</f>
        <v>565.717424180574</v>
      </c>
      <c r="T110" s="0" t="n">
        <f aca="false">S110*EXP((Inputs!$B$6-Inputs!$B$7-0.5*Inputs!$B$8^2)*$B$2+Inputs!$B$8*SQRT($B$2)*MC_Shocks!R107)</f>
        <v>564.007948378801</v>
      </c>
      <c r="U110" s="0" t="n">
        <f aca="false">T110*EXP((Inputs!$B$6-Inputs!$B$7-0.5*Inputs!$B$8^2)*$B$2+Inputs!$B$8*SQRT($B$2)*MC_Shocks!S107)</f>
        <v>560.659876062631</v>
      </c>
      <c r="V110" s="0" t="n">
        <f aca="false">U110*EXP((Inputs!$B$6-Inputs!$B$7-0.5*Inputs!$B$8^2)*$B$2+Inputs!$B$8*SQRT($B$2)*MC_Shocks!T107)</f>
        <v>557.340761395314</v>
      </c>
      <c r="W110" s="0" t="n">
        <f aca="false">V110*EXP((Inputs!$B$6-Inputs!$B$7-0.5*Inputs!$B$8^2)*$B$2+Inputs!$B$8*SQRT($B$2)*MC_Shocks!U107)</f>
        <v>555.655587373535</v>
      </c>
      <c r="X110" s="0" t="n">
        <f aca="false">W110*EXP((Inputs!$B$6-Inputs!$B$7-0.5*Inputs!$B$8^2)*$B$2+Inputs!$B$8*SQRT($B$2)*MC_Shocks!V107)</f>
        <v>557.396486375085</v>
      </c>
      <c r="Y110" s="0" t="n">
        <f aca="false">X110*EXP((Inputs!$B$6-Inputs!$B$7-0.5*Inputs!$B$8^2)*$B$2+Inputs!$B$8*SQRT($B$2)*MC_Shocks!W107)</f>
        <v>551.676486712041</v>
      </c>
      <c r="Z110" s="0" t="n">
        <f aca="false">Y110*EXP((Inputs!$B$6-Inputs!$B$7-0.5*Inputs!$B$8^2)*$B$2+Inputs!$B$8*SQRT($B$2)*MC_Shocks!X107)</f>
        <v>549.993151844204</v>
      </c>
      <c r="AA110" s="0" t="n">
        <f aca="false">Z110*EXP((Inputs!$B$6-Inputs!$B$7-0.5*Inputs!$B$8^2)*$B$2+Inputs!$B$8*SQRT($B$2)*MC_Shocks!Y107)</f>
        <v>549.864102139167</v>
      </c>
      <c r="AB110" s="0" t="n">
        <f aca="false">AA110*EXP((Inputs!$B$6-Inputs!$B$7-0.5*Inputs!$B$8^2)*$B$2+Inputs!$B$8*SQRT($B$2)*MC_Shocks!Z107)</f>
        <v>545.142295424647</v>
      </c>
      <c r="AC110" s="0" t="n">
        <f aca="false">AB110*EXP((Inputs!$B$6-Inputs!$B$7-0.5*Inputs!$B$8^2)*$B$2+Inputs!$B$8*SQRT($B$2)*MC_Shocks!AA107)</f>
        <v>553.019938354777</v>
      </c>
      <c r="AD110" s="0" t="n">
        <f aca="false">AC110*EXP((Inputs!$B$6-Inputs!$B$7-0.5*Inputs!$B$8^2)*$B$2+Inputs!$B$8*SQRT($B$2)*MC_Shocks!AB107)</f>
        <v>549.340043666218</v>
      </c>
      <c r="AE110" s="0" t="n">
        <f aca="false">AD110*EXP((Inputs!$B$6-Inputs!$B$7-0.5*Inputs!$B$8^2)*$B$2+Inputs!$B$8*SQRT($B$2)*MC_Shocks!AC107)</f>
        <v>546.481987833162</v>
      </c>
      <c r="AF110" s="0" t="n">
        <f aca="false">AE110*EXP((Inputs!$B$6-Inputs!$B$7-0.5*Inputs!$B$8^2)*$B$2+Inputs!$B$8*SQRT($B$2)*MC_Shocks!AD107)</f>
        <v>542.308374811534</v>
      </c>
      <c r="AG110" s="0" t="n">
        <f aca="false">AF110*EXP((Inputs!$B$6-Inputs!$B$7-0.5*Inputs!$B$8^2)*$B$2+Inputs!$B$8*SQRT($B$2)*MC_Shocks!AE107)</f>
        <v>550.152986562304</v>
      </c>
      <c r="AH110" s="0" t="n">
        <f aca="false">AG110*EXP((Inputs!$B$6-Inputs!$B$7-0.5*Inputs!$B$8^2)*$B$2+Inputs!$B$8*SQRT($B$2)*MC_Shocks!AF107)</f>
        <v>552.623479237793</v>
      </c>
      <c r="AI110" s="0" t="n">
        <f aca="false">AH110*EXP((Inputs!$B$6-Inputs!$B$7-0.5*Inputs!$B$8^2)*$B$2+Inputs!$B$8*SQRT($B$2)*MC_Shocks!AG107)</f>
        <v>548.58447573174</v>
      </c>
      <c r="AJ110" s="0" t="n">
        <f aca="false">AI110*EXP((Inputs!$B$6-Inputs!$B$7-0.5*Inputs!$B$8^2)*$B$2+Inputs!$B$8*SQRT($B$2)*MC_Shocks!AH107)</f>
        <v>553.472075239688</v>
      </c>
      <c r="AK110" s="0" t="n">
        <f aca="false">AJ110*EXP((Inputs!$B$6-Inputs!$B$7-0.5*Inputs!$B$8^2)*$B$2+Inputs!$B$8*SQRT($B$2)*MC_Shocks!AI107)</f>
        <v>554.406272732588</v>
      </c>
      <c r="AL110" s="0" t="n">
        <f aca="false">AK110*EXP((Inputs!$B$6-Inputs!$B$7-0.5*Inputs!$B$8^2)*$B$2+Inputs!$B$8*SQRT($B$2)*MC_Shocks!AJ107)</f>
        <v>555.591255175927</v>
      </c>
      <c r="AM110" s="0" t="n">
        <f aca="false">AL110*EXP((Inputs!$B$6-Inputs!$B$7-0.5*Inputs!$B$8^2)*$B$2+Inputs!$B$8*SQRT($B$2)*MC_Shocks!AK107)</f>
        <v>554.127317204251</v>
      </c>
      <c r="AN110" s="0" t="n">
        <f aca="false">AM110*EXP((Inputs!$B$6-Inputs!$B$7-0.5*Inputs!$B$8^2)*$B$2+Inputs!$B$8*SQRT($B$2)*MC_Shocks!AL107)</f>
        <v>550.894717029951</v>
      </c>
      <c r="AO110" s="0" t="n">
        <f aca="false">AN110*EXP((Inputs!$B$6-Inputs!$B$7-0.5*Inputs!$B$8^2)*$B$2+Inputs!$B$8*SQRT($B$2)*MC_Shocks!AM107)</f>
        <v>552.424917221341</v>
      </c>
      <c r="AP110" s="0" t="n">
        <f aca="false">AO110*EXP((Inputs!$B$6-Inputs!$B$7-0.5*Inputs!$B$8^2)*$B$2+Inputs!$B$8*SQRT($B$2)*MC_Shocks!AN107)</f>
        <v>550.093189712182</v>
      </c>
      <c r="AQ110" s="0" t="n">
        <f aca="false">AP110*EXP((Inputs!$B$6-Inputs!$B$7-0.5*Inputs!$B$8^2)*$B$2+Inputs!$B$8*SQRT($B$2)*MC_Shocks!AO107)</f>
        <v>558.131322096692</v>
      </c>
      <c r="AR110" s="0" t="n">
        <f aca="false">AQ110*EXP((Inputs!$B$6-Inputs!$B$7-0.5*Inputs!$B$8^2)*$B$2+Inputs!$B$8*SQRT($B$2)*MC_Shocks!AP107)</f>
        <v>552.591687503291</v>
      </c>
      <c r="AS110" s="0" t="n">
        <f aca="false">AR110*EXP((Inputs!$B$6-Inputs!$B$7-0.5*Inputs!$B$8^2)*$B$2+Inputs!$B$8*SQRT($B$2)*MC_Shocks!AQ107)</f>
        <v>559.419684817649</v>
      </c>
      <c r="AT110" s="0" t="n">
        <f aca="false">AS110*EXP((Inputs!$B$6-Inputs!$B$7-0.5*Inputs!$B$8^2)*$B$2+Inputs!$B$8*SQRT($B$2)*MC_Shocks!AR107)</f>
        <v>558.978610714864</v>
      </c>
      <c r="AU110" s="0" t="n">
        <f aca="false">AT110*EXP((Inputs!$B$6-Inputs!$B$7-0.5*Inputs!$B$8^2)*$B$2+Inputs!$B$8*SQRT($B$2)*MC_Shocks!AS107)</f>
        <v>560.359292708029</v>
      </c>
      <c r="AV110" s="0" t="n">
        <f aca="false">AU110*EXP((Inputs!$B$6-Inputs!$B$7-0.5*Inputs!$B$8^2)*$B$2+Inputs!$B$8*SQRT($B$2)*MC_Shocks!AT107)</f>
        <v>564.128412819632</v>
      </c>
      <c r="AW110" s="0" t="n">
        <f aca="false">AV110*EXP((Inputs!$B$6-Inputs!$B$7-0.5*Inputs!$B$8^2)*$B$2+Inputs!$B$8*SQRT($B$2)*MC_Shocks!AU107)</f>
        <v>561.36790489865</v>
      </c>
      <c r="AX110" s="0" t="n">
        <f aca="false">AW110*EXP((Inputs!$B$6-Inputs!$B$7-0.5*Inputs!$B$8^2)*$B$2+Inputs!$B$8*SQRT($B$2)*MC_Shocks!AV107)</f>
        <v>565.283213826978</v>
      </c>
      <c r="AY110" s="0" t="n">
        <f aca="false">AX110*EXP((Inputs!$B$6-Inputs!$B$7-0.5*Inputs!$B$8^2)*$B$2+Inputs!$B$8*SQRT($B$2)*MC_Shocks!AW107)</f>
        <v>553.323242971869</v>
      </c>
      <c r="AZ110" s="0" t="n">
        <f aca="false">AY110*EXP((Inputs!$B$6-Inputs!$B$7-0.5*Inputs!$B$8^2)*$B$2+Inputs!$B$8*SQRT($B$2)*MC_Shocks!AX107)</f>
        <v>550.223762151686</v>
      </c>
      <c r="BA110" s="0" t="n">
        <f aca="false">AZ110*EXP((Inputs!$B$6-Inputs!$B$7-0.5*Inputs!$B$8^2)*$B$2+Inputs!$B$8*SQRT($B$2)*MC_Shocks!AY107)</f>
        <v>546.256589386105</v>
      </c>
      <c r="BB110" s="0" t="n">
        <f aca="false">BA110*EXP((Inputs!$B$6-Inputs!$B$7-0.5*Inputs!$B$8^2)*$B$2+Inputs!$B$8*SQRT($B$2)*MC_Shocks!AZ107)</f>
        <v>540.902544312648</v>
      </c>
      <c r="BC110" s="0" t="n">
        <f aca="false">BB110*EXP((Inputs!$B$6-Inputs!$B$7-0.5*Inputs!$B$8^2)*$B$2+Inputs!$B$8*SQRT($B$2)*MC_Shocks!BA107)</f>
        <v>540.031905509264</v>
      </c>
      <c r="BD110" s="0" t="n">
        <f aca="false">BC110*EXP((Inputs!$B$6-Inputs!$B$7-0.5*Inputs!$B$8^2)*$B$2+Inputs!$B$8*SQRT($B$2)*MC_Shocks!BB107)</f>
        <v>541.73810808672</v>
      </c>
      <c r="BE110" s="0" t="n">
        <f aca="false">BD110*EXP((Inputs!$B$6-Inputs!$B$7-0.5*Inputs!$B$8^2)*$B$2+Inputs!$B$8*SQRT($B$2)*MC_Shocks!BC107)</f>
        <v>544.817671682383</v>
      </c>
      <c r="BF110" s="0" t="n">
        <f aca="false">BE110*EXP((Inputs!$B$6-Inputs!$B$7-0.5*Inputs!$B$8^2)*$B$2+Inputs!$B$8*SQRT($B$2)*MC_Shocks!BD107)</f>
        <v>545.911232642526</v>
      </c>
      <c r="BG110" s="0" t="n">
        <f aca="false">BF110*EXP((Inputs!$B$6-Inputs!$B$7-0.5*Inputs!$B$8^2)*$B$2+Inputs!$B$8*SQRT($B$2)*MC_Shocks!BE107)</f>
        <v>543.087143531974</v>
      </c>
      <c r="BH110" s="0" t="n">
        <f aca="false">BG110*EXP((Inputs!$B$6-Inputs!$B$7-0.5*Inputs!$B$8^2)*$B$2+Inputs!$B$8*SQRT($B$2)*MC_Shocks!BF107)</f>
        <v>544.730683113743</v>
      </c>
      <c r="BI110" s="0" t="n">
        <f aca="false">BH110*EXP((Inputs!$B$6-Inputs!$B$7-0.5*Inputs!$B$8^2)*$B$2+Inputs!$B$8*SQRT($B$2)*MC_Shocks!BG107)</f>
        <v>545.319463442228</v>
      </c>
      <c r="BJ110" s="0" t="n">
        <f aca="false">BI110*EXP((Inputs!$B$6-Inputs!$B$7-0.5*Inputs!$B$8^2)*$B$2+Inputs!$B$8*SQRT($B$2)*MC_Shocks!BH107)</f>
        <v>549.435737157992</v>
      </c>
      <c r="BK110" s="0" t="n">
        <f aca="false">BJ110*EXP((Inputs!$B$6-Inputs!$B$7-0.5*Inputs!$B$8^2)*$B$2+Inputs!$B$8*SQRT($B$2)*MC_Shocks!BI107)</f>
        <v>552.884741319818</v>
      </c>
      <c r="BL110" s="0" t="n">
        <f aca="false">BK110*EXP((Inputs!$B$6-Inputs!$B$7-0.5*Inputs!$B$8^2)*$B$2+Inputs!$B$8*SQRT($B$2)*MC_Shocks!BJ107)</f>
        <v>553.070594855226</v>
      </c>
      <c r="BM110" s="0" t="n">
        <f aca="false">BL110*EXP((Inputs!$B$6-Inputs!$B$7-0.5*Inputs!$B$8^2)*$B$2+Inputs!$B$8*SQRT($B$2)*MC_Shocks!BK107)</f>
        <v>549.199688095592</v>
      </c>
      <c r="BN110" s="0" t="n">
        <f aca="false">AVERAGE(C110:BM110)</f>
        <v>557.692910360639</v>
      </c>
      <c r="BO110" s="0" t="n">
        <f aca="false">MAX(B110:BM110)</f>
        <v>590.918817939541</v>
      </c>
      <c r="BP110" s="0" t="n">
        <f aca="false">MAX(BM110-Inputs!$B$4,0)</f>
        <v>0</v>
      </c>
      <c r="BQ110" s="0" t="n">
        <f aca="false">MAX(Inputs!$B$4-BM110,0)</f>
        <v>25.800311904408</v>
      </c>
      <c r="BR110" s="0" t="n">
        <f aca="false">MAX(BN110-Inputs!$B$4,0)</f>
        <v>0</v>
      </c>
      <c r="BS110" s="0" t="n">
        <f aca="false">IF(BO110&gt;=Inputs!$B$9,0,MAX(BM110-Inputs!$B$4,0))</f>
        <v>0</v>
      </c>
    </row>
    <row r="111" customFormat="false" ht="15" hidden="false" customHeight="false" outlineLevel="0" collapsed="false">
      <c r="A111" s="0" t="n">
        <v>107</v>
      </c>
      <c r="B111" s="0" t="n">
        <f aca="false">Inputs!$B$3</f>
        <v>574.788024902344</v>
      </c>
      <c r="C111" s="0" t="n">
        <f aca="false">B111*EXP((Inputs!$B$6-Inputs!$B$7-0.5*Inputs!$B$8^2)*$B$2+Inputs!$B$8*SQRT($B$2)*MC_Shocks!A108)</f>
        <v>571.872360266494</v>
      </c>
      <c r="D111" s="0" t="n">
        <f aca="false">C111*EXP((Inputs!$B$6-Inputs!$B$7-0.5*Inputs!$B$8^2)*$B$2+Inputs!$B$8*SQRT($B$2)*MC_Shocks!B108)</f>
        <v>569.437305705486</v>
      </c>
      <c r="E111" s="0" t="n">
        <f aca="false">D111*EXP((Inputs!$B$6-Inputs!$B$7-0.5*Inputs!$B$8^2)*$B$2+Inputs!$B$8*SQRT($B$2)*MC_Shocks!C108)</f>
        <v>568.068507054676</v>
      </c>
      <c r="F111" s="0" t="n">
        <f aca="false">E111*EXP((Inputs!$B$6-Inputs!$B$7-0.5*Inputs!$B$8^2)*$B$2+Inputs!$B$8*SQRT($B$2)*MC_Shocks!D108)</f>
        <v>569.331453442418</v>
      </c>
      <c r="G111" s="0" t="n">
        <f aca="false">F111*EXP((Inputs!$B$6-Inputs!$B$7-0.5*Inputs!$B$8^2)*$B$2+Inputs!$B$8*SQRT($B$2)*MC_Shocks!E108)</f>
        <v>572.624719298867</v>
      </c>
      <c r="H111" s="0" t="n">
        <f aca="false">G111*EXP((Inputs!$B$6-Inputs!$B$7-0.5*Inputs!$B$8^2)*$B$2+Inputs!$B$8*SQRT($B$2)*MC_Shocks!F108)</f>
        <v>572.446549141596</v>
      </c>
      <c r="I111" s="0" t="n">
        <f aca="false">H111*EXP((Inputs!$B$6-Inputs!$B$7-0.5*Inputs!$B$8^2)*$B$2+Inputs!$B$8*SQRT($B$2)*MC_Shocks!G108)</f>
        <v>572.573786679984</v>
      </c>
      <c r="J111" s="0" t="n">
        <f aca="false">I111*EXP((Inputs!$B$6-Inputs!$B$7-0.5*Inputs!$B$8^2)*$B$2+Inputs!$B$8*SQRT($B$2)*MC_Shocks!H108)</f>
        <v>573.279157072098</v>
      </c>
      <c r="K111" s="0" t="n">
        <f aca="false">J111*EXP((Inputs!$B$6-Inputs!$B$7-0.5*Inputs!$B$8^2)*$B$2+Inputs!$B$8*SQRT($B$2)*MC_Shocks!I108)</f>
        <v>570.991574692527</v>
      </c>
      <c r="L111" s="0" t="n">
        <f aca="false">K111*EXP((Inputs!$B$6-Inputs!$B$7-0.5*Inputs!$B$8^2)*$B$2+Inputs!$B$8*SQRT($B$2)*MC_Shocks!J108)</f>
        <v>566.8686852557</v>
      </c>
      <c r="M111" s="0" t="n">
        <f aca="false">L111*EXP((Inputs!$B$6-Inputs!$B$7-0.5*Inputs!$B$8^2)*$B$2+Inputs!$B$8*SQRT($B$2)*MC_Shocks!K108)</f>
        <v>559.082019954962</v>
      </c>
      <c r="N111" s="0" t="n">
        <f aca="false">M111*EXP((Inputs!$B$6-Inputs!$B$7-0.5*Inputs!$B$8^2)*$B$2+Inputs!$B$8*SQRT($B$2)*MC_Shocks!L108)</f>
        <v>556.059845133473</v>
      </c>
      <c r="O111" s="0" t="n">
        <f aca="false">N111*EXP((Inputs!$B$6-Inputs!$B$7-0.5*Inputs!$B$8^2)*$B$2+Inputs!$B$8*SQRT($B$2)*MC_Shocks!M108)</f>
        <v>558.203558326016</v>
      </c>
      <c r="P111" s="0" t="n">
        <f aca="false">O111*EXP((Inputs!$B$6-Inputs!$B$7-0.5*Inputs!$B$8^2)*$B$2+Inputs!$B$8*SQRT($B$2)*MC_Shocks!N108)</f>
        <v>555.151946875554</v>
      </c>
      <c r="Q111" s="0" t="n">
        <f aca="false">P111*EXP((Inputs!$B$6-Inputs!$B$7-0.5*Inputs!$B$8^2)*$B$2+Inputs!$B$8*SQRT($B$2)*MC_Shocks!O108)</f>
        <v>554.157902221735</v>
      </c>
      <c r="R111" s="0" t="n">
        <f aca="false">Q111*EXP((Inputs!$B$6-Inputs!$B$7-0.5*Inputs!$B$8^2)*$B$2+Inputs!$B$8*SQRT($B$2)*MC_Shocks!P108)</f>
        <v>556.264653840459</v>
      </c>
      <c r="S111" s="0" t="n">
        <f aca="false">R111*EXP((Inputs!$B$6-Inputs!$B$7-0.5*Inputs!$B$8^2)*$B$2+Inputs!$B$8*SQRT($B$2)*MC_Shocks!Q108)</f>
        <v>558.619808742587</v>
      </c>
      <c r="T111" s="0" t="n">
        <f aca="false">S111*EXP((Inputs!$B$6-Inputs!$B$7-0.5*Inputs!$B$8^2)*$B$2+Inputs!$B$8*SQRT($B$2)*MC_Shocks!R108)</f>
        <v>553.908521802261</v>
      </c>
      <c r="U111" s="0" t="n">
        <f aca="false">T111*EXP((Inputs!$B$6-Inputs!$B$7-0.5*Inputs!$B$8^2)*$B$2+Inputs!$B$8*SQRT($B$2)*MC_Shocks!S108)</f>
        <v>558.359773894467</v>
      </c>
      <c r="V111" s="0" t="n">
        <f aca="false">U111*EXP((Inputs!$B$6-Inputs!$B$7-0.5*Inputs!$B$8^2)*$B$2+Inputs!$B$8*SQRT($B$2)*MC_Shocks!T108)</f>
        <v>563.428850899408</v>
      </c>
      <c r="W111" s="0" t="n">
        <f aca="false">V111*EXP((Inputs!$B$6-Inputs!$B$7-0.5*Inputs!$B$8^2)*$B$2+Inputs!$B$8*SQRT($B$2)*MC_Shocks!U108)</f>
        <v>558.454046868709</v>
      </c>
      <c r="X111" s="0" t="n">
        <f aca="false">W111*EXP((Inputs!$B$6-Inputs!$B$7-0.5*Inputs!$B$8^2)*$B$2+Inputs!$B$8*SQRT($B$2)*MC_Shocks!V108)</f>
        <v>554.868527082114</v>
      </c>
      <c r="Y111" s="0" t="n">
        <f aca="false">X111*EXP((Inputs!$B$6-Inputs!$B$7-0.5*Inputs!$B$8^2)*$B$2+Inputs!$B$8*SQRT($B$2)*MC_Shocks!W108)</f>
        <v>560.189097688493</v>
      </c>
      <c r="Z111" s="0" t="n">
        <f aca="false">Y111*EXP((Inputs!$B$6-Inputs!$B$7-0.5*Inputs!$B$8^2)*$B$2+Inputs!$B$8*SQRT($B$2)*MC_Shocks!X108)</f>
        <v>559.589649087352</v>
      </c>
      <c r="AA111" s="0" t="n">
        <f aca="false">Z111*EXP((Inputs!$B$6-Inputs!$B$7-0.5*Inputs!$B$8^2)*$B$2+Inputs!$B$8*SQRT($B$2)*MC_Shocks!Y108)</f>
        <v>549.873725302608</v>
      </c>
      <c r="AB111" s="0" t="n">
        <f aca="false">AA111*EXP((Inputs!$B$6-Inputs!$B$7-0.5*Inputs!$B$8^2)*$B$2+Inputs!$B$8*SQRT($B$2)*MC_Shocks!Z108)</f>
        <v>543.853207049836</v>
      </c>
      <c r="AC111" s="0" t="n">
        <f aca="false">AB111*EXP((Inputs!$B$6-Inputs!$B$7-0.5*Inputs!$B$8^2)*$B$2+Inputs!$B$8*SQRT($B$2)*MC_Shocks!AA108)</f>
        <v>542.829600076132</v>
      </c>
      <c r="AD111" s="0" t="n">
        <f aca="false">AC111*EXP((Inputs!$B$6-Inputs!$B$7-0.5*Inputs!$B$8^2)*$B$2+Inputs!$B$8*SQRT($B$2)*MC_Shocks!AB108)</f>
        <v>537.895021835362</v>
      </c>
      <c r="AE111" s="0" t="n">
        <f aca="false">AD111*EXP((Inputs!$B$6-Inputs!$B$7-0.5*Inputs!$B$8^2)*$B$2+Inputs!$B$8*SQRT($B$2)*MC_Shocks!AC108)</f>
        <v>536.18436554475</v>
      </c>
      <c r="AF111" s="0" t="n">
        <f aca="false">AE111*EXP((Inputs!$B$6-Inputs!$B$7-0.5*Inputs!$B$8^2)*$B$2+Inputs!$B$8*SQRT($B$2)*MC_Shocks!AD108)</f>
        <v>536.372773941093</v>
      </c>
      <c r="AG111" s="0" t="n">
        <f aca="false">AF111*EXP((Inputs!$B$6-Inputs!$B$7-0.5*Inputs!$B$8^2)*$B$2+Inputs!$B$8*SQRT($B$2)*MC_Shocks!AE108)</f>
        <v>542.682117502701</v>
      </c>
      <c r="AH111" s="0" t="n">
        <f aca="false">AG111*EXP((Inputs!$B$6-Inputs!$B$7-0.5*Inputs!$B$8^2)*$B$2+Inputs!$B$8*SQRT($B$2)*MC_Shocks!AF108)</f>
        <v>541.484205344757</v>
      </c>
      <c r="AI111" s="0" t="n">
        <f aca="false">AH111*EXP((Inputs!$B$6-Inputs!$B$7-0.5*Inputs!$B$8^2)*$B$2+Inputs!$B$8*SQRT($B$2)*MC_Shocks!AG108)</f>
        <v>546.162558508658</v>
      </c>
      <c r="AJ111" s="0" t="n">
        <f aca="false">AI111*EXP((Inputs!$B$6-Inputs!$B$7-0.5*Inputs!$B$8^2)*$B$2+Inputs!$B$8*SQRT($B$2)*MC_Shocks!AH108)</f>
        <v>552.44025067653</v>
      </c>
      <c r="AK111" s="0" t="n">
        <f aca="false">AJ111*EXP((Inputs!$B$6-Inputs!$B$7-0.5*Inputs!$B$8^2)*$B$2+Inputs!$B$8*SQRT($B$2)*MC_Shocks!AI108)</f>
        <v>558.814700515212</v>
      </c>
      <c r="AL111" s="0" t="n">
        <f aca="false">AK111*EXP((Inputs!$B$6-Inputs!$B$7-0.5*Inputs!$B$8^2)*$B$2+Inputs!$B$8*SQRT($B$2)*MC_Shocks!AJ108)</f>
        <v>560.131293609706</v>
      </c>
      <c r="AM111" s="0" t="n">
        <f aca="false">AL111*EXP((Inputs!$B$6-Inputs!$B$7-0.5*Inputs!$B$8^2)*$B$2+Inputs!$B$8*SQRT($B$2)*MC_Shocks!AK108)</f>
        <v>551.527025233104</v>
      </c>
      <c r="AN111" s="0" t="n">
        <f aca="false">AM111*EXP((Inputs!$B$6-Inputs!$B$7-0.5*Inputs!$B$8^2)*$B$2+Inputs!$B$8*SQRT($B$2)*MC_Shocks!AL108)</f>
        <v>553.599152839948</v>
      </c>
      <c r="AO111" s="0" t="n">
        <f aca="false">AN111*EXP((Inputs!$B$6-Inputs!$B$7-0.5*Inputs!$B$8^2)*$B$2+Inputs!$B$8*SQRT($B$2)*MC_Shocks!AM108)</f>
        <v>558.275248223094</v>
      </c>
      <c r="AP111" s="0" t="n">
        <f aca="false">AO111*EXP((Inputs!$B$6-Inputs!$B$7-0.5*Inputs!$B$8^2)*$B$2+Inputs!$B$8*SQRT($B$2)*MC_Shocks!AN108)</f>
        <v>557.968965068386</v>
      </c>
      <c r="AQ111" s="0" t="n">
        <f aca="false">AP111*EXP((Inputs!$B$6-Inputs!$B$7-0.5*Inputs!$B$8^2)*$B$2+Inputs!$B$8*SQRT($B$2)*MC_Shocks!AO108)</f>
        <v>565.798148306723</v>
      </c>
      <c r="AR111" s="0" t="n">
        <f aca="false">AQ111*EXP((Inputs!$B$6-Inputs!$B$7-0.5*Inputs!$B$8^2)*$B$2+Inputs!$B$8*SQRT($B$2)*MC_Shocks!AP108)</f>
        <v>569.724402759345</v>
      </c>
      <c r="AS111" s="0" t="n">
        <f aca="false">AR111*EXP((Inputs!$B$6-Inputs!$B$7-0.5*Inputs!$B$8^2)*$B$2+Inputs!$B$8*SQRT($B$2)*MC_Shocks!AQ108)</f>
        <v>572.352556035385</v>
      </c>
      <c r="AT111" s="0" t="n">
        <f aca="false">AS111*EXP((Inputs!$B$6-Inputs!$B$7-0.5*Inputs!$B$8^2)*$B$2+Inputs!$B$8*SQRT($B$2)*MC_Shocks!AR108)</f>
        <v>577.360988995183</v>
      </c>
      <c r="AU111" s="0" t="n">
        <f aca="false">AT111*EXP((Inputs!$B$6-Inputs!$B$7-0.5*Inputs!$B$8^2)*$B$2+Inputs!$B$8*SQRT($B$2)*MC_Shocks!AS108)</f>
        <v>578.944512392525</v>
      </c>
      <c r="AV111" s="0" t="n">
        <f aca="false">AU111*EXP((Inputs!$B$6-Inputs!$B$7-0.5*Inputs!$B$8^2)*$B$2+Inputs!$B$8*SQRT($B$2)*MC_Shocks!AT108)</f>
        <v>567.661675058355</v>
      </c>
      <c r="AW111" s="0" t="n">
        <f aca="false">AV111*EXP((Inputs!$B$6-Inputs!$B$7-0.5*Inputs!$B$8^2)*$B$2+Inputs!$B$8*SQRT($B$2)*MC_Shocks!AU108)</f>
        <v>565.471715011714</v>
      </c>
      <c r="AX111" s="0" t="n">
        <f aca="false">AW111*EXP((Inputs!$B$6-Inputs!$B$7-0.5*Inputs!$B$8^2)*$B$2+Inputs!$B$8*SQRT($B$2)*MC_Shocks!AV108)</f>
        <v>570.921482592463</v>
      </c>
      <c r="AY111" s="0" t="n">
        <f aca="false">AX111*EXP((Inputs!$B$6-Inputs!$B$7-0.5*Inputs!$B$8^2)*$B$2+Inputs!$B$8*SQRT($B$2)*MC_Shocks!AW108)</f>
        <v>567.329026306618</v>
      </c>
      <c r="AZ111" s="0" t="n">
        <f aca="false">AY111*EXP((Inputs!$B$6-Inputs!$B$7-0.5*Inputs!$B$8^2)*$B$2+Inputs!$B$8*SQRT($B$2)*MC_Shocks!AX108)</f>
        <v>566.37757972879</v>
      </c>
      <c r="BA111" s="0" t="n">
        <f aca="false">AZ111*EXP((Inputs!$B$6-Inputs!$B$7-0.5*Inputs!$B$8^2)*$B$2+Inputs!$B$8*SQRT($B$2)*MC_Shocks!AY108)</f>
        <v>561.755465137596</v>
      </c>
      <c r="BB111" s="0" t="n">
        <f aca="false">BA111*EXP((Inputs!$B$6-Inputs!$B$7-0.5*Inputs!$B$8^2)*$B$2+Inputs!$B$8*SQRT($B$2)*MC_Shocks!AZ108)</f>
        <v>569.815575002348</v>
      </c>
      <c r="BC111" s="0" t="n">
        <f aca="false">BB111*EXP((Inputs!$B$6-Inputs!$B$7-0.5*Inputs!$B$8^2)*$B$2+Inputs!$B$8*SQRT($B$2)*MC_Shocks!BA108)</f>
        <v>577.521861803995</v>
      </c>
      <c r="BD111" s="0" t="n">
        <f aca="false">BC111*EXP((Inputs!$B$6-Inputs!$B$7-0.5*Inputs!$B$8^2)*$B$2+Inputs!$B$8*SQRT($B$2)*MC_Shocks!BB108)</f>
        <v>573.540714959182</v>
      </c>
      <c r="BE111" s="0" t="n">
        <f aca="false">BD111*EXP((Inputs!$B$6-Inputs!$B$7-0.5*Inputs!$B$8^2)*$B$2+Inputs!$B$8*SQRT($B$2)*MC_Shocks!BC108)</f>
        <v>574.265460919886</v>
      </c>
      <c r="BF111" s="0" t="n">
        <f aca="false">BE111*EXP((Inputs!$B$6-Inputs!$B$7-0.5*Inputs!$B$8^2)*$B$2+Inputs!$B$8*SQRT($B$2)*MC_Shocks!BD108)</f>
        <v>571.227617526562</v>
      </c>
      <c r="BG111" s="0" t="n">
        <f aca="false">BF111*EXP((Inputs!$B$6-Inputs!$B$7-0.5*Inputs!$B$8^2)*$B$2+Inputs!$B$8*SQRT($B$2)*MC_Shocks!BE108)</f>
        <v>574.07521218152</v>
      </c>
      <c r="BH111" s="0" t="n">
        <f aca="false">BG111*EXP((Inputs!$B$6-Inputs!$B$7-0.5*Inputs!$B$8^2)*$B$2+Inputs!$B$8*SQRT($B$2)*MC_Shocks!BF108)</f>
        <v>576.455440221876</v>
      </c>
      <c r="BI111" s="0" t="n">
        <f aca="false">BH111*EXP((Inputs!$B$6-Inputs!$B$7-0.5*Inputs!$B$8^2)*$B$2+Inputs!$B$8*SQRT($B$2)*MC_Shocks!BG108)</f>
        <v>580.234074839525</v>
      </c>
      <c r="BJ111" s="0" t="n">
        <f aca="false">BI111*EXP((Inputs!$B$6-Inputs!$B$7-0.5*Inputs!$B$8^2)*$B$2+Inputs!$B$8*SQRT($B$2)*MC_Shocks!BH108)</f>
        <v>581.818779168629</v>
      </c>
      <c r="BK111" s="0" t="n">
        <f aca="false">BJ111*EXP((Inputs!$B$6-Inputs!$B$7-0.5*Inputs!$B$8^2)*$B$2+Inputs!$B$8*SQRT($B$2)*MC_Shocks!BI108)</f>
        <v>595.582437831284</v>
      </c>
      <c r="BL111" s="0" t="n">
        <f aca="false">BK111*EXP((Inputs!$B$6-Inputs!$B$7-0.5*Inputs!$B$8^2)*$B$2+Inputs!$B$8*SQRT($B$2)*MC_Shocks!BJ108)</f>
        <v>590.801247652047</v>
      </c>
      <c r="BM111" s="0" t="n">
        <f aca="false">BL111*EXP((Inputs!$B$6-Inputs!$B$7-0.5*Inputs!$B$8^2)*$B$2+Inputs!$B$8*SQRT($B$2)*MC_Shocks!BK108)</f>
        <v>582.893119171691</v>
      </c>
      <c r="BN111" s="0" t="n">
        <f aca="false">AVERAGE(C111:BM111)</f>
        <v>563.426279458771</v>
      </c>
      <c r="BO111" s="0" t="n">
        <f aca="false">MAX(B111:BM111)</f>
        <v>595.582437831284</v>
      </c>
      <c r="BP111" s="0" t="n">
        <f aca="false">MAX(BM111-Inputs!$B$4,0)</f>
        <v>7.8931191716913</v>
      </c>
      <c r="BQ111" s="0" t="n">
        <f aca="false">MAX(Inputs!$B$4-BM111,0)</f>
        <v>0</v>
      </c>
      <c r="BR111" s="0" t="n">
        <f aca="false">MAX(BN111-Inputs!$B$4,0)</f>
        <v>0</v>
      </c>
      <c r="BS111" s="0" t="n">
        <f aca="false">IF(BO111&gt;=Inputs!$B$9,0,MAX(BM111-Inputs!$B$4,0))</f>
        <v>7.8931191716913</v>
      </c>
    </row>
    <row r="112" customFormat="false" ht="15" hidden="false" customHeight="false" outlineLevel="0" collapsed="false">
      <c r="A112" s="0" t="n">
        <v>108</v>
      </c>
      <c r="B112" s="0" t="n">
        <f aca="false">Inputs!$B$3</f>
        <v>574.788024902344</v>
      </c>
      <c r="C112" s="0" t="n">
        <f aca="false">B112*EXP((Inputs!$B$6-Inputs!$B$7-0.5*Inputs!$B$8^2)*$B$2+Inputs!$B$8*SQRT($B$2)*MC_Shocks!A109)</f>
        <v>573.052467577844</v>
      </c>
      <c r="D112" s="0" t="n">
        <f aca="false">C112*EXP((Inputs!$B$6-Inputs!$B$7-0.5*Inputs!$B$8^2)*$B$2+Inputs!$B$8*SQRT($B$2)*MC_Shocks!B109)</f>
        <v>566.021926562602</v>
      </c>
      <c r="E112" s="0" t="n">
        <f aca="false">D112*EXP((Inputs!$B$6-Inputs!$B$7-0.5*Inputs!$B$8^2)*$B$2+Inputs!$B$8*SQRT($B$2)*MC_Shocks!C109)</f>
        <v>559.412709128974</v>
      </c>
      <c r="F112" s="0" t="n">
        <f aca="false">E112*EXP((Inputs!$B$6-Inputs!$B$7-0.5*Inputs!$B$8^2)*$B$2+Inputs!$B$8*SQRT($B$2)*MC_Shocks!D109)</f>
        <v>555.03903097754</v>
      </c>
      <c r="G112" s="0" t="n">
        <f aca="false">F112*EXP((Inputs!$B$6-Inputs!$B$7-0.5*Inputs!$B$8^2)*$B$2+Inputs!$B$8*SQRT($B$2)*MC_Shocks!E109)</f>
        <v>551.045331157013</v>
      </c>
      <c r="H112" s="0" t="n">
        <f aca="false">G112*EXP((Inputs!$B$6-Inputs!$B$7-0.5*Inputs!$B$8^2)*$B$2+Inputs!$B$8*SQRT($B$2)*MC_Shocks!F109)</f>
        <v>546.93964385508</v>
      </c>
      <c r="I112" s="0" t="n">
        <f aca="false">H112*EXP((Inputs!$B$6-Inputs!$B$7-0.5*Inputs!$B$8^2)*$B$2+Inputs!$B$8*SQRT($B$2)*MC_Shocks!G109)</f>
        <v>549.244553223046</v>
      </c>
      <c r="J112" s="0" t="n">
        <f aca="false">I112*EXP((Inputs!$B$6-Inputs!$B$7-0.5*Inputs!$B$8^2)*$B$2+Inputs!$B$8*SQRT($B$2)*MC_Shocks!H109)</f>
        <v>547.095044958158</v>
      </c>
      <c r="K112" s="0" t="n">
        <f aca="false">J112*EXP((Inputs!$B$6-Inputs!$B$7-0.5*Inputs!$B$8^2)*$B$2+Inputs!$B$8*SQRT($B$2)*MC_Shocks!I109)</f>
        <v>546.368026398921</v>
      </c>
      <c r="L112" s="0" t="n">
        <f aca="false">K112*EXP((Inputs!$B$6-Inputs!$B$7-0.5*Inputs!$B$8^2)*$B$2+Inputs!$B$8*SQRT($B$2)*MC_Shocks!J109)</f>
        <v>550.309601202592</v>
      </c>
      <c r="M112" s="0" t="n">
        <f aca="false">L112*EXP((Inputs!$B$6-Inputs!$B$7-0.5*Inputs!$B$8^2)*$B$2+Inputs!$B$8*SQRT($B$2)*MC_Shocks!K109)</f>
        <v>547.02590091809</v>
      </c>
      <c r="N112" s="0" t="n">
        <f aca="false">M112*EXP((Inputs!$B$6-Inputs!$B$7-0.5*Inputs!$B$8^2)*$B$2+Inputs!$B$8*SQRT($B$2)*MC_Shocks!L109)</f>
        <v>545.930592434115</v>
      </c>
      <c r="O112" s="0" t="n">
        <f aca="false">N112*EXP((Inputs!$B$6-Inputs!$B$7-0.5*Inputs!$B$8^2)*$B$2+Inputs!$B$8*SQRT($B$2)*MC_Shocks!M109)</f>
        <v>547.568591430018</v>
      </c>
      <c r="P112" s="0" t="n">
        <f aca="false">O112*EXP((Inputs!$B$6-Inputs!$B$7-0.5*Inputs!$B$8^2)*$B$2+Inputs!$B$8*SQRT($B$2)*MC_Shocks!N109)</f>
        <v>539.250213454929</v>
      </c>
      <c r="Q112" s="0" t="n">
        <f aca="false">P112*EXP((Inputs!$B$6-Inputs!$B$7-0.5*Inputs!$B$8^2)*$B$2+Inputs!$B$8*SQRT($B$2)*MC_Shocks!O109)</f>
        <v>529.193763009912</v>
      </c>
      <c r="R112" s="0" t="n">
        <f aca="false">Q112*EXP((Inputs!$B$6-Inputs!$B$7-0.5*Inputs!$B$8^2)*$B$2+Inputs!$B$8*SQRT($B$2)*MC_Shocks!P109)</f>
        <v>530.698842874645</v>
      </c>
      <c r="S112" s="0" t="n">
        <f aca="false">R112*EXP((Inputs!$B$6-Inputs!$B$7-0.5*Inputs!$B$8^2)*$B$2+Inputs!$B$8*SQRT($B$2)*MC_Shocks!Q109)</f>
        <v>532.824534958106</v>
      </c>
      <c r="T112" s="0" t="n">
        <f aca="false">S112*EXP((Inputs!$B$6-Inputs!$B$7-0.5*Inputs!$B$8^2)*$B$2+Inputs!$B$8*SQRT($B$2)*MC_Shocks!R109)</f>
        <v>541.672661144786</v>
      </c>
      <c r="U112" s="0" t="n">
        <f aca="false">T112*EXP((Inputs!$B$6-Inputs!$B$7-0.5*Inputs!$B$8^2)*$B$2+Inputs!$B$8*SQRT($B$2)*MC_Shocks!S109)</f>
        <v>542.403593050946</v>
      </c>
      <c r="V112" s="0" t="n">
        <f aca="false">U112*EXP((Inputs!$B$6-Inputs!$B$7-0.5*Inputs!$B$8^2)*$B$2+Inputs!$B$8*SQRT($B$2)*MC_Shocks!T109)</f>
        <v>545.993817198289</v>
      </c>
      <c r="W112" s="0" t="n">
        <f aca="false">V112*EXP((Inputs!$B$6-Inputs!$B$7-0.5*Inputs!$B$8^2)*$B$2+Inputs!$B$8*SQRT($B$2)*MC_Shocks!U109)</f>
        <v>545.199238305517</v>
      </c>
      <c r="X112" s="0" t="n">
        <f aca="false">W112*EXP((Inputs!$B$6-Inputs!$B$7-0.5*Inputs!$B$8^2)*$B$2+Inputs!$B$8*SQRT($B$2)*MC_Shocks!V109)</f>
        <v>546.537827186414</v>
      </c>
      <c r="Y112" s="0" t="n">
        <f aca="false">X112*EXP((Inputs!$B$6-Inputs!$B$7-0.5*Inputs!$B$8^2)*$B$2+Inputs!$B$8*SQRT($B$2)*MC_Shocks!W109)</f>
        <v>553.866749574787</v>
      </c>
      <c r="Z112" s="0" t="n">
        <f aca="false">Y112*EXP((Inputs!$B$6-Inputs!$B$7-0.5*Inputs!$B$8^2)*$B$2+Inputs!$B$8*SQRT($B$2)*MC_Shocks!X109)</f>
        <v>544.663901072755</v>
      </c>
      <c r="AA112" s="0" t="n">
        <f aca="false">Z112*EXP((Inputs!$B$6-Inputs!$B$7-0.5*Inputs!$B$8^2)*$B$2+Inputs!$B$8*SQRT($B$2)*MC_Shocks!Y109)</f>
        <v>546.505536554408</v>
      </c>
      <c r="AB112" s="0" t="n">
        <f aca="false">AA112*EXP((Inputs!$B$6-Inputs!$B$7-0.5*Inputs!$B$8^2)*$B$2+Inputs!$B$8*SQRT($B$2)*MC_Shocks!Z109)</f>
        <v>555.895480804349</v>
      </c>
      <c r="AC112" s="0" t="n">
        <f aca="false">AB112*EXP((Inputs!$B$6-Inputs!$B$7-0.5*Inputs!$B$8^2)*$B$2+Inputs!$B$8*SQRT($B$2)*MC_Shocks!AA109)</f>
        <v>557.193171378087</v>
      </c>
      <c r="AD112" s="0" t="n">
        <f aca="false">AC112*EXP((Inputs!$B$6-Inputs!$B$7-0.5*Inputs!$B$8^2)*$B$2+Inputs!$B$8*SQRT($B$2)*MC_Shocks!AB109)</f>
        <v>564.590249101586</v>
      </c>
      <c r="AE112" s="0" t="n">
        <f aca="false">AD112*EXP((Inputs!$B$6-Inputs!$B$7-0.5*Inputs!$B$8^2)*$B$2+Inputs!$B$8*SQRT($B$2)*MC_Shocks!AC109)</f>
        <v>561.832103759581</v>
      </c>
      <c r="AF112" s="0" t="n">
        <f aca="false">AE112*EXP((Inputs!$B$6-Inputs!$B$7-0.5*Inputs!$B$8^2)*$B$2+Inputs!$B$8*SQRT($B$2)*MC_Shocks!AD109)</f>
        <v>561.742271850893</v>
      </c>
      <c r="AG112" s="0" t="n">
        <f aca="false">AF112*EXP((Inputs!$B$6-Inputs!$B$7-0.5*Inputs!$B$8^2)*$B$2+Inputs!$B$8*SQRT($B$2)*MC_Shocks!AE109)</f>
        <v>561.944691622576</v>
      </c>
      <c r="AH112" s="0" t="n">
        <f aca="false">AG112*EXP((Inputs!$B$6-Inputs!$B$7-0.5*Inputs!$B$8^2)*$B$2+Inputs!$B$8*SQRT($B$2)*MC_Shocks!AF109)</f>
        <v>552.19745783343</v>
      </c>
      <c r="AI112" s="0" t="n">
        <f aca="false">AH112*EXP((Inputs!$B$6-Inputs!$B$7-0.5*Inputs!$B$8^2)*$B$2+Inputs!$B$8*SQRT($B$2)*MC_Shocks!AG109)</f>
        <v>547.155431313295</v>
      </c>
      <c r="AJ112" s="0" t="n">
        <f aca="false">AI112*EXP((Inputs!$B$6-Inputs!$B$7-0.5*Inputs!$B$8^2)*$B$2+Inputs!$B$8*SQRT($B$2)*MC_Shocks!AH109)</f>
        <v>542.466197586961</v>
      </c>
      <c r="AK112" s="0" t="n">
        <f aca="false">AJ112*EXP((Inputs!$B$6-Inputs!$B$7-0.5*Inputs!$B$8^2)*$B$2+Inputs!$B$8*SQRT($B$2)*MC_Shocks!AI109)</f>
        <v>546.066913653317</v>
      </c>
      <c r="AL112" s="0" t="n">
        <f aca="false">AK112*EXP((Inputs!$B$6-Inputs!$B$7-0.5*Inputs!$B$8^2)*$B$2+Inputs!$B$8*SQRT($B$2)*MC_Shocks!AJ109)</f>
        <v>549.90998708496</v>
      </c>
      <c r="AM112" s="0" t="n">
        <f aca="false">AL112*EXP((Inputs!$B$6-Inputs!$B$7-0.5*Inputs!$B$8^2)*$B$2+Inputs!$B$8*SQRT($B$2)*MC_Shocks!AK109)</f>
        <v>551.377394480379</v>
      </c>
      <c r="AN112" s="0" t="n">
        <f aca="false">AM112*EXP((Inputs!$B$6-Inputs!$B$7-0.5*Inputs!$B$8^2)*$B$2+Inputs!$B$8*SQRT($B$2)*MC_Shocks!AL109)</f>
        <v>555.046228571158</v>
      </c>
      <c r="AO112" s="0" t="n">
        <f aca="false">AN112*EXP((Inputs!$B$6-Inputs!$B$7-0.5*Inputs!$B$8^2)*$B$2+Inputs!$B$8*SQRT($B$2)*MC_Shocks!AM109)</f>
        <v>554.376213398611</v>
      </c>
      <c r="AP112" s="0" t="n">
        <f aca="false">AO112*EXP((Inputs!$B$6-Inputs!$B$7-0.5*Inputs!$B$8^2)*$B$2+Inputs!$B$8*SQRT($B$2)*MC_Shocks!AN109)</f>
        <v>559.740199480897</v>
      </c>
      <c r="AQ112" s="0" t="n">
        <f aca="false">AP112*EXP((Inputs!$B$6-Inputs!$B$7-0.5*Inputs!$B$8^2)*$B$2+Inputs!$B$8*SQRT($B$2)*MC_Shocks!AO109)</f>
        <v>559.832030203124</v>
      </c>
      <c r="AR112" s="0" t="n">
        <f aca="false">AQ112*EXP((Inputs!$B$6-Inputs!$B$7-0.5*Inputs!$B$8^2)*$B$2+Inputs!$B$8*SQRT($B$2)*MC_Shocks!AP109)</f>
        <v>560.141905113539</v>
      </c>
      <c r="AS112" s="0" t="n">
        <f aca="false">AR112*EXP((Inputs!$B$6-Inputs!$B$7-0.5*Inputs!$B$8^2)*$B$2+Inputs!$B$8*SQRT($B$2)*MC_Shocks!AQ109)</f>
        <v>559.015692569447</v>
      </c>
      <c r="AT112" s="0" t="n">
        <f aca="false">AS112*EXP((Inputs!$B$6-Inputs!$B$7-0.5*Inputs!$B$8^2)*$B$2+Inputs!$B$8*SQRT($B$2)*MC_Shocks!AR109)</f>
        <v>562.112266266792</v>
      </c>
      <c r="AU112" s="0" t="n">
        <f aca="false">AT112*EXP((Inputs!$B$6-Inputs!$B$7-0.5*Inputs!$B$8^2)*$B$2+Inputs!$B$8*SQRT($B$2)*MC_Shocks!AS109)</f>
        <v>560.290033108962</v>
      </c>
      <c r="AV112" s="0" t="n">
        <f aca="false">AU112*EXP((Inputs!$B$6-Inputs!$B$7-0.5*Inputs!$B$8^2)*$B$2+Inputs!$B$8*SQRT($B$2)*MC_Shocks!AT109)</f>
        <v>564.700151890681</v>
      </c>
      <c r="AW112" s="0" t="n">
        <f aca="false">AV112*EXP((Inputs!$B$6-Inputs!$B$7-0.5*Inputs!$B$8^2)*$B$2+Inputs!$B$8*SQRT($B$2)*MC_Shocks!AU109)</f>
        <v>559.703913724423</v>
      </c>
      <c r="AX112" s="0" t="n">
        <f aca="false">AW112*EXP((Inputs!$B$6-Inputs!$B$7-0.5*Inputs!$B$8^2)*$B$2+Inputs!$B$8*SQRT($B$2)*MC_Shocks!AV109)</f>
        <v>554.898151645772</v>
      </c>
      <c r="AY112" s="0" t="n">
        <f aca="false">AX112*EXP((Inputs!$B$6-Inputs!$B$7-0.5*Inputs!$B$8^2)*$B$2+Inputs!$B$8*SQRT($B$2)*MC_Shocks!AW109)</f>
        <v>557.985091174838</v>
      </c>
      <c r="AZ112" s="0" t="n">
        <f aca="false">AY112*EXP((Inputs!$B$6-Inputs!$B$7-0.5*Inputs!$B$8^2)*$B$2+Inputs!$B$8*SQRT($B$2)*MC_Shocks!AX109)</f>
        <v>557.645889117281</v>
      </c>
      <c r="BA112" s="0" t="n">
        <f aca="false">AZ112*EXP((Inputs!$B$6-Inputs!$B$7-0.5*Inputs!$B$8^2)*$B$2+Inputs!$B$8*SQRT($B$2)*MC_Shocks!AY109)</f>
        <v>555.69399744557</v>
      </c>
      <c r="BB112" s="0" t="n">
        <f aca="false">BA112*EXP((Inputs!$B$6-Inputs!$B$7-0.5*Inputs!$B$8^2)*$B$2+Inputs!$B$8*SQRT($B$2)*MC_Shocks!AZ109)</f>
        <v>559.684313798467</v>
      </c>
      <c r="BC112" s="0" t="n">
        <f aca="false">BB112*EXP((Inputs!$B$6-Inputs!$B$7-0.5*Inputs!$B$8^2)*$B$2+Inputs!$B$8*SQRT($B$2)*MC_Shocks!BA109)</f>
        <v>557.047127592294</v>
      </c>
      <c r="BD112" s="0" t="n">
        <f aca="false">BC112*EXP((Inputs!$B$6-Inputs!$B$7-0.5*Inputs!$B$8^2)*$B$2+Inputs!$B$8*SQRT($B$2)*MC_Shocks!BB109)</f>
        <v>556.215597850048</v>
      </c>
      <c r="BE112" s="0" t="n">
        <f aca="false">BD112*EXP((Inputs!$B$6-Inputs!$B$7-0.5*Inputs!$B$8^2)*$B$2+Inputs!$B$8*SQRT($B$2)*MC_Shocks!BC109)</f>
        <v>562.477050116553</v>
      </c>
      <c r="BF112" s="0" t="n">
        <f aca="false">BE112*EXP((Inputs!$B$6-Inputs!$B$7-0.5*Inputs!$B$8^2)*$B$2+Inputs!$B$8*SQRT($B$2)*MC_Shocks!BD109)</f>
        <v>569.440680812014</v>
      </c>
      <c r="BG112" s="0" t="n">
        <f aca="false">BF112*EXP((Inputs!$B$6-Inputs!$B$7-0.5*Inputs!$B$8^2)*$B$2+Inputs!$B$8*SQRT($B$2)*MC_Shocks!BE109)</f>
        <v>576.642631633781</v>
      </c>
      <c r="BH112" s="0" t="n">
        <f aca="false">BG112*EXP((Inputs!$B$6-Inputs!$B$7-0.5*Inputs!$B$8^2)*$B$2+Inputs!$B$8*SQRT($B$2)*MC_Shocks!BF109)</f>
        <v>575.407769405662</v>
      </c>
      <c r="BI112" s="0" t="n">
        <f aca="false">BH112*EXP((Inputs!$B$6-Inputs!$B$7-0.5*Inputs!$B$8^2)*$B$2+Inputs!$B$8*SQRT($B$2)*MC_Shocks!BG109)</f>
        <v>581.107868381012</v>
      </c>
      <c r="BJ112" s="0" t="n">
        <f aca="false">BI112*EXP((Inputs!$B$6-Inputs!$B$7-0.5*Inputs!$B$8^2)*$B$2+Inputs!$B$8*SQRT($B$2)*MC_Shocks!BH109)</f>
        <v>576.804115755442</v>
      </c>
      <c r="BK112" s="0" t="n">
        <f aca="false">BJ112*EXP((Inputs!$B$6-Inputs!$B$7-0.5*Inputs!$B$8^2)*$B$2+Inputs!$B$8*SQRT($B$2)*MC_Shocks!BI109)</f>
        <v>572.723254749967</v>
      </c>
      <c r="BL112" s="0" t="n">
        <f aca="false">BK112*EXP((Inputs!$B$6-Inputs!$B$7-0.5*Inputs!$B$8^2)*$B$2+Inputs!$B$8*SQRT($B$2)*MC_Shocks!BJ109)</f>
        <v>562.196187575991</v>
      </c>
      <c r="BM112" s="0" t="n">
        <f aca="false">BL112*EXP((Inputs!$B$6-Inputs!$B$7-0.5*Inputs!$B$8^2)*$B$2+Inputs!$B$8*SQRT($B$2)*MC_Shocks!BK109)</f>
        <v>569.760446434759</v>
      </c>
      <c r="BN112" s="0" t="n">
        <f aca="false">AVERAGE(C112:BM112)</f>
        <v>555.189273912635</v>
      </c>
      <c r="BO112" s="0" t="n">
        <f aca="false">MAX(B112:BM112)</f>
        <v>581.107868381012</v>
      </c>
      <c r="BP112" s="0" t="n">
        <f aca="false">MAX(BM112-Inputs!$B$4,0)</f>
        <v>0</v>
      </c>
      <c r="BQ112" s="0" t="n">
        <f aca="false">MAX(Inputs!$B$4-BM112,0)</f>
        <v>5.23955356524095</v>
      </c>
      <c r="BR112" s="0" t="n">
        <f aca="false">MAX(BN112-Inputs!$B$4,0)</f>
        <v>0</v>
      </c>
      <c r="BS112" s="0" t="n">
        <f aca="false">IF(BO112&gt;=Inputs!$B$9,0,MAX(BM112-Inputs!$B$4,0))</f>
        <v>0</v>
      </c>
    </row>
    <row r="113" customFormat="false" ht="15" hidden="false" customHeight="false" outlineLevel="0" collapsed="false">
      <c r="A113" s="0" t="n">
        <v>109</v>
      </c>
      <c r="B113" s="0" t="n">
        <f aca="false">Inputs!$B$3</f>
        <v>574.788024902344</v>
      </c>
      <c r="C113" s="0" t="n">
        <f aca="false">B113*EXP((Inputs!$B$6-Inputs!$B$7-0.5*Inputs!$B$8^2)*$B$2+Inputs!$B$8*SQRT($B$2)*MC_Shocks!A110)</f>
        <v>570.915795194127</v>
      </c>
      <c r="D113" s="0" t="n">
        <f aca="false">C113*EXP((Inputs!$B$6-Inputs!$B$7-0.5*Inputs!$B$8^2)*$B$2+Inputs!$B$8*SQRT($B$2)*MC_Shocks!B110)</f>
        <v>570.396811682324</v>
      </c>
      <c r="E113" s="0" t="n">
        <f aca="false">D113*EXP((Inputs!$B$6-Inputs!$B$7-0.5*Inputs!$B$8^2)*$B$2+Inputs!$B$8*SQRT($B$2)*MC_Shocks!C110)</f>
        <v>566.345909864376</v>
      </c>
      <c r="F113" s="0" t="n">
        <f aca="false">E113*EXP((Inputs!$B$6-Inputs!$B$7-0.5*Inputs!$B$8^2)*$B$2+Inputs!$B$8*SQRT($B$2)*MC_Shocks!D110)</f>
        <v>569.531496110183</v>
      </c>
      <c r="G113" s="0" t="n">
        <f aca="false">F113*EXP((Inputs!$B$6-Inputs!$B$7-0.5*Inputs!$B$8^2)*$B$2+Inputs!$B$8*SQRT($B$2)*MC_Shocks!E110)</f>
        <v>567.890447924802</v>
      </c>
      <c r="H113" s="0" t="n">
        <f aca="false">G113*EXP((Inputs!$B$6-Inputs!$B$7-0.5*Inputs!$B$8^2)*$B$2+Inputs!$B$8*SQRT($B$2)*MC_Shocks!F110)</f>
        <v>562.095516132409</v>
      </c>
      <c r="I113" s="0" t="n">
        <f aca="false">H113*EXP((Inputs!$B$6-Inputs!$B$7-0.5*Inputs!$B$8^2)*$B$2+Inputs!$B$8*SQRT($B$2)*MC_Shocks!G110)</f>
        <v>564.121589559141</v>
      </c>
      <c r="J113" s="0" t="n">
        <f aca="false">I113*EXP((Inputs!$B$6-Inputs!$B$7-0.5*Inputs!$B$8^2)*$B$2+Inputs!$B$8*SQRT($B$2)*MC_Shocks!H110)</f>
        <v>557.794388987571</v>
      </c>
      <c r="K113" s="0" t="n">
        <f aca="false">J113*EXP((Inputs!$B$6-Inputs!$B$7-0.5*Inputs!$B$8^2)*$B$2+Inputs!$B$8*SQRT($B$2)*MC_Shocks!I110)</f>
        <v>554.153451539281</v>
      </c>
      <c r="L113" s="0" t="n">
        <f aca="false">K113*EXP((Inputs!$B$6-Inputs!$B$7-0.5*Inputs!$B$8^2)*$B$2+Inputs!$B$8*SQRT($B$2)*MC_Shocks!J110)</f>
        <v>545.019784211206</v>
      </c>
      <c r="M113" s="0" t="n">
        <f aca="false">L113*EXP((Inputs!$B$6-Inputs!$B$7-0.5*Inputs!$B$8^2)*$B$2+Inputs!$B$8*SQRT($B$2)*MC_Shocks!K110)</f>
        <v>538.948607707939</v>
      </c>
      <c r="N113" s="0" t="n">
        <f aca="false">M113*EXP((Inputs!$B$6-Inputs!$B$7-0.5*Inputs!$B$8^2)*$B$2+Inputs!$B$8*SQRT($B$2)*MC_Shocks!L110)</f>
        <v>539.7633547357</v>
      </c>
      <c r="O113" s="0" t="n">
        <f aca="false">N113*EXP((Inputs!$B$6-Inputs!$B$7-0.5*Inputs!$B$8^2)*$B$2+Inputs!$B$8*SQRT($B$2)*MC_Shocks!M110)</f>
        <v>531.466704552267</v>
      </c>
      <c r="P113" s="0" t="n">
        <f aca="false">O113*EXP((Inputs!$B$6-Inputs!$B$7-0.5*Inputs!$B$8^2)*$B$2+Inputs!$B$8*SQRT($B$2)*MC_Shocks!N110)</f>
        <v>525.308131723102</v>
      </c>
      <c r="Q113" s="0" t="n">
        <f aca="false">P113*EXP((Inputs!$B$6-Inputs!$B$7-0.5*Inputs!$B$8^2)*$B$2+Inputs!$B$8*SQRT($B$2)*MC_Shocks!O110)</f>
        <v>525.347812474726</v>
      </c>
      <c r="R113" s="0" t="n">
        <f aca="false">Q113*EXP((Inputs!$B$6-Inputs!$B$7-0.5*Inputs!$B$8^2)*$B$2+Inputs!$B$8*SQRT($B$2)*MC_Shocks!P110)</f>
        <v>523.136517960152</v>
      </c>
      <c r="S113" s="0" t="n">
        <f aca="false">R113*EXP((Inputs!$B$6-Inputs!$B$7-0.5*Inputs!$B$8^2)*$B$2+Inputs!$B$8*SQRT($B$2)*MC_Shocks!Q110)</f>
        <v>531.519313703995</v>
      </c>
      <c r="T113" s="0" t="n">
        <f aca="false">S113*EXP((Inputs!$B$6-Inputs!$B$7-0.5*Inputs!$B$8^2)*$B$2+Inputs!$B$8*SQRT($B$2)*MC_Shocks!R110)</f>
        <v>539.359374991033</v>
      </c>
      <c r="U113" s="0" t="n">
        <f aca="false">T113*EXP((Inputs!$B$6-Inputs!$B$7-0.5*Inputs!$B$8^2)*$B$2+Inputs!$B$8*SQRT($B$2)*MC_Shocks!S110)</f>
        <v>535.709065451943</v>
      </c>
      <c r="V113" s="0" t="n">
        <f aca="false">U113*EXP((Inputs!$B$6-Inputs!$B$7-0.5*Inputs!$B$8^2)*$B$2+Inputs!$B$8*SQRT($B$2)*MC_Shocks!T110)</f>
        <v>538.132764604409</v>
      </c>
      <c r="W113" s="0" t="n">
        <f aca="false">V113*EXP((Inputs!$B$6-Inputs!$B$7-0.5*Inputs!$B$8^2)*$B$2+Inputs!$B$8*SQRT($B$2)*MC_Shocks!U110)</f>
        <v>541.392032761404</v>
      </c>
      <c r="X113" s="0" t="n">
        <f aca="false">W113*EXP((Inputs!$B$6-Inputs!$B$7-0.5*Inputs!$B$8^2)*$B$2+Inputs!$B$8*SQRT($B$2)*MC_Shocks!V110)</f>
        <v>538.88285645589</v>
      </c>
      <c r="Y113" s="0" t="n">
        <f aca="false">X113*EXP((Inputs!$B$6-Inputs!$B$7-0.5*Inputs!$B$8^2)*$B$2+Inputs!$B$8*SQRT($B$2)*MC_Shocks!W110)</f>
        <v>532.577521563328</v>
      </c>
      <c r="Z113" s="0" t="n">
        <f aca="false">Y113*EXP((Inputs!$B$6-Inputs!$B$7-0.5*Inputs!$B$8^2)*$B$2+Inputs!$B$8*SQRT($B$2)*MC_Shocks!X110)</f>
        <v>532.575798463387</v>
      </c>
      <c r="AA113" s="0" t="n">
        <f aca="false">Z113*EXP((Inputs!$B$6-Inputs!$B$7-0.5*Inputs!$B$8^2)*$B$2+Inputs!$B$8*SQRT($B$2)*MC_Shocks!Y110)</f>
        <v>531.896212863814</v>
      </c>
      <c r="AB113" s="0" t="n">
        <f aca="false">AA113*EXP((Inputs!$B$6-Inputs!$B$7-0.5*Inputs!$B$8^2)*$B$2+Inputs!$B$8*SQRT($B$2)*MC_Shocks!Z110)</f>
        <v>530.110675620824</v>
      </c>
      <c r="AC113" s="0" t="n">
        <f aca="false">AB113*EXP((Inputs!$B$6-Inputs!$B$7-0.5*Inputs!$B$8^2)*$B$2+Inputs!$B$8*SQRT($B$2)*MC_Shocks!AA110)</f>
        <v>532.024221182725</v>
      </c>
      <c r="AD113" s="0" t="n">
        <f aca="false">AC113*EXP((Inputs!$B$6-Inputs!$B$7-0.5*Inputs!$B$8^2)*$B$2+Inputs!$B$8*SQRT($B$2)*MC_Shocks!AB110)</f>
        <v>528.91505154905</v>
      </c>
      <c r="AE113" s="0" t="n">
        <f aca="false">AD113*EXP((Inputs!$B$6-Inputs!$B$7-0.5*Inputs!$B$8^2)*$B$2+Inputs!$B$8*SQRT($B$2)*MC_Shocks!AC110)</f>
        <v>524.152887604007</v>
      </c>
      <c r="AF113" s="0" t="n">
        <f aca="false">AE113*EXP((Inputs!$B$6-Inputs!$B$7-0.5*Inputs!$B$8^2)*$B$2+Inputs!$B$8*SQRT($B$2)*MC_Shocks!AD110)</f>
        <v>524.656147391768</v>
      </c>
      <c r="AG113" s="0" t="n">
        <f aca="false">AF113*EXP((Inputs!$B$6-Inputs!$B$7-0.5*Inputs!$B$8^2)*$B$2+Inputs!$B$8*SQRT($B$2)*MC_Shocks!AE110)</f>
        <v>526.31469013516</v>
      </c>
      <c r="AH113" s="0" t="n">
        <f aca="false">AG113*EXP((Inputs!$B$6-Inputs!$B$7-0.5*Inputs!$B$8^2)*$B$2+Inputs!$B$8*SQRT($B$2)*MC_Shocks!AF110)</f>
        <v>521.473966801845</v>
      </c>
      <c r="AI113" s="0" t="n">
        <f aca="false">AH113*EXP((Inputs!$B$6-Inputs!$B$7-0.5*Inputs!$B$8^2)*$B$2+Inputs!$B$8*SQRT($B$2)*MC_Shocks!AG110)</f>
        <v>525.377045996075</v>
      </c>
      <c r="AJ113" s="0" t="n">
        <f aca="false">AI113*EXP((Inputs!$B$6-Inputs!$B$7-0.5*Inputs!$B$8^2)*$B$2+Inputs!$B$8*SQRT($B$2)*MC_Shocks!AH110)</f>
        <v>518.098489110118</v>
      </c>
      <c r="AK113" s="0" t="n">
        <f aca="false">AJ113*EXP((Inputs!$B$6-Inputs!$B$7-0.5*Inputs!$B$8^2)*$B$2+Inputs!$B$8*SQRT($B$2)*MC_Shocks!AI110)</f>
        <v>515.776500873839</v>
      </c>
      <c r="AL113" s="0" t="n">
        <f aca="false">AK113*EXP((Inputs!$B$6-Inputs!$B$7-0.5*Inputs!$B$8^2)*$B$2+Inputs!$B$8*SQRT($B$2)*MC_Shocks!AJ110)</f>
        <v>514.770458613246</v>
      </c>
      <c r="AM113" s="0" t="n">
        <f aca="false">AL113*EXP((Inputs!$B$6-Inputs!$B$7-0.5*Inputs!$B$8^2)*$B$2+Inputs!$B$8*SQRT($B$2)*MC_Shocks!AK110)</f>
        <v>512.227201583221</v>
      </c>
      <c r="AN113" s="0" t="n">
        <f aca="false">AM113*EXP((Inputs!$B$6-Inputs!$B$7-0.5*Inputs!$B$8^2)*$B$2+Inputs!$B$8*SQRT($B$2)*MC_Shocks!AL110)</f>
        <v>509.984332536432</v>
      </c>
      <c r="AO113" s="0" t="n">
        <f aca="false">AN113*EXP((Inputs!$B$6-Inputs!$B$7-0.5*Inputs!$B$8^2)*$B$2+Inputs!$B$8*SQRT($B$2)*MC_Shocks!AM110)</f>
        <v>517.659398069778</v>
      </c>
      <c r="AP113" s="0" t="n">
        <f aca="false">AO113*EXP((Inputs!$B$6-Inputs!$B$7-0.5*Inputs!$B$8^2)*$B$2+Inputs!$B$8*SQRT($B$2)*MC_Shocks!AN110)</f>
        <v>514.225451428107</v>
      </c>
      <c r="AQ113" s="0" t="n">
        <f aca="false">AP113*EXP((Inputs!$B$6-Inputs!$B$7-0.5*Inputs!$B$8^2)*$B$2+Inputs!$B$8*SQRT($B$2)*MC_Shocks!AO110)</f>
        <v>524.330512815795</v>
      </c>
      <c r="AR113" s="0" t="n">
        <f aca="false">AQ113*EXP((Inputs!$B$6-Inputs!$B$7-0.5*Inputs!$B$8^2)*$B$2+Inputs!$B$8*SQRT($B$2)*MC_Shocks!AP110)</f>
        <v>526.201528048897</v>
      </c>
      <c r="AS113" s="0" t="n">
        <f aca="false">AR113*EXP((Inputs!$B$6-Inputs!$B$7-0.5*Inputs!$B$8^2)*$B$2+Inputs!$B$8*SQRT($B$2)*MC_Shocks!AQ110)</f>
        <v>526.63561147574</v>
      </c>
      <c r="AT113" s="0" t="n">
        <f aca="false">AS113*EXP((Inputs!$B$6-Inputs!$B$7-0.5*Inputs!$B$8^2)*$B$2+Inputs!$B$8*SQRT($B$2)*MC_Shocks!AR110)</f>
        <v>528.678868641451</v>
      </c>
      <c r="AU113" s="0" t="n">
        <f aca="false">AT113*EXP((Inputs!$B$6-Inputs!$B$7-0.5*Inputs!$B$8^2)*$B$2+Inputs!$B$8*SQRT($B$2)*MC_Shocks!AS110)</f>
        <v>539.44743101407</v>
      </c>
      <c r="AV113" s="0" t="n">
        <f aca="false">AU113*EXP((Inputs!$B$6-Inputs!$B$7-0.5*Inputs!$B$8^2)*$B$2+Inputs!$B$8*SQRT($B$2)*MC_Shocks!AT110)</f>
        <v>535.262634976452</v>
      </c>
      <c r="AW113" s="0" t="n">
        <f aca="false">AV113*EXP((Inputs!$B$6-Inputs!$B$7-0.5*Inputs!$B$8^2)*$B$2+Inputs!$B$8*SQRT($B$2)*MC_Shocks!AU110)</f>
        <v>530.576222923541</v>
      </c>
      <c r="AX113" s="0" t="n">
        <f aca="false">AW113*EXP((Inputs!$B$6-Inputs!$B$7-0.5*Inputs!$B$8^2)*$B$2+Inputs!$B$8*SQRT($B$2)*MC_Shocks!AV110)</f>
        <v>527.458206408419</v>
      </c>
      <c r="AY113" s="0" t="n">
        <f aca="false">AX113*EXP((Inputs!$B$6-Inputs!$B$7-0.5*Inputs!$B$8^2)*$B$2+Inputs!$B$8*SQRT($B$2)*MC_Shocks!AW110)</f>
        <v>527.642489263486</v>
      </c>
      <c r="AZ113" s="0" t="n">
        <f aca="false">AY113*EXP((Inputs!$B$6-Inputs!$B$7-0.5*Inputs!$B$8^2)*$B$2+Inputs!$B$8*SQRT($B$2)*MC_Shocks!AX110)</f>
        <v>520.517132729923</v>
      </c>
      <c r="BA113" s="0" t="n">
        <f aca="false">AZ113*EXP((Inputs!$B$6-Inputs!$B$7-0.5*Inputs!$B$8^2)*$B$2+Inputs!$B$8*SQRT($B$2)*MC_Shocks!AY110)</f>
        <v>520.658495241871</v>
      </c>
      <c r="BB113" s="0" t="n">
        <f aca="false">BA113*EXP((Inputs!$B$6-Inputs!$B$7-0.5*Inputs!$B$8^2)*$B$2+Inputs!$B$8*SQRT($B$2)*MC_Shocks!AZ110)</f>
        <v>527.750438965167</v>
      </c>
      <c r="BC113" s="0" t="n">
        <f aca="false">BB113*EXP((Inputs!$B$6-Inputs!$B$7-0.5*Inputs!$B$8^2)*$B$2+Inputs!$B$8*SQRT($B$2)*MC_Shocks!BA110)</f>
        <v>528.43454923455</v>
      </c>
      <c r="BD113" s="0" t="n">
        <f aca="false">BC113*EXP((Inputs!$B$6-Inputs!$B$7-0.5*Inputs!$B$8^2)*$B$2+Inputs!$B$8*SQRT($B$2)*MC_Shocks!BB110)</f>
        <v>527.258753036593</v>
      </c>
      <c r="BE113" s="0" t="n">
        <f aca="false">BD113*EXP((Inputs!$B$6-Inputs!$B$7-0.5*Inputs!$B$8^2)*$B$2+Inputs!$B$8*SQRT($B$2)*MC_Shocks!BC110)</f>
        <v>524.728982514169</v>
      </c>
      <c r="BF113" s="0" t="n">
        <f aca="false">BE113*EXP((Inputs!$B$6-Inputs!$B$7-0.5*Inputs!$B$8^2)*$B$2+Inputs!$B$8*SQRT($B$2)*MC_Shocks!BD110)</f>
        <v>528.532390758992</v>
      </c>
      <c r="BG113" s="0" t="n">
        <f aca="false">BF113*EXP((Inputs!$B$6-Inputs!$B$7-0.5*Inputs!$B$8^2)*$B$2+Inputs!$B$8*SQRT($B$2)*MC_Shocks!BE110)</f>
        <v>525.13066643814</v>
      </c>
      <c r="BH113" s="0" t="n">
        <f aca="false">BG113*EXP((Inputs!$B$6-Inputs!$B$7-0.5*Inputs!$B$8^2)*$B$2+Inputs!$B$8*SQRT($B$2)*MC_Shocks!BF110)</f>
        <v>532.929334439377</v>
      </c>
      <c r="BI113" s="0" t="n">
        <f aca="false">BH113*EXP((Inputs!$B$6-Inputs!$B$7-0.5*Inputs!$B$8^2)*$B$2+Inputs!$B$8*SQRT($B$2)*MC_Shocks!BG110)</f>
        <v>541.217066170672</v>
      </c>
      <c r="BJ113" s="0" t="n">
        <f aca="false">BI113*EXP((Inputs!$B$6-Inputs!$B$7-0.5*Inputs!$B$8^2)*$B$2+Inputs!$B$8*SQRT($B$2)*MC_Shocks!BH110)</f>
        <v>542.371695540873</v>
      </c>
      <c r="BK113" s="0" t="n">
        <f aca="false">BJ113*EXP((Inputs!$B$6-Inputs!$B$7-0.5*Inputs!$B$8^2)*$B$2+Inputs!$B$8*SQRT($B$2)*MC_Shocks!BI110)</f>
        <v>542.373311253062</v>
      </c>
      <c r="BL113" s="0" t="n">
        <f aca="false">BK113*EXP((Inputs!$B$6-Inputs!$B$7-0.5*Inputs!$B$8^2)*$B$2+Inputs!$B$8*SQRT($B$2)*MC_Shocks!BJ110)</f>
        <v>546.87761688303</v>
      </c>
      <c r="BM113" s="0" t="n">
        <f aca="false">BL113*EXP((Inputs!$B$6-Inputs!$B$7-0.5*Inputs!$B$8^2)*$B$2+Inputs!$B$8*SQRT($B$2)*MC_Shocks!BK110)</f>
        <v>551.699968826554</v>
      </c>
      <c r="BN113" s="0" t="n">
        <f aca="false">AVERAGE(C113:BM113)</f>
        <v>534.551772814532</v>
      </c>
      <c r="BO113" s="0" t="n">
        <f aca="false">MAX(B113:BM113)</f>
        <v>574.788024902344</v>
      </c>
      <c r="BP113" s="0" t="n">
        <f aca="false">MAX(BM113-Inputs!$B$4,0)</f>
        <v>0</v>
      </c>
      <c r="BQ113" s="0" t="n">
        <f aca="false">MAX(Inputs!$B$4-BM113,0)</f>
        <v>23.3000311734457</v>
      </c>
      <c r="BR113" s="0" t="n">
        <f aca="false">MAX(BN113-Inputs!$B$4,0)</f>
        <v>0</v>
      </c>
      <c r="BS113" s="0" t="n">
        <f aca="false">IF(BO113&gt;=Inputs!$B$9,0,MAX(BM113-Inputs!$B$4,0))</f>
        <v>0</v>
      </c>
    </row>
    <row r="114" customFormat="false" ht="15" hidden="false" customHeight="false" outlineLevel="0" collapsed="false">
      <c r="A114" s="0" t="n">
        <v>110</v>
      </c>
      <c r="B114" s="0" t="n">
        <f aca="false">Inputs!$B$3</f>
        <v>574.788024902344</v>
      </c>
      <c r="C114" s="0" t="n">
        <f aca="false">B114*EXP((Inputs!$B$6-Inputs!$B$7-0.5*Inputs!$B$8^2)*$B$2+Inputs!$B$8*SQRT($B$2)*MC_Shocks!A111)</f>
        <v>571.178486854893</v>
      </c>
      <c r="D114" s="0" t="n">
        <f aca="false">C114*EXP((Inputs!$B$6-Inputs!$B$7-0.5*Inputs!$B$8^2)*$B$2+Inputs!$B$8*SQRT($B$2)*MC_Shocks!B111)</f>
        <v>568.851225674837</v>
      </c>
      <c r="E114" s="0" t="n">
        <f aca="false">D114*EXP((Inputs!$B$6-Inputs!$B$7-0.5*Inputs!$B$8^2)*$B$2+Inputs!$B$8*SQRT($B$2)*MC_Shocks!C111)</f>
        <v>562.968192868343</v>
      </c>
      <c r="F114" s="0" t="n">
        <f aca="false">E114*EXP((Inputs!$B$6-Inputs!$B$7-0.5*Inputs!$B$8^2)*$B$2+Inputs!$B$8*SQRT($B$2)*MC_Shocks!D111)</f>
        <v>564.851324850331</v>
      </c>
      <c r="G114" s="0" t="n">
        <f aca="false">F114*EXP((Inputs!$B$6-Inputs!$B$7-0.5*Inputs!$B$8^2)*$B$2+Inputs!$B$8*SQRT($B$2)*MC_Shocks!E111)</f>
        <v>567.899925310642</v>
      </c>
      <c r="H114" s="0" t="n">
        <f aca="false">G114*EXP((Inputs!$B$6-Inputs!$B$7-0.5*Inputs!$B$8^2)*$B$2+Inputs!$B$8*SQRT($B$2)*MC_Shocks!F111)</f>
        <v>561.903785842173</v>
      </c>
      <c r="I114" s="0" t="n">
        <f aca="false">H114*EXP((Inputs!$B$6-Inputs!$B$7-0.5*Inputs!$B$8^2)*$B$2+Inputs!$B$8*SQRT($B$2)*MC_Shocks!G111)</f>
        <v>559.931182751223</v>
      </c>
      <c r="J114" s="0" t="n">
        <f aca="false">I114*EXP((Inputs!$B$6-Inputs!$B$7-0.5*Inputs!$B$8^2)*$B$2+Inputs!$B$8*SQRT($B$2)*MC_Shocks!H111)</f>
        <v>554.03092317213</v>
      </c>
      <c r="K114" s="0" t="n">
        <f aca="false">J114*EXP((Inputs!$B$6-Inputs!$B$7-0.5*Inputs!$B$8^2)*$B$2+Inputs!$B$8*SQRT($B$2)*MC_Shocks!I111)</f>
        <v>550.146544389558</v>
      </c>
      <c r="L114" s="0" t="n">
        <f aca="false">K114*EXP((Inputs!$B$6-Inputs!$B$7-0.5*Inputs!$B$8^2)*$B$2+Inputs!$B$8*SQRT($B$2)*MC_Shocks!J111)</f>
        <v>552.608730677235</v>
      </c>
      <c r="M114" s="0" t="n">
        <f aca="false">L114*EXP((Inputs!$B$6-Inputs!$B$7-0.5*Inputs!$B$8^2)*$B$2+Inputs!$B$8*SQRT($B$2)*MC_Shocks!K111)</f>
        <v>549.454437839485</v>
      </c>
      <c r="N114" s="0" t="n">
        <f aca="false">M114*EXP((Inputs!$B$6-Inputs!$B$7-0.5*Inputs!$B$8^2)*$B$2+Inputs!$B$8*SQRT($B$2)*MC_Shocks!L111)</f>
        <v>548.196468513619</v>
      </c>
      <c r="O114" s="0" t="n">
        <f aca="false">N114*EXP((Inputs!$B$6-Inputs!$B$7-0.5*Inputs!$B$8^2)*$B$2+Inputs!$B$8*SQRT($B$2)*MC_Shocks!M111)</f>
        <v>541.216113310756</v>
      </c>
      <c r="P114" s="0" t="n">
        <f aca="false">O114*EXP((Inputs!$B$6-Inputs!$B$7-0.5*Inputs!$B$8^2)*$B$2+Inputs!$B$8*SQRT($B$2)*MC_Shocks!N111)</f>
        <v>542.070671363026</v>
      </c>
      <c r="Q114" s="0" t="n">
        <f aca="false">P114*EXP((Inputs!$B$6-Inputs!$B$7-0.5*Inputs!$B$8^2)*$B$2+Inputs!$B$8*SQRT($B$2)*MC_Shocks!O111)</f>
        <v>541.93143627785</v>
      </c>
      <c r="R114" s="0" t="n">
        <f aca="false">Q114*EXP((Inputs!$B$6-Inputs!$B$7-0.5*Inputs!$B$8^2)*$B$2+Inputs!$B$8*SQRT($B$2)*MC_Shocks!P111)</f>
        <v>538.857422974468</v>
      </c>
      <c r="S114" s="0" t="n">
        <f aca="false">R114*EXP((Inputs!$B$6-Inputs!$B$7-0.5*Inputs!$B$8^2)*$B$2+Inputs!$B$8*SQRT($B$2)*MC_Shocks!Q111)</f>
        <v>538.100797844667</v>
      </c>
      <c r="T114" s="0" t="n">
        <f aca="false">S114*EXP((Inputs!$B$6-Inputs!$B$7-0.5*Inputs!$B$8^2)*$B$2+Inputs!$B$8*SQRT($B$2)*MC_Shocks!R111)</f>
        <v>538.921812003859</v>
      </c>
      <c r="U114" s="0" t="n">
        <f aca="false">T114*EXP((Inputs!$B$6-Inputs!$B$7-0.5*Inputs!$B$8^2)*$B$2+Inputs!$B$8*SQRT($B$2)*MC_Shocks!S111)</f>
        <v>535.499796385445</v>
      </c>
      <c r="V114" s="0" t="n">
        <f aca="false">U114*EXP((Inputs!$B$6-Inputs!$B$7-0.5*Inputs!$B$8^2)*$B$2+Inputs!$B$8*SQRT($B$2)*MC_Shocks!T111)</f>
        <v>529.31499281889</v>
      </c>
      <c r="W114" s="0" t="n">
        <f aca="false">V114*EXP((Inputs!$B$6-Inputs!$B$7-0.5*Inputs!$B$8^2)*$B$2+Inputs!$B$8*SQRT($B$2)*MC_Shocks!U111)</f>
        <v>537.001873564828</v>
      </c>
      <c r="X114" s="0" t="n">
        <f aca="false">W114*EXP((Inputs!$B$6-Inputs!$B$7-0.5*Inputs!$B$8^2)*$B$2+Inputs!$B$8*SQRT($B$2)*MC_Shocks!V111)</f>
        <v>534.361290153785</v>
      </c>
      <c r="Y114" s="0" t="n">
        <f aca="false">X114*EXP((Inputs!$B$6-Inputs!$B$7-0.5*Inputs!$B$8^2)*$B$2+Inputs!$B$8*SQRT($B$2)*MC_Shocks!W111)</f>
        <v>534.001643730292</v>
      </c>
      <c r="Z114" s="0" t="n">
        <f aca="false">Y114*EXP((Inputs!$B$6-Inputs!$B$7-0.5*Inputs!$B$8^2)*$B$2+Inputs!$B$8*SQRT($B$2)*MC_Shocks!X111)</f>
        <v>538.351771568567</v>
      </c>
      <c r="AA114" s="0" t="n">
        <f aca="false">Z114*EXP((Inputs!$B$6-Inputs!$B$7-0.5*Inputs!$B$8^2)*$B$2+Inputs!$B$8*SQRT($B$2)*MC_Shocks!Y111)</f>
        <v>553.688570633491</v>
      </c>
      <c r="AB114" s="0" t="n">
        <f aca="false">AA114*EXP((Inputs!$B$6-Inputs!$B$7-0.5*Inputs!$B$8^2)*$B$2+Inputs!$B$8*SQRT($B$2)*MC_Shocks!Z111)</f>
        <v>548.30091273932</v>
      </c>
      <c r="AC114" s="0" t="n">
        <f aca="false">AB114*EXP((Inputs!$B$6-Inputs!$B$7-0.5*Inputs!$B$8^2)*$B$2+Inputs!$B$8*SQRT($B$2)*MC_Shocks!AA111)</f>
        <v>550.312906042723</v>
      </c>
      <c r="AD114" s="0" t="n">
        <f aca="false">AC114*EXP((Inputs!$B$6-Inputs!$B$7-0.5*Inputs!$B$8^2)*$B$2+Inputs!$B$8*SQRT($B$2)*MC_Shocks!AB111)</f>
        <v>547.284282549714</v>
      </c>
      <c r="AE114" s="0" t="n">
        <f aca="false">AD114*EXP((Inputs!$B$6-Inputs!$B$7-0.5*Inputs!$B$8^2)*$B$2+Inputs!$B$8*SQRT($B$2)*MC_Shocks!AC111)</f>
        <v>545.001477041666</v>
      </c>
      <c r="AF114" s="0" t="n">
        <f aca="false">AE114*EXP((Inputs!$B$6-Inputs!$B$7-0.5*Inputs!$B$8^2)*$B$2+Inputs!$B$8*SQRT($B$2)*MC_Shocks!AD111)</f>
        <v>541.947654673709</v>
      </c>
      <c r="AG114" s="0" t="n">
        <f aca="false">AF114*EXP((Inputs!$B$6-Inputs!$B$7-0.5*Inputs!$B$8^2)*$B$2+Inputs!$B$8*SQRT($B$2)*MC_Shocks!AE111)</f>
        <v>537.180395142749</v>
      </c>
      <c r="AH114" s="0" t="n">
        <f aca="false">AG114*EXP((Inputs!$B$6-Inputs!$B$7-0.5*Inputs!$B$8^2)*$B$2+Inputs!$B$8*SQRT($B$2)*MC_Shocks!AF111)</f>
        <v>537.055120458336</v>
      </c>
      <c r="AI114" s="0" t="n">
        <f aca="false">AH114*EXP((Inputs!$B$6-Inputs!$B$7-0.5*Inputs!$B$8^2)*$B$2+Inputs!$B$8*SQRT($B$2)*MC_Shocks!AG111)</f>
        <v>530.859764750953</v>
      </c>
      <c r="AJ114" s="0" t="n">
        <f aca="false">AI114*EXP((Inputs!$B$6-Inputs!$B$7-0.5*Inputs!$B$8^2)*$B$2+Inputs!$B$8*SQRT($B$2)*MC_Shocks!AH111)</f>
        <v>534.912512264179</v>
      </c>
      <c r="AK114" s="0" t="n">
        <f aca="false">AJ114*EXP((Inputs!$B$6-Inputs!$B$7-0.5*Inputs!$B$8^2)*$B$2+Inputs!$B$8*SQRT($B$2)*MC_Shocks!AI111)</f>
        <v>535.196446333466</v>
      </c>
      <c r="AL114" s="0" t="n">
        <f aca="false">AK114*EXP((Inputs!$B$6-Inputs!$B$7-0.5*Inputs!$B$8^2)*$B$2+Inputs!$B$8*SQRT($B$2)*MC_Shocks!AJ111)</f>
        <v>537.043639612538</v>
      </c>
      <c r="AM114" s="0" t="n">
        <f aca="false">AL114*EXP((Inputs!$B$6-Inputs!$B$7-0.5*Inputs!$B$8^2)*$B$2+Inputs!$B$8*SQRT($B$2)*MC_Shocks!AK111)</f>
        <v>535.111656269064</v>
      </c>
      <c r="AN114" s="0" t="n">
        <f aca="false">AM114*EXP((Inputs!$B$6-Inputs!$B$7-0.5*Inputs!$B$8^2)*$B$2+Inputs!$B$8*SQRT($B$2)*MC_Shocks!AL111)</f>
        <v>533.605467858912</v>
      </c>
      <c r="AO114" s="0" t="n">
        <f aca="false">AN114*EXP((Inputs!$B$6-Inputs!$B$7-0.5*Inputs!$B$8^2)*$B$2+Inputs!$B$8*SQRT($B$2)*MC_Shocks!AM111)</f>
        <v>534.87458701189</v>
      </c>
      <c r="AP114" s="0" t="n">
        <f aca="false">AO114*EXP((Inputs!$B$6-Inputs!$B$7-0.5*Inputs!$B$8^2)*$B$2+Inputs!$B$8*SQRT($B$2)*MC_Shocks!AN111)</f>
        <v>530.008085497213</v>
      </c>
      <c r="AQ114" s="0" t="n">
        <f aca="false">AP114*EXP((Inputs!$B$6-Inputs!$B$7-0.5*Inputs!$B$8^2)*$B$2+Inputs!$B$8*SQRT($B$2)*MC_Shocks!AO111)</f>
        <v>528.554893041663</v>
      </c>
      <c r="AR114" s="0" t="n">
        <f aca="false">AQ114*EXP((Inputs!$B$6-Inputs!$B$7-0.5*Inputs!$B$8^2)*$B$2+Inputs!$B$8*SQRT($B$2)*MC_Shocks!AP111)</f>
        <v>525.012311558592</v>
      </c>
      <c r="AS114" s="0" t="n">
        <f aca="false">AR114*EXP((Inputs!$B$6-Inputs!$B$7-0.5*Inputs!$B$8^2)*$B$2+Inputs!$B$8*SQRT($B$2)*MC_Shocks!AQ111)</f>
        <v>521.365427892011</v>
      </c>
      <c r="AT114" s="0" t="n">
        <f aca="false">AS114*EXP((Inputs!$B$6-Inputs!$B$7-0.5*Inputs!$B$8^2)*$B$2+Inputs!$B$8*SQRT($B$2)*MC_Shocks!AR111)</f>
        <v>512.76018296702</v>
      </c>
      <c r="AU114" s="0" t="n">
        <f aca="false">AT114*EXP((Inputs!$B$6-Inputs!$B$7-0.5*Inputs!$B$8^2)*$B$2+Inputs!$B$8*SQRT($B$2)*MC_Shocks!AS111)</f>
        <v>518.286101643769</v>
      </c>
      <c r="AV114" s="0" t="n">
        <f aca="false">AU114*EXP((Inputs!$B$6-Inputs!$B$7-0.5*Inputs!$B$8^2)*$B$2+Inputs!$B$8*SQRT($B$2)*MC_Shocks!AT111)</f>
        <v>515.519666020049</v>
      </c>
      <c r="AW114" s="0" t="n">
        <f aca="false">AV114*EXP((Inputs!$B$6-Inputs!$B$7-0.5*Inputs!$B$8^2)*$B$2+Inputs!$B$8*SQRT($B$2)*MC_Shocks!AU111)</f>
        <v>520.348509002485</v>
      </c>
      <c r="AX114" s="0" t="n">
        <f aca="false">AW114*EXP((Inputs!$B$6-Inputs!$B$7-0.5*Inputs!$B$8^2)*$B$2+Inputs!$B$8*SQRT($B$2)*MC_Shocks!AV111)</f>
        <v>524.828641517895</v>
      </c>
      <c r="AY114" s="0" t="n">
        <f aca="false">AX114*EXP((Inputs!$B$6-Inputs!$B$7-0.5*Inputs!$B$8^2)*$B$2+Inputs!$B$8*SQRT($B$2)*MC_Shocks!AW111)</f>
        <v>519.550676520788</v>
      </c>
      <c r="AZ114" s="0" t="n">
        <f aca="false">AY114*EXP((Inputs!$B$6-Inputs!$B$7-0.5*Inputs!$B$8^2)*$B$2+Inputs!$B$8*SQRT($B$2)*MC_Shocks!AX111)</f>
        <v>515.132607741106</v>
      </c>
      <c r="BA114" s="0" t="n">
        <f aca="false">AZ114*EXP((Inputs!$B$6-Inputs!$B$7-0.5*Inputs!$B$8^2)*$B$2+Inputs!$B$8*SQRT($B$2)*MC_Shocks!AY111)</f>
        <v>525.75275571505</v>
      </c>
      <c r="BB114" s="0" t="n">
        <f aca="false">BA114*EXP((Inputs!$B$6-Inputs!$B$7-0.5*Inputs!$B$8^2)*$B$2+Inputs!$B$8*SQRT($B$2)*MC_Shocks!AZ111)</f>
        <v>533.156717994562</v>
      </c>
      <c r="BC114" s="0" t="n">
        <f aca="false">BB114*EXP((Inputs!$B$6-Inputs!$B$7-0.5*Inputs!$B$8^2)*$B$2+Inputs!$B$8*SQRT($B$2)*MC_Shocks!BA111)</f>
        <v>533.073708000042</v>
      </c>
      <c r="BD114" s="0" t="n">
        <f aca="false">BC114*EXP((Inputs!$B$6-Inputs!$B$7-0.5*Inputs!$B$8^2)*$B$2+Inputs!$B$8*SQRT($B$2)*MC_Shocks!BB111)</f>
        <v>534.213601645672</v>
      </c>
      <c r="BE114" s="0" t="n">
        <f aca="false">BD114*EXP((Inputs!$B$6-Inputs!$B$7-0.5*Inputs!$B$8^2)*$B$2+Inputs!$B$8*SQRT($B$2)*MC_Shocks!BC111)</f>
        <v>531.596960872337</v>
      </c>
      <c r="BF114" s="0" t="n">
        <f aca="false">BE114*EXP((Inputs!$B$6-Inputs!$B$7-0.5*Inputs!$B$8^2)*$B$2+Inputs!$B$8*SQRT($B$2)*MC_Shocks!BD111)</f>
        <v>533.473701266424</v>
      </c>
      <c r="BG114" s="0" t="n">
        <f aca="false">BF114*EXP((Inputs!$B$6-Inputs!$B$7-0.5*Inputs!$B$8^2)*$B$2+Inputs!$B$8*SQRT($B$2)*MC_Shocks!BE111)</f>
        <v>530.497224660967</v>
      </c>
      <c r="BH114" s="0" t="n">
        <f aca="false">BG114*EXP((Inputs!$B$6-Inputs!$B$7-0.5*Inputs!$B$8^2)*$B$2+Inputs!$B$8*SQRT($B$2)*MC_Shocks!BF111)</f>
        <v>522.062060723722</v>
      </c>
      <c r="BI114" s="0" t="n">
        <f aca="false">BH114*EXP((Inputs!$B$6-Inputs!$B$7-0.5*Inputs!$B$8^2)*$B$2+Inputs!$B$8*SQRT($B$2)*MC_Shocks!BG111)</f>
        <v>516.666163988015</v>
      </c>
      <c r="BJ114" s="0" t="n">
        <f aca="false">BI114*EXP((Inputs!$B$6-Inputs!$B$7-0.5*Inputs!$B$8^2)*$B$2+Inputs!$B$8*SQRT($B$2)*MC_Shocks!BH111)</f>
        <v>516.801370302912</v>
      </c>
      <c r="BK114" s="0" t="n">
        <f aca="false">BJ114*EXP((Inputs!$B$6-Inputs!$B$7-0.5*Inputs!$B$8^2)*$B$2+Inputs!$B$8*SQRT($B$2)*MC_Shocks!BI111)</f>
        <v>512.233317482944</v>
      </c>
      <c r="BL114" s="0" t="n">
        <f aca="false">BK114*EXP((Inputs!$B$6-Inputs!$B$7-0.5*Inputs!$B$8^2)*$B$2+Inputs!$B$8*SQRT($B$2)*MC_Shocks!BJ111)</f>
        <v>512.008300929625</v>
      </c>
      <c r="BM114" s="0" t="n">
        <f aca="false">BL114*EXP((Inputs!$B$6-Inputs!$B$7-0.5*Inputs!$B$8^2)*$B$2+Inputs!$B$8*SQRT($B$2)*MC_Shocks!BK111)</f>
        <v>507.709747593467</v>
      </c>
      <c r="BN114" s="0" t="n">
        <f aca="false">AVERAGE(C114:BM114)</f>
        <v>536.581571090507</v>
      </c>
      <c r="BO114" s="0" t="n">
        <f aca="false">MAX(B114:BM114)</f>
        <v>574.788024902344</v>
      </c>
      <c r="BP114" s="0" t="n">
        <f aca="false">MAX(BM114-Inputs!$B$4,0)</f>
        <v>0</v>
      </c>
      <c r="BQ114" s="0" t="n">
        <f aca="false">MAX(Inputs!$B$4-BM114,0)</f>
        <v>67.2902524065327</v>
      </c>
      <c r="BR114" s="0" t="n">
        <f aca="false">MAX(BN114-Inputs!$B$4,0)</f>
        <v>0</v>
      </c>
      <c r="BS114" s="0" t="n">
        <f aca="false">IF(BO114&gt;=Inputs!$B$9,0,MAX(BM114-Inputs!$B$4,0))</f>
        <v>0</v>
      </c>
    </row>
    <row r="115" customFormat="false" ht="15" hidden="false" customHeight="false" outlineLevel="0" collapsed="false">
      <c r="A115" s="0" t="n">
        <v>111</v>
      </c>
      <c r="B115" s="0" t="n">
        <f aca="false">Inputs!$B$3</f>
        <v>574.788024902344</v>
      </c>
      <c r="C115" s="0" t="n">
        <f aca="false">B115*EXP((Inputs!$B$6-Inputs!$B$7-0.5*Inputs!$B$8^2)*$B$2+Inputs!$B$8*SQRT($B$2)*MC_Shocks!A112)</f>
        <v>571.285603038342</v>
      </c>
      <c r="D115" s="0" t="n">
        <f aca="false">C115*EXP((Inputs!$B$6-Inputs!$B$7-0.5*Inputs!$B$8^2)*$B$2+Inputs!$B$8*SQRT($B$2)*MC_Shocks!B112)</f>
        <v>575.219507350108</v>
      </c>
      <c r="E115" s="0" t="n">
        <f aca="false">D115*EXP((Inputs!$B$6-Inputs!$B$7-0.5*Inputs!$B$8^2)*$B$2+Inputs!$B$8*SQRT($B$2)*MC_Shocks!C112)</f>
        <v>576.404286691392</v>
      </c>
      <c r="F115" s="0" t="n">
        <f aca="false">E115*EXP((Inputs!$B$6-Inputs!$B$7-0.5*Inputs!$B$8^2)*$B$2+Inputs!$B$8*SQRT($B$2)*MC_Shocks!D112)</f>
        <v>576.414466218539</v>
      </c>
      <c r="G115" s="0" t="n">
        <f aca="false">F115*EXP((Inputs!$B$6-Inputs!$B$7-0.5*Inputs!$B$8^2)*$B$2+Inputs!$B$8*SQRT($B$2)*MC_Shocks!E112)</f>
        <v>580.502481540808</v>
      </c>
      <c r="H115" s="0" t="n">
        <f aca="false">G115*EXP((Inputs!$B$6-Inputs!$B$7-0.5*Inputs!$B$8^2)*$B$2+Inputs!$B$8*SQRT($B$2)*MC_Shocks!F112)</f>
        <v>582.774927652946</v>
      </c>
      <c r="I115" s="0" t="n">
        <f aca="false">H115*EXP((Inputs!$B$6-Inputs!$B$7-0.5*Inputs!$B$8^2)*$B$2+Inputs!$B$8*SQRT($B$2)*MC_Shocks!G112)</f>
        <v>589.556707192534</v>
      </c>
      <c r="J115" s="0" t="n">
        <f aca="false">I115*EXP((Inputs!$B$6-Inputs!$B$7-0.5*Inputs!$B$8^2)*$B$2+Inputs!$B$8*SQRT($B$2)*MC_Shocks!H112)</f>
        <v>587.465307311044</v>
      </c>
      <c r="K115" s="0" t="n">
        <f aca="false">J115*EXP((Inputs!$B$6-Inputs!$B$7-0.5*Inputs!$B$8^2)*$B$2+Inputs!$B$8*SQRT($B$2)*MC_Shocks!I112)</f>
        <v>585.521699059352</v>
      </c>
      <c r="L115" s="0" t="n">
        <f aca="false">K115*EXP((Inputs!$B$6-Inputs!$B$7-0.5*Inputs!$B$8^2)*$B$2+Inputs!$B$8*SQRT($B$2)*MC_Shocks!J112)</f>
        <v>579.563898600417</v>
      </c>
      <c r="M115" s="0" t="n">
        <f aca="false">L115*EXP((Inputs!$B$6-Inputs!$B$7-0.5*Inputs!$B$8^2)*$B$2+Inputs!$B$8*SQRT($B$2)*MC_Shocks!K112)</f>
        <v>577.649430005383</v>
      </c>
      <c r="N115" s="0" t="n">
        <f aca="false">M115*EXP((Inputs!$B$6-Inputs!$B$7-0.5*Inputs!$B$8^2)*$B$2+Inputs!$B$8*SQRT($B$2)*MC_Shocks!L112)</f>
        <v>582.142330422863</v>
      </c>
      <c r="O115" s="0" t="n">
        <f aca="false">N115*EXP((Inputs!$B$6-Inputs!$B$7-0.5*Inputs!$B$8^2)*$B$2+Inputs!$B$8*SQRT($B$2)*MC_Shocks!M112)</f>
        <v>588.232365136696</v>
      </c>
      <c r="P115" s="0" t="n">
        <f aca="false">O115*EXP((Inputs!$B$6-Inputs!$B$7-0.5*Inputs!$B$8^2)*$B$2+Inputs!$B$8*SQRT($B$2)*MC_Shocks!N112)</f>
        <v>592.786582599392</v>
      </c>
      <c r="Q115" s="0" t="n">
        <f aca="false">P115*EXP((Inputs!$B$6-Inputs!$B$7-0.5*Inputs!$B$8^2)*$B$2+Inputs!$B$8*SQRT($B$2)*MC_Shocks!O112)</f>
        <v>584.464190253769</v>
      </c>
      <c r="R115" s="0" t="n">
        <f aca="false">Q115*EXP((Inputs!$B$6-Inputs!$B$7-0.5*Inputs!$B$8^2)*$B$2+Inputs!$B$8*SQRT($B$2)*MC_Shocks!P112)</f>
        <v>589.563474809791</v>
      </c>
      <c r="S115" s="0" t="n">
        <f aca="false">R115*EXP((Inputs!$B$6-Inputs!$B$7-0.5*Inputs!$B$8^2)*$B$2+Inputs!$B$8*SQRT($B$2)*MC_Shocks!Q112)</f>
        <v>581.081964091274</v>
      </c>
      <c r="T115" s="0" t="n">
        <f aca="false">S115*EXP((Inputs!$B$6-Inputs!$B$7-0.5*Inputs!$B$8^2)*$B$2+Inputs!$B$8*SQRT($B$2)*MC_Shocks!R112)</f>
        <v>585.292006130554</v>
      </c>
      <c r="U115" s="0" t="n">
        <f aca="false">T115*EXP((Inputs!$B$6-Inputs!$B$7-0.5*Inputs!$B$8^2)*$B$2+Inputs!$B$8*SQRT($B$2)*MC_Shocks!S112)</f>
        <v>583.641886032834</v>
      </c>
      <c r="V115" s="0" t="n">
        <f aca="false">U115*EXP((Inputs!$B$6-Inputs!$B$7-0.5*Inputs!$B$8^2)*$B$2+Inputs!$B$8*SQRT($B$2)*MC_Shocks!T112)</f>
        <v>586.959065893986</v>
      </c>
      <c r="W115" s="0" t="n">
        <f aca="false">V115*EXP((Inputs!$B$6-Inputs!$B$7-0.5*Inputs!$B$8^2)*$B$2+Inputs!$B$8*SQRT($B$2)*MC_Shocks!U112)</f>
        <v>580.842217810655</v>
      </c>
      <c r="X115" s="0" t="n">
        <f aca="false">W115*EXP((Inputs!$B$6-Inputs!$B$7-0.5*Inputs!$B$8^2)*$B$2+Inputs!$B$8*SQRT($B$2)*MC_Shocks!V112)</f>
        <v>586.31917280128</v>
      </c>
      <c r="Y115" s="0" t="n">
        <f aca="false">X115*EXP((Inputs!$B$6-Inputs!$B$7-0.5*Inputs!$B$8^2)*$B$2+Inputs!$B$8*SQRT($B$2)*MC_Shocks!W112)</f>
        <v>579.5993245087</v>
      </c>
      <c r="Z115" s="0" t="n">
        <f aca="false">Y115*EXP((Inputs!$B$6-Inputs!$B$7-0.5*Inputs!$B$8^2)*$B$2+Inputs!$B$8*SQRT($B$2)*MC_Shocks!X112)</f>
        <v>576.588330188505</v>
      </c>
      <c r="AA115" s="0" t="n">
        <f aca="false">Z115*EXP((Inputs!$B$6-Inputs!$B$7-0.5*Inputs!$B$8^2)*$B$2+Inputs!$B$8*SQRT($B$2)*MC_Shocks!Y112)</f>
        <v>572.094980814963</v>
      </c>
      <c r="AB115" s="0" t="n">
        <f aca="false">AA115*EXP((Inputs!$B$6-Inputs!$B$7-0.5*Inputs!$B$8^2)*$B$2+Inputs!$B$8*SQRT($B$2)*MC_Shocks!Z112)</f>
        <v>564.241686797808</v>
      </c>
      <c r="AC115" s="0" t="n">
        <f aca="false">AB115*EXP((Inputs!$B$6-Inputs!$B$7-0.5*Inputs!$B$8^2)*$B$2+Inputs!$B$8*SQRT($B$2)*MC_Shocks!AA112)</f>
        <v>564.718227083263</v>
      </c>
      <c r="AD115" s="0" t="n">
        <f aca="false">AC115*EXP((Inputs!$B$6-Inputs!$B$7-0.5*Inputs!$B$8^2)*$B$2+Inputs!$B$8*SQRT($B$2)*MC_Shocks!AB112)</f>
        <v>572.921584082973</v>
      </c>
      <c r="AE115" s="0" t="n">
        <f aca="false">AD115*EXP((Inputs!$B$6-Inputs!$B$7-0.5*Inputs!$B$8^2)*$B$2+Inputs!$B$8*SQRT($B$2)*MC_Shocks!AC112)</f>
        <v>585.226901955195</v>
      </c>
      <c r="AF115" s="0" t="n">
        <f aca="false">AE115*EXP((Inputs!$B$6-Inputs!$B$7-0.5*Inputs!$B$8^2)*$B$2+Inputs!$B$8*SQRT($B$2)*MC_Shocks!AD112)</f>
        <v>585.733377832364</v>
      </c>
      <c r="AG115" s="0" t="n">
        <f aca="false">AF115*EXP((Inputs!$B$6-Inputs!$B$7-0.5*Inputs!$B$8^2)*$B$2+Inputs!$B$8*SQRT($B$2)*MC_Shocks!AE112)</f>
        <v>591.000944831312</v>
      </c>
      <c r="AH115" s="0" t="n">
        <f aca="false">AG115*EXP((Inputs!$B$6-Inputs!$B$7-0.5*Inputs!$B$8^2)*$B$2+Inputs!$B$8*SQRT($B$2)*MC_Shocks!AF112)</f>
        <v>592.145949920479</v>
      </c>
      <c r="AI115" s="0" t="n">
        <f aca="false">AH115*EXP((Inputs!$B$6-Inputs!$B$7-0.5*Inputs!$B$8^2)*$B$2+Inputs!$B$8*SQRT($B$2)*MC_Shocks!AG112)</f>
        <v>594.550162476866</v>
      </c>
      <c r="AJ115" s="0" t="n">
        <f aca="false">AI115*EXP((Inputs!$B$6-Inputs!$B$7-0.5*Inputs!$B$8^2)*$B$2+Inputs!$B$8*SQRT($B$2)*MC_Shocks!AH112)</f>
        <v>592.994524844179</v>
      </c>
      <c r="AK115" s="0" t="n">
        <f aca="false">AJ115*EXP((Inputs!$B$6-Inputs!$B$7-0.5*Inputs!$B$8^2)*$B$2+Inputs!$B$8*SQRT($B$2)*MC_Shocks!AI112)</f>
        <v>593.968941721096</v>
      </c>
      <c r="AL115" s="0" t="n">
        <f aca="false">AK115*EXP((Inputs!$B$6-Inputs!$B$7-0.5*Inputs!$B$8^2)*$B$2+Inputs!$B$8*SQRT($B$2)*MC_Shocks!AJ112)</f>
        <v>596.563181703311</v>
      </c>
      <c r="AM115" s="0" t="n">
        <f aca="false">AL115*EXP((Inputs!$B$6-Inputs!$B$7-0.5*Inputs!$B$8^2)*$B$2+Inputs!$B$8*SQRT($B$2)*MC_Shocks!AK112)</f>
        <v>593.88790289938</v>
      </c>
      <c r="AN115" s="0" t="n">
        <f aca="false">AM115*EXP((Inputs!$B$6-Inputs!$B$7-0.5*Inputs!$B$8^2)*$B$2+Inputs!$B$8*SQRT($B$2)*MC_Shocks!AL112)</f>
        <v>593.578905315631</v>
      </c>
      <c r="AO115" s="0" t="n">
        <f aca="false">AN115*EXP((Inputs!$B$6-Inputs!$B$7-0.5*Inputs!$B$8^2)*$B$2+Inputs!$B$8*SQRT($B$2)*MC_Shocks!AM112)</f>
        <v>593.359798725159</v>
      </c>
      <c r="AP115" s="0" t="n">
        <f aca="false">AO115*EXP((Inputs!$B$6-Inputs!$B$7-0.5*Inputs!$B$8^2)*$B$2+Inputs!$B$8*SQRT($B$2)*MC_Shocks!AN112)</f>
        <v>597.318881826342</v>
      </c>
      <c r="AQ115" s="0" t="n">
        <f aca="false">AP115*EXP((Inputs!$B$6-Inputs!$B$7-0.5*Inputs!$B$8^2)*$B$2+Inputs!$B$8*SQRT($B$2)*MC_Shocks!AO112)</f>
        <v>592.344651634427</v>
      </c>
      <c r="AR115" s="0" t="n">
        <f aca="false">AQ115*EXP((Inputs!$B$6-Inputs!$B$7-0.5*Inputs!$B$8^2)*$B$2+Inputs!$B$8*SQRT($B$2)*MC_Shocks!AP112)</f>
        <v>592.1583561928</v>
      </c>
      <c r="AS115" s="0" t="n">
        <f aca="false">AR115*EXP((Inputs!$B$6-Inputs!$B$7-0.5*Inputs!$B$8^2)*$B$2+Inputs!$B$8*SQRT($B$2)*MC_Shocks!AQ112)</f>
        <v>601.265310280769</v>
      </c>
      <c r="AT115" s="0" t="n">
        <f aca="false">AS115*EXP((Inputs!$B$6-Inputs!$B$7-0.5*Inputs!$B$8^2)*$B$2+Inputs!$B$8*SQRT($B$2)*MC_Shocks!AR112)</f>
        <v>606.90062135925</v>
      </c>
      <c r="AU115" s="0" t="n">
        <f aca="false">AT115*EXP((Inputs!$B$6-Inputs!$B$7-0.5*Inputs!$B$8^2)*$B$2+Inputs!$B$8*SQRT($B$2)*MC_Shocks!AS112)</f>
        <v>613.489021504778</v>
      </c>
      <c r="AV115" s="0" t="n">
        <f aca="false">AU115*EXP((Inputs!$B$6-Inputs!$B$7-0.5*Inputs!$B$8^2)*$B$2+Inputs!$B$8*SQRT($B$2)*MC_Shocks!AT112)</f>
        <v>613.665820493822</v>
      </c>
      <c r="AW115" s="0" t="n">
        <f aca="false">AV115*EXP((Inputs!$B$6-Inputs!$B$7-0.5*Inputs!$B$8^2)*$B$2+Inputs!$B$8*SQRT($B$2)*MC_Shocks!AU112)</f>
        <v>615.288524024201</v>
      </c>
      <c r="AX115" s="0" t="n">
        <f aca="false">AW115*EXP((Inputs!$B$6-Inputs!$B$7-0.5*Inputs!$B$8^2)*$B$2+Inputs!$B$8*SQRT($B$2)*MC_Shocks!AV112)</f>
        <v>620.258502504482</v>
      </c>
      <c r="AY115" s="0" t="n">
        <f aca="false">AX115*EXP((Inputs!$B$6-Inputs!$B$7-0.5*Inputs!$B$8^2)*$B$2+Inputs!$B$8*SQRT($B$2)*MC_Shocks!AW112)</f>
        <v>628.042666608266</v>
      </c>
      <c r="AZ115" s="0" t="n">
        <f aca="false">AY115*EXP((Inputs!$B$6-Inputs!$B$7-0.5*Inputs!$B$8^2)*$B$2+Inputs!$B$8*SQRT($B$2)*MC_Shocks!AX112)</f>
        <v>618.452532406944</v>
      </c>
      <c r="BA115" s="0" t="n">
        <f aca="false">AZ115*EXP((Inputs!$B$6-Inputs!$B$7-0.5*Inputs!$B$8^2)*$B$2+Inputs!$B$8*SQRT($B$2)*MC_Shocks!AY112)</f>
        <v>612.09005827544</v>
      </c>
      <c r="BB115" s="0" t="n">
        <f aca="false">BA115*EXP((Inputs!$B$6-Inputs!$B$7-0.5*Inputs!$B$8^2)*$B$2+Inputs!$B$8*SQRT($B$2)*MC_Shocks!AZ112)</f>
        <v>618.539789742079</v>
      </c>
      <c r="BC115" s="0" t="n">
        <f aca="false">BB115*EXP((Inputs!$B$6-Inputs!$B$7-0.5*Inputs!$B$8^2)*$B$2+Inputs!$B$8*SQRT($B$2)*MC_Shocks!BA112)</f>
        <v>617.240845907999</v>
      </c>
      <c r="BD115" s="0" t="n">
        <f aca="false">BC115*EXP((Inputs!$B$6-Inputs!$B$7-0.5*Inputs!$B$8^2)*$B$2+Inputs!$B$8*SQRT($B$2)*MC_Shocks!BB112)</f>
        <v>614.018397206385</v>
      </c>
      <c r="BE115" s="0" t="n">
        <f aca="false">BD115*EXP((Inputs!$B$6-Inputs!$B$7-0.5*Inputs!$B$8^2)*$B$2+Inputs!$B$8*SQRT($B$2)*MC_Shocks!BC112)</f>
        <v>607.997036707049</v>
      </c>
      <c r="BF115" s="0" t="n">
        <f aca="false">BE115*EXP((Inputs!$B$6-Inputs!$B$7-0.5*Inputs!$B$8^2)*$B$2+Inputs!$B$8*SQRT($B$2)*MC_Shocks!BD112)</f>
        <v>605.383057154444</v>
      </c>
      <c r="BG115" s="0" t="n">
        <f aca="false">BF115*EXP((Inputs!$B$6-Inputs!$B$7-0.5*Inputs!$B$8^2)*$B$2+Inputs!$B$8*SQRT($B$2)*MC_Shocks!BE112)</f>
        <v>598.742005651268</v>
      </c>
      <c r="BH115" s="0" t="n">
        <f aca="false">BG115*EXP((Inputs!$B$6-Inputs!$B$7-0.5*Inputs!$B$8^2)*$B$2+Inputs!$B$8*SQRT($B$2)*MC_Shocks!BF112)</f>
        <v>608.81454279048</v>
      </c>
      <c r="BI115" s="0" t="n">
        <f aca="false">BH115*EXP((Inputs!$B$6-Inputs!$B$7-0.5*Inputs!$B$8^2)*$B$2+Inputs!$B$8*SQRT($B$2)*MC_Shocks!BG112)</f>
        <v>608.763613560573</v>
      </c>
      <c r="BJ115" s="0" t="n">
        <f aca="false">BI115*EXP((Inputs!$B$6-Inputs!$B$7-0.5*Inputs!$B$8^2)*$B$2+Inputs!$B$8*SQRT($B$2)*MC_Shocks!BH112)</f>
        <v>608.541217040083</v>
      </c>
      <c r="BK115" s="0" t="n">
        <f aca="false">BJ115*EXP((Inputs!$B$6-Inputs!$B$7-0.5*Inputs!$B$8^2)*$B$2+Inputs!$B$8*SQRT($B$2)*MC_Shocks!BI112)</f>
        <v>611.444482919407</v>
      </c>
      <c r="BL115" s="0" t="n">
        <f aca="false">BK115*EXP((Inputs!$B$6-Inputs!$B$7-0.5*Inputs!$B$8^2)*$B$2+Inputs!$B$8*SQRT($B$2)*MC_Shocks!BJ112)</f>
        <v>616.188385281452</v>
      </c>
      <c r="BM115" s="0" t="n">
        <f aca="false">BL115*EXP((Inputs!$B$6-Inputs!$B$7-0.5*Inputs!$B$8^2)*$B$2+Inputs!$B$8*SQRT($B$2)*MC_Shocks!BK112)</f>
        <v>620.888029303387</v>
      </c>
      <c r="BN115" s="0" t="n">
        <f aca="false">AVERAGE(C115:BM115)</f>
        <v>593.884042011449</v>
      </c>
      <c r="BO115" s="0" t="n">
        <f aca="false">MAX(B115:BM115)</f>
        <v>628.042666608266</v>
      </c>
      <c r="BP115" s="0" t="n">
        <f aca="false">MAX(BM115-Inputs!$B$4,0)</f>
        <v>45.8880293033872</v>
      </c>
      <c r="BQ115" s="0" t="n">
        <f aca="false">MAX(Inputs!$B$4-BM115,0)</f>
        <v>0</v>
      </c>
      <c r="BR115" s="0" t="n">
        <f aca="false">MAX(BN115-Inputs!$B$4,0)</f>
        <v>18.8840420114486</v>
      </c>
      <c r="BS115" s="0" t="n">
        <f aca="false">IF(BO115&gt;=Inputs!$B$9,0,MAX(BM115-Inputs!$B$4,0))</f>
        <v>0</v>
      </c>
    </row>
    <row r="116" customFormat="false" ht="15" hidden="false" customHeight="false" outlineLevel="0" collapsed="false">
      <c r="A116" s="0" t="n">
        <v>112</v>
      </c>
      <c r="B116" s="0" t="n">
        <f aca="false">Inputs!$B$3</f>
        <v>574.788024902344</v>
      </c>
      <c r="C116" s="0" t="n">
        <f aca="false">B116*EXP((Inputs!$B$6-Inputs!$B$7-0.5*Inputs!$B$8^2)*$B$2+Inputs!$B$8*SQRT($B$2)*MC_Shocks!A113)</f>
        <v>579.759086524371</v>
      </c>
      <c r="D116" s="0" t="n">
        <f aca="false">C116*EXP((Inputs!$B$6-Inputs!$B$7-0.5*Inputs!$B$8^2)*$B$2+Inputs!$B$8*SQRT($B$2)*MC_Shocks!B113)</f>
        <v>576.919362533106</v>
      </c>
      <c r="E116" s="0" t="n">
        <f aca="false">D116*EXP((Inputs!$B$6-Inputs!$B$7-0.5*Inputs!$B$8^2)*$B$2+Inputs!$B$8*SQRT($B$2)*MC_Shocks!C113)</f>
        <v>575.612024828378</v>
      </c>
      <c r="F116" s="0" t="n">
        <f aca="false">E116*EXP((Inputs!$B$6-Inputs!$B$7-0.5*Inputs!$B$8^2)*$B$2+Inputs!$B$8*SQRT($B$2)*MC_Shocks!D113)</f>
        <v>579.189024554093</v>
      </c>
      <c r="G116" s="0" t="n">
        <f aca="false">F116*EXP((Inputs!$B$6-Inputs!$B$7-0.5*Inputs!$B$8^2)*$B$2+Inputs!$B$8*SQRT($B$2)*MC_Shocks!E113)</f>
        <v>576.825308502924</v>
      </c>
      <c r="H116" s="0" t="n">
        <f aca="false">G116*EXP((Inputs!$B$6-Inputs!$B$7-0.5*Inputs!$B$8^2)*$B$2+Inputs!$B$8*SQRT($B$2)*MC_Shocks!F113)</f>
        <v>576.856352347741</v>
      </c>
      <c r="I116" s="0" t="n">
        <f aca="false">H116*EXP((Inputs!$B$6-Inputs!$B$7-0.5*Inputs!$B$8^2)*$B$2+Inputs!$B$8*SQRT($B$2)*MC_Shocks!G113)</f>
        <v>578.738644540315</v>
      </c>
      <c r="J116" s="0" t="n">
        <f aca="false">I116*EXP((Inputs!$B$6-Inputs!$B$7-0.5*Inputs!$B$8^2)*$B$2+Inputs!$B$8*SQRT($B$2)*MC_Shocks!H113)</f>
        <v>582.409701698531</v>
      </c>
      <c r="K116" s="0" t="n">
        <f aca="false">J116*EXP((Inputs!$B$6-Inputs!$B$7-0.5*Inputs!$B$8^2)*$B$2+Inputs!$B$8*SQRT($B$2)*MC_Shocks!I113)</f>
        <v>574.308213131272</v>
      </c>
      <c r="L116" s="0" t="n">
        <f aca="false">K116*EXP((Inputs!$B$6-Inputs!$B$7-0.5*Inputs!$B$8^2)*$B$2+Inputs!$B$8*SQRT($B$2)*MC_Shocks!J113)</f>
        <v>577.628302154044</v>
      </c>
      <c r="M116" s="0" t="n">
        <f aca="false">L116*EXP((Inputs!$B$6-Inputs!$B$7-0.5*Inputs!$B$8^2)*$B$2+Inputs!$B$8*SQRT($B$2)*MC_Shocks!K113)</f>
        <v>576.612688010766</v>
      </c>
      <c r="N116" s="0" t="n">
        <f aca="false">M116*EXP((Inputs!$B$6-Inputs!$B$7-0.5*Inputs!$B$8^2)*$B$2+Inputs!$B$8*SQRT($B$2)*MC_Shocks!L113)</f>
        <v>579.912570678628</v>
      </c>
      <c r="O116" s="0" t="n">
        <f aca="false">N116*EXP((Inputs!$B$6-Inputs!$B$7-0.5*Inputs!$B$8^2)*$B$2+Inputs!$B$8*SQRT($B$2)*MC_Shocks!M113)</f>
        <v>583.55286560318</v>
      </c>
      <c r="P116" s="0" t="n">
        <f aca="false">O116*EXP((Inputs!$B$6-Inputs!$B$7-0.5*Inputs!$B$8^2)*$B$2+Inputs!$B$8*SQRT($B$2)*MC_Shocks!N113)</f>
        <v>591.099820193965</v>
      </c>
      <c r="Q116" s="0" t="n">
        <f aca="false">P116*EXP((Inputs!$B$6-Inputs!$B$7-0.5*Inputs!$B$8^2)*$B$2+Inputs!$B$8*SQRT($B$2)*MC_Shocks!O113)</f>
        <v>597.536952052934</v>
      </c>
      <c r="R116" s="0" t="n">
        <f aca="false">Q116*EXP((Inputs!$B$6-Inputs!$B$7-0.5*Inputs!$B$8^2)*$B$2+Inputs!$B$8*SQRT($B$2)*MC_Shocks!P113)</f>
        <v>604.011208273526</v>
      </c>
      <c r="S116" s="0" t="n">
        <f aca="false">R116*EXP((Inputs!$B$6-Inputs!$B$7-0.5*Inputs!$B$8^2)*$B$2+Inputs!$B$8*SQRT($B$2)*MC_Shocks!Q113)</f>
        <v>611.026092311607</v>
      </c>
      <c r="T116" s="0" t="n">
        <f aca="false">S116*EXP((Inputs!$B$6-Inputs!$B$7-0.5*Inputs!$B$8^2)*$B$2+Inputs!$B$8*SQRT($B$2)*MC_Shocks!R113)</f>
        <v>612.497884396981</v>
      </c>
      <c r="U116" s="0" t="n">
        <f aca="false">T116*EXP((Inputs!$B$6-Inputs!$B$7-0.5*Inputs!$B$8^2)*$B$2+Inputs!$B$8*SQRT($B$2)*MC_Shocks!S113)</f>
        <v>612.712082190009</v>
      </c>
      <c r="V116" s="0" t="n">
        <f aca="false">U116*EXP((Inputs!$B$6-Inputs!$B$7-0.5*Inputs!$B$8^2)*$B$2+Inputs!$B$8*SQRT($B$2)*MC_Shocks!T113)</f>
        <v>617.027436624058</v>
      </c>
      <c r="W116" s="0" t="n">
        <f aca="false">V116*EXP((Inputs!$B$6-Inputs!$B$7-0.5*Inputs!$B$8^2)*$B$2+Inputs!$B$8*SQRT($B$2)*MC_Shocks!U113)</f>
        <v>620.679836653237</v>
      </c>
      <c r="X116" s="0" t="n">
        <f aca="false">W116*EXP((Inputs!$B$6-Inputs!$B$7-0.5*Inputs!$B$8^2)*$B$2+Inputs!$B$8*SQRT($B$2)*MC_Shocks!V113)</f>
        <v>619.21831811724</v>
      </c>
      <c r="Y116" s="0" t="n">
        <f aca="false">X116*EXP((Inputs!$B$6-Inputs!$B$7-0.5*Inputs!$B$8^2)*$B$2+Inputs!$B$8*SQRT($B$2)*MC_Shocks!W113)</f>
        <v>621.268702374035</v>
      </c>
      <c r="Z116" s="0" t="n">
        <f aca="false">Y116*EXP((Inputs!$B$6-Inputs!$B$7-0.5*Inputs!$B$8^2)*$B$2+Inputs!$B$8*SQRT($B$2)*MC_Shocks!X113)</f>
        <v>621.154342808567</v>
      </c>
      <c r="AA116" s="0" t="n">
        <f aca="false">Z116*EXP((Inputs!$B$6-Inputs!$B$7-0.5*Inputs!$B$8^2)*$B$2+Inputs!$B$8*SQRT($B$2)*MC_Shocks!Y113)</f>
        <v>617.018928347447</v>
      </c>
      <c r="AB116" s="0" t="n">
        <f aca="false">AA116*EXP((Inputs!$B$6-Inputs!$B$7-0.5*Inputs!$B$8^2)*$B$2+Inputs!$B$8*SQRT($B$2)*MC_Shocks!Z113)</f>
        <v>623.426704884125</v>
      </c>
      <c r="AC116" s="0" t="n">
        <f aca="false">AB116*EXP((Inputs!$B$6-Inputs!$B$7-0.5*Inputs!$B$8^2)*$B$2+Inputs!$B$8*SQRT($B$2)*MC_Shocks!AA113)</f>
        <v>623.758594075201</v>
      </c>
      <c r="AD116" s="0" t="n">
        <f aca="false">AC116*EXP((Inputs!$B$6-Inputs!$B$7-0.5*Inputs!$B$8^2)*$B$2+Inputs!$B$8*SQRT($B$2)*MC_Shocks!AB113)</f>
        <v>634.038751895534</v>
      </c>
      <c r="AE116" s="0" t="n">
        <f aca="false">AD116*EXP((Inputs!$B$6-Inputs!$B$7-0.5*Inputs!$B$8^2)*$B$2+Inputs!$B$8*SQRT($B$2)*MC_Shocks!AC113)</f>
        <v>625.974375398653</v>
      </c>
      <c r="AF116" s="0" t="n">
        <f aca="false">AE116*EXP((Inputs!$B$6-Inputs!$B$7-0.5*Inputs!$B$8^2)*$B$2+Inputs!$B$8*SQRT($B$2)*MC_Shocks!AD113)</f>
        <v>623.274392878375</v>
      </c>
      <c r="AG116" s="0" t="n">
        <f aca="false">AF116*EXP((Inputs!$B$6-Inputs!$B$7-0.5*Inputs!$B$8^2)*$B$2+Inputs!$B$8*SQRT($B$2)*MC_Shocks!AE113)</f>
        <v>623.494603658162</v>
      </c>
      <c r="AH116" s="0" t="n">
        <f aca="false">AG116*EXP((Inputs!$B$6-Inputs!$B$7-0.5*Inputs!$B$8^2)*$B$2+Inputs!$B$8*SQRT($B$2)*MC_Shocks!AF113)</f>
        <v>629.205075502306</v>
      </c>
      <c r="AI116" s="0" t="n">
        <f aca="false">AH116*EXP((Inputs!$B$6-Inputs!$B$7-0.5*Inputs!$B$8^2)*$B$2+Inputs!$B$8*SQRT($B$2)*MC_Shocks!AG113)</f>
        <v>631.261715995082</v>
      </c>
      <c r="AJ116" s="0" t="n">
        <f aca="false">AI116*EXP((Inputs!$B$6-Inputs!$B$7-0.5*Inputs!$B$8^2)*$B$2+Inputs!$B$8*SQRT($B$2)*MC_Shocks!AH113)</f>
        <v>632.878104942924</v>
      </c>
      <c r="AK116" s="0" t="n">
        <f aca="false">AJ116*EXP((Inputs!$B$6-Inputs!$B$7-0.5*Inputs!$B$8^2)*$B$2+Inputs!$B$8*SQRT($B$2)*MC_Shocks!AI113)</f>
        <v>627.302966697816</v>
      </c>
      <c r="AL116" s="0" t="n">
        <f aca="false">AK116*EXP((Inputs!$B$6-Inputs!$B$7-0.5*Inputs!$B$8^2)*$B$2+Inputs!$B$8*SQRT($B$2)*MC_Shocks!AJ113)</f>
        <v>621.630572348271</v>
      </c>
      <c r="AM116" s="0" t="n">
        <f aca="false">AL116*EXP((Inputs!$B$6-Inputs!$B$7-0.5*Inputs!$B$8^2)*$B$2+Inputs!$B$8*SQRT($B$2)*MC_Shocks!AK113)</f>
        <v>623.281788652832</v>
      </c>
      <c r="AN116" s="0" t="n">
        <f aca="false">AM116*EXP((Inputs!$B$6-Inputs!$B$7-0.5*Inputs!$B$8^2)*$B$2+Inputs!$B$8*SQRT($B$2)*MC_Shocks!AL113)</f>
        <v>616.631532744565</v>
      </c>
      <c r="AO116" s="0" t="n">
        <f aca="false">AN116*EXP((Inputs!$B$6-Inputs!$B$7-0.5*Inputs!$B$8^2)*$B$2+Inputs!$B$8*SQRT($B$2)*MC_Shocks!AM113)</f>
        <v>614.093143485405</v>
      </c>
      <c r="AP116" s="0" t="n">
        <f aca="false">AO116*EXP((Inputs!$B$6-Inputs!$B$7-0.5*Inputs!$B$8^2)*$B$2+Inputs!$B$8*SQRT($B$2)*MC_Shocks!AN113)</f>
        <v>616.596415110169</v>
      </c>
      <c r="AQ116" s="0" t="n">
        <f aca="false">AP116*EXP((Inputs!$B$6-Inputs!$B$7-0.5*Inputs!$B$8^2)*$B$2+Inputs!$B$8*SQRT($B$2)*MC_Shocks!AO113)</f>
        <v>611.867826285023</v>
      </c>
      <c r="AR116" s="0" t="n">
        <f aca="false">AQ116*EXP((Inputs!$B$6-Inputs!$B$7-0.5*Inputs!$B$8^2)*$B$2+Inputs!$B$8*SQRT($B$2)*MC_Shocks!AP113)</f>
        <v>619.768389541611</v>
      </c>
      <c r="AS116" s="0" t="n">
        <f aca="false">AR116*EXP((Inputs!$B$6-Inputs!$B$7-0.5*Inputs!$B$8^2)*$B$2+Inputs!$B$8*SQRT($B$2)*MC_Shocks!AQ113)</f>
        <v>625.874336146376</v>
      </c>
      <c r="AT116" s="0" t="n">
        <f aca="false">AS116*EXP((Inputs!$B$6-Inputs!$B$7-0.5*Inputs!$B$8^2)*$B$2+Inputs!$B$8*SQRT($B$2)*MC_Shocks!AR113)</f>
        <v>618.178916311567</v>
      </c>
      <c r="AU116" s="0" t="n">
        <f aca="false">AT116*EXP((Inputs!$B$6-Inputs!$B$7-0.5*Inputs!$B$8^2)*$B$2+Inputs!$B$8*SQRT($B$2)*MC_Shocks!AS113)</f>
        <v>613.681330168639</v>
      </c>
      <c r="AV116" s="0" t="n">
        <f aca="false">AU116*EXP((Inputs!$B$6-Inputs!$B$7-0.5*Inputs!$B$8^2)*$B$2+Inputs!$B$8*SQRT($B$2)*MC_Shocks!AT113)</f>
        <v>602.710591166431</v>
      </c>
      <c r="AW116" s="0" t="n">
        <f aca="false">AV116*EXP((Inputs!$B$6-Inputs!$B$7-0.5*Inputs!$B$8^2)*$B$2+Inputs!$B$8*SQRT($B$2)*MC_Shocks!AU113)</f>
        <v>599.036897175068</v>
      </c>
      <c r="AX116" s="0" t="n">
        <f aca="false">AW116*EXP((Inputs!$B$6-Inputs!$B$7-0.5*Inputs!$B$8^2)*$B$2+Inputs!$B$8*SQRT($B$2)*MC_Shocks!AV113)</f>
        <v>602.746826354149</v>
      </c>
      <c r="AY116" s="0" t="n">
        <f aca="false">AX116*EXP((Inputs!$B$6-Inputs!$B$7-0.5*Inputs!$B$8^2)*$B$2+Inputs!$B$8*SQRT($B$2)*MC_Shocks!AW113)</f>
        <v>600.827677456059</v>
      </c>
      <c r="AZ116" s="0" t="n">
        <f aca="false">AY116*EXP((Inputs!$B$6-Inputs!$B$7-0.5*Inputs!$B$8^2)*$B$2+Inputs!$B$8*SQRT($B$2)*MC_Shocks!AX113)</f>
        <v>603.084899090579</v>
      </c>
      <c r="BA116" s="0" t="n">
        <f aca="false">AZ116*EXP((Inputs!$B$6-Inputs!$B$7-0.5*Inputs!$B$8^2)*$B$2+Inputs!$B$8*SQRT($B$2)*MC_Shocks!AY113)</f>
        <v>595.901681956475</v>
      </c>
      <c r="BB116" s="0" t="n">
        <f aca="false">BA116*EXP((Inputs!$B$6-Inputs!$B$7-0.5*Inputs!$B$8^2)*$B$2+Inputs!$B$8*SQRT($B$2)*MC_Shocks!AZ113)</f>
        <v>599.742456902678</v>
      </c>
      <c r="BC116" s="0" t="n">
        <f aca="false">BB116*EXP((Inputs!$B$6-Inputs!$B$7-0.5*Inputs!$B$8^2)*$B$2+Inputs!$B$8*SQRT($B$2)*MC_Shocks!BA113)</f>
        <v>597.163528184864</v>
      </c>
      <c r="BD116" s="0" t="n">
        <f aca="false">BC116*EXP((Inputs!$B$6-Inputs!$B$7-0.5*Inputs!$B$8^2)*$B$2+Inputs!$B$8*SQRT($B$2)*MC_Shocks!BB113)</f>
        <v>597.277519266061</v>
      </c>
      <c r="BE116" s="0" t="n">
        <f aca="false">BD116*EXP((Inputs!$B$6-Inputs!$B$7-0.5*Inputs!$B$8^2)*$B$2+Inputs!$B$8*SQRT($B$2)*MC_Shocks!BC113)</f>
        <v>596.893926285665</v>
      </c>
      <c r="BF116" s="0" t="n">
        <f aca="false">BE116*EXP((Inputs!$B$6-Inputs!$B$7-0.5*Inputs!$B$8^2)*$B$2+Inputs!$B$8*SQRT($B$2)*MC_Shocks!BD113)</f>
        <v>590.958977277353</v>
      </c>
      <c r="BG116" s="0" t="n">
        <f aca="false">BF116*EXP((Inputs!$B$6-Inputs!$B$7-0.5*Inputs!$B$8^2)*$B$2+Inputs!$B$8*SQRT($B$2)*MC_Shocks!BE113)</f>
        <v>585.633142773025</v>
      </c>
      <c r="BH116" s="0" t="n">
        <f aca="false">BG116*EXP((Inputs!$B$6-Inputs!$B$7-0.5*Inputs!$B$8^2)*$B$2+Inputs!$B$8*SQRT($B$2)*MC_Shocks!BF113)</f>
        <v>590.202300768301</v>
      </c>
      <c r="BI116" s="0" t="n">
        <f aca="false">BH116*EXP((Inputs!$B$6-Inputs!$B$7-0.5*Inputs!$B$8^2)*$B$2+Inputs!$B$8*SQRT($B$2)*MC_Shocks!BG113)</f>
        <v>592.129213858454</v>
      </c>
      <c r="BJ116" s="0" t="n">
        <f aca="false">BI116*EXP((Inputs!$B$6-Inputs!$B$7-0.5*Inputs!$B$8^2)*$B$2+Inputs!$B$8*SQRT($B$2)*MC_Shocks!BH113)</f>
        <v>597.138573880709</v>
      </c>
      <c r="BK116" s="0" t="n">
        <f aca="false">BJ116*EXP((Inputs!$B$6-Inputs!$B$7-0.5*Inputs!$B$8^2)*$B$2+Inputs!$B$8*SQRT($B$2)*MC_Shocks!BI113)</f>
        <v>598.734961753833</v>
      </c>
      <c r="BL116" s="0" t="n">
        <f aca="false">BK116*EXP((Inputs!$B$6-Inputs!$B$7-0.5*Inputs!$B$8^2)*$B$2+Inputs!$B$8*SQRT($B$2)*MC_Shocks!BJ113)</f>
        <v>599.471059665685</v>
      </c>
      <c r="BM116" s="0" t="n">
        <f aca="false">BL116*EXP((Inputs!$B$6-Inputs!$B$7-0.5*Inputs!$B$8^2)*$B$2+Inputs!$B$8*SQRT($B$2)*MC_Shocks!BK113)</f>
        <v>591.374596716216</v>
      </c>
      <c r="BN116" s="0" t="n">
        <f aca="false">AVERAGE(C116:BM116)</f>
        <v>604.140065344527</v>
      </c>
      <c r="BO116" s="0" t="n">
        <f aca="false">MAX(B116:BM116)</f>
        <v>634.038751895534</v>
      </c>
      <c r="BP116" s="0" t="n">
        <f aca="false">MAX(BM116-Inputs!$B$4,0)</f>
        <v>16.3745967162156</v>
      </c>
      <c r="BQ116" s="0" t="n">
        <f aca="false">MAX(Inputs!$B$4-BM116,0)</f>
        <v>0</v>
      </c>
      <c r="BR116" s="0" t="n">
        <f aca="false">MAX(BN116-Inputs!$B$4,0)</f>
        <v>29.1400653445268</v>
      </c>
      <c r="BS116" s="0" t="n">
        <f aca="false">IF(BO116&gt;=Inputs!$B$9,0,MAX(BM116-Inputs!$B$4,0))</f>
        <v>0</v>
      </c>
    </row>
    <row r="117" customFormat="false" ht="15" hidden="false" customHeight="false" outlineLevel="0" collapsed="false">
      <c r="A117" s="0" t="n">
        <v>113</v>
      </c>
      <c r="B117" s="0" t="n">
        <f aca="false">Inputs!$B$3</f>
        <v>574.788024902344</v>
      </c>
      <c r="C117" s="0" t="n">
        <f aca="false">B117*EXP((Inputs!$B$6-Inputs!$B$7-0.5*Inputs!$B$8^2)*$B$2+Inputs!$B$8*SQRT($B$2)*MC_Shocks!A114)</f>
        <v>573.610640642016</v>
      </c>
      <c r="D117" s="0" t="n">
        <f aca="false">C117*EXP((Inputs!$B$6-Inputs!$B$7-0.5*Inputs!$B$8^2)*$B$2+Inputs!$B$8*SQRT($B$2)*MC_Shocks!B114)</f>
        <v>573.540141900311</v>
      </c>
      <c r="E117" s="0" t="n">
        <f aca="false">D117*EXP((Inputs!$B$6-Inputs!$B$7-0.5*Inputs!$B$8^2)*$B$2+Inputs!$B$8*SQRT($B$2)*MC_Shocks!C114)</f>
        <v>582.55067631797</v>
      </c>
      <c r="F117" s="0" t="n">
        <f aca="false">E117*EXP((Inputs!$B$6-Inputs!$B$7-0.5*Inputs!$B$8^2)*$B$2+Inputs!$B$8*SQRT($B$2)*MC_Shocks!D114)</f>
        <v>585.78926420434</v>
      </c>
      <c r="G117" s="0" t="n">
        <f aca="false">F117*EXP((Inputs!$B$6-Inputs!$B$7-0.5*Inputs!$B$8^2)*$B$2+Inputs!$B$8*SQRT($B$2)*MC_Shocks!E114)</f>
        <v>593.027011550207</v>
      </c>
      <c r="H117" s="0" t="n">
        <f aca="false">G117*EXP((Inputs!$B$6-Inputs!$B$7-0.5*Inputs!$B$8^2)*$B$2+Inputs!$B$8*SQRT($B$2)*MC_Shocks!F114)</f>
        <v>595.9009843702</v>
      </c>
      <c r="I117" s="0" t="n">
        <f aca="false">H117*EXP((Inputs!$B$6-Inputs!$B$7-0.5*Inputs!$B$8^2)*$B$2+Inputs!$B$8*SQRT($B$2)*MC_Shocks!G114)</f>
        <v>592.603835016135</v>
      </c>
      <c r="J117" s="0" t="n">
        <f aca="false">I117*EXP((Inputs!$B$6-Inputs!$B$7-0.5*Inputs!$B$8^2)*$B$2+Inputs!$B$8*SQRT($B$2)*MC_Shocks!H114)</f>
        <v>593.210657477143</v>
      </c>
      <c r="K117" s="0" t="n">
        <f aca="false">J117*EXP((Inputs!$B$6-Inputs!$B$7-0.5*Inputs!$B$8^2)*$B$2+Inputs!$B$8*SQRT($B$2)*MC_Shocks!I114)</f>
        <v>594.379412397599</v>
      </c>
      <c r="L117" s="0" t="n">
        <f aca="false">K117*EXP((Inputs!$B$6-Inputs!$B$7-0.5*Inputs!$B$8^2)*$B$2+Inputs!$B$8*SQRT($B$2)*MC_Shocks!J114)</f>
        <v>590.023224739345</v>
      </c>
      <c r="M117" s="0" t="n">
        <f aca="false">L117*EXP((Inputs!$B$6-Inputs!$B$7-0.5*Inputs!$B$8^2)*$B$2+Inputs!$B$8*SQRT($B$2)*MC_Shocks!K114)</f>
        <v>588.282278244385</v>
      </c>
      <c r="N117" s="0" t="n">
        <f aca="false">M117*EXP((Inputs!$B$6-Inputs!$B$7-0.5*Inputs!$B$8^2)*$B$2+Inputs!$B$8*SQRT($B$2)*MC_Shocks!L114)</f>
        <v>587.378187402945</v>
      </c>
      <c r="O117" s="0" t="n">
        <f aca="false">N117*EXP((Inputs!$B$6-Inputs!$B$7-0.5*Inputs!$B$8^2)*$B$2+Inputs!$B$8*SQRT($B$2)*MC_Shocks!M114)</f>
        <v>594.96378082361</v>
      </c>
      <c r="P117" s="0" t="n">
        <f aca="false">O117*EXP((Inputs!$B$6-Inputs!$B$7-0.5*Inputs!$B$8^2)*$B$2+Inputs!$B$8*SQRT($B$2)*MC_Shocks!N114)</f>
        <v>585.278864699101</v>
      </c>
      <c r="Q117" s="0" t="n">
        <f aca="false">P117*EXP((Inputs!$B$6-Inputs!$B$7-0.5*Inputs!$B$8^2)*$B$2+Inputs!$B$8*SQRT($B$2)*MC_Shocks!O114)</f>
        <v>590.960077073497</v>
      </c>
      <c r="R117" s="0" t="n">
        <f aca="false">Q117*EXP((Inputs!$B$6-Inputs!$B$7-0.5*Inputs!$B$8^2)*$B$2+Inputs!$B$8*SQRT($B$2)*MC_Shocks!P114)</f>
        <v>586.639934017942</v>
      </c>
      <c r="S117" s="0" t="n">
        <f aca="false">R117*EXP((Inputs!$B$6-Inputs!$B$7-0.5*Inputs!$B$8^2)*$B$2+Inputs!$B$8*SQRT($B$2)*MC_Shocks!Q114)</f>
        <v>580.343928733161</v>
      </c>
      <c r="T117" s="0" t="n">
        <f aca="false">S117*EXP((Inputs!$B$6-Inputs!$B$7-0.5*Inputs!$B$8^2)*$B$2+Inputs!$B$8*SQRT($B$2)*MC_Shocks!R114)</f>
        <v>585.856963952746</v>
      </c>
      <c r="U117" s="0" t="n">
        <f aca="false">T117*EXP((Inputs!$B$6-Inputs!$B$7-0.5*Inputs!$B$8^2)*$B$2+Inputs!$B$8*SQRT($B$2)*MC_Shocks!S114)</f>
        <v>589.32400012128</v>
      </c>
      <c r="V117" s="0" t="n">
        <f aca="false">U117*EXP((Inputs!$B$6-Inputs!$B$7-0.5*Inputs!$B$8^2)*$B$2+Inputs!$B$8*SQRT($B$2)*MC_Shocks!T114)</f>
        <v>595.274410375949</v>
      </c>
      <c r="W117" s="0" t="n">
        <f aca="false">V117*EXP((Inputs!$B$6-Inputs!$B$7-0.5*Inputs!$B$8^2)*$B$2+Inputs!$B$8*SQRT($B$2)*MC_Shocks!U114)</f>
        <v>599.124101721116</v>
      </c>
      <c r="X117" s="0" t="n">
        <f aca="false">W117*EXP((Inputs!$B$6-Inputs!$B$7-0.5*Inputs!$B$8^2)*$B$2+Inputs!$B$8*SQRT($B$2)*MC_Shocks!V114)</f>
        <v>609.052064534555</v>
      </c>
      <c r="Y117" s="0" t="n">
        <f aca="false">X117*EXP((Inputs!$B$6-Inputs!$B$7-0.5*Inputs!$B$8^2)*$B$2+Inputs!$B$8*SQRT($B$2)*MC_Shocks!W114)</f>
        <v>611.815286808651</v>
      </c>
      <c r="Z117" s="0" t="n">
        <f aca="false">Y117*EXP((Inputs!$B$6-Inputs!$B$7-0.5*Inputs!$B$8^2)*$B$2+Inputs!$B$8*SQRT($B$2)*MC_Shocks!X114)</f>
        <v>611.113936240309</v>
      </c>
      <c r="AA117" s="0" t="n">
        <f aca="false">Z117*EXP((Inputs!$B$6-Inputs!$B$7-0.5*Inputs!$B$8^2)*$B$2+Inputs!$B$8*SQRT($B$2)*MC_Shocks!Y114)</f>
        <v>612.836491900166</v>
      </c>
      <c r="AB117" s="0" t="n">
        <f aca="false">AA117*EXP((Inputs!$B$6-Inputs!$B$7-0.5*Inputs!$B$8^2)*$B$2+Inputs!$B$8*SQRT($B$2)*MC_Shocks!Z114)</f>
        <v>618.970049299327</v>
      </c>
      <c r="AC117" s="0" t="n">
        <f aca="false">AB117*EXP((Inputs!$B$6-Inputs!$B$7-0.5*Inputs!$B$8^2)*$B$2+Inputs!$B$8*SQRT($B$2)*MC_Shocks!AA114)</f>
        <v>615.212944787295</v>
      </c>
      <c r="AD117" s="0" t="n">
        <f aca="false">AC117*EXP((Inputs!$B$6-Inputs!$B$7-0.5*Inputs!$B$8^2)*$B$2+Inputs!$B$8*SQRT($B$2)*MC_Shocks!AB114)</f>
        <v>612.097375768585</v>
      </c>
      <c r="AE117" s="0" t="n">
        <f aca="false">AD117*EXP((Inputs!$B$6-Inputs!$B$7-0.5*Inputs!$B$8^2)*$B$2+Inputs!$B$8*SQRT($B$2)*MC_Shocks!AC114)</f>
        <v>610.656580978008</v>
      </c>
      <c r="AF117" s="0" t="n">
        <f aca="false">AE117*EXP((Inputs!$B$6-Inputs!$B$7-0.5*Inputs!$B$8^2)*$B$2+Inputs!$B$8*SQRT($B$2)*MC_Shocks!AD114)</f>
        <v>600.602606313293</v>
      </c>
      <c r="AG117" s="0" t="n">
        <f aca="false">AF117*EXP((Inputs!$B$6-Inputs!$B$7-0.5*Inputs!$B$8^2)*$B$2+Inputs!$B$8*SQRT($B$2)*MC_Shocks!AE114)</f>
        <v>601.317567448011</v>
      </c>
      <c r="AH117" s="0" t="n">
        <f aca="false">AG117*EXP((Inputs!$B$6-Inputs!$B$7-0.5*Inputs!$B$8^2)*$B$2+Inputs!$B$8*SQRT($B$2)*MC_Shocks!AF114)</f>
        <v>592.443159870916</v>
      </c>
      <c r="AI117" s="0" t="n">
        <f aca="false">AH117*EXP((Inputs!$B$6-Inputs!$B$7-0.5*Inputs!$B$8^2)*$B$2+Inputs!$B$8*SQRT($B$2)*MC_Shocks!AG114)</f>
        <v>592.748492004203</v>
      </c>
      <c r="AJ117" s="0" t="n">
        <f aca="false">AI117*EXP((Inputs!$B$6-Inputs!$B$7-0.5*Inputs!$B$8^2)*$B$2+Inputs!$B$8*SQRT($B$2)*MC_Shocks!AH114)</f>
        <v>596.887598510069</v>
      </c>
      <c r="AK117" s="0" t="n">
        <f aca="false">AJ117*EXP((Inputs!$B$6-Inputs!$B$7-0.5*Inputs!$B$8^2)*$B$2+Inputs!$B$8*SQRT($B$2)*MC_Shocks!AI114)</f>
        <v>594.689906309102</v>
      </c>
      <c r="AL117" s="0" t="n">
        <f aca="false">AK117*EXP((Inputs!$B$6-Inputs!$B$7-0.5*Inputs!$B$8^2)*$B$2+Inputs!$B$8*SQRT($B$2)*MC_Shocks!AJ114)</f>
        <v>602.711671886765</v>
      </c>
      <c r="AM117" s="0" t="n">
        <f aca="false">AL117*EXP((Inputs!$B$6-Inputs!$B$7-0.5*Inputs!$B$8^2)*$B$2+Inputs!$B$8*SQRT($B$2)*MC_Shocks!AK114)</f>
        <v>595.825093889424</v>
      </c>
      <c r="AN117" s="0" t="n">
        <f aca="false">AM117*EXP((Inputs!$B$6-Inputs!$B$7-0.5*Inputs!$B$8^2)*$B$2+Inputs!$B$8*SQRT($B$2)*MC_Shocks!AL114)</f>
        <v>601.539203543059</v>
      </c>
      <c r="AO117" s="0" t="n">
        <f aca="false">AN117*EXP((Inputs!$B$6-Inputs!$B$7-0.5*Inputs!$B$8^2)*$B$2+Inputs!$B$8*SQRT($B$2)*MC_Shocks!AM114)</f>
        <v>604.826641037506</v>
      </c>
      <c r="AP117" s="0" t="n">
        <f aca="false">AO117*EXP((Inputs!$B$6-Inputs!$B$7-0.5*Inputs!$B$8^2)*$B$2+Inputs!$B$8*SQRT($B$2)*MC_Shocks!AN114)</f>
        <v>596.705072936134</v>
      </c>
      <c r="AQ117" s="0" t="n">
        <f aca="false">AP117*EXP((Inputs!$B$6-Inputs!$B$7-0.5*Inputs!$B$8^2)*$B$2+Inputs!$B$8*SQRT($B$2)*MC_Shocks!AO114)</f>
        <v>609.73347122236</v>
      </c>
      <c r="AR117" s="0" t="n">
        <f aca="false">AQ117*EXP((Inputs!$B$6-Inputs!$B$7-0.5*Inputs!$B$8^2)*$B$2+Inputs!$B$8*SQRT($B$2)*MC_Shocks!AP114)</f>
        <v>609.482702144262</v>
      </c>
      <c r="AS117" s="0" t="n">
        <f aca="false">AR117*EXP((Inputs!$B$6-Inputs!$B$7-0.5*Inputs!$B$8^2)*$B$2+Inputs!$B$8*SQRT($B$2)*MC_Shocks!AQ114)</f>
        <v>605.311892097497</v>
      </c>
      <c r="AT117" s="0" t="n">
        <f aca="false">AS117*EXP((Inputs!$B$6-Inputs!$B$7-0.5*Inputs!$B$8^2)*$B$2+Inputs!$B$8*SQRT($B$2)*MC_Shocks!AR114)</f>
        <v>598.64921520742</v>
      </c>
      <c r="AU117" s="0" t="n">
        <f aca="false">AT117*EXP((Inputs!$B$6-Inputs!$B$7-0.5*Inputs!$B$8^2)*$B$2+Inputs!$B$8*SQRT($B$2)*MC_Shocks!AS114)</f>
        <v>597.661620931967</v>
      </c>
      <c r="AV117" s="0" t="n">
        <f aca="false">AU117*EXP((Inputs!$B$6-Inputs!$B$7-0.5*Inputs!$B$8^2)*$B$2+Inputs!$B$8*SQRT($B$2)*MC_Shocks!AT114)</f>
        <v>597.114183041478</v>
      </c>
      <c r="AW117" s="0" t="n">
        <f aca="false">AV117*EXP((Inputs!$B$6-Inputs!$B$7-0.5*Inputs!$B$8^2)*$B$2+Inputs!$B$8*SQRT($B$2)*MC_Shocks!AU114)</f>
        <v>597.656973925968</v>
      </c>
      <c r="AX117" s="0" t="n">
        <f aca="false">AW117*EXP((Inputs!$B$6-Inputs!$B$7-0.5*Inputs!$B$8^2)*$B$2+Inputs!$B$8*SQRT($B$2)*MC_Shocks!AV114)</f>
        <v>596.302977612551</v>
      </c>
      <c r="AY117" s="0" t="n">
        <f aca="false">AX117*EXP((Inputs!$B$6-Inputs!$B$7-0.5*Inputs!$B$8^2)*$B$2+Inputs!$B$8*SQRT($B$2)*MC_Shocks!AW114)</f>
        <v>599.362487190179</v>
      </c>
      <c r="AZ117" s="0" t="n">
        <f aca="false">AY117*EXP((Inputs!$B$6-Inputs!$B$7-0.5*Inputs!$B$8^2)*$B$2+Inputs!$B$8*SQRT($B$2)*MC_Shocks!AX114)</f>
        <v>597.578612607464</v>
      </c>
      <c r="BA117" s="0" t="n">
        <f aca="false">AZ117*EXP((Inputs!$B$6-Inputs!$B$7-0.5*Inputs!$B$8^2)*$B$2+Inputs!$B$8*SQRT($B$2)*MC_Shocks!AY114)</f>
        <v>588.531338778646</v>
      </c>
      <c r="BB117" s="0" t="n">
        <f aca="false">BA117*EXP((Inputs!$B$6-Inputs!$B$7-0.5*Inputs!$B$8^2)*$B$2+Inputs!$B$8*SQRT($B$2)*MC_Shocks!AZ114)</f>
        <v>587.889865063724</v>
      </c>
      <c r="BC117" s="0" t="n">
        <f aca="false">BB117*EXP((Inputs!$B$6-Inputs!$B$7-0.5*Inputs!$B$8^2)*$B$2+Inputs!$B$8*SQRT($B$2)*MC_Shocks!BA114)</f>
        <v>577.006104347067</v>
      </c>
      <c r="BD117" s="0" t="n">
        <f aca="false">BC117*EXP((Inputs!$B$6-Inputs!$B$7-0.5*Inputs!$B$8^2)*$B$2+Inputs!$B$8*SQRT($B$2)*MC_Shocks!BB114)</f>
        <v>578.682299953951</v>
      </c>
      <c r="BE117" s="0" t="n">
        <f aca="false">BD117*EXP((Inputs!$B$6-Inputs!$B$7-0.5*Inputs!$B$8^2)*$B$2+Inputs!$B$8*SQRT($B$2)*MC_Shocks!BC114)</f>
        <v>574.258245064779</v>
      </c>
      <c r="BF117" s="0" t="n">
        <f aca="false">BE117*EXP((Inputs!$B$6-Inputs!$B$7-0.5*Inputs!$B$8^2)*$B$2+Inputs!$B$8*SQRT($B$2)*MC_Shocks!BD114)</f>
        <v>575.057168005918</v>
      </c>
      <c r="BG117" s="0" t="n">
        <f aca="false">BF117*EXP((Inputs!$B$6-Inputs!$B$7-0.5*Inputs!$B$8^2)*$B$2+Inputs!$B$8*SQRT($B$2)*MC_Shocks!BE114)</f>
        <v>581.138024164796</v>
      </c>
      <c r="BH117" s="0" t="n">
        <f aca="false">BG117*EXP((Inputs!$B$6-Inputs!$B$7-0.5*Inputs!$B$8^2)*$B$2+Inputs!$B$8*SQRT($B$2)*MC_Shocks!BF114)</f>
        <v>576.834982313462</v>
      </c>
      <c r="BI117" s="0" t="n">
        <f aca="false">BH117*EXP((Inputs!$B$6-Inputs!$B$7-0.5*Inputs!$B$8^2)*$B$2+Inputs!$B$8*SQRT($B$2)*MC_Shocks!BG114)</f>
        <v>581.766674999247</v>
      </c>
      <c r="BJ117" s="0" t="n">
        <f aca="false">BI117*EXP((Inputs!$B$6-Inputs!$B$7-0.5*Inputs!$B$8^2)*$B$2+Inputs!$B$8*SQRT($B$2)*MC_Shocks!BH114)</f>
        <v>579.824650136399</v>
      </c>
      <c r="BK117" s="0" t="n">
        <f aca="false">BJ117*EXP((Inputs!$B$6-Inputs!$B$7-0.5*Inputs!$B$8^2)*$B$2+Inputs!$B$8*SQRT($B$2)*MC_Shocks!BI114)</f>
        <v>588.000668117382</v>
      </c>
      <c r="BL117" s="0" t="n">
        <f aca="false">BK117*EXP((Inputs!$B$6-Inputs!$B$7-0.5*Inputs!$B$8^2)*$B$2+Inputs!$B$8*SQRT($B$2)*MC_Shocks!BJ114)</f>
        <v>586.355153762494</v>
      </c>
      <c r="BM117" s="0" t="n">
        <f aca="false">BL117*EXP((Inputs!$B$6-Inputs!$B$7-0.5*Inputs!$B$8^2)*$B$2+Inputs!$B$8*SQRT($B$2)*MC_Shocks!BK114)</f>
        <v>582.513522691975</v>
      </c>
      <c r="BN117" s="0" t="n">
        <f aca="false">AVERAGE(C117:BM117)</f>
        <v>593.759157987736</v>
      </c>
      <c r="BO117" s="0" t="n">
        <f aca="false">MAX(B117:BM117)</f>
        <v>618.970049299327</v>
      </c>
      <c r="BP117" s="0" t="n">
        <f aca="false">MAX(BM117-Inputs!$B$4,0)</f>
        <v>7.51352269197469</v>
      </c>
      <c r="BQ117" s="0" t="n">
        <f aca="false">MAX(Inputs!$B$4-BM117,0)</f>
        <v>0</v>
      </c>
      <c r="BR117" s="0" t="n">
        <f aca="false">MAX(BN117-Inputs!$B$4,0)</f>
        <v>18.7591579877358</v>
      </c>
      <c r="BS117" s="0" t="n">
        <f aca="false">IF(BO117&gt;=Inputs!$B$9,0,MAX(BM117-Inputs!$B$4,0))</f>
        <v>0</v>
      </c>
    </row>
    <row r="118" customFormat="false" ht="15" hidden="false" customHeight="false" outlineLevel="0" collapsed="false">
      <c r="A118" s="0" t="n">
        <v>114</v>
      </c>
      <c r="B118" s="0" t="n">
        <f aca="false">Inputs!$B$3</f>
        <v>574.788024902344</v>
      </c>
      <c r="C118" s="0" t="n">
        <f aca="false">B118*EXP((Inputs!$B$6-Inputs!$B$7-0.5*Inputs!$B$8^2)*$B$2+Inputs!$B$8*SQRT($B$2)*MC_Shocks!A115)</f>
        <v>577.984749867538</v>
      </c>
      <c r="D118" s="0" t="n">
        <f aca="false">C118*EXP((Inputs!$B$6-Inputs!$B$7-0.5*Inputs!$B$8^2)*$B$2+Inputs!$B$8*SQRT($B$2)*MC_Shocks!B115)</f>
        <v>576.044381421664</v>
      </c>
      <c r="E118" s="0" t="n">
        <f aca="false">D118*EXP((Inputs!$B$6-Inputs!$B$7-0.5*Inputs!$B$8^2)*$B$2+Inputs!$B$8*SQRT($B$2)*MC_Shocks!C115)</f>
        <v>572.265961148896</v>
      </c>
      <c r="F118" s="0" t="n">
        <f aca="false">E118*EXP((Inputs!$B$6-Inputs!$B$7-0.5*Inputs!$B$8^2)*$B$2+Inputs!$B$8*SQRT($B$2)*MC_Shocks!D115)</f>
        <v>570.154566395989</v>
      </c>
      <c r="G118" s="0" t="n">
        <f aca="false">F118*EXP((Inputs!$B$6-Inputs!$B$7-0.5*Inputs!$B$8^2)*$B$2+Inputs!$B$8*SQRT($B$2)*MC_Shocks!E115)</f>
        <v>570.006611008117</v>
      </c>
      <c r="H118" s="0" t="n">
        <f aca="false">G118*EXP((Inputs!$B$6-Inputs!$B$7-0.5*Inputs!$B$8^2)*$B$2+Inputs!$B$8*SQRT($B$2)*MC_Shocks!F115)</f>
        <v>576.162505982897</v>
      </c>
      <c r="I118" s="0" t="n">
        <f aca="false">H118*EXP((Inputs!$B$6-Inputs!$B$7-0.5*Inputs!$B$8^2)*$B$2+Inputs!$B$8*SQRT($B$2)*MC_Shocks!G115)</f>
        <v>567.443414609465</v>
      </c>
      <c r="J118" s="0" t="n">
        <f aca="false">I118*EXP((Inputs!$B$6-Inputs!$B$7-0.5*Inputs!$B$8^2)*$B$2+Inputs!$B$8*SQRT($B$2)*MC_Shocks!H115)</f>
        <v>567.600859824821</v>
      </c>
      <c r="K118" s="0" t="n">
        <f aca="false">J118*EXP((Inputs!$B$6-Inputs!$B$7-0.5*Inputs!$B$8^2)*$B$2+Inputs!$B$8*SQRT($B$2)*MC_Shocks!I115)</f>
        <v>570.475442999254</v>
      </c>
      <c r="L118" s="0" t="n">
        <f aca="false">K118*EXP((Inputs!$B$6-Inputs!$B$7-0.5*Inputs!$B$8^2)*$B$2+Inputs!$B$8*SQRT($B$2)*MC_Shocks!J115)</f>
        <v>571.405474948549</v>
      </c>
      <c r="M118" s="0" t="n">
        <f aca="false">L118*EXP((Inputs!$B$6-Inputs!$B$7-0.5*Inputs!$B$8^2)*$B$2+Inputs!$B$8*SQRT($B$2)*MC_Shocks!K115)</f>
        <v>577.428432543673</v>
      </c>
      <c r="N118" s="0" t="n">
        <f aca="false">M118*EXP((Inputs!$B$6-Inputs!$B$7-0.5*Inputs!$B$8^2)*$B$2+Inputs!$B$8*SQRT($B$2)*MC_Shocks!L115)</f>
        <v>577.142415975601</v>
      </c>
      <c r="O118" s="0" t="n">
        <f aca="false">N118*EXP((Inputs!$B$6-Inputs!$B$7-0.5*Inputs!$B$8^2)*$B$2+Inputs!$B$8*SQRT($B$2)*MC_Shocks!M115)</f>
        <v>576.352438415118</v>
      </c>
      <c r="P118" s="0" t="n">
        <f aca="false">O118*EXP((Inputs!$B$6-Inputs!$B$7-0.5*Inputs!$B$8^2)*$B$2+Inputs!$B$8*SQRT($B$2)*MC_Shocks!N115)</f>
        <v>579.12167408902</v>
      </c>
      <c r="Q118" s="0" t="n">
        <f aca="false">P118*EXP((Inputs!$B$6-Inputs!$B$7-0.5*Inputs!$B$8^2)*$B$2+Inputs!$B$8*SQRT($B$2)*MC_Shocks!O115)</f>
        <v>579.632789256035</v>
      </c>
      <c r="R118" s="0" t="n">
        <f aca="false">Q118*EXP((Inputs!$B$6-Inputs!$B$7-0.5*Inputs!$B$8^2)*$B$2+Inputs!$B$8*SQRT($B$2)*MC_Shocks!P115)</f>
        <v>577.894896105921</v>
      </c>
      <c r="S118" s="0" t="n">
        <f aca="false">R118*EXP((Inputs!$B$6-Inputs!$B$7-0.5*Inputs!$B$8^2)*$B$2+Inputs!$B$8*SQRT($B$2)*MC_Shocks!Q115)</f>
        <v>580.320704623826</v>
      </c>
      <c r="T118" s="0" t="n">
        <f aca="false">S118*EXP((Inputs!$B$6-Inputs!$B$7-0.5*Inputs!$B$8^2)*$B$2+Inputs!$B$8*SQRT($B$2)*MC_Shocks!R115)</f>
        <v>577.378907230278</v>
      </c>
      <c r="U118" s="0" t="n">
        <f aca="false">T118*EXP((Inputs!$B$6-Inputs!$B$7-0.5*Inputs!$B$8^2)*$B$2+Inputs!$B$8*SQRT($B$2)*MC_Shocks!S115)</f>
        <v>574.640495000387</v>
      </c>
      <c r="V118" s="0" t="n">
        <f aca="false">U118*EXP((Inputs!$B$6-Inputs!$B$7-0.5*Inputs!$B$8^2)*$B$2+Inputs!$B$8*SQRT($B$2)*MC_Shocks!T115)</f>
        <v>572.29259534643</v>
      </c>
      <c r="W118" s="0" t="n">
        <f aca="false">V118*EXP((Inputs!$B$6-Inputs!$B$7-0.5*Inputs!$B$8^2)*$B$2+Inputs!$B$8*SQRT($B$2)*MC_Shocks!U115)</f>
        <v>578.523150212655</v>
      </c>
      <c r="X118" s="0" t="n">
        <f aca="false">W118*EXP((Inputs!$B$6-Inputs!$B$7-0.5*Inputs!$B$8^2)*$B$2+Inputs!$B$8*SQRT($B$2)*MC_Shocks!V115)</f>
        <v>563.981073962717</v>
      </c>
      <c r="Y118" s="0" t="n">
        <f aca="false">X118*EXP((Inputs!$B$6-Inputs!$B$7-0.5*Inputs!$B$8^2)*$B$2+Inputs!$B$8*SQRT($B$2)*MC_Shocks!W115)</f>
        <v>565.807147853127</v>
      </c>
      <c r="Z118" s="0" t="n">
        <f aca="false">Y118*EXP((Inputs!$B$6-Inputs!$B$7-0.5*Inputs!$B$8^2)*$B$2+Inputs!$B$8*SQRT($B$2)*MC_Shocks!X115)</f>
        <v>566.014387022666</v>
      </c>
      <c r="AA118" s="0" t="n">
        <f aca="false">Z118*EXP((Inputs!$B$6-Inputs!$B$7-0.5*Inputs!$B$8^2)*$B$2+Inputs!$B$8*SQRT($B$2)*MC_Shocks!Y115)</f>
        <v>558.569775578115</v>
      </c>
      <c r="AB118" s="0" t="n">
        <f aca="false">AA118*EXP((Inputs!$B$6-Inputs!$B$7-0.5*Inputs!$B$8^2)*$B$2+Inputs!$B$8*SQRT($B$2)*MC_Shocks!Z115)</f>
        <v>559.996717870309</v>
      </c>
      <c r="AC118" s="0" t="n">
        <f aca="false">AB118*EXP((Inputs!$B$6-Inputs!$B$7-0.5*Inputs!$B$8^2)*$B$2+Inputs!$B$8*SQRT($B$2)*MC_Shocks!AA115)</f>
        <v>562.167232564277</v>
      </c>
      <c r="AD118" s="0" t="n">
        <f aca="false">AC118*EXP((Inputs!$B$6-Inputs!$B$7-0.5*Inputs!$B$8^2)*$B$2+Inputs!$B$8*SQRT($B$2)*MC_Shocks!AB115)</f>
        <v>564.856256329027</v>
      </c>
      <c r="AE118" s="0" t="n">
        <f aca="false">AD118*EXP((Inputs!$B$6-Inputs!$B$7-0.5*Inputs!$B$8^2)*$B$2+Inputs!$B$8*SQRT($B$2)*MC_Shocks!AC115)</f>
        <v>553.149752124301</v>
      </c>
      <c r="AF118" s="0" t="n">
        <f aca="false">AE118*EXP((Inputs!$B$6-Inputs!$B$7-0.5*Inputs!$B$8^2)*$B$2+Inputs!$B$8*SQRT($B$2)*MC_Shocks!AD115)</f>
        <v>559.230988954331</v>
      </c>
      <c r="AG118" s="0" t="n">
        <f aca="false">AF118*EXP((Inputs!$B$6-Inputs!$B$7-0.5*Inputs!$B$8^2)*$B$2+Inputs!$B$8*SQRT($B$2)*MC_Shocks!AE115)</f>
        <v>556.020129200051</v>
      </c>
      <c r="AH118" s="0" t="n">
        <f aca="false">AG118*EXP((Inputs!$B$6-Inputs!$B$7-0.5*Inputs!$B$8^2)*$B$2+Inputs!$B$8*SQRT($B$2)*MC_Shocks!AF115)</f>
        <v>559.109500319939</v>
      </c>
      <c r="AI118" s="0" t="n">
        <f aca="false">AH118*EXP((Inputs!$B$6-Inputs!$B$7-0.5*Inputs!$B$8^2)*$B$2+Inputs!$B$8*SQRT($B$2)*MC_Shocks!AG115)</f>
        <v>562.459188211737</v>
      </c>
      <c r="AJ118" s="0" t="n">
        <f aca="false">AI118*EXP((Inputs!$B$6-Inputs!$B$7-0.5*Inputs!$B$8^2)*$B$2+Inputs!$B$8*SQRT($B$2)*MC_Shocks!AH115)</f>
        <v>558.613656589876</v>
      </c>
      <c r="AK118" s="0" t="n">
        <f aca="false">AJ118*EXP((Inputs!$B$6-Inputs!$B$7-0.5*Inputs!$B$8^2)*$B$2+Inputs!$B$8*SQRT($B$2)*MC_Shocks!AI115)</f>
        <v>561.601111483507</v>
      </c>
      <c r="AL118" s="0" t="n">
        <f aca="false">AK118*EXP((Inputs!$B$6-Inputs!$B$7-0.5*Inputs!$B$8^2)*$B$2+Inputs!$B$8*SQRT($B$2)*MC_Shocks!AJ115)</f>
        <v>559.939116187104</v>
      </c>
      <c r="AM118" s="0" t="n">
        <f aca="false">AL118*EXP((Inputs!$B$6-Inputs!$B$7-0.5*Inputs!$B$8^2)*$B$2+Inputs!$B$8*SQRT($B$2)*MC_Shocks!AK115)</f>
        <v>550.865253420256</v>
      </c>
      <c r="AN118" s="0" t="n">
        <f aca="false">AM118*EXP((Inputs!$B$6-Inputs!$B$7-0.5*Inputs!$B$8^2)*$B$2+Inputs!$B$8*SQRT($B$2)*MC_Shocks!AL115)</f>
        <v>556.044434346267</v>
      </c>
      <c r="AO118" s="0" t="n">
        <f aca="false">AN118*EXP((Inputs!$B$6-Inputs!$B$7-0.5*Inputs!$B$8^2)*$B$2+Inputs!$B$8*SQRT($B$2)*MC_Shocks!AM115)</f>
        <v>552.688269825705</v>
      </c>
      <c r="AP118" s="0" t="n">
        <f aca="false">AO118*EXP((Inputs!$B$6-Inputs!$B$7-0.5*Inputs!$B$8^2)*$B$2+Inputs!$B$8*SQRT($B$2)*MC_Shocks!AN115)</f>
        <v>549.006235643211</v>
      </c>
      <c r="AQ118" s="0" t="n">
        <f aca="false">AP118*EXP((Inputs!$B$6-Inputs!$B$7-0.5*Inputs!$B$8^2)*$B$2+Inputs!$B$8*SQRT($B$2)*MC_Shocks!AO115)</f>
        <v>547.305212176946</v>
      </c>
      <c r="AR118" s="0" t="n">
        <f aca="false">AQ118*EXP((Inputs!$B$6-Inputs!$B$7-0.5*Inputs!$B$8^2)*$B$2+Inputs!$B$8*SQRT($B$2)*MC_Shocks!AP115)</f>
        <v>548.540213578582</v>
      </c>
      <c r="AS118" s="0" t="n">
        <f aca="false">AR118*EXP((Inputs!$B$6-Inputs!$B$7-0.5*Inputs!$B$8^2)*$B$2+Inputs!$B$8*SQRT($B$2)*MC_Shocks!AQ115)</f>
        <v>548.342776716344</v>
      </c>
      <c r="AT118" s="0" t="n">
        <f aca="false">AS118*EXP((Inputs!$B$6-Inputs!$B$7-0.5*Inputs!$B$8^2)*$B$2+Inputs!$B$8*SQRT($B$2)*MC_Shocks!AR115)</f>
        <v>550.783999904493</v>
      </c>
      <c r="AU118" s="0" t="n">
        <f aca="false">AT118*EXP((Inputs!$B$6-Inputs!$B$7-0.5*Inputs!$B$8^2)*$B$2+Inputs!$B$8*SQRT($B$2)*MC_Shocks!AS115)</f>
        <v>545.013698080123</v>
      </c>
      <c r="AV118" s="0" t="n">
        <f aca="false">AU118*EXP((Inputs!$B$6-Inputs!$B$7-0.5*Inputs!$B$8^2)*$B$2+Inputs!$B$8*SQRT($B$2)*MC_Shocks!AT115)</f>
        <v>541.864480417716</v>
      </c>
      <c r="AW118" s="0" t="n">
        <f aca="false">AV118*EXP((Inputs!$B$6-Inputs!$B$7-0.5*Inputs!$B$8^2)*$B$2+Inputs!$B$8*SQRT($B$2)*MC_Shocks!AU115)</f>
        <v>541.417154169491</v>
      </c>
      <c r="AX118" s="0" t="n">
        <f aca="false">AW118*EXP((Inputs!$B$6-Inputs!$B$7-0.5*Inputs!$B$8^2)*$B$2+Inputs!$B$8*SQRT($B$2)*MC_Shocks!AV115)</f>
        <v>549.68217912545</v>
      </c>
      <c r="AY118" s="0" t="n">
        <f aca="false">AX118*EXP((Inputs!$B$6-Inputs!$B$7-0.5*Inputs!$B$8^2)*$B$2+Inputs!$B$8*SQRT($B$2)*MC_Shocks!AW115)</f>
        <v>549.237917232956</v>
      </c>
      <c r="AZ118" s="0" t="n">
        <f aca="false">AY118*EXP((Inputs!$B$6-Inputs!$B$7-0.5*Inputs!$B$8^2)*$B$2+Inputs!$B$8*SQRT($B$2)*MC_Shocks!AX115)</f>
        <v>554.038991448385</v>
      </c>
      <c r="BA118" s="0" t="n">
        <f aca="false">AZ118*EXP((Inputs!$B$6-Inputs!$B$7-0.5*Inputs!$B$8^2)*$B$2+Inputs!$B$8*SQRT($B$2)*MC_Shocks!AY115)</f>
        <v>554.260753560497</v>
      </c>
      <c r="BB118" s="0" t="n">
        <f aca="false">BA118*EXP((Inputs!$B$6-Inputs!$B$7-0.5*Inputs!$B$8^2)*$B$2+Inputs!$B$8*SQRT($B$2)*MC_Shocks!AZ115)</f>
        <v>552.190299826716</v>
      </c>
      <c r="BC118" s="0" t="n">
        <f aca="false">BB118*EXP((Inputs!$B$6-Inputs!$B$7-0.5*Inputs!$B$8^2)*$B$2+Inputs!$B$8*SQRT($B$2)*MC_Shocks!BA115)</f>
        <v>551.162566917538</v>
      </c>
      <c r="BD118" s="0" t="n">
        <f aca="false">BC118*EXP((Inputs!$B$6-Inputs!$B$7-0.5*Inputs!$B$8^2)*$B$2+Inputs!$B$8*SQRT($B$2)*MC_Shocks!BB115)</f>
        <v>550.478591451542</v>
      </c>
      <c r="BE118" s="0" t="n">
        <f aca="false">BD118*EXP((Inputs!$B$6-Inputs!$B$7-0.5*Inputs!$B$8^2)*$B$2+Inputs!$B$8*SQRT($B$2)*MC_Shocks!BC115)</f>
        <v>553.173166105786</v>
      </c>
      <c r="BF118" s="0" t="n">
        <f aca="false">BE118*EXP((Inputs!$B$6-Inputs!$B$7-0.5*Inputs!$B$8^2)*$B$2+Inputs!$B$8*SQRT($B$2)*MC_Shocks!BD115)</f>
        <v>559.291138171024</v>
      </c>
      <c r="BG118" s="0" t="n">
        <f aca="false">BF118*EXP((Inputs!$B$6-Inputs!$B$7-0.5*Inputs!$B$8^2)*$B$2+Inputs!$B$8*SQRT($B$2)*MC_Shocks!BE115)</f>
        <v>560.942171468379</v>
      </c>
      <c r="BH118" s="0" t="n">
        <f aca="false">BG118*EXP((Inputs!$B$6-Inputs!$B$7-0.5*Inputs!$B$8^2)*$B$2+Inputs!$B$8*SQRT($B$2)*MC_Shocks!BF115)</f>
        <v>566.30295300787</v>
      </c>
      <c r="BI118" s="0" t="n">
        <f aca="false">BH118*EXP((Inputs!$B$6-Inputs!$B$7-0.5*Inputs!$B$8^2)*$B$2+Inputs!$B$8*SQRT($B$2)*MC_Shocks!BG115)</f>
        <v>562.038231996277</v>
      </c>
      <c r="BJ118" s="0" t="n">
        <f aca="false">BI118*EXP((Inputs!$B$6-Inputs!$B$7-0.5*Inputs!$B$8^2)*$B$2+Inputs!$B$8*SQRT($B$2)*MC_Shocks!BH115)</f>
        <v>560.245430300194</v>
      </c>
      <c r="BK118" s="0" t="n">
        <f aca="false">BJ118*EXP((Inputs!$B$6-Inputs!$B$7-0.5*Inputs!$B$8^2)*$B$2+Inputs!$B$8*SQRT($B$2)*MC_Shocks!BI115)</f>
        <v>557.088113316203</v>
      </c>
      <c r="BL118" s="0" t="n">
        <f aca="false">BK118*EXP((Inputs!$B$6-Inputs!$B$7-0.5*Inputs!$B$8^2)*$B$2+Inputs!$B$8*SQRT($B$2)*MC_Shocks!BJ115)</f>
        <v>558.532173855939</v>
      </c>
      <c r="BM118" s="0" t="n">
        <f aca="false">BL118*EXP((Inputs!$B$6-Inputs!$B$7-0.5*Inputs!$B$8^2)*$B$2+Inputs!$B$8*SQRT($B$2)*MC_Shocks!BK115)</f>
        <v>556.996496144266</v>
      </c>
      <c r="BN118" s="0" t="n">
        <f aca="false">AVERAGE(C118:BM118)</f>
        <v>562.052720689927</v>
      </c>
      <c r="BO118" s="0" t="n">
        <f aca="false">MAX(B118:BM118)</f>
        <v>580.320704623826</v>
      </c>
      <c r="BP118" s="0" t="n">
        <f aca="false">MAX(BM118-Inputs!$B$4,0)</f>
        <v>0</v>
      </c>
      <c r="BQ118" s="0" t="n">
        <f aca="false">MAX(Inputs!$B$4-BM118,0)</f>
        <v>18.0035038557337</v>
      </c>
      <c r="BR118" s="0" t="n">
        <f aca="false">MAX(BN118-Inputs!$B$4,0)</f>
        <v>0</v>
      </c>
      <c r="BS118" s="0" t="n">
        <f aca="false">IF(BO118&gt;=Inputs!$B$9,0,MAX(BM118-Inputs!$B$4,0))</f>
        <v>0</v>
      </c>
    </row>
    <row r="119" customFormat="false" ht="15" hidden="false" customHeight="false" outlineLevel="0" collapsed="false">
      <c r="A119" s="0" t="n">
        <v>115</v>
      </c>
      <c r="B119" s="0" t="n">
        <f aca="false">Inputs!$B$3</f>
        <v>574.788024902344</v>
      </c>
      <c r="C119" s="0" t="n">
        <f aca="false">B119*EXP((Inputs!$B$6-Inputs!$B$7-0.5*Inputs!$B$8^2)*$B$2+Inputs!$B$8*SQRT($B$2)*MC_Shocks!A116)</f>
        <v>578.179808945178</v>
      </c>
      <c r="D119" s="0" t="n">
        <f aca="false">C119*EXP((Inputs!$B$6-Inputs!$B$7-0.5*Inputs!$B$8^2)*$B$2+Inputs!$B$8*SQRT($B$2)*MC_Shocks!B116)</f>
        <v>573.979473885687</v>
      </c>
      <c r="E119" s="0" t="n">
        <f aca="false">D119*EXP((Inputs!$B$6-Inputs!$B$7-0.5*Inputs!$B$8^2)*$B$2+Inputs!$B$8*SQRT($B$2)*MC_Shocks!C116)</f>
        <v>574.229605918244</v>
      </c>
      <c r="F119" s="0" t="n">
        <f aca="false">E119*EXP((Inputs!$B$6-Inputs!$B$7-0.5*Inputs!$B$8^2)*$B$2+Inputs!$B$8*SQRT($B$2)*MC_Shocks!D116)</f>
        <v>577.421482071115</v>
      </c>
      <c r="G119" s="0" t="n">
        <f aca="false">F119*EXP((Inputs!$B$6-Inputs!$B$7-0.5*Inputs!$B$8^2)*$B$2+Inputs!$B$8*SQRT($B$2)*MC_Shocks!E116)</f>
        <v>568.091690572888</v>
      </c>
      <c r="H119" s="0" t="n">
        <f aca="false">G119*EXP((Inputs!$B$6-Inputs!$B$7-0.5*Inputs!$B$8^2)*$B$2+Inputs!$B$8*SQRT($B$2)*MC_Shocks!F116)</f>
        <v>577.788554368575</v>
      </c>
      <c r="I119" s="0" t="n">
        <f aca="false">H119*EXP((Inputs!$B$6-Inputs!$B$7-0.5*Inputs!$B$8^2)*$B$2+Inputs!$B$8*SQRT($B$2)*MC_Shocks!G116)</f>
        <v>576.54654503181</v>
      </c>
      <c r="J119" s="0" t="n">
        <f aca="false">I119*EXP((Inputs!$B$6-Inputs!$B$7-0.5*Inputs!$B$8^2)*$B$2+Inputs!$B$8*SQRT($B$2)*MC_Shocks!H116)</f>
        <v>567.41209507322</v>
      </c>
      <c r="K119" s="0" t="n">
        <f aca="false">J119*EXP((Inputs!$B$6-Inputs!$B$7-0.5*Inputs!$B$8^2)*$B$2+Inputs!$B$8*SQRT($B$2)*MC_Shocks!I116)</f>
        <v>568.177755310348</v>
      </c>
      <c r="L119" s="0" t="n">
        <f aca="false">K119*EXP((Inputs!$B$6-Inputs!$B$7-0.5*Inputs!$B$8^2)*$B$2+Inputs!$B$8*SQRT($B$2)*MC_Shocks!J116)</f>
        <v>568.382127779731</v>
      </c>
      <c r="M119" s="0" t="n">
        <f aca="false">L119*EXP((Inputs!$B$6-Inputs!$B$7-0.5*Inputs!$B$8^2)*$B$2+Inputs!$B$8*SQRT($B$2)*MC_Shocks!K116)</f>
        <v>568.066571667424</v>
      </c>
      <c r="N119" s="0" t="n">
        <f aca="false">M119*EXP((Inputs!$B$6-Inputs!$B$7-0.5*Inputs!$B$8^2)*$B$2+Inputs!$B$8*SQRT($B$2)*MC_Shocks!L116)</f>
        <v>572.604942113925</v>
      </c>
      <c r="O119" s="0" t="n">
        <f aca="false">N119*EXP((Inputs!$B$6-Inputs!$B$7-0.5*Inputs!$B$8^2)*$B$2+Inputs!$B$8*SQRT($B$2)*MC_Shocks!M116)</f>
        <v>576.06459767107</v>
      </c>
      <c r="P119" s="0" t="n">
        <f aca="false">O119*EXP((Inputs!$B$6-Inputs!$B$7-0.5*Inputs!$B$8^2)*$B$2+Inputs!$B$8*SQRT($B$2)*MC_Shocks!N116)</f>
        <v>577.481941085037</v>
      </c>
      <c r="Q119" s="0" t="n">
        <f aca="false">P119*EXP((Inputs!$B$6-Inputs!$B$7-0.5*Inputs!$B$8^2)*$B$2+Inputs!$B$8*SQRT($B$2)*MC_Shocks!O116)</f>
        <v>579.602524399608</v>
      </c>
      <c r="R119" s="0" t="n">
        <f aca="false">Q119*EXP((Inputs!$B$6-Inputs!$B$7-0.5*Inputs!$B$8^2)*$B$2+Inputs!$B$8*SQRT($B$2)*MC_Shocks!P116)</f>
        <v>579.177516466262</v>
      </c>
      <c r="S119" s="0" t="n">
        <f aca="false">R119*EXP((Inputs!$B$6-Inputs!$B$7-0.5*Inputs!$B$8^2)*$B$2+Inputs!$B$8*SQRT($B$2)*MC_Shocks!Q116)</f>
        <v>587.448304265582</v>
      </c>
      <c r="T119" s="0" t="n">
        <f aca="false">S119*EXP((Inputs!$B$6-Inputs!$B$7-0.5*Inputs!$B$8^2)*$B$2+Inputs!$B$8*SQRT($B$2)*MC_Shocks!R116)</f>
        <v>580.650004142621</v>
      </c>
      <c r="U119" s="0" t="n">
        <f aca="false">T119*EXP((Inputs!$B$6-Inputs!$B$7-0.5*Inputs!$B$8^2)*$B$2+Inputs!$B$8*SQRT($B$2)*MC_Shocks!S116)</f>
        <v>581.348469138829</v>
      </c>
      <c r="V119" s="0" t="n">
        <f aca="false">U119*EXP((Inputs!$B$6-Inputs!$B$7-0.5*Inputs!$B$8^2)*$B$2+Inputs!$B$8*SQRT($B$2)*MC_Shocks!T116)</f>
        <v>581.703296204059</v>
      </c>
      <c r="W119" s="0" t="n">
        <f aca="false">V119*EXP((Inputs!$B$6-Inputs!$B$7-0.5*Inputs!$B$8^2)*$B$2+Inputs!$B$8*SQRT($B$2)*MC_Shocks!U116)</f>
        <v>585.523645197248</v>
      </c>
      <c r="X119" s="0" t="n">
        <f aca="false">W119*EXP((Inputs!$B$6-Inputs!$B$7-0.5*Inputs!$B$8^2)*$B$2+Inputs!$B$8*SQRT($B$2)*MC_Shocks!V116)</f>
        <v>581.671953290506</v>
      </c>
      <c r="Y119" s="0" t="n">
        <f aca="false">X119*EXP((Inputs!$B$6-Inputs!$B$7-0.5*Inputs!$B$8^2)*$B$2+Inputs!$B$8*SQRT($B$2)*MC_Shocks!W116)</f>
        <v>573.735492513791</v>
      </c>
      <c r="Z119" s="0" t="n">
        <f aca="false">Y119*EXP((Inputs!$B$6-Inputs!$B$7-0.5*Inputs!$B$8^2)*$B$2+Inputs!$B$8*SQRT($B$2)*MC_Shocks!X116)</f>
        <v>574.503893382867</v>
      </c>
      <c r="AA119" s="0" t="n">
        <f aca="false">Z119*EXP((Inputs!$B$6-Inputs!$B$7-0.5*Inputs!$B$8^2)*$B$2+Inputs!$B$8*SQRT($B$2)*MC_Shocks!Y116)</f>
        <v>575.841352169539</v>
      </c>
      <c r="AB119" s="0" t="n">
        <f aca="false">AA119*EXP((Inputs!$B$6-Inputs!$B$7-0.5*Inputs!$B$8^2)*$B$2+Inputs!$B$8*SQRT($B$2)*MC_Shocks!Z116)</f>
        <v>582.741361546584</v>
      </c>
      <c r="AC119" s="0" t="n">
        <f aca="false">AB119*EXP((Inputs!$B$6-Inputs!$B$7-0.5*Inputs!$B$8^2)*$B$2+Inputs!$B$8*SQRT($B$2)*MC_Shocks!AA116)</f>
        <v>576.952562664705</v>
      </c>
      <c r="AD119" s="0" t="n">
        <f aca="false">AC119*EXP((Inputs!$B$6-Inputs!$B$7-0.5*Inputs!$B$8^2)*$B$2+Inputs!$B$8*SQRT($B$2)*MC_Shocks!AB116)</f>
        <v>582.31673486981</v>
      </c>
      <c r="AE119" s="0" t="n">
        <f aca="false">AD119*EXP((Inputs!$B$6-Inputs!$B$7-0.5*Inputs!$B$8^2)*$B$2+Inputs!$B$8*SQRT($B$2)*MC_Shocks!AC116)</f>
        <v>593.412309215369</v>
      </c>
      <c r="AF119" s="0" t="n">
        <f aca="false">AE119*EXP((Inputs!$B$6-Inputs!$B$7-0.5*Inputs!$B$8^2)*$B$2+Inputs!$B$8*SQRT($B$2)*MC_Shocks!AD116)</f>
        <v>591.692447056824</v>
      </c>
      <c r="AG119" s="0" t="n">
        <f aca="false">AF119*EXP((Inputs!$B$6-Inputs!$B$7-0.5*Inputs!$B$8^2)*$B$2+Inputs!$B$8*SQRT($B$2)*MC_Shocks!AE116)</f>
        <v>585.719097145738</v>
      </c>
      <c r="AH119" s="0" t="n">
        <f aca="false">AG119*EXP((Inputs!$B$6-Inputs!$B$7-0.5*Inputs!$B$8^2)*$B$2+Inputs!$B$8*SQRT($B$2)*MC_Shocks!AF116)</f>
        <v>583.88621948035</v>
      </c>
      <c r="AI119" s="0" t="n">
        <f aca="false">AH119*EXP((Inputs!$B$6-Inputs!$B$7-0.5*Inputs!$B$8^2)*$B$2+Inputs!$B$8*SQRT($B$2)*MC_Shocks!AG116)</f>
        <v>584.006178715794</v>
      </c>
      <c r="AJ119" s="0" t="n">
        <f aca="false">AI119*EXP((Inputs!$B$6-Inputs!$B$7-0.5*Inputs!$B$8^2)*$B$2+Inputs!$B$8*SQRT($B$2)*MC_Shocks!AH116)</f>
        <v>586.679337824239</v>
      </c>
      <c r="AK119" s="0" t="n">
        <f aca="false">AJ119*EXP((Inputs!$B$6-Inputs!$B$7-0.5*Inputs!$B$8^2)*$B$2+Inputs!$B$8*SQRT($B$2)*MC_Shocks!AI116)</f>
        <v>583.988455173638</v>
      </c>
      <c r="AL119" s="0" t="n">
        <f aca="false">AK119*EXP((Inputs!$B$6-Inputs!$B$7-0.5*Inputs!$B$8^2)*$B$2+Inputs!$B$8*SQRT($B$2)*MC_Shocks!AJ116)</f>
        <v>591.293713493065</v>
      </c>
      <c r="AM119" s="0" t="n">
        <f aca="false">AL119*EXP((Inputs!$B$6-Inputs!$B$7-0.5*Inputs!$B$8^2)*$B$2+Inputs!$B$8*SQRT($B$2)*MC_Shocks!AK116)</f>
        <v>586.144096286159</v>
      </c>
      <c r="AN119" s="0" t="n">
        <f aca="false">AM119*EXP((Inputs!$B$6-Inputs!$B$7-0.5*Inputs!$B$8^2)*$B$2+Inputs!$B$8*SQRT($B$2)*MC_Shocks!AL116)</f>
        <v>578.167106543118</v>
      </c>
      <c r="AO119" s="0" t="n">
        <f aca="false">AN119*EXP((Inputs!$B$6-Inputs!$B$7-0.5*Inputs!$B$8^2)*$B$2+Inputs!$B$8*SQRT($B$2)*MC_Shocks!AM116)</f>
        <v>583.320487677635</v>
      </c>
      <c r="AP119" s="0" t="n">
        <f aca="false">AO119*EXP((Inputs!$B$6-Inputs!$B$7-0.5*Inputs!$B$8^2)*$B$2+Inputs!$B$8*SQRT($B$2)*MC_Shocks!AN116)</f>
        <v>572.943211636458</v>
      </c>
      <c r="AQ119" s="0" t="n">
        <f aca="false">AP119*EXP((Inputs!$B$6-Inputs!$B$7-0.5*Inputs!$B$8^2)*$B$2+Inputs!$B$8*SQRT($B$2)*MC_Shocks!AO116)</f>
        <v>572.070124380197</v>
      </c>
      <c r="AR119" s="0" t="n">
        <f aca="false">AQ119*EXP((Inputs!$B$6-Inputs!$B$7-0.5*Inputs!$B$8^2)*$B$2+Inputs!$B$8*SQRT($B$2)*MC_Shocks!AP116)</f>
        <v>586.450549171667</v>
      </c>
      <c r="AS119" s="0" t="n">
        <f aca="false">AR119*EXP((Inputs!$B$6-Inputs!$B$7-0.5*Inputs!$B$8^2)*$B$2+Inputs!$B$8*SQRT($B$2)*MC_Shocks!AQ116)</f>
        <v>586.449837619992</v>
      </c>
      <c r="AT119" s="0" t="n">
        <f aca="false">AS119*EXP((Inputs!$B$6-Inputs!$B$7-0.5*Inputs!$B$8^2)*$B$2+Inputs!$B$8*SQRT($B$2)*MC_Shocks!AR116)</f>
        <v>581.313650856017</v>
      </c>
      <c r="AU119" s="0" t="n">
        <f aca="false">AT119*EXP((Inputs!$B$6-Inputs!$B$7-0.5*Inputs!$B$8^2)*$B$2+Inputs!$B$8*SQRT($B$2)*MC_Shocks!AS116)</f>
        <v>581.103832105251</v>
      </c>
      <c r="AV119" s="0" t="n">
        <f aca="false">AU119*EXP((Inputs!$B$6-Inputs!$B$7-0.5*Inputs!$B$8^2)*$B$2+Inputs!$B$8*SQRT($B$2)*MC_Shocks!AT116)</f>
        <v>580.924488747083</v>
      </c>
      <c r="AW119" s="0" t="n">
        <f aca="false">AV119*EXP((Inputs!$B$6-Inputs!$B$7-0.5*Inputs!$B$8^2)*$B$2+Inputs!$B$8*SQRT($B$2)*MC_Shocks!AU116)</f>
        <v>581.720177882465</v>
      </c>
      <c r="AX119" s="0" t="n">
        <f aca="false">AW119*EXP((Inputs!$B$6-Inputs!$B$7-0.5*Inputs!$B$8^2)*$B$2+Inputs!$B$8*SQRT($B$2)*MC_Shocks!AV116)</f>
        <v>584.839571113466</v>
      </c>
      <c r="AY119" s="0" t="n">
        <f aca="false">AX119*EXP((Inputs!$B$6-Inputs!$B$7-0.5*Inputs!$B$8^2)*$B$2+Inputs!$B$8*SQRT($B$2)*MC_Shocks!AW116)</f>
        <v>580.093136935067</v>
      </c>
      <c r="AZ119" s="0" t="n">
        <f aca="false">AY119*EXP((Inputs!$B$6-Inputs!$B$7-0.5*Inputs!$B$8^2)*$B$2+Inputs!$B$8*SQRT($B$2)*MC_Shocks!AX116)</f>
        <v>587.966663852389</v>
      </c>
      <c r="BA119" s="0" t="n">
        <f aca="false">AZ119*EXP((Inputs!$B$6-Inputs!$B$7-0.5*Inputs!$B$8^2)*$B$2+Inputs!$B$8*SQRT($B$2)*MC_Shocks!AY116)</f>
        <v>589.166638875612</v>
      </c>
      <c r="BB119" s="0" t="n">
        <f aca="false">BA119*EXP((Inputs!$B$6-Inputs!$B$7-0.5*Inputs!$B$8^2)*$B$2+Inputs!$B$8*SQRT($B$2)*MC_Shocks!AZ116)</f>
        <v>592.629265278161</v>
      </c>
      <c r="BC119" s="0" t="n">
        <f aca="false">BB119*EXP((Inputs!$B$6-Inputs!$B$7-0.5*Inputs!$B$8^2)*$B$2+Inputs!$B$8*SQRT($B$2)*MC_Shocks!BA116)</f>
        <v>589.739115208085</v>
      </c>
      <c r="BD119" s="0" t="n">
        <f aca="false">BC119*EXP((Inputs!$B$6-Inputs!$B$7-0.5*Inputs!$B$8^2)*$B$2+Inputs!$B$8*SQRT($B$2)*MC_Shocks!BB116)</f>
        <v>595.844310240901</v>
      </c>
      <c r="BE119" s="0" t="n">
        <f aca="false">BD119*EXP((Inputs!$B$6-Inputs!$B$7-0.5*Inputs!$B$8^2)*$B$2+Inputs!$B$8*SQRT($B$2)*MC_Shocks!BC116)</f>
        <v>594.686603216958</v>
      </c>
      <c r="BF119" s="0" t="n">
        <f aca="false">BE119*EXP((Inputs!$B$6-Inputs!$B$7-0.5*Inputs!$B$8^2)*$B$2+Inputs!$B$8*SQRT($B$2)*MC_Shocks!BD116)</f>
        <v>596.053656366973</v>
      </c>
      <c r="BG119" s="0" t="n">
        <f aca="false">BF119*EXP((Inputs!$B$6-Inputs!$B$7-0.5*Inputs!$B$8^2)*$B$2+Inputs!$B$8*SQRT($B$2)*MC_Shocks!BE116)</f>
        <v>591.713594112305</v>
      </c>
      <c r="BH119" s="0" t="n">
        <f aca="false">BG119*EXP((Inputs!$B$6-Inputs!$B$7-0.5*Inputs!$B$8^2)*$B$2+Inputs!$B$8*SQRT($B$2)*MC_Shocks!BF116)</f>
        <v>587.10779030598</v>
      </c>
      <c r="BI119" s="0" t="n">
        <f aca="false">BH119*EXP((Inputs!$B$6-Inputs!$B$7-0.5*Inputs!$B$8^2)*$B$2+Inputs!$B$8*SQRT($B$2)*MC_Shocks!BG116)</f>
        <v>590.377560730111</v>
      </c>
      <c r="BJ119" s="0" t="n">
        <f aca="false">BI119*EXP((Inputs!$B$6-Inputs!$B$7-0.5*Inputs!$B$8^2)*$B$2+Inputs!$B$8*SQRT($B$2)*MC_Shocks!BH116)</f>
        <v>588.359101139746</v>
      </c>
      <c r="BK119" s="0" t="n">
        <f aca="false">BJ119*EXP((Inputs!$B$6-Inputs!$B$7-0.5*Inputs!$B$8^2)*$B$2+Inputs!$B$8*SQRT($B$2)*MC_Shocks!BI116)</f>
        <v>584.442534362643</v>
      </c>
      <c r="BL119" s="0" t="n">
        <f aca="false">BK119*EXP((Inputs!$B$6-Inputs!$B$7-0.5*Inputs!$B$8^2)*$B$2+Inputs!$B$8*SQRT($B$2)*MC_Shocks!BJ116)</f>
        <v>581.522950856821</v>
      </c>
      <c r="BM119" s="0" t="n">
        <f aca="false">BL119*EXP((Inputs!$B$6-Inputs!$B$7-0.5*Inputs!$B$8^2)*$B$2+Inputs!$B$8*SQRT($B$2)*MC_Shocks!BK116)</f>
        <v>584.811477558275</v>
      </c>
      <c r="BN119" s="0" t="n">
        <f aca="false">AVERAGE(C119:BM119)</f>
        <v>581.877517347791</v>
      </c>
      <c r="BO119" s="0" t="n">
        <f aca="false">MAX(B119:BM119)</f>
        <v>596.053656366973</v>
      </c>
      <c r="BP119" s="0" t="n">
        <f aca="false">MAX(BM119-Inputs!$B$4,0)</f>
        <v>9.81147755827544</v>
      </c>
      <c r="BQ119" s="0" t="n">
        <f aca="false">MAX(Inputs!$B$4-BM119,0)</f>
        <v>0</v>
      </c>
      <c r="BR119" s="0" t="n">
        <f aca="false">MAX(BN119-Inputs!$B$4,0)</f>
        <v>6.87751734779067</v>
      </c>
      <c r="BS119" s="0" t="n">
        <f aca="false">IF(BO119&gt;=Inputs!$B$9,0,MAX(BM119-Inputs!$B$4,0))</f>
        <v>9.81147755827544</v>
      </c>
    </row>
    <row r="120" customFormat="false" ht="15" hidden="false" customHeight="false" outlineLevel="0" collapsed="false">
      <c r="A120" s="0" t="n">
        <v>116</v>
      </c>
      <c r="B120" s="0" t="n">
        <f aca="false">Inputs!$B$3</f>
        <v>574.788024902344</v>
      </c>
      <c r="C120" s="0" t="n">
        <f aca="false">B120*EXP((Inputs!$B$6-Inputs!$B$7-0.5*Inputs!$B$8^2)*$B$2+Inputs!$B$8*SQRT($B$2)*MC_Shocks!A117)</f>
        <v>571.980852055447</v>
      </c>
      <c r="D120" s="0" t="n">
        <f aca="false">C120*EXP((Inputs!$B$6-Inputs!$B$7-0.5*Inputs!$B$8^2)*$B$2+Inputs!$B$8*SQRT($B$2)*MC_Shocks!B117)</f>
        <v>571.501147511021</v>
      </c>
      <c r="E120" s="0" t="n">
        <f aca="false">D120*EXP((Inputs!$B$6-Inputs!$B$7-0.5*Inputs!$B$8^2)*$B$2+Inputs!$B$8*SQRT($B$2)*MC_Shocks!C117)</f>
        <v>571.623200196032</v>
      </c>
      <c r="F120" s="0" t="n">
        <f aca="false">E120*EXP((Inputs!$B$6-Inputs!$B$7-0.5*Inputs!$B$8^2)*$B$2+Inputs!$B$8*SQRT($B$2)*MC_Shocks!D117)</f>
        <v>563.047563728309</v>
      </c>
      <c r="G120" s="0" t="n">
        <f aca="false">F120*EXP((Inputs!$B$6-Inputs!$B$7-0.5*Inputs!$B$8^2)*$B$2+Inputs!$B$8*SQRT($B$2)*MC_Shocks!E117)</f>
        <v>556.567271472314</v>
      </c>
      <c r="H120" s="0" t="n">
        <f aca="false">G120*EXP((Inputs!$B$6-Inputs!$B$7-0.5*Inputs!$B$8^2)*$B$2+Inputs!$B$8*SQRT($B$2)*MC_Shocks!F117)</f>
        <v>558.106639115747</v>
      </c>
      <c r="I120" s="0" t="n">
        <f aca="false">H120*EXP((Inputs!$B$6-Inputs!$B$7-0.5*Inputs!$B$8^2)*$B$2+Inputs!$B$8*SQRT($B$2)*MC_Shocks!G117)</f>
        <v>554.905348634037</v>
      </c>
      <c r="J120" s="0" t="n">
        <f aca="false">I120*EXP((Inputs!$B$6-Inputs!$B$7-0.5*Inputs!$B$8^2)*$B$2+Inputs!$B$8*SQRT($B$2)*MC_Shocks!H117)</f>
        <v>559.629434958474</v>
      </c>
      <c r="K120" s="0" t="n">
        <f aca="false">J120*EXP((Inputs!$B$6-Inputs!$B$7-0.5*Inputs!$B$8^2)*$B$2+Inputs!$B$8*SQRT($B$2)*MC_Shocks!I117)</f>
        <v>563.991292277895</v>
      </c>
      <c r="L120" s="0" t="n">
        <f aca="false">K120*EXP((Inputs!$B$6-Inputs!$B$7-0.5*Inputs!$B$8^2)*$B$2+Inputs!$B$8*SQRT($B$2)*MC_Shocks!J117)</f>
        <v>567.271642804295</v>
      </c>
      <c r="M120" s="0" t="n">
        <f aca="false">L120*EXP((Inputs!$B$6-Inputs!$B$7-0.5*Inputs!$B$8^2)*$B$2+Inputs!$B$8*SQRT($B$2)*MC_Shocks!K117)</f>
        <v>575.574563719248</v>
      </c>
      <c r="N120" s="0" t="n">
        <f aca="false">M120*EXP((Inputs!$B$6-Inputs!$B$7-0.5*Inputs!$B$8^2)*$B$2+Inputs!$B$8*SQRT($B$2)*MC_Shocks!L117)</f>
        <v>575.249561397603</v>
      </c>
      <c r="O120" s="0" t="n">
        <f aca="false">N120*EXP((Inputs!$B$6-Inputs!$B$7-0.5*Inputs!$B$8^2)*$B$2+Inputs!$B$8*SQRT($B$2)*MC_Shocks!M117)</f>
        <v>578.272869120029</v>
      </c>
      <c r="P120" s="0" t="n">
        <f aca="false">O120*EXP((Inputs!$B$6-Inputs!$B$7-0.5*Inputs!$B$8^2)*$B$2+Inputs!$B$8*SQRT($B$2)*MC_Shocks!N117)</f>
        <v>575.652480841998</v>
      </c>
      <c r="Q120" s="0" t="n">
        <f aca="false">P120*EXP((Inputs!$B$6-Inputs!$B$7-0.5*Inputs!$B$8^2)*$B$2+Inputs!$B$8*SQRT($B$2)*MC_Shocks!O117)</f>
        <v>587.016559188916</v>
      </c>
      <c r="R120" s="0" t="n">
        <f aca="false">Q120*EXP((Inputs!$B$6-Inputs!$B$7-0.5*Inputs!$B$8^2)*$B$2+Inputs!$B$8*SQRT($B$2)*MC_Shocks!P117)</f>
        <v>596.38321902078</v>
      </c>
      <c r="S120" s="0" t="n">
        <f aca="false">R120*EXP((Inputs!$B$6-Inputs!$B$7-0.5*Inputs!$B$8^2)*$B$2+Inputs!$B$8*SQRT($B$2)*MC_Shocks!Q117)</f>
        <v>596.495692435318</v>
      </c>
      <c r="T120" s="0" t="n">
        <f aca="false">S120*EXP((Inputs!$B$6-Inputs!$B$7-0.5*Inputs!$B$8^2)*$B$2+Inputs!$B$8*SQRT($B$2)*MC_Shocks!R117)</f>
        <v>598.384259083079</v>
      </c>
      <c r="U120" s="0" t="n">
        <f aca="false">T120*EXP((Inputs!$B$6-Inputs!$B$7-0.5*Inputs!$B$8^2)*$B$2+Inputs!$B$8*SQRT($B$2)*MC_Shocks!S117)</f>
        <v>604.928762908394</v>
      </c>
      <c r="V120" s="0" t="n">
        <f aca="false">U120*EXP((Inputs!$B$6-Inputs!$B$7-0.5*Inputs!$B$8^2)*$B$2+Inputs!$B$8*SQRT($B$2)*MC_Shocks!T117)</f>
        <v>604.280068240792</v>
      </c>
      <c r="W120" s="0" t="n">
        <f aca="false">V120*EXP((Inputs!$B$6-Inputs!$B$7-0.5*Inputs!$B$8^2)*$B$2+Inputs!$B$8*SQRT($B$2)*MC_Shocks!U117)</f>
        <v>601.197280362987</v>
      </c>
      <c r="X120" s="0" t="n">
        <f aca="false">W120*EXP((Inputs!$B$6-Inputs!$B$7-0.5*Inputs!$B$8^2)*$B$2+Inputs!$B$8*SQRT($B$2)*MC_Shocks!V117)</f>
        <v>605.437167802203</v>
      </c>
      <c r="Y120" s="0" t="n">
        <f aca="false">X120*EXP((Inputs!$B$6-Inputs!$B$7-0.5*Inputs!$B$8^2)*$B$2+Inputs!$B$8*SQRT($B$2)*MC_Shocks!W117)</f>
        <v>605.871169382459</v>
      </c>
      <c r="Z120" s="0" t="n">
        <f aca="false">Y120*EXP((Inputs!$B$6-Inputs!$B$7-0.5*Inputs!$B$8^2)*$B$2+Inputs!$B$8*SQRT($B$2)*MC_Shocks!X117)</f>
        <v>606.808580067386</v>
      </c>
      <c r="AA120" s="0" t="n">
        <f aca="false">Z120*EXP((Inputs!$B$6-Inputs!$B$7-0.5*Inputs!$B$8^2)*$B$2+Inputs!$B$8*SQRT($B$2)*MC_Shocks!Y117)</f>
        <v>602.862698189558</v>
      </c>
      <c r="AB120" s="0" t="n">
        <f aca="false">AA120*EXP((Inputs!$B$6-Inputs!$B$7-0.5*Inputs!$B$8^2)*$B$2+Inputs!$B$8*SQRT($B$2)*MC_Shocks!Z117)</f>
        <v>594.759769051367</v>
      </c>
      <c r="AC120" s="0" t="n">
        <f aca="false">AB120*EXP((Inputs!$B$6-Inputs!$B$7-0.5*Inputs!$B$8^2)*$B$2+Inputs!$B$8*SQRT($B$2)*MC_Shocks!AA117)</f>
        <v>595.931192015867</v>
      </c>
      <c r="AD120" s="0" t="n">
        <f aca="false">AC120*EXP((Inputs!$B$6-Inputs!$B$7-0.5*Inputs!$B$8^2)*$B$2+Inputs!$B$8*SQRT($B$2)*MC_Shocks!AB117)</f>
        <v>600.281413069926</v>
      </c>
      <c r="AE120" s="0" t="n">
        <f aca="false">AD120*EXP((Inputs!$B$6-Inputs!$B$7-0.5*Inputs!$B$8^2)*$B$2+Inputs!$B$8*SQRT($B$2)*MC_Shocks!AC117)</f>
        <v>599.263606314294</v>
      </c>
      <c r="AF120" s="0" t="n">
        <f aca="false">AE120*EXP((Inputs!$B$6-Inputs!$B$7-0.5*Inputs!$B$8^2)*$B$2+Inputs!$B$8*SQRT($B$2)*MC_Shocks!AD117)</f>
        <v>606.188531442175</v>
      </c>
      <c r="AG120" s="0" t="n">
        <f aca="false">AF120*EXP((Inputs!$B$6-Inputs!$B$7-0.5*Inputs!$B$8^2)*$B$2+Inputs!$B$8*SQRT($B$2)*MC_Shocks!AE117)</f>
        <v>602.86978772138</v>
      </c>
      <c r="AH120" s="0" t="n">
        <f aca="false">AG120*EXP((Inputs!$B$6-Inputs!$B$7-0.5*Inputs!$B$8^2)*$B$2+Inputs!$B$8*SQRT($B$2)*MC_Shocks!AF117)</f>
        <v>597.903058379496</v>
      </c>
      <c r="AI120" s="0" t="n">
        <f aca="false">AH120*EXP((Inputs!$B$6-Inputs!$B$7-0.5*Inputs!$B$8^2)*$B$2+Inputs!$B$8*SQRT($B$2)*MC_Shocks!AG117)</f>
        <v>597.640631948075</v>
      </c>
      <c r="AJ120" s="0" t="n">
        <f aca="false">AI120*EXP((Inputs!$B$6-Inputs!$B$7-0.5*Inputs!$B$8^2)*$B$2+Inputs!$B$8*SQRT($B$2)*MC_Shocks!AH117)</f>
        <v>597.305523669723</v>
      </c>
      <c r="AK120" s="0" t="n">
        <f aca="false">AJ120*EXP((Inputs!$B$6-Inputs!$B$7-0.5*Inputs!$B$8^2)*$B$2+Inputs!$B$8*SQRT($B$2)*MC_Shocks!AI117)</f>
        <v>601.02180017352</v>
      </c>
      <c r="AL120" s="0" t="n">
        <f aca="false">AK120*EXP((Inputs!$B$6-Inputs!$B$7-0.5*Inputs!$B$8^2)*$B$2+Inputs!$B$8*SQRT($B$2)*MC_Shocks!AJ117)</f>
        <v>597.394551219138</v>
      </c>
      <c r="AM120" s="0" t="n">
        <f aca="false">AL120*EXP((Inputs!$B$6-Inputs!$B$7-0.5*Inputs!$B$8^2)*$B$2+Inputs!$B$8*SQRT($B$2)*MC_Shocks!AK117)</f>
        <v>603.970376275317</v>
      </c>
      <c r="AN120" s="0" t="n">
        <f aca="false">AM120*EXP((Inputs!$B$6-Inputs!$B$7-0.5*Inputs!$B$8^2)*$B$2+Inputs!$B$8*SQRT($B$2)*MC_Shocks!AL117)</f>
        <v>613.526190819783</v>
      </c>
      <c r="AO120" s="0" t="n">
        <f aca="false">AN120*EXP((Inputs!$B$6-Inputs!$B$7-0.5*Inputs!$B$8^2)*$B$2+Inputs!$B$8*SQRT($B$2)*MC_Shocks!AM117)</f>
        <v>613.393560597177</v>
      </c>
      <c r="AP120" s="0" t="n">
        <f aca="false">AO120*EXP((Inputs!$B$6-Inputs!$B$7-0.5*Inputs!$B$8^2)*$B$2+Inputs!$B$8*SQRT($B$2)*MC_Shocks!AN117)</f>
        <v>619.563368418677</v>
      </c>
      <c r="AQ120" s="0" t="n">
        <f aca="false">AP120*EXP((Inputs!$B$6-Inputs!$B$7-0.5*Inputs!$B$8^2)*$B$2+Inputs!$B$8*SQRT($B$2)*MC_Shocks!AO117)</f>
        <v>614.450371376088</v>
      </c>
      <c r="AR120" s="0" t="n">
        <f aca="false">AQ120*EXP((Inputs!$B$6-Inputs!$B$7-0.5*Inputs!$B$8^2)*$B$2+Inputs!$B$8*SQRT($B$2)*MC_Shocks!AP117)</f>
        <v>619.772317888868</v>
      </c>
      <c r="AS120" s="0" t="n">
        <f aca="false">AR120*EXP((Inputs!$B$6-Inputs!$B$7-0.5*Inputs!$B$8^2)*$B$2+Inputs!$B$8*SQRT($B$2)*MC_Shocks!AQ117)</f>
        <v>625.001788907147</v>
      </c>
      <c r="AT120" s="0" t="n">
        <f aca="false">AS120*EXP((Inputs!$B$6-Inputs!$B$7-0.5*Inputs!$B$8^2)*$B$2+Inputs!$B$8*SQRT($B$2)*MC_Shocks!AR117)</f>
        <v>629.356868269561</v>
      </c>
      <c r="AU120" s="0" t="n">
        <f aca="false">AT120*EXP((Inputs!$B$6-Inputs!$B$7-0.5*Inputs!$B$8^2)*$B$2+Inputs!$B$8*SQRT($B$2)*MC_Shocks!AS117)</f>
        <v>629.338533067049</v>
      </c>
      <c r="AV120" s="0" t="n">
        <f aca="false">AU120*EXP((Inputs!$B$6-Inputs!$B$7-0.5*Inputs!$B$8^2)*$B$2+Inputs!$B$8*SQRT($B$2)*MC_Shocks!AT117)</f>
        <v>614.818871430698</v>
      </c>
      <c r="AW120" s="0" t="n">
        <f aca="false">AV120*EXP((Inputs!$B$6-Inputs!$B$7-0.5*Inputs!$B$8^2)*$B$2+Inputs!$B$8*SQRT($B$2)*MC_Shocks!AU117)</f>
        <v>611.754609817106</v>
      </c>
      <c r="AX120" s="0" t="n">
        <f aca="false">AW120*EXP((Inputs!$B$6-Inputs!$B$7-0.5*Inputs!$B$8^2)*$B$2+Inputs!$B$8*SQRT($B$2)*MC_Shocks!AV117)</f>
        <v>608.781974658421</v>
      </c>
      <c r="AY120" s="0" t="n">
        <f aca="false">AX120*EXP((Inputs!$B$6-Inputs!$B$7-0.5*Inputs!$B$8^2)*$B$2+Inputs!$B$8*SQRT($B$2)*MC_Shocks!AW117)</f>
        <v>604.132815870085</v>
      </c>
      <c r="AZ120" s="0" t="n">
        <f aca="false">AY120*EXP((Inputs!$B$6-Inputs!$B$7-0.5*Inputs!$B$8^2)*$B$2+Inputs!$B$8*SQRT($B$2)*MC_Shocks!AX117)</f>
        <v>604.776001662645</v>
      </c>
      <c r="BA120" s="0" t="n">
        <f aca="false">AZ120*EXP((Inputs!$B$6-Inputs!$B$7-0.5*Inputs!$B$8^2)*$B$2+Inputs!$B$8*SQRT($B$2)*MC_Shocks!AY117)</f>
        <v>602.826152795244</v>
      </c>
      <c r="BB120" s="0" t="n">
        <f aca="false">BA120*EXP((Inputs!$B$6-Inputs!$B$7-0.5*Inputs!$B$8^2)*$B$2+Inputs!$B$8*SQRT($B$2)*MC_Shocks!AZ117)</f>
        <v>598.952061576302</v>
      </c>
      <c r="BC120" s="0" t="n">
        <f aca="false">BB120*EXP((Inputs!$B$6-Inputs!$B$7-0.5*Inputs!$B$8^2)*$B$2+Inputs!$B$8*SQRT($B$2)*MC_Shocks!BA117)</f>
        <v>593.998308436436</v>
      </c>
      <c r="BD120" s="0" t="n">
        <f aca="false">BC120*EXP((Inputs!$B$6-Inputs!$B$7-0.5*Inputs!$B$8^2)*$B$2+Inputs!$B$8*SQRT($B$2)*MC_Shocks!BB117)</f>
        <v>590.691959691971</v>
      </c>
      <c r="BE120" s="0" t="n">
        <f aca="false">BD120*EXP((Inputs!$B$6-Inputs!$B$7-0.5*Inputs!$B$8^2)*$B$2+Inputs!$B$8*SQRT($B$2)*MC_Shocks!BC117)</f>
        <v>596.026899795982</v>
      </c>
      <c r="BF120" s="0" t="n">
        <f aca="false">BE120*EXP((Inputs!$B$6-Inputs!$B$7-0.5*Inputs!$B$8^2)*$B$2+Inputs!$B$8*SQRT($B$2)*MC_Shocks!BD117)</f>
        <v>592.965513715028</v>
      </c>
      <c r="BG120" s="0" t="n">
        <f aca="false">BF120*EXP((Inputs!$B$6-Inputs!$B$7-0.5*Inputs!$B$8^2)*$B$2+Inputs!$B$8*SQRT($B$2)*MC_Shocks!BE117)</f>
        <v>590.603904719322</v>
      </c>
      <c r="BH120" s="0" t="n">
        <f aca="false">BG120*EXP((Inputs!$B$6-Inputs!$B$7-0.5*Inputs!$B$8^2)*$B$2+Inputs!$B$8*SQRT($B$2)*MC_Shocks!BF117)</f>
        <v>588.523550704174</v>
      </c>
      <c r="BI120" s="0" t="n">
        <f aca="false">BH120*EXP((Inputs!$B$6-Inputs!$B$7-0.5*Inputs!$B$8^2)*$B$2+Inputs!$B$8*SQRT($B$2)*MC_Shocks!BG117)</f>
        <v>590.164017555132</v>
      </c>
      <c r="BJ120" s="0" t="n">
        <f aca="false">BI120*EXP((Inputs!$B$6-Inputs!$B$7-0.5*Inputs!$B$8^2)*$B$2+Inputs!$B$8*SQRT($B$2)*MC_Shocks!BH117)</f>
        <v>592.35980633318</v>
      </c>
      <c r="BK120" s="0" t="n">
        <f aca="false">BJ120*EXP((Inputs!$B$6-Inputs!$B$7-0.5*Inputs!$B$8^2)*$B$2+Inputs!$B$8*SQRT($B$2)*MC_Shocks!BI117)</f>
        <v>578.278402201474</v>
      </c>
      <c r="BL120" s="0" t="n">
        <f aca="false">BK120*EXP((Inputs!$B$6-Inputs!$B$7-0.5*Inputs!$B$8^2)*$B$2+Inputs!$B$8*SQRT($B$2)*MC_Shocks!BJ117)</f>
        <v>583.039150388908</v>
      </c>
      <c r="BM120" s="0" t="n">
        <f aca="false">BL120*EXP((Inputs!$B$6-Inputs!$B$7-0.5*Inputs!$B$8^2)*$B$2+Inputs!$B$8*SQRT($B$2)*MC_Shocks!BK117)</f>
        <v>589.776302504495</v>
      </c>
      <c r="BN120" s="0" t="n">
        <f aca="false">AVERAGE(C120:BM120)</f>
        <v>594.356236015802</v>
      </c>
      <c r="BO120" s="0" t="n">
        <f aca="false">MAX(B120:BM120)</f>
        <v>629.356868269561</v>
      </c>
      <c r="BP120" s="0" t="n">
        <f aca="false">MAX(BM120-Inputs!$B$4,0)</f>
        <v>14.7763025044949</v>
      </c>
      <c r="BQ120" s="0" t="n">
        <f aca="false">MAX(Inputs!$B$4-BM120,0)</f>
        <v>0</v>
      </c>
      <c r="BR120" s="0" t="n">
        <f aca="false">MAX(BN120-Inputs!$B$4,0)</f>
        <v>19.3562360158024</v>
      </c>
      <c r="BS120" s="0" t="n">
        <f aca="false">IF(BO120&gt;=Inputs!$B$9,0,MAX(BM120-Inputs!$B$4,0))</f>
        <v>0</v>
      </c>
    </row>
    <row r="121" customFormat="false" ht="15" hidden="false" customHeight="false" outlineLevel="0" collapsed="false">
      <c r="A121" s="0" t="n">
        <v>117</v>
      </c>
      <c r="B121" s="0" t="n">
        <f aca="false">Inputs!$B$3</f>
        <v>574.788024902344</v>
      </c>
      <c r="C121" s="0" t="n">
        <f aca="false">B121*EXP((Inputs!$B$6-Inputs!$B$7-0.5*Inputs!$B$8^2)*$B$2+Inputs!$B$8*SQRT($B$2)*MC_Shocks!A118)</f>
        <v>570.073077856601</v>
      </c>
      <c r="D121" s="0" t="n">
        <f aca="false">C121*EXP((Inputs!$B$6-Inputs!$B$7-0.5*Inputs!$B$8^2)*$B$2+Inputs!$B$8*SQRT($B$2)*MC_Shocks!B118)</f>
        <v>565.746265237223</v>
      </c>
      <c r="E121" s="0" t="n">
        <f aca="false">D121*EXP((Inputs!$B$6-Inputs!$B$7-0.5*Inputs!$B$8^2)*$B$2+Inputs!$B$8*SQRT($B$2)*MC_Shocks!C118)</f>
        <v>563.782291057521</v>
      </c>
      <c r="F121" s="0" t="n">
        <f aca="false">E121*EXP((Inputs!$B$6-Inputs!$B$7-0.5*Inputs!$B$8^2)*$B$2+Inputs!$B$8*SQRT($B$2)*MC_Shocks!D118)</f>
        <v>560.464074799685</v>
      </c>
      <c r="G121" s="0" t="n">
        <f aca="false">F121*EXP((Inputs!$B$6-Inputs!$B$7-0.5*Inputs!$B$8^2)*$B$2+Inputs!$B$8*SQRT($B$2)*MC_Shocks!E118)</f>
        <v>561.513533567026</v>
      </c>
      <c r="H121" s="0" t="n">
        <f aca="false">G121*EXP((Inputs!$B$6-Inputs!$B$7-0.5*Inputs!$B$8^2)*$B$2+Inputs!$B$8*SQRT($B$2)*MC_Shocks!F118)</f>
        <v>552.96156421913</v>
      </c>
      <c r="I121" s="0" t="n">
        <f aca="false">H121*EXP((Inputs!$B$6-Inputs!$B$7-0.5*Inputs!$B$8^2)*$B$2+Inputs!$B$8*SQRT($B$2)*MC_Shocks!G118)</f>
        <v>548.13102035167</v>
      </c>
      <c r="J121" s="0" t="n">
        <f aca="false">I121*EXP((Inputs!$B$6-Inputs!$B$7-0.5*Inputs!$B$8^2)*$B$2+Inputs!$B$8*SQRT($B$2)*MC_Shocks!H118)</f>
        <v>554.917284471401</v>
      </c>
      <c r="K121" s="0" t="n">
        <f aca="false">J121*EXP((Inputs!$B$6-Inputs!$B$7-0.5*Inputs!$B$8^2)*$B$2+Inputs!$B$8*SQRT($B$2)*MC_Shocks!I118)</f>
        <v>550.898102761646</v>
      </c>
      <c r="L121" s="0" t="n">
        <f aca="false">K121*EXP((Inputs!$B$6-Inputs!$B$7-0.5*Inputs!$B$8^2)*$B$2+Inputs!$B$8*SQRT($B$2)*MC_Shocks!J118)</f>
        <v>556.411571161238</v>
      </c>
      <c r="M121" s="0" t="n">
        <f aca="false">L121*EXP((Inputs!$B$6-Inputs!$B$7-0.5*Inputs!$B$8^2)*$B$2+Inputs!$B$8*SQRT($B$2)*MC_Shocks!K118)</f>
        <v>558.03487926387</v>
      </c>
      <c r="N121" s="0" t="n">
        <f aca="false">M121*EXP((Inputs!$B$6-Inputs!$B$7-0.5*Inputs!$B$8^2)*$B$2+Inputs!$B$8*SQRT($B$2)*MC_Shocks!L118)</f>
        <v>550.134583519355</v>
      </c>
      <c r="O121" s="0" t="n">
        <f aca="false">N121*EXP((Inputs!$B$6-Inputs!$B$7-0.5*Inputs!$B$8^2)*$B$2+Inputs!$B$8*SQRT($B$2)*MC_Shocks!M118)</f>
        <v>552.966441389414</v>
      </c>
      <c r="P121" s="0" t="n">
        <f aca="false">O121*EXP((Inputs!$B$6-Inputs!$B$7-0.5*Inputs!$B$8^2)*$B$2+Inputs!$B$8*SQRT($B$2)*MC_Shocks!N118)</f>
        <v>552.502629486023</v>
      </c>
      <c r="Q121" s="0" t="n">
        <f aca="false">P121*EXP((Inputs!$B$6-Inputs!$B$7-0.5*Inputs!$B$8^2)*$B$2+Inputs!$B$8*SQRT($B$2)*MC_Shocks!O118)</f>
        <v>550.561858645577</v>
      </c>
      <c r="R121" s="0" t="n">
        <f aca="false">Q121*EXP((Inputs!$B$6-Inputs!$B$7-0.5*Inputs!$B$8^2)*$B$2+Inputs!$B$8*SQRT($B$2)*MC_Shocks!P118)</f>
        <v>551.684806645747</v>
      </c>
      <c r="S121" s="0" t="n">
        <f aca="false">R121*EXP((Inputs!$B$6-Inputs!$B$7-0.5*Inputs!$B$8^2)*$B$2+Inputs!$B$8*SQRT($B$2)*MC_Shocks!Q118)</f>
        <v>553.818190767987</v>
      </c>
      <c r="T121" s="0" t="n">
        <f aca="false">S121*EXP((Inputs!$B$6-Inputs!$B$7-0.5*Inputs!$B$8^2)*$B$2+Inputs!$B$8*SQRT($B$2)*MC_Shocks!R118)</f>
        <v>556.988215942805</v>
      </c>
      <c r="U121" s="0" t="n">
        <f aca="false">T121*EXP((Inputs!$B$6-Inputs!$B$7-0.5*Inputs!$B$8^2)*$B$2+Inputs!$B$8*SQRT($B$2)*MC_Shocks!S118)</f>
        <v>562.271846169497</v>
      </c>
      <c r="V121" s="0" t="n">
        <f aca="false">U121*EXP((Inputs!$B$6-Inputs!$B$7-0.5*Inputs!$B$8^2)*$B$2+Inputs!$B$8*SQRT($B$2)*MC_Shocks!T118)</f>
        <v>564.148491121066</v>
      </c>
      <c r="W121" s="0" t="n">
        <f aca="false">V121*EXP((Inputs!$B$6-Inputs!$B$7-0.5*Inputs!$B$8^2)*$B$2+Inputs!$B$8*SQRT($B$2)*MC_Shocks!U118)</f>
        <v>558.078132589162</v>
      </c>
      <c r="X121" s="0" t="n">
        <f aca="false">W121*EXP((Inputs!$B$6-Inputs!$B$7-0.5*Inputs!$B$8^2)*$B$2+Inputs!$B$8*SQRT($B$2)*MC_Shocks!V118)</f>
        <v>556.037585575498</v>
      </c>
      <c r="Y121" s="0" t="n">
        <f aca="false">X121*EXP((Inputs!$B$6-Inputs!$B$7-0.5*Inputs!$B$8^2)*$B$2+Inputs!$B$8*SQRT($B$2)*MC_Shocks!W118)</f>
        <v>569.225865622402</v>
      </c>
      <c r="Z121" s="0" t="n">
        <f aca="false">Y121*EXP((Inputs!$B$6-Inputs!$B$7-0.5*Inputs!$B$8^2)*$B$2+Inputs!$B$8*SQRT($B$2)*MC_Shocks!X118)</f>
        <v>572.560836422068</v>
      </c>
      <c r="AA121" s="0" t="n">
        <f aca="false">Z121*EXP((Inputs!$B$6-Inputs!$B$7-0.5*Inputs!$B$8^2)*$B$2+Inputs!$B$8*SQRT($B$2)*MC_Shocks!Y118)</f>
        <v>583.479189245406</v>
      </c>
      <c r="AB121" s="0" t="n">
        <f aca="false">AA121*EXP((Inputs!$B$6-Inputs!$B$7-0.5*Inputs!$B$8^2)*$B$2+Inputs!$B$8*SQRT($B$2)*MC_Shocks!Z118)</f>
        <v>590.029796131795</v>
      </c>
      <c r="AC121" s="0" t="n">
        <f aca="false">AB121*EXP((Inputs!$B$6-Inputs!$B$7-0.5*Inputs!$B$8^2)*$B$2+Inputs!$B$8*SQRT($B$2)*MC_Shocks!AA118)</f>
        <v>591.218446924083</v>
      </c>
      <c r="AD121" s="0" t="n">
        <f aca="false">AC121*EXP((Inputs!$B$6-Inputs!$B$7-0.5*Inputs!$B$8^2)*$B$2+Inputs!$B$8*SQRT($B$2)*MC_Shocks!AB118)</f>
        <v>592.689675909965</v>
      </c>
      <c r="AE121" s="0" t="n">
        <f aca="false">AD121*EXP((Inputs!$B$6-Inputs!$B$7-0.5*Inputs!$B$8^2)*$B$2+Inputs!$B$8*SQRT($B$2)*MC_Shocks!AC118)</f>
        <v>592.573602891833</v>
      </c>
      <c r="AF121" s="0" t="n">
        <f aca="false">AE121*EXP((Inputs!$B$6-Inputs!$B$7-0.5*Inputs!$B$8^2)*$B$2+Inputs!$B$8*SQRT($B$2)*MC_Shocks!AD118)</f>
        <v>584.515606462199</v>
      </c>
      <c r="AG121" s="0" t="n">
        <f aca="false">AF121*EXP((Inputs!$B$6-Inputs!$B$7-0.5*Inputs!$B$8^2)*$B$2+Inputs!$B$8*SQRT($B$2)*MC_Shocks!AE118)</f>
        <v>584.654442987937</v>
      </c>
      <c r="AH121" s="0" t="n">
        <f aca="false">AG121*EXP((Inputs!$B$6-Inputs!$B$7-0.5*Inputs!$B$8^2)*$B$2+Inputs!$B$8*SQRT($B$2)*MC_Shocks!AF118)</f>
        <v>590.352336199044</v>
      </c>
      <c r="AI121" s="0" t="n">
        <f aca="false">AH121*EXP((Inputs!$B$6-Inputs!$B$7-0.5*Inputs!$B$8^2)*$B$2+Inputs!$B$8*SQRT($B$2)*MC_Shocks!AG118)</f>
        <v>587.606170650142</v>
      </c>
      <c r="AJ121" s="0" t="n">
        <f aca="false">AI121*EXP((Inputs!$B$6-Inputs!$B$7-0.5*Inputs!$B$8^2)*$B$2+Inputs!$B$8*SQRT($B$2)*MC_Shocks!AH118)</f>
        <v>589.585224573098</v>
      </c>
      <c r="AK121" s="0" t="n">
        <f aca="false">AJ121*EXP((Inputs!$B$6-Inputs!$B$7-0.5*Inputs!$B$8^2)*$B$2+Inputs!$B$8*SQRT($B$2)*MC_Shocks!AI118)</f>
        <v>593.637727373435</v>
      </c>
      <c r="AL121" s="0" t="n">
        <f aca="false">AK121*EXP((Inputs!$B$6-Inputs!$B$7-0.5*Inputs!$B$8^2)*$B$2+Inputs!$B$8*SQRT($B$2)*MC_Shocks!AJ118)</f>
        <v>589.424781673892</v>
      </c>
      <c r="AM121" s="0" t="n">
        <f aca="false">AL121*EXP((Inputs!$B$6-Inputs!$B$7-0.5*Inputs!$B$8^2)*$B$2+Inputs!$B$8*SQRT($B$2)*MC_Shocks!AK118)</f>
        <v>587.373717934717</v>
      </c>
      <c r="AN121" s="0" t="n">
        <f aca="false">AM121*EXP((Inputs!$B$6-Inputs!$B$7-0.5*Inputs!$B$8^2)*$B$2+Inputs!$B$8*SQRT($B$2)*MC_Shocks!AL118)</f>
        <v>582.704705990523</v>
      </c>
      <c r="AO121" s="0" t="n">
        <f aca="false">AN121*EXP((Inputs!$B$6-Inputs!$B$7-0.5*Inputs!$B$8^2)*$B$2+Inputs!$B$8*SQRT($B$2)*MC_Shocks!AM118)</f>
        <v>578.971162327485</v>
      </c>
      <c r="AP121" s="0" t="n">
        <f aca="false">AO121*EXP((Inputs!$B$6-Inputs!$B$7-0.5*Inputs!$B$8^2)*$B$2+Inputs!$B$8*SQRT($B$2)*MC_Shocks!AN118)</f>
        <v>573.1414102744</v>
      </c>
      <c r="AQ121" s="0" t="n">
        <f aca="false">AP121*EXP((Inputs!$B$6-Inputs!$B$7-0.5*Inputs!$B$8^2)*$B$2+Inputs!$B$8*SQRT($B$2)*MC_Shocks!AO118)</f>
        <v>569.115602189445</v>
      </c>
      <c r="AR121" s="0" t="n">
        <f aca="false">AQ121*EXP((Inputs!$B$6-Inputs!$B$7-0.5*Inputs!$B$8^2)*$B$2+Inputs!$B$8*SQRT($B$2)*MC_Shocks!AP118)</f>
        <v>575.614631947086</v>
      </c>
      <c r="AS121" s="0" t="n">
        <f aca="false">AR121*EXP((Inputs!$B$6-Inputs!$B$7-0.5*Inputs!$B$8^2)*$B$2+Inputs!$B$8*SQRT($B$2)*MC_Shocks!AQ118)</f>
        <v>571.503312400297</v>
      </c>
      <c r="AT121" s="0" t="n">
        <f aca="false">AS121*EXP((Inputs!$B$6-Inputs!$B$7-0.5*Inputs!$B$8^2)*$B$2+Inputs!$B$8*SQRT($B$2)*MC_Shocks!AR118)</f>
        <v>572.130895198714</v>
      </c>
      <c r="AU121" s="0" t="n">
        <f aca="false">AT121*EXP((Inputs!$B$6-Inputs!$B$7-0.5*Inputs!$B$8^2)*$B$2+Inputs!$B$8*SQRT($B$2)*MC_Shocks!AS118)</f>
        <v>569.906830653669</v>
      </c>
      <c r="AV121" s="0" t="n">
        <f aca="false">AU121*EXP((Inputs!$B$6-Inputs!$B$7-0.5*Inputs!$B$8^2)*$B$2+Inputs!$B$8*SQRT($B$2)*MC_Shocks!AT118)</f>
        <v>575.31580589527</v>
      </c>
      <c r="AW121" s="0" t="n">
        <f aca="false">AV121*EXP((Inputs!$B$6-Inputs!$B$7-0.5*Inputs!$B$8^2)*$B$2+Inputs!$B$8*SQRT($B$2)*MC_Shocks!AU118)</f>
        <v>581.385963197144</v>
      </c>
      <c r="AX121" s="0" t="n">
        <f aca="false">AW121*EXP((Inputs!$B$6-Inputs!$B$7-0.5*Inputs!$B$8^2)*$B$2+Inputs!$B$8*SQRT($B$2)*MC_Shocks!AV118)</f>
        <v>585.440061250881</v>
      </c>
      <c r="AY121" s="0" t="n">
        <f aca="false">AX121*EXP((Inputs!$B$6-Inputs!$B$7-0.5*Inputs!$B$8^2)*$B$2+Inputs!$B$8*SQRT($B$2)*MC_Shocks!AW118)</f>
        <v>586.918921673903</v>
      </c>
      <c r="AZ121" s="0" t="n">
        <f aca="false">AY121*EXP((Inputs!$B$6-Inputs!$B$7-0.5*Inputs!$B$8^2)*$B$2+Inputs!$B$8*SQRT($B$2)*MC_Shocks!AX118)</f>
        <v>585.899356652936</v>
      </c>
      <c r="BA121" s="0" t="n">
        <f aca="false">AZ121*EXP((Inputs!$B$6-Inputs!$B$7-0.5*Inputs!$B$8^2)*$B$2+Inputs!$B$8*SQRT($B$2)*MC_Shocks!AY118)</f>
        <v>580.44047832409</v>
      </c>
      <c r="BB121" s="0" t="n">
        <f aca="false">BA121*EXP((Inputs!$B$6-Inputs!$B$7-0.5*Inputs!$B$8^2)*$B$2+Inputs!$B$8*SQRT($B$2)*MC_Shocks!AZ118)</f>
        <v>589.514624032816</v>
      </c>
      <c r="BC121" s="0" t="n">
        <f aca="false">BB121*EXP((Inputs!$B$6-Inputs!$B$7-0.5*Inputs!$B$8^2)*$B$2+Inputs!$B$8*SQRT($B$2)*MC_Shocks!BA118)</f>
        <v>586.027899491249</v>
      </c>
      <c r="BD121" s="0" t="n">
        <f aca="false">BC121*EXP((Inputs!$B$6-Inputs!$B$7-0.5*Inputs!$B$8^2)*$B$2+Inputs!$B$8*SQRT($B$2)*MC_Shocks!BB118)</f>
        <v>589.176857975065</v>
      </c>
      <c r="BE121" s="0" t="n">
        <f aca="false">BD121*EXP((Inputs!$B$6-Inputs!$B$7-0.5*Inputs!$B$8^2)*$B$2+Inputs!$B$8*SQRT($B$2)*MC_Shocks!BC118)</f>
        <v>594.206098793628</v>
      </c>
      <c r="BF121" s="0" t="n">
        <f aca="false">BE121*EXP((Inputs!$B$6-Inputs!$B$7-0.5*Inputs!$B$8^2)*$B$2+Inputs!$B$8*SQRT($B$2)*MC_Shocks!BD118)</f>
        <v>591.650172891467</v>
      </c>
      <c r="BG121" s="0" t="n">
        <f aca="false">BF121*EXP((Inputs!$B$6-Inputs!$B$7-0.5*Inputs!$B$8^2)*$B$2+Inputs!$B$8*SQRT($B$2)*MC_Shocks!BE118)</f>
        <v>596.598511223468</v>
      </c>
      <c r="BH121" s="0" t="n">
        <f aca="false">BG121*EXP((Inputs!$B$6-Inputs!$B$7-0.5*Inputs!$B$8^2)*$B$2+Inputs!$B$8*SQRT($B$2)*MC_Shocks!BF118)</f>
        <v>600.282980309849</v>
      </c>
      <c r="BI121" s="0" t="n">
        <f aca="false">BH121*EXP((Inputs!$B$6-Inputs!$B$7-0.5*Inputs!$B$8^2)*$B$2+Inputs!$B$8*SQRT($B$2)*MC_Shocks!BG118)</f>
        <v>608.6256456159</v>
      </c>
      <c r="BJ121" s="0" t="n">
        <f aca="false">BI121*EXP((Inputs!$B$6-Inputs!$B$7-0.5*Inputs!$B$8^2)*$B$2+Inputs!$B$8*SQRT($B$2)*MC_Shocks!BH118)</f>
        <v>606.420958433369</v>
      </c>
      <c r="BK121" s="0" t="n">
        <f aca="false">BJ121*EXP((Inputs!$B$6-Inputs!$B$7-0.5*Inputs!$B$8^2)*$B$2+Inputs!$B$8*SQRT($B$2)*MC_Shocks!BI118)</f>
        <v>600.323102493757</v>
      </c>
      <c r="BL121" s="0" t="n">
        <f aca="false">BK121*EXP((Inputs!$B$6-Inputs!$B$7-0.5*Inputs!$B$8^2)*$B$2+Inputs!$B$8*SQRT($B$2)*MC_Shocks!BJ118)</f>
        <v>597.9770119405</v>
      </c>
      <c r="BM121" s="0" t="n">
        <f aca="false">BL121*EXP((Inputs!$B$6-Inputs!$B$7-0.5*Inputs!$B$8^2)*$B$2+Inputs!$B$8*SQRT($B$2)*MC_Shocks!BK118)</f>
        <v>599.025079603601</v>
      </c>
      <c r="BN121" s="0" t="n">
        <f aca="false">AVERAGE(C121:BM121)</f>
        <v>576.180507117169</v>
      </c>
      <c r="BO121" s="0" t="n">
        <f aca="false">MAX(B121:BM121)</f>
        <v>608.6256456159</v>
      </c>
      <c r="BP121" s="0" t="n">
        <f aca="false">MAX(BM121-Inputs!$B$4,0)</f>
        <v>24.0250796036014</v>
      </c>
      <c r="BQ121" s="0" t="n">
        <f aca="false">MAX(Inputs!$B$4-BM121,0)</f>
        <v>0</v>
      </c>
      <c r="BR121" s="0" t="n">
        <f aca="false">MAX(BN121-Inputs!$B$4,0)</f>
        <v>1.18050711716921</v>
      </c>
      <c r="BS121" s="0" t="n">
        <f aca="false">IF(BO121&gt;=Inputs!$B$9,0,MAX(BM121-Inputs!$B$4,0))</f>
        <v>0</v>
      </c>
    </row>
    <row r="122" customFormat="false" ht="15" hidden="false" customHeight="false" outlineLevel="0" collapsed="false">
      <c r="A122" s="0" t="n">
        <v>118</v>
      </c>
      <c r="B122" s="0" t="n">
        <f aca="false">Inputs!$B$3</f>
        <v>574.788024902344</v>
      </c>
      <c r="C122" s="0" t="n">
        <f aca="false">B122*EXP((Inputs!$B$6-Inputs!$B$7-0.5*Inputs!$B$8^2)*$B$2+Inputs!$B$8*SQRT($B$2)*MC_Shocks!A119)</f>
        <v>575.107768948003</v>
      </c>
      <c r="D122" s="0" t="n">
        <f aca="false">C122*EXP((Inputs!$B$6-Inputs!$B$7-0.5*Inputs!$B$8^2)*$B$2+Inputs!$B$8*SQRT($B$2)*MC_Shocks!B119)</f>
        <v>573.369664662603</v>
      </c>
      <c r="E122" s="0" t="n">
        <f aca="false">D122*EXP((Inputs!$B$6-Inputs!$B$7-0.5*Inputs!$B$8^2)*$B$2+Inputs!$B$8*SQRT($B$2)*MC_Shocks!C119)</f>
        <v>564.804349156878</v>
      </c>
      <c r="F122" s="0" t="n">
        <f aca="false">E122*EXP((Inputs!$B$6-Inputs!$B$7-0.5*Inputs!$B$8^2)*$B$2+Inputs!$B$8*SQRT($B$2)*MC_Shocks!D119)</f>
        <v>566.969798832992</v>
      </c>
      <c r="G122" s="0" t="n">
        <f aca="false">F122*EXP((Inputs!$B$6-Inputs!$B$7-0.5*Inputs!$B$8^2)*$B$2+Inputs!$B$8*SQRT($B$2)*MC_Shocks!E119)</f>
        <v>575.965001159428</v>
      </c>
      <c r="H122" s="0" t="n">
        <f aca="false">G122*EXP((Inputs!$B$6-Inputs!$B$7-0.5*Inputs!$B$8^2)*$B$2+Inputs!$B$8*SQRT($B$2)*MC_Shocks!F119)</f>
        <v>578.144658538507</v>
      </c>
      <c r="I122" s="0" t="n">
        <f aca="false">H122*EXP((Inputs!$B$6-Inputs!$B$7-0.5*Inputs!$B$8^2)*$B$2+Inputs!$B$8*SQRT($B$2)*MC_Shocks!G119)</f>
        <v>580.999959803973</v>
      </c>
      <c r="J122" s="0" t="n">
        <f aca="false">I122*EXP((Inputs!$B$6-Inputs!$B$7-0.5*Inputs!$B$8^2)*$B$2+Inputs!$B$8*SQRT($B$2)*MC_Shocks!H119)</f>
        <v>583.699445164973</v>
      </c>
      <c r="K122" s="0" t="n">
        <f aca="false">J122*EXP((Inputs!$B$6-Inputs!$B$7-0.5*Inputs!$B$8^2)*$B$2+Inputs!$B$8*SQRT($B$2)*MC_Shocks!I119)</f>
        <v>585.596089651234</v>
      </c>
      <c r="L122" s="0" t="n">
        <f aca="false">K122*EXP((Inputs!$B$6-Inputs!$B$7-0.5*Inputs!$B$8^2)*$B$2+Inputs!$B$8*SQRT($B$2)*MC_Shocks!J119)</f>
        <v>589.995837974868</v>
      </c>
      <c r="M122" s="0" t="n">
        <f aca="false">L122*EXP((Inputs!$B$6-Inputs!$B$7-0.5*Inputs!$B$8^2)*$B$2+Inputs!$B$8*SQRT($B$2)*MC_Shocks!K119)</f>
        <v>591.905085981741</v>
      </c>
      <c r="N122" s="0" t="n">
        <f aca="false">M122*EXP((Inputs!$B$6-Inputs!$B$7-0.5*Inputs!$B$8^2)*$B$2+Inputs!$B$8*SQRT($B$2)*MC_Shocks!L119)</f>
        <v>590.494408338982</v>
      </c>
      <c r="O122" s="0" t="n">
        <f aca="false">N122*EXP((Inputs!$B$6-Inputs!$B$7-0.5*Inputs!$B$8^2)*$B$2+Inputs!$B$8*SQRT($B$2)*MC_Shocks!M119)</f>
        <v>586.832802278941</v>
      </c>
      <c r="P122" s="0" t="n">
        <f aca="false">O122*EXP((Inputs!$B$6-Inputs!$B$7-0.5*Inputs!$B$8^2)*$B$2+Inputs!$B$8*SQRT($B$2)*MC_Shocks!N119)</f>
        <v>585.730141661767</v>
      </c>
      <c r="Q122" s="0" t="n">
        <f aca="false">P122*EXP((Inputs!$B$6-Inputs!$B$7-0.5*Inputs!$B$8^2)*$B$2+Inputs!$B$8*SQRT($B$2)*MC_Shocks!O119)</f>
        <v>587.246978968062</v>
      </c>
      <c r="R122" s="0" t="n">
        <f aca="false">Q122*EXP((Inputs!$B$6-Inputs!$B$7-0.5*Inputs!$B$8^2)*$B$2+Inputs!$B$8*SQRT($B$2)*MC_Shocks!P119)</f>
        <v>585.831574697372</v>
      </c>
      <c r="S122" s="0" t="n">
        <f aca="false">R122*EXP((Inputs!$B$6-Inputs!$B$7-0.5*Inputs!$B$8^2)*$B$2+Inputs!$B$8*SQRT($B$2)*MC_Shocks!Q119)</f>
        <v>587.349649368126</v>
      </c>
      <c r="T122" s="0" t="n">
        <f aca="false">S122*EXP((Inputs!$B$6-Inputs!$B$7-0.5*Inputs!$B$8^2)*$B$2+Inputs!$B$8*SQRT($B$2)*MC_Shocks!R119)</f>
        <v>589.455002771934</v>
      </c>
      <c r="U122" s="0" t="n">
        <f aca="false">T122*EXP((Inputs!$B$6-Inputs!$B$7-0.5*Inputs!$B$8^2)*$B$2+Inputs!$B$8*SQRT($B$2)*MC_Shocks!S119)</f>
        <v>593.419930068841</v>
      </c>
      <c r="V122" s="0" t="n">
        <f aca="false">U122*EXP((Inputs!$B$6-Inputs!$B$7-0.5*Inputs!$B$8^2)*$B$2+Inputs!$B$8*SQRT($B$2)*MC_Shocks!T119)</f>
        <v>599.546168796294</v>
      </c>
      <c r="W122" s="0" t="n">
        <f aca="false">V122*EXP((Inputs!$B$6-Inputs!$B$7-0.5*Inputs!$B$8^2)*$B$2+Inputs!$B$8*SQRT($B$2)*MC_Shocks!U119)</f>
        <v>599.973892155806</v>
      </c>
      <c r="X122" s="0" t="n">
        <f aca="false">W122*EXP((Inputs!$B$6-Inputs!$B$7-0.5*Inputs!$B$8^2)*$B$2+Inputs!$B$8*SQRT($B$2)*MC_Shocks!V119)</f>
        <v>593.837627993466</v>
      </c>
      <c r="Y122" s="0" t="n">
        <f aca="false">X122*EXP((Inputs!$B$6-Inputs!$B$7-0.5*Inputs!$B$8^2)*$B$2+Inputs!$B$8*SQRT($B$2)*MC_Shocks!W119)</f>
        <v>592.269968513776</v>
      </c>
      <c r="Z122" s="0" t="n">
        <f aca="false">Y122*EXP((Inputs!$B$6-Inputs!$B$7-0.5*Inputs!$B$8^2)*$B$2+Inputs!$B$8*SQRT($B$2)*MC_Shocks!X119)</f>
        <v>592.532920311858</v>
      </c>
      <c r="AA122" s="0" t="n">
        <f aca="false">Z122*EXP((Inputs!$B$6-Inputs!$B$7-0.5*Inputs!$B$8^2)*$B$2+Inputs!$B$8*SQRT($B$2)*MC_Shocks!Y119)</f>
        <v>584.021430943797</v>
      </c>
      <c r="AB122" s="0" t="n">
        <f aca="false">AA122*EXP((Inputs!$B$6-Inputs!$B$7-0.5*Inputs!$B$8^2)*$B$2+Inputs!$B$8*SQRT($B$2)*MC_Shocks!Z119)</f>
        <v>590.546410700064</v>
      </c>
      <c r="AC122" s="0" t="n">
        <f aca="false">AB122*EXP((Inputs!$B$6-Inputs!$B$7-0.5*Inputs!$B$8^2)*$B$2+Inputs!$B$8*SQRT($B$2)*MC_Shocks!AA119)</f>
        <v>591.269567435201</v>
      </c>
      <c r="AD122" s="0" t="n">
        <f aca="false">AC122*EXP((Inputs!$B$6-Inputs!$B$7-0.5*Inputs!$B$8^2)*$B$2+Inputs!$B$8*SQRT($B$2)*MC_Shocks!AB119)</f>
        <v>593.116963088933</v>
      </c>
      <c r="AE122" s="0" t="n">
        <f aca="false">AD122*EXP((Inputs!$B$6-Inputs!$B$7-0.5*Inputs!$B$8^2)*$B$2+Inputs!$B$8*SQRT($B$2)*MC_Shocks!AC119)</f>
        <v>599.633487870827</v>
      </c>
      <c r="AF122" s="0" t="n">
        <f aca="false">AE122*EXP((Inputs!$B$6-Inputs!$B$7-0.5*Inputs!$B$8^2)*$B$2+Inputs!$B$8*SQRT($B$2)*MC_Shocks!AD119)</f>
        <v>596.699743254541</v>
      </c>
      <c r="AG122" s="0" t="n">
        <f aca="false">AF122*EXP((Inputs!$B$6-Inputs!$B$7-0.5*Inputs!$B$8^2)*$B$2+Inputs!$B$8*SQRT($B$2)*MC_Shocks!AE119)</f>
        <v>599.479767060421</v>
      </c>
      <c r="AH122" s="0" t="n">
        <f aca="false">AG122*EXP((Inputs!$B$6-Inputs!$B$7-0.5*Inputs!$B$8^2)*$B$2+Inputs!$B$8*SQRT($B$2)*MC_Shocks!AF119)</f>
        <v>599.014020361631</v>
      </c>
      <c r="AI122" s="0" t="n">
        <f aca="false">AH122*EXP((Inputs!$B$6-Inputs!$B$7-0.5*Inputs!$B$8^2)*$B$2+Inputs!$B$8*SQRT($B$2)*MC_Shocks!AG119)</f>
        <v>598.196310139229</v>
      </c>
      <c r="AJ122" s="0" t="n">
        <f aca="false">AI122*EXP((Inputs!$B$6-Inputs!$B$7-0.5*Inputs!$B$8^2)*$B$2+Inputs!$B$8*SQRT($B$2)*MC_Shocks!AH119)</f>
        <v>594.599181220667</v>
      </c>
      <c r="AK122" s="0" t="n">
        <f aca="false">AJ122*EXP((Inputs!$B$6-Inputs!$B$7-0.5*Inputs!$B$8^2)*$B$2+Inputs!$B$8*SQRT($B$2)*MC_Shocks!AI119)</f>
        <v>602.564688591027</v>
      </c>
      <c r="AL122" s="0" t="n">
        <f aca="false">AK122*EXP((Inputs!$B$6-Inputs!$B$7-0.5*Inputs!$B$8^2)*$B$2+Inputs!$B$8*SQRT($B$2)*MC_Shocks!AJ119)</f>
        <v>600.829095440059</v>
      </c>
      <c r="AM122" s="0" t="n">
        <f aca="false">AL122*EXP((Inputs!$B$6-Inputs!$B$7-0.5*Inputs!$B$8^2)*$B$2+Inputs!$B$8*SQRT($B$2)*MC_Shocks!AK119)</f>
        <v>604.229249092523</v>
      </c>
      <c r="AN122" s="0" t="n">
        <f aca="false">AM122*EXP((Inputs!$B$6-Inputs!$B$7-0.5*Inputs!$B$8^2)*$B$2+Inputs!$B$8*SQRT($B$2)*MC_Shocks!AL119)</f>
        <v>595.364393817461</v>
      </c>
      <c r="AO122" s="0" t="n">
        <f aca="false">AN122*EXP((Inputs!$B$6-Inputs!$B$7-0.5*Inputs!$B$8^2)*$B$2+Inputs!$B$8*SQRT($B$2)*MC_Shocks!AM119)</f>
        <v>601.020338675551</v>
      </c>
      <c r="AP122" s="0" t="n">
        <f aca="false">AO122*EXP((Inputs!$B$6-Inputs!$B$7-0.5*Inputs!$B$8^2)*$B$2+Inputs!$B$8*SQRT($B$2)*MC_Shocks!AN119)</f>
        <v>606.115312798052</v>
      </c>
      <c r="AQ122" s="0" t="n">
        <f aca="false">AP122*EXP((Inputs!$B$6-Inputs!$B$7-0.5*Inputs!$B$8^2)*$B$2+Inputs!$B$8*SQRT($B$2)*MC_Shocks!AO119)</f>
        <v>606.641205656371</v>
      </c>
      <c r="AR122" s="0" t="n">
        <f aca="false">AQ122*EXP((Inputs!$B$6-Inputs!$B$7-0.5*Inputs!$B$8^2)*$B$2+Inputs!$B$8*SQRT($B$2)*MC_Shocks!AP119)</f>
        <v>605.607159256277</v>
      </c>
      <c r="AS122" s="0" t="n">
        <f aca="false">AR122*EXP((Inputs!$B$6-Inputs!$B$7-0.5*Inputs!$B$8^2)*$B$2+Inputs!$B$8*SQRT($B$2)*MC_Shocks!AQ119)</f>
        <v>607.589224456532</v>
      </c>
      <c r="AT122" s="0" t="n">
        <f aca="false">AS122*EXP((Inputs!$B$6-Inputs!$B$7-0.5*Inputs!$B$8^2)*$B$2+Inputs!$B$8*SQRT($B$2)*MC_Shocks!AR119)</f>
        <v>618.780280387713</v>
      </c>
      <c r="AU122" s="0" t="n">
        <f aca="false">AT122*EXP((Inputs!$B$6-Inputs!$B$7-0.5*Inputs!$B$8^2)*$B$2+Inputs!$B$8*SQRT($B$2)*MC_Shocks!AS119)</f>
        <v>610.242787617414</v>
      </c>
      <c r="AV122" s="0" t="n">
        <f aca="false">AU122*EXP((Inputs!$B$6-Inputs!$B$7-0.5*Inputs!$B$8^2)*$B$2+Inputs!$B$8*SQRT($B$2)*MC_Shocks!AT119)</f>
        <v>614.09829870042</v>
      </c>
      <c r="AW122" s="0" t="n">
        <f aca="false">AV122*EXP((Inputs!$B$6-Inputs!$B$7-0.5*Inputs!$B$8^2)*$B$2+Inputs!$B$8*SQRT($B$2)*MC_Shocks!AU119)</f>
        <v>609.730779195588</v>
      </c>
      <c r="AX122" s="0" t="n">
        <f aca="false">AW122*EXP((Inputs!$B$6-Inputs!$B$7-0.5*Inputs!$B$8^2)*$B$2+Inputs!$B$8*SQRT($B$2)*MC_Shocks!AV119)</f>
        <v>609.691950248752</v>
      </c>
      <c r="AY122" s="0" t="n">
        <f aca="false">AX122*EXP((Inputs!$B$6-Inputs!$B$7-0.5*Inputs!$B$8^2)*$B$2+Inputs!$B$8*SQRT($B$2)*MC_Shocks!AW119)</f>
        <v>608.551616373355</v>
      </c>
      <c r="AZ122" s="0" t="n">
        <f aca="false">AY122*EXP((Inputs!$B$6-Inputs!$B$7-0.5*Inputs!$B$8^2)*$B$2+Inputs!$B$8*SQRT($B$2)*MC_Shocks!AX119)</f>
        <v>606.544580436552</v>
      </c>
      <c r="BA122" s="0" t="n">
        <f aca="false">AZ122*EXP((Inputs!$B$6-Inputs!$B$7-0.5*Inputs!$B$8^2)*$B$2+Inputs!$B$8*SQRT($B$2)*MC_Shocks!AY119)</f>
        <v>606.551439436357</v>
      </c>
      <c r="BB122" s="0" t="n">
        <f aca="false">BA122*EXP((Inputs!$B$6-Inputs!$B$7-0.5*Inputs!$B$8^2)*$B$2+Inputs!$B$8*SQRT($B$2)*MC_Shocks!AZ119)</f>
        <v>601.175274813867</v>
      </c>
      <c r="BC122" s="0" t="n">
        <f aca="false">BB122*EXP((Inputs!$B$6-Inputs!$B$7-0.5*Inputs!$B$8^2)*$B$2+Inputs!$B$8*SQRT($B$2)*MC_Shocks!BA119)</f>
        <v>606.160805573396</v>
      </c>
      <c r="BD122" s="0" t="n">
        <f aca="false">BC122*EXP((Inputs!$B$6-Inputs!$B$7-0.5*Inputs!$B$8^2)*$B$2+Inputs!$B$8*SQRT($B$2)*MC_Shocks!BB119)</f>
        <v>597.650875870793</v>
      </c>
      <c r="BE122" s="0" t="n">
        <f aca="false">BD122*EXP((Inputs!$B$6-Inputs!$B$7-0.5*Inputs!$B$8^2)*$B$2+Inputs!$B$8*SQRT($B$2)*MC_Shocks!BC119)</f>
        <v>600.272081971714</v>
      </c>
      <c r="BF122" s="0" t="n">
        <f aca="false">BE122*EXP((Inputs!$B$6-Inputs!$B$7-0.5*Inputs!$B$8^2)*$B$2+Inputs!$B$8*SQRT($B$2)*MC_Shocks!BD119)</f>
        <v>598.775630159787</v>
      </c>
      <c r="BG122" s="0" t="n">
        <f aca="false">BF122*EXP((Inputs!$B$6-Inputs!$B$7-0.5*Inputs!$B$8^2)*$B$2+Inputs!$B$8*SQRT($B$2)*MC_Shocks!BE119)</f>
        <v>593.295376358919</v>
      </c>
      <c r="BH122" s="0" t="n">
        <f aca="false">BG122*EXP((Inputs!$B$6-Inputs!$B$7-0.5*Inputs!$B$8^2)*$B$2+Inputs!$B$8*SQRT($B$2)*MC_Shocks!BF119)</f>
        <v>594.304733540076</v>
      </c>
      <c r="BI122" s="0" t="n">
        <f aca="false">BH122*EXP((Inputs!$B$6-Inputs!$B$7-0.5*Inputs!$B$8^2)*$B$2+Inputs!$B$8*SQRT($B$2)*MC_Shocks!BG119)</f>
        <v>587.064857049994</v>
      </c>
      <c r="BJ122" s="0" t="n">
        <f aca="false">BI122*EXP((Inputs!$B$6-Inputs!$B$7-0.5*Inputs!$B$8^2)*$B$2+Inputs!$B$8*SQRT($B$2)*MC_Shocks!BH119)</f>
        <v>587.305236461804</v>
      </c>
      <c r="BK122" s="0" t="n">
        <f aca="false">BJ122*EXP((Inputs!$B$6-Inputs!$B$7-0.5*Inputs!$B$8^2)*$B$2+Inputs!$B$8*SQRT($B$2)*MC_Shocks!BI119)</f>
        <v>580.768008015689</v>
      </c>
      <c r="BL122" s="0" t="n">
        <f aca="false">BK122*EXP((Inputs!$B$6-Inputs!$B$7-0.5*Inputs!$B$8^2)*$B$2+Inputs!$B$8*SQRT($B$2)*MC_Shocks!BJ119)</f>
        <v>582.952064322248</v>
      </c>
      <c r="BM122" s="0" t="n">
        <f aca="false">BL122*EXP((Inputs!$B$6-Inputs!$B$7-0.5*Inputs!$B$8^2)*$B$2+Inputs!$B$8*SQRT($B$2)*MC_Shocks!BK119)</f>
        <v>578.747564737058</v>
      </c>
      <c r="BN122" s="0" t="n">
        <f aca="false">AVERAGE(C122:BM122)</f>
        <v>593.972706617954</v>
      </c>
      <c r="BO122" s="0" t="n">
        <f aca="false">MAX(B122:BM122)</f>
        <v>618.780280387713</v>
      </c>
      <c r="BP122" s="0" t="n">
        <f aca="false">MAX(BM122-Inputs!$B$4,0)</f>
        <v>3.74756473705759</v>
      </c>
      <c r="BQ122" s="0" t="n">
        <f aca="false">MAX(Inputs!$B$4-BM122,0)</f>
        <v>0</v>
      </c>
      <c r="BR122" s="0" t="n">
        <f aca="false">MAX(BN122-Inputs!$B$4,0)</f>
        <v>18.9727066179537</v>
      </c>
      <c r="BS122" s="0" t="n">
        <f aca="false">IF(BO122&gt;=Inputs!$B$9,0,MAX(BM122-Inputs!$B$4,0))</f>
        <v>0</v>
      </c>
    </row>
    <row r="123" customFormat="false" ht="15" hidden="false" customHeight="false" outlineLevel="0" collapsed="false">
      <c r="A123" s="0" t="n">
        <v>119</v>
      </c>
      <c r="B123" s="0" t="n">
        <f aca="false">Inputs!$B$3</f>
        <v>574.788024902344</v>
      </c>
      <c r="C123" s="0" t="n">
        <f aca="false">B123*EXP((Inputs!$B$6-Inputs!$B$7-0.5*Inputs!$B$8^2)*$B$2+Inputs!$B$8*SQRT($B$2)*MC_Shocks!A120)</f>
        <v>572.789297111037</v>
      </c>
      <c r="D123" s="0" t="n">
        <f aca="false">C123*EXP((Inputs!$B$6-Inputs!$B$7-0.5*Inputs!$B$8^2)*$B$2+Inputs!$B$8*SQRT($B$2)*MC_Shocks!B120)</f>
        <v>574.180695326906</v>
      </c>
      <c r="E123" s="0" t="n">
        <f aca="false">D123*EXP((Inputs!$B$6-Inputs!$B$7-0.5*Inputs!$B$8^2)*$B$2+Inputs!$B$8*SQRT($B$2)*MC_Shocks!C120)</f>
        <v>570.726395910696</v>
      </c>
      <c r="F123" s="0" t="n">
        <f aca="false">E123*EXP((Inputs!$B$6-Inputs!$B$7-0.5*Inputs!$B$8^2)*$B$2+Inputs!$B$8*SQRT($B$2)*MC_Shocks!D120)</f>
        <v>570.517834424749</v>
      </c>
      <c r="G123" s="0" t="n">
        <f aca="false">F123*EXP((Inputs!$B$6-Inputs!$B$7-0.5*Inputs!$B$8^2)*$B$2+Inputs!$B$8*SQRT($B$2)*MC_Shocks!E120)</f>
        <v>563.760546991135</v>
      </c>
      <c r="H123" s="0" t="n">
        <f aca="false">G123*EXP((Inputs!$B$6-Inputs!$B$7-0.5*Inputs!$B$8^2)*$B$2+Inputs!$B$8*SQRT($B$2)*MC_Shocks!F120)</f>
        <v>566.642525571827</v>
      </c>
      <c r="I123" s="0" t="n">
        <f aca="false">H123*EXP((Inputs!$B$6-Inputs!$B$7-0.5*Inputs!$B$8^2)*$B$2+Inputs!$B$8*SQRT($B$2)*MC_Shocks!G120)</f>
        <v>574.686088458959</v>
      </c>
      <c r="J123" s="0" t="n">
        <f aca="false">I123*EXP((Inputs!$B$6-Inputs!$B$7-0.5*Inputs!$B$8^2)*$B$2+Inputs!$B$8*SQRT($B$2)*MC_Shocks!H120)</f>
        <v>587.613118917459</v>
      </c>
      <c r="K123" s="0" t="n">
        <f aca="false">J123*EXP((Inputs!$B$6-Inputs!$B$7-0.5*Inputs!$B$8^2)*$B$2+Inputs!$B$8*SQRT($B$2)*MC_Shocks!I120)</f>
        <v>588.093724961009</v>
      </c>
      <c r="L123" s="0" t="n">
        <f aca="false">K123*EXP((Inputs!$B$6-Inputs!$B$7-0.5*Inputs!$B$8^2)*$B$2+Inputs!$B$8*SQRT($B$2)*MC_Shocks!J120)</f>
        <v>591.838297701518</v>
      </c>
      <c r="M123" s="0" t="n">
        <f aca="false">L123*EXP((Inputs!$B$6-Inputs!$B$7-0.5*Inputs!$B$8^2)*$B$2+Inputs!$B$8*SQRT($B$2)*MC_Shocks!K120)</f>
        <v>583.592021589301</v>
      </c>
      <c r="N123" s="0" t="n">
        <f aca="false">M123*EXP((Inputs!$B$6-Inputs!$B$7-0.5*Inputs!$B$8^2)*$B$2+Inputs!$B$8*SQRT($B$2)*MC_Shocks!L120)</f>
        <v>590.646444667459</v>
      </c>
      <c r="O123" s="0" t="n">
        <f aca="false">N123*EXP((Inputs!$B$6-Inputs!$B$7-0.5*Inputs!$B$8^2)*$B$2+Inputs!$B$8*SQRT($B$2)*MC_Shocks!M120)</f>
        <v>594.350804007549</v>
      </c>
      <c r="P123" s="0" t="n">
        <f aca="false">O123*EXP((Inputs!$B$6-Inputs!$B$7-0.5*Inputs!$B$8^2)*$B$2+Inputs!$B$8*SQRT($B$2)*MC_Shocks!N120)</f>
        <v>592.129302107167</v>
      </c>
      <c r="Q123" s="0" t="n">
        <f aca="false">P123*EXP((Inputs!$B$6-Inputs!$B$7-0.5*Inputs!$B$8^2)*$B$2+Inputs!$B$8*SQRT($B$2)*MC_Shocks!O120)</f>
        <v>598.025778862561</v>
      </c>
      <c r="R123" s="0" t="n">
        <f aca="false">Q123*EXP((Inputs!$B$6-Inputs!$B$7-0.5*Inputs!$B$8^2)*$B$2+Inputs!$B$8*SQRT($B$2)*MC_Shocks!P120)</f>
        <v>596.876032106111</v>
      </c>
      <c r="S123" s="0" t="n">
        <f aca="false">R123*EXP((Inputs!$B$6-Inputs!$B$7-0.5*Inputs!$B$8^2)*$B$2+Inputs!$B$8*SQRT($B$2)*MC_Shocks!Q120)</f>
        <v>594.7673211827</v>
      </c>
      <c r="T123" s="0" t="n">
        <f aca="false">S123*EXP((Inputs!$B$6-Inputs!$B$7-0.5*Inputs!$B$8^2)*$B$2+Inputs!$B$8*SQRT($B$2)*MC_Shocks!R120)</f>
        <v>597.070629257771</v>
      </c>
      <c r="U123" s="0" t="n">
        <f aca="false">T123*EXP((Inputs!$B$6-Inputs!$B$7-0.5*Inputs!$B$8^2)*$B$2+Inputs!$B$8*SQRT($B$2)*MC_Shocks!S120)</f>
        <v>592.111043822695</v>
      </c>
      <c r="V123" s="0" t="n">
        <f aca="false">U123*EXP((Inputs!$B$6-Inputs!$B$7-0.5*Inputs!$B$8^2)*$B$2+Inputs!$B$8*SQRT($B$2)*MC_Shocks!T120)</f>
        <v>596.985621449329</v>
      </c>
      <c r="W123" s="0" t="n">
        <f aca="false">V123*EXP((Inputs!$B$6-Inputs!$B$7-0.5*Inputs!$B$8^2)*$B$2+Inputs!$B$8*SQRT($B$2)*MC_Shocks!U120)</f>
        <v>592.061331585813</v>
      </c>
      <c r="X123" s="0" t="n">
        <f aca="false">W123*EXP((Inputs!$B$6-Inputs!$B$7-0.5*Inputs!$B$8^2)*$B$2+Inputs!$B$8*SQRT($B$2)*MC_Shocks!V120)</f>
        <v>587.20530649722</v>
      </c>
      <c r="Y123" s="0" t="n">
        <f aca="false">X123*EXP((Inputs!$B$6-Inputs!$B$7-0.5*Inputs!$B$8^2)*$B$2+Inputs!$B$8*SQRT($B$2)*MC_Shocks!W120)</f>
        <v>583.03796734991</v>
      </c>
      <c r="Z123" s="0" t="n">
        <f aca="false">Y123*EXP((Inputs!$B$6-Inputs!$B$7-0.5*Inputs!$B$8^2)*$B$2+Inputs!$B$8*SQRT($B$2)*MC_Shocks!X120)</f>
        <v>586.616755684904</v>
      </c>
      <c r="AA123" s="0" t="n">
        <f aca="false">Z123*EXP((Inputs!$B$6-Inputs!$B$7-0.5*Inputs!$B$8^2)*$B$2+Inputs!$B$8*SQRT($B$2)*MC_Shocks!Y120)</f>
        <v>583.808602138439</v>
      </c>
      <c r="AB123" s="0" t="n">
        <f aca="false">AA123*EXP((Inputs!$B$6-Inputs!$B$7-0.5*Inputs!$B$8^2)*$B$2+Inputs!$B$8*SQRT($B$2)*MC_Shocks!Z120)</f>
        <v>577.65333528769</v>
      </c>
      <c r="AC123" s="0" t="n">
        <f aca="false">AB123*EXP((Inputs!$B$6-Inputs!$B$7-0.5*Inputs!$B$8^2)*$B$2+Inputs!$B$8*SQRT($B$2)*MC_Shocks!AA120)</f>
        <v>574.9386932694</v>
      </c>
      <c r="AD123" s="0" t="n">
        <f aca="false">AC123*EXP((Inputs!$B$6-Inputs!$B$7-0.5*Inputs!$B$8^2)*$B$2+Inputs!$B$8*SQRT($B$2)*MC_Shocks!AB120)</f>
        <v>574.846789099032</v>
      </c>
      <c r="AE123" s="0" t="n">
        <f aca="false">AD123*EXP((Inputs!$B$6-Inputs!$B$7-0.5*Inputs!$B$8^2)*$B$2+Inputs!$B$8*SQRT($B$2)*MC_Shocks!AC120)</f>
        <v>569.540144187002</v>
      </c>
      <c r="AF123" s="0" t="n">
        <f aca="false">AE123*EXP((Inputs!$B$6-Inputs!$B$7-0.5*Inputs!$B$8^2)*$B$2+Inputs!$B$8*SQRT($B$2)*MC_Shocks!AD120)</f>
        <v>564.413623127474</v>
      </c>
      <c r="AG123" s="0" t="n">
        <f aca="false">AF123*EXP((Inputs!$B$6-Inputs!$B$7-0.5*Inputs!$B$8^2)*$B$2+Inputs!$B$8*SQRT($B$2)*MC_Shocks!AE120)</f>
        <v>574.000642813791</v>
      </c>
      <c r="AH123" s="0" t="n">
        <f aca="false">AG123*EXP((Inputs!$B$6-Inputs!$B$7-0.5*Inputs!$B$8^2)*$B$2+Inputs!$B$8*SQRT($B$2)*MC_Shocks!AF120)</f>
        <v>570.149160766039</v>
      </c>
      <c r="AI123" s="0" t="n">
        <f aca="false">AH123*EXP((Inputs!$B$6-Inputs!$B$7-0.5*Inputs!$B$8^2)*$B$2+Inputs!$B$8*SQRT($B$2)*MC_Shocks!AG120)</f>
        <v>568.743565820731</v>
      </c>
      <c r="AJ123" s="0" t="n">
        <f aca="false">AI123*EXP((Inputs!$B$6-Inputs!$B$7-0.5*Inputs!$B$8^2)*$B$2+Inputs!$B$8*SQRT($B$2)*MC_Shocks!AH120)</f>
        <v>567.142564298879</v>
      </c>
      <c r="AK123" s="0" t="n">
        <f aca="false">AJ123*EXP((Inputs!$B$6-Inputs!$B$7-0.5*Inputs!$B$8^2)*$B$2+Inputs!$B$8*SQRT($B$2)*MC_Shocks!AI120)</f>
        <v>565.303315604832</v>
      </c>
      <c r="AL123" s="0" t="n">
        <f aca="false">AK123*EXP((Inputs!$B$6-Inputs!$B$7-0.5*Inputs!$B$8^2)*$B$2+Inputs!$B$8*SQRT($B$2)*MC_Shocks!AJ120)</f>
        <v>568.150231619221</v>
      </c>
      <c r="AM123" s="0" t="n">
        <f aca="false">AL123*EXP((Inputs!$B$6-Inputs!$B$7-0.5*Inputs!$B$8^2)*$B$2+Inputs!$B$8*SQRT($B$2)*MC_Shocks!AK120)</f>
        <v>572.493730789803</v>
      </c>
      <c r="AN123" s="0" t="n">
        <f aca="false">AM123*EXP((Inputs!$B$6-Inputs!$B$7-0.5*Inputs!$B$8^2)*$B$2+Inputs!$B$8*SQRT($B$2)*MC_Shocks!AL120)</f>
        <v>571.159775745132</v>
      </c>
      <c r="AO123" s="0" t="n">
        <f aca="false">AN123*EXP((Inputs!$B$6-Inputs!$B$7-0.5*Inputs!$B$8^2)*$B$2+Inputs!$B$8*SQRT($B$2)*MC_Shocks!AM120)</f>
        <v>565.638047530788</v>
      </c>
      <c r="AP123" s="0" t="n">
        <f aca="false">AO123*EXP((Inputs!$B$6-Inputs!$B$7-0.5*Inputs!$B$8^2)*$B$2+Inputs!$B$8*SQRT($B$2)*MC_Shocks!AN120)</f>
        <v>571.439601772265</v>
      </c>
      <c r="AQ123" s="0" t="n">
        <f aca="false">AP123*EXP((Inputs!$B$6-Inputs!$B$7-0.5*Inputs!$B$8^2)*$B$2+Inputs!$B$8*SQRT($B$2)*MC_Shocks!AO120)</f>
        <v>571.061428552137</v>
      </c>
      <c r="AR123" s="0" t="n">
        <f aca="false">AQ123*EXP((Inputs!$B$6-Inputs!$B$7-0.5*Inputs!$B$8^2)*$B$2+Inputs!$B$8*SQRT($B$2)*MC_Shocks!AP120)</f>
        <v>579.008806718376</v>
      </c>
      <c r="AS123" s="0" t="n">
        <f aca="false">AR123*EXP((Inputs!$B$6-Inputs!$B$7-0.5*Inputs!$B$8^2)*$B$2+Inputs!$B$8*SQRT($B$2)*MC_Shocks!AQ120)</f>
        <v>568.839243776348</v>
      </c>
      <c r="AT123" s="0" t="n">
        <f aca="false">AS123*EXP((Inputs!$B$6-Inputs!$B$7-0.5*Inputs!$B$8^2)*$B$2+Inputs!$B$8*SQRT($B$2)*MC_Shocks!AR120)</f>
        <v>569.775443215848</v>
      </c>
      <c r="AU123" s="0" t="n">
        <f aca="false">AT123*EXP((Inputs!$B$6-Inputs!$B$7-0.5*Inputs!$B$8^2)*$B$2+Inputs!$B$8*SQRT($B$2)*MC_Shocks!AS120)</f>
        <v>578.568460386654</v>
      </c>
      <c r="AV123" s="0" t="n">
        <f aca="false">AU123*EXP((Inputs!$B$6-Inputs!$B$7-0.5*Inputs!$B$8^2)*$B$2+Inputs!$B$8*SQRT($B$2)*MC_Shocks!AT120)</f>
        <v>577.003757113986</v>
      </c>
      <c r="AW123" s="0" t="n">
        <f aca="false">AV123*EXP((Inputs!$B$6-Inputs!$B$7-0.5*Inputs!$B$8^2)*$B$2+Inputs!$B$8*SQRT($B$2)*MC_Shocks!AU120)</f>
        <v>576.026850543687</v>
      </c>
      <c r="AX123" s="0" t="n">
        <f aca="false">AW123*EXP((Inputs!$B$6-Inputs!$B$7-0.5*Inputs!$B$8^2)*$B$2+Inputs!$B$8*SQRT($B$2)*MC_Shocks!AV120)</f>
        <v>577.433269789408</v>
      </c>
      <c r="AY123" s="0" t="n">
        <f aca="false">AX123*EXP((Inputs!$B$6-Inputs!$B$7-0.5*Inputs!$B$8^2)*$B$2+Inputs!$B$8*SQRT($B$2)*MC_Shocks!AW120)</f>
        <v>574.933457411435</v>
      </c>
      <c r="AZ123" s="0" t="n">
        <f aca="false">AY123*EXP((Inputs!$B$6-Inputs!$B$7-0.5*Inputs!$B$8^2)*$B$2+Inputs!$B$8*SQRT($B$2)*MC_Shocks!AX120)</f>
        <v>573.565981842329</v>
      </c>
      <c r="BA123" s="0" t="n">
        <f aca="false">AZ123*EXP((Inputs!$B$6-Inputs!$B$7-0.5*Inputs!$B$8^2)*$B$2+Inputs!$B$8*SQRT($B$2)*MC_Shocks!AY120)</f>
        <v>572.084915978834</v>
      </c>
      <c r="BB123" s="0" t="n">
        <f aca="false">BA123*EXP((Inputs!$B$6-Inputs!$B$7-0.5*Inputs!$B$8^2)*$B$2+Inputs!$B$8*SQRT($B$2)*MC_Shocks!AZ120)</f>
        <v>569.298247938612</v>
      </c>
      <c r="BC123" s="0" t="n">
        <f aca="false">BB123*EXP((Inputs!$B$6-Inputs!$B$7-0.5*Inputs!$B$8^2)*$B$2+Inputs!$B$8*SQRT($B$2)*MC_Shocks!BA120)</f>
        <v>574.929403743076</v>
      </c>
      <c r="BD123" s="0" t="n">
        <f aca="false">BC123*EXP((Inputs!$B$6-Inputs!$B$7-0.5*Inputs!$B$8^2)*$B$2+Inputs!$B$8*SQRT($B$2)*MC_Shocks!BB120)</f>
        <v>577.090614813898</v>
      </c>
      <c r="BE123" s="0" t="n">
        <f aca="false">BD123*EXP((Inputs!$B$6-Inputs!$B$7-0.5*Inputs!$B$8^2)*$B$2+Inputs!$B$8*SQRT($B$2)*MC_Shocks!BC120)</f>
        <v>578.293688152299</v>
      </c>
      <c r="BF123" s="0" t="n">
        <f aca="false">BE123*EXP((Inputs!$B$6-Inputs!$B$7-0.5*Inputs!$B$8^2)*$B$2+Inputs!$B$8*SQRT($B$2)*MC_Shocks!BD120)</f>
        <v>582.06989823591</v>
      </c>
      <c r="BG123" s="0" t="n">
        <f aca="false">BF123*EXP((Inputs!$B$6-Inputs!$B$7-0.5*Inputs!$B$8^2)*$B$2+Inputs!$B$8*SQRT($B$2)*MC_Shocks!BE120)</f>
        <v>580.905297128764</v>
      </c>
      <c r="BH123" s="0" t="n">
        <f aca="false">BG123*EXP((Inputs!$B$6-Inputs!$B$7-0.5*Inputs!$B$8^2)*$B$2+Inputs!$B$8*SQRT($B$2)*MC_Shocks!BF120)</f>
        <v>577.40293065442</v>
      </c>
      <c r="BI123" s="0" t="n">
        <f aca="false">BH123*EXP((Inputs!$B$6-Inputs!$B$7-0.5*Inputs!$B$8^2)*$B$2+Inputs!$B$8*SQRT($B$2)*MC_Shocks!BG120)</f>
        <v>574.703396445964</v>
      </c>
      <c r="BJ123" s="0" t="n">
        <f aca="false">BI123*EXP((Inputs!$B$6-Inputs!$B$7-0.5*Inputs!$B$8^2)*$B$2+Inputs!$B$8*SQRT($B$2)*MC_Shocks!BH120)</f>
        <v>574.765739347837</v>
      </c>
      <c r="BK123" s="0" t="n">
        <f aca="false">BJ123*EXP((Inputs!$B$6-Inputs!$B$7-0.5*Inputs!$B$8^2)*$B$2+Inputs!$B$8*SQRT($B$2)*MC_Shocks!BI120)</f>
        <v>570.010163012563</v>
      </c>
      <c r="BL123" s="0" t="n">
        <f aca="false">BK123*EXP((Inputs!$B$6-Inputs!$B$7-0.5*Inputs!$B$8^2)*$B$2+Inputs!$B$8*SQRT($B$2)*MC_Shocks!BJ120)</f>
        <v>567.806088590827</v>
      </c>
      <c r="BM123" s="0" t="n">
        <f aca="false">BL123*EXP((Inputs!$B$6-Inputs!$B$7-0.5*Inputs!$B$8^2)*$B$2+Inputs!$B$8*SQRT($B$2)*MC_Shocks!BK120)</f>
        <v>565.539397543508</v>
      </c>
      <c r="BN123" s="0" t="n">
        <f aca="false">AVERAGE(C123:BM123)</f>
        <v>577.727987148461</v>
      </c>
      <c r="BO123" s="0" t="n">
        <f aca="false">MAX(B123:BM123)</f>
        <v>598.025778862561</v>
      </c>
      <c r="BP123" s="0" t="n">
        <f aca="false">MAX(BM123-Inputs!$B$4,0)</f>
        <v>0</v>
      </c>
      <c r="BQ123" s="0" t="n">
        <f aca="false">MAX(Inputs!$B$4-BM123,0)</f>
        <v>9.46060245649187</v>
      </c>
      <c r="BR123" s="0" t="n">
        <f aca="false">MAX(BN123-Inputs!$B$4,0)</f>
        <v>2.72798714846056</v>
      </c>
      <c r="BS123" s="0" t="n">
        <f aca="false">IF(BO123&gt;=Inputs!$B$9,0,MAX(BM123-Inputs!$B$4,0))</f>
        <v>0</v>
      </c>
    </row>
    <row r="124" customFormat="false" ht="15" hidden="false" customHeight="false" outlineLevel="0" collapsed="false">
      <c r="A124" s="0" t="n">
        <v>120</v>
      </c>
      <c r="B124" s="0" t="n">
        <f aca="false">Inputs!$B$3</f>
        <v>574.788024902344</v>
      </c>
      <c r="C124" s="0" t="n">
        <f aca="false">B124*EXP((Inputs!$B$6-Inputs!$B$7-0.5*Inputs!$B$8^2)*$B$2+Inputs!$B$8*SQRT($B$2)*MC_Shocks!A121)</f>
        <v>584.612754472209</v>
      </c>
      <c r="D124" s="0" t="n">
        <f aca="false">C124*EXP((Inputs!$B$6-Inputs!$B$7-0.5*Inputs!$B$8^2)*$B$2+Inputs!$B$8*SQRT($B$2)*MC_Shocks!B121)</f>
        <v>571.943054813713</v>
      </c>
      <c r="E124" s="0" t="n">
        <f aca="false">D124*EXP((Inputs!$B$6-Inputs!$B$7-0.5*Inputs!$B$8^2)*$B$2+Inputs!$B$8*SQRT($B$2)*MC_Shocks!C121)</f>
        <v>571.182540026069</v>
      </c>
      <c r="F124" s="0" t="n">
        <f aca="false">E124*EXP((Inputs!$B$6-Inputs!$B$7-0.5*Inputs!$B$8^2)*$B$2+Inputs!$B$8*SQRT($B$2)*MC_Shocks!D121)</f>
        <v>579.110341882864</v>
      </c>
      <c r="G124" s="0" t="n">
        <f aca="false">F124*EXP((Inputs!$B$6-Inputs!$B$7-0.5*Inputs!$B$8^2)*$B$2+Inputs!$B$8*SQRT($B$2)*MC_Shocks!E121)</f>
        <v>579.725054808008</v>
      </c>
      <c r="H124" s="0" t="n">
        <f aca="false">G124*EXP((Inputs!$B$6-Inputs!$B$7-0.5*Inputs!$B$8^2)*$B$2+Inputs!$B$8*SQRT($B$2)*MC_Shocks!F121)</f>
        <v>583.255363559722</v>
      </c>
      <c r="I124" s="0" t="n">
        <f aca="false">H124*EXP((Inputs!$B$6-Inputs!$B$7-0.5*Inputs!$B$8^2)*$B$2+Inputs!$B$8*SQRT($B$2)*MC_Shocks!G121)</f>
        <v>583.77250040143</v>
      </c>
      <c r="J124" s="0" t="n">
        <f aca="false">I124*EXP((Inputs!$B$6-Inputs!$B$7-0.5*Inputs!$B$8^2)*$B$2+Inputs!$B$8*SQRT($B$2)*MC_Shocks!H121)</f>
        <v>580.744993501254</v>
      </c>
      <c r="K124" s="0" t="n">
        <f aca="false">J124*EXP((Inputs!$B$6-Inputs!$B$7-0.5*Inputs!$B$8^2)*$B$2+Inputs!$B$8*SQRT($B$2)*MC_Shocks!I121)</f>
        <v>570.561547518507</v>
      </c>
      <c r="L124" s="0" t="n">
        <f aca="false">K124*EXP((Inputs!$B$6-Inputs!$B$7-0.5*Inputs!$B$8^2)*$B$2+Inputs!$B$8*SQRT($B$2)*MC_Shocks!J121)</f>
        <v>571.54615813599</v>
      </c>
      <c r="M124" s="0" t="n">
        <f aca="false">L124*EXP((Inputs!$B$6-Inputs!$B$7-0.5*Inputs!$B$8^2)*$B$2+Inputs!$B$8*SQRT($B$2)*MC_Shocks!K121)</f>
        <v>568.0938974102</v>
      </c>
      <c r="N124" s="0" t="n">
        <f aca="false">M124*EXP((Inputs!$B$6-Inputs!$B$7-0.5*Inputs!$B$8^2)*$B$2+Inputs!$B$8*SQRT($B$2)*MC_Shocks!L121)</f>
        <v>564.551728621404</v>
      </c>
      <c r="O124" s="0" t="n">
        <f aca="false">N124*EXP((Inputs!$B$6-Inputs!$B$7-0.5*Inputs!$B$8^2)*$B$2+Inputs!$B$8*SQRT($B$2)*MC_Shocks!M121)</f>
        <v>562.374443074836</v>
      </c>
      <c r="P124" s="0" t="n">
        <f aca="false">O124*EXP((Inputs!$B$6-Inputs!$B$7-0.5*Inputs!$B$8^2)*$B$2+Inputs!$B$8*SQRT($B$2)*MC_Shocks!N121)</f>
        <v>570.266697654275</v>
      </c>
      <c r="Q124" s="0" t="n">
        <f aca="false">P124*EXP((Inputs!$B$6-Inputs!$B$7-0.5*Inputs!$B$8^2)*$B$2+Inputs!$B$8*SQRT($B$2)*MC_Shocks!O121)</f>
        <v>581.30521859787</v>
      </c>
      <c r="R124" s="0" t="n">
        <f aca="false">Q124*EXP((Inputs!$B$6-Inputs!$B$7-0.5*Inputs!$B$8^2)*$B$2+Inputs!$B$8*SQRT($B$2)*MC_Shocks!P121)</f>
        <v>582.362660652573</v>
      </c>
      <c r="S124" s="0" t="n">
        <f aca="false">R124*EXP((Inputs!$B$6-Inputs!$B$7-0.5*Inputs!$B$8^2)*$B$2+Inputs!$B$8*SQRT($B$2)*MC_Shocks!Q121)</f>
        <v>580.274187787513</v>
      </c>
      <c r="T124" s="0" t="n">
        <f aca="false">S124*EXP((Inputs!$B$6-Inputs!$B$7-0.5*Inputs!$B$8^2)*$B$2+Inputs!$B$8*SQRT($B$2)*MC_Shocks!R121)</f>
        <v>574.93452565072</v>
      </c>
      <c r="U124" s="0" t="n">
        <f aca="false">T124*EXP((Inputs!$B$6-Inputs!$B$7-0.5*Inputs!$B$8^2)*$B$2+Inputs!$B$8*SQRT($B$2)*MC_Shocks!S121)</f>
        <v>577.129919197022</v>
      </c>
      <c r="V124" s="0" t="n">
        <f aca="false">U124*EXP((Inputs!$B$6-Inputs!$B$7-0.5*Inputs!$B$8^2)*$B$2+Inputs!$B$8*SQRT($B$2)*MC_Shocks!T121)</f>
        <v>585.405899943776</v>
      </c>
      <c r="W124" s="0" t="n">
        <f aca="false">V124*EXP((Inputs!$B$6-Inputs!$B$7-0.5*Inputs!$B$8^2)*$B$2+Inputs!$B$8*SQRT($B$2)*MC_Shocks!U121)</f>
        <v>584.313491178725</v>
      </c>
      <c r="X124" s="0" t="n">
        <f aca="false">W124*EXP((Inputs!$B$6-Inputs!$B$7-0.5*Inputs!$B$8^2)*$B$2+Inputs!$B$8*SQRT($B$2)*MC_Shocks!V121)</f>
        <v>573.44354006838</v>
      </c>
      <c r="Y124" s="0" t="n">
        <f aca="false">X124*EXP((Inputs!$B$6-Inputs!$B$7-0.5*Inputs!$B$8^2)*$B$2+Inputs!$B$8*SQRT($B$2)*MC_Shocks!W121)</f>
        <v>576.554164503347</v>
      </c>
      <c r="Z124" s="0" t="n">
        <f aca="false">Y124*EXP((Inputs!$B$6-Inputs!$B$7-0.5*Inputs!$B$8^2)*$B$2+Inputs!$B$8*SQRT($B$2)*MC_Shocks!X121)</f>
        <v>581.13364400879</v>
      </c>
      <c r="AA124" s="0" t="n">
        <f aca="false">Z124*EXP((Inputs!$B$6-Inputs!$B$7-0.5*Inputs!$B$8^2)*$B$2+Inputs!$B$8*SQRT($B$2)*MC_Shocks!Y121)</f>
        <v>573.922649712518</v>
      </c>
      <c r="AB124" s="0" t="n">
        <f aca="false">AA124*EXP((Inputs!$B$6-Inputs!$B$7-0.5*Inputs!$B$8^2)*$B$2+Inputs!$B$8*SQRT($B$2)*MC_Shocks!Z121)</f>
        <v>574.78094356592</v>
      </c>
      <c r="AC124" s="0" t="n">
        <f aca="false">AB124*EXP((Inputs!$B$6-Inputs!$B$7-0.5*Inputs!$B$8^2)*$B$2+Inputs!$B$8*SQRT($B$2)*MC_Shocks!AA121)</f>
        <v>576.896507072539</v>
      </c>
      <c r="AD124" s="0" t="n">
        <f aca="false">AC124*EXP((Inputs!$B$6-Inputs!$B$7-0.5*Inputs!$B$8^2)*$B$2+Inputs!$B$8*SQRT($B$2)*MC_Shocks!AB121)</f>
        <v>576.616417034377</v>
      </c>
      <c r="AE124" s="0" t="n">
        <f aca="false">AD124*EXP((Inputs!$B$6-Inputs!$B$7-0.5*Inputs!$B$8^2)*$B$2+Inputs!$B$8*SQRT($B$2)*MC_Shocks!AC121)</f>
        <v>573.064588241253</v>
      </c>
      <c r="AF124" s="0" t="n">
        <f aca="false">AE124*EXP((Inputs!$B$6-Inputs!$B$7-0.5*Inputs!$B$8^2)*$B$2+Inputs!$B$8*SQRT($B$2)*MC_Shocks!AD121)</f>
        <v>577.756296770446</v>
      </c>
      <c r="AG124" s="0" t="n">
        <f aca="false">AF124*EXP((Inputs!$B$6-Inputs!$B$7-0.5*Inputs!$B$8^2)*$B$2+Inputs!$B$8*SQRT($B$2)*MC_Shocks!AE121)</f>
        <v>575.964760885501</v>
      </c>
      <c r="AH124" s="0" t="n">
        <f aca="false">AG124*EXP((Inputs!$B$6-Inputs!$B$7-0.5*Inputs!$B$8^2)*$B$2+Inputs!$B$8*SQRT($B$2)*MC_Shocks!AF121)</f>
        <v>569.272302911812</v>
      </c>
      <c r="AI124" s="0" t="n">
        <f aca="false">AH124*EXP((Inputs!$B$6-Inputs!$B$7-0.5*Inputs!$B$8^2)*$B$2+Inputs!$B$8*SQRT($B$2)*MC_Shocks!AG121)</f>
        <v>560.144513485584</v>
      </c>
      <c r="AJ124" s="0" t="n">
        <f aca="false">AI124*EXP((Inputs!$B$6-Inputs!$B$7-0.5*Inputs!$B$8^2)*$B$2+Inputs!$B$8*SQRT($B$2)*MC_Shocks!AH121)</f>
        <v>565.828714584458</v>
      </c>
      <c r="AK124" s="0" t="n">
        <f aca="false">AJ124*EXP((Inputs!$B$6-Inputs!$B$7-0.5*Inputs!$B$8^2)*$B$2+Inputs!$B$8*SQRT($B$2)*MC_Shocks!AI121)</f>
        <v>568.657151582536</v>
      </c>
      <c r="AL124" s="0" t="n">
        <f aca="false">AK124*EXP((Inputs!$B$6-Inputs!$B$7-0.5*Inputs!$B$8^2)*$B$2+Inputs!$B$8*SQRT($B$2)*MC_Shocks!AJ121)</f>
        <v>569.107830754433</v>
      </c>
      <c r="AM124" s="0" t="n">
        <f aca="false">AL124*EXP((Inputs!$B$6-Inputs!$B$7-0.5*Inputs!$B$8^2)*$B$2+Inputs!$B$8*SQRT($B$2)*MC_Shocks!AK121)</f>
        <v>567.177083534841</v>
      </c>
      <c r="AN124" s="0" t="n">
        <f aca="false">AM124*EXP((Inputs!$B$6-Inputs!$B$7-0.5*Inputs!$B$8^2)*$B$2+Inputs!$B$8*SQRT($B$2)*MC_Shocks!AL121)</f>
        <v>564.855177648387</v>
      </c>
      <c r="AO124" s="0" t="n">
        <f aca="false">AN124*EXP((Inputs!$B$6-Inputs!$B$7-0.5*Inputs!$B$8^2)*$B$2+Inputs!$B$8*SQRT($B$2)*MC_Shocks!AM121)</f>
        <v>560.108170342495</v>
      </c>
      <c r="AP124" s="0" t="n">
        <f aca="false">AO124*EXP((Inputs!$B$6-Inputs!$B$7-0.5*Inputs!$B$8^2)*$B$2+Inputs!$B$8*SQRT($B$2)*MC_Shocks!AN121)</f>
        <v>558.247009241731</v>
      </c>
      <c r="AQ124" s="0" t="n">
        <f aca="false">AP124*EXP((Inputs!$B$6-Inputs!$B$7-0.5*Inputs!$B$8^2)*$B$2+Inputs!$B$8*SQRT($B$2)*MC_Shocks!AO121)</f>
        <v>548.988388979617</v>
      </c>
      <c r="AR124" s="0" t="n">
        <f aca="false">AQ124*EXP((Inputs!$B$6-Inputs!$B$7-0.5*Inputs!$B$8^2)*$B$2+Inputs!$B$8*SQRT($B$2)*MC_Shocks!AP121)</f>
        <v>545.843582279125</v>
      </c>
      <c r="AS124" s="0" t="n">
        <f aca="false">AR124*EXP((Inputs!$B$6-Inputs!$B$7-0.5*Inputs!$B$8^2)*$B$2+Inputs!$B$8*SQRT($B$2)*MC_Shocks!AQ121)</f>
        <v>544.550197328068</v>
      </c>
      <c r="AT124" s="0" t="n">
        <f aca="false">AS124*EXP((Inputs!$B$6-Inputs!$B$7-0.5*Inputs!$B$8^2)*$B$2+Inputs!$B$8*SQRT($B$2)*MC_Shocks!AR121)</f>
        <v>547.242816745686</v>
      </c>
      <c r="AU124" s="0" t="n">
        <f aca="false">AT124*EXP((Inputs!$B$6-Inputs!$B$7-0.5*Inputs!$B$8^2)*$B$2+Inputs!$B$8*SQRT($B$2)*MC_Shocks!AS121)</f>
        <v>547.121119449103</v>
      </c>
      <c r="AV124" s="0" t="n">
        <f aca="false">AU124*EXP((Inputs!$B$6-Inputs!$B$7-0.5*Inputs!$B$8^2)*$B$2+Inputs!$B$8*SQRT($B$2)*MC_Shocks!AT121)</f>
        <v>550.63415583251</v>
      </c>
      <c r="AW124" s="0" t="n">
        <f aca="false">AV124*EXP((Inputs!$B$6-Inputs!$B$7-0.5*Inputs!$B$8^2)*$B$2+Inputs!$B$8*SQRT($B$2)*MC_Shocks!AU121)</f>
        <v>556.61154366745</v>
      </c>
      <c r="AX124" s="0" t="n">
        <f aca="false">AW124*EXP((Inputs!$B$6-Inputs!$B$7-0.5*Inputs!$B$8^2)*$B$2+Inputs!$B$8*SQRT($B$2)*MC_Shocks!AV121)</f>
        <v>561.356591053539</v>
      </c>
      <c r="AY124" s="0" t="n">
        <f aca="false">AX124*EXP((Inputs!$B$6-Inputs!$B$7-0.5*Inputs!$B$8^2)*$B$2+Inputs!$B$8*SQRT($B$2)*MC_Shocks!AW121)</f>
        <v>563.508942120318</v>
      </c>
      <c r="AZ124" s="0" t="n">
        <f aca="false">AY124*EXP((Inputs!$B$6-Inputs!$B$7-0.5*Inputs!$B$8^2)*$B$2+Inputs!$B$8*SQRT($B$2)*MC_Shocks!AX121)</f>
        <v>563.615136305563</v>
      </c>
      <c r="BA124" s="0" t="n">
        <f aca="false">AZ124*EXP((Inputs!$B$6-Inputs!$B$7-0.5*Inputs!$B$8^2)*$B$2+Inputs!$B$8*SQRT($B$2)*MC_Shocks!AY121)</f>
        <v>559.299669464507</v>
      </c>
      <c r="BB124" s="0" t="n">
        <f aca="false">BA124*EXP((Inputs!$B$6-Inputs!$B$7-0.5*Inputs!$B$8^2)*$B$2+Inputs!$B$8*SQRT($B$2)*MC_Shocks!AZ121)</f>
        <v>562.645454174471</v>
      </c>
      <c r="BC124" s="0" t="n">
        <f aca="false">BB124*EXP((Inputs!$B$6-Inputs!$B$7-0.5*Inputs!$B$8^2)*$B$2+Inputs!$B$8*SQRT($B$2)*MC_Shocks!BA121)</f>
        <v>570.246876659601</v>
      </c>
      <c r="BD124" s="0" t="n">
        <f aca="false">BC124*EXP((Inputs!$B$6-Inputs!$B$7-0.5*Inputs!$B$8^2)*$B$2+Inputs!$B$8*SQRT($B$2)*MC_Shocks!BB121)</f>
        <v>571.850518302037</v>
      </c>
      <c r="BE124" s="0" t="n">
        <f aca="false">BD124*EXP((Inputs!$B$6-Inputs!$B$7-0.5*Inputs!$B$8^2)*$B$2+Inputs!$B$8*SQRT($B$2)*MC_Shocks!BC121)</f>
        <v>580.669353169826</v>
      </c>
      <c r="BF124" s="0" t="n">
        <f aca="false">BE124*EXP((Inputs!$B$6-Inputs!$B$7-0.5*Inputs!$B$8^2)*$B$2+Inputs!$B$8*SQRT($B$2)*MC_Shocks!BD121)</f>
        <v>573.738387890862</v>
      </c>
      <c r="BG124" s="0" t="n">
        <f aca="false">BF124*EXP((Inputs!$B$6-Inputs!$B$7-0.5*Inputs!$B$8^2)*$B$2+Inputs!$B$8*SQRT($B$2)*MC_Shocks!BE121)</f>
        <v>568.562881639832</v>
      </c>
      <c r="BH124" s="0" t="n">
        <f aca="false">BG124*EXP((Inputs!$B$6-Inputs!$B$7-0.5*Inputs!$B$8^2)*$B$2+Inputs!$B$8*SQRT($B$2)*MC_Shocks!BF121)</f>
        <v>572.487284514164</v>
      </c>
      <c r="BI124" s="0" t="n">
        <f aca="false">BH124*EXP((Inputs!$B$6-Inputs!$B$7-0.5*Inputs!$B$8^2)*$B$2+Inputs!$B$8*SQRT($B$2)*MC_Shocks!BG121)</f>
        <v>573.742940045106</v>
      </c>
      <c r="BJ124" s="0" t="n">
        <f aca="false">BI124*EXP((Inputs!$B$6-Inputs!$B$7-0.5*Inputs!$B$8^2)*$B$2+Inputs!$B$8*SQRT($B$2)*MC_Shocks!BH121)</f>
        <v>579.808552309823</v>
      </c>
      <c r="BK124" s="0" t="n">
        <f aca="false">BJ124*EXP((Inputs!$B$6-Inputs!$B$7-0.5*Inputs!$B$8^2)*$B$2+Inputs!$B$8*SQRT($B$2)*MC_Shocks!BI121)</f>
        <v>579.792081222774</v>
      </c>
      <c r="BL124" s="0" t="n">
        <f aca="false">BK124*EXP((Inputs!$B$6-Inputs!$B$7-0.5*Inputs!$B$8^2)*$B$2+Inputs!$B$8*SQRT($B$2)*MC_Shocks!BJ121)</f>
        <v>575.86788679037</v>
      </c>
      <c r="BM124" s="0" t="n">
        <f aca="false">BL124*EXP((Inputs!$B$6-Inputs!$B$7-0.5*Inputs!$B$8^2)*$B$2+Inputs!$B$8*SQRT($B$2)*MC_Shocks!BK121)</f>
        <v>574.947177888941</v>
      </c>
      <c r="BN124" s="0" t="n">
        <f aca="false">AVERAGE(C124:BM124)</f>
        <v>570.224285439227</v>
      </c>
      <c r="BO124" s="0" t="n">
        <f aca="false">MAX(B124:BM124)</f>
        <v>585.405899943776</v>
      </c>
      <c r="BP124" s="0" t="n">
        <f aca="false">MAX(BM124-Inputs!$B$4,0)</f>
        <v>0</v>
      </c>
      <c r="BQ124" s="0" t="n">
        <f aca="false">MAX(Inputs!$B$4-BM124,0)</f>
        <v>0.052822111058731</v>
      </c>
      <c r="BR124" s="0" t="n">
        <f aca="false">MAX(BN124-Inputs!$B$4,0)</f>
        <v>0</v>
      </c>
      <c r="BS124" s="0" t="n">
        <f aca="false">IF(BO124&gt;=Inputs!$B$9,0,MAX(BM124-Inputs!$B$4,0))</f>
        <v>0</v>
      </c>
    </row>
    <row r="125" customFormat="false" ht="15" hidden="false" customHeight="false" outlineLevel="0" collapsed="false">
      <c r="A125" s="0" t="n">
        <v>121</v>
      </c>
      <c r="B125" s="0" t="n">
        <f aca="false">Inputs!$B$3</f>
        <v>574.788024902344</v>
      </c>
      <c r="C125" s="0" t="n">
        <f aca="false">B125*EXP((Inputs!$B$6-Inputs!$B$7-0.5*Inputs!$B$8^2)*$B$2+Inputs!$B$8*SQRT($B$2)*MC_Shocks!A122)</f>
        <v>567.895217836175</v>
      </c>
      <c r="D125" s="0" t="n">
        <f aca="false">C125*EXP((Inputs!$B$6-Inputs!$B$7-0.5*Inputs!$B$8^2)*$B$2+Inputs!$B$8*SQRT($B$2)*MC_Shocks!B122)</f>
        <v>562.886600626432</v>
      </c>
      <c r="E125" s="0" t="n">
        <f aca="false">D125*EXP((Inputs!$B$6-Inputs!$B$7-0.5*Inputs!$B$8^2)*$B$2+Inputs!$B$8*SQRT($B$2)*MC_Shocks!C122)</f>
        <v>567.299212406906</v>
      </c>
      <c r="F125" s="0" t="n">
        <f aca="false">E125*EXP((Inputs!$B$6-Inputs!$B$7-0.5*Inputs!$B$8^2)*$B$2+Inputs!$B$8*SQRT($B$2)*MC_Shocks!D122)</f>
        <v>571.294587816321</v>
      </c>
      <c r="G125" s="0" t="n">
        <f aca="false">F125*EXP((Inputs!$B$6-Inputs!$B$7-0.5*Inputs!$B$8^2)*$B$2+Inputs!$B$8*SQRT($B$2)*MC_Shocks!E122)</f>
        <v>572.996162093792</v>
      </c>
      <c r="H125" s="0" t="n">
        <f aca="false">G125*EXP((Inputs!$B$6-Inputs!$B$7-0.5*Inputs!$B$8^2)*$B$2+Inputs!$B$8*SQRT($B$2)*MC_Shocks!F122)</f>
        <v>565.27939066333</v>
      </c>
      <c r="I125" s="0" t="n">
        <f aca="false">H125*EXP((Inputs!$B$6-Inputs!$B$7-0.5*Inputs!$B$8^2)*$B$2+Inputs!$B$8*SQRT($B$2)*MC_Shocks!G122)</f>
        <v>563.727642677247</v>
      </c>
      <c r="J125" s="0" t="n">
        <f aca="false">I125*EXP((Inputs!$B$6-Inputs!$B$7-0.5*Inputs!$B$8^2)*$B$2+Inputs!$B$8*SQRT($B$2)*MC_Shocks!H122)</f>
        <v>558.328602938186</v>
      </c>
      <c r="K125" s="0" t="n">
        <f aca="false">J125*EXP((Inputs!$B$6-Inputs!$B$7-0.5*Inputs!$B$8^2)*$B$2+Inputs!$B$8*SQRT($B$2)*MC_Shocks!I122)</f>
        <v>563.617259551707</v>
      </c>
      <c r="L125" s="0" t="n">
        <f aca="false">K125*EXP((Inputs!$B$6-Inputs!$B$7-0.5*Inputs!$B$8^2)*$B$2+Inputs!$B$8*SQRT($B$2)*MC_Shocks!J122)</f>
        <v>561.066303234664</v>
      </c>
      <c r="M125" s="0" t="n">
        <f aca="false">L125*EXP((Inputs!$B$6-Inputs!$B$7-0.5*Inputs!$B$8^2)*$B$2+Inputs!$B$8*SQRT($B$2)*MC_Shocks!K122)</f>
        <v>556.306955202529</v>
      </c>
      <c r="N125" s="0" t="n">
        <f aca="false">M125*EXP((Inputs!$B$6-Inputs!$B$7-0.5*Inputs!$B$8^2)*$B$2+Inputs!$B$8*SQRT($B$2)*MC_Shocks!L122)</f>
        <v>556.490956074599</v>
      </c>
      <c r="O125" s="0" t="n">
        <f aca="false">N125*EXP((Inputs!$B$6-Inputs!$B$7-0.5*Inputs!$B$8^2)*$B$2+Inputs!$B$8*SQRT($B$2)*MC_Shocks!M122)</f>
        <v>553.724309460985</v>
      </c>
      <c r="P125" s="0" t="n">
        <f aca="false">O125*EXP((Inputs!$B$6-Inputs!$B$7-0.5*Inputs!$B$8^2)*$B$2+Inputs!$B$8*SQRT($B$2)*MC_Shocks!N122)</f>
        <v>560.33327284759</v>
      </c>
      <c r="Q125" s="0" t="n">
        <f aca="false">P125*EXP((Inputs!$B$6-Inputs!$B$7-0.5*Inputs!$B$8^2)*$B$2+Inputs!$B$8*SQRT($B$2)*MC_Shocks!O122)</f>
        <v>557.129015250583</v>
      </c>
      <c r="R125" s="0" t="n">
        <f aca="false">Q125*EXP((Inputs!$B$6-Inputs!$B$7-0.5*Inputs!$B$8^2)*$B$2+Inputs!$B$8*SQRT($B$2)*MC_Shocks!P122)</f>
        <v>551.031040748922</v>
      </c>
      <c r="S125" s="0" t="n">
        <f aca="false">R125*EXP((Inputs!$B$6-Inputs!$B$7-0.5*Inputs!$B$8^2)*$B$2+Inputs!$B$8*SQRT($B$2)*MC_Shocks!Q122)</f>
        <v>541.751002913993</v>
      </c>
      <c r="T125" s="0" t="n">
        <f aca="false">S125*EXP((Inputs!$B$6-Inputs!$B$7-0.5*Inputs!$B$8^2)*$B$2+Inputs!$B$8*SQRT($B$2)*MC_Shocks!R122)</f>
        <v>541.669800304708</v>
      </c>
      <c r="U125" s="0" t="n">
        <f aca="false">T125*EXP((Inputs!$B$6-Inputs!$B$7-0.5*Inputs!$B$8^2)*$B$2+Inputs!$B$8*SQRT($B$2)*MC_Shocks!S122)</f>
        <v>539.311404677342</v>
      </c>
      <c r="V125" s="0" t="n">
        <f aca="false">U125*EXP((Inputs!$B$6-Inputs!$B$7-0.5*Inputs!$B$8^2)*$B$2+Inputs!$B$8*SQRT($B$2)*MC_Shocks!T122)</f>
        <v>533.282889304369</v>
      </c>
      <c r="W125" s="0" t="n">
        <f aca="false">V125*EXP((Inputs!$B$6-Inputs!$B$7-0.5*Inputs!$B$8^2)*$B$2+Inputs!$B$8*SQRT($B$2)*MC_Shocks!U122)</f>
        <v>538.388515529469</v>
      </c>
      <c r="X125" s="0" t="n">
        <f aca="false">W125*EXP((Inputs!$B$6-Inputs!$B$7-0.5*Inputs!$B$8^2)*$B$2+Inputs!$B$8*SQRT($B$2)*MC_Shocks!V122)</f>
        <v>541.296942202244</v>
      </c>
      <c r="Y125" s="0" t="n">
        <f aca="false">X125*EXP((Inputs!$B$6-Inputs!$B$7-0.5*Inputs!$B$8^2)*$B$2+Inputs!$B$8*SQRT($B$2)*MC_Shocks!W122)</f>
        <v>541.226836004859</v>
      </c>
      <c r="Z125" s="0" t="n">
        <f aca="false">Y125*EXP((Inputs!$B$6-Inputs!$B$7-0.5*Inputs!$B$8^2)*$B$2+Inputs!$B$8*SQRT($B$2)*MC_Shocks!X122)</f>
        <v>547.168038679984</v>
      </c>
      <c r="AA125" s="0" t="n">
        <f aca="false">Z125*EXP((Inputs!$B$6-Inputs!$B$7-0.5*Inputs!$B$8^2)*$B$2+Inputs!$B$8*SQRT($B$2)*MC_Shocks!Y122)</f>
        <v>550.103342469081</v>
      </c>
      <c r="AB125" s="0" t="n">
        <f aca="false">AA125*EXP((Inputs!$B$6-Inputs!$B$7-0.5*Inputs!$B$8^2)*$B$2+Inputs!$B$8*SQRT($B$2)*MC_Shocks!Z122)</f>
        <v>546.575691290927</v>
      </c>
      <c r="AC125" s="0" t="n">
        <f aca="false">AB125*EXP((Inputs!$B$6-Inputs!$B$7-0.5*Inputs!$B$8^2)*$B$2+Inputs!$B$8*SQRT($B$2)*MC_Shocks!AA122)</f>
        <v>542.139329897328</v>
      </c>
      <c r="AD125" s="0" t="n">
        <f aca="false">AC125*EXP((Inputs!$B$6-Inputs!$B$7-0.5*Inputs!$B$8^2)*$B$2+Inputs!$B$8*SQRT($B$2)*MC_Shocks!AB122)</f>
        <v>545.720193365828</v>
      </c>
      <c r="AE125" s="0" t="n">
        <f aca="false">AD125*EXP((Inputs!$B$6-Inputs!$B$7-0.5*Inputs!$B$8^2)*$B$2+Inputs!$B$8*SQRT($B$2)*MC_Shocks!AC122)</f>
        <v>547.490477771828</v>
      </c>
      <c r="AF125" s="0" t="n">
        <f aca="false">AE125*EXP((Inputs!$B$6-Inputs!$B$7-0.5*Inputs!$B$8^2)*$B$2+Inputs!$B$8*SQRT($B$2)*MC_Shocks!AD122)</f>
        <v>548.279941945052</v>
      </c>
      <c r="AG125" s="0" t="n">
        <f aca="false">AF125*EXP((Inputs!$B$6-Inputs!$B$7-0.5*Inputs!$B$8^2)*$B$2+Inputs!$B$8*SQRT($B$2)*MC_Shocks!AE122)</f>
        <v>544.661822641237</v>
      </c>
      <c r="AH125" s="0" t="n">
        <f aca="false">AG125*EXP((Inputs!$B$6-Inputs!$B$7-0.5*Inputs!$B$8^2)*$B$2+Inputs!$B$8*SQRT($B$2)*MC_Shocks!AF122)</f>
        <v>547.346602962446</v>
      </c>
      <c r="AI125" s="0" t="n">
        <f aca="false">AH125*EXP((Inputs!$B$6-Inputs!$B$7-0.5*Inputs!$B$8^2)*$B$2+Inputs!$B$8*SQRT($B$2)*MC_Shocks!AG122)</f>
        <v>544.127301587457</v>
      </c>
      <c r="AJ125" s="0" t="n">
        <f aca="false">AI125*EXP((Inputs!$B$6-Inputs!$B$7-0.5*Inputs!$B$8^2)*$B$2+Inputs!$B$8*SQRT($B$2)*MC_Shocks!AH122)</f>
        <v>543.738537279404</v>
      </c>
      <c r="AK125" s="0" t="n">
        <f aca="false">AJ125*EXP((Inputs!$B$6-Inputs!$B$7-0.5*Inputs!$B$8^2)*$B$2+Inputs!$B$8*SQRT($B$2)*MC_Shocks!AI122)</f>
        <v>550.067710410308</v>
      </c>
      <c r="AL125" s="0" t="n">
        <f aca="false">AK125*EXP((Inputs!$B$6-Inputs!$B$7-0.5*Inputs!$B$8^2)*$B$2+Inputs!$B$8*SQRT($B$2)*MC_Shocks!AJ122)</f>
        <v>547.243213918418</v>
      </c>
      <c r="AM125" s="0" t="n">
        <f aca="false">AL125*EXP((Inputs!$B$6-Inputs!$B$7-0.5*Inputs!$B$8^2)*$B$2+Inputs!$B$8*SQRT($B$2)*MC_Shocks!AK122)</f>
        <v>540.507872024146</v>
      </c>
      <c r="AN125" s="0" t="n">
        <f aca="false">AM125*EXP((Inputs!$B$6-Inputs!$B$7-0.5*Inputs!$B$8^2)*$B$2+Inputs!$B$8*SQRT($B$2)*MC_Shocks!AL122)</f>
        <v>536.064083783778</v>
      </c>
      <c r="AO125" s="0" t="n">
        <f aca="false">AN125*EXP((Inputs!$B$6-Inputs!$B$7-0.5*Inputs!$B$8^2)*$B$2+Inputs!$B$8*SQRT($B$2)*MC_Shocks!AM122)</f>
        <v>540.360103010015</v>
      </c>
      <c r="AP125" s="0" t="n">
        <f aca="false">AO125*EXP((Inputs!$B$6-Inputs!$B$7-0.5*Inputs!$B$8^2)*$B$2+Inputs!$B$8*SQRT($B$2)*MC_Shocks!AN122)</f>
        <v>541.504228147023</v>
      </c>
      <c r="AQ125" s="0" t="n">
        <f aca="false">AP125*EXP((Inputs!$B$6-Inputs!$B$7-0.5*Inputs!$B$8^2)*$B$2+Inputs!$B$8*SQRT($B$2)*MC_Shocks!AO122)</f>
        <v>541.001917456635</v>
      </c>
      <c r="AR125" s="0" t="n">
        <f aca="false">AQ125*EXP((Inputs!$B$6-Inputs!$B$7-0.5*Inputs!$B$8^2)*$B$2+Inputs!$B$8*SQRT($B$2)*MC_Shocks!AP122)</f>
        <v>538.872249846414</v>
      </c>
      <c r="AS125" s="0" t="n">
        <f aca="false">AR125*EXP((Inputs!$B$6-Inputs!$B$7-0.5*Inputs!$B$8^2)*$B$2+Inputs!$B$8*SQRT($B$2)*MC_Shocks!AQ122)</f>
        <v>541.00212052002</v>
      </c>
      <c r="AT125" s="0" t="n">
        <f aca="false">AS125*EXP((Inputs!$B$6-Inputs!$B$7-0.5*Inputs!$B$8^2)*$B$2+Inputs!$B$8*SQRT($B$2)*MC_Shocks!AR122)</f>
        <v>537.420912979615</v>
      </c>
      <c r="AU125" s="0" t="n">
        <f aca="false">AT125*EXP((Inputs!$B$6-Inputs!$B$7-0.5*Inputs!$B$8^2)*$B$2+Inputs!$B$8*SQRT($B$2)*MC_Shocks!AS122)</f>
        <v>538.776469362526</v>
      </c>
      <c r="AV125" s="0" t="n">
        <f aca="false">AU125*EXP((Inputs!$B$6-Inputs!$B$7-0.5*Inputs!$B$8^2)*$B$2+Inputs!$B$8*SQRT($B$2)*MC_Shocks!AT122)</f>
        <v>535.71059740029</v>
      </c>
      <c r="AW125" s="0" t="n">
        <f aca="false">AV125*EXP((Inputs!$B$6-Inputs!$B$7-0.5*Inputs!$B$8^2)*$B$2+Inputs!$B$8*SQRT($B$2)*MC_Shocks!AU122)</f>
        <v>531.959477256939</v>
      </c>
      <c r="AX125" s="0" t="n">
        <f aca="false">AW125*EXP((Inputs!$B$6-Inputs!$B$7-0.5*Inputs!$B$8^2)*$B$2+Inputs!$B$8*SQRT($B$2)*MC_Shocks!AV122)</f>
        <v>529.325990208322</v>
      </c>
      <c r="AY125" s="0" t="n">
        <f aca="false">AX125*EXP((Inputs!$B$6-Inputs!$B$7-0.5*Inputs!$B$8^2)*$B$2+Inputs!$B$8*SQRT($B$2)*MC_Shocks!AW122)</f>
        <v>527.801737342064</v>
      </c>
      <c r="AZ125" s="0" t="n">
        <f aca="false">AY125*EXP((Inputs!$B$6-Inputs!$B$7-0.5*Inputs!$B$8^2)*$B$2+Inputs!$B$8*SQRT($B$2)*MC_Shocks!AX122)</f>
        <v>527.647094316902</v>
      </c>
      <c r="BA125" s="0" t="n">
        <f aca="false">AZ125*EXP((Inputs!$B$6-Inputs!$B$7-0.5*Inputs!$B$8^2)*$B$2+Inputs!$B$8*SQRT($B$2)*MC_Shocks!AY122)</f>
        <v>528.683454261271</v>
      </c>
      <c r="BB125" s="0" t="n">
        <f aca="false">BA125*EXP((Inputs!$B$6-Inputs!$B$7-0.5*Inputs!$B$8^2)*$B$2+Inputs!$B$8*SQRT($B$2)*MC_Shocks!AZ122)</f>
        <v>513.48691003598</v>
      </c>
      <c r="BC125" s="0" t="n">
        <f aca="false">BB125*EXP((Inputs!$B$6-Inputs!$B$7-0.5*Inputs!$B$8^2)*$B$2+Inputs!$B$8*SQRT($B$2)*MC_Shocks!BA122)</f>
        <v>510.255614339842</v>
      </c>
      <c r="BD125" s="0" t="n">
        <f aca="false">BC125*EXP((Inputs!$B$6-Inputs!$B$7-0.5*Inputs!$B$8^2)*$B$2+Inputs!$B$8*SQRT($B$2)*MC_Shocks!BB122)</f>
        <v>508.721046005809</v>
      </c>
      <c r="BE125" s="0" t="n">
        <f aca="false">BD125*EXP((Inputs!$B$6-Inputs!$B$7-0.5*Inputs!$B$8^2)*$B$2+Inputs!$B$8*SQRT($B$2)*MC_Shocks!BC122)</f>
        <v>514.879941019188</v>
      </c>
      <c r="BF125" s="0" t="n">
        <f aca="false">BE125*EXP((Inputs!$B$6-Inputs!$B$7-0.5*Inputs!$B$8^2)*$B$2+Inputs!$B$8*SQRT($B$2)*MC_Shocks!BD122)</f>
        <v>510.535644768321</v>
      </c>
      <c r="BG125" s="0" t="n">
        <f aca="false">BF125*EXP((Inputs!$B$6-Inputs!$B$7-0.5*Inputs!$B$8^2)*$B$2+Inputs!$B$8*SQRT($B$2)*MC_Shocks!BE122)</f>
        <v>511.243628838959</v>
      </c>
      <c r="BH125" s="0" t="n">
        <f aca="false">BG125*EXP((Inputs!$B$6-Inputs!$B$7-0.5*Inputs!$B$8^2)*$B$2+Inputs!$B$8*SQRT($B$2)*MC_Shocks!BF122)</f>
        <v>517.391887452603</v>
      </c>
      <c r="BI125" s="0" t="n">
        <f aca="false">BH125*EXP((Inputs!$B$6-Inputs!$B$7-0.5*Inputs!$B$8^2)*$B$2+Inputs!$B$8*SQRT($B$2)*MC_Shocks!BG122)</f>
        <v>512.079143262089</v>
      </c>
      <c r="BJ125" s="0" t="n">
        <f aca="false">BI125*EXP((Inputs!$B$6-Inputs!$B$7-0.5*Inputs!$B$8^2)*$B$2+Inputs!$B$8*SQRT($B$2)*MC_Shocks!BH122)</f>
        <v>513.730550706189</v>
      </c>
      <c r="BK125" s="0" t="n">
        <f aca="false">BJ125*EXP((Inputs!$B$6-Inputs!$B$7-0.5*Inputs!$B$8^2)*$B$2+Inputs!$B$8*SQRT($B$2)*MC_Shocks!BI122)</f>
        <v>510.519504813301</v>
      </c>
      <c r="BL125" s="0" t="n">
        <f aca="false">BK125*EXP((Inputs!$B$6-Inputs!$B$7-0.5*Inputs!$B$8^2)*$B$2+Inputs!$B$8*SQRT($B$2)*MC_Shocks!BJ122)</f>
        <v>508.527824146531</v>
      </c>
      <c r="BM125" s="0" t="n">
        <f aca="false">BL125*EXP((Inputs!$B$6-Inputs!$B$7-0.5*Inputs!$B$8^2)*$B$2+Inputs!$B$8*SQRT($B$2)*MC_Shocks!BK122)</f>
        <v>505.34593415381</v>
      </c>
      <c r="BN125" s="0" t="n">
        <f aca="false">AVERAGE(C125:BM125)</f>
        <v>540.386540667378</v>
      </c>
      <c r="BO125" s="0" t="n">
        <f aca="false">MAX(B125:BM125)</f>
        <v>574.788024902344</v>
      </c>
      <c r="BP125" s="0" t="n">
        <f aca="false">MAX(BM125-Inputs!$B$4,0)</f>
        <v>0</v>
      </c>
      <c r="BQ125" s="0" t="n">
        <f aca="false">MAX(Inputs!$B$4-BM125,0)</f>
        <v>69.6540658461903</v>
      </c>
      <c r="BR125" s="0" t="n">
        <f aca="false">MAX(BN125-Inputs!$B$4,0)</f>
        <v>0</v>
      </c>
      <c r="BS125" s="0" t="n">
        <f aca="false">IF(BO125&gt;=Inputs!$B$9,0,MAX(BM125-Inputs!$B$4,0))</f>
        <v>0</v>
      </c>
    </row>
    <row r="126" customFormat="false" ht="15" hidden="false" customHeight="false" outlineLevel="0" collapsed="false">
      <c r="A126" s="0" t="n">
        <v>122</v>
      </c>
      <c r="B126" s="0" t="n">
        <f aca="false">Inputs!$B$3</f>
        <v>574.788024902344</v>
      </c>
      <c r="C126" s="0" t="n">
        <f aca="false">B126*EXP((Inputs!$B$6-Inputs!$B$7-0.5*Inputs!$B$8^2)*$B$2+Inputs!$B$8*SQRT($B$2)*MC_Shocks!A123)</f>
        <v>571.51449884988</v>
      </c>
      <c r="D126" s="0" t="n">
        <f aca="false">C126*EXP((Inputs!$B$6-Inputs!$B$7-0.5*Inputs!$B$8^2)*$B$2+Inputs!$B$8*SQRT($B$2)*MC_Shocks!B123)</f>
        <v>584.044397647751</v>
      </c>
      <c r="E126" s="0" t="n">
        <f aca="false">D126*EXP((Inputs!$B$6-Inputs!$B$7-0.5*Inputs!$B$8^2)*$B$2+Inputs!$B$8*SQRT($B$2)*MC_Shocks!C123)</f>
        <v>588.025530696087</v>
      </c>
      <c r="F126" s="0" t="n">
        <f aca="false">E126*EXP((Inputs!$B$6-Inputs!$B$7-0.5*Inputs!$B$8^2)*$B$2+Inputs!$B$8*SQRT($B$2)*MC_Shocks!D123)</f>
        <v>593.243380776493</v>
      </c>
      <c r="G126" s="0" t="n">
        <f aca="false">F126*EXP((Inputs!$B$6-Inputs!$B$7-0.5*Inputs!$B$8^2)*$B$2+Inputs!$B$8*SQRT($B$2)*MC_Shocks!E123)</f>
        <v>595.619494147302</v>
      </c>
      <c r="H126" s="0" t="n">
        <f aca="false">G126*EXP((Inputs!$B$6-Inputs!$B$7-0.5*Inputs!$B$8^2)*$B$2+Inputs!$B$8*SQRT($B$2)*MC_Shocks!F123)</f>
        <v>588.133513459176</v>
      </c>
      <c r="I126" s="0" t="n">
        <f aca="false">H126*EXP((Inputs!$B$6-Inputs!$B$7-0.5*Inputs!$B$8^2)*$B$2+Inputs!$B$8*SQRT($B$2)*MC_Shocks!G123)</f>
        <v>590.034789085543</v>
      </c>
      <c r="J126" s="0" t="n">
        <f aca="false">I126*EXP((Inputs!$B$6-Inputs!$B$7-0.5*Inputs!$B$8^2)*$B$2+Inputs!$B$8*SQRT($B$2)*MC_Shocks!H123)</f>
        <v>595.134443924067</v>
      </c>
      <c r="K126" s="0" t="n">
        <f aca="false">J126*EXP((Inputs!$B$6-Inputs!$B$7-0.5*Inputs!$B$8^2)*$B$2+Inputs!$B$8*SQRT($B$2)*MC_Shocks!I123)</f>
        <v>591.174761944292</v>
      </c>
      <c r="L126" s="0" t="n">
        <f aca="false">K126*EXP((Inputs!$B$6-Inputs!$B$7-0.5*Inputs!$B$8^2)*$B$2+Inputs!$B$8*SQRT($B$2)*MC_Shocks!J123)</f>
        <v>595.775492512064</v>
      </c>
      <c r="M126" s="0" t="n">
        <f aca="false">L126*EXP((Inputs!$B$6-Inputs!$B$7-0.5*Inputs!$B$8^2)*$B$2+Inputs!$B$8*SQRT($B$2)*MC_Shocks!K123)</f>
        <v>599.170204242621</v>
      </c>
      <c r="N126" s="0" t="n">
        <f aca="false">M126*EXP((Inputs!$B$6-Inputs!$B$7-0.5*Inputs!$B$8^2)*$B$2+Inputs!$B$8*SQRT($B$2)*MC_Shocks!L123)</f>
        <v>608.095653359517</v>
      </c>
      <c r="O126" s="0" t="n">
        <f aca="false">N126*EXP((Inputs!$B$6-Inputs!$B$7-0.5*Inputs!$B$8^2)*$B$2+Inputs!$B$8*SQRT($B$2)*MC_Shocks!M123)</f>
        <v>606.140777729975</v>
      </c>
      <c r="P126" s="0" t="n">
        <f aca="false">O126*EXP((Inputs!$B$6-Inputs!$B$7-0.5*Inputs!$B$8^2)*$B$2+Inputs!$B$8*SQRT($B$2)*MC_Shocks!N123)</f>
        <v>600.942519299423</v>
      </c>
      <c r="Q126" s="0" t="n">
        <f aca="false">P126*EXP((Inputs!$B$6-Inputs!$B$7-0.5*Inputs!$B$8^2)*$B$2+Inputs!$B$8*SQRT($B$2)*MC_Shocks!O123)</f>
        <v>599.277542712213</v>
      </c>
      <c r="R126" s="0" t="n">
        <f aca="false">Q126*EXP((Inputs!$B$6-Inputs!$B$7-0.5*Inputs!$B$8^2)*$B$2+Inputs!$B$8*SQRT($B$2)*MC_Shocks!P123)</f>
        <v>606.198500261517</v>
      </c>
      <c r="S126" s="0" t="n">
        <f aca="false">R126*EXP((Inputs!$B$6-Inputs!$B$7-0.5*Inputs!$B$8^2)*$B$2+Inputs!$B$8*SQRT($B$2)*MC_Shocks!Q123)</f>
        <v>597.5256106065</v>
      </c>
      <c r="T126" s="0" t="n">
        <f aca="false">S126*EXP((Inputs!$B$6-Inputs!$B$7-0.5*Inputs!$B$8^2)*$B$2+Inputs!$B$8*SQRT($B$2)*MC_Shocks!R123)</f>
        <v>587.856652374162</v>
      </c>
      <c r="U126" s="0" t="n">
        <f aca="false">T126*EXP((Inputs!$B$6-Inputs!$B$7-0.5*Inputs!$B$8^2)*$B$2+Inputs!$B$8*SQRT($B$2)*MC_Shocks!S123)</f>
        <v>588.329183229496</v>
      </c>
      <c r="V126" s="0" t="n">
        <f aca="false">U126*EXP((Inputs!$B$6-Inputs!$B$7-0.5*Inputs!$B$8^2)*$B$2+Inputs!$B$8*SQRT($B$2)*MC_Shocks!T123)</f>
        <v>586.322459724033</v>
      </c>
      <c r="W126" s="0" t="n">
        <f aca="false">V126*EXP((Inputs!$B$6-Inputs!$B$7-0.5*Inputs!$B$8^2)*$B$2+Inputs!$B$8*SQRT($B$2)*MC_Shocks!U123)</f>
        <v>586.413717825975</v>
      </c>
      <c r="X126" s="0" t="n">
        <f aca="false">W126*EXP((Inputs!$B$6-Inputs!$B$7-0.5*Inputs!$B$8^2)*$B$2+Inputs!$B$8*SQRT($B$2)*MC_Shocks!V123)</f>
        <v>590.883569870052</v>
      </c>
      <c r="Y126" s="0" t="n">
        <f aca="false">X126*EXP((Inputs!$B$6-Inputs!$B$7-0.5*Inputs!$B$8^2)*$B$2+Inputs!$B$8*SQRT($B$2)*MC_Shocks!W123)</f>
        <v>588.354589410194</v>
      </c>
      <c r="Z126" s="0" t="n">
        <f aca="false">Y126*EXP((Inputs!$B$6-Inputs!$B$7-0.5*Inputs!$B$8^2)*$B$2+Inputs!$B$8*SQRT($B$2)*MC_Shocks!X123)</f>
        <v>579.731841796617</v>
      </c>
      <c r="AA126" s="0" t="n">
        <f aca="false">Z126*EXP((Inputs!$B$6-Inputs!$B$7-0.5*Inputs!$B$8^2)*$B$2+Inputs!$B$8*SQRT($B$2)*MC_Shocks!Y123)</f>
        <v>589.266636657885</v>
      </c>
      <c r="AB126" s="0" t="n">
        <f aca="false">AA126*EXP((Inputs!$B$6-Inputs!$B$7-0.5*Inputs!$B$8^2)*$B$2+Inputs!$B$8*SQRT($B$2)*MC_Shocks!Z123)</f>
        <v>584.67850359205</v>
      </c>
      <c r="AC126" s="0" t="n">
        <f aca="false">AB126*EXP((Inputs!$B$6-Inputs!$B$7-0.5*Inputs!$B$8^2)*$B$2+Inputs!$B$8*SQRT($B$2)*MC_Shocks!AA123)</f>
        <v>579.841712728367</v>
      </c>
      <c r="AD126" s="0" t="n">
        <f aca="false">AC126*EXP((Inputs!$B$6-Inputs!$B$7-0.5*Inputs!$B$8^2)*$B$2+Inputs!$B$8*SQRT($B$2)*MC_Shocks!AB123)</f>
        <v>584.99614222541</v>
      </c>
      <c r="AE126" s="0" t="n">
        <f aca="false">AD126*EXP((Inputs!$B$6-Inputs!$B$7-0.5*Inputs!$B$8^2)*$B$2+Inputs!$B$8*SQRT($B$2)*MC_Shocks!AC123)</f>
        <v>583.269558067013</v>
      </c>
      <c r="AF126" s="0" t="n">
        <f aca="false">AE126*EXP((Inputs!$B$6-Inputs!$B$7-0.5*Inputs!$B$8^2)*$B$2+Inputs!$B$8*SQRT($B$2)*MC_Shocks!AD123)</f>
        <v>583.031316911814</v>
      </c>
      <c r="AG126" s="0" t="n">
        <f aca="false">AF126*EXP((Inputs!$B$6-Inputs!$B$7-0.5*Inputs!$B$8^2)*$B$2+Inputs!$B$8*SQRT($B$2)*MC_Shocks!AE123)</f>
        <v>585.323791975979</v>
      </c>
      <c r="AH126" s="0" t="n">
        <f aca="false">AG126*EXP((Inputs!$B$6-Inputs!$B$7-0.5*Inputs!$B$8^2)*$B$2+Inputs!$B$8*SQRT($B$2)*MC_Shocks!AF123)</f>
        <v>590.432627335926</v>
      </c>
      <c r="AI126" s="0" t="n">
        <f aca="false">AH126*EXP((Inputs!$B$6-Inputs!$B$7-0.5*Inputs!$B$8^2)*$B$2+Inputs!$B$8*SQRT($B$2)*MC_Shocks!AG123)</f>
        <v>588.928351482547</v>
      </c>
      <c r="AJ126" s="0" t="n">
        <f aca="false">AI126*EXP((Inputs!$B$6-Inputs!$B$7-0.5*Inputs!$B$8^2)*$B$2+Inputs!$B$8*SQRT($B$2)*MC_Shocks!AH123)</f>
        <v>596.12869775318</v>
      </c>
      <c r="AK126" s="0" t="n">
        <f aca="false">AJ126*EXP((Inputs!$B$6-Inputs!$B$7-0.5*Inputs!$B$8^2)*$B$2+Inputs!$B$8*SQRT($B$2)*MC_Shocks!AI123)</f>
        <v>586.168734190748</v>
      </c>
      <c r="AL126" s="0" t="n">
        <f aca="false">AK126*EXP((Inputs!$B$6-Inputs!$B$7-0.5*Inputs!$B$8^2)*$B$2+Inputs!$B$8*SQRT($B$2)*MC_Shocks!AJ123)</f>
        <v>589.768083408342</v>
      </c>
      <c r="AM126" s="0" t="n">
        <f aca="false">AL126*EXP((Inputs!$B$6-Inputs!$B$7-0.5*Inputs!$B$8^2)*$B$2+Inputs!$B$8*SQRT($B$2)*MC_Shocks!AK123)</f>
        <v>585.908579080073</v>
      </c>
      <c r="AN126" s="0" t="n">
        <f aca="false">AM126*EXP((Inputs!$B$6-Inputs!$B$7-0.5*Inputs!$B$8^2)*$B$2+Inputs!$B$8*SQRT($B$2)*MC_Shocks!AL123)</f>
        <v>592.377601271688</v>
      </c>
      <c r="AO126" s="0" t="n">
        <f aca="false">AN126*EXP((Inputs!$B$6-Inputs!$B$7-0.5*Inputs!$B$8^2)*$B$2+Inputs!$B$8*SQRT($B$2)*MC_Shocks!AM123)</f>
        <v>593.101431576557</v>
      </c>
      <c r="AP126" s="0" t="n">
        <f aca="false">AO126*EXP((Inputs!$B$6-Inputs!$B$7-0.5*Inputs!$B$8^2)*$B$2+Inputs!$B$8*SQRT($B$2)*MC_Shocks!AN123)</f>
        <v>589.999464064174</v>
      </c>
      <c r="AQ126" s="0" t="n">
        <f aca="false">AP126*EXP((Inputs!$B$6-Inputs!$B$7-0.5*Inputs!$B$8^2)*$B$2+Inputs!$B$8*SQRT($B$2)*MC_Shocks!AO123)</f>
        <v>593.165974141897</v>
      </c>
      <c r="AR126" s="0" t="n">
        <f aca="false">AQ126*EXP((Inputs!$B$6-Inputs!$B$7-0.5*Inputs!$B$8^2)*$B$2+Inputs!$B$8*SQRT($B$2)*MC_Shocks!AP123)</f>
        <v>597.440205786146</v>
      </c>
      <c r="AS126" s="0" t="n">
        <f aca="false">AR126*EXP((Inputs!$B$6-Inputs!$B$7-0.5*Inputs!$B$8^2)*$B$2+Inputs!$B$8*SQRT($B$2)*MC_Shocks!AQ123)</f>
        <v>600.546848049076</v>
      </c>
      <c r="AT126" s="0" t="n">
        <f aca="false">AS126*EXP((Inputs!$B$6-Inputs!$B$7-0.5*Inputs!$B$8^2)*$B$2+Inputs!$B$8*SQRT($B$2)*MC_Shocks!AR123)</f>
        <v>595.717428373525</v>
      </c>
      <c r="AU126" s="0" t="n">
        <f aca="false">AT126*EXP((Inputs!$B$6-Inputs!$B$7-0.5*Inputs!$B$8^2)*$B$2+Inputs!$B$8*SQRT($B$2)*MC_Shocks!AS123)</f>
        <v>593.490424477653</v>
      </c>
      <c r="AV126" s="0" t="n">
        <f aca="false">AU126*EXP((Inputs!$B$6-Inputs!$B$7-0.5*Inputs!$B$8^2)*$B$2+Inputs!$B$8*SQRT($B$2)*MC_Shocks!AT123)</f>
        <v>593.527232742517</v>
      </c>
      <c r="AW126" s="0" t="n">
        <f aca="false">AV126*EXP((Inputs!$B$6-Inputs!$B$7-0.5*Inputs!$B$8^2)*$B$2+Inputs!$B$8*SQRT($B$2)*MC_Shocks!AU123)</f>
        <v>593.388966798707</v>
      </c>
      <c r="AX126" s="0" t="n">
        <f aca="false">AW126*EXP((Inputs!$B$6-Inputs!$B$7-0.5*Inputs!$B$8^2)*$B$2+Inputs!$B$8*SQRT($B$2)*MC_Shocks!AV123)</f>
        <v>596.98509334415</v>
      </c>
      <c r="AY126" s="0" t="n">
        <f aca="false">AX126*EXP((Inputs!$B$6-Inputs!$B$7-0.5*Inputs!$B$8^2)*$B$2+Inputs!$B$8*SQRT($B$2)*MC_Shocks!AW123)</f>
        <v>587.574084101058</v>
      </c>
      <c r="AZ126" s="0" t="n">
        <f aca="false">AY126*EXP((Inputs!$B$6-Inputs!$B$7-0.5*Inputs!$B$8^2)*$B$2+Inputs!$B$8*SQRT($B$2)*MC_Shocks!AX123)</f>
        <v>589.19009284548</v>
      </c>
      <c r="BA126" s="0" t="n">
        <f aca="false">AZ126*EXP((Inputs!$B$6-Inputs!$B$7-0.5*Inputs!$B$8^2)*$B$2+Inputs!$B$8*SQRT($B$2)*MC_Shocks!AY123)</f>
        <v>587.891723248148</v>
      </c>
      <c r="BB126" s="0" t="n">
        <f aca="false">BA126*EXP((Inputs!$B$6-Inputs!$B$7-0.5*Inputs!$B$8^2)*$B$2+Inputs!$B$8*SQRT($B$2)*MC_Shocks!AZ123)</f>
        <v>584.049256065623</v>
      </c>
      <c r="BC126" s="0" t="n">
        <f aca="false">BB126*EXP((Inputs!$B$6-Inputs!$B$7-0.5*Inputs!$B$8^2)*$B$2+Inputs!$B$8*SQRT($B$2)*MC_Shocks!BA123)</f>
        <v>580.674019221533</v>
      </c>
      <c r="BD126" s="0" t="n">
        <f aca="false">BC126*EXP((Inputs!$B$6-Inputs!$B$7-0.5*Inputs!$B$8^2)*$B$2+Inputs!$B$8*SQRT($B$2)*MC_Shocks!BB123)</f>
        <v>579.741282705213</v>
      </c>
      <c r="BE126" s="0" t="n">
        <f aca="false">BD126*EXP((Inputs!$B$6-Inputs!$B$7-0.5*Inputs!$B$8^2)*$B$2+Inputs!$B$8*SQRT($B$2)*MC_Shocks!BC123)</f>
        <v>563.467129938978</v>
      </c>
      <c r="BF126" s="0" t="n">
        <f aca="false">BE126*EXP((Inputs!$B$6-Inputs!$B$7-0.5*Inputs!$B$8^2)*$B$2+Inputs!$B$8*SQRT($B$2)*MC_Shocks!BD123)</f>
        <v>560.39395346635</v>
      </c>
      <c r="BG126" s="0" t="n">
        <f aca="false">BF126*EXP((Inputs!$B$6-Inputs!$B$7-0.5*Inputs!$B$8^2)*$B$2+Inputs!$B$8*SQRT($B$2)*MC_Shocks!BE123)</f>
        <v>556.566437210169</v>
      </c>
      <c r="BH126" s="0" t="n">
        <f aca="false">BG126*EXP((Inputs!$B$6-Inputs!$B$7-0.5*Inputs!$B$8^2)*$B$2+Inputs!$B$8*SQRT($B$2)*MC_Shocks!BF123)</f>
        <v>558.976494872314</v>
      </c>
      <c r="BI126" s="0" t="n">
        <f aca="false">BH126*EXP((Inputs!$B$6-Inputs!$B$7-0.5*Inputs!$B$8^2)*$B$2+Inputs!$B$8*SQRT($B$2)*MC_Shocks!BG123)</f>
        <v>555.46829887328</v>
      </c>
      <c r="BJ126" s="0" t="n">
        <f aca="false">BI126*EXP((Inputs!$B$6-Inputs!$B$7-0.5*Inputs!$B$8^2)*$B$2+Inputs!$B$8*SQRT($B$2)*MC_Shocks!BH123)</f>
        <v>554.5735156358</v>
      </c>
      <c r="BK126" s="0" t="n">
        <f aca="false">BJ126*EXP((Inputs!$B$6-Inputs!$B$7-0.5*Inputs!$B$8^2)*$B$2+Inputs!$B$8*SQRT($B$2)*MC_Shocks!BI123)</f>
        <v>561.453258134929</v>
      </c>
      <c r="BL126" s="0" t="n">
        <f aca="false">BK126*EXP((Inputs!$B$6-Inputs!$B$7-0.5*Inputs!$B$8^2)*$B$2+Inputs!$B$8*SQRT($B$2)*MC_Shocks!BJ123)</f>
        <v>565.952982858367</v>
      </c>
      <c r="BM126" s="0" t="n">
        <f aca="false">BL126*EXP((Inputs!$B$6-Inputs!$B$7-0.5*Inputs!$B$8^2)*$B$2+Inputs!$B$8*SQRT($B$2)*MC_Shocks!BK123)</f>
        <v>570.072198660369</v>
      </c>
      <c r="BN126" s="0" t="n">
        <f aca="false">AVERAGE(C126:BM126)</f>
        <v>586.372559672349</v>
      </c>
      <c r="BO126" s="0" t="n">
        <f aca="false">MAX(B126:BM126)</f>
        <v>608.095653359517</v>
      </c>
      <c r="BP126" s="0" t="n">
        <f aca="false">MAX(BM126-Inputs!$B$4,0)</f>
        <v>0</v>
      </c>
      <c r="BQ126" s="0" t="n">
        <f aca="false">MAX(Inputs!$B$4-BM126,0)</f>
        <v>4.92780133963083</v>
      </c>
      <c r="BR126" s="0" t="n">
        <f aca="false">MAX(BN126-Inputs!$B$4,0)</f>
        <v>11.372559672349</v>
      </c>
      <c r="BS126" s="0" t="n">
        <f aca="false">IF(BO126&gt;=Inputs!$B$9,0,MAX(BM126-Inputs!$B$4,0))</f>
        <v>0</v>
      </c>
    </row>
    <row r="127" customFormat="false" ht="15" hidden="false" customHeight="false" outlineLevel="0" collapsed="false">
      <c r="A127" s="0" t="n">
        <v>123</v>
      </c>
      <c r="B127" s="0" t="n">
        <f aca="false">Inputs!$B$3</f>
        <v>574.788024902344</v>
      </c>
      <c r="C127" s="0" t="n">
        <f aca="false">B127*EXP((Inputs!$B$6-Inputs!$B$7-0.5*Inputs!$B$8^2)*$B$2+Inputs!$B$8*SQRT($B$2)*MC_Shocks!A124)</f>
        <v>572.567240802252</v>
      </c>
      <c r="D127" s="0" t="n">
        <f aca="false">C127*EXP((Inputs!$B$6-Inputs!$B$7-0.5*Inputs!$B$8^2)*$B$2+Inputs!$B$8*SQRT($B$2)*MC_Shocks!B124)</f>
        <v>575.093341872164</v>
      </c>
      <c r="E127" s="0" t="n">
        <f aca="false">D127*EXP((Inputs!$B$6-Inputs!$B$7-0.5*Inputs!$B$8^2)*$B$2+Inputs!$B$8*SQRT($B$2)*MC_Shocks!C124)</f>
        <v>574.081393566134</v>
      </c>
      <c r="F127" s="0" t="n">
        <f aca="false">E127*EXP((Inputs!$B$6-Inputs!$B$7-0.5*Inputs!$B$8^2)*$B$2+Inputs!$B$8*SQRT($B$2)*MC_Shocks!D124)</f>
        <v>573.243117082197</v>
      </c>
      <c r="G127" s="0" t="n">
        <f aca="false">F127*EXP((Inputs!$B$6-Inputs!$B$7-0.5*Inputs!$B$8^2)*$B$2+Inputs!$B$8*SQRT($B$2)*MC_Shocks!E124)</f>
        <v>575.163449494647</v>
      </c>
      <c r="H127" s="0" t="n">
        <f aca="false">G127*EXP((Inputs!$B$6-Inputs!$B$7-0.5*Inputs!$B$8^2)*$B$2+Inputs!$B$8*SQRT($B$2)*MC_Shocks!F124)</f>
        <v>572.499957542487</v>
      </c>
      <c r="I127" s="0" t="n">
        <f aca="false">H127*EXP((Inputs!$B$6-Inputs!$B$7-0.5*Inputs!$B$8^2)*$B$2+Inputs!$B$8*SQRT($B$2)*MC_Shocks!G124)</f>
        <v>579.375572442821</v>
      </c>
      <c r="J127" s="0" t="n">
        <f aca="false">I127*EXP((Inputs!$B$6-Inputs!$B$7-0.5*Inputs!$B$8^2)*$B$2+Inputs!$B$8*SQRT($B$2)*MC_Shocks!H124)</f>
        <v>578.69463972431</v>
      </c>
      <c r="K127" s="0" t="n">
        <f aca="false">J127*EXP((Inputs!$B$6-Inputs!$B$7-0.5*Inputs!$B$8^2)*$B$2+Inputs!$B$8*SQRT($B$2)*MC_Shocks!I124)</f>
        <v>581.595217907924</v>
      </c>
      <c r="L127" s="0" t="n">
        <f aca="false">K127*EXP((Inputs!$B$6-Inputs!$B$7-0.5*Inputs!$B$8^2)*$B$2+Inputs!$B$8*SQRT($B$2)*MC_Shocks!J124)</f>
        <v>588.405451360507</v>
      </c>
      <c r="M127" s="0" t="n">
        <f aca="false">L127*EXP((Inputs!$B$6-Inputs!$B$7-0.5*Inputs!$B$8^2)*$B$2+Inputs!$B$8*SQRT($B$2)*MC_Shocks!K124)</f>
        <v>593.296723209564</v>
      </c>
      <c r="N127" s="0" t="n">
        <f aca="false">M127*EXP((Inputs!$B$6-Inputs!$B$7-0.5*Inputs!$B$8^2)*$B$2+Inputs!$B$8*SQRT($B$2)*MC_Shocks!L124)</f>
        <v>586.757770367741</v>
      </c>
      <c r="O127" s="0" t="n">
        <f aca="false">N127*EXP((Inputs!$B$6-Inputs!$B$7-0.5*Inputs!$B$8^2)*$B$2+Inputs!$B$8*SQRT($B$2)*MC_Shocks!M124)</f>
        <v>588.887843609037</v>
      </c>
      <c r="P127" s="0" t="n">
        <f aca="false">O127*EXP((Inputs!$B$6-Inputs!$B$7-0.5*Inputs!$B$8^2)*$B$2+Inputs!$B$8*SQRT($B$2)*MC_Shocks!N124)</f>
        <v>592.93145297178</v>
      </c>
      <c r="Q127" s="0" t="n">
        <f aca="false">P127*EXP((Inputs!$B$6-Inputs!$B$7-0.5*Inputs!$B$8^2)*$B$2+Inputs!$B$8*SQRT($B$2)*MC_Shocks!O124)</f>
        <v>597.197715883242</v>
      </c>
      <c r="R127" s="0" t="n">
        <f aca="false">Q127*EXP((Inputs!$B$6-Inputs!$B$7-0.5*Inputs!$B$8^2)*$B$2+Inputs!$B$8*SQRT($B$2)*MC_Shocks!P124)</f>
        <v>592.002491910988</v>
      </c>
      <c r="S127" s="0" t="n">
        <f aca="false">R127*EXP((Inputs!$B$6-Inputs!$B$7-0.5*Inputs!$B$8^2)*$B$2+Inputs!$B$8*SQRT($B$2)*MC_Shocks!Q124)</f>
        <v>588.980418048719</v>
      </c>
      <c r="T127" s="0" t="n">
        <f aca="false">S127*EXP((Inputs!$B$6-Inputs!$B$7-0.5*Inputs!$B$8^2)*$B$2+Inputs!$B$8*SQRT($B$2)*MC_Shocks!R124)</f>
        <v>593.701730708289</v>
      </c>
      <c r="U127" s="0" t="n">
        <f aca="false">T127*EXP((Inputs!$B$6-Inputs!$B$7-0.5*Inputs!$B$8^2)*$B$2+Inputs!$B$8*SQRT($B$2)*MC_Shocks!S124)</f>
        <v>590.180468424085</v>
      </c>
      <c r="V127" s="0" t="n">
        <f aca="false">U127*EXP((Inputs!$B$6-Inputs!$B$7-0.5*Inputs!$B$8^2)*$B$2+Inputs!$B$8*SQRT($B$2)*MC_Shocks!T124)</f>
        <v>588.83453530495</v>
      </c>
      <c r="W127" s="0" t="n">
        <f aca="false">V127*EXP((Inputs!$B$6-Inputs!$B$7-0.5*Inputs!$B$8^2)*$B$2+Inputs!$B$8*SQRT($B$2)*MC_Shocks!U124)</f>
        <v>596.298218437108</v>
      </c>
      <c r="X127" s="0" t="n">
        <f aca="false">W127*EXP((Inputs!$B$6-Inputs!$B$7-0.5*Inputs!$B$8^2)*$B$2+Inputs!$B$8*SQRT($B$2)*MC_Shocks!V124)</f>
        <v>596.128380001495</v>
      </c>
      <c r="Y127" s="0" t="n">
        <f aca="false">X127*EXP((Inputs!$B$6-Inputs!$B$7-0.5*Inputs!$B$8^2)*$B$2+Inputs!$B$8*SQRT($B$2)*MC_Shocks!W124)</f>
        <v>592.757218819877</v>
      </c>
      <c r="Z127" s="0" t="n">
        <f aca="false">Y127*EXP((Inputs!$B$6-Inputs!$B$7-0.5*Inputs!$B$8^2)*$B$2+Inputs!$B$8*SQRT($B$2)*MC_Shocks!X124)</f>
        <v>588.700241854695</v>
      </c>
      <c r="AA127" s="0" t="n">
        <f aca="false">Z127*EXP((Inputs!$B$6-Inputs!$B$7-0.5*Inputs!$B$8^2)*$B$2+Inputs!$B$8*SQRT($B$2)*MC_Shocks!Y124)</f>
        <v>590.31181898153</v>
      </c>
      <c r="AB127" s="0" t="n">
        <f aca="false">AA127*EXP((Inputs!$B$6-Inputs!$B$7-0.5*Inputs!$B$8^2)*$B$2+Inputs!$B$8*SQRT($B$2)*MC_Shocks!Z124)</f>
        <v>584.156788713628</v>
      </c>
      <c r="AC127" s="0" t="n">
        <f aca="false">AB127*EXP((Inputs!$B$6-Inputs!$B$7-0.5*Inputs!$B$8^2)*$B$2+Inputs!$B$8*SQRT($B$2)*MC_Shocks!AA124)</f>
        <v>583.066731337316</v>
      </c>
      <c r="AD127" s="0" t="n">
        <f aca="false">AC127*EXP((Inputs!$B$6-Inputs!$B$7-0.5*Inputs!$B$8^2)*$B$2+Inputs!$B$8*SQRT($B$2)*MC_Shocks!AB124)</f>
        <v>584.665257661977</v>
      </c>
      <c r="AE127" s="0" t="n">
        <f aca="false">AD127*EXP((Inputs!$B$6-Inputs!$B$7-0.5*Inputs!$B$8^2)*$B$2+Inputs!$B$8*SQRT($B$2)*MC_Shocks!AC124)</f>
        <v>590.777760477156</v>
      </c>
      <c r="AF127" s="0" t="n">
        <f aca="false">AE127*EXP((Inputs!$B$6-Inputs!$B$7-0.5*Inputs!$B$8^2)*$B$2+Inputs!$B$8*SQRT($B$2)*MC_Shocks!AD124)</f>
        <v>593.970626304437</v>
      </c>
      <c r="AG127" s="0" t="n">
        <f aca="false">AF127*EXP((Inputs!$B$6-Inputs!$B$7-0.5*Inputs!$B$8^2)*$B$2+Inputs!$B$8*SQRT($B$2)*MC_Shocks!AE124)</f>
        <v>590.671215983525</v>
      </c>
      <c r="AH127" s="0" t="n">
        <f aca="false">AG127*EXP((Inputs!$B$6-Inputs!$B$7-0.5*Inputs!$B$8^2)*$B$2+Inputs!$B$8*SQRT($B$2)*MC_Shocks!AF124)</f>
        <v>596.275153008692</v>
      </c>
      <c r="AI127" s="0" t="n">
        <f aca="false">AH127*EXP((Inputs!$B$6-Inputs!$B$7-0.5*Inputs!$B$8^2)*$B$2+Inputs!$B$8*SQRT($B$2)*MC_Shocks!AG124)</f>
        <v>594.916174996551</v>
      </c>
      <c r="AJ127" s="0" t="n">
        <f aca="false">AI127*EXP((Inputs!$B$6-Inputs!$B$7-0.5*Inputs!$B$8^2)*$B$2+Inputs!$B$8*SQRT($B$2)*MC_Shocks!AH124)</f>
        <v>589.168403542704</v>
      </c>
      <c r="AK127" s="0" t="n">
        <f aca="false">AJ127*EXP((Inputs!$B$6-Inputs!$B$7-0.5*Inputs!$B$8^2)*$B$2+Inputs!$B$8*SQRT($B$2)*MC_Shocks!AI124)</f>
        <v>588.420358237977</v>
      </c>
      <c r="AL127" s="0" t="n">
        <f aca="false">AK127*EXP((Inputs!$B$6-Inputs!$B$7-0.5*Inputs!$B$8^2)*$B$2+Inputs!$B$8*SQRT($B$2)*MC_Shocks!AJ124)</f>
        <v>595.228196362748</v>
      </c>
      <c r="AM127" s="0" t="n">
        <f aca="false">AL127*EXP((Inputs!$B$6-Inputs!$B$7-0.5*Inputs!$B$8^2)*$B$2+Inputs!$B$8*SQRT($B$2)*MC_Shocks!AK124)</f>
        <v>596.065181431615</v>
      </c>
      <c r="AN127" s="0" t="n">
        <f aca="false">AM127*EXP((Inputs!$B$6-Inputs!$B$7-0.5*Inputs!$B$8^2)*$B$2+Inputs!$B$8*SQRT($B$2)*MC_Shocks!AL124)</f>
        <v>596.180628486892</v>
      </c>
      <c r="AO127" s="0" t="n">
        <f aca="false">AN127*EXP((Inputs!$B$6-Inputs!$B$7-0.5*Inputs!$B$8^2)*$B$2+Inputs!$B$8*SQRT($B$2)*MC_Shocks!AM124)</f>
        <v>604.031260802772</v>
      </c>
      <c r="AP127" s="0" t="n">
        <f aca="false">AO127*EXP((Inputs!$B$6-Inputs!$B$7-0.5*Inputs!$B$8^2)*$B$2+Inputs!$B$8*SQRT($B$2)*MC_Shocks!AN124)</f>
        <v>597.267686178014</v>
      </c>
      <c r="AQ127" s="0" t="n">
        <f aca="false">AP127*EXP((Inputs!$B$6-Inputs!$B$7-0.5*Inputs!$B$8^2)*$B$2+Inputs!$B$8*SQRT($B$2)*MC_Shocks!AO124)</f>
        <v>591.263113335101</v>
      </c>
      <c r="AR127" s="0" t="n">
        <f aca="false">AQ127*EXP((Inputs!$B$6-Inputs!$B$7-0.5*Inputs!$B$8^2)*$B$2+Inputs!$B$8*SQRT($B$2)*MC_Shocks!AP124)</f>
        <v>583.787472284287</v>
      </c>
      <c r="AS127" s="0" t="n">
        <f aca="false">AR127*EXP((Inputs!$B$6-Inputs!$B$7-0.5*Inputs!$B$8^2)*$B$2+Inputs!$B$8*SQRT($B$2)*MC_Shocks!AQ124)</f>
        <v>585.571053256931</v>
      </c>
      <c r="AT127" s="0" t="n">
        <f aca="false">AS127*EXP((Inputs!$B$6-Inputs!$B$7-0.5*Inputs!$B$8^2)*$B$2+Inputs!$B$8*SQRT($B$2)*MC_Shocks!AR124)</f>
        <v>586.400288002247</v>
      </c>
      <c r="AU127" s="0" t="n">
        <f aca="false">AT127*EXP((Inputs!$B$6-Inputs!$B$7-0.5*Inputs!$B$8^2)*$B$2+Inputs!$B$8*SQRT($B$2)*MC_Shocks!AS124)</f>
        <v>593.677021614682</v>
      </c>
      <c r="AV127" s="0" t="n">
        <f aca="false">AU127*EXP((Inputs!$B$6-Inputs!$B$7-0.5*Inputs!$B$8^2)*$B$2+Inputs!$B$8*SQRT($B$2)*MC_Shocks!AT124)</f>
        <v>594.880915104286</v>
      </c>
      <c r="AW127" s="0" t="n">
        <f aca="false">AV127*EXP((Inputs!$B$6-Inputs!$B$7-0.5*Inputs!$B$8^2)*$B$2+Inputs!$B$8*SQRT($B$2)*MC_Shocks!AU124)</f>
        <v>593.032620981767</v>
      </c>
      <c r="AX127" s="0" t="n">
        <f aca="false">AW127*EXP((Inputs!$B$6-Inputs!$B$7-0.5*Inputs!$B$8^2)*$B$2+Inputs!$B$8*SQRT($B$2)*MC_Shocks!AV124)</f>
        <v>593.097007877168</v>
      </c>
      <c r="AY127" s="0" t="n">
        <f aca="false">AX127*EXP((Inputs!$B$6-Inputs!$B$7-0.5*Inputs!$B$8^2)*$B$2+Inputs!$B$8*SQRT($B$2)*MC_Shocks!AW124)</f>
        <v>593.707082136003</v>
      </c>
      <c r="AZ127" s="0" t="n">
        <f aca="false">AY127*EXP((Inputs!$B$6-Inputs!$B$7-0.5*Inputs!$B$8^2)*$B$2+Inputs!$B$8*SQRT($B$2)*MC_Shocks!AX124)</f>
        <v>585.940577459727</v>
      </c>
      <c r="BA127" s="0" t="n">
        <f aca="false">AZ127*EXP((Inputs!$B$6-Inputs!$B$7-0.5*Inputs!$B$8^2)*$B$2+Inputs!$B$8*SQRT($B$2)*MC_Shocks!AY124)</f>
        <v>598.731747356797</v>
      </c>
      <c r="BB127" s="0" t="n">
        <f aca="false">BA127*EXP((Inputs!$B$6-Inputs!$B$7-0.5*Inputs!$B$8^2)*$B$2+Inputs!$B$8*SQRT($B$2)*MC_Shocks!AZ124)</f>
        <v>601.262798630233</v>
      </c>
      <c r="BC127" s="0" t="n">
        <f aca="false">BB127*EXP((Inputs!$B$6-Inputs!$B$7-0.5*Inputs!$B$8^2)*$B$2+Inputs!$B$8*SQRT($B$2)*MC_Shocks!BA124)</f>
        <v>602.322142928089</v>
      </c>
      <c r="BD127" s="0" t="n">
        <f aca="false">BC127*EXP((Inputs!$B$6-Inputs!$B$7-0.5*Inputs!$B$8^2)*$B$2+Inputs!$B$8*SQRT($B$2)*MC_Shocks!BB124)</f>
        <v>605.325798452685</v>
      </c>
      <c r="BE127" s="0" t="n">
        <f aca="false">BD127*EXP((Inputs!$B$6-Inputs!$B$7-0.5*Inputs!$B$8^2)*$B$2+Inputs!$B$8*SQRT($B$2)*MC_Shocks!BC124)</f>
        <v>608.799436082489</v>
      </c>
      <c r="BF127" s="0" t="n">
        <f aca="false">BE127*EXP((Inputs!$B$6-Inputs!$B$7-0.5*Inputs!$B$8^2)*$B$2+Inputs!$B$8*SQRT($B$2)*MC_Shocks!BD124)</f>
        <v>608.178365145455</v>
      </c>
      <c r="BG127" s="0" t="n">
        <f aca="false">BF127*EXP((Inputs!$B$6-Inputs!$B$7-0.5*Inputs!$B$8^2)*$B$2+Inputs!$B$8*SQRT($B$2)*MC_Shocks!BE124)</f>
        <v>605.197541178913</v>
      </c>
      <c r="BH127" s="0" t="n">
        <f aca="false">BG127*EXP((Inputs!$B$6-Inputs!$B$7-0.5*Inputs!$B$8^2)*$B$2+Inputs!$B$8*SQRT($B$2)*MC_Shocks!BF124)</f>
        <v>608.139724564234</v>
      </c>
      <c r="BI127" s="0" t="n">
        <f aca="false">BH127*EXP((Inputs!$B$6-Inputs!$B$7-0.5*Inputs!$B$8^2)*$B$2+Inputs!$B$8*SQRT($B$2)*MC_Shocks!BG124)</f>
        <v>610.060920874139</v>
      </c>
      <c r="BJ127" s="0" t="n">
        <f aca="false">BI127*EXP((Inputs!$B$6-Inputs!$B$7-0.5*Inputs!$B$8^2)*$B$2+Inputs!$B$8*SQRT($B$2)*MC_Shocks!BH124)</f>
        <v>606.211129329943</v>
      </c>
      <c r="BK127" s="0" t="n">
        <f aca="false">BJ127*EXP((Inputs!$B$6-Inputs!$B$7-0.5*Inputs!$B$8^2)*$B$2+Inputs!$B$8*SQRT($B$2)*MC_Shocks!BI124)</f>
        <v>613.131729181177</v>
      </c>
      <c r="BL127" s="0" t="n">
        <f aca="false">BK127*EXP((Inputs!$B$6-Inputs!$B$7-0.5*Inputs!$B$8^2)*$B$2+Inputs!$B$8*SQRT($B$2)*MC_Shocks!BJ124)</f>
        <v>614.61821317614</v>
      </c>
      <c r="BM127" s="0" t="n">
        <f aca="false">BL127*EXP((Inputs!$B$6-Inputs!$B$7-0.5*Inputs!$B$8^2)*$B$2+Inputs!$B$8*SQRT($B$2)*MC_Shocks!BK124)</f>
        <v>618.245260075013</v>
      </c>
      <c r="BN127" s="0" t="n">
        <f aca="false">AVERAGE(C127:BM127)</f>
        <v>592.605234807652</v>
      </c>
      <c r="BO127" s="0" t="n">
        <f aca="false">MAX(B127:BM127)</f>
        <v>618.245260075013</v>
      </c>
      <c r="BP127" s="0" t="n">
        <f aca="false">MAX(BM127-Inputs!$B$4,0)</f>
        <v>43.2452600750132</v>
      </c>
      <c r="BQ127" s="0" t="n">
        <f aca="false">MAX(Inputs!$B$4-BM127,0)</f>
        <v>0</v>
      </c>
      <c r="BR127" s="0" t="n">
        <f aca="false">MAX(BN127-Inputs!$B$4,0)</f>
        <v>17.6052348076515</v>
      </c>
      <c r="BS127" s="0" t="n">
        <f aca="false">IF(BO127&gt;=Inputs!$B$9,0,MAX(BM127-Inputs!$B$4,0))</f>
        <v>0</v>
      </c>
    </row>
    <row r="128" customFormat="false" ht="15" hidden="false" customHeight="false" outlineLevel="0" collapsed="false">
      <c r="A128" s="0" t="n">
        <v>124</v>
      </c>
      <c r="B128" s="0" t="n">
        <f aca="false">Inputs!$B$3</f>
        <v>574.788024902344</v>
      </c>
      <c r="C128" s="0" t="n">
        <f aca="false">B128*EXP((Inputs!$B$6-Inputs!$B$7-0.5*Inputs!$B$8^2)*$B$2+Inputs!$B$8*SQRT($B$2)*MC_Shocks!A125)</f>
        <v>581.22485880139</v>
      </c>
      <c r="D128" s="0" t="n">
        <f aca="false">C128*EXP((Inputs!$B$6-Inputs!$B$7-0.5*Inputs!$B$8^2)*$B$2+Inputs!$B$8*SQRT($B$2)*MC_Shocks!B125)</f>
        <v>581.380631008586</v>
      </c>
      <c r="E128" s="0" t="n">
        <f aca="false">D128*EXP((Inputs!$B$6-Inputs!$B$7-0.5*Inputs!$B$8^2)*$B$2+Inputs!$B$8*SQRT($B$2)*MC_Shocks!C125)</f>
        <v>582.89925606835</v>
      </c>
      <c r="F128" s="0" t="n">
        <f aca="false">E128*EXP((Inputs!$B$6-Inputs!$B$7-0.5*Inputs!$B$8^2)*$B$2+Inputs!$B$8*SQRT($B$2)*MC_Shocks!D125)</f>
        <v>586.712317926229</v>
      </c>
      <c r="G128" s="0" t="n">
        <f aca="false">F128*EXP((Inputs!$B$6-Inputs!$B$7-0.5*Inputs!$B$8^2)*$B$2+Inputs!$B$8*SQRT($B$2)*MC_Shocks!E125)</f>
        <v>583.40325921488</v>
      </c>
      <c r="H128" s="0" t="n">
        <f aca="false">G128*EXP((Inputs!$B$6-Inputs!$B$7-0.5*Inputs!$B$8^2)*$B$2+Inputs!$B$8*SQRT($B$2)*MC_Shocks!F125)</f>
        <v>583.708527477697</v>
      </c>
      <c r="I128" s="0" t="n">
        <f aca="false">H128*EXP((Inputs!$B$6-Inputs!$B$7-0.5*Inputs!$B$8^2)*$B$2+Inputs!$B$8*SQRT($B$2)*MC_Shocks!G125)</f>
        <v>584.34529181109</v>
      </c>
      <c r="J128" s="0" t="n">
        <f aca="false">I128*EXP((Inputs!$B$6-Inputs!$B$7-0.5*Inputs!$B$8^2)*$B$2+Inputs!$B$8*SQRT($B$2)*MC_Shocks!H125)</f>
        <v>579.984868111921</v>
      </c>
      <c r="K128" s="0" t="n">
        <f aca="false">J128*EXP((Inputs!$B$6-Inputs!$B$7-0.5*Inputs!$B$8^2)*$B$2+Inputs!$B$8*SQRT($B$2)*MC_Shocks!I125)</f>
        <v>590.802666291873</v>
      </c>
      <c r="L128" s="0" t="n">
        <f aca="false">K128*EXP((Inputs!$B$6-Inputs!$B$7-0.5*Inputs!$B$8^2)*$B$2+Inputs!$B$8*SQRT($B$2)*MC_Shocks!J125)</f>
        <v>584.298736654691</v>
      </c>
      <c r="M128" s="0" t="n">
        <f aca="false">L128*EXP((Inputs!$B$6-Inputs!$B$7-0.5*Inputs!$B$8^2)*$B$2+Inputs!$B$8*SQRT($B$2)*MC_Shocks!K125)</f>
        <v>578.367169016101</v>
      </c>
      <c r="N128" s="0" t="n">
        <f aca="false">M128*EXP((Inputs!$B$6-Inputs!$B$7-0.5*Inputs!$B$8^2)*$B$2+Inputs!$B$8*SQRT($B$2)*MC_Shocks!L125)</f>
        <v>584.483729180709</v>
      </c>
      <c r="O128" s="0" t="n">
        <f aca="false">N128*EXP((Inputs!$B$6-Inputs!$B$7-0.5*Inputs!$B$8^2)*$B$2+Inputs!$B$8*SQRT($B$2)*MC_Shocks!M125)</f>
        <v>587.85574397192</v>
      </c>
      <c r="P128" s="0" t="n">
        <f aca="false">O128*EXP((Inputs!$B$6-Inputs!$B$7-0.5*Inputs!$B$8^2)*$B$2+Inputs!$B$8*SQRT($B$2)*MC_Shocks!N125)</f>
        <v>583.145643962855</v>
      </c>
      <c r="Q128" s="0" t="n">
        <f aca="false">P128*EXP((Inputs!$B$6-Inputs!$B$7-0.5*Inputs!$B$8^2)*$B$2+Inputs!$B$8*SQRT($B$2)*MC_Shocks!O125)</f>
        <v>586.017059569184</v>
      </c>
      <c r="R128" s="0" t="n">
        <f aca="false">Q128*EXP((Inputs!$B$6-Inputs!$B$7-0.5*Inputs!$B$8^2)*$B$2+Inputs!$B$8*SQRT($B$2)*MC_Shocks!P125)</f>
        <v>592.936688811616</v>
      </c>
      <c r="S128" s="0" t="n">
        <f aca="false">R128*EXP((Inputs!$B$6-Inputs!$B$7-0.5*Inputs!$B$8^2)*$B$2+Inputs!$B$8*SQRT($B$2)*MC_Shocks!Q125)</f>
        <v>592.850275808526</v>
      </c>
      <c r="T128" s="0" t="n">
        <f aca="false">S128*EXP((Inputs!$B$6-Inputs!$B$7-0.5*Inputs!$B$8^2)*$B$2+Inputs!$B$8*SQRT($B$2)*MC_Shocks!R125)</f>
        <v>605.256641861886</v>
      </c>
      <c r="U128" s="0" t="n">
        <f aca="false">T128*EXP((Inputs!$B$6-Inputs!$B$7-0.5*Inputs!$B$8^2)*$B$2+Inputs!$B$8*SQRT($B$2)*MC_Shocks!S125)</f>
        <v>597.091269623422</v>
      </c>
      <c r="V128" s="0" t="n">
        <f aca="false">U128*EXP((Inputs!$B$6-Inputs!$B$7-0.5*Inputs!$B$8^2)*$B$2+Inputs!$B$8*SQRT($B$2)*MC_Shocks!T125)</f>
        <v>600.443401177906</v>
      </c>
      <c r="W128" s="0" t="n">
        <f aca="false">V128*EXP((Inputs!$B$6-Inputs!$B$7-0.5*Inputs!$B$8^2)*$B$2+Inputs!$B$8*SQRT($B$2)*MC_Shocks!U125)</f>
        <v>606.082875968235</v>
      </c>
      <c r="X128" s="0" t="n">
        <f aca="false">W128*EXP((Inputs!$B$6-Inputs!$B$7-0.5*Inputs!$B$8^2)*$B$2+Inputs!$B$8*SQRT($B$2)*MC_Shocks!V125)</f>
        <v>610.441252152536</v>
      </c>
      <c r="Y128" s="0" t="n">
        <f aca="false">X128*EXP((Inputs!$B$6-Inputs!$B$7-0.5*Inputs!$B$8^2)*$B$2+Inputs!$B$8*SQRT($B$2)*MC_Shocks!W125)</f>
        <v>609.509930444274</v>
      </c>
      <c r="Z128" s="0" t="n">
        <f aca="false">Y128*EXP((Inputs!$B$6-Inputs!$B$7-0.5*Inputs!$B$8^2)*$B$2+Inputs!$B$8*SQRT($B$2)*MC_Shocks!X125)</f>
        <v>608.164563096944</v>
      </c>
      <c r="AA128" s="0" t="n">
        <f aca="false">Z128*EXP((Inputs!$B$6-Inputs!$B$7-0.5*Inputs!$B$8^2)*$B$2+Inputs!$B$8*SQRT($B$2)*MC_Shocks!Y125)</f>
        <v>610.368713156504</v>
      </c>
      <c r="AB128" s="0" t="n">
        <f aca="false">AA128*EXP((Inputs!$B$6-Inputs!$B$7-0.5*Inputs!$B$8^2)*$B$2+Inputs!$B$8*SQRT($B$2)*MC_Shocks!Z125)</f>
        <v>614.389381266022</v>
      </c>
      <c r="AC128" s="0" t="n">
        <f aca="false">AB128*EXP((Inputs!$B$6-Inputs!$B$7-0.5*Inputs!$B$8^2)*$B$2+Inputs!$B$8*SQRT($B$2)*MC_Shocks!AA125)</f>
        <v>617.391055481264</v>
      </c>
      <c r="AD128" s="0" t="n">
        <f aca="false">AC128*EXP((Inputs!$B$6-Inputs!$B$7-0.5*Inputs!$B$8^2)*$B$2+Inputs!$B$8*SQRT($B$2)*MC_Shocks!AB125)</f>
        <v>622.564782344766</v>
      </c>
      <c r="AE128" s="0" t="n">
        <f aca="false">AD128*EXP((Inputs!$B$6-Inputs!$B$7-0.5*Inputs!$B$8^2)*$B$2+Inputs!$B$8*SQRT($B$2)*MC_Shocks!AC125)</f>
        <v>617.611341919916</v>
      </c>
      <c r="AF128" s="0" t="n">
        <f aca="false">AE128*EXP((Inputs!$B$6-Inputs!$B$7-0.5*Inputs!$B$8^2)*$B$2+Inputs!$B$8*SQRT($B$2)*MC_Shocks!AD125)</f>
        <v>616.554544088199</v>
      </c>
      <c r="AG128" s="0" t="n">
        <f aca="false">AF128*EXP((Inputs!$B$6-Inputs!$B$7-0.5*Inputs!$B$8^2)*$B$2+Inputs!$B$8*SQRT($B$2)*MC_Shocks!AE125)</f>
        <v>612.031658335128</v>
      </c>
      <c r="AH128" s="0" t="n">
        <f aca="false">AG128*EXP((Inputs!$B$6-Inputs!$B$7-0.5*Inputs!$B$8^2)*$B$2+Inputs!$B$8*SQRT($B$2)*MC_Shocks!AF125)</f>
        <v>610.217420437477</v>
      </c>
      <c r="AI128" s="0" t="n">
        <f aca="false">AH128*EXP((Inputs!$B$6-Inputs!$B$7-0.5*Inputs!$B$8^2)*$B$2+Inputs!$B$8*SQRT($B$2)*MC_Shocks!AG125)</f>
        <v>615.209805046724</v>
      </c>
      <c r="AJ128" s="0" t="n">
        <f aca="false">AI128*EXP((Inputs!$B$6-Inputs!$B$7-0.5*Inputs!$B$8^2)*$B$2+Inputs!$B$8*SQRT($B$2)*MC_Shocks!AH125)</f>
        <v>615.795123192361</v>
      </c>
      <c r="AK128" s="0" t="n">
        <f aca="false">AJ128*EXP((Inputs!$B$6-Inputs!$B$7-0.5*Inputs!$B$8^2)*$B$2+Inputs!$B$8*SQRT($B$2)*MC_Shocks!AI125)</f>
        <v>628.721728463329</v>
      </c>
      <c r="AL128" s="0" t="n">
        <f aca="false">AK128*EXP((Inputs!$B$6-Inputs!$B$7-0.5*Inputs!$B$8^2)*$B$2+Inputs!$B$8*SQRT($B$2)*MC_Shocks!AJ125)</f>
        <v>629.746507025656</v>
      </c>
      <c r="AM128" s="0" t="n">
        <f aca="false">AL128*EXP((Inputs!$B$6-Inputs!$B$7-0.5*Inputs!$B$8^2)*$B$2+Inputs!$B$8*SQRT($B$2)*MC_Shocks!AK125)</f>
        <v>630.10421710954</v>
      </c>
      <c r="AN128" s="0" t="n">
        <f aca="false">AM128*EXP((Inputs!$B$6-Inputs!$B$7-0.5*Inputs!$B$8^2)*$B$2+Inputs!$B$8*SQRT($B$2)*MC_Shocks!AL125)</f>
        <v>630.694695009681</v>
      </c>
      <c r="AO128" s="0" t="n">
        <f aca="false">AN128*EXP((Inputs!$B$6-Inputs!$B$7-0.5*Inputs!$B$8^2)*$B$2+Inputs!$B$8*SQRT($B$2)*MC_Shocks!AM125)</f>
        <v>627.570815862504</v>
      </c>
      <c r="AP128" s="0" t="n">
        <f aca="false">AO128*EXP((Inputs!$B$6-Inputs!$B$7-0.5*Inputs!$B$8^2)*$B$2+Inputs!$B$8*SQRT($B$2)*MC_Shocks!AN125)</f>
        <v>627.34211559217</v>
      </c>
      <c r="AQ128" s="0" t="n">
        <f aca="false">AP128*EXP((Inputs!$B$6-Inputs!$B$7-0.5*Inputs!$B$8^2)*$B$2+Inputs!$B$8*SQRT($B$2)*MC_Shocks!AO125)</f>
        <v>633.039649016099</v>
      </c>
      <c r="AR128" s="0" t="n">
        <f aca="false">AQ128*EXP((Inputs!$B$6-Inputs!$B$7-0.5*Inputs!$B$8^2)*$B$2+Inputs!$B$8*SQRT($B$2)*MC_Shocks!AP125)</f>
        <v>633.672024732358</v>
      </c>
      <c r="AS128" s="0" t="n">
        <f aca="false">AR128*EXP((Inputs!$B$6-Inputs!$B$7-0.5*Inputs!$B$8^2)*$B$2+Inputs!$B$8*SQRT($B$2)*MC_Shocks!AQ125)</f>
        <v>629.755313124854</v>
      </c>
      <c r="AT128" s="0" t="n">
        <f aca="false">AS128*EXP((Inputs!$B$6-Inputs!$B$7-0.5*Inputs!$B$8^2)*$B$2+Inputs!$B$8*SQRT($B$2)*MC_Shocks!AR125)</f>
        <v>625.209641312755</v>
      </c>
      <c r="AU128" s="0" t="n">
        <f aca="false">AT128*EXP((Inputs!$B$6-Inputs!$B$7-0.5*Inputs!$B$8^2)*$B$2+Inputs!$B$8*SQRT($B$2)*MC_Shocks!AS125)</f>
        <v>623.039496014353</v>
      </c>
      <c r="AV128" s="0" t="n">
        <f aca="false">AU128*EXP((Inputs!$B$6-Inputs!$B$7-0.5*Inputs!$B$8^2)*$B$2+Inputs!$B$8*SQRT($B$2)*MC_Shocks!AT125)</f>
        <v>623.463483677301</v>
      </c>
      <c r="AW128" s="0" t="n">
        <f aca="false">AV128*EXP((Inputs!$B$6-Inputs!$B$7-0.5*Inputs!$B$8^2)*$B$2+Inputs!$B$8*SQRT($B$2)*MC_Shocks!AU125)</f>
        <v>629.454266203487</v>
      </c>
      <c r="AX128" s="0" t="n">
        <f aca="false">AW128*EXP((Inputs!$B$6-Inputs!$B$7-0.5*Inputs!$B$8^2)*$B$2+Inputs!$B$8*SQRT($B$2)*MC_Shocks!AV125)</f>
        <v>622.854835922191</v>
      </c>
      <c r="AY128" s="0" t="n">
        <f aca="false">AX128*EXP((Inputs!$B$6-Inputs!$B$7-0.5*Inputs!$B$8^2)*$B$2+Inputs!$B$8*SQRT($B$2)*MC_Shocks!AW125)</f>
        <v>621.335157099377</v>
      </c>
      <c r="AZ128" s="0" t="n">
        <f aca="false">AY128*EXP((Inputs!$B$6-Inputs!$B$7-0.5*Inputs!$B$8^2)*$B$2+Inputs!$B$8*SQRT($B$2)*MC_Shocks!AX125)</f>
        <v>622.105551500284</v>
      </c>
      <c r="BA128" s="0" t="n">
        <f aca="false">AZ128*EXP((Inputs!$B$6-Inputs!$B$7-0.5*Inputs!$B$8^2)*$B$2+Inputs!$B$8*SQRT($B$2)*MC_Shocks!AY125)</f>
        <v>613.179298534091</v>
      </c>
      <c r="BB128" s="0" t="n">
        <f aca="false">BA128*EXP((Inputs!$B$6-Inputs!$B$7-0.5*Inputs!$B$8^2)*$B$2+Inputs!$B$8*SQRT($B$2)*MC_Shocks!AZ125)</f>
        <v>609.195242617907</v>
      </c>
      <c r="BC128" s="0" t="n">
        <f aca="false">BB128*EXP((Inputs!$B$6-Inputs!$B$7-0.5*Inputs!$B$8^2)*$B$2+Inputs!$B$8*SQRT($B$2)*MC_Shocks!BA125)</f>
        <v>605.975532729584</v>
      </c>
      <c r="BD128" s="0" t="n">
        <f aca="false">BC128*EXP((Inputs!$B$6-Inputs!$B$7-0.5*Inputs!$B$8^2)*$B$2+Inputs!$B$8*SQRT($B$2)*MC_Shocks!BB125)</f>
        <v>602.218018076044</v>
      </c>
      <c r="BE128" s="0" t="n">
        <f aca="false">BD128*EXP((Inputs!$B$6-Inputs!$B$7-0.5*Inputs!$B$8^2)*$B$2+Inputs!$B$8*SQRT($B$2)*MC_Shocks!BC125)</f>
        <v>603.192338994837</v>
      </c>
      <c r="BF128" s="0" t="n">
        <f aca="false">BE128*EXP((Inputs!$B$6-Inputs!$B$7-0.5*Inputs!$B$8^2)*$B$2+Inputs!$B$8*SQRT($B$2)*MC_Shocks!BD125)</f>
        <v>602.481362096244</v>
      </c>
      <c r="BG128" s="0" t="n">
        <f aca="false">BF128*EXP((Inputs!$B$6-Inputs!$B$7-0.5*Inputs!$B$8^2)*$B$2+Inputs!$B$8*SQRT($B$2)*MC_Shocks!BE125)</f>
        <v>599.889814191083</v>
      </c>
      <c r="BH128" s="0" t="n">
        <f aca="false">BG128*EXP((Inputs!$B$6-Inputs!$B$7-0.5*Inputs!$B$8^2)*$B$2+Inputs!$B$8*SQRT($B$2)*MC_Shocks!BF125)</f>
        <v>601.98668906126</v>
      </c>
      <c r="BI128" s="0" t="n">
        <f aca="false">BH128*EXP((Inputs!$B$6-Inputs!$B$7-0.5*Inputs!$B$8^2)*$B$2+Inputs!$B$8*SQRT($B$2)*MC_Shocks!BG125)</f>
        <v>610.329360126514</v>
      </c>
      <c r="BJ128" s="0" t="n">
        <f aca="false">BI128*EXP((Inputs!$B$6-Inputs!$B$7-0.5*Inputs!$B$8^2)*$B$2+Inputs!$B$8*SQRT($B$2)*MC_Shocks!BH125)</f>
        <v>618.376337077762</v>
      </c>
      <c r="BK128" s="0" t="n">
        <f aca="false">BJ128*EXP((Inputs!$B$6-Inputs!$B$7-0.5*Inputs!$B$8^2)*$B$2+Inputs!$B$8*SQRT($B$2)*MC_Shocks!BI125)</f>
        <v>609.073095562998</v>
      </c>
      <c r="BL128" s="0" t="n">
        <f aca="false">BK128*EXP((Inputs!$B$6-Inputs!$B$7-0.5*Inputs!$B$8^2)*$B$2+Inputs!$B$8*SQRT($B$2)*MC_Shocks!BJ125)</f>
        <v>611.925476636438</v>
      </c>
      <c r="BM128" s="0" t="n">
        <f aca="false">BL128*EXP((Inputs!$B$6-Inputs!$B$7-0.5*Inputs!$B$8^2)*$B$2+Inputs!$B$8*SQRT($B$2)*MC_Shocks!BK125)</f>
        <v>611.11953650524</v>
      </c>
      <c r="BN128" s="0" t="n">
        <f aca="false">AVERAGE(C128:BM128)</f>
        <v>607.469715605669</v>
      </c>
      <c r="BO128" s="0" t="n">
        <f aca="false">MAX(B128:BM128)</f>
        <v>633.672024732358</v>
      </c>
      <c r="BP128" s="0" t="n">
        <f aca="false">MAX(BM128-Inputs!$B$4,0)</f>
        <v>36.1195365052395</v>
      </c>
      <c r="BQ128" s="0" t="n">
        <f aca="false">MAX(Inputs!$B$4-BM128,0)</f>
        <v>0</v>
      </c>
      <c r="BR128" s="0" t="n">
        <f aca="false">MAX(BN128-Inputs!$B$4,0)</f>
        <v>32.4697156056686</v>
      </c>
      <c r="BS128" s="0" t="n">
        <f aca="false">IF(BO128&gt;=Inputs!$B$9,0,MAX(BM128-Inputs!$B$4,0))</f>
        <v>0</v>
      </c>
    </row>
    <row r="129" customFormat="false" ht="15" hidden="false" customHeight="false" outlineLevel="0" collapsed="false">
      <c r="A129" s="0" t="n">
        <v>125</v>
      </c>
      <c r="B129" s="0" t="n">
        <f aca="false">Inputs!$B$3</f>
        <v>574.788024902344</v>
      </c>
      <c r="C129" s="0" t="n">
        <f aca="false">B129*EXP((Inputs!$B$6-Inputs!$B$7-0.5*Inputs!$B$8^2)*$B$2+Inputs!$B$8*SQRT($B$2)*MC_Shocks!A126)</f>
        <v>575.550221080496</v>
      </c>
      <c r="D129" s="0" t="n">
        <f aca="false">C129*EXP((Inputs!$B$6-Inputs!$B$7-0.5*Inputs!$B$8^2)*$B$2+Inputs!$B$8*SQRT($B$2)*MC_Shocks!B126)</f>
        <v>573.788724875063</v>
      </c>
      <c r="E129" s="0" t="n">
        <f aca="false">D129*EXP((Inputs!$B$6-Inputs!$B$7-0.5*Inputs!$B$8^2)*$B$2+Inputs!$B$8*SQRT($B$2)*MC_Shocks!C126)</f>
        <v>574.378396893272</v>
      </c>
      <c r="F129" s="0" t="n">
        <f aca="false">E129*EXP((Inputs!$B$6-Inputs!$B$7-0.5*Inputs!$B$8^2)*$B$2+Inputs!$B$8*SQRT($B$2)*MC_Shocks!D126)</f>
        <v>575.122949893954</v>
      </c>
      <c r="G129" s="0" t="n">
        <f aca="false">F129*EXP((Inputs!$B$6-Inputs!$B$7-0.5*Inputs!$B$8^2)*$B$2+Inputs!$B$8*SQRT($B$2)*MC_Shocks!E126)</f>
        <v>572.541584720755</v>
      </c>
      <c r="H129" s="0" t="n">
        <f aca="false">G129*EXP((Inputs!$B$6-Inputs!$B$7-0.5*Inputs!$B$8^2)*$B$2+Inputs!$B$8*SQRT($B$2)*MC_Shocks!F126)</f>
        <v>568.538395285661</v>
      </c>
      <c r="I129" s="0" t="n">
        <f aca="false">H129*EXP((Inputs!$B$6-Inputs!$B$7-0.5*Inputs!$B$8^2)*$B$2+Inputs!$B$8*SQRT($B$2)*MC_Shocks!G126)</f>
        <v>566.57172950048</v>
      </c>
      <c r="J129" s="0" t="n">
        <f aca="false">I129*EXP((Inputs!$B$6-Inputs!$B$7-0.5*Inputs!$B$8^2)*$B$2+Inputs!$B$8*SQRT($B$2)*MC_Shocks!H126)</f>
        <v>567.679153478411</v>
      </c>
      <c r="K129" s="0" t="n">
        <f aca="false">J129*EXP((Inputs!$B$6-Inputs!$B$7-0.5*Inputs!$B$8^2)*$B$2+Inputs!$B$8*SQRT($B$2)*MC_Shocks!I126)</f>
        <v>570.436884230229</v>
      </c>
      <c r="L129" s="0" t="n">
        <f aca="false">K129*EXP((Inputs!$B$6-Inputs!$B$7-0.5*Inputs!$B$8^2)*$B$2+Inputs!$B$8*SQRT($B$2)*MC_Shocks!J126)</f>
        <v>574.365781098784</v>
      </c>
      <c r="M129" s="0" t="n">
        <f aca="false">L129*EXP((Inputs!$B$6-Inputs!$B$7-0.5*Inputs!$B$8^2)*$B$2+Inputs!$B$8*SQRT($B$2)*MC_Shocks!K126)</f>
        <v>572.172420391846</v>
      </c>
      <c r="N129" s="0" t="n">
        <f aca="false">M129*EXP((Inputs!$B$6-Inputs!$B$7-0.5*Inputs!$B$8^2)*$B$2+Inputs!$B$8*SQRT($B$2)*MC_Shocks!L126)</f>
        <v>573.516344542793</v>
      </c>
      <c r="O129" s="0" t="n">
        <f aca="false">N129*EXP((Inputs!$B$6-Inputs!$B$7-0.5*Inputs!$B$8^2)*$B$2+Inputs!$B$8*SQRT($B$2)*MC_Shocks!M126)</f>
        <v>577.966702582336</v>
      </c>
      <c r="P129" s="0" t="n">
        <f aca="false">O129*EXP((Inputs!$B$6-Inputs!$B$7-0.5*Inputs!$B$8^2)*$B$2+Inputs!$B$8*SQRT($B$2)*MC_Shocks!N126)</f>
        <v>583.390752091751</v>
      </c>
      <c r="Q129" s="0" t="n">
        <f aca="false">P129*EXP((Inputs!$B$6-Inputs!$B$7-0.5*Inputs!$B$8^2)*$B$2+Inputs!$B$8*SQRT($B$2)*MC_Shocks!O126)</f>
        <v>583.173543060146</v>
      </c>
      <c r="R129" s="0" t="n">
        <f aca="false">Q129*EXP((Inputs!$B$6-Inputs!$B$7-0.5*Inputs!$B$8^2)*$B$2+Inputs!$B$8*SQRT($B$2)*MC_Shocks!P126)</f>
        <v>582.207259027281</v>
      </c>
      <c r="S129" s="0" t="n">
        <f aca="false">R129*EXP((Inputs!$B$6-Inputs!$B$7-0.5*Inputs!$B$8^2)*$B$2+Inputs!$B$8*SQRT($B$2)*MC_Shocks!Q126)</f>
        <v>583.145664396724</v>
      </c>
      <c r="T129" s="0" t="n">
        <f aca="false">S129*EXP((Inputs!$B$6-Inputs!$B$7-0.5*Inputs!$B$8^2)*$B$2+Inputs!$B$8*SQRT($B$2)*MC_Shocks!R126)</f>
        <v>577.90572596561</v>
      </c>
      <c r="U129" s="0" t="n">
        <f aca="false">T129*EXP((Inputs!$B$6-Inputs!$B$7-0.5*Inputs!$B$8^2)*$B$2+Inputs!$B$8*SQRT($B$2)*MC_Shocks!S126)</f>
        <v>577.07323518786</v>
      </c>
      <c r="V129" s="0" t="n">
        <f aca="false">U129*EXP((Inputs!$B$6-Inputs!$B$7-0.5*Inputs!$B$8^2)*$B$2+Inputs!$B$8*SQRT($B$2)*MC_Shocks!T126)</f>
        <v>580.546722811407</v>
      </c>
      <c r="W129" s="0" t="n">
        <f aca="false">V129*EXP((Inputs!$B$6-Inputs!$B$7-0.5*Inputs!$B$8^2)*$B$2+Inputs!$B$8*SQRT($B$2)*MC_Shocks!U126)</f>
        <v>583.565765675277</v>
      </c>
      <c r="X129" s="0" t="n">
        <f aca="false">W129*EXP((Inputs!$B$6-Inputs!$B$7-0.5*Inputs!$B$8^2)*$B$2+Inputs!$B$8*SQRT($B$2)*MC_Shocks!V126)</f>
        <v>582.370859066119</v>
      </c>
      <c r="Y129" s="0" t="n">
        <f aca="false">X129*EXP((Inputs!$B$6-Inputs!$B$7-0.5*Inputs!$B$8^2)*$B$2+Inputs!$B$8*SQRT($B$2)*MC_Shocks!W126)</f>
        <v>583.432601281146</v>
      </c>
      <c r="Z129" s="0" t="n">
        <f aca="false">Y129*EXP((Inputs!$B$6-Inputs!$B$7-0.5*Inputs!$B$8^2)*$B$2+Inputs!$B$8*SQRT($B$2)*MC_Shocks!X126)</f>
        <v>579.682967385424</v>
      </c>
      <c r="AA129" s="0" t="n">
        <f aca="false">Z129*EXP((Inputs!$B$6-Inputs!$B$7-0.5*Inputs!$B$8^2)*$B$2+Inputs!$B$8*SQRT($B$2)*MC_Shocks!Y126)</f>
        <v>582.982080760265</v>
      </c>
      <c r="AB129" s="0" t="n">
        <f aca="false">AA129*EXP((Inputs!$B$6-Inputs!$B$7-0.5*Inputs!$B$8^2)*$B$2+Inputs!$B$8*SQRT($B$2)*MC_Shocks!Z126)</f>
        <v>582.677245291592</v>
      </c>
      <c r="AC129" s="0" t="n">
        <f aca="false">AB129*EXP((Inputs!$B$6-Inputs!$B$7-0.5*Inputs!$B$8^2)*$B$2+Inputs!$B$8*SQRT($B$2)*MC_Shocks!AA126)</f>
        <v>581.457939634847</v>
      </c>
      <c r="AD129" s="0" t="n">
        <f aca="false">AC129*EXP((Inputs!$B$6-Inputs!$B$7-0.5*Inputs!$B$8^2)*$B$2+Inputs!$B$8*SQRT($B$2)*MC_Shocks!AB126)</f>
        <v>579.846506860577</v>
      </c>
      <c r="AE129" s="0" t="n">
        <f aca="false">AD129*EXP((Inputs!$B$6-Inputs!$B$7-0.5*Inputs!$B$8^2)*$B$2+Inputs!$B$8*SQRT($B$2)*MC_Shocks!AC126)</f>
        <v>579.611944432728</v>
      </c>
      <c r="AF129" s="0" t="n">
        <f aca="false">AE129*EXP((Inputs!$B$6-Inputs!$B$7-0.5*Inputs!$B$8^2)*$B$2+Inputs!$B$8*SQRT($B$2)*MC_Shocks!AD126)</f>
        <v>577.610721829474</v>
      </c>
      <c r="AG129" s="0" t="n">
        <f aca="false">AF129*EXP((Inputs!$B$6-Inputs!$B$7-0.5*Inputs!$B$8^2)*$B$2+Inputs!$B$8*SQRT($B$2)*MC_Shocks!AE126)</f>
        <v>580.689099488107</v>
      </c>
      <c r="AH129" s="0" t="n">
        <f aca="false">AG129*EXP((Inputs!$B$6-Inputs!$B$7-0.5*Inputs!$B$8^2)*$B$2+Inputs!$B$8*SQRT($B$2)*MC_Shocks!AF126)</f>
        <v>578.925650781426</v>
      </c>
      <c r="AI129" s="0" t="n">
        <f aca="false">AH129*EXP((Inputs!$B$6-Inputs!$B$7-0.5*Inputs!$B$8^2)*$B$2+Inputs!$B$8*SQRT($B$2)*MC_Shocks!AG126)</f>
        <v>586.343215061224</v>
      </c>
      <c r="AJ129" s="0" t="n">
        <f aca="false">AI129*EXP((Inputs!$B$6-Inputs!$B$7-0.5*Inputs!$B$8^2)*$B$2+Inputs!$B$8*SQRT($B$2)*MC_Shocks!AH126)</f>
        <v>593.254271125066</v>
      </c>
      <c r="AK129" s="0" t="n">
        <f aca="false">AJ129*EXP((Inputs!$B$6-Inputs!$B$7-0.5*Inputs!$B$8^2)*$B$2+Inputs!$B$8*SQRT($B$2)*MC_Shocks!AI126)</f>
        <v>589.128804334434</v>
      </c>
      <c r="AL129" s="0" t="n">
        <f aca="false">AK129*EXP((Inputs!$B$6-Inputs!$B$7-0.5*Inputs!$B$8^2)*$B$2+Inputs!$B$8*SQRT($B$2)*MC_Shocks!AJ126)</f>
        <v>589.510264352804</v>
      </c>
      <c r="AM129" s="0" t="n">
        <f aca="false">AL129*EXP((Inputs!$B$6-Inputs!$B$7-0.5*Inputs!$B$8^2)*$B$2+Inputs!$B$8*SQRT($B$2)*MC_Shocks!AK126)</f>
        <v>586.530591361023</v>
      </c>
      <c r="AN129" s="0" t="n">
        <f aca="false">AM129*EXP((Inputs!$B$6-Inputs!$B$7-0.5*Inputs!$B$8^2)*$B$2+Inputs!$B$8*SQRT($B$2)*MC_Shocks!AL126)</f>
        <v>585.067877993618</v>
      </c>
      <c r="AO129" s="0" t="n">
        <f aca="false">AN129*EXP((Inputs!$B$6-Inputs!$B$7-0.5*Inputs!$B$8^2)*$B$2+Inputs!$B$8*SQRT($B$2)*MC_Shocks!AM126)</f>
        <v>594.492070500269</v>
      </c>
      <c r="AP129" s="0" t="n">
        <f aca="false">AO129*EXP((Inputs!$B$6-Inputs!$B$7-0.5*Inputs!$B$8^2)*$B$2+Inputs!$B$8*SQRT($B$2)*MC_Shocks!AN126)</f>
        <v>593.09924958864</v>
      </c>
      <c r="AQ129" s="0" t="n">
        <f aca="false">AP129*EXP((Inputs!$B$6-Inputs!$B$7-0.5*Inputs!$B$8^2)*$B$2+Inputs!$B$8*SQRT($B$2)*MC_Shocks!AO126)</f>
        <v>594.852657497028</v>
      </c>
      <c r="AR129" s="0" t="n">
        <f aca="false">AQ129*EXP((Inputs!$B$6-Inputs!$B$7-0.5*Inputs!$B$8^2)*$B$2+Inputs!$B$8*SQRT($B$2)*MC_Shocks!AP126)</f>
        <v>597.468969663662</v>
      </c>
      <c r="AS129" s="0" t="n">
        <f aca="false">AR129*EXP((Inputs!$B$6-Inputs!$B$7-0.5*Inputs!$B$8^2)*$B$2+Inputs!$B$8*SQRT($B$2)*MC_Shocks!AQ126)</f>
        <v>592.800977412622</v>
      </c>
      <c r="AT129" s="0" t="n">
        <f aca="false">AS129*EXP((Inputs!$B$6-Inputs!$B$7-0.5*Inputs!$B$8^2)*$B$2+Inputs!$B$8*SQRT($B$2)*MC_Shocks!AR126)</f>
        <v>588.848898369839</v>
      </c>
      <c r="AU129" s="0" t="n">
        <f aca="false">AT129*EXP((Inputs!$B$6-Inputs!$B$7-0.5*Inputs!$B$8^2)*$B$2+Inputs!$B$8*SQRT($B$2)*MC_Shocks!AS126)</f>
        <v>583.297070097973</v>
      </c>
      <c r="AV129" s="0" t="n">
        <f aca="false">AU129*EXP((Inputs!$B$6-Inputs!$B$7-0.5*Inputs!$B$8^2)*$B$2+Inputs!$B$8*SQRT($B$2)*MC_Shocks!AT126)</f>
        <v>579.266453199563</v>
      </c>
      <c r="AW129" s="0" t="n">
        <f aca="false">AV129*EXP((Inputs!$B$6-Inputs!$B$7-0.5*Inputs!$B$8^2)*$B$2+Inputs!$B$8*SQRT($B$2)*MC_Shocks!AU126)</f>
        <v>566.370080658518</v>
      </c>
      <c r="AX129" s="0" t="n">
        <f aca="false">AW129*EXP((Inputs!$B$6-Inputs!$B$7-0.5*Inputs!$B$8^2)*$B$2+Inputs!$B$8*SQRT($B$2)*MC_Shocks!AV126)</f>
        <v>568.875836021383</v>
      </c>
      <c r="AY129" s="0" t="n">
        <f aca="false">AX129*EXP((Inputs!$B$6-Inputs!$B$7-0.5*Inputs!$B$8^2)*$B$2+Inputs!$B$8*SQRT($B$2)*MC_Shocks!AW126)</f>
        <v>578.276636042925</v>
      </c>
      <c r="AZ129" s="0" t="n">
        <f aca="false">AY129*EXP((Inputs!$B$6-Inputs!$B$7-0.5*Inputs!$B$8^2)*$B$2+Inputs!$B$8*SQRT($B$2)*MC_Shocks!AX126)</f>
        <v>579.009767548472</v>
      </c>
      <c r="BA129" s="0" t="n">
        <f aca="false">AZ129*EXP((Inputs!$B$6-Inputs!$B$7-0.5*Inputs!$B$8^2)*$B$2+Inputs!$B$8*SQRT($B$2)*MC_Shocks!AY126)</f>
        <v>572.594890466337</v>
      </c>
      <c r="BB129" s="0" t="n">
        <f aca="false">BA129*EXP((Inputs!$B$6-Inputs!$B$7-0.5*Inputs!$B$8^2)*$B$2+Inputs!$B$8*SQRT($B$2)*MC_Shocks!AZ126)</f>
        <v>569.736331210936</v>
      </c>
      <c r="BC129" s="0" t="n">
        <f aca="false">BB129*EXP((Inputs!$B$6-Inputs!$B$7-0.5*Inputs!$B$8^2)*$B$2+Inputs!$B$8*SQRT($B$2)*MC_Shocks!BA126)</f>
        <v>567.719666840492</v>
      </c>
      <c r="BD129" s="0" t="n">
        <f aca="false">BC129*EXP((Inputs!$B$6-Inputs!$B$7-0.5*Inputs!$B$8^2)*$B$2+Inputs!$B$8*SQRT($B$2)*MC_Shocks!BB126)</f>
        <v>563.208343944524</v>
      </c>
      <c r="BE129" s="0" t="n">
        <f aca="false">BD129*EXP((Inputs!$B$6-Inputs!$B$7-0.5*Inputs!$B$8^2)*$B$2+Inputs!$B$8*SQRT($B$2)*MC_Shocks!BC126)</f>
        <v>567.118197385005</v>
      </c>
      <c r="BF129" s="0" t="n">
        <f aca="false">BE129*EXP((Inputs!$B$6-Inputs!$B$7-0.5*Inputs!$B$8^2)*$B$2+Inputs!$B$8*SQRT($B$2)*MC_Shocks!BD126)</f>
        <v>570.829080962401</v>
      </c>
      <c r="BG129" s="0" t="n">
        <f aca="false">BF129*EXP((Inputs!$B$6-Inputs!$B$7-0.5*Inputs!$B$8^2)*$B$2+Inputs!$B$8*SQRT($B$2)*MC_Shocks!BE126)</f>
        <v>565.674036890617</v>
      </c>
      <c r="BH129" s="0" t="n">
        <f aca="false">BG129*EXP((Inputs!$B$6-Inputs!$B$7-0.5*Inputs!$B$8^2)*$B$2+Inputs!$B$8*SQRT($B$2)*MC_Shocks!BF126)</f>
        <v>568.990861350049</v>
      </c>
      <c r="BI129" s="0" t="n">
        <f aca="false">BH129*EXP((Inputs!$B$6-Inputs!$B$7-0.5*Inputs!$B$8^2)*$B$2+Inputs!$B$8*SQRT($B$2)*MC_Shocks!BG126)</f>
        <v>575.978795184494</v>
      </c>
      <c r="BJ129" s="0" t="n">
        <f aca="false">BI129*EXP((Inputs!$B$6-Inputs!$B$7-0.5*Inputs!$B$8^2)*$B$2+Inputs!$B$8*SQRT($B$2)*MC_Shocks!BH126)</f>
        <v>584.793090856234</v>
      </c>
      <c r="BK129" s="0" t="n">
        <f aca="false">BJ129*EXP((Inputs!$B$6-Inputs!$B$7-0.5*Inputs!$B$8^2)*$B$2+Inputs!$B$8*SQRT($B$2)*MC_Shocks!BI126)</f>
        <v>598.293859275217</v>
      </c>
      <c r="BL129" s="0" t="n">
        <f aca="false">BK129*EXP((Inputs!$B$6-Inputs!$B$7-0.5*Inputs!$B$8^2)*$B$2+Inputs!$B$8*SQRT($B$2)*MC_Shocks!BJ126)</f>
        <v>594.084100066547</v>
      </c>
      <c r="BM129" s="0" t="n">
        <f aca="false">BL129*EXP((Inputs!$B$6-Inputs!$B$7-0.5*Inputs!$B$8^2)*$B$2+Inputs!$B$8*SQRT($B$2)*MC_Shocks!BK126)</f>
        <v>607.601749515611</v>
      </c>
      <c r="BN129" s="0" t="n">
        <f aca="false">AVERAGE(C129:BM129)</f>
        <v>579.937178863165</v>
      </c>
      <c r="BO129" s="0" t="n">
        <f aca="false">MAX(B129:BM129)</f>
        <v>607.601749515611</v>
      </c>
      <c r="BP129" s="0" t="n">
        <f aca="false">MAX(BM129-Inputs!$B$4,0)</f>
        <v>32.601749515611</v>
      </c>
      <c r="BQ129" s="0" t="n">
        <f aca="false">MAX(Inputs!$B$4-BM129,0)</f>
        <v>0</v>
      </c>
      <c r="BR129" s="0" t="n">
        <f aca="false">MAX(BN129-Inputs!$B$4,0)</f>
        <v>4.93717886316449</v>
      </c>
      <c r="BS129" s="0" t="n">
        <f aca="false">IF(BO129&gt;=Inputs!$B$9,0,MAX(BM129-Inputs!$B$4,0))</f>
        <v>0</v>
      </c>
    </row>
    <row r="130" customFormat="false" ht="15" hidden="false" customHeight="false" outlineLevel="0" collapsed="false">
      <c r="A130" s="0" t="n">
        <v>126</v>
      </c>
      <c r="B130" s="0" t="n">
        <f aca="false">Inputs!$B$3</f>
        <v>574.788024902344</v>
      </c>
      <c r="C130" s="0" t="n">
        <f aca="false">B130*EXP((Inputs!$B$6-Inputs!$B$7-0.5*Inputs!$B$8^2)*$B$2+Inputs!$B$8*SQRT($B$2)*MC_Shocks!A127)</f>
        <v>573.229260765233</v>
      </c>
      <c r="D130" s="0" t="n">
        <f aca="false">C130*EXP((Inputs!$B$6-Inputs!$B$7-0.5*Inputs!$B$8^2)*$B$2+Inputs!$B$8*SQRT($B$2)*MC_Shocks!B127)</f>
        <v>570.595222008174</v>
      </c>
      <c r="E130" s="0" t="n">
        <f aca="false">D130*EXP((Inputs!$B$6-Inputs!$B$7-0.5*Inputs!$B$8^2)*$B$2+Inputs!$B$8*SQRT($B$2)*MC_Shocks!C127)</f>
        <v>572.131605934577</v>
      </c>
      <c r="F130" s="0" t="n">
        <f aca="false">E130*EXP((Inputs!$B$6-Inputs!$B$7-0.5*Inputs!$B$8^2)*$B$2+Inputs!$B$8*SQRT($B$2)*MC_Shocks!D127)</f>
        <v>569.549617113638</v>
      </c>
      <c r="G130" s="0" t="n">
        <f aca="false">F130*EXP((Inputs!$B$6-Inputs!$B$7-0.5*Inputs!$B$8^2)*$B$2+Inputs!$B$8*SQRT($B$2)*MC_Shocks!E127)</f>
        <v>571.409338238581</v>
      </c>
      <c r="H130" s="0" t="n">
        <f aca="false">G130*EXP((Inputs!$B$6-Inputs!$B$7-0.5*Inputs!$B$8^2)*$B$2+Inputs!$B$8*SQRT($B$2)*MC_Shocks!F127)</f>
        <v>565.510034171275</v>
      </c>
      <c r="I130" s="0" t="n">
        <f aca="false">H130*EXP((Inputs!$B$6-Inputs!$B$7-0.5*Inputs!$B$8^2)*$B$2+Inputs!$B$8*SQRT($B$2)*MC_Shocks!G127)</f>
        <v>564.493208169467</v>
      </c>
      <c r="J130" s="0" t="n">
        <f aca="false">I130*EXP((Inputs!$B$6-Inputs!$B$7-0.5*Inputs!$B$8^2)*$B$2+Inputs!$B$8*SQRT($B$2)*MC_Shocks!H127)</f>
        <v>570.333429221054</v>
      </c>
      <c r="K130" s="0" t="n">
        <f aca="false">J130*EXP((Inputs!$B$6-Inputs!$B$7-0.5*Inputs!$B$8^2)*$B$2+Inputs!$B$8*SQRT($B$2)*MC_Shocks!I127)</f>
        <v>570.129094102472</v>
      </c>
      <c r="L130" s="0" t="n">
        <f aca="false">K130*EXP((Inputs!$B$6-Inputs!$B$7-0.5*Inputs!$B$8^2)*$B$2+Inputs!$B$8*SQRT($B$2)*MC_Shocks!J127)</f>
        <v>570.823706975953</v>
      </c>
      <c r="M130" s="0" t="n">
        <f aca="false">L130*EXP((Inputs!$B$6-Inputs!$B$7-0.5*Inputs!$B$8^2)*$B$2+Inputs!$B$8*SQRT($B$2)*MC_Shocks!K127)</f>
        <v>573.033943578585</v>
      </c>
      <c r="N130" s="0" t="n">
        <f aca="false">M130*EXP((Inputs!$B$6-Inputs!$B$7-0.5*Inputs!$B$8^2)*$B$2+Inputs!$B$8*SQRT($B$2)*MC_Shocks!L127)</f>
        <v>578.434949843944</v>
      </c>
      <c r="O130" s="0" t="n">
        <f aca="false">N130*EXP((Inputs!$B$6-Inputs!$B$7-0.5*Inputs!$B$8^2)*$B$2+Inputs!$B$8*SQRT($B$2)*MC_Shocks!M127)</f>
        <v>570.943119278646</v>
      </c>
      <c r="P130" s="0" t="n">
        <f aca="false">O130*EXP((Inputs!$B$6-Inputs!$B$7-0.5*Inputs!$B$8^2)*$B$2+Inputs!$B$8*SQRT($B$2)*MC_Shocks!N127)</f>
        <v>573.650842512358</v>
      </c>
      <c r="Q130" s="0" t="n">
        <f aca="false">P130*EXP((Inputs!$B$6-Inputs!$B$7-0.5*Inputs!$B$8^2)*$B$2+Inputs!$B$8*SQRT($B$2)*MC_Shocks!O127)</f>
        <v>572.485904015292</v>
      </c>
      <c r="R130" s="0" t="n">
        <f aca="false">Q130*EXP((Inputs!$B$6-Inputs!$B$7-0.5*Inputs!$B$8^2)*$B$2+Inputs!$B$8*SQRT($B$2)*MC_Shocks!P127)</f>
        <v>573.297267108852</v>
      </c>
      <c r="S130" s="0" t="n">
        <f aca="false">R130*EXP((Inputs!$B$6-Inputs!$B$7-0.5*Inputs!$B$8^2)*$B$2+Inputs!$B$8*SQRT($B$2)*MC_Shocks!Q127)</f>
        <v>578.192723067684</v>
      </c>
      <c r="T130" s="0" t="n">
        <f aca="false">S130*EXP((Inputs!$B$6-Inputs!$B$7-0.5*Inputs!$B$8^2)*$B$2+Inputs!$B$8*SQRT($B$2)*MC_Shocks!R127)</f>
        <v>572.795142659005</v>
      </c>
      <c r="U130" s="0" t="n">
        <f aca="false">T130*EXP((Inputs!$B$6-Inputs!$B$7-0.5*Inputs!$B$8^2)*$B$2+Inputs!$B$8*SQRT($B$2)*MC_Shocks!S127)</f>
        <v>568.265758789593</v>
      </c>
      <c r="V130" s="0" t="n">
        <f aca="false">U130*EXP((Inputs!$B$6-Inputs!$B$7-0.5*Inputs!$B$8^2)*$B$2+Inputs!$B$8*SQRT($B$2)*MC_Shocks!T127)</f>
        <v>559.660210078327</v>
      </c>
      <c r="W130" s="0" t="n">
        <f aca="false">V130*EXP((Inputs!$B$6-Inputs!$B$7-0.5*Inputs!$B$8^2)*$B$2+Inputs!$B$8*SQRT($B$2)*MC_Shocks!U127)</f>
        <v>557.279942318539</v>
      </c>
      <c r="X130" s="0" t="n">
        <f aca="false">W130*EXP((Inputs!$B$6-Inputs!$B$7-0.5*Inputs!$B$8^2)*$B$2+Inputs!$B$8*SQRT($B$2)*MC_Shocks!V127)</f>
        <v>563.245899212273</v>
      </c>
      <c r="Y130" s="0" t="n">
        <f aca="false">X130*EXP((Inputs!$B$6-Inputs!$B$7-0.5*Inputs!$B$8^2)*$B$2+Inputs!$B$8*SQRT($B$2)*MC_Shocks!W127)</f>
        <v>562.7604296392</v>
      </c>
      <c r="Z130" s="0" t="n">
        <f aca="false">Y130*EXP((Inputs!$B$6-Inputs!$B$7-0.5*Inputs!$B$8^2)*$B$2+Inputs!$B$8*SQRT($B$2)*MC_Shocks!X127)</f>
        <v>556.861848963383</v>
      </c>
      <c r="AA130" s="0" t="n">
        <f aca="false">Z130*EXP((Inputs!$B$6-Inputs!$B$7-0.5*Inputs!$B$8^2)*$B$2+Inputs!$B$8*SQRT($B$2)*MC_Shocks!Y127)</f>
        <v>554.772788233846</v>
      </c>
      <c r="AB130" s="0" t="n">
        <f aca="false">AA130*EXP((Inputs!$B$6-Inputs!$B$7-0.5*Inputs!$B$8^2)*$B$2+Inputs!$B$8*SQRT($B$2)*MC_Shocks!Z127)</f>
        <v>548.314933603735</v>
      </c>
      <c r="AC130" s="0" t="n">
        <f aca="false">AB130*EXP((Inputs!$B$6-Inputs!$B$7-0.5*Inputs!$B$8^2)*$B$2+Inputs!$B$8*SQRT($B$2)*MC_Shocks!AA127)</f>
        <v>543.493685623051</v>
      </c>
      <c r="AD130" s="0" t="n">
        <f aca="false">AC130*EXP((Inputs!$B$6-Inputs!$B$7-0.5*Inputs!$B$8^2)*$B$2+Inputs!$B$8*SQRT($B$2)*MC_Shocks!AB127)</f>
        <v>545.224099267917</v>
      </c>
      <c r="AE130" s="0" t="n">
        <f aca="false">AD130*EXP((Inputs!$B$6-Inputs!$B$7-0.5*Inputs!$B$8^2)*$B$2+Inputs!$B$8*SQRT($B$2)*MC_Shocks!AC127)</f>
        <v>540.221336445575</v>
      </c>
      <c r="AF130" s="0" t="n">
        <f aca="false">AE130*EXP((Inputs!$B$6-Inputs!$B$7-0.5*Inputs!$B$8^2)*$B$2+Inputs!$B$8*SQRT($B$2)*MC_Shocks!AD127)</f>
        <v>545.062109268857</v>
      </c>
      <c r="AG130" s="0" t="n">
        <f aca="false">AF130*EXP((Inputs!$B$6-Inputs!$B$7-0.5*Inputs!$B$8^2)*$B$2+Inputs!$B$8*SQRT($B$2)*MC_Shocks!AE127)</f>
        <v>544.806062851263</v>
      </c>
      <c r="AH130" s="0" t="n">
        <f aca="false">AG130*EXP((Inputs!$B$6-Inputs!$B$7-0.5*Inputs!$B$8^2)*$B$2+Inputs!$B$8*SQRT($B$2)*MC_Shocks!AF127)</f>
        <v>545.22755003098</v>
      </c>
      <c r="AI130" s="0" t="n">
        <f aca="false">AH130*EXP((Inputs!$B$6-Inputs!$B$7-0.5*Inputs!$B$8^2)*$B$2+Inputs!$B$8*SQRT($B$2)*MC_Shocks!AG127)</f>
        <v>544.076159611621</v>
      </c>
      <c r="AJ130" s="0" t="n">
        <f aca="false">AI130*EXP((Inputs!$B$6-Inputs!$B$7-0.5*Inputs!$B$8^2)*$B$2+Inputs!$B$8*SQRT($B$2)*MC_Shocks!AH127)</f>
        <v>547.47376120707</v>
      </c>
      <c r="AK130" s="0" t="n">
        <f aca="false">AJ130*EXP((Inputs!$B$6-Inputs!$B$7-0.5*Inputs!$B$8^2)*$B$2+Inputs!$B$8*SQRT($B$2)*MC_Shocks!AI127)</f>
        <v>550.9376475199</v>
      </c>
      <c r="AL130" s="0" t="n">
        <f aca="false">AK130*EXP((Inputs!$B$6-Inputs!$B$7-0.5*Inputs!$B$8^2)*$B$2+Inputs!$B$8*SQRT($B$2)*MC_Shocks!AJ127)</f>
        <v>552.456082292872</v>
      </c>
      <c r="AM130" s="0" t="n">
        <f aca="false">AL130*EXP((Inputs!$B$6-Inputs!$B$7-0.5*Inputs!$B$8^2)*$B$2+Inputs!$B$8*SQRT($B$2)*MC_Shocks!AK127)</f>
        <v>554.989235923158</v>
      </c>
      <c r="AN130" s="0" t="n">
        <f aca="false">AM130*EXP((Inputs!$B$6-Inputs!$B$7-0.5*Inputs!$B$8^2)*$B$2+Inputs!$B$8*SQRT($B$2)*MC_Shocks!AL127)</f>
        <v>554.108517464523</v>
      </c>
      <c r="AO130" s="0" t="n">
        <f aca="false">AN130*EXP((Inputs!$B$6-Inputs!$B$7-0.5*Inputs!$B$8^2)*$B$2+Inputs!$B$8*SQRT($B$2)*MC_Shocks!AM127)</f>
        <v>556.549519441196</v>
      </c>
      <c r="AP130" s="0" t="n">
        <f aca="false">AO130*EXP((Inputs!$B$6-Inputs!$B$7-0.5*Inputs!$B$8^2)*$B$2+Inputs!$B$8*SQRT($B$2)*MC_Shocks!AN127)</f>
        <v>555.11211757066</v>
      </c>
      <c r="AQ130" s="0" t="n">
        <f aca="false">AP130*EXP((Inputs!$B$6-Inputs!$B$7-0.5*Inputs!$B$8^2)*$B$2+Inputs!$B$8*SQRT($B$2)*MC_Shocks!AO127)</f>
        <v>555.174310868529</v>
      </c>
      <c r="AR130" s="0" t="n">
        <f aca="false">AQ130*EXP((Inputs!$B$6-Inputs!$B$7-0.5*Inputs!$B$8^2)*$B$2+Inputs!$B$8*SQRT($B$2)*MC_Shocks!AP127)</f>
        <v>554.018304957553</v>
      </c>
      <c r="AS130" s="0" t="n">
        <f aca="false">AR130*EXP((Inputs!$B$6-Inputs!$B$7-0.5*Inputs!$B$8^2)*$B$2+Inputs!$B$8*SQRT($B$2)*MC_Shocks!AQ127)</f>
        <v>552.064539333307</v>
      </c>
      <c r="AT130" s="0" t="n">
        <f aca="false">AS130*EXP((Inputs!$B$6-Inputs!$B$7-0.5*Inputs!$B$8^2)*$B$2+Inputs!$B$8*SQRT($B$2)*MC_Shocks!AR127)</f>
        <v>549.106597450212</v>
      </c>
      <c r="AU130" s="0" t="n">
        <f aca="false">AT130*EXP((Inputs!$B$6-Inputs!$B$7-0.5*Inputs!$B$8^2)*$B$2+Inputs!$B$8*SQRT($B$2)*MC_Shocks!AS127)</f>
        <v>551.199649767145</v>
      </c>
      <c r="AV130" s="0" t="n">
        <f aca="false">AU130*EXP((Inputs!$B$6-Inputs!$B$7-0.5*Inputs!$B$8^2)*$B$2+Inputs!$B$8*SQRT($B$2)*MC_Shocks!AT127)</f>
        <v>557.012898963159</v>
      </c>
      <c r="AW130" s="0" t="n">
        <f aca="false">AV130*EXP((Inputs!$B$6-Inputs!$B$7-0.5*Inputs!$B$8^2)*$B$2+Inputs!$B$8*SQRT($B$2)*MC_Shocks!AU127)</f>
        <v>562.264866482743</v>
      </c>
      <c r="AX130" s="0" t="n">
        <f aca="false">AW130*EXP((Inputs!$B$6-Inputs!$B$7-0.5*Inputs!$B$8^2)*$B$2+Inputs!$B$8*SQRT($B$2)*MC_Shocks!AV127)</f>
        <v>556.740406913977</v>
      </c>
      <c r="AY130" s="0" t="n">
        <f aca="false">AX130*EXP((Inputs!$B$6-Inputs!$B$7-0.5*Inputs!$B$8^2)*$B$2+Inputs!$B$8*SQRT($B$2)*MC_Shocks!AW127)</f>
        <v>562.516575218211</v>
      </c>
      <c r="AZ130" s="0" t="n">
        <f aca="false">AY130*EXP((Inputs!$B$6-Inputs!$B$7-0.5*Inputs!$B$8^2)*$B$2+Inputs!$B$8*SQRT($B$2)*MC_Shocks!AX127)</f>
        <v>561.151537538225</v>
      </c>
      <c r="BA130" s="0" t="n">
        <f aca="false">AZ130*EXP((Inputs!$B$6-Inputs!$B$7-0.5*Inputs!$B$8^2)*$B$2+Inputs!$B$8*SQRT($B$2)*MC_Shocks!AY127)</f>
        <v>563.885326333013</v>
      </c>
      <c r="BB130" s="0" t="n">
        <f aca="false">BA130*EXP((Inputs!$B$6-Inputs!$B$7-0.5*Inputs!$B$8^2)*$B$2+Inputs!$B$8*SQRT($B$2)*MC_Shocks!AZ127)</f>
        <v>559.898918952948</v>
      </c>
      <c r="BC130" s="0" t="n">
        <f aca="false">BB130*EXP((Inputs!$B$6-Inputs!$B$7-0.5*Inputs!$B$8^2)*$B$2+Inputs!$B$8*SQRT($B$2)*MC_Shocks!BA127)</f>
        <v>560.582776204654</v>
      </c>
      <c r="BD130" s="0" t="n">
        <f aca="false">BC130*EXP((Inputs!$B$6-Inputs!$B$7-0.5*Inputs!$B$8^2)*$B$2+Inputs!$B$8*SQRT($B$2)*MC_Shocks!BB127)</f>
        <v>562.032678996794</v>
      </c>
      <c r="BE130" s="0" t="n">
        <f aca="false">BD130*EXP((Inputs!$B$6-Inputs!$B$7-0.5*Inputs!$B$8^2)*$B$2+Inputs!$B$8*SQRT($B$2)*MC_Shocks!BC127)</f>
        <v>555.50466768276</v>
      </c>
      <c r="BF130" s="0" t="n">
        <f aca="false">BE130*EXP((Inputs!$B$6-Inputs!$B$7-0.5*Inputs!$B$8^2)*$B$2+Inputs!$B$8*SQRT($B$2)*MC_Shocks!BD127)</f>
        <v>558.244310571541</v>
      </c>
      <c r="BG130" s="0" t="n">
        <f aca="false">BF130*EXP((Inputs!$B$6-Inputs!$B$7-0.5*Inputs!$B$8^2)*$B$2+Inputs!$B$8*SQRT($B$2)*MC_Shocks!BE127)</f>
        <v>564.289984760984</v>
      </c>
      <c r="BH130" s="0" t="n">
        <f aca="false">BG130*EXP((Inputs!$B$6-Inputs!$B$7-0.5*Inputs!$B$8^2)*$B$2+Inputs!$B$8*SQRT($B$2)*MC_Shocks!BF127)</f>
        <v>563.561873239541</v>
      </c>
      <c r="BI130" s="0" t="n">
        <f aca="false">BH130*EXP((Inputs!$B$6-Inputs!$B$7-0.5*Inputs!$B$8^2)*$B$2+Inputs!$B$8*SQRT($B$2)*MC_Shocks!BG127)</f>
        <v>569.729460551656</v>
      </c>
      <c r="BJ130" s="0" t="n">
        <f aca="false">BI130*EXP((Inputs!$B$6-Inputs!$B$7-0.5*Inputs!$B$8^2)*$B$2+Inputs!$B$8*SQRT($B$2)*MC_Shocks!BH127)</f>
        <v>568.926421707428</v>
      </c>
      <c r="BK130" s="0" t="n">
        <f aca="false">BJ130*EXP((Inputs!$B$6-Inputs!$B$7-0.5*Inputs!$B$8^2)*$B$2+Inputs!$B$8*SQRT($B$2)*MC_Shocks!BI127)</f>
        <v>572.827808501362</v>
      </c>
      <c r="BL130" s="0" t="n">
        <f aca="false">BK130*EXP((Inputs!$B$6-Inputs!$B$7-0.5*Inputs!$B$8^2)*$B$2+Inputs!$B$8*SQRT($B$2)*MC_Shocks!BJ127)</f>
        <v>562.88743007766</v>
      </c>
      <c r="BM130" s="0" t="n">
        <f aca="false">BL130*EXP((Inputs!$B$6-Inputs!$B$7-0.5*Inputs!$B$8^2)*$B$2+Inputs!$B$8*SQRT($B$2)*MC_Shocks!BK127)</f>
        <v>573.846568907051</v>
      </c>
      <c r="BN130" s="0" t="n">
        <f aca="false">AVERAGE(C130:BM130)</f>
        <v>560.942952668298</v>
      </c>
      <c r="BO130" s="0" t="n">
        <f aca="false">MAX(B130:BM130)</f>
        <v>578.434949843944</v>
      </c>
      <c r="BP130" s="0" t="n">
        <f aca="false">MAX(BM130-Inputs!$B$4,0)</f>
        <v>0</v>
      </c>
      <c r="BQ130" s="0" t="n">
        <f aca="false">MAX(Inputs!$B$4-BM130,0)</f>
        <v>1.15343109294906</v>
      </c>
      <c r="BR130" s="0" t="n">
        <f aca="false">MAX(BN130-Inputs!$B$4,0)</f>
        <v>0</v>
      </c>
      <c r="BS130" s="0" t="n">
        <f aca="false">IF(BO130&gt;=Inputs!$B$9,0,MAX(BM130-Inputs!$B$4,0))</f>
        <v>0</v>
      </c>
    </row>
    <row r="131" customFormat="false" ht="15" hidden="false" customHeight="false" outlineLevel="0" collapsed="false">
      <c r="A131" s="0" t="n">
        <v>127</v>
      </c>
      <c r="B131" s="0" t="n">
        <f aca="false">Inputs!$B$3</f>
        <v>574.788024902344</v>
      </c>
      <c r="C131" s="0" t="n">
        <f aca="false">B131*EXP((Inputs!$B$6-Inputs!$B$7-0.5*Inputs!$B$8^2)*$B$2+Inputs!$B$8*SQRT($B$2)*MC_Shocks!A128)</f>
        <v>581.702448492127</v>
      </c>
      <c r="D131" s="0" t="n">
        <f aca="false">C131*EXP((Inputs!$B$6-Inputs!$B$7-0.5*Inputs!$B$8^2)*$B$2+Inputs!$B$8*SQRT($B$2)*MC_Shocks!B128)</f>
        <v>580.445240341725</v>
      </c>
      <c r="E131" s="0" t="n">
        <f aca="false">D131*EXP((Inputs!$B$6-Inputs!$B$7-0.5*Inputs!$B$8^2)*$B$2+Inputs!$B$8*SQRT($B$2)*MC_Shocks!C128)</f>
        <v>571.489029583636</v>
      </c>
      <c r="F131" s="0" t="n">
        <f aca="false">E131*EXP((Inputs!$B$6-Inputs!$B$7-0.5*Inputs!$B$8^2)*$B$2+Inputs!$B$8*SQRT($B$2)*MC_Shocks!D128)</f>
        <v>572.850361127533</v>
      </c>
      <c r="G131" s="0" t="n">
        <f aca="false">F131*EXP((Inputs!$B$6-Inputs!$B$7-0.5*Inputs!$B$8^2)*$B$2+Inputs!$B$8*SQRT($B$2)*MC_Shocks!E128)</f>
        <v>566.379447448034</v>
      </c>
      <c r="H131" s="0" t="n">
        <f aca="false">G131*EXP((Inputs!$B$6-Inputs!$B$7-0.5*Inputs!$B$8^2)*$B$2+Inputs!$B$8*SQRT($B$2)*MC_Shocks!F128)</f>
        <v>568.435351421152</v>
      </c>
      <c r="I131" s="0" t="n">
        <f aca="false">H131*EXP((Inputs!$B$6-Inputs!$B$7-0.5*Inputs!$B$8^2)*$B$2+Inputs!$B$8*SQRT($B$2)*MC_Shocks!G128)</f>
        <v>570.348085874739</v>
      </c>
      <c r="J131" s="0" t="n">
        <f aca="false">I131*EXP((Inputs!$B$6-Inputs!$B$7-0.5*Inputs!$B$8^2)*$B$2+Inputs!$B$8*SQRT($B$2)*MC_Shocks!H128)</f>
        <v>566.157928286052</v>
      </c>
      <c r="K131" s="0" t="n">
        <f aca="false">J131*EXP((Inputs!$B$6-Inputs!$B$7-0.5*Inputs!$B$8^2)*$B$2+Inputs!$B$8*SQRT($B$2)*MC_Shocks!I128)</f>
        <v>571.268873092175</v>
      </c>
      <c r="L131" s="0" t="n">
        <f aca="false">K131*EXP((Inputs!$B$6-Inputs!$B$7-0.5*Inputs!$B$8^2)*$B$2+Inputs!$B$8*SQRT($B$2)*MC_Shocks!J128)</f>
        <v>574.985544395102</v>
      </c>
      <c r="M131" s="0" t="n">
        <f aca="false">L131*EXP((Inputs!$B$6-Inputs!$B$7-0.5*Inputs!$B$8^2)*$B$2+Inputs!$B$8*SQRT($B$2)*MC_Shocks!K128)</f>
        <v>579.50853823857</v>
      </c>
      <c r="N131" s="0" t="n">
        <f aca="false">M131*EXP((Inputs!$B$6-Inputs!$B$7-0.5*Inputs!$B$8^2)*$B$2+Inputs!$B$8*SQRT($B$2)*MC_Shocks!L128)</f>
        <v>579.603930605905</v>
      </c>
      <c r="O131" s="0" t="n">
        <f aca="false">N131*EXP((Inputs!$B$6-Inputs!$B$7-0.5*Inputs!$B$8^2)*$B$2+Inputs!$B$8*SQRT($B$2)*MC_Shocks!M128)</f>
        <v>573.185857369284</v>
      </c>
      <c r="P131" s="0" t="n">
        <f aca="false">O131*EXP((Inputs!$B$6-Inputs!$B$7-0.5*Inputs!$B$8^2)*$B$2+Inputs!$B$8*SQRT($B$2)*MC_Shocks!N128)</f>
        <v>577.704084377133</v>
      </c>
      <c r="Q131" s="0" t="n">
        <f aca="false">P131*EXP((Inputs!$B$6-Inputs!$B$7-0.5*Inputs!$B$8^2)*$B$2+Inputs!$B$8*SQRT($B$2)*MC_Shocks!O128)</f>
        <v>576.520705412684</v>
      </c>
      <c r="R131" s="0" t="n">
        <f aca="false">Q131*EXP((Inputs!$B$6-Inputs!$B$7-0.5*Inputs!$B$8^2)*$B$2+Inputs!$B$8*SQRT($B$2)*MC_Shocks!P128)</f>
        <v>570.253221743421</v>
      </c>
      <c r="S131" s="0" t="n">
        <f aca="false">R131*EXP((Inputs!$B$6-Inputs!$B$7-0.5*Inputs!$B$8^2)*$B$2+Inputs!$B$8*SQRT($B$2)*MC_Shocks!Q128)</f>
        <v>576.456864651872</v>
      </c>
      <c r="T131" s="0" t="n">
        <f aca="false">S131*EXP((Inputs!$B$6-Inputs!$B$7-0.5*Inputs!$B$8^2)*$B$2+Inputs!$B$8*SQRT($B$2)*MC_Shocks!R128)</f>
        <v>586.193159956625</v>
      </c>
      <c r="U131" s="0" t="n">
        <f aca="false">T131*EXP((Inputs!$B$6-Inputs!$B$7-0.5*Inputs!$B$8^2)*$B$2+Inputs!$B$8*SQRT($B$2)*MC_Shocks!S128)</f>
        <v>586.056656107157</v>
      </c>
      <c r="V131" s="0" t="n">
        <f aca="false">U131*EXP((Inputs!$B$6-Inputs!$B$7-0.5*Inputs!$B$8^2)*$B$2+Inputs!$B$8*SQRT($B$2)*MC_Shocks!T128)</f>
        <v>596.237465207527</v>
      </c>
      <c r="W131" s="0" t="n">
        <f aca="false">V131*EXP((Inputs!$B$6-Inputs!$B$7-0.5*Inputs!$B$8^2)*$B$2+Inputs!$B$8*SQRT($B$2)*MC_Shocks!U128)</f>
        <v>596.725818953486</v>
      </c>
      <c r="X131" s="0" t="n">
        <f aca="false">W131*EXP((Inputs!$B$6-Inputs!$B$7-0.5*Inputs!$B$8^2)*$B$2+Inputs!$B$8*SQRT($B$2)*MC_Shocks!V128)</f>
        <v>594.983651701848</v>
      </c>
      <c r="Y131" s="0" t="n">
        <f aca="false">X131*EXP((Inputs!$B$6-Inputs!$B$7-0.5*Inputs!$B$8^2)*$B$2+Inputs!$B$8*SQRT($B$2)*MC_Shocks!W128)</f>
        <v>592.071174252629</v>
      </c>
      <c r="Z131" s="0" t="n">
        <f aca="false">Y131*EXP((Inputs!$B$6-Inputs!$B$7-0.5*Inputs!$B$8^2)*$B$2+Inputs!$B$8*SQRT($B$2)*MC_Shocks!X128)</f>
        <v>599.86707740611</v>
      </c>
      <c r="AA131" s="0" t="n">
        <f aca="false">Z131*EXP((Inputs!$B$6-Inputs!$B$7-0.5*Inputs!$B$8^2)*$B$2+Inputs!$B$8*SQRT($B$2)*MC_Shocks!Y128)</f>
        <v>596.222291451036</v>
      </c>
      <c r="AB131" s="0" t="n">
        <f aca="false">AA131*EXP((Inputs!$B$6-Inputs!$B$7-0.5*Inputs!$B$8^2)*$B$2+Inputs!$B$8*SQRT($B$2)*MC_Shocks!Z128)</f>
        <v>599.766708370731</v>
      </c>
      <c r="AC131" s="0" t="n">
        <f aca="false">AB131*EXP((Inputs!$B$6-Inputs!$B$7-0.5*Inputs!$B$8^2)*$B$2+Inputs!$B$8*SQRT($B$2)*MC_Shocks!AA128)</f>
        <v>597.168467113498</v>
      </c>
      <c r="AD131" s="0" t="n">
        <f aca="false">AC131*EXP((Inputs!$B$6-Inputs!$B$7-0.5*Inputs!$B$8^2)*$B$2+Inputs!$B$8*SQRT($B$2)*MC_Shocks!AB128)</f>
        <v>595.047952766768</v>
      </c>
      <c r="AE131" s="0" t="n">
        <f aca="false">AD131*EXP((Inputs!$B$6-Inputs!$B$7-0.5*Inputs!$B$8^2)*$B$2+Inputs!$B$8*SQRT($B$2)*MC_Shocks!AC128)</f>
        <v>599.987759108567</v>
      </c>
      <c r="AF131" s="0" t="n">
        <f aca="false">AE131*EXP((Inputs!$B$6-Inputs!$B$7-0.5*Inputs!$B$8^2)*$B$2+Inputs!$B$8*SQRT($B$2)*MC_Shocks!AD128)</f>
        <v>598.238057240518</v>
      </c>
      <c r="AG131" s="0" t="n">
        <f aca="false">AF131*EXP((Inputs!$B$6-Inputs!$B$7-0.5*Inputs!$B$8^2)*$B$2+Inputs!$B$8*SQRT($B$2)*MC_Shocks!AE128)</f>
        <v>596.376313037007</v>
      </c>
      <c r="AH131" s="0" t="n">
        <f aca="false">AG131*EXP((Inputs!$B$6-Inputs!$B$7-0.5*Inputs!$B$8^2)*$B$2+Inputs!$B$8*SQRT($B$2)*MC_Shocks!AF128)</f>
        <v>601.81656447956</v>
      </c>
      <c r="AI131" s="0" t="n">
        <f aca="false">AH131*EXP((Inputs!$B$6-Inputs!$B$7-0.5*Inputs!$B$8^2)*$B$2+Inputs!$B$8*SQRT($B$2)*MC_Shocks!AG128)</f>
        <v>609.548858198945</v>
      </c>
      <c r="AJ131" s="0" t="n">
        <f aca="false">AI131*EXP((Inputs!$B$6-Inputs!$B$7-0.5*Inputs!$B$8^2)*$B$2+Inputs!$B$8*SQRT($B$2)*MC_Shocks!AH128)</f>
        <v>612.732053541089</v>
      </c>
      <c r="AK131" s="0" t="n">
        <f aca="false">AJ131*EXP((Inputs!$B$6-Inputs!$B$7-0.5*Inputs!$B$8^2)*$B$2+Inputs!$B$8*SQRT($B$2)*MC_Shocks!AI128)</f>
        <v>609.615114521074</v>
      </c>
      <c r="AL131" s="0" t="n">
        <f aca="false">AK131*EXP((Inputs!$B$6-Inputs!$B$7-0.5*Inputs!$B$8^2)*$B$2+Inputs!$B$8*SQRT($B$2)*MC_Shocks!AJ128)</f>
        <v>607.208053079739</v>
      </c>
      <c r="AM131" s="0" t="n">
        <f aca="false">AL131*EXP((Inputs!$B$6-Inputs!$B$7-0.5*Inputs!$B$8^2)*$B$2+Inputs!$B$8*SQRT($B$2)*MC_Shocks!AK128)</f>
        <v>607.650439154478</v>
      </c>
      <c r="AN131" s="0" t="n">
        <f aca="false">AM131*EXP((Inputs!$B$6-Inputs!$B$7-0.5*Inputs!$B$8^2)*$B$2+Inputs!$B$8*SQRT($B$2)*MC_Shocks!AL128)</f>
        <v>609.256910089042</v>
      </c>
      <c r="AO131" s="0" t="n">
        <f aca="false">AN131*EXP((Inputs!$B$6-Inputs!$B$7-0.5*Inputs!$B$8^2)*$B$2+Inputs!$B$8*SQRT($B$2)*MC_Shocks!AM128)</f>
        <v>604.558028946939</v>
      </c>
      <c r="AP131" s="0" t="n">
        <f aca="false">AO131*EXP((Inputs!$B$6-Inputs!$B$7-0.5*Inputs!$B$8^2)*$B$2+Inputs!$B$8*SQRT($B$2)*MC_Shocks!AN128)</f>
        <v>608.092993359726</v>
      </c>
      <c r="AQ131" s="0" t="n">
        <f aca="false">AP131*EXP((Inputs!$B$6-Inputs!$B$7-0.5*Inputs!$B$8^2)*$B$2+Inputs!$B$8*SQRT($B$2)*MC_Shocks!AO128)</f>
        <v>608.563049385901</v>
      </c>
      <c r="AR131" s="0" t="n">
        <f aca="false">AQ131*EXP((Inputs!$B$6-Inputs!$B$7-0.5*Inputs!$B$8^2)*$B$2+Inputs!$B$8*SQRT($B$2)*MC_Shocks!AP128)</f>
        <v>600.392856668559</v>
      </c>
      <c r="AS131" s="0" t="n">
        <f aca="false">AR131*EXP((Inputs!$B$6-Inputs!$B$7-0.5*Inputs!$B$8^2)*$B$2+Inputs!$B$8*SQRT($B$2)*MC_Shocks!AQ128)</f>
        <v>596.040961614076</v>
      </c>
      <c r="AT131" s="0" t="n">
        <f aca="false">AS131*EXP((Inputs!$B$6-Inputs!$B$7-0.5*Inputs!$B$8^2)*$B$2+Inputs!$B$8*SQRT($B$2)*MC_Shocks!AR128)</f>
        <v>593.718016447666</v>
      </c>
      <c r="AU131" s="0" t="n">
        <f aca="false">AT131*EXP((Inputs!$B$6-Inputs!$B$7-0.5*Inputs!$B$8^2)*$B$2+Inputs!$B$8*SQRT($B$2)*MC_Shocks!AS128)</f>
        <v>593.430934462764</v>
      </c>
      <c r="AV131" s="0" t="n">
        <f aca="false">AU131*EXP((Inputs!$B$6-Inputs!$B$7-0.5*Inputs!$B$8^2)*$B$2+Inputs!$B$8*SQRT($B$2)*MC_Shocks!AT128)</f>
        <v>602.448834675512</v>
      </c>
      <c r="AW131" s="0" t="n">
        <f aca="false">AV131*EXP((Inputs!$B$6-Inputs!$B$7-0.5*Inputs!$B$8^2)*$B$2+Inputs!$B$8*SQRT($B$2)*MC_Shocks!AU128)</f>
        <v>603.645117501877</v>
      </c>
      <c r="AX131" s="0" t="n">
        <f aca="false">AW131*EXP((Inputs!$B$6-Inputs!$B$7-0.5*Inputs!$B$8^2)*$B$2+Inputs!$B$8*SQRT($B$2)*MC_Shocks!AV128)</f>
        <v>599.688880704046</v>
      </c>
      <c r="AY131" s="0" t="n">
        <f aca="false">AX131*EXP((Inputs!$B$6-Inputs!$B$7-0.5*Inputs!$B$8^2)*$B$2+Inputs!$B$8*SQRT($B$2)*MC_Shocks!AW128)</f>
        <v>600.796077629692</v>
      </c>
      <c r="AZ131" s="0" t="n">
        <f aca="false">AY131*EXP((Inputs!$B$6-Inputs!$B$7-0.5*Inputs!$B$8^2)*$B$2+Inputs!$B$8*SQRT($B$2)*MC_Shocks!AX128)</f>
        <v>599.176852751853</v>
      </c>
      <c r="BA131" s="0" t="n">
        <f aca="false">AZ131*EXP((Inputs!$B$6-Inputs!$B$7-0.5*Inputs!$B$8^2)*$B$2+Inputs!$B$8*SQRT($B$2)*MC_Shocks!AY128)</f>
        <v>600.779166366343</v>
      </c>
      <c r="BB131" s="0" t="n">
        <f aca="false">BA131*EXP((Inputs!$B$6-Inputs!$B$7-0.5*Inputs!$B$8^2)*$B$2+Inputs!$B$8*SQRT($B$2)*MC_Shocks!AZ128)</f>
        <v>603.609443390718</v>
      </c>
      <c r="BC131" s="0" t="n">
        <f aca="false">BB131*EXP((Inputs!$B$6-Inputs!$B$7-0.5*Inputs!$B$8^2)*$B$2+Inputs!$B$8*SQRT($B$2)*MC_Shocks!BA128)</f>
        <v>609.485085852254</v>
      </c>
      <c r="BD131" s="0" t="n">
        <f aca="false">BC131*EXP((Inputs!$B$6-Inputs!$B$7-0.5*Inputs!$B$8^2)*$B$2+Inputs!$B$8*SQRT($B$2)*MC_Shocks!BB128)</f>
        <v>609.425154408589</v>
      </c>
      <c r="BE131" s="0" t="n">
        <f aca="false">BD131*EXP((Inputs!$B$6-Inputs!$B$7-0.5*Inputs!$B$8^2)*$B$2+Inputs!$B$8*SQRT($B$2)*MC_Shocks!BC128)</f>
        <v>617.458759888664</v>
      </c>
      <c r="BF131" s="0" t="n">
        <f aca="false">BE131*EXP((Inputs!$B$6-Inputs!$B$7-0.5*Inputs!$B$8^2)*$B$2+Inputs!$B$8*SQRT($B$2)*MC_Shocks!BD128)</f>
        <v>621.981230808017</v>
      </c>
      <c r="BG131" s="0" t="n">
        <f aca="false">BF131*EXP((Inputs!$B$6-Inputs!$B$7-0.5*Inputs!$B$8^2)*$B$2+Inputs!$B$8*SQRT($B$2)*MC_Shocks!BE128)</f>
        <v>618.558736978793</v>
      </c>
      <c r="BH131" s="0" t="n">
        <f aca="false">BG131*EXP((Inputs!$B$6-Inputs!$B$7-0.5*Inputs!$B$8^2)*$B$2+Inputs!$B$8*SQRT($B$2)*MC_Shocks!BF128)</f>
        <v>629.557493063684</v>
      </c>
      <c r="BI131" s="0" t="n">
        <f aca="false">BH131*EXP((Inputs!$B$6-Inputs!$B$7-0.5*Inputs!$B$8^2)*$B$2+Inputs!$B$8*SQRT($B$2)*MC_Shocks!BG128)</f>
        <v>631.25224881408</v>
      </c>
      <c r="BJ131" s="0" t="n">
        <f aca="false">BI131*EXP((Inputs!$B$6-Inputs!$B$7-0.5*Inputs!$B$8^2)*$B$2+Inputs!$B$8*SQRT($B$2)*MC_Shocks!BH128)</f>
        <v>627.143173008832</v>
      </c>
      <c r="BK131" s="0" t="n">
        <f aca="false">BJ131*EXP((Inputs!$B$6-Inputs!$B$7-0.5*Inputs!$B$8^2)*$B$2+Inputs!$B$8*SQRT($B$2)*MC_Shocks!BI128)</f>
        <v>635.480676327063</v>
      </c>
      <c r="BL131" s="0" t="n">
        <f aca="false">BK131*EXP((Inputs!$B$6-Inputs!$B$7-0.5*Inputs!$B$8^2)*$B$2+Inputs!$B$8*SQRT($B$2)*MC_Shocks!BJ128)</f>
        <v>646.103003590887</v>
      </c>
      <c r="BM131" s="0" t="n">
        <f aca="false">BL131*EXP((Inputs!$B$6-Inputs!$B$7-0.5*Inputs!$B$8^2)*$B$2+Inputs!$B$8*SQRT($B$2)*MC_Shocks!BK128)</f>
        <v>645.994686775169</v>
      </c>
      <c r="BN131" s="0" t="n">
        <f aca="false">AVERAGE(C131:BM131)</f>
        <v>597.737262247941</v>
      </c>
      <c r="BO131" s="0" t="n">
        <f aca="false">MAX(B131:BM131)</f>
        <v>646.103003590887</v>
      </c>
      <c r="BP131" s="0" t="n">
        <f aca="false">MAX(BM131-Inputs!$B$4,0)</f>
        <v>70.9946867751692</v>
      </c>
      <c r="BQ131" s="0" t="n">
        <f aca="false">MAX(Inputs!$B$4-BM131,0)</f>
        <v>0</v>
      </c>
      <c r="BR131" s="0" t="n">
        <f aca="false">MAX(BN131-Inputs!$B$4,0)</f>
        <v>22.7372622479409</v>
      </c>
      <c r="BS131" s="0" t="n">
        <f aca="false">IF(BO131&gt;=Inputs!$B$9,0,MAX(BM131-Inputs!$B$4,0))</f>
        <v>0</v>
      </c>
    </row>
    <row r="132" customFormat="false" ht="15" hidden="false" customHeight="false" outlineLevel="0" collapsed="false">
      <c r="A132" s="0" t="n">
        <v>128</v>
      </c>
      <c r="B132" s="0" t="n">
        <f aca="false">Inputs!$B$3</f>
        <v>574.788024902344</v>
      </c>
      <c r="C132" s="0" t="n">
        <f aca="false">B132*EXP((Inputs!$B$6-Inputs!$B$7-0.5*Inputs!$B$8^2)*$B$2+Inputs!$B$8*SQRT($B$2)*MC_Shocks!A129)</f>
        <v>572.550081575479</v>
      </c>
      <c r="D132" s="0" t="n">
        <f aca="false">C132*EXP((Inputs!$B$6-Inputs!$B$7-0.5*Inputs!$B$8^2)*$B$2+Inputs!$B$8*SQRT($B$2)*MC_Shocks!B129)</f>
        <v>571.821622655781</v>
      </c>
      <c r="E132" s="0" t="n">
        <f aca="false">D132*EXP((Inputs!$B$6-Inputs!$B$7-0.5*Inputs!$B$8^2)*$B$2+Inputs!$B$8*SQRT($B$2)*MC_Shocks!C129)</f>
        <v>575.127273121381</v>
      </c>
      <c r="F132" s="0" t="n">
        <f aca="false">E132*EXP((Inputs!$B$6-Inputs!$B$7-0.5*Inputs!$B$8^2)*$B$2+Inputs!$B$8*SQRT($B$2)*MC_Shocks!D129)</f>
        <v>581.041902481924</v>
      </c>
      <c r="G132" s="0" t="n">
        <f aca="false">F132*EXP((Inputs!$B$6-Inputs!$B$7-0.5*Inputs!$B$8^2)*$B$2+Inputs!$B$8*SQRT($B$2)*MC_Shocks!E129)</f>
        <v>583.732515800128</v>
      </c>
      <c r="H132" s="0" t="n">
        <f aca="false">G132*EXP((Inputs!$B$6-Inputs!$B$7-0.5*Inputs!$B$8^2)*$B$2+Inputs!$B$8*SQRT($B$2)*MC_Shocks!F129)</f>
        <v>584.258867553779</v>
      </c>
      <c r="I132" s="0" t="n">
        <f aca="false">H132*EXP((Inputs!$B$6-Inputs!$B$7-0.5*Inputs!$B$8^2)*$B$2+Inputs!$B$8*SQRT($B$2)*MC_Shocks!G129)</f>
        <v>591.299198662443</v>
      </c>
      <c r="J132" s="0" t="n">
        <f aca="false">I132*EXP((Inputs!$B$6-Inputs!$B$7-0.5*Inputs!$B$8^2)*$B$2+Inputs!$B$8*SQRT($B$2)*MC_Shocks!H129)</f>
        <v>589.889219549371</v>
      </c>
      <c r="K132" s="0" t="n">
        <f aca="false">J132*EXP((Inputs!$B$6-Inputs!$B$7-0.5*Inputs!$B$8^2)*$B$2+Inputs!$B$8*SQRT($B$2)*MC_Shocks!I129)</f>
        <v>594.789360199764</v>
      </c>
      <c r="L132" s="0" t="n">
        <f aca="false">K132*EXP((Inputs!$B$6-Inputs!$B$7-0.5*Inputs!$B$8^2)*$B$2+Inputs!$B$8*SQRT($B$2)*MC_Shocks!J129)</f>
        <v>593.487684482117</v>
      </c>
      <c r="M132" s="0" t="n">
        <f aca="false">L132*EXP((Inputs!$B$6-Inputs!$B$7-0.5*Inputs!$B$8^2)*$B$2+Inputs!$B$8*SQRT($B$2)*MC_Shocks!K129)</f>
        <v>595.576640064959</v>
      </c>
      <c r="N132" s="0" t="n">
        <f aca="false">M132*EXP((Inputs!$B$6-Inputs!$B$7-0.5*Inputs!$B$8^2)*$B$2+Inputs!$B$8*SQRT($B$2)*MC_Shocks!L129)</f>
        <v>595.096465631696</v>
      </c>
      <c r="O132" s="0" t="n">
        <f aca="false">N132*EXP((Inputs!$B$6-Inputs!$B$7-0.5*Inputs!$B$8^2)*$B$2+Inputs!$B$8*SQRT($B$2)*MC_Shocks!M129)</f>
        <v>594.888964619801</v>
      </c>
      <c r="P132" s="0" t="n">
        <f aca="false">O132*EXP((Inputs!$B$6-Inputs!$B$7-0.5*Inputs!$B$8^2)*$B$2+Inputs!$B$8*SQRT($B$2)*MC_Shocks!N129)</f>
        <v>593.166603175647</v>
      </c>
      <c r="Q132" s="0" t="n">
        <f aca="false">P132*EXP((Inputs!$B$6-Inputs!$B$7-0.5*Inputs!$B$8^2)*$B$2+Inputs!$B$8*SQRT($B$2)*MC_Shocks!O129)</f>
        <v>599.585337133152</v>
      </c>
      <c r="R132" s="0" t="n">
        <f aca="false">Q132*EXP((Inputs!$B$6-Inputs!$B$7-0.5*Inputs!$B$8^2)*$B$2+Inputs!$B$8*SQRT($B$2)*MC_Shocks!P129)</f>
        <v>596.165531290781</v>
      </c>
      <c r="S132" s="0" t="n">
        <f aca="false">R132*EXP((Inputs!$B$6-Inputs!$B$7-0.5*Inputs!$B$8^2)*$B$2+Inputs!$B$8*SQRT($B$2)*MC_Shocks!Q129)</f>
        <v>592.730875089056</v>
      </c>
      <c r="T132" s="0" t="n">
        <f aca="false">S132*EXP((Inputs!$B$6-Inputs!$B$7-0.5*Inputs!$B$8^2)*$B$2+Inputs!$B$8*SQRT($B$2)*MC_Shocks!R129)</f>
        <v>602.845259844915</v>
      </c>
      <c r="U132" s="0" t="n">
        <f aca="false">T132*EXP((Inputs!$B$6-Inputs!$B$7-0.5*Inputs!$B$8^2)*$B$2+Inputs!$B$8*SQRT($B$2)*MC_Shocks!S129)</f>
        <v>607.597162631737</v>
      </c>
      <c r="V132" s="0" t="n">
        <f aca="false">U132*EXP((Inputs!$B$6-Inputs!$B$7-0.5*Inputs!$B$8^2)*$B$2+Inputs!$B$8*SQRT($B$2)*MC_Shocks!T129)</f>
        <v>596.265128557352</v>
      </c>
      <c r="W132" s="0" t="n">
        <f aca="false">V132*EXP((Inputs!$B$6-Inputs!$B$7-0.5*Inputs!$B$8^2)*$B$2+Inputs!$B$8*SQRT($B$2)*MC_Shocks!U129)</f>
        <v>593.653352235183</v>
      </c>
      <c r="X132" s="0" t="n">
        <f aca="false">W132*EXP((Inputs!$B$6-Inputs!$B$7-0.5*Inputs!$B$8^2)*$B$2+Inputs!$B$8*SQRT($B$2)*MC_Shocks!V129)</f>
        <v>585.236157566526</v>
      </c>
      <c r="Y132" s="0" t="n">
        <f aca="false">X132*EXP((Inputs!$B$6-Inputs!$B$7-0.5*Inputs!$B$8^2)*$B$2+Inputs!$B$8*SQRT($B$2)*MC_Shocks!W129)</f>
        <v>580.893821848304</v>
      </c>
      <c r="Z132" s="0" t="n">
        <f aca="false">Y132*EXP((Inputs!$B$6-Inputs!$B$7-0.5*Inputs!$B$8^2)*$B$2+Inputs!$B$8*SQRT($B$2)*MC_Shocks!X129)</f>
        <v>566.662904813554</v>
      </c>
      <c r="AA132" s="0" t="n">
        <f aca="false">Z132*EXP((Inputs!$B$6-Inputs!$B$7-0.5*Inputs!$B$8^2)*$B$2+Inputs!$B$8*SQRT($B$2)*MC_Shocks!Y129)</f>
        <v>566.10082451869</v>
      </c>
      <c r="AB132" s="0" t="n">
        <f aca="false">AA132*EXP((Inputs!$B$6-Inputs!$B$7-0.5*Inputs!$B$8^2)*$B$2+Inputs!$B$8*SQRT($B$2)*MC_Shocks!Z129)</f>
        <v>561.048607050347</v>
      </c>
      <c r="AC132" s="0" t="n">
        <f aca="false">AB132*EXP((Inputs!$B$6-Inputs!$B$7-0.5*Inputs!$B$8^2)*$B$2+Inputs!$B$8*SQRT($B$2)*MC_Shocks!AA129)</f>
        <v>561.368245422548</v>
      </c>
      <c r="AD132" s="0" t="n">
        <f aca="false">AC132*EXP((Inputs!$B$6-Inputs!$B$7-0.5*Inputs!$B$8^2)*$B$2+Inputs!$B$8*SQRT($B$2)*MC_Shocks!AB129)</f>
        <v>554.229800625243</v>
      </c>
      <c r="AE132" s="0" t="n">
        <f aca="false">AD132*EXP((Inputs!$B$6-Inputs!$B$7-0.5*Inputs!$B$8^2)*$B$2+Inputs!$B$8*SQRT($B$2)*MC_Shocks!AC129)</f>
        <v>554.646773799114</v>
      </c>
      <c r="AF132" s="0" t="n">
        <f aca="false">AE132*EXP((Inputs!$B$6-Inputs!$B$7-0.5*Inputs!$B$8^2)*$B$2+Inputs!$B$8*SQRT($B$2)*MC_Shocks!AD129)</f>
        <v>552.876296165901</v>
      </c>
      <c r="AG132" s="0" t="n">
        <f aca="false">AF132*EXP((Inputs!$B$6-Inputs!$B$7-0.5*Inputs!$B$8^2)*$B$2+Inputs!$B$8*SQRT($B$2)*MC_Shocks!AE129)</f>
        <v>559.555961094773</v>
      </c>
      <c r="AH132" s="0" t="n">
        <f aca="false">AG132*EXP((Inputs!$B$6-Inputs!$B$7-0.5*Inputs!$B$8^2)*$B$2+Inputs!$B$8*SQRT($B$2)*MC_Shocks!AF129)</f>
        <v>565.909464791732</v>
      </c>
      <c r="AI132" s="0" t="n">
        <f aca="false">AH132*EXP((Inputs!$B$6-Inputs!$B$7-0.5*Inputs!$B$8^2)*$B$2+Inputs!$B$8*SQRT($B$2)*MC_Shocks!AG129)</f>
        <v>569.499869051665</v>
      </c>
      <c r="AJ132" s="0" t="n">
        <f aca="false">AI132*EXP((Inputs!$B$6-Inputs!$B$7-0.5*Inputs!$B$8^2)*$B$2+Inputs!$B$8*SQRT($B$2)*MC_Shocks!AH129)</f>
        <v>568.079779821175</v>
      </c>
      <c r="AK132" s="0" t="n">
        <f aca="false">AJ132*EXP((Inputs!$B$6-Inputs!$B$7-0.5*Inputs!$B$8^2)*$B$2+Inputs!$B$8*SQRT($B$2)*MC_Shocks!AI129)</f>
        <v>577.152274640677</v>
      </c>
      <c r="AL132" s="0" t="n">
        <f aca="false">AK132*EXP((Inputs!$B$6-Inputs!$B$7-0.5*Inputs!$B$8^2)*$B$2+Inputs!$B$8*SQRT($B$2)*MC_Shocks!AJ129)</f>
        <v>570.139061528992</v>
      </c>
      <c r="AM132" s="0" t="n">
        <f aca="false">AL132*EXP((Inputs!$B$6-Inputs!$B$7-0.5*Inputs!$B$8^2)*$B$2+Inputs!$B$8*SQRT($B$2)*MC_Shocks!AK129)</f>
        <v>563.879316373888</v>
      </c>
      <c r="AN132" s="0" t="n">
        <f aca="false">AM132*EXP((Inputs!$B$6-Inputs!$B$7-0.5*Inputs!$B$8^2)*$B$2+Inputs!$B$8*SQRT($B$2)*MC_Shocks!AL129)</f>
        <v>563.557816214569</v>
      </c>
      <c r="AO132" s="0" t="n">
        <f aca="false">AN132*EXP((Inputs!$B$6-Inputs!$B$7-0.5*Inputs!$B$8^2)*$B$2+Inputs!$B$8*SQRT($B$2)*MC_Shocks!AM129)</f>
        <v>573.779659569918</v>
      </c>
      <c r="AP132" s="0" t="n">
        <f aca="false">AO132*EXP((Inputs!$B$6-Inputs!$B$7-0.5*Inputs!$B$8^2)*$B$2+Inputs!$B$8*SQRT($B$2)*MC_Shocks!AN129)</f>
        <v>572.913436911962</v>
      </c>
      <c r="AQ132" s="0" t="n">
        <f aca="false">AP132*EXP((Inputs!$B$6-Inputs!$B$7-0.5*Inputs!$B$8^2)*$B$2+Inputs!$B$8*SQRT($B$2)*MC_Shocks!AO129)</f>
        <v>572.135176316847</v>
      </c>
      <c r="AR132" s="0" t="n">
        <f aca="false">AQ132*EXP((Inputs!$B$6-Inputs!$B$7-0.5*Inputs!$B$8^2)*$B$2+Inputs!$B$8*SQRT($B$2)*MC_Shocks!AP129)</f>
        <v>565.681384514266</v>
      </c>
      <c r="AS132" s="0" t="n">
        <f aca="false">AR132*EXP((Inputs!$B$6-Inputs!$B$7-0.5*Inputs!$B$8^2)*$B$2+Inputs!$B$8*SQRT($B$2)*MC_Shocks!AQ129)</f>
        <v>569.996001004036</v>
      </c>
      <c r="AT132" s="0" t="n">
        <f aca="false">AS132*EXP((Inputs!$B$6-Inputs!$B$7-0.5*Inputs!$B$8^2)*$B$2+Inputs!$B$8*SQRT($B$2)*MC_Shocks!AR129)</f>
        <v>574.376544876167</v>
      </c>
      <c r="AU132" s="0" t="n">
        <f aca="false">AT132*EXP((Inputs!$B$6-Inputs!$B$7-0.5*Inputs!$B$8^2)*$B$2+Inputs!$B$8*SQRT($B$2)*MC_Shocks!AS129)</f>
        <v>578.037770411842</v>
      </c>
      <c r="AV132" s="0" t="n">
        <f aca="false">AU132*EXP((Inputs!$B$6-Inputs!$B$7-0.5*Inputs!$B$8^2)*$B$2+Inputs!$B$8*SQRT($B$2)*MC_Shocks!AT129)</f>
        <v>575.213892129834</v>
      </c>
      <c r="AW132" s="0" t="n">
        <f aca="false">AV132*EXP((Inputs!$B$6-Inputs!$B$7-0.5*Inputs!$B$8^2)*$B$2+Inputs!$B$8*SQRT($B$2)*MC_Shocks!AU129)</f>
        <v>572.052064126423</v>
      </c>
      <c r="AX132" s="0" t="n">
        <f aca="false">AW132*EXP((Inputs!$B$6-Inputs!$B$7-0.5*Inputs!$B$8^2)*$B$2+Inputs!$B$8*SQRT($B$2)*MC_Shocks!AV129)</f>
        <v>566.267197839967</v>
      </c>
      <c r="AY132" s="0" t="n">
        <f aca="false">AX132*EXP((Inputs!$B$6-Inputs!$B$7-0.5*Inputs!$B$8^2)*$B$2+Inputs!$B$8*SQRT($B$2)*MC_Shocks!AW129)</f>
        <v>566.697545979793</v>
      </c>
      <c r="AZ132" s="0" t="n">
        <f aca="false">AY132*EXP((Inputs!$B$6-Inputs!$B$7-0.5*Inputs!$B$8^2)*$B$2+Inputs!$B$8*SQRT($B$2)*MC_Shocks!AX129)</f>
        <v>561.91423490985</v>
      </c>
      <c r="BA132" s="0" t="n">
        <f aca="false">AZ132*EXP((Inputs!$B$6-Inputs!$B$7-0.5*Inputs!$B$8^2)*$B$2+Inputs!$B$8*SQRT($B$2)*MC_Shocks!AY129)</f>
        <v>556.742680851101</v>
      </c>
      <c r="BB132" s="0" t="n">
        <f aca="false">BA132*EXP((Inputs!$B$6-Inputs!$B$7-0.5*Inputs!$B$8^2)*$B$2+Inputs!$B$8*SQRT($B$2)*MC_Shocks!AZ129)</f>
        <v>554.926884616301</v>
      </c>
      <c r="BC132" s="0" t="n">
        <f aca="false">BB132*EXP((Inputs!$B$6-Inputs!$B$7-0.5*Inputs!$B$8^2)*$B$2+Inputs!$B$8*SQRT($B$2)*MC_Shocks!BA129)</f>
        <v>552.829832131188</v>
      </c>
      <c r="BD132" s="0" t="n">
        <f aca="false">BC132*EXP((Inputs!$B$6-Inputs!$B$7-0.5*Inputs!$B$8^2)*$B$2+Inputs!$B$8*SQRT($B$2)*MC_Shocks!BB129)</f>
        <v>550.527440564337</v>
      </c>
      <c r="BE132" s="0" t="n">
        <f aca="false">BD132*EXP((Inputs!$B$6-Inputs!$B$7-0.5*Inputs!$B$8^2)*$B$2+Inputs!$B$8*SQRT($B$2)*MC_Shocks!BC129)</f>
        <v>552.620448542015</v>
      </c>
      <c r="BF132" s="0" t="n">
        <f aca="false">BE132*EXP((Inputs!$B$6-Inputs!$B$7-0.5*Inputs!$B$8^2)*$B$2+Inputs!$B$8*SQRT($B$2)*MC_Shocks!BD129)</f>
        <v>553.019258762986</v>
      </c>
      <c r="BG132" s="0" t="n">
        <f aca="false">BF132*EXP((Inputs!$B$6-Inputs!$B$7-0.5*Inputs!$B$8^2)*$B$2+Inputs!$B$8*SQRT($B$2)*MC_Shocks!BE129)</f>
        <v>551.808587330126</v>
      </c>
      <c r="BH132" s="0" t="n">
        <f aca="false">BG132*EXP((Inputs!$B$6-Inputs!$B$7-0.5*Inputs!$B$8^2)*$B$2+Inputs!$B$8*SQRT($B$2)*MC_Shocks!BF129)</f>
        <v>552.662432795367</v>
      </c>
      <c r="BI132" s="0" t="n">
        <f aca="false">BH132*EXP((Inputs!$B$6-Inputs!$B$7-0.5*Inputs!$B$8^2)*$B$2+Inputs!$B$8*SQRT($B$2)*MC_Shocks!BG129)</f>
        <v>548.384108087569</v>
      </c>
      <c r="BJ132" s="0" t="n">
        <f aca="false">BI132*EXP((Inputs!$B$6-Inputs!$B$7-0.5*Inputs!$B$8^2)*$B$2+Inputs!$B$8*SQRT($B$2)*MC_Shocks!BH129)</f>
        <v>548.894067496702</v>
      </c>
      <c r="BK132" s="0" t="n">
        <f aca="false">BJ132*EXP((Inputs!$B$6-Inputs!$B$7-0.5*Inputs!$B$8^2)*$B$2+Inputs!$B$8*SQRT($B$2)*MC_Shocks!BI129)</f>
        <v>549.602076403112</v>
      </c>
      <c r="BL132" s="0" t="n">
        <f aca="false">BK132*EXP((Inputs!$B$6-Inputs!$B$7-0.5*Inputs!$B$8^2)*$B$2+Inputs!$B$8*SQRT($B$2)*MC_Shocks!BJ129)</f>
        <v>543.13897942189</v>
      </c>
      <c r="BM132" s="0" t="n">
        <f aca="false">BL132*EXP((Inputs!$B$6-Inputs!$B$7-0.5*Inputs!$B$8^2)*$B$2+Inputs!$B$8*SQRT($B$2)*MC_Shocks!BK129)</f>
        <v>547.497755409319</v>
      </c>
      <c r="BN132" s="0" t="n">
        <f aca="false">AVERAGE(C132:BM132)</f>
        <v>572.03373782043</v>
      </c>
      <c r="BO132" s="0" t="n">
        <f aca="false">MAX(B132:BM132)</f>
        <v>607.597162631737</v>
      </c>
      <c r="BP132" s="0" t="n">
        <f aca="false">MAX(BM132-Inputs!$B$4,0)</f>
        <v>0</v>
      </c>
      <c r="BQ132" s="0" t="n">
        <f aca="false">MAX(Inputs!$B$4-BM132,0)</f>
        <v>27.5022445906806</v>
      </c>
      <c r="BR132" s="0" t="n">
        <f aca="false">MAX(BN132-Inputs!$B$4,0)</f>
        <v>0</v>
      </c>
      <c r="BS132" s="0" t="n">
        <f aca="false">IF(BO132&gt;=Inputs!$B$9,0,MAX(BM132-Inputs!$B$4,0))</f>
        <v>0</v>
      </c>
    </row>
    <row r="133" customFormat="false" ht="15" hidden="false" customHeight="false" outlineLevel="0" collapsed="false">
      <c r="A133" s="0" t="n">
        <v>129</v>
      </c>
      <c r="B133" s="0" t="n">
        <f aca="false">Inputs!$B$3</f>
        <v>574.788024902344</v>
      </c>
      <c r="C133" s="0" t="n">
        <f aca="false">B133*EXP((Inputs!$B$6-Inputs!$B$7-0.5*Inputs!$B$8^2)*$B$2+Inputs!$B$8*SQRT($B$2)*MC_Shocks!A130)</f>
        <v>570.836751231705</v>
      </c>
      <c r="D133" s="0" t="n">
        <f aca="false">C133*EXP((Inputs!$B$6-Inputs!$B$7-0.5*Inputs!$B$8^2)*$B$2+Inputs!$B$8*SQRT($B$2)*MC_Shocks!B130)</f>
        <v>571.299745833404</v>
      </c>
      <c r="E133" s="0" t="n">
        <f aca="false">D133*EXP((Inputs!$B$6-Inputs!$B$7-0.5*Inputs!$B$8^2)*$B$2+Inputs!$B$8*SQRT($B$2)*MC_Shocks!C130)</f>
        <v>576.655815421203</v>
      </c>
      <c r="F133" s="0" t="n">
        <f aca="false">E133*EXP((Inputs!$B$6-Inputs!$B$7-0.5*Inputs!$B$8^2)*$B$2+Inputs!$B$8*SQRT($B$2)*MC_Shocks!D130)</f>
        <v>580.960789587793</v>
      </c>
      <c r="G133" s="0" t="n">
        <f aca="false">F133*EXP((Inputs!$B$6-Inputs!$B$7-0.5*Inputs!$B$8^2)*$B$2+Inputs!$B$8*SQRT($B$2)*MC_Shocks!E130)</f>
        <v>581.173862992305</v>
      </c>
      <c r="H133" s="0" t="n">
        <f aca="false">G133*EXP((Inputs!$B$6-Inputs!$B$7-0.5*Inputs!$B$8^2)*$B$2+Inputs!$B$8*SQRT($B$2)*MC_Shocks!F130)</f>
        <v>579.559653561907</v>
      </c>
      <c r="I133" s="0" t="n">
        <f aca="false">H133*EXP((Inputs!$B$6-Inputs!$B$7-0.5*Inputs!$B$8^2)*$B$2+Inputs!$B$8*SQRT($B$2)*MC_Shocks!G130)</f>
        <v>583.987454109008</v>
      </c>
      <c r="J133" s="0" t="n">
        <f aca="false">I133*EXP((Inputs!$B$6-Inputs!$B$7-0.5*Inputs!$B$8^2)*$B$2+Inputs!$B$8*SQRT($B$2)*MC_Shocks!H130)</f>
        <v>587.176911313047</v>
      </c>
      <c r="K133" s="0" t="n">
        <f aca="false">J133*EXP((Inputs!$B$6-Inputs!$B$7-0.5*Inputs!$B$8^2)*$B$2+Inputs!$B$8*SQRT($B$2)*MC_Shocks!I130)</f>
        <v>584.35870706506</v>
      </c>
      <c r="L133" s="0" t="n">
        <f aca="false">K133*EXP((Inputs!$B$6-Inputs!$B$7-0.5*Inputs!$B$8^2)*$B$2+Inputs!$B$8*SQRT($B$2)*MC_Shocks!J130)</f>
        <v>580.740193814542</v>
      </c>
      <c r="M133" s="0" t="n">
        <f aca="false">L133*EXP((Inputs!$B$6-Inputs!$B$7-0.5*Inputs!$B$8^2)*$B$2+Inputs!$B$8*SQRT($B$2)*MC_Shocks!K130)</f>
        <v>571.324815135193</v>
      </c>
      <c r="N133" s="0" t="n">
        <f aca="false">M133*EXP((Inputs!$B$6-Inputs!$B$7-0.5*Inputs!$B$8^2)*$B$2+Inputs!$B$8*SQRT($B$2)*MC_Shocks!L130)</f>
        <v>572.077320161839</v>
      </c>
      <c r="O133" s="0" t="n">
        <f aca="false">N133*EXP((Inputs!$B$6-Inputs!$B$7-0.5*Inputs!$B$8^2)*$B$2+Inputs!$B$8*SQRT($B$2)*MC_Shocks!M130)</f>
        <v>571.756068690232</v>
      </c>
      <c r="P133" s="0" t="n">
        <f aca="false">O133*EXP((Inputs!$B$6-Inputs!$B$7-0.5*Inputs!$B$8^2)*$B$2+Inputs!$B$8*SQRT($B$2)*MC_Shocks!N130)</f>
        <v>576.987231208425</v>
      </c>
      <c r="Q133" s="0" t="n">
        <f aca="false">P133*EXP((Inputs!$B$6-Inputs!$B$7-0.5*Inputs!$B$8^2)*$B$2+Inputs!$B$8*SQRT($B$2)*MC_Shocks!O130)</f>
        <v>578.687630896794</v>
      </c>
      <c r="R133" s="0" t="n">
        <f aca="false">Q133*EXP((Inputs!$B$6-Inputs!$B$7-0.5*Inputs!$B$8^2)*$B$2+Inputs!$B$8*SQRT($B$2)*MC_Shocks!P130)</f>
        <v>584.900384752132</v>
      </c>
      <c r="S133" s="0" t="n">
        <f aca="false">R133*EXP((Inputs!$B$6-Inputs!$B$7-0.5*Inputs!$B$8^2)*$B$2+Inputs!$B$8*SQRT($B$2)*MC_Shocks!Q130)</f>
        <v>581.728424794072</v>
      </c>
      <c r="T133" s="0" t="n">
        <f aca="false">S133*EXP((Inputs!$B$6-Inputs!$B$7-0.5*Inputs!$B$8^2)*$B$2+Inputs!$B$8*SQRT($B$2)*MC_Shocks!R130)</f>
        <v>587.059950328856</v>
      </c>
      <c r="U133" s="0" t="n">
        <f aca="false">T133*EXP((Inputs!$B$6-Inputs!$B$7-0.5*Inputs!$B$8^2)*$B$2+Inputs!$B$8*SQRT($B$2)*MC_Shocks!S130)</f>
        <v>584.657028574259</v>
      </c>
      <c r="V133" s="0" t="n">
        <f aca="false">U133*EXP((Inputs!$B$6-Inputs!$B$7-0.5*Inputs!$B$8^2)*$B$2+Inputs!$B$8*SQRT($B$2)*MC_Shocks!T130)</f>
        <v>588.330206701332</v>
      </c>
      <c r="W133" s="0" t="n">
        <f aca="false">V133*EXP((Inputs!$B$6-Inputs!$B$7-0.5*Inputs!$B$8^2)*$B$2+Inputs!$B$8*SQRT($B$2)*MC_Shocks!U130)</f>
        <v>581.615990953766</v>
      </c>
      <c r="X133" s="0" t="n">
        <f aca="false">W133*EXP((Inputs!$B$6-Inputs!$B$7-0.5*Inputs!$B$8^2)*$B$2+Inputs!$B$8*SQRT($B$2)*MC_Shocks!V130)</f>
        <v>582.756870405862</v>
      </c>
      <c r="Y133" s="0" t="n">
        <f aca="false">X133*EXP((Inputs!$B$6-Inputs!$B$7-0.5*Inputs!$B$8^2)*$B$2+Inputs!$B$8*SQRT($B$2)*MC_Shocks!W130)</f>
        <v>573.707648380521</v>
      </c>
      <c r="Z133" s="0" t="n">
        <f aca="false">Y133*EXP((Inputs!$B$6-Inputs!$B$7-0.5*Inputs!$B$8^2)*$B$2+Inputs!$B$8*SQRT($B$2)*MC_Shocks!X130)</f>
        <v>572.547144010588</v>
      </c>
      <c r="AA133" s="0" t="n">
        <f aca="false">Z133*EXP((Inputs!$B$6-Inputs!$B$7-0.5*Inputs!$B$8^2)*$B$2+Inputs!$B$8*SQRT($B$2)*MC_Shocks!Y130)</f>
        <v>574.604925421445</v>
      </c>
      <c r="AB133" s="0" t="n">
        <f aca="false">AA133*EXP((Inputs!$B$6-Inputs!$B$7-0.5*Inputs!$B$8^2)*$B$2+Inputs!$B$8*SQRT($B$2)*MC_Shocks!Z130)</f>
        <v>572.289065473615</v>
      </c>
      <c r="AC133" s="0" t="n">
        <f aca="false">AB133*EXP((Inputs!$B$6-Inputs!$B$7-0.5*Inputs!$B$8^2)*$B$2+Inputs!$B$8*SQRT($B$2)*MC_Shocks!AA130)</f>
        <v>567.593486632387</v>
      </c>
      <c r="AD133" s="0" t="n">
        <f aca="false">AC133*EXP((Inputs!$B$6-Inputs!$B$7-0.5*Inputs!$B$8^2)*$B$2+Inputs!$B$8*SQRT($B$2)*MC_Shocks!AB130)</f>
        <v>571.470019453819</v>
      </c>
      <c r="AE133" s="0" t="n">
        <f aca="false">AD133*EXP((Inputs!$B$6-Inputs!$B$7-0.5*Inputs!$B$8^2)*$B$2+Inputs!$B$8*SQRT($B$2)*MC_Shocks!AC130)</f>
        <v>571.055032345936</v>
      </c>
      <c r="AF133" s="0" t="n">
        <f aca="false">AE133*EXP((Inputs!$B$6-Inputs!$B$7-0.5*Inputs!$B$8^2)*$B$2+Inputs!$B$8*SQRT($B$2)*MC_Shocks!AD130)</f>
        <v>568.895161537627</v>
      </c>
      <c r="AG133" s="0" t="n">
        <f aca="false">AF133*EXP((Inputs!$B$6-Inputs!$B$7-0.5*Inputs!$B$8^2)*$B$2+Inputs!$B$8*SQRT($B$2)*MC_Shocks!AE130)</f>
        <v>569.137953173777</v>
      </c>
      <c r="AH133" s="0" t="n">
        <f aca="false">AG133*EXP((Inputs!$B$6-Inputs!$B$7-0.5*Inputs!$B$8^2)*$B$2+Inputs!$B$8*SQRT($B$2)*MC_Shocks!AF130)</f>
        <v>581.222575782625</v>
      </c>
      <c r="AI133" s="0" t="n">
        <f aca="false">AH133*EXP((Inputs!$B$6-Inputs!$B$7-0.5*Inputs!$B$8^2)*$B$2+Inputs!$B$8*SQRT($B$2)*MC_Shocks!AG130)</f>
        <v>586.62090598146</v>
      </c>
      <c r="AJ133" s="0" t="n">
        <f aca="false">AI133*EXP((Inputs!$B$6-Inputs!$B$7-0.5*Inputs!$B$8^2)*$B$2+Inputs!$B$8*SQRT($B$2)*MC_Shocks!AH130)</f>
        <v>592.111981193228</v>
      </c>
      <c r="AK133" s="0" t="n">
        <f aca="false">AJ133*EXP((Inputs!$B$6-Inputs!$B$7-0.5*Inputs!$B$8^2)*$B$2+Inputs!$B$8*SQRT($B$2)*MC_Shocks!AI130)</f>
        <v>594.217416886095</v>
      </c>
      <c r="AL133" s="0" t="n">
        <f aca="false">AK133*EXP((Inputs!$B$6-Inputs!$B$7-0.5*Inputs!$B$8^2)*$B$2+Inputs!$B$8*SQRT($B$2)*MC_Shocks!AJ130)</f>
        <v>595.058858780857</v>
      </c>
      <c r="AM133" s="0" t="n">
        <f aca="false">AL133*EXP((Inputs!$B$6-Inputs!$B$7-0.5*Inputs!$B$8^2)*$B$2+Inputs!$B$8*SQRT($B$2)*MC_Shocks!AK130)</f>
        <v>583.90986104464</v>
      </c>
      <c r="AN133" s="0" t="n">
        <f aca="false">AM133*EXP((Inputs!$B$6-Inputs!$B$7-0.5*Inputs!$B$8^2)*$B$2+Inputs!$B$8*SQRT($B$2)*MC_Shocks!AL130)</f>
        <v>580.827973743463</v>
      </c>
      <c r="AO133" s="0" t="n">
        <f aca="false">AN133*EXP((Inputs!$B$6-Inputs!$B$7-0.5*Inputs!$B$8^2)*$B$2+Inputs!$B$8*SQRT($B$2)*MC_Shocks!AM130)</f>
        <v>578.672435773415</v>
      </c>
      <c r="AP133" s="0" t="n">
        <f aca="false">AO133*EXP((Inputs!$B$6-Inputs!$B$7-0.5*Inputs!$B$8^2)*$B$2+Inputs!$B$8*SQRT($B$2)*MC_Shocks!AN130)</f>
        <v>570.183054937895</v>
      </c>
      <c r="AQ133" s="0" t="n">
        <f aca="false">AP133*EXP((Inputs!$B$6-Inputs!$B$7-0.5*Inputs!$B$8^2)*$B$2+Inputs!$B$8*SQRT($B$2)*MC_Shocks!AO130)</f>
        <v>565.025041666775</v>
      </c>
      <c r="AR133" s="0" t="n">
        <f aca="false">AQ133*EXP((Inputs!$B$6-Inputs!$B$7-0.5*Inputs!$B$8^2)*$B$2+Inputs!$B$8*SQRT($B$2)*MC_Shocks!AP130)</f>
        <v>556.268160468416</v>
      </c>
      <c r="AS133" s="0" t="n">
        <f aca="false">AR133*EXP((Inputs!$B$6-Inputs!$B$7-0.5*Inputs!$B$8^2)*$B$2+Inputs!$B$8*SQRT($B$2)*MC_Shocks!AQ130)</f>
        <v>556.151526725713</v>
      </c>
      <c r="AT133" s="0" t="n">
        <f aca="false">AS133*EXP((Inputs!$B$6-Inputs!$B$7-0.5*Inputs!$B$8^2)*$B$2+Inputs!$B$8*SQRT($B$2)*MC_Shocks!AR130)</f>
        <v>559.828425315127</v>
      </c>
      <c r="AU133" s="0" t="n">
        <f aca="false">AT133*EXP((Inputs!$B$6-Inputs!$B$7-0.5*Inputs!$B$8^2)*$B$2+Inputs!$B$8*SQRT($B$2)*MC_Shocks!AS130)</f>
        <v>564.818635333423</v>
      </c>
      <c r="AV133" s="0" t="n">
        <f aca="false">AU133*EXP((Inputs!$B$6-Inputs!$B$7-0.5*Inputs!$B$8^2)*$B$2+Inputs!$B$8*SQRT($B$2)*MC_Shocks!AT130)</f>
        <v>566.733670743291</v>
      </c>
      <c r="AW133" s="0" t="n">
        <f aca="false">AV133*EXP((Inputs!$B$6-Inputs!$B$7-0.5*Inputs!$B$8^2)*$B$2+Inputs!$B$8*SQRT($B$2)*MC_Shocks!AU130)</f>
        <v>562.471923472471</v>
      </c>
      <c r="AX133" s="0" t="n">
        <f aca="false">AW133*EXP((Inputs!$B$6-Inputs!$B$7-0.5*Inputs!$B$8^2)*$B$2+Inputs!$B$8*SQRT($B$2)*MC_Shocks!AV130)</f>
        <v>553.968900675411</v>
      </c>
      <c r="AY133" s="0" t="n">
        <f aca="false">AX133*EXP((Inputs!$B$6-Inputs!$B$7-0.5*Inputs!$B$8^2)*$B$2+Inputs!$B$8*SQRT($B$2)*MC_Shocks!AW130)</f>
        <v>546.353228973338</v>
      </c>
      <c r="AZ133" s="0" t="n">
        <f aca="false">AY133*EXP((Inputs!$B$6-Inputs!$B$7-0.5*Inputs!$B$8^2)*$B$2+Inputs!$B$8*SQRT($B$2)*MC_Shocks!AX130)</f>
        <v>540.931819729369</v>
      </c>
      <c r="BA133" s="0" t="n">
        <f aca="false">AZ133*EXP((Inputs!$B$6-Inputs!$B$7-0.5*Inputs!$B$8^2)*$B$2+Inputs!$B$8*SQRT($B$2)*MC_Shocks!AY130)</f>
        <v>537.181637899688</v>
      </c>
      <c r="BB133" s="0" t="n">
        <f aca="false">BA133*EXP((Inputs!$B$6-Inputs!$B$7-0.5*Inputs!$B$8^2)*$B$2+Inputs!$B$8*SQRT($B$2)*MC_Shocks!AZ130)</f>
        <v>536.551919608344</v>
      </c>
      <c r="BC133" s="0" t="n">
        <f aca="false">BB133*EXP((Inputs!$B$6-Inputs!$B$7-0.5*Inputs!$B$8^2)*$B$2+Inputs!$B$8*SQRT($B$2)*MC_Shocks!BA130)</f>
        <v>532.302711767117</v>
      </c>
      <c r="BD133" s="0" t="n">
        <f aca="false">BC133*EXP((Inputs!$B$6-Inputs!$B$7-0.5*Inputs!$B$8^2)*$B$2+Inputs!$B$8*SQRT($B$2)*MC_Shocks!BB130)</f>
        <v>533.786392481348</v>
      </c>
      <c r="BE133" s="0" t="n">
        <f aca="false">BD133*EXP((Inputs!$B$6-Inputs!$B$7-0.5*Inputs!$B$8^2)*$B$2+Inputs!$B$8*SQRT($B$2)*MC_Shocks!BC130)</f>
        <v>532.853994934007</v>
      </c>
      <c r="BF133" s="0" t="n">
        <f aca="false">BE133*EXP((Inputs!$B$6-Inputs!$B$7-0.5*Inputs!$B$8^2)*$B$2+Inputs!$B$8*SQRT($B$2)*MC_Shocks!BD130)</f>
        <v>532.948844157942</v>
      </c>
      <c r="BG133" s="0" t="n">
        <f aca="false">BF133*EXP((Inputs!$B$6-Inputs!$B$7-0.5*Inputs!$B$8^2)*$B$2+Inputs!$B$8*SQRT($B$2)*MC_Shocks!BE130)</f>
        <v>537.842267037007</v>
      </c>
      <c r="BH133" s="0" t="n">
        <f aca="false">BG133*EXP((Inputs!$B$6-Inputs!$B$7-0.5*Inputs!$B$8^2)*$B$2+Inputs!$B$8*SQRT($B$2)*MC_Shocks!BF130)</f>
        <v>532.880357319515</v>
      </c>
      <c r="BI133" s="0" t="n">
        <f aca="false">BH133*EXP((Inputs!$B$6-Inputs!$B$7-0.5*Inputs!$B$8^2)*$B$2+Inputs!$B$8*SQRT($B$2)*MC_Shocks!BG130)</f>
        <v>534.703733016836</v>
      </c>
      <c r="BJ133" s="0" t="n">
        <f aca="false">BI133*EXP((Inputs!$B$6-Inputs!$B$7-0.5*Inputs!$B$8^2)*$B$2+Inputs!$B$8*SQRT($B$2)*MC_Shocks!BH130)</f>
        <v>534.694899056704</v>
      </c>
      <c r="BK133" s="0" t="n">
        <f aca="false">BJ133*EXP((Inputs!$B$6-Inputs!$B$7-0.5*Inputs!$B$8^2)*$B$2+Inputs!$B$8*SQRT($B$2)*MC_Shocks!BI130)</f>
        <v>533.332520847408</v>
      </c>
      <c r="BL133" s="0" t="n">
        <f aca="false">BK133*EXP((Inputs!$B$6-Inputs!$B$7-0.5*Inputs!$B$8^2)*$B$2+Inputs!$B$8*SQRT($B$2)*MC_Shocks!BJ130)</f>
        <v>537.141804551398</v>
      </c>
      <c r="BM133" s="0" t="n">
        <f aca="false">BL133*EXP((Inputs!$B$6-Inputs!$B$7-0.5*Inputs!$B$8^2)*$B$2+Inputs!$B$8*SQRT($B$2)*MC_Shocks!BK130)</f>
        <v>540.951507785033</v>
      </c>
      <c r="BN133" s="0" t="n">
        <f aca="false">AVERAGE(C133:BM133)</f>
        <v>566.54732113733</v>
      </c>
      <c r="BO133" s="0" t="n">
        <f aca="false">MAX(B133:BM133)</f>
        <v>595.058858780857</v>
      </c>
      <c r="BP133" s="0" t="n">
        <f aca="false">MAX(BM133-Inputs!$B$4,0)</f>
        <v>0</v>
      </c>
      <c r="BQ133" s="0" t="n">
        <f aca="false">MAX(Inputs!$B$4-BM133,0)</f>
        <v>34.0484922149674</v>
      </c>
      <c r="BR133" s="0" t="n">
        <f aca="false">MAX(BN133-Inputs!$B$4,0)</f>
        <v>0</v>
      </c>
      <c r="BS133" s="0" t="n">
        <f aca="false">IF(BO133&gt;=Inputs!$B$9,0,MAX(BM133-Inputs!$B$4,0))</f>
        <v>0</v>
      </c>
    </row>
    <row r="134" customFormat="false" ht="15" hidden="false" customHeight="false" outlineLevel="0" collapsed="false">
      <c r="A134" s="0" t="n">
        <v>130</v>
      </c>
      <c r="B134" s="0" t="n">
        <f aca="false">Inputs!$B$3</f>
        <v>574.788024902344</v>
      </c>
      <c r="C134" s="0" t="n">
        <f aca="false">B134*EXP((Inputs!$B$6-Inputs!$B$7-0.5*Inputs!$B$8^2)*$B$2+Inputs!$B$8*SQRT($B$2)*MC_Shocks!A131)</f>
        <v>570.542221040992</v>
      </c>
      <c r="D134" s="0" t="n">
        <f aca="false">C134*EXP((Inputs!$B$6-Inputs!$B$7-0.5*Inputs!$B$8^2)*$B$2+Inputs!$B$8*SQRT($B$2)*MC_Shocks!B131)</f>
        <v>569.772084184696</v>
      </c>
      <c r="E134" s="0" t="n">
        <f aca="false">D134*EXP((Inputs!$B$6-Inputs!$B$7-0.5*Inputs!$B$8^2)*$B$2+Inputs!$B$8*SQRT($B$2)*MC_Shocks!C131)</f>
        <v>571.098441989442</v>
      </c>
      <c r="F134" s="0" t="n">
        <f aca="false">E134*EXP((Inputs!$B$6-Inputs!$B$7-0.5*Inputs!$B$8^2)*$B$2+Inputs!$B$8*SQRT($B$2)*MC_Shocks!D131)</f>
        <v>569.916679265295</v>
      </c>
      <c r="G134" s="0" t="n">
        <f aca="false">F134*EXP((Inputs!$B$6-Inputs!$B$7-0.5*Inputs!$B$8^2)*$B$2+Inputs!$B$8*SQRT($B$2)*MC_Shocks!E131)</f>
        <v>572.621793496345</v>
      </c>
      <c r="H134" s="0" t="n">
        <f aca="false">G134*EXP((Inputs!$B$6-Inputs!$B$7-0.5*Inputs!$B$8^2)*$B$2+Inputs!$B$8*SQRT($B$2)*MC_Shocks!F131)</f>
        <v>573.954695529808</v>
      </c>
      <c r="I134" s="0" t="n">
        <f aca="false">H134*EXP((Inputs!$B$6-Inputs!$B$7-0.5*Inputs!$B$8^2)*$B$2+Inputs!$B$8*SQRT($B$2)*MC_Shocks!G131)</f>
        <v>582.414521279395</v>
      </c>
      <c r="J134" s="0" t="n">
        <f aca="false">I134*EXP((Inputs!$B$6-Inputs!$B$7-0.5*Inputs!$B$8^2)*$B$2+Inputs!$B$8*SQRT($B$2)*MC_Shocks!H131)</f>
        <v>575.441235798104</v>
      </c>
      <c r="K134" s="0" t="n">
        <f aca="false">J134*EXP((Inputs!$B$6-Inputs!$B$7-0.5*Inputs!$B$8^2)*$B$2+Inputs!$B$8*SQRT($B$2)*MC_Shocks!I131)</f>
        <v>574.936822538117</v>
      </c>
      <c r="L134" s="0" t="n">
        <f aca="false">K134*EXP((Inputs!$B$6-Inputs!$B$7-0.5*Inputs!$B$8^2)*$B$2+Inputs!$B$8*SQRT($B$2)*MC_Shocks!J131)</f>
        <v>570.861928339375</v>
      </c>
      <c r="M134" s="0" t="n">
        <f aca="false">L134*EXP((Inputs!$B$6-Inputs!$B$7-0.5*Inputs!$B$8^2)*$B$2+Inputs!$B$8*SQRT($B$2)*MC_Shocks!K131)</f>
        <v>573.658379939197</v>
      </c>
      <c r="N134" s="0" t="n">
        <f aca="false">M134*EXP((Inputs!$B$6-Inputs!$B$7-0.5*Inputs!$B$8^2)*$B$2+Inputs!$B$8*SQRT($B$2)*MC_Shocks!L131)</f>
        <v>566.399369073823</v>
      </c>
      <c r="O134" s="0" t="n">
        <f aca="false">N134*EXP((Inputs!$B$6-Inputs!$B$7-0.5*Inputs!$B$8^2)*$B$2+Inputs!$B$8*SQRT($B$2)*MC_Shocks!M131)</f>
        <v>568.011145784594</v>
      </c>
      <c r="P134" s="0" t="n">
        <f aca="false">O134*EXP((Inputs!$B$6-Inputs!$B$7-0.5*Inputs!$B$8^2)*$B$2+Inputs!$B$8*SQRT($B$2)*MC_Shocks!N131)</f>
        <v>565.232538750154</v>
      </c>
      <c r="Q134" s="0" t="n">
        <f aca="false">P134*EXP((Inputs!$B$6-Inputs!$B$7-0.5*Inputs!$B$8^2)*$B$2+Inputs!$B$8*SQRT($B$2)*MC_Shocks!O131)</f>
        <v>562.003158374173</v>
      </c>
      <c r="R134" s="0" t="n">
        <f aca="false">Q134*EXP((Inputs!$B$6-Inputs!$B$7-0.5*Inputs!$B$8^2)*$B$2+Inputs!$B$8*SQRT($B$2)*MC_Shocks!P131)</f>
        <v>555.643434499033</v>
      </c>
      <c r="S134" s="0" t="n">
        <f aca="false">R134*EXP((Inputs!$B$6-Inputs!$B$7-0.5*Inputs!$B$8^2)*$B$2+Inputs!$B$8*SQRT($B$2)*MC_Shocks!Q131)</f>
        <v>553.649426366911</v>
      </c>
      <c r="T134" s="0" t="n">
        <f aca="false">S134*EXP((Inputs!$B$6-Inputs!$B$7-0.5*Inputs!$B$8^2)*$B$2+Inputs!$B$8*SQRT($B$2)*MC_Shocks!R131)</f>
        <v>558.485865463979</v>
      </c>
      <c r="U134" s="0" t="n">
        <f aca="false">T134*EXP((Inputs!$B$6-Inputs!$B$7-0.5*Inputs!$B$8^2)*$B$2+Inputs!$B$8*SQRT($B$2)*MC_Shocks!S131)</f>
        <v>558.426952150744</v>
      </c>
      <c r="V134" s="0" t="n">
        <f aca="false">U134*EXP((Inputs!$B$6-Inputs!$B$7-0.5*Inputs!$B$8^2)*$B$2+Inputs!$B$8*SQRT($B$2)*MC_Shocks!T131)</f>
        <v>561.26743828139</v>
      </c>
      <c r="W134" s="0" t="n">
        <f aca="false">V134*EXP((Inputs!$B$6-Inputs!$B$7-0.5*Inputs!$B$8^2)*$B$2+Inputs!$B$8*SQRT($B$2)*MC_Shocks!U131)</f>
        <v>568.78208129403</v>
      </c>
      <c r="X134" s="0" t="n">
        <f aca="false">W134*EXP((Inputs!$B$6-Inputs!$B$7-0.5*Inputs!$B$8^2)*$B$2+Inputs!$B$8*SQRT($B$2)*MC_Shocks!V131)</f>
        <v>570.027192495948</v>
      </c>
      <c r="Y134" s="0" t="n">
        <f aca="false">X134*EXP((Inputs!$B$6-Inputs!$B$7-0.5*Inputs!$B$8^2)*$B$2+Inputs!$B$8*SQRT($B$2)*MC_Shocks!W131)</f>
        <v>567.559425458893</v>
      </c>
      <c r="Z134" s="0" t="n">
        <f aca="false">Y134*EXP((Inputs!$B$6-Inputs!$B$7-0.5*Inputs!$B$8^2)*$B$2+Inputs!$B$8*SQRT($B$2)*MC_Shocks!X131)</f>
        <v>569.72083610982</v>
      </c>
      <c r="AA134" s="0" t="n">
        <f aca="false">Z134*EXP((Inputs!$B$6-Inputs!$B$7-0.5*Inputs!$B$8^2)*$B$2+Inputs!$B$8*SQRT($B$2)*MC_Shocks!Y131)</f>
        <v>567.319664625565</v>
      </c>
      <c r="AB134" s="0" t="n">
        <f aca="false">AA134*EXP((Inputs!$B$6-Inputs!$B$7-0.5*Inputs!$B$8^2)*$B$2+Inputs!$B$8*SQRT($B$2)*MC_Shocks!Z131)</f>
        <v>565.107336676539</v>
      </c>
      <c r="AC134" s="0" t="n">
        <f aca="false">AB134*EXP((Inputs!$B$6-Inputs!$B$7-0.5*Inputs!$B$8^2)*$B$2+Inputs!$B$8*SQRT($B$2)*MC_Shocks!AA131)</f>
        <v>558.387277288421</v>
      </c>
      <c r="AD134" s="0" t="n">
        <f aca="false">AC134*EXP((Inputs!$B$6-Inputs!$B$7-0.5*Inputs!$B$8^2)*$B$2+Inputs!$B$8*SQRT($B$2)*MC_Shocks!AB131)</f>
        <v>562.558460926384</v>
      </c>
      <c r="AE134" s="0" t="n">
        <f aca="false">AD134*EXP((Inputs!$B$6-Inputs!$B$7-0.5*Inputs!$B$8^2)*$B$2+Inputs!$B$8*SQRT($B$2)*MC_Shocks!AC131)</f>
        <v>560.891366157602</v>
      </c>
      <c r="AF134" s="0" t="n">
        <f aca="false">AE134*EXP((Inputs!$B$6-Inputs!$B$7-0.5*Inputs!$B$8^2)*$B$2+Inputs!$B$8*SQRT($B$2)*MC_Shocks!AD131)</f>
        <v>561.755189744471</v>
      </c>
      <c r="AG134" s="0" t="n">
        <f aca="false">AF134*EXP((Inputs!$B$6-Inputs!$B$7-0.5*Inputs!$B$8^2)*$B$2+Inputs!$B$8*SQRT($B$2)*MC_Shocks!AE131)</f>
        <v>557.210024010027</v>
      </c>
      <c r="AH134" s="0" t="n">
        <f aca="false">AG134*EXP((Inputs!$B$6-Inputs!$B$7-0.5*Inputs!$B$8^2)*$B$2+Inputs!$B$8*SQRT($B$2)*MC_Shocks!AF131)</f>
        <v>559.193135327598</v>
      </c>
      <c r="AI134" s="0" t="n">
        <f aca="false">AH134*EXP((Inputs!$B$6-Inputs!$B$7-0.5*Inputs!$B$8^2)*$B$2+Inputs!$B$8*SQRT($B$2)*MC_Shocks!AG131)</f>
        <v>555.875746950154</v>
      </c>
      <c r="AJ134" s="0" t="n">
        <f aca="false">AI134*EXP((Inputs!$B$6-Inputs!$B$7-0.5*Inputs!$B$8^2)*$B$2+Inputs!$B$8*SQRT($B$2)*MC_Shocks!AH131)</f>
        <v>555.303577407345</v>
      </c>
      <c r="AK134" s="0" t="n">
        <f aca="false">AJ134*EXP((Inputs!$B$6-Inputs!$B$7-0.5*Inputs!$B$8^2)*$B$2+Inputs!$B$8*SQRT($B$2)*MC_Shocks!AI131)</f>
        <v>559.23682283999</v>
      </c>
      <c r="AL134" s="0" t="n">
        <f aca="false">AK134*EXP((Inputs!$B$6-Inputs!$B$7-0.5*Inputs!$B$8^2)*$B$2+Inputs!$B$8*SQRT($B$2)*MC_Shocks!AJ131)</f>
        <v>562.809062919128</v>
      </c>
      <c r="AM134" s="0" t="n">
        <f aca="false">AL134*EXP((Inputs!$B$6-Inputs!$B$7-0.5*Inputs!$B$8^2)*$B$2+Inputs!$B$8*SQRT($B$2)*MC_Shocks!AK131)</f>
        <v>562.763794635677</v>
      </c>
      <c r="AN134" s="0" t="n">
        <f aca="false">AM134*EXP((Inputs!$B$6-Inputs!$B$7-0.5*Inputs!$B$8^2)*$B$2+Inputs!$B$8*SQRT($B$2)*MC_Shocks!AL131)</f>
        <v>554.977629436579</v>
      </c>
      <c r="AO134" s="0" t="n">
        <f aca="false">AN134*EXP((Inputs!$B$6-Inputs!$B$7-0.5*Inputs!$B$8^2)*$B$2+Inputs!$B$8*SQRT($B$2)*MC_Shocks!AM131)</f>
        <v>568.365093684696</v>
      </c>
      <c r="AP134" s="0" t="n">
        <f aca="false">AO134*EXP((Inputs!$B$6-Inputs!$B$7-0.5*Inputs!$B$8^2)*$B$2+Inputs!$B$8*SQRT($B$2)*MC_Shocks!AN131)</f>
        <v>576.345980873373</v>
      </c>
      <c r="AQ134" s="0" t="n">
        <f aca="false">AP134*EXP((Inputs!$B$6-Inputs!$B$7-0.5*Inputs!$B$8^2)*$B$2+Inputs!$B$8*SQRT($B$2)*MC_Shocks!AO131)</f>
        <v>579.714314226265</v>
      </c>
      <c r="AR134" s="0" t="n">
        <f aca="false">AQ134*EXP((Inputs!$B$6-Inputs!$B$7-0.5*Inputs!$B$8^2)*$B$2+Inputs!$B$8*SQRT($B$2)*MC_Shocks!AP131)</f>
        <v>576.315130134664</v>
      </c>
      <c r="AS134" s="0" t="n">
        <f aca="false">AR134*EXP((Inputs!$B$6-Inputs!$B$7-0.5*Inputs!$B$8^2)*$B$2+Inputs!$B$8*SQRT($B$2)*MC_Shocks!AQ131)</f>
        <v>575.850349790607</v>
      </c>
      <c r="AT134" s="0" t="n">
        <f aca="false">AS134*EXP((Inputs!$B$6-Inputs!$B$7-0.5*Inputs!$B$8^2)*$B$2+Inputs!$B$8*SQRT($B$2)*MC_Shocks!AR131)</f>
        <v>573.427328177964</v>
      </c>
      <c r="AU134" s="0" t="n">
        <f aca="false">AT134*EXP((Inputs!$B$6-Inputs!$B$7-0.5*Inputs!$B$8^2)*$B$2+Inputs!$B$8*SQRT($B$2)*MC_Shocks!AS131)</f>
        <v>579.260134908612</v>
      </c>
      <c r="AV134" s="0" t="n">
        <f aca="false">AU134*EXP((Inputs!$B$6-Inputs!$B$7-0.5*Inputs!$B$8^2)*$B$2+Inputs!$B$8*SQRT($B$2)*MC_Shocks!AT131)</f>
        <v>580.522414427703</v>
      </c>
      <c r="AW134" s="0" t="n">
        <f aca="false">AV134*EXP((Inputs!$B$6-Inputs!$B$7-0.5*Inputs!$B$8^2)*$B$2+Inputs!$B$8*SQRT($B$2)*MC_Shocks!AU131)</f>
        <v>576.976766170896</v>
      </c>
      <c r="AX134" s="0" t="n">
        <f aca="false">AW134*EXP((Inputs!$B$6-Inputs!$B$7-0.5*Inputs!$B$8^2)*$B$2+Inputs!$B$8*SQRT($B$2)*MC_Shocks!AV131)</f>
        <v>574.880299865227</v>
      </c>
      <c r="AY134" s="0" t="n">
        <f aca="false">AX134*EXP((Inputs!$B$6-Inputs!$B$7-0.5*Inputs!$B$8^2)*$B$2+Inputs!$B$8*SQRT($B$2)*MC_Shocks!AW131)</f>
        <v>580.071002691687</v>
      </c>
      <c r="AZ134" s="0" t="n">
        <f aca="false">AY134*EXP((Inputs!$B$6-Inputs!$B$7-0.5*Inputs!$B$8^2)*$B$2+Inputs!$B$8*SQRT($B$2)*MC_Shocks!AX131)</f>
        <v>587.536490737074</v>
      </c>
      <c r="BA134" s="0" t="n">
        <f aca="false">AZ134*EXP((Inputs!$B$6-Inputs!$B$7-0.5*Inputs!$B$8^2)*$B$2+Inputs!$B$8*SQRT($B$2)*MC_Shocks!AY131)</f>
        <v>594.759354999982</v>
      </c>
      <c r="BB134" s="0" t="n">
        <f aca="false">BA134*EXP((Inputs!$B$6-Inputs!$B$7-0.5*Inputs!$B$8^2)*$B$2+Inputs!$B$8*SQRT($B$2)*MC_Shocks!AZ131)</f>
        <v>598.398375493631</v>
      </c>
      <c r="BC134" s="0" t="n">
        <f aca="false">BB134*EXP((Inputs!$B$6-Inputs!$B$7-0.5*Inputs!$B$8^2)*$B$2+Inputs!$B$8*SQRT($B$2)*MC_Shocks!BA131)</f>
        <v>597.256683378074</v>
      </c>
      <c r="BD134" s="0" t="n">
        <f aca="false">BC134*EXP((Inputs!$B$6-Inputs!$B$7-0.5*Inputs!$B$8^2)*$B$2+Inputs!$B$8*SQRT($B$2)*MC_Shocks!BB131)</f>
        <v>582.149042324732</v>
      </c>
      <c r="BE134" s="0" t="n">
        <f aca="false">BD134*EXP((Inputs!$B$6-Inputs!$B$7-0.5*Inputs!$B$8^2)*$B$2+Inputs!$B$8*SQRT($B$2)*MC_Shocks!BC131)</f>
        <v>583.578040336925</v>
      </c>
      <c r="BF134" s="0" t="n">
        <f aca="false">BE134*EXP((Inputs!$B$6-Inputs!$B$7-0.5*Inputs!$B$8^2)*$B$2+Inputs!$B$8*SQRT($B$2)*MC_Shocks!BD131)</f>
        <v>583.624623537192</v>
      </c>
      <c r="BG134" s="0" t="n">
        <f aca="false">BF134*EXP((Inputs!$B$6-Inputs!$B$7-0.5*Inputs!$B$8^2)*$B$2+Inputs!$B$8*SQRT($B$2)*MC_Shocks!BE131)</f>
        <v>584.328198362803</v>
      </c>
      <c r="BH134" s="0" t="n">
        <f aca="false">BG134*EXP((Inputs!$B$6-Inputs!$B$7-0.5*Inputs!$B$8^2)*$B$2+Inputs!$B$8*SQRT($B$2)*MC_Shocks!BF131)</f>
        <v>584.63323490648</v>
      </c>
      <c r="BI134" s="0" t="n">
        <f aca="false">BH134*EXP((Inputs!$B$6-Inputs!$B$7-0.5*Inputs!$B$8^2)*$B$2+Inputs!$B$8*SQRT($B$2)*MC_Shocks!BG131)</f>
        <v>578.569017338737</v>
      </c>
      <c r="BJ134" s="0" t="n">
        <f aca="false">BI134*EXP((Inputs!$B$6-Inputs!$B$7-0.5*Inputs!$B$8^2)*$B$2+Inputs!$B$8*SQRT($B$2)*MC_Shocks!BH131)</f>
        <v>581.187876193088</v>
      </c>
      <c r="BK134" s="0" t="n">
        <f aca="false">BJ134*EXP((Inputs!$B$6-Inputs!$B$7-0.5*Inputs!$B$8^2)*$B$2+Inputs!$B$8*SQRT($B$2)*MC_Shocks!BI131)</f>
        <v>584.165157385059</v>
      </c>
      <c r="BL134" s="0" t="n">
        <f aca="false">BK134*EXP((Inputs!$B$6-Inputs!$B$7-0.5*Inputs!$B$8^2)*$B$2+Inputs!$B$8*SQRT($B$2)*MC_Shocks!BJ131)</f>
        <v>587.391202266846</v>
      </c>
      <c r="BM134" s="0" t="n">
        <f aca="false">BL134*EXP((Inputs!$B$6-Inputs!$B$7-0.5*Inputs!$B$8^2)*$B$2+Inputs!$B$8*SQRT($B$2)*MC_Shocks!BK131)</f>
        <v>591.874445678797</v>
      </c>
      <c r="BN134" s="0" t="n">
        <f aca="false">AVERAGE(C134:BM134)</f>
        <v>571.984084354617</v>
      </c>
      <c r="BO134" s="0" t="n">
        <f aca="false">MAX(B134:BM134)</f>
        <v>598.398375493631</v>
      </c>
      <c r="BP134" s="0" t="n">
        <f aca="false">MAX(BM134-Inputs!$B$4,0)</f>
        <v>16.8744456787965</v>
      </c>
      <c r="BQ134" s="0" t="n">
        <f aca="false">MAX(Inputs!$B$4-BM134,0)</f>
        <v>0</v>
      </c>
      <c r="BR134" s="0" t="n">
        <f aca="false">MAX(BN134-Inputs!$B$4,0)</f>
        <v>0</v>
      </c>
      <c r="BS134" s="0" t="n">
        <f aca="false">IF(BO134&gt;=Inputs!$B$9,0,MAX(BM134-Inputs!$B$4,0))</f>
        <v>16.8744456787965</v>
      </c>
    </row>
    <row r="135" customFormat="false" ht="15" hidden="false" customHeight="false" outlineLevel="0" collapsed="false">
      <c r="A135" s="0" t="n">
        <v>131</v>
      </c>
      <c r="B135" s="0" t="n">
        <f aca="false">Inputs!$B$3</f>
        <v>574.788024902344</v>
      </c>
      <c r="C135" s="0" t="n">
        <f aca="false">B135*EXP((Inputs!$B$6-Inputs!$B$7-0.5*Inputs!$B$8^2)*$B$2+Inputs!$B$8*SQRT($B$2)*MC_Shocks!A132)</f>
        <v>577.603453337197</v>
      </c>
      <c r="D135" s="0" t="n">
        <f aca="false">C135*EXP((Inputs!$B$6-Inputs!$B$7-0.5*Inputs!$B$8^2)*$B$2+Inputs!$B$8*SQRT($B$2)*MC_Shocks!B132)</f>
        <v>575.782017209073</v>
      </c>
      <c r="E135" s="0" t="n">
        <f aca="false">D135*EXP((Inputs!$B$6-Inputs!$B$7-0.5*Inputs!$B$8^2)*$B$2+Inputs!$B$8*SQRT($B$2)*MC_Shocks!C132)</f>
        <v>575.512833981008</v>
      </c>
      <c r="F135" s="0" t="n">
        <f aca="false">E135*EXP((Inputs!$B$6-Inputs!$B$7-0.5*Inputs!$B$8^2)*$B$2+Inputs!$B$8*SQRT($B$2)*MC_Shocks!D132)</f>
        <v>575.983345503012</v>
      </c>
      <c r="G135" s="0" t="n">
        <f aca="false">F135*EXP((Inputs!$B$6-Inputs!$B$7-0.5*Inputs!$B$8^2)*$B$2+Inputs!$B$8*SQRT($B$2)*MC_Shocks!E132)</f>
        <v>576.530042056353</v>
      </c>
      <c r="H135" s="0" t="n">
        <f aca="false">G135*EXP((Inputs!$B$6-Inputs!$B$7-0.5*Inputs!$B$8^2)*$B$2+Inputs!$B$8*SQRT($B$2)*MC_Shocks!F132)</f>
        <v>581.168422633883</v>
      </c>
      <c r="I135" s="0" t="n">
        <f aca="false">H135*EXP((Inputs!$B$6-Inputs!$B$7-0.5*Inputs!$B$8^2)*$B$2+Inputs!$B$8*SQRT($B$2)*MC_Shocks!G132)</f>
        <v>584.198677232312</v>
      </c>
      <c r="J135" s="0" t="n">
        <f aca="false">I135*EXP((Inputs!$B$6-Inputs!$B$7-0.5*Inputs!$B$8^2)*$B$2+Inputs!$B$8*SQRT($B$2)*MC_Shocks!H132)</f>
        <v>593.961758630005</v>
      </c>
      <c r="K135" s="0" t="n">
        <f aca="false">J135*EXP((Inputs!$B$6-Inputs!$B$7-0.5*Inputs!$B$8^2)*$B$2+Inputs!$B$8*SQRT($B$2)*MC_Shocks!I132)</f>
        <v>604.506908183053</v>
      </c>
      <c r="L135" s="0" t="n">
        <f aca="false">K135*EXP((Inputs!$B$6-Inputs!$B$7-0.5*Inputs!$B$8^2)*$B$2+Inputs!$B$8*SQRT($B$2)*MC_Shocks!J132)</f>
        <v>604.946051309369</v>
      </c>
      <c r="M135" s="0" t="n">
        <f aca="false">L135*EXP((Inputs!$B$6-Inputs!$B$7-0.5*Inputs!$B$8^2)*$B$2+Inputs!$B$8*SQRT($B$2)*MC_Shocks!K132)</f>
        <v>586.866620456194</v>
      </c>
      <c r="N135" s="0" t="n">
        <f aca="false">M135*EXP((Inputs!$B$6-Inputs!$B$7-0.5*Inputs!$B$8^2)*$B$2+Inputs!$B$8*SQRT($B$2)*MC_Shocks!L132)</f>
        <v>592.70905310737</v>
      </c>
      <c r="O135" s="0" t="n">
        <f aca="false">N135*EXP((Inputs!$B$6-Inputs!$B$7-0.5*Inputs!$B$8^2)*$B$2+Inputs!$B$8*SQRT($B$2)*MC_Shocks!M132)</f>
        <v>590.229347729436</v>
      </c>
      <c r="P135" s="0" t="n">
        <f aca="false">O135*EXP((Inputs!$B$6-Inputs!$B$7-0.5*Inputs!$B$8^2)*$B$2+Inputs!$B$8*SQRT($B$2)*MC_Shocks!N132)</f>
        <v>586.543816280094</v>
      </c>
      <c r="Q135" s="0" t="n">
        <f aca="false">P135*EXP((Inputs!$B$6-Inputs!$B$7-0.5*Inputs!$B$8^2)*$B$2+Inputs!$B$8*SQRT($B$2)*MC_Shocks!O132)</f>
        <v>584.747921100469</v>
      </c>
      <c r="R135" s="0" t="n">
        <f aca="false">Q135*EXP((Inputs!$B$6-Inputs!$B$7-0.5*Inputs!$B$8^2)*$B$2+Inputs!$B$8*SQRT($B$2)*MC_Shocks!P132)</f>
        <v>582.734672828426</v>
      </c>
      <c r="S135" s="0" t="n">
        <f aca="false">R135*EXP((Inputs!$B$6-Inputs!$B$7-0.5*Inputs!$B$8^2)*$B$2+Inputs!$B$8*SQRT($B$2)*MC_Shocks!Q132)</f>
        <v>585.627203918225</v>
      </c>
      <c r="T135" s="0" t="n">
        <f aca="false">S135*EXP((Inputs!$B$6-Inputs!$B$7-0.5*Inputs!$B$8^2)*$B$2+Inputs!$B$8*SQRT($B$2)*MC_Shocks!R132)</f>
        <v>578.481635369572</v>
      </c>
      <c r="U135" s="0" t="n">
        <f aca="false">T135*EXP((Inputs!$B$6-Inputs!$B$7-0.5*Inputs!$B$8^2)*$B$2+Inputs!$B$8*SQRT($B$2)*MC_Shocks!S132)</f>
        <v>573.611083596192</v>
      </c>
      <c r="V135" s="0" t="n">
        <f aca="false">U135*EXP((Inputs!$B$6-Inputs!$B$7-0.5*Inputs!$B$8^2)*$B$2+Inputs!$B$8*SQRT($B$2)*MC_Shocks!T132)</f>
        <v>575.22898890938</v>
      </c>
      <c r="W135" s="0" t="n">
        <f aca="false">V135*EXP((Inputs!$B$6-Inputs!$B$7-0.5*Inputs!$B$8^2)*$B$2+Inputs!$B$8*SQRT($B$2)*MC_Shocks!U132)</f>
        <v>578.133217086333</v>
      </c>
      <c r="X135" s="0" t="n">
        <f aca="false">W135*EXP((Inputs!$B$6-Inputs!$B$7-0.5*Inputs!$B$8^2)*$B$2+Inputs!$B$8*SQRT($B$2)*MC_Shocks!V132)</f>
        <v>581.137839544469</v>
      </c>
      <c r="Y135" s="0" t="n">
        <f aca="false">X135*EXP((Inputs!$B$6-Inputs!$B$7-0.5*Inputs!$B$8^2)*$B$2+Inputs!$B$8*SQRT($B$2)*MC_Shocks!W132)</f>
        <v>577.575271222349</v>
      </c>
      <c r="Z135" s="0" t="n">
        <f aca="false">Y135*EXP((Inputs!$B$6-Inputs!$B$7-0.5*Inputs!$B$8^2)*$B$2+Inputs!$B$8*SQRT($B$2)*MC_Shocks!X132)</f>
        <v>573.164383730235</v>
      </c>
      <c r="AA135" s="0" t="n">
        <f aca="false">Z135*EXP((Inputs!$B$6-Inputs!$B$7-0.5*Inputs!$B$8^2)*$B$2+Inputs!$B$8*SQRT($B$2)*MC_Shocks!Y132)</f>
        <v>570.919244535609</v>
      </c>
      <c r="AB135" s="0" t="n">
        <f aca="false">AA135*EXP((Inputs!$B$6-Inputs!$B$7-0.5*Inputs!$B$8^2)*$B$2+Inputs!$B$8*SQRT($B$2)*MC_Shocks!Z132)</f>
        <v>572.060640385403</v>
      </c>
      <c r="AC135" s="0" t="n">
        <f aca="false">AB135*EXP((Inputs!$B$6-Inputs!$B$7-0.5*Inputs!$B$8^2)*$B$2+Inputs!$B$8*SQRT($B$2)*MC_Shocks!AA132)</f>
        <v>578.896417233677</v>
      </c>
      <c r="AD135" s="0" t="n">
        <f aca="false">AC135*EXP((Inputs!$B$6-Inputs!$B$7-0.5*Inputs!$B$8^2)*$B$2+Inputs!$B$8*SQRT($B$2)*MC_Shocks!AB132)</f>
        <v>569.623519529959</v>
      </c>
      <c r="AE135" s="0" t="n">
        <f aca="false">AD135*EXP((Inputs!$B$6-Inputs!$B$7-0.5*Inputs!$B$8^2)*$B$2+Inputs!$B$8*SQRT($B$2)*MC_Shocks!AC132)</f>
        <v>568.680602736811</v>
      </c>
      <c r="AF135" s="0" t="n">
        <f aca="false">AE135*EXP((Inputs!$B$6-Inputs!$B$7-0.5*Inputs!$B$8^2)*$B$2+Inputs!$B$8*SQRT($B$2)*MC_Shocks!AD132)</f>
        <v>562.753211910708</v>
      </c>
      <c r="AG135" s="0" t="n">
        <f aca="false">AF135*EXP((Inputs!$B$6-Inputs!$B$7-0.5*Inputs!$B$8^2)*$B$2+Inputs!$B$8*SQRT($B$2)*MC_Shocks!AE132)</f>
        <v>555.477630044859</v>
      </c>
      <c r="AH135" s="0" t="n">
        <f aca="false">AG135*EXP((Inputs!$B$6-Inputs!$B$7-0.5*Inputs!$B$8^2)*$B$2+Inputs!$B$8*SQRT($B$2)*MC_Shocks!AF132)</f>
        <v>559.807791515711</v>
      </c>
      <c r="AI135" s="0" t="n">
        <f aca="false">AH135*EXP((Inputs!$B$6-Inputs!$B$7-0.5*Inputs!$B$8^2)*$B$2+Inputs!$B$8*SQRT($B$2)*MC_Shocks!AG132)</f>
        <v>562.284701876614</v>
      </c>
      <c r="AJ135" s="0" t="n">
        <f aca="false">AI135*EXP((Inputs!$B$6-Inputs!$B$7-0.5*Inputs!$B$8^2)*$B$2+Inputs!$B$8*SQRT($B$2)*MC_Shocks!AH132)</f>
        <v>564.346246210613</v>
      </c>
      <c r="AK135" s="0" t="n">
        <f aca="false">AJ135*EXP((Inputs!$B$6-Inputs!$B$7-0.5*Inputs!$B$8^2)*$B$2+Inputs!$B$8*SQRT($B$2)*MC_Shocks!AI132)</f>
        <v>568.538347429315</v>
      </c>
      <c r="AL135" s="0" t="n">
        <f aca="false">AK135*EXP((Inputs!$B$6-Inputs!$B$7-0.5*Inputs!$B$8^2)*$B$2+Inputs!$B$8*SQRT($B$2)*MC_Shocks!AJ132)</f>
        <v>566.432262305883</v>
      </c>
      <c r="AM135" s="0" t="n">
        <f aca="false">AL135*EXP((Inputs!$B$6-Inputs!$B$7-0.5*Inputs!$B$8^2)*$B$2+Inputs!$B$8*SQRT($B$2)*MC_Shocks!AK132)</f>
        <v>564.544794080628</v>
      </c>
      <c r="AN135" s="0" t="n">
        <f aca="false">AM135*EXP((Inputs!$B$6-Inputs!$B$7-0.5*Inputs!$B$8^2)*$B$2+Inputs!$B$8*SQRT($B$2)*MC_Shocks!AL132)</f>
        <v>574.473159037649</v>
      </c>
      <c r="AO135" s="0" t="n">
        <f aca="false">AN135*EXP((Inputs!$B$6-Inputs!$B$7-0.5*Inputs!$B$8^2)*$B$2+Inputs!$B$8*SQRT($B$2)*MC_Shocks!AM132)</f>
        <v>573.404651067151</v>
      </c>
      <c r="AP135" s="0" t="n">
        <f aca="false">AO135*EXP((Inputs!$B$6-Inputs!$B$7-0.5*Inputs!$B$8^2)*$B$2+Inputs!$B$8*SQRT($B$2)*MC_Shocks!AN132)</f>
        <v>576.812794092771</v>
      </c>
      <c r="AQ135" s="0" t="n">
        <f aca="false">AP135*EXP((Inputs!$B$6-Inputs!$B$7-0.5*Inputs!$B$8^2)*$B$2+Inputs!$B$8*SQRT($B$2)*MC_Shocks!AO132)</f>
        <v>576.896410454355</v>
      </c>
      <c r="AR135" s="0" t="n">
        <f aca="false">AQ135*EXP((Inputs!$B$6-Inputs!$B$7-0.5*Inputs!$B$8^2)*$B$2+Inputs!$B$8*SQRT($B$2)*MC_Shocks!AP132)</f>
        <v>568.553197510681</v>
      </c>
      <c r="AS135" s="0" t="n">
        <f aca="false">AR135*EXP((Inputs!$B$6-Inputs!$B$7-0.5*Inputs!$B$8^2)*$B$2+Inputs!$B$8*SQRT($B$2)*MC_Shocks!AQ132)</f>
        <v>559.458442938308</v>
      </c>
      <c r="AT135" s="0" t="n">
        <f aca="false">AS135*EXP((Inputs!$B$6-Inputs!$B$7-0.5*Inputs!$B$8^2)*$B$2+Inputs!$B$8*SQRT($B$2)*MC_Shocks!AR132)</f>
        <v>556.947242456392</v>
      </c>
      <c r="AU135" s="0" t="n">
        <f aca="false">AT135*EXP((Inputs!$B$6-Inputs!$B$7-0.5*Inputs!$B$8^2)*$B$2+Inputs!$B$8*SQRT($B$2)*MC_Shocks!AS132)</f>
        <v>561.685933144893</v>
      </c>
      <c r="AV135" s="0" t="n">
        <f aca="false">AU135*EXP((Inputs!$B$6-Inputs!$B$7-0.5*Inputs!$B$8^2)*$B$2+Inputs!$B$8*SQRT($B$2)*MC_Shocks!AT132)</f>
        <v>565.262751831495</v>
      </c>
      <c r="AW135" s="0" t="n">
        <f aca="false">AV135*EXP((Inputs!$B$6-Inputs!$B$7-0.5*Inputs!$B$8^2)*$B$2+Inputs!$B$8*SQRT($B$2)*MC_Shocks!AU132)</f>
        <v>569.430271181413</v>
      </c>
      <c r="AX135" s="0" t="n">
        <f aca="false">AW135*EXP((Inputs!$B$6-Inputs!$B$7-0.5*Inputs!$B$8^2)*$B$2+Inputs!$B$8*SQRT($B$2)*MC_Shocks!AV132)</f>
        <v>565.042226555357</v>
      </c>
      <c r="AY135" s="0" t="n">
        <f aca="false">AX135*EXP((Inputs!$B$6-Inputs!$B$7-0.5*Inputs!$B$8^2)*$B$2+Inputs!$B$8*SQRT($B$2)*MC_Shocks!AW132)</f>
        <v>572.385918599636</v>
      </c>
      <c r="AZ135" s="0" t="n">
        <f aca="false">AY135*EXP((Inputs!$B$6-Inputs!$B$7-0.5*Inputs!$B$8^2)*$B$2+Inputs!$B$8*SQRT($B$2)*MC_Shocks!AX132)</f>
        <v>568.074921211912</v>
      </c>
      <c r="BA135" s="0" t="n">
        <f aca="false">AZ135*EXP((Inputs!$B$6-Inputs!$B$7-0.5*Inputs!$B$8^2)*$B$2+Inputs!$B$8*SQRT($B$2)*MC_Shocks!AY132)</f>
        <v>569.088506186591</v>
      </c>
      <c r="BB135" s="0" t="n">
        <f aca="false">BA135*EXP((Inputs!$B$6-Inputs!$B$7-0.5*Inputs!$B$8^2)*$B$2+Inputs!$B$8*SQRT($B$2)*MC_Shocks!AZ132)</f>
        <v>569.095451045878</v>
      </c>
      <c r="BC135" s="0" t="n">
        <f aca="false">BB135*EXP((Inputs!$B$6-Inputs!$B$7-0.5*Inputs!$B$8^2)*$B$2+Inputs!$B$8*SQRT($B$2)*MC_Shocks!BA132)</f>
        <v>568.364629338754</v>
      </c>
      <c r="BD135" s="0" t="n">
        <f aca="false">BC135*EXP((Inputs!$B$6-Inputs!$B$7-0.5*Inputs!$B$8^2)*$B$2+Inputs!$B$8*SQRT($B$2)*MC_Shocks!BB132)</f>
        <v>574.48643934505</v>
      </c>
      <c r="BE135" s="0" t="n">
        <f aca="false">BD135*EXP((Inputs!$B$6-Inputs!$B$7-0.5*Inputs!$B$8^2)*$B$2+Inputs!$B$8*SQRT($B$2)*MC_Shocks!BC132)</f>
        <v>571.33584475991</v>
      </c>
      <c r="BF135" s="0" t="n">
        <f aca="false">BE135*EXP((Inputs!$B$6-Inputs!$B$7-0.5*Inputs!$B$8^2)*$B$2+Inputs!$B$8*SQRT($B$2)*MC_Shocks!BD132)</f>
        <v>565.304864094091</v>
      </c>
      <c r="BG135" s="0" t="n">
        <f aca="false">BF135*EXP((Inputs!$B$6-Inputs!$B$7-0.5*Inputs!$B$8^2)*$B$2+Inputs!$B$8*SQRT($B$2)*MC_Shocks!BE132)</f>
        <v>565.447876683795</v>
      </c>
      <c r="BH135" s="0" t="n">
        <f aca="false">BG135*EXP((Inputs!$B$6-Inputs!$B$7-0.5*Inputs!$B$8^2)*$B$2+Inputs!$B$8*SQRT($B$2)*MC_Shocks!BF132)</f>
        <v>563.710395831715</v>
      </c>
      <c r="BI135" s="0" t="n">
        <f aca="false">BH135*EXP((Inputs!$B$6-Inputs!$B$7-0.5*Inputs!$B$8^2)*$B$2+Inputs!$B$8*SQRT($B$2)*MC_Shocks!BG132)</f>
        <v>579.072457183439</v>
      </c>
      <c r="BJ135" s="0" t="n">
        <f aca="false">BI135*EXP((Inputs!$B$6-Inputs!$B$7-0.5*Inputs!$B$8^2)*$B$2+Inputs!$B$8*SQRT($B$2)*MC_Shocks!BH132)</f>
        <v>582.243442765981</v>
      </c>
      <c r="BK135" s="0" t="n">
        <f aca="false">BJ135*EXP((Inputs!$B$6-Inputs!$B$7-0.5*Inputs!$B$8^2)*$B$2+Inputs!$B$8*SQRT($B$2)*MC_Shocks!BI132)</f>
        <v>580.410546374822</v>
      </c>
      <c r="BL135" s="0" t="n">
        <f aca="false">BK135*EXP((Inputs!$B$6-Inputs!$B$7-0.5*Inputs!$B$8^2)*$B$2+Inputs!$B$8*SQRT($B$2)*MC_Shocks!BJ132)</f>
        <v>575.622421524945</v>
      </c>
      <c r="BM135" s="0" t="n">
        <f aca="false">BL135*EXP((Inputs!$B$6-Inputs!$B$7-0.5*Inputs!$B$8^2)*$B$2+Inputs!$B$8*SQRT($B$2)*MC_Shocks!BK132)</f>
        <v>567.153505951066</v>
      </c>
      <c r="BN135" s="0" t="n">
        <f aca="false">AVERAGE(C135:BM135)</f>
        <v>574.303401205045</v>
      </c>
      <c r="BO135" s="0" t="n">
        <f aca="false">MAX(B135:BM135)</f>
        <v>604.946051309369</v>
      </c>
      <c r="BP135" s="0" t="n">
        <f aca="false">MAX(BM135-Inputs!$B$4,0)</f>
        <v>0</v>
      </c>
      <c r="BQ135" s="0" t="n">
        <f aca="false">MAX(Inputs!$B$4-BM135,0)</f>
        <v>7.84649404893446</v>
      </c>
      <c r="BR135" s="0" t="n">
        <f aca="false">MAX(BN135-Inputs!$B$4,0)</f>
        <v>0</v>
      </c>
      <c r="BS135" s="0" t="n">
        <f aca="false">IF(BO135&gt;=Inputs!$B$9,0,MAX(BM135-Inputs!$B$4,0))</f>
        <v>0</v>
      </c>
    </row>
    <row r="136" customFormat="false" ht="15" hidden="false" customHeight="false" outlineLevel="0" collapsed="false">
      <c r="A136" s="0" t="n">
        <v>132</v>
      </c>
      <c r="B136" s="0" t="n">
        <f aca="false">Inputs!$B$3</f>
        <v>574.788024902344</v>
      </c>
      <c r="C136" s="0" t="n">
        <f aca="false">B136*EXP((Inputs!$B$6-Inputs!$B$7-0.5*Inputs!$B$8^2)*$B$2+Inputs!$B$8*SQRT($B$2)*MC_Shocks!A133)</f>
        <v>570.1860010307</v>
      </c>
      <c r="D136" s="0" t="n">
        <f aca="false">C136*EXP((Inputs!$B$6-Inputs!$B$7-0.5*Inputs!$B$8^2)*$B$2+Inputs!$B$8*SQRT($B$2)*MC_Shocks!B133)</f>
        <v>570.759985982258</v>
      </c>
      <c r="E136" s="0" t="n">
        <f aca="false">D136*EXP((Inputs!$B$6-Inputs!$B$7-0.5*Inputs!$B$8^2)*$B$2+Inputs!$B$8*SQRT($B$2)*MC_Shocks!C133)</f>
        <v>577.313849392055</v>
      </c>
      <c r="F136" s="0" t="n">
        <f aca="false">E136*EXP((Inputs!$B$6-Inputs!$B$7-0.5*Inputs!$B$8^2)*$B$2+Inputs!$B$8*SQRT($B$2)*MC_Shocks!D133)</f>
        <v>582.528840401926</v>
      </c>
      <c r="G136" s="0" t="n">
        <f aca="false">F136*EXP((Inputs!$B$6-Inputs!$B$7-0.5*Inputs!$B$8^2)*$B$2+Inputs!$B$8*SQRT($B$2)*MC_Shocks!E133)</f>
        <v>583.643542305308</v>
      </c>
      <c r="H136" s="0" t="n">
        <f aca="false">G136*EXP((Inputs!$B$6-Inputs!$B$7-0.5*Inputs!$B$8^2)*$B$2+Inputs!$B$8*SQRT($B$2)*MC_Shocks!F133)</f>
        <v>582.204100817004</v>
      </c>
      <c r="I136" s="0" t="n">
        <f aca="false">H136*EXP((Inputs!$B$6-Inputs!$B$7-0.5*Inputs!$B$8^2)*$B$2+Inputs!$B$8*SQRT($B$2)*MC_Shocks!G133)</f>
        <v>583.502000747554</v>
      </c>
      <c r="J136" s="0" t="n">
        <f aca="false">I136*EXP((Inputs!$B$6-Inputs!$B$7-0.5*Inputs!$B$8^2)*$B$2+Inputs!$B$8*SQRT($B$2)*MC_Shocks!H133)</f>
        <v>581.161026974195</v>
      </c>
      <c r="K136" s="0" t="n">
        <f aca="false">J136*EXP((Inputs!$B$6-Inputs!$B$7-0.5*Inputs!$B$8^2)*$B$2+Inputs!$B$8*SQRT($B$2)*MC_Shocks!I133)</f>
        <v>589.193065728002</v>
      </c>
      <c r="L136" s="0" t="n">
        <f aca="false">K136*EXP((Inputs!$B$6-Inputs!$B$7-0.5*Inputs!$B$8^2)*$B$2+Inputs!$B$8*SQRT($B$2)*MC_Shocks!J133)</f>
        <v>588.364941948552</v>
      </c>
      <c r="M136" s="0" t="n">
        <f aca="false">L136*EXP((Inputs!$B$6-Inputs!$B$7-0.5*Inputs!$B$8^2)*$B$2+Inputs!$B$8*SQRT($B$2)*MC_Shocks!K133)</f>
        <v>588.017563766013</v>
      </c>
      <c r="N136" s="0" t="n">
        <f aca="false">M136*EXP((Inputs!$B$6-Inputs!$B$7-0.5*Inputs!$B$8^2)*$B$2+Inputs!$B$8*SQRT($B$2)*MC_Shocks!L133)</f>
        <v>577.826189175138</v>
      </c>
      <c r="O136" s="0" t="n">
        <f aca="false">N136*EXP((Inputs!$B$6-Inputs!$B$7-0.5*Inputs!$B$8^2)*$B$2+Inputs!$B$8*SQRT($B$2)*MC_Shocks!M133)</f>
        <v>576.985457980767</v>
      </c>
      <c r="P136" s="0" t="n">
        <f aca="false">O136*EXP((Inputs!$B$6-Inputs!$B$7-0.5*Inputs!$B$8^2)*$B$2+Inputs!$B$8*SQRT($B$2)*MC_Shocks!N133)</f>
        <v>580.881738027948</v>
      </c>
      <c r="Q136" s="0" t="n">
        <f aca="false">P136*EXP((Inputs!$B$6-Inputs!$B$7-0.5*Inputs!$B$8^2)*$B$2+Inputs!$B$8*SQRT($B$2)*MC_Shocks!O133)</f>
        <v>576.036665067667</v>
      </c>
      <c r="R136" s="0" t="n">
        <f aca="false">Q136*EXP((Inputs!$B$6-Inputs!$B$7-0.5*Inputs!$B$8^2)*$B$2+Inputs!$B$8*SQRT($B$2)*MC_Shocks!P133)</f>
        <v>572.67032717512</v>
      </c>
      <c r="S136" s="0" t="n">
        <f aca="false">R136*EXP((Inputs!$B$6-Inputs!$B$7-0.5*Inputs!$B$8^2)*$B$2+Inputs!$B$8*SQRT($B$2)*MC_Shocks!Q133)</f>
        <v>576.337299770718</v>
      </c>
      <c r="T136" s="0" t="n">
        <f aca="false">S136*EXP((Inputs!$B$6-Inputs!$B$7-0.5*Inputs!$B$8^2)*$B$2+Inputs!$B$8*SQRT($B$2)*MC_Shocks!R133)</f>
        <v>569.679056092423</v>
      </c>
      <c r="U136" s="0" t="n">
        <f aca="false">T136*EXP((Inputs!$B$6-Inputs!$B$7-0.5*Inputs!$B$8^2)*$B$2+Inputs!$B$8*SQRT($B$2)*MC_Shocks!S133)</f>
        <v>574.533820264822</v>
      </c>
      <c r="V136" s="0" t="n">
        <f aca="false">U136*EXP((Inputs!$B$6-Inputs!$B$7-0.5*Inputs!$B$8^2)*$B$2+Inputs!$B$8*SQRT($B$2)*MC_Shocks!T133)</f>
        <v>572.167519978131</v>
      </c>
      <c r="W136" s="0" t="n">
        <f aca="false">V136*EXP((Inputs!$B$6-Inputs!$B$7-0.5*Inputs!$B$8^2)*$B$2+Inputs!$B$8*SQRT($B$2)*MC_Shocks!U133)</f>
        <v>570.460338780641</v>
      </c>
      <c r="X136" s="0" t="n">
        <f aca="false">W136*EXP((Inputs!$B$6-Inputs!$B$7-0.5*Inputs!$B$8^2)*$B$2+Inputs!$B$8*SQRT($B$2)*MC_Shocks!V133)</f>
        <v>565.450235591783</v>
      </c>
      <c r="Y136" s="0" t="n">
        <f aca="false">X136*EXP((Inputs!$B$6-Inputs!$B$7-0.5*Inputs!$B$8^2)*$B$2+Inputs!$B$8*SQRT($B$2)*MC_Shocks!W133)</f>
        <v>567.202081453644</v>
      </c>
      <c r="Z136" s="0" t="n">
        <f aca="false">Y136*EXP((Inputs!$B$6-Inputs!$B$7-0.5*Inputs!$B$8^2)*$B$2+Inputs!$B$8*SQRT($B$2)*MC_Shocks!X133)</f>
        <v>578.433762342365</v>
      </c>
      <c r="AA136" s="0" t="n">
        <f aca="false">Z136*EXP((Inputs!$B$6-Inputs!$B$7-0.5*Inputs!$B$8^2)*$B$2+Inputs!$B$8*SQRT($B$2)*MC_Shocks!Y133)</f>
        <v>582.085856100987</v>
      </c>
      <c r="AB136" s="0" t="n">
        <f aca="false">AA136*EXP((Inputs!$B$6-Inputs!$B$7-0.5*Inputs!$B$8^2)*$B$2+Inputs!$B$8*SQRT($B$2)*MC_Shocks!Z133)</f>
        <v>578.163061600674</v>
      </c>
      <c r="AC136" s="0" t="n">
        <f aca="false">AB136*EXP((Inputs!$B$6-Inputs!$B$7-0.5*Inputs!$B$8^2)*$B$2+Inputs!$B$8*SQRT($B$2)*MC_Shocks!AA133)</f>
        <v>583.450201663386</v>
      </c>
      <c r="AD136" s="0" t="n">
        <f aca="false">AC136*EXP((Inputs!$B$6-Inputs!$B$7-0.5*Inputs!$B$8^2)*$B$2+Inputs!$B$8*SQRT($B$2)*MC_Shocks!AB133)</f>
        <v>582.04119390144</v>
      </c>
      <c r="AE136" s="0" t="n">
        <f aca="false">AD136*EXP((Inputs!$B$6-Inputs!$B$7-0.5*Inputs!$B$8^2)*$B$2+Inputs!$B$8*SQRT($B$2)*MC_Shocks!AC133)</f>
        <v>588.477850376268</v>
      </c>
      <c r="AF136" s="0" t="n">
        <f aca="false">AE136*EXP((Inputs!$B$6-Inputs!$B$7-0.5*Inputs!$B$8^2)*$B$2+Inputs!$B$8*SQRT($B$2)*MC_Shocks!AD133)</f>
        <v>592.311659791461</v>
      </c>
      <c r="AG136" s="0" t="n">
        <f aca="false">AF136*EXP((Inputs!$B$6-Inputs!$B$7-0.5*Inputs!$B$8^2)*$B$2+Inputs!$B$8*SQRT($B$2)*MC_Shocks!AE133)</f>
        <v>578.697245766417</v>
      </c>
      <c r="AH136" s="0" t="n">
        <f aca="false">AG136*EXP((Inputs!$B$6-Inputs!$B$7-0.5*Inputs!$B$8^2)*$B$2+Inputs!$B$8*SQRT($B$2)*MC_Shocks!AF133)</f>
        <v>574.16020053479</v>
      </c>
      <c r="AI136" s="0" t="n">
        <f aca="false">AH136*EXP((Inputs!$B$6-Inputs!$B$7-0.5*Inputs!$B$8^2)*$B$2+Inputs!$B$8*SQRT($B$2)*MC_Shocks!AG133)</f>
        <v>578.532399564907</v>
      </c>
      <c r="AJ136" s="0" t="n">
        <f aca="false">AI136*EXP((Inputs!$B$6-Inputs!$B$7-0.5*Inputs!$B$8^2)*$B$2+Inputs!$B$8*SQRT($B$2)*MC_Shocks!AH133)</f>
        <v>579.283485587746</v>
      </c>
      <c r="AK136" s="0" t="n">
        <f aca="false">AJ136*EXP((Inputs!$B$6-Inputs!$B$7-0.5*Inputs!$B$8^2)*$B$2+Inputs!$B$8*SQRT($B$2)*MC_Shocks!AI133)</f>
        <v>574.652138897157</v>
      </c>
      <c r="AL136" s="0" t="n">
        <f aca="false">AK136*EXP((Inputs!$B$6-Inputs!$B$7-0.5*Inputs!$B$8^2)*$B$2+Inputs!$B$8*SQRT($B$2)*MC_Shocks!AJ133)</f>
        <v>571.824981811744</v>
      </c>
      <c r="AM136" s="0" t="n">
        <f aca="false">AL136*EXP((Inputs!$B$6-Inputs!$B$7-0.5*Inputs!$B$8^2)*$B$2+Inputs!$B$8*SQRT($B$2)*MC_Shocks!AK133)</f>
        <v>563.295972303055</v>
      </c>
      <c r="AN136" s="0" t="n">
        <f aca="false">AM136*EXP((Inputs!$B$6-Inputs!$B$7-0.5*Inputs!$B$8^2)*$B$2+Inputs!$B$8*SQRT($B$2)*MC_Shocks!AL133)</f>
        <v>562.954305074753</v>
      </c>
      <c r="AO136" s="0" t="n">
        <f aca="false">AN136*EXP((Inputs!$B$6-Inputs!$B$7-0.5*Inputs!$B$8^2)*$B$2+Inputs!$B$8*SQRT($B$2)*MC_Shocks!AM133)</f>
        <v>572.968135156723</v>
      </c>
      <c r="AP136" s="0" t="n">
        <f aca="false">AO136*EXP((Inputs!$B$6-Inputs!$B$7-0.5*Inputs!$B$8^2)*$B$2+Inputs!$B$8*SQRT($B$2)*MC_Shocks!AN133)</f>
        <v>576.692927911944</v>
      </c>
      <c r="AQ136" s="0" t="n">
        <f aca="false">AP136*EXP((Inputs!$B$6-Inputs!$B$7-0.5*Inputs!$B$8^2)*$B$2+Inputs!$B$8*SQRT($B$2)*MC_Shocks!AO133)</f>
        <v>586.856753092448</v>
      </c>
      <c r="AR136" s="0" t="n">
        <f aca="false">AQ136*EXP((Inputs!$B$6-Inputs!$B$7-0.5*Inputs!$B$8^2)*$B$2+Inputs!$B$8*SQRT($B$2)*MC_Shocks!AP133)</f>
        <v>591.034923121146</v>
      </c>
      <c r="AS136" s="0" t="n">
        <f aca="false">AR136*EXP((Inputs!$B$6-Inputs!$B$7-0.5*Inputs!$B$8^2)*$B$2+Inputs!$B$8*SQRT($B$2)*MC_Shocks!AQ133)</f>
        <v>595.928318280808</v>
      </c>
      <c r="AT136" s="0" t="n">
        <f aca="false">AS136*EXP((Inputs!$B$6-Inputs!$B$7-0.5*Inputs!$B$8^2)*$B$2+Inputs!$B$8*SQRT($B$2)*MC_Shocks!AR133)</f>
        <v>605.391287644005</v>
      </c>
      <c r="AU136" s="0" t="n">
        <f aca="false">AT136*EXP((Inputs!$B$6-Inputs!$B$7-0.5*Inputs!$B$8^2)*$B$2+Inputs!$B$8*SQRT($B$2)*MC_Shocks!AS133)</f>
        <v>607.263104572037</v>
      </c>
      <c r="AV136" s="0" t="n">
        <f aca="false">AU136*EXP((Inputs!$B$6-Inputs!$B$7-0.5*Inputs!$B$8^2)*$B$2+Inputs!$B$8*SQRT($B$2)*MC_Shocks!AT133)</f>
        <v>606.41902560954</v>
      </c>
      <c r="AW136" s="0" t="n">
        <f aca="false">AV136*EXP((Inputs!$B$6-Inputs!$B$7-0.5*Inputs!$B$8^2)*$B$2+Inputs!$B$8*SQRT($B$2)*MC_Shocks!AU133)</f>
        <v>611.464908793182</v>
      </c>
      <c r="AX136" s="0" t="n">
        <f aca="false">AW136*EXP((Inputs!$B$6-Inputs!$B$7-0.5*Inputs!$B$8^2)*$B$2+Inputs!$B$8*SQRT($B$2)*MC_Shocks!AV133)</f>
        <v>618.616265287825</v>
      </c>
      <c r="AY136" s="0" t="n">
        <f aca="false">AX136*EXP((Inputs!$B$6-Inputs!$B$7-0.5*Inputs!$B$8^2)*$B$2+Inputs!$B$8*SQRT($B$2)*MC_Shocks!AW133)</f>
        <v>616.323470739805</v>
      </c>
      <c r="AZ136" s="0" t="n">
        <f aca="false">AY136*EXP((Inputs!$B$6-Inputs!$B$7-0.5*Inputs!$B$8^2)*$B$2+Inputs!$B$8*SQRT($B$2)*MC_Shocks!AX133)</f>
        <v>612.863409978642</v>
      </c>
      <c r="BA136" s="0" t="n">
        <f aca="false">AZ136*EXP((Inputs!$B$6-Inputs!$B$7-0.5*Inputs!$B$8^2)*$B$2+Inputs!$B$8*SQRT($B$2)*MC_Shocks!AY133)</f>
        <v>613.596751632825</v>
      </c>
      <c r="BB136" s="0" t="n">
        <f aca="false">BA136*EXP((Inputs!$B$6-Inputs!$B$7-0.5*Inputs!$B$8^2)*$B$2+Inputs!$B$8*SQRT($B$2)*MC_Shocks!AZ133)</f>
        <v>617.715831341812</v>
      </c>
      <c r="BC136" s="0" t="n">
        <f aca="false">BB136*EXP((Inputs!$B$6-Inputs!$B$7-0.5*Inputs!$B$8^2)*$B$2+Inputs!$B$8*SQRT($B$2)*MC_Shocks!BA133)</f>
        <v>621.697776470141</v>
      </c>
      <c r="BD136" s="0" t="n">
        <f aca="false">BC136*EXP((Inputs!$B$6-Inputs!$B$7-0.5*Inputs!$B$8^2)*$B$2+Inputs!$B$8*SQRT($B$2)*MC_Shocks!BB133)</f>
        <v>614.771433849929</v>
      </c>
      <c r="BE136" s="0" t="n">
        <f aca="false">BD136*EXP((Inputs!$B$6-Inputs!$B$7-0.5*Inputs!$B$8^2)*$B$2+Inputs!$B$8*SQRT($B$2)*MC_Shocks!BC133)</f>
        <v>624.224182394873</v>
      </c>
      <c r="BF136" s="0" t="n">
        <f aca="false">BE136*EXP((Inputs!$B$6-Inputs!$B$7-0.5*Inputs!$B$8^2)*$B$2+Inputs!$B$8*SQRT($B$2)*MC_Shocks!BD133)</f>
        <v>621.11581482987</v>
      </c>
      <c r="BG136" s="0" t="n">
        <f aca="false">BF136*EXP((Inputs!$B$6-Inputs!$B$7-0.5*Inputs!$B$8^2)*$B$2+Inputs!$B$8*SQRT($B$2)*MC_Shocks!BE133)</f>
        <v>619.869603691994</v>
      </c>
      <c r="BH136" s="0" t="n">
        <f aca="false">BG136*EXP((Inputs!$B$6-Inputs!$B$7-0.5*Inputs!$B$8^2)*$B$2+Inputs!$B$8*SQRT($B$2)*MC_Shocks!BF133)</f>
        <v>615.50480065275</v>
      </c>
      <c r="BI136" s="0" t="n">
        <f aca="false">BH136*EXP((Inputs!$B$6-Inputs!$B$7-0.5*Inputs!$B$8^2)*$B$2+Inputs!$B$8*SQRT($B$2)*MC_Shocks!BG133)</f>
        <v>628.8814783679</v>
      </c>
      <c r="BJ136" s="0" t="n">
        <f aca="false">BI136*EXP((Inputs!$B$6-Inputs!$B$7-0.5*Inputs!$B$8^2)*$B$2+Inputs!$B$8*SQRT($B$2)*MC_Shocks!BH133)</f>
        <v>630.149740940356</v>
      </c>
      <c r="BK136" s="0" t="n">
        <f aca="false">BJ136*EXP((Inputs!$B$6-Inputs!$B$7-0.5*Inputs!$B$8^2)*$B$2+Inputs!$B$8*SQRT($B$2)*MC_Shocks!BI133)</f>
        <v>625.96912624128</v>
      </c>
      <c r="BL136" s="0" t="n">
        <f aca="false">BK136*EXP((Inputs!$B$6-Inputs!$B$7-0.5*Inputs!$B$8^2)*$B$2+Inputs!$B$8*SQRT($B$2)*MC_Shocks!BJ133)</f>
        <v>630.333377657365</v>
      </c>
      <c r="BM136" s="0" t="n">
        <f aca="false">BL136*EXP((Inputs!$B$6-Inputs!$B$7-0.5*Inputs!$B$8^2)*$B$2+Inputs!$B$8*SQRT($B$2)*MC_Shocks!BK133)</f>
        <v>634.250953704398</v>
      </c>
      <c r="BN136" s="0" t="n">
        <f aca="false">AVERAGE(C136:BM136)</f>
        <v>591.196402630684</v>
      </c>
      <c r="BO136" s="0" t="n">
        <f aca="false">MAX(B136:BM136)</f>
        <v>634.250953704398</v>
      </c>
      <c r="BP136" s="0" t="n">
        <f aca="false">MAX(BM136-Inputs!$B$4,0)</f>
        <v>59.2509537043982</v>
      </c>
      <c r="BQ136" s="0" t="n">
        <f aca="false">MAX(Inputs!$B$4-BM136,0)</f>
        <v>0</v>
      </c>
      <c r="BR136" s="0" t="n">
        <f aca="false">MAX(BN136-Inputs!$B$4,0)</f>
        <v>16.1964026306844</v>
      </c>
      <c r="BS136" s="0" t="n">
        <f aca="false">IF(BO136&gt;=Inputs!$B$9,0,MAX(BM136-Inputs!$B$4,0))</f>
        <v>0</v>
      </c>
    </row>
    <row r="137" customFormat="false" ht="15" hidden="false" customHeight="false" outlineLevel="0" collapsed="false">
      <c r="A137" s="0" t="n">
        <v>133</v>
      </c>
      <c r="B137" s="0" t="n">
        <f aca="false">Inputs!$B$3</f>
        <v>574.788024902344</v>
      </c>
      <c r="C137" s="0" t="n">
        <f aca="false">B137*EXP((Inputs!$B$6-Inputs!$B$7-0.5*Inputs!$B$8^2)*$B$2+Inputs!$B$8*SQRT($B$2)*MC_Shocks!A134)</f>
        <v>573.986810049273</v>
      </c>
      <c r="D137" s="0" t="n">
        <f aca="false">C137*EXP((Inputs!$B$6-Inputs!$B$7-0.5*Inputs!$B$8^2)*$B$2+Inputs!$B$8*SQRT($B$2)*MC_Shocks!B134)</f>
        <v>577.881739626477</v>
      </c>
      <c r="E137" s="0" t="n">
        <f aca="false">D137*EXP((Inputs!$B$6-Inputs!$B$7-0.5*Inputs!$B$8^2)*$B$2+Inputs!$B$8*SQRT($B$2)*MC_Shocks!C134)</f>
        <v>574.164857808499</v>
      </c>
      <c r="F137" s="0" t="n">
        <f aca="false">E137*EXP((Inputs!$B$6-Inputs!$B$7-0.5*Inputs!$B$8^2)*$B$2+Inputs!$B$8*SQRT($B$2)*MC_Shocks!D134)</f>
        <v>571.978034879679</v>
      </c>
      <c r="G137" s="0" t="n">
        <f aca="false">F137*EXP((Inputs!$B$6-Inputs!$B$7-0.5*Inputs!$B$8^2)*$B$2+Inputs!$B$8*SQRT($B$2)*MC_Shocks!E134)</f>
        <v>562.982164090407</v>
      </c>
      <c r="H137" s="0" t="n">
        <f aca="false">G137*EXP((Inputs!$B$6-Inputs!$B$7-0.5*Inputs!$B$8^2)*$B$2+Inputs!$B$8*SQRT($B$2)*MC_Shocks!F134)</f>
        <v>557.152740875601</v>
      </c>
      <c r="I137" s="0" t="n">
        <f aca="false">H137*EXP((Inputs!$B$6-Inputs!$B$7-0.5*Inputs!$B$8^2)*$B$2+Inputs!$B$8*SQRT($B$2)*MC_Shocks!G134)</f>
        <v>565.253111226757</v>
      </c>
      <c r="J137" s="0" t="n">
        <f aca="false">I137*EXP((Inputs!$B$6-Inputs!$B$7-0.5*Inputs!$B$8^2)*$B$2+Inputs!$B$8*SQRT($B$2)*MC_Shocks!H134)</f>
        <v>572.715642297902</v>
      </c>
      <c r="K137" s="0" t="n">
        <f aca="false">J137*EXP((Inputs!$B$6-Inputs!$B$7-0.5*Inputs!$B$8^2)*$B$2+Inputs!$B$8*SQRT($B$2)*MC_Shocks!I134)</f>
        <v>573.068673615278</v>
      </c>
      <c r="L137" s="0" t="n">
        <f aca="false">K137*EXP((Inputs!$B$6-Inputs!$B$7-0.5*Inputs!$B$8^2)*$B$2+Inputs!$B$8*SQRT($B$2)*MC_Shocks!J134)</f>
        <v>580.73344022226</v>
      </c>
      <c r="M137" s="0" t="n">
        <f aca="false">L137*EXP((Inputs!$B$6-Inputs!$B$7-0.5*Inputs!$B$8^2)*$B$2+Inputs!$B$8*SQRT($B$2)*MC_Shocks!K134)</f>
        <v>580.051167707543</v>
      </c>
      <c r="N137" s="0" t="n">
        <f aca="false">M137*EXP((Inputs!$B$6-Inputs!$B$7-0.5*Inputs!$B$8^2)*$B$2+Inputs!$B$8*SQRT($B$2)*MC_Shocks!L134)</f>
        <v>578.986802160916</v>
      </c>
      <c r="O137" s="0" t="n">
        <f aca="false">N137*EXP((Inputs!$B$6-Inputs!$B$7-0.5*Inputs!$B$8^2)*$B$2+Inputs!$B$8*SQRT($B$2)*MC_Shocks!M134)</f>
        <v>579.301059830572</v>
      </c>
      <c r="P137" s="0" t="n">
        <f aca="false">O137*EXP((Inputs!$B$6-Inputs!$B$7-0.5*Inputs!$B$8^2)*$B$2+Inputs!$B$8*SQRT($B$2)*MC_Shocks!N134)</f>
        <v>578.781850517334</v>
      </c>
      <c r="Q137" s="0" t="n">
        <f aca="false">P137*EXP((Inputs!$B$6-Inputs!$B$7-0.5*Inputs!$B$8^2)*$B$2+Inputs!$B$8*SQRT($B$2)*MC_Shocks!O134)</f>
        <v>577.849134054157</v>
      </c>
      <c r="R137" s="0" t="n">
        <f aca="false">Q137*EXP((Inputs!$B$6-Inputs!$B$7-0.5*Inputs!$B$8^2)*$B$2+Inputs!$B$8*SQRT($B$2)*MC_Shocks!P134)</f>
        <v>583.169383064029</v>
      </c>
      <c r="S137" s="0" t="n">
        <f aca="false">R137*EXP((Inputs!$B$6-Inputs!$B$7-0.5*Inputs!$B$8^2)*$B$2+Inputs!$B$8*SQRT($B$2)*MC_Shocks!Q134)</f>
        <v>583.919440603731</v>
      </c>
      <c r="T137" s="0" t="n">
        <f aca="false">S137*EXP((Inputs!$B$6-Inputs!$B$7-0.5*Inputs!$B$8^2)*$B$2+Inputs!$B$8*SQRT($B$2)*MC_Shocks!R134)</f>
        <v>587.284545031303</v>
      </c>
      <c r="U137" s="0" t="n">
        <f aca="false">T137*EXP((Inputs!$B$6-Inputs!$B$7-0.5*Inputs!$B$8^2)*$B$2+Inputs!$B$8*SQRT($B$2)*MC_Shocks!S134)</f>
        <v>592.165215434099</v>
      </c>
      <c r="V137" s="0" t="n">
        <f aca="false">U137*EXP((Inputs!$B$6-Inputs!$B$7-0.5*Inputs!$B$8^2)*$B$2+Inputs!$B$8*SQRT($B$2)*MC_Shocks!T134)</f>
        <v>594.047609342904</v>
      </c>
      <c r="W137" s="0" t="n">
        <f aca="false">V137*EXP((Inputs!$B$6-Inputs!$B$7-0.5*Inputs!$B$8^2)*$B$2+Inputs!$B$8*SQRT($B$2)*MC_Shocks!U134)</f>
        <v>589.548311344582</v>
      </c>
      <c r="X137" s="0" t="n">
        <f aca="false">W137*EXP((Inputs!$B$6-Inputs!$B$7-0.5*Inputs!$B$8^2)*$B$2+Inputs!$B$8*SQRT($B$2)*MC_Shocks!V134)</f>
        <v>583.309992803597</v>
      </c>
      <c r="Y137" s="0" t="n">
        <f aca="false">X137*EXP((Inputs!$B$6-Inputs!$B$7-0.5*Inputs!$B$8^2)*$B$2+Inputs!$B$8*SQRT($B$2)*MC_Shocks!W134)</f>
        <v>584.053952978851</v>
      </c>
      <c r="Z137" s="0" t="n">
        <f aca="false">Y137*EXP((Inputs!$B$6-Inputs!$B$7-0.5*Inputs!$B$8^2)*$B$2+Inputs!$B$8*SQRT($B$2)*MC_Shocks!X134)</f>
        <v>583.316034070541</v>
      </c>
      <c r="AA137" s="0" t="n">
        <f aca="false">Z137*EXP((Inputs!$B$6-Inputs!$B$7-0.5*Inputs!$B$8^2)*$B$2+Inputs!$B$8*SQRT($B$2)*MC_Shocks!Y134)</f>
        <v>583.775635044581</v>
      </c>
      <c r="AB137" s="0" t="n">
        <f aca="false">AA137*EXP((Inputs!$B$6-Inputs!$B$7-0.5*Inputs!$B$8^2)*$B$2+Inputs!$B$8*SQRT($B$2)*MC_Shocks!Z134)</f>
        <v>583.756354216343</v>
      </c>
      <c r="AC137" s="0" t="n">
        <f aca="false">AB137*EXP((Inputs!$B$6-Inputs!$B$7-0.5*Inputs!$B$8^2)*$B$2+Inputs!$B$8*SQRT($B$2)*MC_Shocks!AA134)</f>
        <v>595.900323628381</v>
      </c>
      <c r="AD137" s="0" t="n">
        <f aca="false">AC137*EXP((Inputs!$B$6-Inputs!$B$7-0.5*Inputs!$B$8^2)*$B$2+Inputs!$B$8*SQRT($B$2)*MC_Shocks!AB134)</f>
        <v>589.700691466114</v>
      </c>
      <c r="AE137" s="0" t="n">
        <f aca="false">AD137*EXP((Inputs!$B$6-Inputs!$B$7-0.5*Inputs!$B$8^2)*$B$2+Inputs!$B$8*SQRT($B$2)*MC_Shocks!AC134)</f>
        <v>580.519427363353</v>
      </c>
      <c r="AF137" s="0" t="n">
        <f aca="false">AE137*EXP((Inputs!$B$6-Inputs!$B$7-0.5*Inputs!$B$8^2)*$B$2+Inputs!$B$8*SQRT($B$2)*MC_Shocks!AD134)</f>
        <v>582.107027777013</v>
      </c>
      <c r="AG137" s="0" t="n">
        <f aca="false">AF137*EXP((Inputs!$B$6-Inputs!$B$7-0.5*Inputs!$B$8^2)*$B$2+Inputs!$B$8*SQRT($B$2)*MC_Shocks!AE134)</f>
        <v>580.426111980383</v>
      </c>
      <c r="AH137" s="0" t="n">
        <f aca="false">AG137*EXP((Inputs!$B$6-Inputs!$B$7-0.5*Inputs!$B$8^2)*$B$2+Inputs!$B$8*SQRT($B$2)*MC_Shocks!AF134)</f>
        <v>581.938162112298</v>
      </c>
      <c r="AI137" s="0" t="n">
        <f aca="false">AH137*EXP((Inputs!$B$6-Inputs!$B$7-0.5*Inputs!$B$8^2)*$B$2+Inputs!$B$8*SQRT($B$2)*MC_Shocks!AG134)</f>
        <v>584.69505649217</v>
      </c>
      <c r="AJ137" s="0" t="n">
        <f aca="false">AI137*EXP((Inputs!$B$6-Inputs!$B$7-0.5*Inputs!$B$8^2)*$B$2+Inputs!$B$8*SQRT($B$2)*MC_Shocks!AH134)</f>
        <v>590.737360720292</v>
      </c>
      <c r="AK137" s="0" t="n">
        <f aca="false">AJ137*EXP((Inputs!$B$6-Inputs!$B$7-0.5*Inputs!$B$8^2)*$B$2+Inputs!$B$8*SQRT($B$2)*MC_Shocks!AI134)</f>
        <v>583.771176287555</v>
      </c>
      <c r="AL137" s="0" t="n">
        <f aca="false">AK137*EXP((Inputs!$B$6-Inputs!$B$7-0.5*Inputs!$B$8^2)*$B$2+Inputs!$B$8*SQRT($B$2)*MC_Shocks!AJ134)</f>
        <v>581.253507316018</v>
      </c>
      <c r="AM137" s="0" t="n">
        <f aca="false">AL137*EXP((Inputs!$B$6-Inputs!$B$7-0.5*Inputs!$B$8^2)*$B$2+Inputs!$B$8*SQRT($B$2)*MC_Shocks!AK134)</f>
        <v>583.28893564388</v>
      </c>
      <c r="AN137" s="0" t="n">
        <f aca="false">AM137*EXP((Inputs!$B$6-Inputs!$B$7-0.5*Inputs!$B$8^2)*$B$2+Inputs!$B$8*SQRT($B$2)*MC_Shocks!AL134)</f>
        <v>586.920308747338</v>
      </c>
      <c r="AO137" s="0" t="n">
        <f aca="false">AN137*EXP((Inputs!$B$6-Inputs!$B$7-0.5*Inputs!$B$8^2)*$B$2+Inputs!$B$8*SQRT($B$2)*MC_Shocks!AM134)</f>
        <v>597.278753257936</v>
      </c>
      <c r="AP137" s="0" t="n">
        <f aca="false">AO137*EXP((Inputs!$B$6-Inputs!$B$7-0.5*Inputs!$B$8^2)*$B$2+Inputs!$B$8*SQRT($B$2)*MC_Shocks!AN134)</f>
        <v>601.881040010612</v>
      </c>
      <c r="AQ137" s="0" t="n">
        <f aca="false">AP137*EXP((Inputs!$B$6-Inputs!$B$7-0.5*Inputs!$B$8^2)*$B$2+Inputs!$B$8*SQRT($B$2)*MC_Shocks!AO134)</f>
        <v>601.666703806125</v>
      </c>
      <c r="AR137" s="0" t="n">
        <f aca="false">AQ137*EXP((Inputs!$B$6-Inputs!$B$7-0.5*Inputs!$B$8^2)*$B$2+Inputs!$B$8*SQRT($B$2)*MC_Shocks!AP134)</f>
        <v>597.487987773103</v>
      </c>
      <c r="AS137" s="0" t="n">
        <f aca="false">AR137*EXP((Inputs!$B$6-Inputs!$B$7-0.5*Inputs!$B$8^2)*$B$2+Inputs!$B$8*SQRT($B$2)*MC_Shocks!AQ134)</f>
        <v>594.875427328071</v>
      </c>
      <c r="AT137" s="0" t="n">
        <f aca="false">AS137*EXP((Inputs!$B$6-Inputs!$B$7-0.5*Inputs!$B$8^2)*$B$2+Inputs!$B$8*SQRT($B$2)*MC_Shocks!AR134)</f>
        <v>592.140807517486</v>
      </c>
      <c r="AU137" s="0" t="n">
        <f aca="false">AT137*EXP((Inputs!$B$6-Inputs!$B$7-0.5*Inputs!$B$8^2)*$B$2+Inputs!$B$8*SQRT($B$2)*MC_Shocks!AS134)</f>
        <v>595.282883884768</v>
      </c>
      <c r="AV137" s="0" t="n">
        <f aca="false">AU137*EXP((Inputs!$B$6-Inputs!$B$7-0.5*Inputs!$B$8^2)*$B$2+Inputs!$B$8*SQRT($B$2)*MC_Shocks!AT134)</f>
        <v>596.554024199503</v>
      </c>
      <c r="AW137" s="0" t="n">
        <f aca="false">AV137*EXP((Inputs!$B$6-Inputs!$B$7-0.5*Inputs!$B$8^2)*$B$2+Inputs!$B$8*SQRT($B$2)*MC_Shocks!AU134)</f>
        <v>590.378391825127</v>
      </c>
      <c r="AX137" s="0" t="n">
        <f aca="false">AW137*EXP((Inputs!$B$6-Inputs!$B$7-0.5*Inputs!$B$8^2)*$B$2+Inputs!$B$8*SQRT($B$2)*MC_Shocks!AV134)</f>
        <v>588.395894775176</v>
      </c>
      <c r="AY137" s="0" t="n">
        <f aca="false">AX137*EXP((Inputs!$B$6-Inputs!$B$7-0.5*Inputs!$B$8^2)*$B$2+Inputs!$B$8*SQRT($B$2)*MC_Shocks!AW134)</f>
        <v>592.562225828771</v>
      </c>
      <c r="AZ137" s="0" t="n">
        <f aca="false">AY137*EXP((Inputs!$B$6-Inputs!$B$7-0.5*Inputs!$B$8^2)*$B$2+Inputs!$B$8*SQRT($B$2)*MC_Shocks!AX134)</f>
        <v>594.27367254305</v>
      </c>
      <c r="BA137" s="0" t="n">
        <f aca="false">AZ137*EXP((Inputs!$B$6-Inputs!$B$7-0.5*Inputs!$B$8^2)*$B$2+Inputs!$B$8*SQRT($B$2)*MC_Shocks!AY134)</f>
        <v>597.016830455917</v>
      </c>
      <c r="BB137" s="0" t="n">
        <f aca="false">BA137*EXP((Inputs!$B$6-Inputs!$B$7-0.5*Inputs!$B$8^2)*$B$2+Inputs!$B$8*SQRT($B$2)*MC_Shocks!AZ134)</f>
        <v>598.889636810159</v>
      </c>
      <c r="BC137" s="0" t="n">
        <f aca="false">BB137*EXP((Inputs!$B$6-Inputs!$B$7-0.5*Inputs!$B$8^2)*$B$2+Inputs!$B$8*SQRT($B$2)*MC_Shocks!BA134)</f>
        <v>606.724049905539</v>
      </c>
      <c r="BD137" s="0" t="n">
        <f aca="false">BC137*EXP((Inputs!$B$6-Inputs!$B$7-0.5*Inputs!$B$8^2)*$B$2+Inputs!$B$8*SQRT($B$2)*MC_Shocks!BB134)</f>
        <v>607.918558292337</v>
      </c>
      <c r="BE137" s="0" t="n">
        <f aca="false">BD137*EXP((Inputs!$B$6-Inputs!$B$7-0.5*Inputs!$B$8^2)*$B$2+Inputs!$B$8*SQRT($B$2)*MC_Shocks!BC134)</f>
        <v>606.116945448708</v>
      </c>
      <c r="BF137" s="0" t="n">
        <f aca="false">BE137*EXP((Inputs!$B$6-Inputs!$B$7-0.5*Inputs!$B$8^2)*$B$2+Inputs!$B$8*SQRT($B$2)*MC_Shocks!BD134)</f>
        <v>601.786436333052</v>
      </c>
      <c r="BG137" s="0" t="n">
        <f aca="false">BF137*EXP((Inputs!$B$6-Inputs!$B$7-0.5*Inputs!$B$8^2)*$B$2+Inputs!$B$8*SQRT($B$2)*MC_Shocks!BE134)</f>
        <v>603.036119893517</v>
      </c>
      <c r="BH137" s="0" t="n">
        <f aca="false">BG137*EXP((Inputs!$B$6-Inputs!$B$7-0.5*Inputs!$B$8^2)*$B$2+Inputs!$B$8*SQRT($B$2)*MC_Shocks!BF134)</f>
        <v>591.528232871845</v>
      </c>
      <c r="BI137" s="0" t="n">
        <f aca="false">BH137*EXP((Inputs!$B$6-Inputs!$B$7-0.5*Inputs!$B$8^2)*$B$2+Inputs!$B$8*SQRT($B$2)*MC_Shocks!BG134)</f>
        <v>590.719794213986</v>
      </c>
      <c r="BJ137" s="0" t="n">
        <f aca="false">BI137*EXP((Inputs!$B$6-Inputs!$B$7-0.5*Inputs!$B$8^2)*$B$2+Inputs!$B$8*SQRT($B$2)*MC_Shocks!BH134)</f>
        <v>589.811616382989</v>
      </c>
      <c r="BK137" s="0" t="n">
        <f aca="false">BJ137*EXP((Inputs!$B$6-Inputs!$B$7-0.5*Inputs!$B$8^2)*$B$2+Inputs!$B$8*SQRT($B$2)*MC_Shocks!BI134)</f>
        <v>583.516789634887</v>
      </c>
      <c r="BL137" s="0" t="n">
        <f aca="false">BK137*EXP((Inputs!$B$6-Inputs!$B$7-0.5*Inputs!$B$8^2)*$B$2+Inputs!$B$8*SQRT($B$2)*MC_Shocks!BJ134)</f>
        <v>579.290255246777</v>
      </c>
      <c r="BM137" s="0" t="n">
        <f aca="false">BL137*EXP((Inputs!$B$6-Inputs!$B$7-0.5*Inputs!$B$8^2)*$B$2+Inputs!$B$8*SQRT($B$2)*MC_Shocks!BK134)</f>
        <v>583.077998561026</v>
      </c>
      <c r="BN137" s="0" t="n">
        <f aca="false">AVERAGE(C137:BM137)</f>
        <v>586.614331257658</v>
      </c>
      <c r="BO137" s="0" t="n">
        <f aca="false">MAX(B137:BM137)</f>
        <v>607.918558292337</v>
      </c>
      <c r="BP137" s="0" t="n">
        <f aca="false">MAX(BM137-Inputs!$B$4,0)</f>
        <v>8.07799856102554</v>
      </c>
      <c r="BQ137" s="0" t="n">
        <f aca="false">MAX(Inputs!$B$4-BM137,0)</f>
        <v>0</v>
      </c>
      <c r="BR137" s="0" t="n">
        <f aca="false">MAX(BN137-Inputs!$B$4,0)</f>
        <v>11.6143312576584</v>
      </c>
      <c r="BS137" s="0" t="n">
        <f aca="false">IF(BO137&gt;=Inputs!$B$9,0,MAX(BM137-Inputs!$B$4,0))</f>
        <v>0</v>
      </c>
    </row>
    <row r="138" customFormat="false" ht="15" hidden="false" customHeight="false" outlineLevel="0" collapsed="false">
      <c r="A138" s="0" t="n">
        <v>134</v>
      </c>
      <c r="B138" s="0" t="n">
        <f aca="false">Inputs!$B$3</f>
        <v>574.788024902344</v>
      </c>
      <c r="C138" s="0" t="n">
        <f aca="false">B138*EXP((Inputs!$B$6-Inputs!$B$7-0.5*Inputs!$B$8^2)*$B$2+Inputs!$B$8*SQRT($B$2)*MC_Shocks!A135)</f>
        <v>575.895301245941</v>
      </c>
      <c r="D138" s="0" t="n">
        <f aca="false">C138*EXP((Inputs!$B$6-Inputs!$B$7-0.5*Inputs!$B$8^2)*$B$2+Inputs!$B$8*SQRT($B$2)*MC_Shocks!B135)</f>
        <v>576.41488397787</v>
      </c>
      <c r="E138" s="0" t="n">
        <f aca="false">D138*EXP((Inputs!$B$6-Inputs!$B$7-0.5*Inputs!$B$8^2)*$B$2+Inputs!$B$8*SQRT($B$2)*MC_Shocks!C135)</f>
        <v>577.871922557956</v>
      </c>
      <c r="F138" s="0" t="n">
        <f aca="false">E138*EXP((Inputs!$B$6-Inputs!$B$7-0.5*Inputs!$B$8^2)*$B$2+Inputs!$B$8*SQRT($B$2)*MC_Shocks!D135)</f>
        <v>578.351257255439</v>
      </c>
      <c r="G138" s="0" t="n">
        <f aca="false">F138*EXP((Inputs!$B$6-Inputs!$B$7-0.5*Inputs!$B$8^2)*$B$2+Inputs!$B$8*SQRT($B$2)*MC_Shocks!E135)</f>
        <v>584.136859327702</v>
      </c>
      <c r="H138" s="0" t="n">
        <f aca="false">G138*EXP((Inputs!$B$6-Inputs!$B$7-0.5*Inputs!$B$8^2)*$B$2+Inputs!$B$8*SQRT($B$2)*MC_Shocks!F135)</f>
        <v>584.764259110086</v>
      </c>
      <c r="I138" s="0" t="n">
        <f aca="false">H138*EXP((Inputs!$B$6-Inputs!$B$7-0.5*Inputs!$B$8^2)*$B$2+Inputs!$B$8*SQRT($B$2)*MC_Shocks!G135)</f>
        <v>578.093239754626</v>
      </c>
      <c r="J138" s="0" t="n">
        <f aca="false">I138*EXP((Inputs!$B$6-Inputs!$B$7-0.5*Inputs!$B$8^2)*$B$2+Inputs!$B$8*SQRT($B$2)*MC_Shocks!H135)</f>
        <v>585.672790264856</v>
      </c>
      <c r="K138" s="0" t="n">
        <f aca="false">J138*EXP((Inputs!$B$6-Inputs!$B$7-0.5*Inputs!$B$8^2)*$B$2+Inputs!$B$8*SQRT($B$2)*MC_Shocks!I135)</f>
        <v>587.45137571011</v>
      </c>
      <c r="L138" s="0" t="n">
        <f aca="false">K138*EXP((Inputs!$B$6-Inputs!$B$7-0.5*Inputs!$B$8^2)*$B$2+Inputs!$B$8*SQRT($B$2)*MC_Shocks!J135)</f>
        <v>584.766883871773</v>
      </c>
      <c r="M138" s="0" t="n">
        <f aca="false">L138*EXP((Inputs!$B$6-Inputs!$B$7-0.5*Inputs!$B$8^2)*$B$2+Inputs!$B$8*SQRT($B$2)*MC_Shocks!K135)</f>
        <v>579.03586548475</v>
      </c>
      <c r="N138" s="0" t="n">
        <f aca="false">M138*EXP((Inputs!$B$6-Inputs!$B$7-0.5*Inputs!$B$8^2)*$B$2+Inputs!$B$8*SQRT($B$2)*MC_Shocks!L135)</f>
        <v>580.912137614628</v>
      </c>
      <c r="O138" s="0" t="n">
        <f aca="false">N138*EXP((Inputs!$B$6-Inputs!$B$7-0.5*Inputs!$B$8^2)*$B$2+Inputs!$B$8*SQRT($B$2)*MC_Shocks!M135)</f>
        <v>580.427166281982</v>
      </c>
      <c r="P138" s="0" t="n">
        <f aca="false">O138*EXP((Inputs!$B$6-Inputs!$B$7-0.5*Inputs!$B$8^2)*$B$2+Inputs!$B$8*SQRT($B$2)*MC_Shocks!N135)</f>
        <v>587.776220923118</v>
      </c>
      <c r="Q138" s="0" t="n">
        <f aca="false">P138*EXP((Inputs!$B$6-Inputs!$B$7-0.5*Inputs!$B$8^2)*$B$2+Inputs!$B$8*SQRT($B$2)*MC_Shocks!O135)</f>
        <v>586.220827632784</v>
      </c>
      <c r="R138" s="0" t="n">
        <f aca="false">Q138*EXP((Inputs!$B$6-Inputs!$B$7-0.5*Inputs!$B$8^2)*$B$2+Inputs!$B$8*SQRT($B$2)*MC_Shocks!P135)</f>
        <v>582.394455145901</v>
      </c>
      <c r="S138" s="0" t="n">
        <f aca="false">R138*EXP((Inputs!$B$6-Inputs!$B$7-0.5*Inputs!$B$8^2)*$B$2+Inputs!$B$8*SQRT($B$2)*MC_Shocks!Q135)</f>
        <v>586.603205049523</v>
      </c>
      <c r="T138" s="0" t="n">
        <f aca="false">S138*EXP((Inputs!$B$6-Inputs!$B$7-0.5*Inputs!$B$8^2)*$B$2+Inputs!$B$8*SQRT($B$2)*MC_Shocks!R135)</f>
        <v>590.980589374695</v>
      </c>
      <c r="U138" s="0" t="n">
        <f aca="false">T138*EXP((Inputs!$B$6-Inputs!$B$7-0.5*Inputs!$B$8^2)*$B$2+Inputs!$B$8*SQRT($B$2)*MC_Shocks!S135)</f>
        <v>591.827617368635</v>
      </c>
      <c r="V138" s="0" t="n">
        <f aca="false">U138*EXP((Inputs!$B$6-Inputs!$B$7-0.5*Inputs!$B$8^2)*$B$2+Inputs!$B$8*SQRT($B$2)*MC_Shocks!T135)</f>
        <v>595.067739751849</v>
      </c>
      <c r="W138" s="0" t="n">
        <f aca="false">V138*EXP((Inputs!$B$6-Inputs!$B$7-0.5*Inputs!$B$8^2)*$B$2+Inputs!$B$8*SQRT($B$2)*MC_Shocks!U135)</f>
        <v>594.945975917078</v>
      </c>
      <c r="X138" s="0" t="n">
        <f aca="false">W138*EXP((Inputs!$B$6-Inputs!$B$7-0.5*Inputs!$B$8^2)*$B$2+Inputs!$B$8*SQRT($B$2)*MC_Shocks!V135)</f>
        <v>596.106996381163</v>
      </c>
      <c r="Y138" s="0" t="n">
        <f aca="false">X138*EXP((Inputs!$B$6-Inputs!$B$7-0.5*Inputs!$B$8^2)*$B$2+Inputs!$B$8*SQRT($B$2)*MC_Shocks!W135)</f>
        <v>601.69840416521</v>
      </c>
      <c r="Z138" s="0" t="n">
        <f aca="false">Y138*EXP((Inputs!$B$6-Inputs!$B$7-0.5*Inputs!$B$8^2)*$B$2+Inputs!$B$8*SQRT($B$2)*MC_Shocks!X135)</f>
        <v>604.747662151647</v>
      </c>
      <c r="AA138" s="0" t="n">
        <f aca="false">Z138*EXP((Inputs!$B$6-Inputs!$B$7-0.5*Inputs!$B$8^2)*$B$2+Inputs!$B$8*SQRT($B$2)*MC_Shocks!Y135)</f>
        <v>603.993093867067</v>
      </c>
      <c r="AB138" s="0" t="n">
        <f aca="false">AA138*EXP((Inputs!$B$6-Inputs!$B$7-0.5*Inputs!$B$8^2)*$B$2+Inputs!$B$8*SQRT($B$2)*MC_Shocks!Z135)</f>
        <v>610.565349798697</v>
      </c>
      <c r="AC138" s="0" t="n">
        <f aca="false">AB138*EXP((Inputs!$B$6-Inputs!$B$7-0.5*Inputs!$B$8^2)*$B$2+Inputs!$B$8*SQRT($B$2)*MC_Shocks!AA135)</f>
        <v>599.27425807262</v>
      </c>
      <c r="AD138" s="0" t="n">
        <f aca="false">AC138*EXP((Inputs!$B$6-Inputs!$B$7-0.5*Inputs!$B$8^2)*$B$2+Inputs!$B$8*SQRT($B$2)*MC_Shocks!AB135)</f>
        <v>609.167151250901</v>
      </c>
      <c r="AE138" s="0" t="n">
        <f aca="false">AD138*EXP((Inputs!$B$6-Inputs!$B$7-0.5*Inputs!$B$8^2)*$B$2+Inputs!$B$8*SQRT($B$2)*MC_Shocks!AC135)</f>
        <v>601.035330636094</v>
      </c>
      <c r="AF138" s="0" t="n">
        <f aca="false">AE138*EXP((Inputs!$B$6-Inputs!$B$7-0.5*Inputs!$B$8^2)*$B$2+Inputs!$B$8*SQRT($B$2)*MC_Shocks!AD135)</f>
        <v>598.109198835827</v>
      </c>
      <c r="AG138" s="0" t="n">
        <f aca="false">AF138*EXP((Inputs!$B$6-Inputs!$B$7-0.5*Inputs!$B$8^2)*$B$2+Inputs!$B$8*SQRT($B$2)*MC_Shocks!AE135)</f>
        <v>597.971488388934</v>
      </c>
      <c r="AH138" s="0" t="n">
        <f aca="false">AG138*EXP((Inputs!$B$6-Inputs!$B$7-0.5*Inputs!$B$8^2)*$B$2+Inputs!$B$8*SQRT($B$2)*MC_Shocks!AF135)</f>
        <v>597.33337630449</v>
      </c>
      <c r="AI138" s="0" t="n">
        <f aca="false">AH138*EXP((Inputs!$B$6-Inputs!$B$7-0.5*Inputs!$B$8^2)*$B$2+Inputs!$B$8*SQRT($B$2)*MC_Shocks!AG135)</f>
        <v>602.178265780587</v>
      </c>
      <c r="AJ138" s="0" t="n">
        <f aca="false">AI138*EXP((Inputs!$B$6-Inputs!$B$7-0.5*Inputs!$B$8^2)*$B$2+Inputs!$B$8*SQRT($B$2)*MC_Shocks!AH135)</f>
        <v>597.202394456331</v>
      </c>
      <c r="AK138" s="0" t="n">
        <f aca="false">AJ138*EXP((Inputs!$B$6-Inputs!$B$7-0.5*Inputs!$B$8^2)*$B$2+Inputs!$B$8*SQRT($B$2)*MC_Shocks!AI135)</f>
        <v>598.495529721115</v>
      </c>
      <c r="AL138" s="0" t="n">
        <f aca="false">AK138*EXP((Inputs!$B$6-Inputs!$B$7-0.5*Inputs!$B$8^2)*$B$2+Inputs!$B$8*SQRT($B$2)*MC_Shocks!AJ135)</f>
        <v>595.812755770796</v>
      </c>
      <c r="AM138" s="0" t="n">
        <f aca="false">AL138*EXP((Inputs!$B$6-Inputs!$B$7-0.5*Inputs!$B$8^2)*$B$2+Inputs!$B$8*SQRT($B$2)*MC_Shocks!AK135)</f>
        <v>597.26572754192</v>
      </c>
      <c r="AN138" s="0" t="n">
        <f aca="false">AM138*EXP((Inputs!$B$6-Inputs!$B$7-0.5*Inputs!$B$8^2)*$B$2+Inputs!$B$8*SQRT($B$2)*MC_Shocks!AL135)</f>
        <v>597.015222283233</v>
      </c>
      <c r="AO138" s="0" t="n">
        <f aca="false">AN138*EXP((Inputs!$B$6-Inputs!$B$7-0.5*Inputs!$B$8^2)*$B$2+Inputs!$B$8*SQRT($B$2)*MC_Shocks!AM135)</f>
        <v>597.511896251437</v>
      </c>
      <c r="AP138" s="0" t="n">
        <f aca="false">AO138*EXP((Inputs!$B$6-Inputs!$B$7-0.5*Inputs!$B$8^2)*$B$2+Inputs!$B$8*SQRT($B$2)*MC_Shocks!AN135)</f>
        <v>594.96702814577</v>
      </c>
      <c r="AQ138" s="0" t="n">
        <f aca="false">AP138*EXP((Inputs!$B$6-Inputs!$B$7-0.5*Inputs!$B$8^2)*$B$2+Inputs!$B$8*SQRT($B$2)*MC_Shocks!AO135)</f>
        <v>592.620364629075</v>
      </c>
      <c r="AR138" s="0" t="n">
        <f aca="false">AQ138*EXP((Inputs!$B$6-Inputs!$B$7-0.5*Inputs!$B$8^2)*$B$2+Inputs!$B$8*SQRT($B$2)*MC_Shocks!AP135)</f>
        <v>594.028470763049</v>
      </c>
      <c r="AS138" s="0" t="n">
        <f aca="false">AR138*EXP((Inputs!$B$6-Inputs!$B$7-0.5*Inputs!$B$8^2)*$B$2+Inputs!$B$8*SQRT($B$2)*MC_Shocks!AQ135)</f>
        <v>598.54878559974</v>
      </c>
      <c r="AT138" s="0" t="n">
        <f aca="false">AS138*EXP((Inputs!$B$6-Inputs!$B$7-0.5*Inputs!$B$8^2)*$B$2+Inputs!$B$8*SQRT($B$2)*MC_Shocks!AR135)</f>
        <v>595.770923056616</v>
      </c>
      <c r="AU138" s="0" t="n">
        <f aca="false">AT138*EXP((Inputs!$B$6-Inputs!$B$7-0.5*Inputs!$B$8^2)*$B$2+Inputs!$B$8*SQRT($B$2)*MC_Shocks!AS135)</f>
        <v>591.734860969752</v>
      </c>
      <c r="AV138" s="0" t="n">
        <f aca="false">AU138*EXP((Inputs!$B$6-Inputs!$B$7-0.5*Inputs!$B$8^2)*$B$2+Inputs!$B$8*SQRT($B$2)*MC_Shocks!AT135)</f>
        <v>594.677682004392</v>
      </c>
      <c r="AW138" s="0" t="n">
        <f aca="false">AV138*EXP((Inputs!$B$6-Inputs!$B$7-0.5*Inputs!$B$8^2)*$B$2+Inputs!$B$8*SQRT($B$2)*MC_Shocks!AU135)</f>
        <v>594.580445644005</v>
      </c>
      <c r="AX138" s="0" t="n">
        <f aca="false">AW138*EXP((Inputs!$B$6-Inputs!$B$7-0.5*Inputs!$B$8^2)*$B$2+Inputs!$B$8*SQRT($B$2)*MC_Shocks!AV135)</f>
        <v>598.567116835984</v>
      </c>
      <c r="AY138" s="0" t="n">
        <f aca="false">AX138*EXP((Inputs!$B$6-Inputs!$B$7-0.5*Inputs!$B$8^2)*$B$2+Inputs!$B$8*SQRT($B$2)*MC_Shocks!AW135)</f>
        <v>594.337496669976</v>
      </c>
      <c r="AZ138" s="0" t="n">
        <f aca="false">AY138*EXP((Inputs!$B$6-Inputs!$B$7-0.5*Inputs!$B$8^2)*$B$2+Inputs!$B$8*SQRT($B$2)*MC_Shocks!AX135)</f>
        <v>586.061915810991</v>
      </c>
      <c r="BA138" s="0" t="n">
        <f aca="false">AZ138*EXP((Inputs!$B$6-Inputs!$B$7-0.5*Inputs!$B$8^2)*$B$2+Inputs!$B$8*SQRT($B$2)*MC_Shocks!AY135)</f>
        <v>583.644152678888</v>
      </c>
      <c r="BB138" s="0" t="n">
        <f aca="false">BA138*EXP((Inputs!$B$6-Inputs!$B$7-0.5*Inputs!$B$8^2)*$B$2+Inputs!$B$8*SQRT($B$2)*MC_Shocks!AZ135)</f>
        <v>580.161406489639</v>
      </c>
      <c r="BC138" s="0" t="n">
        <f aca="false">BB138*EXP((Inputs!$B$6-Inputs!$B$7-0.5*Inputs!$B$8^2)*$B$2+Inputs!$B$8*SQRT($B$2)*MC_Shocks!BA135)</f>
        <v>579.85359791456</v>
      </c>
      <c r="BD138" s="0" t="n">
        <f aca="false">BC138*EXP((Inputs!$B$6-Inputs!$B$7-0.5*Inputs!$B$8^2)*$B$2+Inputs!$B$8*SQRT($B$2)*MC_Shocks!BB135)</f>
        <v>576.985948640764</v>
      </c>
      <c r="BE138" s="0" t="n">
        <f aca="false">BD138*EXP((Inputs!$B$6-Inputs!$B$7-0.5*Inputs!$B$8^2)*$B$2+Inputs!$B$8*SQRT($B$2)*MC_Shocks!BC135)</f>
        <v>580.442474666744</v>
      </c>
      <c r="BF138" s="0" t="n">
        <f aca="false">BE138*EXP((Inputs!$B$6-Inputs!$B$7-0.5*Inputs!$B$8^2)*$B$2+Inputs!$B$8*SQRT($B$2)*MC_Shocks!BD135)</f>
        <v>579.171794748492</v>
      </c>
      <c r="BG138" s="0" t="n">
        <f aca="false">BF138*EXP((Inputs!$B$6-Inputs!$B$7-0.5*Inputs!$B$8^2)*$B$2+Inputs!$B$8*SQRT($B$2)*MC_Shocks!BE135)</f>
        <v>579.91826953537</v>
      </c>
      <c r="BH138" s="0" t="n">
        <f aca="false">BG138*EXP((Inputs!$B$6-Inputs!$B$7-0.5*Inputs!$B$8^2)*$B$2+Inputs!$B$8*SQRT($B$2)*MC_Shocks!BF135)</f>
        <v>580.698689452213</v>
      </c>
      <c r="BI138" s="0" t="n">
        <f aca="false">BH138*EXP((Inputs!$B$6-Inputs!$B$7-0.5*Inputs!$B$8^2)*$B$2+Inputs!$B$8*SQRT($B$2)*MC_Shocks!BG135)</f>
        <v>581.652339475626</v>
      </c>
      <c r="BJ138" s="0" t="n">
        <f aca="false">BI138*EXP((Inputs!$B$6-Inputs!$B$7-0.5*Inputs!$B$8^2)*$B$2+Inputs!$B$8*SQRT($B$2)*MC_Shocks!BH135)</f>
        <v>581.595871001199</v>
      </c>
      <c r="BK138" s="0" t="n">
        <f aca="false">BJ138*EXP((Inputs!$B$6-Inputs!$B$7-0.5*Inputs!$B$8^2)*$B$2+Inputs!$B$8*SQRT($B$2)*MC_Shocks!BI135)</f>
        <v>584.011532394954</v>
      </c>
      <c r="BL138" s="0" t="n">
        <f aca="false">BK138*EXP((Inputs!$B$6-Inputs!$B$7-0.5*Inputs!$B$8^2)*$B$2+Inputs!$B$8*SQRT($B$2)*MC_Shocks!BJ135)</f>
        <v>580.391662880691</v>
      </c>
      <c r="BM138" s="0" t="n">
        <f aca="false">BL138*EXP((Inputs!$B$6-Inputs!$B$7-0.5*Inputs!$B$8^2)*$B$2+Inputs!$B$8*SQRT($B$2)*MC_Shocks!BK135)</f>
        <v>586.9261554465</v>
      </c>
      <c r="BN138" s="0" t="n">
        <f aca="false">AVERAGE(C138:BM138)</f>
        <v>589.943550170387</v>
      </c>
      <c r="BO138" s="0" t="n">
        <f aca="false">MAX(B138:BM138)</f>
        <v>610.565349798697</v>
      </c>
      <c r="BP138" s="0" t="n">
        <f aca="false">MAX(BM138-Inputs!$B$4,0)</f>
        <v>11.9261554464996</v>
      </c>
      <c r="BQ138" s="0" t="n">
        <f aca="false">MAX(Inputs!$B$4-BM138,0)</f>
        <v>0</v>
      </c>
      <c r="BR138" s="0" t="n">
        <f aca="false">MAX(BN138-Inputs!$B$4,0)</f>
        <v>14.9435501703866</v>
      </c>
      <c r="BS138" s="0" t="n">
        <f aca="false">IF(BO138&gt;=Inputs!$B$9,0,MAX(BM138-Inputs!$B$4,0))</f>
        <v>0</v>
      </c>
    </row>
    <row r="139" customFormat="false" ht="15" hidden="false" customHeight="false" outlineLevel="0" collapsed="false">
      <c r="A139" s="0" t="n">
        <v>135</v>
      </c>
      <c r="B139" s="0" t="n">
        <f aca="false">Inputs!$B$3</f>
        <v>574.788024902344</v>
      </c>
      <c r="C139" s="0" t="n">
        <f aca="false">B139*EXP((Inputs!$B$6-Inputs!$B$7-0.5*Inputs!$B$8^2)*$B$2+Inputs!$B$8*SQRT($B$2)*MC_Shocks!A136)</f>
        <v>573.764599250404</v>
      </c>
      <c r="D139" s="0" t="n">
        <f aca="false">C139*EXP((Inputs!$B$6-Inputs!$B$7-0.5*Inputs!$B$8^2)*$B$2+Inputs!$B$8*SQRT($B$2)*MC_Shocks!B136)</f>
        <v>567.879396430463</v>
      </c>
      <c r="E139" s="0" t="n">
        <f aca="false">D139*EXP((Inputs!$B$6-Inputs!$B$7-0.5*Inputs!$B$8^2)*$B$2+Inputs!$B$8*SQRT($B$2)*MC_Shocks!C136)</f>
        <v>568.780941979767</v>
      </c>
      <c r="F139" s="0" t="n">
        <f aca="false">E139*EXP((Inputs!$B$6-Inputs!$B$7-0.5*Inputs!$B$8^2)*$B$2+Inputs!$B$8*SQRT($B$2)*MC_Shocks!D136)</f>
        <v>565.006546851462</v>
      </c>
      <c r="G139" s="0" t="n">
        <f aca="false">F139*EXP((Inputs!$B$6-Inputs!$B$7-0.5*Inputs!$B$8^2)*$B$2+Inputs!$B$8*SQRT($B$2)*MC_Shocks!E136)</f>
        <v>568.050156798025</v>
      </c>
      <c r="H139" s="0" t="n">
        <f aca="false">G139*EXP((Inputs!$B$6-Inputs!$B$7-0.5*Inputs!$B$8^2)*$B$2+Inputs!$B$8*SQRT($B$2)*MC_Shocks!F136)</f>
        <v>578.149659471755</v>
      </c>
      <c r="I139" s="0" t="n">
        <f aca="false">H139*EXP((Inputs!$B$6-Inputs!$B$7-0.5*Inputs!$B$8^2)*$B$2+Inputs!$B$8*SQRT($B$2)*MC_Shocks!G136)</f>
        <v>574.607525607315</v>
      </c>
      <c r="J139" s="0" t="n">
        <f aca="false">I139*EXP((Inputs!$B$6-Inputs!$B$7-0.5*Inputs!$B$8^2)*$B$2+Inputs!$B$8*SQRT($B$2)*MC_Shocks!H136)</f>
        <v>576.178937623998</v>
      </c>
      <c r="K139" s="0" t="n">
        <f aca="false">J139*EXP((Inputs!$B$6-Inputs!$B$7-0.5*Inputs!$B$8^2)*$B$2+Inputs!$B$8*SQRT($B$2)*MC_Shocks!I136)</f>
        <v>568.264078963482</v>
      </c>
      <c r="L139" s="0" t="n">
        <f aca="false">K139*EXP((Inputs!$B$6-Inputs!$B$7-0.5*Inputs!$B$8^2)*$B$2+Inputs!$B$8*SQRT($B$2)*MC_Shocks!J136)</f>
        <v>570.367778739356</v>
      </c>
      <c r="M139" s="0" t="n">
        <f aca="false">L139*EXP((Inputs!$B$6-Inputs!$B$7-0.5*Inputs!$B$8^2)*$B$2+Inputs!$B$8*SQRT($B$2)*MC_Shocks!K136)</f>
        <v>566.427658520031</v>
      </c>
      <c r="N139" s="0" t="n">
        <f aca="false">M139*EXP((Inputs!$B$6-Inputs!$B$7-0.5*Inputs!$B$8^2)*$B$2+Inputs!$B$8*SQRT($B$2)*MC_Shocks!L136)</f>
        <v>563.6801114933</v>
      </c>
      <c r="O139" s="0" t="n">
        <f aca="false">N139*EXP((Inputs!$B$6-Inputs!$B$7-0.5*Inputs!$B$8^2)*$B$2+Inputs!$B$8*SQRT($B$2)*MC_Shocks!M136)</f>
        <v>558.829700991692</v>
      </c>
      <c r="P139" s="0" t="n">
        <f aca="false">O139*EXP((Inputs!$B$6-Inputs!$B$7-0.5*Inputs!$B$8^2)*$B$2+Inputs!$B$8*SQRT($B$2)*MC_Shocks!N136)</f>
        <v>562.137921763534</v>
      </c>
      <c r="Q139" s="0" t="n">
        <f aca="false">P139*EXP((Inputs!$B$6-Inputs!$B$7-0.5*Inputs!$B$8^2)*$B$2+Inputs!$B$8*SQRT($B$2)*MC_Shocks!O136)</f>
        <v>566.701361713574</v>
      </c>
      <c r="R139" s="0" t="n">
        <f aca="false">Q139*EXP((Inputs!$B$6-Inputs!$B$7-0.5*Inputs!$B$8^2)*$B$2+Inputs!$B$8*SQRT($B$2)*MC_Shocks!P136)</f>
        <v>566.859970584057</v>
      </c>
      <c r="S139" s="0" t="n">
        <f aca="false">R139*EXP((Inputs!$B$6-Inputs!$B$7-0.5*Inputs!$B$8^2)*$B$2+Inputs!$B$8*SQRT($B$2)*MC_Shocks!Q136)</f>
        <v>563.039154643779</v>
      </c>
      <c r="T139" s="0" t="n">
        <f aca="false">S139*EXP((Inputs!$B$6-Inputs!$B$7-0.5*Inputs!$B$8^2)*$B$2+Inputs!$B$8*SQRT($B$2)*MC_Shocks!R136)</f>
        <v>570.237604572358</v>
      </c>
      <c r="U139" s="0" t="n">
        <f aca="false">T139*EXP((Inputs!$B$6-Inputs!$B$7-0.5*Inputs!$B$8^2)*$B$2+Inputs!$B$8*SQRT($B$2)*MC_Shocks!S136)</f>
        <v>566.906551258973</v>
      </c>
      <c r="V139" s="0" t="n">
        <f aca="false">U139*EXP((Inputs!$B$6-Inputs!$B$7-0.5*Inputs!$B$8^2)*$B$2+Inputs!$B$8*SQRT($B$2)*MC_Shocks!T136)</f>
        <v>557.318833054337</v>
      </c>
      <c r="W139" s="0" t="n">
        <f aca="false">V139*EXP((Inputs!$B$6-Inputs!$B$7-0.5*Inputs!$B$8^2)*$B$2+Inputs!$B$8*SQRT($B$2)*MC_Shocks!U136)</f>
        <v>559.401911176116</v>
      </c>
      <c r="X139" s="0" t="n">
        <f aca="false">W139*EXP((Inputs!$B$6-Inputs!$B$7-0.5*Inputs!$B$8^2)*$B$2+Inputs!$B$8*SQRT($B$2)*MC_Shocks!V136)</f>
        <v>554.572968008618</v>
      </c>
      <c r="Y139" s="0" t="n">
        <f aca="false">X139*EXP((Inputs!$B$6-Inputs!$B$7-0.5*Inputs!$B$8^2)*$B$2+Inputs!$B$8*SQRT($B$2)*MC_Shocks!W136)</f>
        <v>558.992084682613</v>
      </c>
      <c r="Z139" s="0" t="n">
        <f aca="false">Y139*EXP((Inputs!$B$6-Inputs!$B$7-0.5*Inputs!$B$8^2)*$B$2+Inputs!$B$8*SQRT($B$2)*MC_Shocks!X136)</f>
        <v>557.357068178211</v>
      </c>
      <c r="AA139" s="0" t="n">
        <f aca="false">Z139*EXP((Inputs!$B$6-Inputs!$B$7-0.5*Inputs!$B$8^2)*$B$2+Inputs!$B$8*SQRT($B$2)*MC_Shocks!Y136)</f>
        <v>560.085612669202</v>
      </c>
      <c r="AB139" s="0" t="n">
        <f aca="false">AA139*EXP((Inputs!$B$6-Inputs!$B$7-0.5*Inputs!$B$8^2)*$B$2+Inputs!$B$8*SQRT($B$2)*MC_Shocks!Z136)</f>
        <v>566.400840940991</v>
      </c>
      <c r="AC139" s="0" t="n">
        <f aca="false">AB139*EXP((Inputs!$B$6-Inputs!$B$7-0.5*Inputs!$B$8^2)*$B$2+Inputs!$B$8*SQRT($B$2)*MC_Shocks!AA136)</f>
        <v>561.048034359707</v>
      </c>
      <c r="AD139" s="0" t="n">
        <f aca="false">AC139*EXP((Inputs!$B$6-Inputs!$B$7-0.5*Inputs!$B$8^2)*$B$2+Inputs!$B$8*SQRT($B$2)*MC_Shocks!AB136)</f>
        <v>558.587510753878</v>
      </c>
      <c r="AE139" s="0" t="n">
        <f aca="false">AD139*EXP((Inputs!$B$6-Inputs!$B$7-0.5*Inputs!$B$8^2)*$B$2+Inputs!$B$8*SQRT($B$2)*MC_Shocks!AC136)</f>
        <v>558.304954863776</v>
      </c>
      <c r="AF139" s="0" t="n">
        <f aca="false">AE139*EXP((Inputs!$B$6-Inputs!$B$7-0.5*Inputs!$B$8^2)*$B$2+Inputs!$B$8*SQRT($B$2)*MC_Shocks!AD136)</f>
        <v>565.209799926858</v>
      </c>
      <c r="AG139" s="0" t="n">
        <f aca="false">AF139*EXP((Inputs!$B$6-Inputs!$B$7-0.5*Inputs!$B$8^2)*$B$2+Inputs!$B$8*SQRT($B$2)*MC_Shocks!AE136)</f>
        <v>562.318487339799</v>
      </c>
      <c r="AH139" s="0" t="n">
        <f aca="false">AG139*EXP((Inputs!$B$6-Inputs!$B$7-0.5*Inputs!$B$8^2)*$B$2+Inputs!$B$8*SQRT($B$2)*MC_Shocks!AF136)</f>
        <v>559.72553411043</v>
      </c>
      <c r="AI139" s="0" t="n">
        <f aca="false">AH139*EXP((Inputs!$B$6-Inputs!$B$7-0.5*Inputs!$B$8^2)*$B$2+Inputs!$B$8*SQRT($B$2)*MC_Shocks!AG136)</f>
        <v>561.905644903473</v>
      </c>
      <c r="AJ139" s="0" t="n">
        <f aca="false">AI139*EXP((Inputs!$B$6-Inputs!$B$7-0.5*Inputs!$B$8^2)*$B$2+Inputs!$B$8*SQRT($B$2)*MC_Shocks!AH136)</f>
        <v>559.391250021612</v>
      </c>
      <c r="AK139" s="0" t="n">
        <f aca="false">AJ139*EXP((Inputs!$B$6-Inputs!$B$7-0.5*Inputs!$B$8^2)*$B$2+Inputs!$B$8*SQRT($B$2)*MC_Shocks!AI136)</f>
        <v>560.121345427224</v>
      </c>
      <c r="AL139" s="0" t="n">
        <f aca="false">AK139*EXP((Inputs!$B$6-Inputs!$B$7-0.5*Inputs!$B$8^2)*$B$2+Inputs!$B$8*SQRT($B$2)*MC_Shocks!AJ136)</f>
        <v>553.321656867586</v>
      </c>
      <c r="AM139" s="0" t="n">
        <f aca="false">AL139*EXP((Inputs!$B$6-Inputs!$B$7-0.5*Inputs!$B$8^2)*$B$2+Inputs!$B$8*SQRT($B$2)*MC_Shocks!AK136)</f>
        <v>563.180404539582</v>
      </c>
      <c r="AN139" s="0" t="n">
        <f aca="false">AM139*EXP((Inputs!$B$6-Inputs!$B$7-0.5*Inputs!$B$8^2)*$B$2+Inputs!$B$8*SQRT($B$2)*MC_Shocks!AL136)</f>
        <v>557.243893618062</v>
      </c>
      <c r="AO139" s="0" t="n">
        <f aca="false">AN139*EXP((Inputs!$B$6-Inputs!$B$7-0.5*Inputs!$B$8^2)*$B$2+Inputs!$B$8*SQRT($B$2)*MC_Shocks!AM136)</f>
        <v>555.875801227257</v>
      </c>
      <c r="AP139" s="0" t="n">
        <f aca="false">AO139*EXP((Inputs!$B$6-Inputs!$B$7-0.5*Inputs!$B$8^2)*$B$2+Inputs!$B$8*SQRT($B$2)*MC_Shocks!AN136)</f>
        <v>555.785010180298</v>
      </c>
      <c r="AQ139" s="0" t="n">
        <f aca="false">AP139*EXP((Inputs!$B$6-Inputs!$B$7-0.5*Inputs!$B$8^2)*$B$2+Inputs!$B$8*SQRT($B$2)*MC_Shocks!AO136)</f>
        <v>564.335625505059</v>
      </c>
      <c r="AR139" s="0" t="n">
        <f aca="false">AQ139*EXP((Inputs!$B$6-Inputs!$B$7-0.5*Inputs!$B$8^2)*$B$2+Inputs!$B$8*SQRT($B$2)*MC_Shocks!AP136)</f>
        <v>558.488223878585</v>
      </c>
      <c r="AS139" s="0" t="n">
        <f aca="false">AR139*EXP((Inputs!$B$6-Inputs!$B$7-0.5*Inputs!$B$8^2)*$B$2+Inputs!$B$8*SQRT($B$2)*MC_Shocks!AQ136)</f>
        <v>567.399991980384</v>
      </c>
      <c r="AT139" s="0" t="n">
        <f aca="false">AS139*EXP((Inputs!$B$6-Inputs!$B$7-0.5*Inputs!$B$8^2)*$B$2+Inputs!$B$8*SQRT($B$2)*MC_Shocks!AR136)</f>
        <v>570.872270441341</v>
      </c>
      <c r="AU139" s="0" t="n">
        <f aca="false">AT139*EXP((Inputs!$B$6-Inputs!$B$7-0.5*Inputs!$B$8^2)*$B$2+Inputs!$B$8*SQRT($B$2)*MC_Shocks!AS136)</f>
        <v>572.81833169052</v>
      </c>
      <c r="AV139" s="0" t="n">
        <f aca="false">AU139*EXP((Inputs!$B$6-Inputs!$B$7-0.5*Inputs!$B$8^2)*$B$2+Inputs!$B$8*SQRT($B$2)*MC_Shocks!AT136)</f>
        <v>568.415056920556</v>
      </c>
      <c r="AW139" s="0" t="n">
        <f aca="false">AV139*EXP((Inputs!$B$6-Inputs!$B$7-0.5*Inputs!$B$8^2)*$B$2+Inputs!$B$8*SQRT($B$2)*MC_Shocks!AU136)</f>
        <v>571.050161771096</v>
      </c>
      <c r="AX139" s="0" t="n">
        <f aca="false">AW139*EXP((Inputs!$B$6-Inputs!$B$7-0.5*Inputs!$B$8^2)*$B$2+Inputs!$B$8*SQRT($B$2)*MC_Shocks!AV136)</f>
        <v>567.835629043084</v>
      </c>
      <c r="AY139" s="0" t="n">
        <f aca="false">AX139*EXP((Inputs!$B$6-Inputs!$B$7-0.5*Inputs!$B$8^2)*$B$2+Inputs!$B$8*SQRT($B$2)*MC_Shocks!AW136)</f>
        <v>573.624323497005</v>
      </c>
      <c r="AZ139" s="0" t="n">
        <f aca="false">AY139*EXP((Inputs!$B$6-Inputs!$B$7-0.5*Inputs!$B$8^2)*$B$2+Inputs!$B$8*SQRT($B$2)*MC_Shocks!AX136)</f>
        <v>569.27613996364</v>
      </c>
      <c r="BA139" s="0" t="n">
        <f aca="false">AZ139*EXP((Inputs!$B$6-Inputs!$B$7-0.5*Inputs!$B$8^2)*$B$2+Inputs!$B$8*SQRT($B$2)*MC_Shocks!AY136)</f>
        <v>568.81899323255</v>
      </c>
      <c r="BB139" s="0" t="n">
        <f aca="false">BA139*EXP((Inputs!$B$6-Inputs!$B$7-0.5*Inputs!$B$8^2)*$B$2+Inputs!$B$8*SQRT($B$2)*MC_Shocks!AZ136)</f>
        <v>566.372301047244</v>
      </c>
      <c r="BC139" s="0" t="n">
        <f aca="false">BB139*EXP((Inputs!$B$6-Inputs!$B$7-0.5*Inputs!$B$8^2)*$B$2+Inputs!$B$8*SQRT($B$2)*MC_Shocks!BA136)</f>
        <v>562.005695538485</v>
      </c>
      <c r="BD139" s="0" t="n">
        <f aca="false">BC139*EXP((Inputs!$B$6-Inputs!$B$7-0.5*Inputs!$B$8^2)*$B$2+Inputs!$B$8*SQRT($B$2)*MC_Shocks!BB136)</f>
        <v>565.373838354726</v>
      </c>
      <c r="BE139" s="0" t="n">
        <f aca="false">BD139*EXP((Inputs!$B$6-Inputs!$B$7-0.5*Inputs!$B$8^2)*$B$2+Inputs!$B$8*SQRT($B$2)*MC_Shocks!BC136)</f>
        <v>567.834086157798</v>
      </c>
      <c r="BF139" s="0" t="n">
        <f aca="false">BE139*EXP((Inputs!$B$6-Inputs!$B$7-0.5*Inputs!$B$8^2)*$B$2+Inputs!$B$8*SQRT($B$2)*MC_Shocks!BD136)</f>
        <v>573.360482184456</v>
      </c>
      <c r="BG139" s="0" t="n">
        <f aca="false">BF139*EXP((Inputs!$B$6-Inputs!$B$7-0.5*Inputs!$B$8^2)*$B$2+Inputs!$B$8*SQRT($B$2)*MC_Shocks!BE136)</f>
        <v>565.375029851195</v>
      </c>
      <c r="BH139" s="0" t="n">
        <f aca="false">BG139*EXP((Inputs!$B$6-Inputs!$B$7-0.5*Inputs!$B$8^2)*$B$2+Inputs!$B$8*SQRT($B$2)*MC_Shocks!BF136)</f>
        <v>570.22192831395</v>
      </c>
      <c r="BI139" s="0" t="n">
        <f aca="false">BH139*EXP((Inputs!$B$6-Inputs!$B$7-0.5*Inputs!$B$8^2)*$B$2+Inputs!$B$8*SQRT($B$2)*MC_Shocks!BG136)</f>
        <v>581.723697880147</v>
      </c>
      <c r="BJ139" s="0" t="n">
        <f aca="false">BI139*EXP((Inputs!$B$6-Inputs!$B$7-0.5*Inputs!$B$8^2)*$B$2+Inputs!$B$8*SQRT($B$2)*MC_Shocks!BH136)</f>
        <v>579.697876751655</v>
      </c>
      <c r="BK139" s="0" t="n">
        <f aca="false">BJ139*EXP((Inputs!$B$6-Inputs!$B$7-0.5*Inputs!$B$8^2)*$B$2+Inputs!$B$8*SQRT($B$2)*MC_Shocks!BI136)</f>
        <v>588.534491041911</v>
      </c>
      <c r="BL139" s="0" t="n">
        <f aca="false">BK139*EXP((Inputs!$B$6-Inputs!$B$7-0.5*Inputs!$B$8^2)*$B$2+Inputs!$B$8*SQRT($B$2)*MC_Shocks!BJ136)</f>
        <v>587.362521685643</v>
      </c>
      <c r="BM139" s="0" t="n">
        <f aca="false">BL139*EXP((Inputs!$B$6-Inputs!$B$7-0.5*Inputs!$B$8^2)*$B$2+Inputs!$B$8*SQRT($B$2)*MC_Shocks!BK136)</f>
        <v>581.057237686488</v>
      </c>
      <c r="BN139" s="0" t="n">
        <f aca="false">AVERAGE(C139:BM139)</f>
        <v>566.410670452769</v>
      </c>
      <c r="BO139" s="0" t="n">
        <f aca="false">MAX(B139:BM139)</f>
        <v>588.534491041911</v>
      </c>
      <c r="BP139" s="0" t="n">
        <f aca="false">MAX(BM139-Inputs!$B$4,0)</f>
        <v>6.05723768648829</v>
      </c>
      <c r="BQ139" s="0" t="n">
        <f aca="false">MAX(Inputs!$B$4-BM139,0)</f>
        <v>0</v>
      </c>
      <c r="BR139" s="0" t="n">
        <f aca="false">MAX(BN139-Inputs!$B$4,0)</f>
        <v>0</v>
      </c>
      <c r="BS139" s="0" t="n">
        <f aca="false">IF(BO139&gt;=Inputs!$B$9,0,MAX(BM139-Inputs!$B$4,0))</f>
        <v>6.05723768648829</v>
      </c>
    </row>
    <row r="140" customFormat="false" ht="15" hidden="false" customHeight="false" outlineLevel="0" collapsed="false">
      <c r="A140" s="0" t="n">
        <v>136</v>
      </c>
      <c r="B140" s="0" t="n">
        <f aca="false">Inputs!$B$3</f>
        <v>574.788024902344</v>
      </c>
      <c r="C140" s="0" t="n">
        <f aca="false">B140*EXP((Inputs!$B$6-Inputs!$B$7-0.5*Inputs!$B$8^2)*$B$2+Inputs!$B$8*SQRT($B$2)*MC_Shocks!A137)</f>
        <v>573.450188750969</v>
      </c>
      <c r="D140" s="0" t="n">
        <f aca="false">C140*EXP((Inputs!$B$6-Inputs!$B$7-0.5*Inputs!$B$8^2)*$B$2+Inputs!$B$8*SQRT($B$2)*MC_Shocks!B137)</f>
        <v>578.293061417607</v>
      </c>
      <c r="E140" s="0" t="n">
        <f aca="false">D140*EXP((Inputs!$B$6-Inputs!$B$7-0.5*Inputs!$B$8^2)*$B$2+Inputs!$B$8*SQRT($B$2)*MC_Shocks!C137)</f>
        <v>574.51480847374</v>
      </c>
      <c r="F140" s="0" t="n">
        <f aca="false">E140*EXP((Inputs!$B$6-Inputs!$B$7-0.5*Inputs!$B$8^2)*$B$2+Inputs!$B$8*SQRT($B$2)*MC_Shocks!D137)</f>
        <v>571.839145571958</v>
      </c>
      <c r="G140" s="0" t="n">
        <f aca="false">F140*EXP((Inputs!$B$6-Inputs!$B$7-0.5*Inputs!$B$8^2)*$B$2+Inputs!$B$8*SQRT($B$2)*MC_Shocks!E137)</f>
        <v>574.592210846671</v>
      </c>
      <c r="H140" s="0" t="n">
        <f aca="false">G140*EXP((Inputs!$B$6-Inputs!$B$7-0.5*Inputs!$B$8^2)*$B$2+Inputs!$B$8*SQRT($B$2)*MC_Shocks!F137)</f>
        <v>574.660363536889</v>
      </c>
      <c r="I140" s="0" t="n">
        <f aca="false">H140*EXP((Inputs!$B$6-Inputs!$B$7-0.5*Inputs!$B$8^2)*$B$2+Inputs!$B$8*SQRT($B$2)*MC_Shocks!G137)</f>
        <v>577.386168970029</v>
      </c>
      <c r="J140" s="0" t="n">
        <f aca="false">I140*EXP((Inputs!$B$6-Inputs!$B$7-0.5*Inputs!$B$8^2)*$B$2+Inputs!$B$8*SQRT($B$2)*MC_Shocks!H137)</f>
        <v>578.531116331503</v>
      </c>
      <c r="K140" s="0" t="n">
        <f aca="false">J140*EXP((Inputs!$B$6-Inputs!$B$7-0.5*Inputs!$B$8^2)*$B$2+Inputs!$B$8*SQRT($B$2)*MC_Shocks!I137)</f>
        <v>580.791314951423</v>
      </c>
      <c r="L140" s="0" t="n">
        <f aca="false">K140*EXP((Inputs!$B$6-Inputs!$B$7-0.5*Inputs!$B$8^2)*$B$2+Inputs!$B$8*SQRT($B$2)*MC_Shocks!J137)</f>
        <v>578.85754386997</v>
      </c>
      <c r="M140" s="0" t="n">
        <f aca="false">L140*EXP((Inputs!$B$6-Inputs!$B$7-0.5*Inputs!$B$8^2)*$B$2+Inputs!$B$8*SQRT($B$2)*MC_Shocks!K137)</f>
        <v>579.977348992444</v>
      </c>
      <c r="N140" s="0" t="n">
        <f aca="false">M140*EXP((Inputs!$B$6-Inputs!$B$7-0.5*Inputs!$B$8^2)*$B$2+Inputs!$B$8*SQRT($B$2)*MC_Shocks!L137)</f>
        <v>575.780529643722</v>
      </c>
      <c r="O140" s="0" t="n">
        <f aca="false">N140*EXP((Inputs!$B$6-Inputs!$B$7-0.5*Inputs!$B$8^2)*$B$2+Inputs!$B$8*SQRT($B$2)*MC_Shocks!M137)</f>
        <v>581.750687832943</v>
      </c>
      <c r="P140" s="0" t="n">
        <f aca="false">O140*EXP((Inputs!$B$6-Inputs!$B$7-0.5*Inputs!$B$8^2)*$B$2+Inputs!$B$8*SQRT($B$2)*MC_Shocks!N137)</f>
        <v>578.8854608684</v>
      </c>
      <c r="Q140" s="0" t="n">
        <f aca="false">P140*EXP((Inputs!$B$6-Inputs!$B$7-0.5*Inputs!$B$8^2)*$B$2+Inputs!$B$8*SQRT($B$2)*MC_Shocks!O137)</f>
        <v>584.147819543931</v>
      </c>
      <c r="R140" s="0" t="n">
        <f aca="false">Q140*EXP((Inputs!$B$6-Inputs!$B$7-0.5*Inputs!$B$8^2)*$B$2+Inputs!$B$8*SQRT($B$2)*MC_Shocks!P137)</f>
        <v>583.121284144069</v>
      </c>
      <c r="S140" s="0" t="n">
        <f aca="false">R140*EXP((Inputs!$B$6-Inputs!$B$7-0.5*Inputs!$B$8^2)*$B$2+Inputs!$B$8*SQRT($B$2)*MC_Shocks!Q137)</f>
        <v>584.111551396641</v>
      </c>
      <c r="T140" s="0" t="n">
        <f aca="false">S140*EXP((Inputs!$B$6-Inputs!$B$7-0.5*Inputs!$B$8^2)*$B$2+Inputs!$B$8*SQRT($B$2)*MC_Shocks!R137)</f>
        <v>581.877398766251</v>
      </c>
      <c r="U140" s="0" t="n">
        <f aca="false">T140*EXP((Inputs!$B$6-Inputs!$B$7-0.5*Inputs!$B$8^2)*$B$2+Inputs!$B$8*SQRT($B$2)*MC_Shocks!S137)</f>
        <v>577.260851171653</v>
      </c>
      <c r="V140" s="0" t="n">
        <f aca="false">U140*EXP((Inputs!$B$6-Inputs!$B$7-0.5*Inputs!$B$8^2)*$B$2+Inputs!$B$8*SQRT($B$2)*MC_Shocks!T137)</f>
        <v>569.379663045902</v>
      </c>
      <c r="W140" s="0" t="n">
        <f aca="false">V140*EXP((Inputs!$B$6-Inputs!$B$7-0.5*Inputs!$B$8^2)*$B$2+Inputs!$B$8*SQRT($B$2)*MC_Shocks!U137)</f>
        <v>564.686065300192</v>
      </c>
      <c r="X140" s="0" t="n">
        <f aca="false">W140*EXP((Inputs!$B$6-Inputs!$B$7-0.5*Inputs!$B$8^2)*$B$2+Inputs!$B$8*SQRT($B$2)*MC_Shocks!V137)</f>
        <v>563.290066634328</v>
      </c>
      <c r="Y140" s="0" t="n">
        <f aca="false">X140*EXP((Inputs!$B$6-Inputs!$B$7-0.5*Inputs!$B$8^2)*$B$2+Inputs!$B$8*SQRT($B$2)*MC_Shocks!W137)</f>
        <v>564.290882964825</v>
      </c>
      <c r="Z140" s="0" t="n">
        <f aca="false">Y140*EXP((Inputs!$B$6-Inputs!$B$7-0.5*Inputs!$B$8^2)*$B$2+Inputs!$B$8*SQRT($B$2)*MC_Shocks!X137)</f>
        <v>568.88567761643</v>
      </c>
      <c r="AA140" s="0" t="n">
        <f aca="false">Z140*EXP((Inputs!$B$6-Inputs!$B$7-0.5*Inputs!$B$8^2)*$B$2+Inputs!$B$8*SQRT($B$2)*MC_Shocks!Y137)</f>
        <v>566.931024857629</v>
      </c>
      <c r="AB140" s="0" t="n">
        <f aca="false">AA140*EXP((Inputs!$B$6-Inputs!$B$7-0.5*Inputs!$B$8^2)*$B$2+Inputs!$B$8*SQRT($B$2)*MC_Shocks!Z137)</f>
        <v>563.031408559161</v>
      </c>
      <c r="AC140" s="0" t="n">
        <f aca="false">AB140*EXP((Inputs!$B$6-Inputs!$B$7-0.5*Inputs!$B$8^2)*$B$2+Inputs!$B$8*SQRT($B$2)*MC_Shocks!AA137)</f>
        <v>556.676756509536</v>
      </c>
      <c r="AD140" s="0" t="n">
        <f aca="false">AC140*EXP((Inputs!$B$6-Inputs!$B$7-0.5*Inputs!$B$8^2)*$B$2+Inputs!$B$8*SQRT($B$2)*MC_Shocks!AB137)</f>
        <v>558.853517903701</v>
      </c>
      <c r="AE140" s="0" t="n">
        <f aca="false">AD140*EXP((Inputs!$B$6-Inputs!$B$7-0.5*Inputs!$B$8^2)*$B$2+Inputs!$B$8*SQRT($B$2)*MC_Shocks!AC137)</f>
        <v>565.072788213283</v>
      </c>
      <c r="AF140" s="0" t="n">
        <f aca="false">AE140*EXP((Inputs!$B$6-Inputs!$B$7-0.5*Inputs!$B$8^2)*$B$2+Inputs!$B$8*SQRT($B$2)*MC_Shocks!AD137)</f>
        <v>570.831818570379</v>
      </c>
      <c r="AG140" s="0" t="n">
        <f aca="false">AF140*EXP((Inputs!$B$6-Inputs!$B$7-0.5*Inputs!$B$8^2)*$B$2+Inputs!$B$8*SQRT($B$2)*MC_Shocks!AE137)</f>
        <v>574.109890219475</v>
      </c>
      <c r="AH140" s="0" t="n">
        <f aca="false">AG140*EXP((Inputs!$B$6-Inputs!$B$7-0.5*Inputs!$B$8^2)*$B$2+Inputs!$B$8*SQRT($B$2)*MC_Shocks!AF137)</f>
        <v>577.079876637776</v>
      </c>
      <c r="AI140" s="0" t="n">
        <f aca="false">AH140*EXP((Inputs!$B$6-Inputs!$B$7-0.5*Inputs!$B$8^2)*$B$2+Inputs!$B$8*SQRT($B$2)*MC_Shocks!AG137)</f>
        <v>584.959259091777</v>
      </c>
      <c r="AJ140" s="0" t="n">
        <f aca="false">AI140*EXP((Inputs!$B$6-Inputs!$B$7-0.5*Inputs!$B$8^2)*$B$2+Inputs!$B$8*SQRT($B$2)*MC_Shocks!AH137)</f>
        <v>586.557627116774</v>
      </c>
      <c r="AK140" s="0" t="n">
        <f aca="false">AJ140*EXP((Inputs!$B$6-Inputs!$B$7-0.5*Inputs!$B$8^2)*$B$2+Inputs!$B$8*SQRT($B$2)*MC_Shocks!AI137)</f>
        <v>589.627492255971</v>
      </c>
      <c r="AL140" s="0" t="n">
        <f aca="false">AK140*EXP((Inputs!$B$6-Inputs!$B$7-0.5*Inputs!$B$8^2)*$B$2+Inputs!$B$8*SQRT($B$2)*MC_Shocks!AJ137)</f>
        <v>588.184415365869</v>
      </c>
      <c r="AM140" s="0" t="n">
        <f aca="false">AL140*EXP((Inputs!$B$6-Inputs!$B$7-0.5*Inputs!$B$8^2)*$B$2+Inputs!$B$8*SQRT($B$2)*MC_Shocks!AK137)</f>
        <v>581.918161055895</v>
      </c>
      <c r="AN140" s="0" t="n">
        <f aca="false">AM140*EXP((Inputs!$B$6-Inputs!$B$7-0.5*Inputs!$B$8^2)*$B$2+Inputs!$B$8*SQRT($B$2)*MC_Shocks!AL137)</f>
        <v>578.824430167631</v>
      </c>
      <c r="AO140" s="0" t="n">
        <f aca="false">AN140*EXP((Inputs!$B$6-Inputs!$B$7-0.5*Inputs!$B$8^2)*$B$2+Inputs!$B$8*SQRT($B$2)*MC_Shocks!AM137)</f>
        <v>578.836973093509</v>
      </c>
      <c r="AP140" s="0" t="n">
        <f aca="false">AO140*EXP((Inputs!$B$6-Inputs!$B$7-0.5*Inputs!$B$8^2)*$B$2+Inputs!$B$8*SQRT($B$2)*MC_Shocks!AN137)</f>
        <v>579.170789494641</v>
      </c>
      <c r="AQ140" s="0" t="n">
        <f aca="false">AP140*EXP((Inputs!$B$6-Inputs!$B$7-0.5*Inputs!$B$8^2)*$B$2+Inputs!$B$8*SQRT($B$2)*MC_Shocks!AO137)</f>
        <v>588.144629116136</v>
      </c>
      <c r="AR140" s="0" t="n">
        <f aca="false">AQ140*EXP((Inputs!$B$6-Inputs!$B$7-0.5*Inputs!$B$8^2)*$B$2+Inputs!$B$8*SQRT($B$2)*MC_Shocks!AP137)</f>
        <v>588.579485324705</v>
      </c>
      <c r="AS140" s="0" t="n">
        <f aca="false">AR140*EXP((Inputs!$B$6-Inputs!$B$7-0.5*Inputs!$B$8^2)*$B$2+Inputs!$B$8*SQRT($B$2)*MC_Shocks!AQ137)</f>
        <v>594.165576367505</v>
      </c>
      <c r="AT140" s="0" t="n">
        <f aca="false">AS140*EXP((Inputs!$B$6-Inputs!$B$7-0.5*Inputs!$B$8^2)*$B$2+Inputs!$B$8*SQRT($B$2)*MC_Shocks!AR137)</f>
        <v>592.174233867629</v>
      </c>
      <c r="AU140" s="0" t="n">
        <f aca="false">AT140*EXP((Inputs!$B$6-Inputs!$B$7-0.5*Inputs!$B$8^2)*$B$2+Inputs!$B$8*SQRT($B$2)*MC_Shocks!AS137)</f>
        <v>590.767607303875</v>
      </c>
      <c r="AV140" s="0" t="n">
        <f aca="false">AU140*EXP((Inputs!$B$6-Inputs!$B$7-0.5*Inputs!$B$8^2)*$B$2+Inputs!$B$8*SQRT($B$2)*MC_Shocks!AT137)</f>
        <v>584.627026643075</v>
      </c>
      <c r="AW140" s="0" t="n">
        <f aca="false">AV140*EXP((Inputs!$B$6-Inputs!$B$7-0.5*Inputs!$B$8^2)*$B$2+Inputs!$B$8*SQRT($B$2)*MC_Shocks!AU137)</f>
        <v>581.24918291556</v>
      </c>
      <c r="AX140" s="0" t="n">
        <f aca="false">AW140*EXP((Inputs!$B$6-Inputs!$B$7-0.5*Inputs!$B$8^2)*$B$2+Inputs!$B$8*SQRT($B$2)*MC_Shocks!AV137)</f>
        <v>583.739254844548</v>
      </c>
      <c r="AY140" s="0" t="n">
        <f aca="false">AX140*EXP((Inputs!$B$6-Inputs!$B$7-0.5*Inputs!$B$8^2)*$B$2+Inputs!$B$8*SQRT($B$2)*MC_Shocks!AW137)</f>
        <v>583.829334122338</v>
      </c>
      <c r="AZ140" s="0" t="n">
        <f aca="false">AY140*EXP((Inputs!$B$6-Inputs!$B$7-0.5*Inputs!$B$8^2)*$B$2+Inputs!$B$8*SQRT($B$2)*MC_Shocks!AX137)</f>
        <v>588.26841216875</v>
      </c>
      <c r="BA140" s="0" t="n">
        <f aca="false">AZ140*EXP((Inputs!$B$6-Inputs!$B$7-0.5*Inputs!$B$8^2)*$B$2+Inputs!$B$8*SQRT($B$2)*MC_Shocks!AY137)</f>
        <v>589.170452743431</v>
      </c>
      <c r="BB140" s="0" t="n">
        <f aca="false">BA140*EXP((Inputs!$B$6-Inputs!$B$7-0.5*Inputs!$B$8^2)*$B$2+Inputs!$B$8*SQRT($B$2)*MC_Shocks!AZ137)</f>
        <v>587.580854513574</v>
      </c>
      <c r="BC140" s="0" t="n">
        <f aca="false">BB140*EXP((Inputs!$B$6-Inputs!$B$7-0.5*Inputs!$B$8^2)*$B$2+Inputs!$B$8*SQRT($B$2)*MC_Shocks!BA137)</f>
        <v>597.736812481148</v>
      </c>
      <c r="BD140" s="0" t="n">
        <f aca="false">BC140*EXP((Inputs!$B$6-Inputs!$B$7-0.5*Inputs!$B$8^2)*$B$2+Inputs!$B$8*SQRT($B$2)*MC_Shocks!BB137)</f>
        <v>597.348048025128</v>
      </c>
      <c r="BE140" s="0" t="n">
        <f aca="false">BD140*EXP((Inputs!$B$6-Inputs!$B$7-0.5*Inputs!$B$8^2)*$B$2+Inputs!$B$8*SQRT($B$2)*MC_Shocks!BC137)</f>
        <v>602.941578664465</v>
      </c>
      <c r="BF140" s="0" t="n">
        <f aca="false">BE140*EXP((Inputs!$B$6-Inputs!$B$7-0.5*Inputs!$B$8^2)*$B$2+Inputs!$B$8*SQRT($B$2)*MC_Shocks!BD137)</f>
        <v>601.082296815783</v>
      </c>
      <c r="BG140" s="0" t="n">
        <f aca="false">BF140*EXP((Inputs!$B$6-Inputs!$B$7-0.5*Inputs!$B$8^2)*$B$2+Inputs!$B$8*SQRT($B$2)*MC_Shocks!BE137)</f>
        <v>604.532487272103</v>
      </c>
      <c r="BH140" s="0" t="n">
        <f aca="false">BG140*EXP((Inputs!$B$6-Inputs!$B$7-0.5*Inputs!$B$8^2)*$B$2+Inputs!$B$8*SQRT($B$2)*MC_Shocks!BF137)</f>
        <v>609.056872912271</v>
      </c>
      <c r="BI140" s="0" t="n">
        <f aca="false">BH140*EXP((Inputs!$B$6-Inputs!$B$7-0.5*Inputs!$B$8^2)*$B$2+Inputs!$B$8*SQRT($B$2)*MC_Shocks!BG137)</f>
        <v>610.122610085256</v>
      </c>
      <c r="BJ140" s="0" t="n">
        <f aca="false">BI140*EXP((Inputs!$B$6-Inputs!$B$7-0.5*Inputs!$B$8^2)*$B$2+Inputs!$B$8*SQRT($B$2)*MC_Shocks!BH137)</f>
        <v>598.888982975596</v>
      </c>
      <c r="BK140" s="0" t="n">
        <f aca="false">BJ140*EXP((Inputs!$B$6-Inputs!$B$7-0.5*Inputs!$B$8^2)*$B$2+Inputs!$B$8*SQRT($B$2)*MC_Shocks!BI137)</f>
        <v>599.032208694031</v>
      </c>
      <c r="BL140" s="0" t="n">
        <f aca="false">BK140*EXP((Inputs!$B$6-Inputs!$B$7-0.5*Inputs!$B$8^2)*$B$2+Inputs!$B$8*SQRT($B$2)*MC_Shocks!BJ137)</f>
        <v>604.965170352245</v>
      </c>
      <c r="BM140" s="0" t="n">
        <f aca="false">BL140*EXP((Inputs!$B$6-Inputs!$B$7-0.5*Inputs!$B$8^2)*$B$2+Inputs!$B$8*SQRT($B$2)*MC_Shocks!BK137)</f>
        <v>607.559248765032</v>
      </c>
      <c r="BN140" s="0" t="n">
        <f aca="false">AVERAGE(C140:BM140)</f>
        <v>582.644282646503</v>
      </c>
      <c r="BO140" s="0" t="n">
        <f aca="false">MAX(B140:BM140)</f>
        <v>610.122610085256</v>
      </c>
      <c r="BP140" s="0" t="n">
        <f aca="false">MAX(BM140-Inputs!$B$4,0)</f>
        <v>32.5592487650317</v>
      </c>
      <c r="BQ140" s="0" t="n">
        <f aca="false">MAX(Inputs!$B$4-BM140,0)</f>
        <v>0</v>
      </c>
      <c r="BR140" s="0" t="n">
        <f aca="false">MAX(BN140-Inputs!$B$4,0)</f>
        <v>7.64428264650292</v>
      </c>
      <c r="BS140" s="0" t="n">
        <f aca="false">IF(BO140&gt;=Inputs!$B$9,0,MAX(BM140-Inputs!$B$4,0))</f>
        <v>0</v>
      </c>
    </row>
    <row r="141" customFormat="false" ht="15" hidden="false" customHeight="false" outlineLevel="0" collapsed="false">
      <c r="A141" s="0" t="n">
        <v>137</v>
      </c>
      <c r="B141" s="0" t="n">
        <f aca="false">Inputs!$B$3</f>
        <v>574.788024902344</v>
      </c>
      <c r="C141" s="0" t="n">
        <f aca="false">B141*EXP((Inputs!$B$6-Inputs!$B$7-0.5*Inputs!$B$8^2)*$B$2+Inputs!$B$8*SQRT($B$2)*MC_Shocks!A138)</f>
        <v>576.878960459114</v>
      </c>
      <c r="D141" s="0" t="n">
        <f aca="false">C141*EXP((Inputs!$B$6-Inputs!$B$7-0.5*Inputs!$B$8^2)*$B$2+Inputs!$B$8*SQRT($B$2)*MC_Shocks!B138)</f>
        <v>569.104573107844</v>
      </c>
      <c r="E141" s="0" t="n">
        <f aca="false">D141*EXP((Inputs!$B$6-Inputs!$B$7-0.5*Inputs!$B$8^2)*$B$2+Inputs!$B$8*SQRT($B$2)*MC_Shocks!C138)</f>
        <v>565.91460202915</v>
      </c>
      <c r="F141" s="0" t="n">
        <f aca="false">E141*EXP((Inputs!$B$6-Inputs!$B$7-0.5*Inputs!$B$8^2)*$B$2+Inputs!$B$8*SQRT($B$2)*MC_Shocks!D138)</f>
        <v>567.817917056475</v>
      </c>
      <c r="G141" s="0" t="n">
        <f aca="false">F141*EXP((Inputs!$B$6-Inputs!$B$7-0.5*Inputs!$B$8^2)*$B$2+Inputs!$B$8*SQRT($B$2)*MC_Shocks!E138)</f>
        <v>569.723229715929</v>
      </c>
      <c r="H141" s="0" t="n">
        <f aca="false">G141*EXP((Inputs!$B$6-Inputs!$B$7-0.5*Inputs!$B$8^2)*$B$2+Inputs!$B$8*SQRT($B$2)*MC_Shocks!F138)</f>
        <v>575.293826501291</v>
      </c>
      <c r="I141" s="0" t="n">
        <f aca="false">H141*EXP((Inputs!$B$6-Inputs!$B$7-0.5*Inputs!$B$8^2)*$B$2+Inputs!$B$8*SQRT($B$2)*MC_Shocks!G138)</f>
        <v>574.687272131905</v>
      </c>
      <c r="J141" s="0" t="n">
        <f aca="false">I141*EXP((Inputs!$B$6-Inputs!$B$7-0.5*Inputs!$B$8^2)*$B$2+Inputs!$B$8*SQRT($B$2)*MC_Shocks!H138)</f>
        <v>576.594780321563</v>
      </c>
      <c r="K141" s="0" t="n">
        <f aca="false">J141*EXP((Inputs!$B$6-Inputs!$B$7-0.5*Inputs!$B$8^2)*$B$2+Inputs!$B$8*SQRT($B$2)*MC_Shocks!I138)</f>
        <v>576.724081169563</v>
      </c>
      <c r="L141" s="0" t="n">
        <f aca="false">K141*EXP((Inputs!$B$6-Inputs!$B$7-0.5*Inputs!$B$8^2)*$B$2+Inputs!$B$8*SQRT($B$2)*MC_Shocks!J138)</f>
        <v>572.280299867931</v>
      </c>
      <c r="M141" s="0" t="n">
        <f aca="false">L141*EXP((Inputs!$B$6-Inputs!$B$7-0.5*Inputs!$B$8^2)*$B$2+Inputs!$B$8*SQRT($B$2)*MC_Shocks!K138)</f>
        <v>562.183398883138</v>
      </c>
      <c r="N141" s="0" t="n">
        <f aca="false">M141*EXP((Inputs!$B$6-Inputs!$B$7-0.5*Inputs!$B$8^2)*$B$2+Inputs!$B$8*SQRT($B$2)*MC_Shocks!L138)</f>
        <v>564.162110395349</v>
      </c>
      <c r="O141" s="0" t="n">
        <f aca="false">N141*EXP((Inputs!$B$6-Inputs!$B$7-0.5*Inputs!$B$8^2)*$B$2+Inputs!$B$8*SQRT($B$2)*MC_Shocks!M138)</f>
        <v>564.994436451773</v>
      </c>
      <c r="P141" s="0" t="n">
        <f aca="false">O141*EXP((Inputs!$B$6-Inputs!$B$7-0.5*Inputs!$B$8^2)*$B$2+Inputs!$B$8*SQRT($B$2)*MC_Shocks!N138)</f>
        <v>562.283546240181</v>
      </c>
      <c r="Q141" s="0" t="n">
        <f aca="false">P141*EXP((Inputs!$B$6-Inputs!$B$7-0.5*Inputs!$B$8^2)*$B$2+Inputs!$B$8*SQRT($B$2)*MC_Shocks!O138)</f>
        <v>555.15965795865</v>
      </c>
      <c r="R141" s="0" t="n">
        <f aca="false">Q141*EXP((Inputs!$B$6-Inputs!$B$7-0.5*Inputs!$B$8^2)*$B$2+Inputs!$B$8*SQRT($B$2)*MC_Shocks!P138)</f>
        <v>557.992639305867</v>
      </c>
      <c r="S141" s="0" t="n">
        <f aca="false">R141*EXP((Inputs!$B$6-Inputs!$B$7-0.5*Inputs!$B$8^2)*$B$2+Inputs!$B$8*SQRT($B$2)*MC_Shocks!Q138)</f>
        <v>556.869301529664</v>
      </c>
      <c r="T141" s="0" t="n">
        <f aca="false">S141*EXP((Inputs!$B$6-Inputs!$B$7-0.5*Inputs!$B$8^2)*$B$2+Inputs!$B$8*SQRT($B$2)*MC_Shocks!R138)</f>
        <v>559.387568939413</v>
      </c>
      <c r="U141" s="0" t="n">
        <f aca="false">T141*EXP((Inputs!$B$6-Inputs!$B$7-0.5*Inputs!$B$8^2)*$B$2+Inputs!$B$8*SQRT($B$2)*MC_Shocks!S138)</f>
        <v>567.774487232229</v>
      </c>
      <c r="V141" s="0" t="n">
        <f aca="false">U141*EXP((Inputs!$B$6-Inputs!$B$7-0.5*Inputs!$B$8^2)*$B$2+Inputs!$B$8*SQRT($B$2)*MC_Shocks!T138)</f>
        <v>558.26331985976</v>
      </c>
      <c r="W141" s="0" t="n">
        <f aca="false">V141*EXP((Inputs!$B$6-Inputs!$B$7-0.5*Inputs!$B$8^2)*$B$2+Inputs!$B$8*SQRT($B$2)*MC_Shocks!U138)</f>
        <v>555.225963462179</v>
      </c>
      <c r="X141" s="0" t="n">
        <f aca="false">W141*EXP((Inputs!$B$6-Inputs!$B$7-0.5*Inputs!$B$8^2)*$B$2+Inputs!$B$8*SQRT($B$2)*MC_Shocks!V138)</f>
        <v>554.356804791602</v>
      </c>
      <c r="Y141" s="0" t="n">
        <f aca="false">X141*EXP((Inputs!$B$6-Inputs!$B$7-0.5*Inputs!$B$8^2)*$B$2+Inputs!$B$8*SQRT($B$2)*MC_Shocks!W138)</f>
        <v>560.844642956592</v>
      </c>
      <c r="Z141" s="0" t="n">
        <f aca="false">Y141*EXP((Inputs!$B$6-Inputs!$B$7-0.5*Inputs!$B$8^2)*$B$2+Inputs!$B$8*SQRT($B$2)*MC_Shocks!X138)</f>
        <v>553.663302523356</v>
      </c>
      <c r="AA141" s="0" t="n">
        <f aca="false">Z141*EXP((Inputs!$B$6-Inputs!$B$7-0.5*Inputs!$B$8^2)*$B$2+Inputs!$B$8*SQRT($B$2)*MC_Shocks!Y138)</f>
        <v>562.284630981677</v>
      </c>
      <c r="AB141" s="0" t="n">
        <f aca="false">AA141*EXP((Inputs!$B$6-Inputs!$B$7-0.5*Inputs!$B$8^2)*$B$2+Inputs!$B$8*SQRT($B$2)*MC_Shocks!Z138)</f>
        <v>562.944052768681</v>
      </c>
      <c r="AC141" s="0" t="n">
        <f aca="false">AB141*EXP((Inputs!$B$6-Inputs!$B$7-0.5*Inputs!$B$8^2)*$B$2+Inputs!$B$8*SQRT($B$2)*MC_Shocks!AA138)</f>
        <v>562.568558259194</v>
      </c>
      <c r="AD141" s="0" t="n">
        <f aca="false">AC141*EXP((Inputs!$B$6-Inputs!$B$7-0.5*Inputs!$B$8^2)*$B$2+Inputs!$B$8*SQRT($B$2)*MC_Shocks!AB138)</f>
        <v>561.738329359509</v>
      </c>
      <c r="AE141" s="0" t="n">
        <f aca="false">AD141*EXP((Inputs!$B$6-Inputs!$B$7-0.5*Inputs!$B$8^2)*$B$2+Inputs!$B$8*SQRT($B$2)*MC_Shocks!AC138)</f>
        <v>559.85040014818</v>
      </c>
      <c r="AF141" s="0" t="n">
        <f aca="false">AE141*EXP((Inputs!$B$6-Inputs!$B$7-0.5*Inputs!$B$8^2)*$B$2+Inputs!$B$8*SQRT($B$2)*MC_Shocks!AD138)</f>
        <v>564.578029977715</v>
      </c>
      <c r="AG141" s="0" t="n">
        <f aca="false">AF141*EXP((Inputs!$B$6-Inputs!$B$7-0.5*Inputs!$B$8^2)*$B$2+Inputs!$B$8*SQRT($B$2)*MC_Shocks!AE138)</f>
        <v>559.865399489818</v>
      </c>
      <c r="AH141" s="0" t="n">
        <f aca="false">AG141*EXP((Inputs!$B$6-Inputs!$B$7-0.5*Inputs!$B$8^2)*$B$2+Inputs!$B$8*SQRT($B$2)*MC_Shocks!AF138)</f>
        <v>561.454580724857</v>
      </c>
      <c r="AI141" s="0" t="n">
        <f aca="false">AH141*EXP((Inputs!$B$6-Inputs!$B$7-0.5*Inputs!$B$8^2)*$B$2+Inputs!$B$8*SQRT($B$2)*MC_Shocks!AG138)</f>
        <v>559.798843564437</v>
      </c>
      <c r="AJ141" s="0" t="n">
        <f aca="false">AI141*EXP((Inputs!$B$6-Inputs!$B$7-0.5*Inputs!$B$8^2)*$B$2+Inputs!$B$8*SQRT($B$2)*MC_Shocks!AH138)</f>
        <v>556.477013334476</v>
      </c>
      <c r="AK141" s="0" t="n">
        <f aca="false">AJ141*EXP((Inputs!$B$6-Inputs!$B$7-0.5*Inputs!$B$8^2)*$B$2+Inputs!$B$8*SQRT($B$2)*MC_Shocks!AI138)</f>
        <v>568.064308763743</v>
      </c>
      <c r="AL141" s="0" t="n">
        <f aca="false">AK141*EXP((Inputs!$B$6-Inputs!$B$7-0.5*Inputs!$B$8^2)*$B$2+Inputs!$B$8*SQRT($B$2)*MC_Shocks!AJ138)</f>
        <v>570.009639911178</v>
      </c>
      <c r="AM141" s="0" t="n">
        <f aca="false">AL141*EXP((Inputs!$B$6-Inputs!$B$7-0.5*Inputs!$B$8^2)*$B$2+Inputs!$B$8*SQRT($B$2)*MC_Shocks!AK138)</f>
        <v>572.843532458875</v>
      </c>
      <c r="AN141" s="0" t="n">
        <f aca="false">AM141*EXP((Inputs!$B$6-Inputs!$B$7-0.5*Inputs!$B$8^2)*$B$2+Inputs!$B$8*SQRT($B$2)*MC_Shocks!AL138)</f>
        <v>578.091915094849</v>
      </c>
      <c r="AO141" s="0" t="n">
        <f aca="false">AN141*EXP((Inputs!$B$6-Inputs!$B$7-0.5*Inputs!$B$8^2)*$B$2+Inputs!$B$8*SQRT($B$2)*MC_Shocks!AM138)</f>
        <v>571.664163808228</v>
      </c>
      <c r="AP141" s="0" t="n">
        <f aca="false">AO141*EXP((Inputs!$B$6-Inputs!$B$7-0.5*Inputs!$B$8^2)*$B$2+Inputs!$B$8*SQRT($B$2)*MC_Shocks!AN138)</f>
        <v>579.720959697249</v>
      </c>
      <c r="AQ141" s="0" t="n">
        <f aca="false">AP141*EXP((Inputs!$B$6-Inputs!$B$7-0.5*Inputs!$B$8^2)*$B$2+Inputs!$B$8*SQRT($B$2)*MC_Shocks!AO138)</f>
        <v>568.350185273967</v>
      </c>
      <c r="AR141" s="0" t="n">
        <f aca="false">AQ141*EXP((Inputs!$B$6-Inputs!$B$7-0.5*Inputs!$B$8^2)*$B$2+Inputs!$B$8*SQRT($B$2)*MC_Shocks!AP138)</f>
        <v>564.947883839441</v>
      </c>
      <c r="AS141" s="0" t="n">
        <f aca="false">AR141*EXP((Inputs!$B$6-Inputs!$B$7-0.5*Inputs!$B$8^2)*$B$2+Inputs!$B$8*SQRT($B$2)*MC_Shocks!AQ138)</f>
        <v>562.94747743467</v>
      </c>
      <c r="AT141" s="0" t="n">
        <f aca="false">AS141*EXP((Inputs!$B$6-Inputs!$B$7-0.5*Inputs!$B$8^2)*$B$2+Inputs!$B$8*SQRT($B$2)*MC_Shocks!AR138)</f>
        <v>565.604714382079</v>
      </c>
      <c r="AU141" s="0" t="n">
        <f aca="false">AT141*EXP((Inputs!$B$6-Inputs!$B$7-0.5*Inputs!$B$8^2)*$B$2+Inputs!$B$8*SQRT($B$2)*MC_Shocks!AS138)</f>
        <v>566.640385018851</v>
      </c>
      <c r="AV141" s="0" t="n">
        <f aca="false">AU141*EXP((Inputs!$B$6-Inputs!$B$7-0.5*Inputs!$B$8^2)*$B$2+Inputs!$B$8*SQRT($B$2)*MC_Shocks!AT138)</f>
        <v>565.944407723171</v>
      </c>
      <c r="AW141" s="0" t="n">
        <f aca="false">AV141*EXP((Inputs!$B$6-Inputs!$B$7-0.5*Inputs!$B$8^2)*$B$2+Inputs!$B$8*SQRT($B$2)*MC_Shocks!AU138)</f>
        <v>565.943928509394</v>
      </c>
      <c r="AX141" s="0" t="n">
        <f aca="false">AW141*EXP((Inputs!$B$6-Inputs!$B$7-0.5*Inputs!$B$8^2)*$B$2+Inputs!$B$8*SQRT($B$2)*MC_Shocks!AV138)</f>
        <v>561.622949454341</v>
      </c>
      <c r="AY141" s="0" t="n">
        <f aca="false">AX141*EXP((Inputs!$B$6-Inputs!$B$7-0.5*Inputs!$B$8^2)*$B$2+Inputs!$B$8*SQRT($B$2)*MC_Shocks!AW138)</f>
        <v>555.044093223687</v>
      </c>
      <c r="AZ141" s="0" t="n">
        <f aca="false">AY141*EXP((Inputs!$B$6-Inputs!$B$7-0.5*Inputs!$B$8^2)*$B$2+Inputs!$B$8*SQRT($B$2)*MC_Shocks!AX138)</f>
        <v>558.304925116712</v>
      </c>
      <c r="BA141" s="0" t="n">
        <f aca="false">AZ141*EXP((Inputs!$B$6-Inputs!$B$7-0.5*Inputs!$B$8^2)*$B$2+Inputs!$B$8*SQRT($B$2)*MC_Shocks!AY138)</f>
        <v>561.43878353634</v>
      </c>
      <c r="BB141" s="0" t="n">
        <f aca="false">BA141*EXP((Inputs!$B$6-Inputs!$B$7-0.5*Inputs!$B$8^2)*$B$2+Inputs!$B$8*SQRT($B$2)*MC_Shocks!AZ138)</f>
        <v>568.594089831271</v>
      </c>
      <c r="BC141" s="0" t="n">
        <f aca="false">BB141*EXP((Inputs!$B$6-Inputs!$B$7-0.5*Inputs!$B$8^2)*$B$2+Inputs!$B$8*SQRT($B$2)*MC_Shocks!BA138)</f>
        <v>565.095056070648</v>
      </c>
      <c r="BD141" s="0" t="n">
        <f aca="false">BC141*EXP((Inputs!$B$6-Inputs!$B$7-0.5*Inputs!$B$8^2)*$B$2+Inputs!$B$8*SQRT($B$2)*MC_Shocks!BB138)</f>
        <v>568.263012416002</v>
      </c>
      <c r="BE141" s="0" t="n">
        <f aca="false">BD141*EXP((Inputs!$B$6-Inputs!$B$7-0.5*Inputs!$B$8^2)*$B$2+Inputs!$B$8*SQRT($B$2)*MC_Shocks!BC138)</f>
        <v>567.038983245879</v>
      </c>
      <c r="BF141" s="0" t="n">
        <f aca="false">BE141*EXP((Inputs!$B$6-Inputs!$B$7-0.5*Inputs!$B$8^2)*$B$2+Inputs!$B$8*SQRT($B$2)*MC_Shocks!BD138)</f>
        <v>572.473458815795</v>
      </c>
      <c r="BG141" s="0" t="n">
        <f aca="false">BF141*EXP((Inputs!$B$6-Inputs!$B$7-0.5*Inputs!$B$8^2)*$B$2+Inputs!$B$8*SQRT($B$2)*MC_Shocks!BE138)</f>
        <v>577.187916937516</v>
      </c>
      <c r="BH141" s="0" t="n">
        <f aca="false">BG141*EXP((Inputs!$B$6-Inputs!$B$7-0.5*Inputs!$B$8^2)*$B$2+Inputs!$B$8*SQRT($B$2)*MC_Shocks!BF138)</f>
        <v>578.210353810456</v>
      </c>
      <c r="BI141" s="0" t="n">
        <f aca="false">BH141*EXP((Inputs!$B$6-Inputs!$B$7-0.5*Inputs!$B$8^2)*$B$2+Inputs!$B$8*SQRT($B$2)*MC_Shocks!BG138)</f>
        <v>576.709448731569</v>
      </c>
      <c r="BJ141" s="0" t="n">
        <f aca="false">BI141*EXP((Inputs!$B$6-Inputs!$B$7-0.5*Inputs!$B$8^2)*$B$2+Inputs!$B$8*SQRT($B$2)*MC_Shocks!BH138)</f>
        <v>581.177344173939</v>
      </c>
      <c r="BK141" s="0" t="n">
        <f aca="false">BJ141*EXP((Inputs!$B$6-Inputs!$B$7-0.5*Inputs!$B$8^2)*$B$2+Inputs!$B$8*SQRT($B$2)*MC_Shocks!BI138)</f>
        <v>584.222641648079</v>
      </c>
      <c r="BL141" s="0" t="n">
        <f aca="false">BK141*EXP((Inputs!$B$6-Inputs!$B$7-0.5*Inputs!$B$8^2)*$B$2+Inputs!$B$8*SQRT($B$2)*MC_Shocks!BJ138)</f>
        <v>581.11393233374</v>
      </c>
      <c r="BM141" s="0" t="n">
        <f aca="false">BL141*EXP((Inputs!$B$6-Inputs!$B$7-0.5*Inputs!$B$8^2)*$B$2+Inputs!$B$8*SQRT($B$2)*MC_Shocks!BK138)</f>
        <v>575.079209657442</v>
      </c>
      <c r="BN141" s="0" t="n">
        <f aca="false">AVERAGE(C141:BM141)</f>
        <v>566.699845435209</v>
      </c>
      <c r="BO141" s="0" t="n">
        <f aca="false">MAX(B141:BM141)</f>
        <v>584.222641648079</v>
      </c>
      <c r="BP141" s="0" t="n">
        <f aca="false">MAX(BM141-Inputs!$B$4,0)</f>
        <v>0.0792096574421066</v>
      </c>
      <c r="BQ141" s="0" t="n">
        <f aca="false">MAX(Inputs!$B$4-BM141,0)</f>
        <v>0</v>
      </c>
      <c r="BR141" s="0" t="n">
        <f aca="false">MAX(BN141-Inputs!$B$4,0)</f>
        <v>0</v>
      </c>
      <c r="BS141" s="0" t="n">
        <f aca="false">IF(BO141&gt;=Inputs!$B$9,0,MAX(BM141-Inputs!$B$4,0))</f>
        <v>0.0792096574421066</v>
      </c>
    </row>
    <row r="142" customFormat="false" ht="15" hidden="false" customHeight="false" outlineLevel="0" collapsed="false">
      <c r="A142" s="0" t="n">
        <v>138</v>
      </c>
      <c r="B142" s="0" t="n">
        <f aca="false">Inputs!$B$3</f>
        <v>574.788024902344</v>
      </c>
      <c r="C142" s="0" t="n">
        <f aca="false">B142*EXP((Inputs!$B$6-Inputs!$B$7-0.5*Inputs!$B$8^2)*$B$2+Inputs!$B$8*SQRT($B$2)*MC_Shocks!A139)</f>
        <v>573.527982543768</v>
      </c>
      <c r="D142" s="0" t="n">
        <f aca="false">C142*EXP((Inputs!$B$6-Inputs!$B$7-0.5*Inputs!$B$8^2)*$B$2+Inputs!$B$8*SQRT($B$2)*MC_Shocks!B139)</f>
        <v>580.519141259758</v>
      </c>
      <c r="E142" s="0" t="n">
        <f aca="false">D142*EXP((Inputs!$B$6-Inputs!$B$7-0.5*Inputs!$B$8^2)*$B$2+Inputs!$B$8*SQRT($B$2)*MC_Shocks!C139)</f>
        <v>585.878329952531</v>
      </c>
      <c r="F142" s="0" t="n">
        <f aca="false">E142*EXP((Inputs!$B$6-Inputs!$B$7-0.5*Inputs!$B$8^2)*$B$2+Inputs!$B$8*SQRT($B$2)*MC_Shocks!D139)</f>
        <v>580.786034101389</v>
      </c>
      <c r="G142" s="0" t="n">
        <f aca="false">F142*EXP((Inputs!$B$6-Inputs!$B$7-0.5*Inputs!$B$8^2)*$B$2+Inputs!$B$8*SQRT($B$2)*MC_Shocks!E139)</f>
        <v>575.484889174644</v>
      </c>
      <c r="H142" s="0" t="n">
        <f aca="false">G142*EXP((Inputs!$B$6-Inputs!$B$7-0.5*Inputs!$B$8^2)*$B$2+Inputs!$B$8*SQRT($B$2)*MC_Shocks!F139)</f>
        <v>581.388562687682</v>
      </c>
      <c r="I142" s="0" t="n">
        <f aca="false">H142*EXP((Inputs!$B$6-Inputs!$B$7-0.5*Inputs!$B$8^2)*$B$2+Inputs!$B$8*SQRT($B$2)*MC_Shocks!G139)</f>
        <v>576.228733307263</v>
      </c>
      <c r="J142" s="0" t="n">
        <f aca="false">I142*EXP((Inputs!$B$6-Inputs!$B$7-0.5*Inputs!$B$8^2)*$B$2+Inputs!$B$8*SQRT($B$2)*MC_Shocks!H139)</f>
        <v>578.616110421471</v>
      </c>
      <c r="K142" s="0" t="n">
        <f aca="false">J142*EXP((Inputs!$B$6-Inputs!$B$7-0.5*Inputs!$B$8^2)*$B$2+Inputs!$B$8*SQRT($B$2)*MC_Shocks!I139)</f>
        <v>575.849472890439</v>
      </c>
      <c r="L142" s="0" t="n">
        <f aca="false">K142*EXP((Inputs!$B$6-Inputs!$B$7-0.5*Inputs!$B$8^2)*$B$2+Inputs!$B$8*SQRT($B$2)*MC_Shocks!J139)</f>
        <v>583.339049160301</v>
      </c>
      <c r="M142" s="0" t="n">
        <f aca="false">L142*EXP((Inputs!$B$6-Inputs!$B$7-0.5*Inputs!$B$8^2)*$B$2+Inputs!$B$8*SQRT($B$2)*MC_Shocks!K139)</f>
        <v>579.839391859991</v>
      </c>
      <c r="N142" s="0" t="n">
        <f aca="false">M142*EXP((Inputs!$B$6-Inputs!$B$7-0.5*Inputs!$B$8^2)*$B$2+Inputs!$B$8*SQRT($B$2)*MC_Shocks!L139)</f>
        <v>585.177795348797</v>
      </c>
      <c r="O142" s="0" t="n">
        <f aca="false">N142*EXP((Inputs!$B$6-Inputs!$B$7-0.5*Inputs!$B$8^2)*$B$2+Inputs!$B$8*SQRT($B$2)*MC_Shocks!M139)</f>
        <v>586.091856462391</v>
      </c>
      <c r="P142" s="0" t="n">
        <f aca="false">O142*EXP((Inputs!$B$6-Inputs!$B$7-0.5*Inputs!$B$8^2)*$B$2+Inputs!$B$8*SQRT($B$2)*MC_Shocks!N139)</f>
        <v>587.320994036658</v>
      </c>
      <c r="Q142" s="0" t="n">
        <f aca="false">P142*EXP((Inputs!$B$6-Inputs!$B$7-0.5*Inputs!$B$8^2)*$B$2+Inputs!$B$8*SQRT($B$2)*MC_Shocks!O139)</f>
        <v>578.266858602347</v>
      </c>
      <c r="R142" s="0" t="n">
        <f aca="false">Q142*EXP((Inputs!$B$6-Inputs!$B$7-0.5*Inputs!$B$8^2)*$B$2+Inputs!$B$8*SQRT($B$2)*MC_Shocks!P139)</f>
        <v>568.302676100192</v>
      </c>
      <c r="S142" s="0" t="n">
        <f aca="false">R142*EXP((Inputs!$B$6-Inputs!$B$7-0.5*Inputs!$B$8^2)*$B$2+Inputs!$B$8*SQRT($B$2)*MC_Shocks!Q139)</f>
        <v>567.362678558822</v>
      </c>
      <c r="T142" s="0" t="n">
        <f aca="false">S142*EXP((Inputs!$B$6-Inputs!$B$7-0.5*Inputs!$B$8^2)*$B$2+Inputs!$B$8*SQRT($B$2)*MC_Shocks!R139)</f>
        <v>568.528684197325</v>
      </c>
      <c r="U142" s="0" t="n">
        <f aca="false">T142*EXP((Inputs!$B$6-Inputs!$B$7-0.5*Inputs!$B$8^2)*$B$2+Inputs!$B$8*SQRT($B$2)*MC_Shocks!S139)</f>
        <v>563.529647429082</v>
      </c>
      <c r="V142" s="0" t="n">
        <f aca="false">U142*EXP((Inputs!$B$6-Inputs!$B$7-0.5*Inputs!$B$8^2)*$B$2+Inputs!$B$8*SQRT($B$2)*MC_Shocks!T139)</f>
        <v>558.736346856123</v>
      </c>
      <c r="W142" s="0" t="n">
        <f aca="false">V142*EXP((Inputs!$B$6-Inputs!$B$7-0.5*Inputs!$B$8^2)*$B$2+Inputs!$B$8*SQRT($B$2)*MC_Shocks!U139)</f>
        <v>561.283529849827</v>
      </c>
      <c r="X142" s="0" t="n">
        <f aca="false">W142*EXP((Inputs!$B$6-Inputs!$B$7-0.5*Inputs!$B$8^2)*$B$2+Inputs!$B$8*SQRT($B$2)*MC_Shocks!V139)</f>
        <v>563.848505980782</v>
      </c>
      <c r="Y142" s="0" t="n">
        <f aca="false">X142*EXP((Inputs!$B$6-Inputs!$B$7-0.5*Inputs!$B$8^2)*$B$2+Inputs!$B$8*SQRT($B$2)*MC_Shocks!W139)</f>
        <v>563.285859295651</v>
      </c>
      <c r="Z142" s="0" t="n">
        <f aca="false">Y142*EXP((Inputs!$B$6-Inputs!$B$7-0.5*Inputs!$B$8^2)*$B$2+Inputs!$B$8*SQRT($B$2)*MC_Shocks!X139)</f>
        <v>566.83648720635</v>
      </c>
      <c r="AA142" s="0" t="n">
        <f aca="false">Z142*EXP((Inputs!$B$6-Inputs!$B$7-0.5*Inputs!$B$8^2)*$B$2+Inputs!$B$8*SQRT($B$2)*MC_Shocks!Y139)</f>
        <v>561.633951876912</v>
      </c>
      <c r="AB142" s="0" t="n">
        <f aca="false">AA142*EXP((Inputs!$B$6-Inputs!$B$7-0.5*Inputs!$B$8^2)*$B$2+Inputs!$B$8*SQRT($B$2)*MC_Shocks!Z139)</f>
        <v>560.103179806803</v>
      </c>
      <c r="AC142" s="0" t="n">
        <f aca="false">AB142*EXP((Inputs!$B$6-Inputs!$B$7-0.5*Inputs!$B$8^2)*$B$2+Inputs!$B$8*SQRT($B$2)*MC_Shocks!AA139)</f>
        <v>567.526754578675</v>
      </c>
      <c r="AD142" s="0" t="n">
        <f aca="false">AC142*EXP((Inputs!$B$6-Inputs!$B$7-0.5*Inputs!$B$8^2)*$B$2+Inputs!$B$8*SQRT($B$2)*MC_Shocks!AB139)</f>
        <v>567.888000683554</v>
      </c>
      <c r="AE142" s="0" t="n">
        <f aca="false">AD142*EXP((Inputs!$B$6-Inputs!$B$7-0.5*Inputs!$B$8^2)*$B$2+Inputs!$B$8*SQRT($B$2)*MC_Shocks!AC139)</f>
        <v>568.510951779292</v>
      </c>
      <c r="AF142" s="0" t="n">
        <f aca="false">AE142*EXP((Inputs!$B$6-Inputs!$B$7-0.5*Inputs!$B$8^2)*$B$2+Inputs!$B$8*SQRT($B$2)*MC_Shocks!AD139)</f>
        <v>579.061036638811</v>
      </c>
      <c r="AG142" s="0" t="n">
        <f aca="false">AF142*EXP((Inputs!$B$6-Inputs!$B$7-0.5*Inputs!$B$8^2)*$B$2+Inputs!$B$8*SQRT($B$2)*MC_Shocks!AE139)</f>
        <v>572.722490869106</v>
      </c>
      <c r="AH142" s="0" t="n">
        <f aca="false">AG142*EXP((Inputs!$B$6-Inputs!$B$7-0.5*Inputs!$B$8^2)*$B$2+Inputs!$B$8*SQRT($B$2)*MC_Shocks!AF139)</f>
        <v>576.406804374932</v>
      </c>
      <c r="AI142" s="0" t="n">
        <f aca="false">AH142*EXP((Inputs!$B$6-Inputs!$B$7-0.5*Inputs!$B$8^2)*$B$2+Inputs!$B$8*SQRT($B$2)*MC_Shocks!AG139)</f>
        <v>584.121106197542</v>
      </c>
      <c r="AJ142" s="0" t="n">
        <f aca="false">AI142*EXP((Inputs!$B$6-Inputs!$B$7-0.5*Inputs!$B$8^2)*$B$2+Inputs!$B$8*SQRT($B$2)*MC_Shocks!AH139)</f>
        <v>582.672673914282</v>
      </c>
      <c r="AK142" s="0" t="n">
        <f aca="false">AJ142*EXP((Inputs!$B$6-Inputs!$B$7-0.5*Inputs!$B$8^2)*$B$2+Inputs!$B$8*SQRT($B$2)*MC_Shocks!AI139)</f>
        <v>586.715082308865</v>
      </c>
      <c r="AL142" s="0" t="n">
        <f aca="false">AK142*EXP((Inputs!$B$6-Inputs!$B$7-0.5*Inputs!$B$8^2)*$B$2+Inputs!$B$8*SQRT($B$2)*MC_Shocks!AJ139)</f>
        <v>582.217056772365</v>
      </c>
      <c r="AM142" s="0" t="n">
        <f aca="false">AL142*EXP((Inputs!$B$6-Inputs!$B$7-0.5*Inputs!$B$8^2)*$B$2+Inputs!$B$8*SQRT($B$2)*MC_Shocks!AK139)</f>
        <v>579.108489766275</v>
      </c>
      <c r="AN142" s="0" t="n">
        <f aca="false">AM142*EXP((Inputs!$B$6-Inputs!$B$7-0.5*Inputs!$B$8^2)*$B$2+Inputs!$B$8*SQRT($B$2)*MC_Shocks!AL139)</f>
        <v>580.934541733557</v>
      </c>
      <c r="AO142" s="0" t="n">
        <f aca="false">AN142*EXP((Inputs!$B$6-Inputs!$B$7-0.5*Inputs!$B$8^2)*$B$2+Inputs!$B$8*SQRT($B$2)*MC_Shocks!AM139)</f>
        <v>584.6815918681</v>
      </c>
      <c r="AP142" s="0" t="n">
        <f aca="false">AO142*EXP((Inputs!$B$6-Inputs!$B$7-0.5*Inputs!$B$8^2)*$B$2+Inputs!$B$8*SQRT($B$2)*MC_Shocks!AN139)</f>
        <v>589.959614749389</v>
      </c>
      <c r="AQ142" s="0" t="n">
        <f aca="false">AP142*EXP((Inputs!$B$6-Inputs!$B$7-0.5*Inputs!$B$8^2)*$B$2+Inputs!$B$8*SQRT($B$2)*MC_Shocks!AO139)</f>
        <v>597.407950997888</v>
      </c>
      <c r="AR142" s="0" t="n">
        <f aca="false">AQ142*EXP((Inputs!$B$6-Inputs!$B$7-0.5*Inputs!$B$8^2)*$B$2+Inputs!$B$8*SQRT($B$2)*MC_Shocks!AP139)</f>
        <v>597.144717463952</v>
      </c>
      <c r="AS142" s="0" t="n">
        <f aca="false">AR142*EXP((Inputs!$B$6-Inputs!$B$7-0.5*Inputs!$B$8^2)*$B$2+Inputs!$B$8*SQRT($B$2)*MC_Shocks!AQ139)</f>
        <v>602.882726878851</v>
      </c>
      <c r="AT142" s="0" t="n">
        <f aca="false">AS142*EXP((Inputs!$B$6-Inputs!$B$7-0.5*Inputs!$B$8^2)*$B$2+Inputs!$B$8*SQRT($B$2)*MC_Shocks!AR139)</f>
        <v>601.304542074159</v>
      </c>
      <c r="AU142" s="0" t="n">
        <f aca="false">AT142*EXP((Inputs!$B$6-Inputs!$B$7-0.5*Inputs!$B$8^2)*$B$2+Inputs!$B$8*SQRT($B$2)*MC_Shocks!AS139)</f>
        <v>605.680194345201</v>
      </c>
      <c r="AV142" s="0" t="n">
        <f aca="false">AU142*EXP((Inputs!$B$6-Inputs!$B$7-0.5*Inputs!$B$8^2)*$B$2+Inputs!$B$8*SQRT($B$2)*MC_Shocks!AT139)</f>
        <v>606.73519445679</v>
      </c>
      <c r="AW142" s="0" t="n">
        <f aca="false">AV142*EXP((Inputs!$B$6-Inputs!$B$7-0.5*Inputs!$B$8^2)*$B$2+Inputs!$B$8*SQRT($B$2)*MC_Shocks!AU139)</f>
        <v>608.941568262019</v>
      </c>
      <c r="AX142" s="0" t="n">
        <f aca="false">AW142*EXP((Inputs!$B$6-Inputs!$B$7-0.5*Inputs!$B$8^2)*$B$2+Inputs!$B$8*SQRT($B$2)*MC_Shocks!AV139)</f>
        <v>611.048488480283</v>
      </c>
      <c r="AY142" s="0" t="n">
        <f aca="false">AX142*EXP((Inputs!$B$6-Inputs!$B$7-0.5*Inputs!$B$8^2)*$B$2+Inputs!$B$8*SQRT($B$2)*MC_Shocks!AW139)</f>
        <v>603.376017740079</v>
      </c>
      <c r="AZ142" s="0" t="n">
        <f aca="false">AY142*EXP((Inputs!$B$6-Inputs!$B$7-0.5*Inputs!$B$8^2)*$B$2+Inputs!$B$8*SQRT($B$2)*MC_Shocks!AX139)</f>
        <v>598.075675496009</v>
      </c>
      <c r="BA142" s="0" t="n">
        <f aca="false">AZ142*EXP((Inputs!$B$6-Inputs!$B$7-0.5*Inputs!$B$8^2)*$B$2+Inputs!$B$8*SQRT($B$2)*MC_Shocks!AY139)</f>
        <v>598.618846101027</v>
      </c>
      <c r="BB142" s="0" t="n">
        <f aca="false">BA142*EXP((Inputs!$B$6-Inputs!$B$7-0.5*Inputs!$B$8^2)*$B$2+Inputs!$B$8*SQRT($B$2)*MC_Shocks!AZ139)</f>
        <v>590.715365992095</v>
      </c>
      <c r="BC142" s="0" t="n">
        <f aca="false">BB142*EXP((Inputs!$B$6-Inputs!$B$7-0.5*Inputs!$B$8^2)*$B$2+Inputs!$B$8*SQRT($B$2)*MC_Shocks!BA139)</f>
        <v>594.679485236586</v>
      </c>
      <c r="BD142" s="0" t="n">
        <f aca="false">BC142*EXP((Inputs!$B$6-Inputs!$B$7-0.5*Inputs!$B$8^2)*$B$2+Inputs!$B$8*SQRT($B$2)*MC_Shocks!BB139)</f>
        <v>598.861844128282</v>
      </c>
      <c r="BE142" s="0" t="n">
        <f aca="false">BD142*EXP((Inputs!$B$6-Inputs!$B$7-0.5*Inputs!$B$8^2)*$B$2+Inputs!$B$8*SQRT($B$2)*MC_Shocks!BC139)</f>
        <v>600.474806398304</v>
      </c>
      <c r="BF142" s="0" t="n">
        <f aca="false">BE142*EXP((Inputs!$B$6-Inputs!$B$7-0.5*Inputs!$B$8^2)*$B$2+Inputs!$B$8*SQRT($B$2)*MC_Shocks!BD139)</f>
        <v>595.214057650201</v>
      </c>
      <c r="BG142" s="0" t="n">
        <f aca="false">BF142*EXP((Inputs!$B$6-Inputs!$B$7-0.5*Inputs!$B$8^2)*$B$2+Inputs!$B$8*SQRT($B$2)*MC_Shocks!BE139)</f>
        <v>601.823382475009</v>
      </c>
      <c r="BH142" s="0" t="n">
        <f aca="false">BG142*EXP((Inputs!$B$6-Inputs!$B$7-0.5*Inputs!$B$8^2)*$B$2+Inputs!$B$8*SQRT($B$2)*MC_Shocks!BF139)</f>
        <v>611.686231798743</v>
      </c>
      <c r="BI142" s="0" t="n">
        <f aca="false">BH142*EXP((Inputs!$B$6-Inputs!$B$7-0.5*Inputs!$B$8^2)*$B$2+Inputs!$B$8*SQRT($B$2)*MC_Shocks!BG139)</f>
        <v>612.458105165748</v>
      </c>
      <c r="BJ142" s="0" t="n">
        <f aca="false">BI142*EXP((Inputs!$B$6-Inputs!$B$7-0.5*Inputs!$B$8^2)*$B$2+Inputs!$B$8*SQRT($B$2)*MC_Shocks!BH139)</f>
        <v>615.001634362282</v>
      </c>
      <c r="BK142" s="0" t="n">
        <f aca="false">BJ142*EXP((Inputs!$B$6-Inputs!$B$7-0.5*Inputs!$B$8^2)*$B$2+Inputs!$B$8*SQRT($B$2)*MC_Shocks!BI139)</f>
        <v>616.044769033631</v>
      </c>
      <c r="BL142" s="0" t="n">
        <f aca="false">BK142*EXP((Inputs!$B$6-Inputs!$B$7-0.5*Inputs!$B$8^2)*$B$2+Inputs!$B$8*SQRT($B$2)*MC_Shocks!BJ139)</f>
        <v>618.700532797488</v>
      </c>
      <c r="BM142" s="0" t="n">
        <f aca="false">BL142*EXP((Inputs!$B$6-Inputs!$B$7-0.5*Inputs!$B$8^2)*$B$2+Inputs!$B$8*SQRT($B$2)*MC_Shocks!BK139)</f>
        <v>618.172309438946</v>
      </c>
      <c r="BN142" s="0" t="n">
        <f aca="false">AVERAGE(C142:BM142)</f>
        <v>586.021291936121</v>
      </c>
      <c r="BO142" s="0" t="n">
        <f aca="false">MAX(B142:BM142)</f>
        <v>618.700532797488</v>
      </c>
      <c r="BP142" s="0" t="n">
        <f aca="false">MAX(BM142-Inputs!$B$4,0)</f>
        <v>43.1723094389455</v>
      </c>
      <c r="BQ142" s="0" t="n">
        <f aca="false">MAX(Inputs!$B$4-BM142,0)</f>
        <v>0</v>
      </c>
      <c r="BR142" s="0" t="n">
        <f aca="false">MAX(BN142-Inputs!$B$4,0)</f>
        <v>11.0212919361209</v>
      </c>
      <c r="BS142" s="0" t="n">
        <f aca="false">IF(BO142&gt;=Inputs!$B$9,0,MAX(BM142-Inputs!$B$4,0))</f>
        <v>0</v>
      </c>
    </row>
    <row r="143" customFormat="false" ht="15" hidden="false" customHeight="false" outlineLevel="0" collapsed="false">
      <c r="A143" s="0" t="n">
        <v>139</v>
      </c>
      <c r="B143" s="0" t="n">
        <f aca="false">Inputs!$B$3</f>
        <v>574.788024902344</v>
      </c>
      <c r="C143" s="0" t="n">
        <f aca="false">B143*EXP((Inputs!$B$6-Inputs!$B$7-0.5*Inputs!$B$8^2)*$B$2+Inputs!$B$8*SQRT($B$2)*MC_Shocks!A140)</f>
        <v>574.68464762371</v>
      </c>
      <c r="D143" s="0" t="n">
        <f aca="false">C143*EXP((Inputs!$B$6-Inputs!$B$7-0.5*Inputs!$B$8^2)*$B$2+Inputs!$B$8*SQRT($B$2)*MC_Shocks!B140)</f>
        <v>578.883241348005</v>
      </c>
      <c r="E143" s="0" t="n">
        <f aca="false">D143*EXP((Inputs!$B$6-Inputs!$B$7-0.5*Inputs!$B$8^2)*$B$2+Inputs!$B$8*SQRT($B$2)*MC_Shocks!C140)</f>
        <v>589.811429150104</v>
      </c>
      <c r="F143" s="0" t="n">
        <f aca="false">E143*EXP((Inputs!$B$6-Inputs!$B$7-0.5*Inputs!$B$8^2)*$B$2+Inputs!$B$8*SQRT($B$2)*MC_Shocks!D140)</f>
        <v>583.3518329912</v>
      </c>
      <c r="G143" s="0" t="n">
        <f aca="false">F143*EXP((Inputs!$B$6-Inputs!$B$7-0.5*Inputs!$B$8^2)*$B$2+Inputs!$B$8*SQRT($B$2)*MC_Shocks!E140)</f>
        <v>582.926600503487</v>
      </c>
      <c r="H143" s="0" t="n">
        <f aca="false">G143*EXP((Inputs!$B$6-Inputs!$B$7-0.5*Inputs!$B$8^2)*$B$2+Inputs!$B$8*SQRT($B$2)*MC_Shocks!F140)</f>
        <v>577.54771336029</v>
      </c>
      <c r="I143" s="0" t="n">
        <f aca="false">H143*EXP((Inputs!$B$6-Inputs!$B$7-0.5*Inputs!$B$8^2)*$B$2+Inputs!$B$8*SQRT($B$2)*MC_Shocks!G140)</f>
        <v>584.943264423635</v>
      </c>
      <c r="J143" s="0" t="n">
        <f aca="false">I143*EXP((Inputs!$B$6-Inputs!$B$7-0.5*Inputs!$B$8^2)*$B$2+Inputs!$B$8*SQRT($B$2)*MC_Shocks!H140)</f>
        <v>582.277235503631</v>
      </c>
      <c r="K143" s="0" t="n">
        <f aca="false">J143*EXP((Inputs!$B$6-Inputs!$B$7-0.5*Inputs!$B$8^2)*$B$2+Inputs!$B$8*SQRT($B$2)*MC_Shocks!I140)</f>
        <v>575.703145877923</v>
      </c>
      <c r="L143" s="0" t="n">
        <f aca="false">K143*EXP((Inputs!$B$6-Inputs!$B$7-0.5*Inputs!$B$8^2)*$B$2+Inputs!$B$8*SQRT($B$2)*MC_Shocks!J140)</f>
        <v>578.679738796295</v>
      </c>
      <c r="M143" s="0" t="n">
        <f aca="false">L143*EXP((Inputs!$B$6-Inputs!$B$7-0.5*Inputs!$B$8^2)*$B$2+Inputs!$B$8*SQRT($B$2)*MC_Shocks!K140)</f>
        <v>586.798257113758</v>
      </c>
      <c r="N143" s="0" t="n">
        <f aca="false">M143*EXP((Inputs!$B$6-Inputs!$B$7-0.5*Inputs!$B$8^2)*$B$2+Inputs!$B$8*SQRT($B$2)*MC_Shocks!L140)</f>
        <v>589.95112815002</v>
      </c>
      <c r="O143" s="0" t="n">
        <f aca="false">N143*EXP((Inputs!$B$6-Inputs!$B$7-0.5*Inputs!$B$8^2)*$B$2+Inputs!$B$8*SQRT($B$2)*MC_Shocks!M140)</f>
        <v>590.96611522051</v>
      </c>
      <c r="P143" s="0" t="n">
        <f aca="false">O143*EXP((Inputs!$B$6-Inputs!$B$7-0.5*Inputs!$B$8^2)*$B$2+Inputs!$B$8*SQRT($B$2)*MC_Shocks!N140)</f>
        <v>592.943257835891</v>
      </c>
      <c r="Q143" s="0" t="n">
        <f aca="false">P143*EXP((Inputs!$B$6-Inputs!$B$7-0.5*Inputs!$B$8^2)*$B$2+Inputs!$B$8*SQRT($B$2)*MC_Shocks!O140)</f>
        <v>599.692432503009</v>
      </c>
      <c r="R143" s="0" t="n">
        <f aca="false">Q143*EXP((Inputs!$B$6-Inputs!$B$7-0.5*Inputs!$B$8^2)*$B$2+Inputs!$B$8*SQRT($B$2)*MC_Shocks!P140)</f>
        <v>595.604139135263</v>
      </c>
      <c r="S143" s="0" t="n">
        <f aca="false">R143*EXP((Inputs!$B$6-Inputs!$B$7-0.5*Inputs!$B$8^2)*$B$2+Inputs!$B$8*SQRT($B$2)*MC_Shocks!Q140)</f>
        <v>595.132041439388</v>
      </c>
      <c r="T143" s="0" t="n">
        <f aca="false">S143*EXP((Inputs!$B$6-Inputs!$B$7-0.5*Inputs!$B$8^2)*$B$2+Inputs!$B$8*SQRT($B$2)*MC_Shocks!R140)</f>
        <v>593.054590976072</v>
      </c>
      <c r="U143" s="0" t="n">
        <f aca="false">T143*EXP((Inputs!$B$6-Inputs!$B$7-0.5*Inputs!$B$8^2)*$B$2+Inputs!$B$8*SQRT($B$2)*MC_Shocks!S140)</f>
        <v>587.640961404455</v>
      </c>
      <c r="V143" s="0" t="n">
        <f aca="false">U143*EXP((Inputs!$B$6-Inputs!$B$7-0.5*Inputs!$B$8^2)*$B$2+Inputs!$B$8*SQRT($B$2)*MC_Shocks!T140)</f>
        <v>586.167445034358</v>
      </c>
      <c r="W143" s="0" t="n">
        <f aca="false">V143*EXP((Inputs!$B$6-Inputs!$B$7-0.5*Inputs!$B$8^2)*$B$2+Inputs!$B$8*SQRT($B$2)*MC_Shocks!U140)</f>
        <v>591.396877220853</v>
      </c>
      <c r="X143" s="0" t="n">
        <f aca="false">W143*EXP((Inputs!$B$6-Inputs!$B$7-0.5*Inputs!$B$8^2)*$B$2+Inputs!$B$8*SQRT($B$2)*MC_Shocks!V140)</f>
        <v>594.117129443341</v>
      </c>
      <c r="Y143" s="0" t="n">
        <f aca="false">X143*EXP((Inputs!$B$6-Inputs!$B$7-0.5*Inputs!$B$8^2)*$B$2+Inputs!$B$8*SQRT($B$2)*MC_Shocks!W140)</f>
        <v>597.217939946394</v>
      </c>
      <c r="Z143" s="0" t="n">
        <f aca="false">Y143*EXP((Inputs!$B$6-Inputs!$B$7-0.5*Inputs!$B$8^2)*$B$2+Inputs!$B$8*SQRT($B$2)*MC_Shocks!X140)</f>
        <v>597.968704123415</v>
      </c>
      <c r="AA143" s="0" t="n">
        <f aca="false">Z143*EXP((Inputs!$B$6-Inputs!$B$7-0.5*Inputs!$B$8^2)*$B$2+Inputs!$B$8*SQRT($B$2)*MC_Shocks!Y140)</f>
        <v>600.512977956467</v>
      </c>
      <c r="AB143" s="0" t="n">
        <f aca="false">AA143*EXP((Inputs!$B$6-Inputs!$B$7-0.5*Inputs!$B$8^2)*$B$2+Inputs!$B$8*SQRT($B$2)*MC_Shocks!Z140)</f>
        <v>596.767463400295</v>
      </c>
      <c r="AC143" s="0" t="n">
        <f aca="false">AB143*EXP((Inputs!$B$6-Inputs!$B$7-0.5*Inputs!$B$8^2)*$B$2+Inputs!$B$8*SQRT($B$2)*MC_Shocks!AA140)</f>
        <v>595.360156128088</v>
      </c>
      <c r="AD143" s="0" t="n">
        <f aca="false">AC143*EXP((Inputs!$B$6-Inputs!$B$7-0.5*Inputs!$B$8^2)*$B$2+Inputs!$B$8*SQRT($B$2)*MC_Shocks!AB140)</f>
        <v>596.323924361858</v>
      </c>
      <c r="AE143" s="0" t="n">
        <f aca="false">AD143*EXP((Inputs!$B$6-Inputs!$B$7-0.5*Inputs!$B$8^2)*$B$2+Inputs!$B$8*SQRT($B$2)*MC_Shocks!AC140)</f>
        <v>597.694567554129</v>
      </c>
      <c r="AF143" s="0" t="n">
        <f aca="false">AE143*EXP((Inputs!$B$6-Inputs!$B$7-0.5*Inputs!$B$8^2)*$B$2+Inputs!$B$8*SQRT($B$2)*MC_Shocks!AD140)</f>
        <v>599.271189274917</v>
      </c>
      <c r="AG143" s="0" t="n">
        <f aca="false">AF143*EXP((Inputs!$B$6-Inputs!$B$7-0.5*Inputs!$B$8^2)*$B$2+Inputs!$B$8*SQRT($B$2)*MC_Shocks!AE140)</f>
        <v>598.670373307473</v>
      </c>
      <c r="AH143" s="0" t="n">
        <f aca="false">AG143*EXP((Inputs!$B$6-Inputs!$B$7-0.5*Inputs!$B$8^2)*$B$2+Inputs!$B$8*SQRT($B$2)*MC_Shocks!AF140)</f>
        <v>596.936889019742</v>
      </c>
      <c r="AI143" s="0" t="n">
        <f aca="false">AH143*EXP((Inputs!$B$6-Inputs!$B$7-0.5*Inputs!$B$8^2)*$B$2+Inputs!$B$8*SQRT($B$2)*MC_Shocks!AG140)</f>
        <v>612.13705184282</v>
      </c>
      <c r="AJ143" s="0" t="n">
        <f aca="false">AI143*EXP((Inputs!$B$6-Inputs!$B$7-0.5*Inputs!$B$8^2)*$B$2+Inputs!$B$8*SQRT($B$2)*MC_Shocks!AH140)</f>
        <v>616.614501787986</v>
      </c>
      <c r="AK143" s="0" t="n">
        <f aca="false">AJ143*EXP((Inputs!$B$6-Inputs!$B$7-0.5*Inputs!$B$8^2)*$B$2+Inputs!$B$8*SQRT($B$2)*MC_Shocks!AI140)</f>
        <v>618.69711817391</v>
      </c>
      <c r="AL143" s="0" t="n">
        <f aca="false">AK143*EXP((Inputs!$B$6-Inputs!$B$7-0.5*Inputs!$B$8^2)*$B$2+Inputs!$B$8*SQRT($B$2)*MC_Shocks!AJ140)</f>
        <v>617.6118208175</v>
      </c>
      <c r="AM143" s="0" t="n">
        <f aca="false">AL143*EXP((Inputs!$B$6-Inputs!$B$7-0.5*Inputs!$B$8^2)*$B$2+Inputs!$B$8*SQRT($B$2)*MC_Shocks!AK140)</f>
        <v>615.46308292193</v>
      </c>
      <c r="AN143" s="0" t="n">
        <f aca="false">AM143*EXP((Inputs!$B$6-Inputs!$B$7-0.5*Inputs!$B$8^2)*$B$2+Inputs!$B$8*SQRT($B$2)*MC_Shocks!AL140)</f>
        <v>614.882785236154</v>
      </c>
      <c r="AO143" s="0" t="n">
        <f aca="false">AN143*EXP((Inputs!$B$6-Inputs!$B$7-0.5*Inputs!$B$8^2)*$B$2+Inputs!$B$8*SQRT($B$2)*MC_Shocks!AM140)</f>
        <v>616.370956279668</v>
      </c>
      <c r="AP143" s="0" t="n">
        <f aca="false">AO143*EXP((Inputs!$B$6-Inputs!$B$7-0.5*Inputs!$B$8^2)*$B$2+Inputs!$B$8*SQRT($B$2)*MC_Shocks!AN140)</f>
        <v>607.301814037844</v>
      </c>
      <c r="AQ143" s="0" t="n">
        <f aca="false">AP143*EXP((Inputs!$B$6-Inputs!$B$7-0.5*Inputs!$B$8^2)*$B$2+Inputs!$B$8*SQRT($B$2)*MC_Shocks!AO140)</f>
        <v>599.844413793179</v>
      </c>
      <c r="AR143" s="0" t="n">
        <f aca="false">AQ143*EXP((Inputs!$B$6-Inputs!$B$7-0.5*Inputs!$B$8^2)*$B$2+Inputs!$B$8*SQRT($B$2)*MC_Shocks!AP140)</f>
        <v>596.877724492648</v>
      </c>
      <c r="AS143" s="0" t="n">
        <f aca="false">AR143*EXP((Inputs!$B$6-Inputs!$B$7-0.5*Inputs!$B$8^2)*$B$2+Inputs!$B$8*SQRT($B$2)*MC_Shocks!AQ140)</f>
        <v>597.91573497283</v>
      </c>
      <c r="AT143" s="0" t="n">
        <f aca="false">AS143*EXP((Inputs!$B$6-Inputs!$B$7-0.5*Inputs!$B$8^2)*$B$2+Inputs!$B$8*SQRT($B$2)*MC_Shocks!AR140)</f>
        <v>596.838176661636</v>
      </c>
      <c r="AU143" s="0" t="n">
        <f aca="false">AT143*EXP((Inputs!$B$6-Inputs!$B$7-0.5*Inputs!$B$8^2)*$B$2+Inputs!$B$8*SQRT($B$2)*MC_Shocks!AS140)</f>
        <v>603.934785759288</v>
      </c>
      <c r="AV143" s="0" t="n">
        <f aca="false">AU143*EXP((Inputs!$B$6-Inputs!$B$7-0.5*Inputs!$B$8^2)*$B$2+Inputs!$B$8*SQRT($B$2)*MC_Shocks!AT140)</f>
        <v>596.930537098733</v>
      </c>
      <c r="AW143" s="0" t="n">
        <f aca="false">AV143*EXP((Inputs!$B$6-Inputs!$B$7-0.5*Inputs!$B$8^2)*$B$2+Inputs!$B$8*SQRT($B$2)*MC_Shocks!AU140)</f>
        <v>593.439153182796</v>
      </c>
      <c r="AX143" s="0" t="n">
        <f aca="false">AW143*EXP((Inputs!$B$6-Inputs!$B$7-0.5*Inputs!$B$8^2)*$B$2+Inputs!$B$8*SQRT($B$2)*MC_Shocks!AV140)</f>
        <v>600.695315222249</v>
      </c>
      <c r="AY143" s="0" t="n">
        <f aca="false">AX143*EXP((Inputs!$B$6-Inputs!$B$7-0.5*Inputs!$B$8^2)*$B$2+Inputs!$B$8*SQRT($B$2)*MC_Shocks!AW140)</f>
        <v>601.377186088803</v>
      </c>
      <c r="AZ143" s="0" t="n">
        <f aca="false">AY143*EXP((Inputs!$B$6-Inputs!$B$7-0.5*Inputs!$B$8^2)*$B$2+Inputs!$B$8*SQRT($B$2)*MC_Shocks!AX140)</f>
        <v>605.670485307263</v>
      </c>
      <c r="BA143" s="0" t="n">
        <f aca="false">AZ143*EXP((Inputs!$B$6-Inputs!$B$7-0.5*Inputs!$B$8^2)*$B$2+Inputs!$B$8*SQRT($B$2)*MC_Shocks!AY140)</f>
        <v>615.664932158429</v>
      </c>
      <c r="BB143" s="0" t="n">
        <f aca="false">BA143*EXP((Inputs!$B$6-Inputs!$B$7-0.5*Inputs!$B$8^2)*$B$2+Inputs!$B$8*SQRT($B$2)*MC_Shocks!AZ140)</f>
        <v>612.343425916353</v>
      </c>
      <c r="BC143" s="0" t="n">
        <f aca="false">BB143*EXP((Inputs!$B$6-Inputs!$B$7-0.5*Inputs!$B$8^2)*$B$2+Inputs!$B$8*SQRT($B$2)*MC_Shocks!BA140)</f>
        <v>611.918895190669</v>
      </c>
      <c r="BD143" s="0" t="n">
        <f aca="false">BC143*EXP((Inputs!$B$6-Inputs!$B$7-0.5*Inputs!$B$8^2)*$B$2+Inputs!$B$8*SQRT($B$2)*MC_Shocks!BB140)</f>
        <v>610.655472459413</v>
      </c>
      <c r="BE143" s="0" t="n">
        <f aca="false">BD143*EXP((Inputs!$B$6-Inputs!$B$7-0.5*Inputs!$B$8^2)*$B$2+Inputs!$B$8*SQRT($B$2)*MC_Shocks!BC140)</f>
        <v>601.316575005529</v>
      </c>
      <c r="BF143" s="0" t="n">
        <f aca="false">BE143*EXP((Inputs!$B$6-Inputs!$B$7-0.5*Inputs!$B$8^2)*$B$2+Inputs!$B$8*SQRT($B$2)*MC_Shocks!BD140)</f>
        <v>599.894319138268</v>
      </c>
      <c r="BG143" s="0" t="n">
        <f aca="false">BF143*EXP((Inputs!$B$6-Inputs!$B$7-0.5*Inputs!$B$8^2)*$B$2+Inputs!$B$8*SQRT($B$2)*MC_Shocks!BE140)</f>
        <v>604.158913169173</v>
      </c>
      <c r="BH143" s="0" t="n">
        <f aca="false">BG143*EXP((Inputs!$B$6-Inputs!$B$7-0.5*Inputs!$B$8^2)*$B$2+Inputs!$B$8*SQRT($B$2)*MC_Shocks!BF140)</f>
        <v>606.812634063474</v>
      </c>
      <c r="BI143" s="0" t="n">
        <f aca="false">BH143*EXP((Inputs!$B$6-Inputs!$B$7-0.5*Inputs!$B$8^2)*$B$2+Inputs!$B$8*SQRT($B$2)*MC_Shocks!BG140)</f>
        <v>609.857643367664</v>
      </c>
      <c r="BJ143" s="0" t="n">
        <f aca="false">BI143*EXP((Inputs!$B$6-Inputs!$B$7-0.5*Inputs!$B$8^2)*$B$2+Inputs!$B$8*SQRT($B$2)*MC_Shocks!BH140)</f>
        <v>608.101000873769</v>
      </c>
      <c r="BK143" s="0" t="n">
        <f aca="false">BJ143*EXP((Inputs!$B$6-Inputs!$B$7-0.5*Inputs!$B$8^2)*$B$2+Inputs!$B$8*SQRT($B$2)*MC_Shocks!BI140)</f>
        <v>605.00124868497</v>
      </c>
      <c r="BL143" s="0" t="n">
        <f aca="false">BK143*EXP((Inputs!$B$6-Inputs!$B$7-0.5*Inputs!$B$8^2)*$B$2+Inputs!$B$8*SQRT($B$2)*MC_Shocks!BJ140)</f>
        <v>611.181399972292</v>
      </c>
      <c r="BM143" s="0" t="n">
        <f aca="false">BL143*EXP((Inputs!$B$6-Inputs!$B$7-0.5*Inputs!$B$8^2)*$B$2+Inputs!$B$8*SQRT($B$2)*MC_Shocks!BK140)</f>
        <v>608.832345829665</v>
      </c>
      <c r="BN143" s="0" t="n">
        <f aca="false">AVERAGE(C143:BM143)</f>
        <v>598.529188248173</v>
      </c>
      <c r="BO143" s="0" t="n">
        <f aca="false">MAX(B143:BM143)</f>
        <v>618.69711817391</v>
      </c>
      <c r="BP143" s="0" t="n">
        <f aca="false">MAX(BM143-Inputs!$B$4,0)</f>
        <v>33.8323458296646</v>
      </c>
      <c r="BQ143" s="0" t="n">
        <f aca="false">MAX(Inputs!$B$4-BM143,0)</f>
        <v>0</v>
      </c>
      <c r="BR143" s="0" t="n">
        <f aca="false">MAX(BN143-Inputs!$B$4,0)</f>
        <v>23.5291882481727</v>
      </c>
      <c r="BS143" s="0" t="n">
        <f aca="false">IF(BO143&gt;=Inputs!$B$9,0,MAX(BM143-Inputs!$B$4,0))</f>
        <v>0</v>
      </c>
    </row>
    <row r="144" customFormat="false" ht="15" hidden="false" customHeight="false" outlineLevel="0" collapsed="false">
      <c r="A144" s="0" t="n">
        <v>140</v>
      </c>
      <c r="B144" s="0" t="n">
        <f aca="false">Inputs!$B$3</f>
        <v>574.788024902344</v>
      </c>
      <c r="C144" s="0" t="n">
        <f aca="false">B144*EXP((Inputs!$B$6-Inputs!$B$7-0.5*Inputs!$B$8^2)*$B$2+Inputs!$B$8*SQRT($B$2)*MC_Shocks!A141)</f>
        <v>576.184884679695</v>
      </c>
      <c r="D144" s="0" t="n">
        <f aca="false">C144*EXP((Inputs!$B$6-Inputs!$B$7-0.5*Inputs!$B$8^2)*$B$2+Inputs!$B$8*SQRT($B$2)*MC_Shocks!B141)</f>
        <v>576.986370495356</v>
      </c>
      <c r="E144" s="0" t="n">
        <f aca="false">D144*EXP((Inputs!$B$6-Inputs!$B$7-0.5*Inputs!$B$8^2)*$B$2+Inputs!$B$8*SQRT($B$2)*MC_Shocks!C141)</f>
        <v>583.77096149147</v>
      </c>
      <c r="F144" s="0" t="n">
        <f aca="false">E144*EXP((Inputs!$B$6-Inputs!$B$7-0.5*Inputs!$B$8^2)*$B$2+Inputs!$B$8*SQRT($B$2)*MC_Shocks!D141)</f>
        <v>588.342476116971</v>
      </c>
      <c r="G144" s="0" t="n">
        <f aca="false">F144*EXP((Inputs!$B$6-Inputs!$B$7-0.5*Inputs!$B$8^2)*$B$2+Inputs!$B$8*SQRT($B$2)*MC_Shocks!E141)</f>
        <v>582.383003169589</v>
      </c>
      <c r="H144" s="0" t="n">
        <f aca="false">G144*EXP((Inputs!$B$6-Inputs!$B$7-0.5*Inputs!$B$8^2)*$B$2+Inputs!$B$8*SQRT($B$2)*MC_Shocks!F141)</f>
        <v>576.976666944504</v>
      </c>
      <c r="I144" s="0" t="n">
        <f aca="false">H144*EXP((Inputs!$B$6-Inputs!$B$7-0.5*Inputs!$B$8^2)*$B$2+Inputs!$B$8*SQRT($B$2)*MC_Shocks!G141)</f>
        <v>579.687186155899</v>
      </c>
      <c r="J144" s="0" t="n">
        <f aca="false">I144*EXP((Inputs!$B$6-Inputs!$B$7-0.5*Inputs!$B$8^2)*$B$2+Inputs!$B$8*SQRT($B$2)*MC_Shocks!H141)</f>
        <v>579.446051480441</v>
      </c>
      <c r="K144" s="0" t="n">
        <f aca="false">J144*EXP((Inputs!$B$6-Inputs!$B$7-0.5*Inputs!$B$8^2)*$B$2+Inputs!$B$8*SQRT($B$2)*MC_Shocks!I141)</f>
        <v>577.411989251305</v>
      </c>
      <c r="L144" s="0" t="n">
        <f aca="false">K144*EXP((Inputs!$B$6-Inputs!$B$7-0.5*Inputs!$B$8^2)*$B$2+Inputs!$B$8*SQRT($B$2)*MC_Shocks!J141)</f>
        <v>582.137861614952</v>
      </c>
      <c r="M144" s="0" t="n">
        <f aca="false">L144*EXP((Inputs!$B$6-Inputs!$B$7-0.5*Inputs!$B$8^2)*$B$2+Inputs!$B$8*SQRT($B$2)*MC_Shocks!K141)</f>
        <v>583.059203529148</v>
      </c>
      <c r="N144" s="0" t="n">
        <f aca="false">M144*EXP((Inputs!$B$6-Inputs!$B$7-0.5*Inputs!$B$8^2)*$B$2+Inputs!$B$8*SQRT($B$2)*MC_Shocks!L141)</f>
        <v>583.356913809905</v>
      </c>
      <c r="O144" s="0" t="n">
        <f aca="false">N144*EXP((Inputs!$B$6-Inputs!$B$7-0.5*Inputs!$B$8^2)*$B$2+Inputs!$B$8*SQRT($B$2)*MC_Shocks!M141)</f>
        <v>587.032320624479</v>
      </c>
      <c r="P144" s="0" t="n">
        <f aca="false">O144*EXP((Inputs!$B$6-Inputs!$B$7-0.5*Inputs!$B$8^2)*$B$2+Inputs!$B$8*SQRT($B$2)*MC_Shocks!N141)</f>
        <v>585.343281842563</v>
      </c>
      <c r="Q144" s="0" t="n">
        <f aca="false">P144*EXP((Inputs!$B$6-Inputs!$B$7-0.5*Inputs!$B$8^2)*$B$2+Inputs!$B$8*SQRT($B$2)*MC_Shocks!O141)</f>
        <v>592.728118668194</v>
      </c>
      <c r="R144" s="0" t="n">
        <f aca="false">Q144*EXP((Inputs!$B$6-Inputs!$B$7-0.5*Inputs!$B$8^2)*$B$2+Inputs!$B$8*SQRT($B$2)*MC_Shocks!P141)</f>
        <v>589.089771818926</v>
      </c>
      <c r="S144" s="0" t="n">
        <f aca="false">R144*EXP((Inputs!$B$6-Inputs!$B$7-0.5*Inputs!$B$8^2)*$B$2+Inputs!$B$8*SQRT($B$2)*MC_Shocks!Q141)</f>
        <v>592.223623738224</v>
      </c>
      <c r="T144" s="0" t="n">
        <f aca="false">S144*EXP((Inputs!$B$6-Inputs!$B$7-0.5*Inputs!$B$8^2)*$B$2+Inputs!$B$8*SQRT($B$2)*MC_Shocks!R141)</f>
        <v>599.05485648839</v>
      </c>
      <c r="U144" s="0" t="n">
        <f aca="false">T144*EXP((Inputs!$B$6-Inputs!$B$7-0.5*Inputs!$B$8^2)*$B$2+Inputs!$B$8*SQRT($B$2)*MC_Shocks!S141)</f>
        <v>592.601087562485</v>
      </c>
      <c r="V144" s="0" t="n">
        <f aca="false">U144*EXP((Inputs!$B$6-Inputs!$B$7-0.5*Inputs!$B$8^2)*$B$2+Inputs!$B$8*SQRT($B$2)*MC_Shocks!T141)</f>
        <v>591.044986346568</v>
      </c>
      <c r="W144" s="0" t="n">
        <f aca="false">V144*EXP((Inputs!$B$6-Inputs!$B$7-0.5*Inputs!$B$8^2)*$B$2+Inputs!$B$8*SQRT($B$2)*MC_Shocks!U141)</f>
        <v>596.481095065252</v>
      </c>
      <c r="X144" s="0" t="n">
        <f aca="false">W144*EXP((Inputs!$B$6-Inputs!$B$7-0.5*Inputs!$B$8^2)*$B$2+Inputs!$B$8*SQRT($B$2)*MC_Shocks!V141)</f>
        <v>602.039014587176</v>
      </c>
      <c r="Y144" s="0" t="n">
        <f aca="false">X144*EXP((Inputs!$B$6-Inputs!$B$7-0.5*Inputs!$B$8^2)*$B$2+Inputs!$B$8*SQRT($B$2)*MC_Shocks!W141)</f>
        <v>601.277231158656</v>
      </c>
      <c r="Z144" s="0" t="n">
        <f aca="false">Y144*EXP((Inputs!$B$6-Inputs!$B$7-0.5*Inputs!$B$8^2)*$B$2+Inputs!$B$8*SQRT($B$2)*MC_Shocks!X141)</f>
        <v>597.839499175602</v>
      </c>
      <c r="AA144" s="0" t="n">
        <f aca="false">Z144*EXP((Inputs!$B$6-Inputs!$B$7-0.5*Inputs!$B$8^2)*$B$2+Inputs!$B$8*SQRT($B$2)*MC_Shocks!Y141)</f>
        <v>602.447214774056</v>
      </c>
      <c r="AB144" s="0" t="n">
        <f aca="false">AA144*EXP((Inputs!$B$6-Inputs!$B$7-0.5*Inputs!$B$8^2)*$B$2+Inputs!$B$8*SQRT($B$2)*MC_Shocks!Z141)</f>
        <v>608.187624785976</v>
      </c>
      <c r="AC144" s="0" t="n">
        <f aca="false">AB144*EXP((Inputs!$B$6-Inputs!$B$7-0.5*Inputs!$B$8^2)*$B$2+Inputs!$B$8*SQRT($B$2)*MC_Shocks!AA141)</f>
        <v>602.651162838836</v>
      </c>
      <c r="AD144" s="0" t="n">
        <f aca="false">AC144*EXP((Inputs!$B$6-Inputs!$B$7-0.5*Inputs!$B$8^2)*$B$2+Inputs!$B$8*SQRT($B$2)*MC_Shocks!AB141)</f>
        <v>596.979189477956</v>
      </c>
      <c r="AE144" s="0" t="n">
        <f aca="false">AD144*EXP((Inputs!$B$6-Inputs!$B$7-0.5*Inputs!$B$8^2)*$B$2+Inputs!$B$8*SQRT($B$2)*MC_Shocks!AC141)</f>
        <v>598.103331679486</v>
      </c>
      <c r="AF144" s="0" t="n">
        <f aca="false">AE144*EXP((Inputs!$B$6-Inputs!$B$7-0.5*Inputs!$B$8^2)*$B$2+Inputs!$B$8*SQRT($B$2)*MC_Shocks!AD141)</f>
        <v>601.153647859453</v>
      </c>
      <c r="AG144" s="0" t="n">
        <f aca="false">AF144*EXP((Inputs!$B$6-Inputs!$B$7-0.5*Inputs!$B$8^2)*$B$2+Inputs!$B$8*SQRT($B$2)*MC_Shocks!AE141)</f>
        <v>599.7856730813</v>
      </c>
      <c r="AH144" s="0" t="n">
        <f aca="false">AG144*EXP((Inputs!$B$6-Inputs!$B$7-0.5*Inputs!$B$8^2)*$B$2+Inputs!$B$8*SQRT($B$2)*MC_Shocks!AF141)</f>
        <v>603.083414071729</v>
      </c>
      <c r="AI144" s="0" t="n">
        <f aca="false">AH144*EXP((Inputs!$B$6-Inputs!$B$7-0.5*Inputs!$B$8^2)*$B$2+Inputs!$B$8*SQRT($B$2)*MC_Shocks!AG141)</f>
        <v>599.752074513009</v>
      </c>
      <c r="AJ144" s="0" t="n">
        <f aca="false">AI144*EXP((Inputs!$B$6-Inputs!$B$7-0.5*Inputs!$B$8^2)*$B$2+Inputs!$B$8*SQRT($B$2)*MC_Shocks!AH141)</f>
        <v>589.830322517252</v>
      </c>
      <c r="AK144" s="0" t="n">
        <f aca="false">AJ144*EXP((Inputs!$B$6-Inputs!$B$7-0.5*Inputs!$B$8^2)*$B$2+Inputs!$B$8*SQRT($B$2)*MC_Shocks!AI141)</f>
        <v>587.905631065633</v>
      </c>
      <c r="AL144" s="0" t="n">
        <f aca="false">AK144*EXP((Inputs!$B$6-Inputs!$B$7-0.5*Inputs!$B$8^2)*$B$2+Inputs!$B$8*SQRT($B$2)*MC_Shocks!AJ141)</f>
        <v>588.256095415091</v>
      </c>
      <c r="AM144" s="0" t="n">
        <f aca="false">AL144*EXP((Inputs!$B$6-Inputs!$B$7-0.5*Inputs!$B$8^2)*$B$2+Inputs!$B$8*SQRT($B$2)*MC_Shocks!AK141)</f>
        <v>587.025634702545</v>
      </c>
      <c r="AN144" s="0" t="n">
        <f aca="false">AM144*EXP((Inputs!$B$6-Inputs!$B$7-0.5*Inputs!$B$8^2)*$B$2+Inputs!$B$8*SQRT($B$2)*MC_Shocks!AL141)</f>
        <v>581.709779560593</v>
      </c>
      <c r="AO144" s="0" t="n">
        <f aca="false">AN144*EXP((Inputs!$B$6-Inputs!$B$7-0.5*Inputs!$B$8^2)*$B$2+Inputs!$B$8*SQRT($B$2)*MC_Shocks!AM141)</f>
        <v>573.445280086976</v>
      </c>
      <c r="AP144" s="0" t="n">
        <f aca="false">AO144*EXP((Inputs!$B$6-Inputs!$B$7-0.5*Inputs!$B$8^2)*$B$2+Inputs!$B$8*SQRT($B$2)*MC_Shocks!AN141)</f>
        <v>571.165265418651</v>
      </c>
      <c r="AQ144" s="0" t="n">
        <f aca="false">AP144*EXP((Inputs!$B$6-Inputs!$B$7-0.5*Inputs!$B$8^2)*$B$2+Inputs!$B$8*SQRT($B$2)*MC_Shocks!AO141)</f>
        <v>575.301352757721</v>
      </c>
      <c r="AR144" s="0" t="n">
        <f aca="false">AQ144*EXP((Inputs!$B$6-Inputs!$B$7-0.5*Inputs!$B$8^2)*$B$2+Inputs!$B$8*SQRT($B$2)*MC_Shocks!AP141)</f>
        <v>581.117915105606</v>
      </c>
      <c r="AS144" s="0" t="n">
        <f aca="false">AR144*EXP((Inputs!$B$6-Inputs!$B$7-0.5*Inputs!$B$8^2)*$B$2+Inputs!$B$8*SQRT($B$2)*MC_Shocks!AQ141)</f>
        <v>586.674469698315</v>
      </c>
      <c r="AT144" s="0" t="n">
        <f aca="false">AS144*EXP((Inputs!$B$6-Inputs!$B$7-0.5*Inputs!$B$8^2)*$B$2+Inputs!$B$8*SQRT($B$2)*MC_Shocks!AR141)</f>
        <v>582.94442103659</v>
      </c>
      <c r="AU144" s="0" t="n">
        <f aca="false">AT144*EXP((Inputs!$B$6-Inputs!$B$7-0.5*Inputs!$B$8^2)*$B$2+Inputs!$B$8*SQRT($B$2)*MC_Shocks!AS141)</f>
        <v>577.687964778176</v>
      </c>
      <c r="AV144" s="0" t="n">
        <f aca="false">AU144*EXP((Inputs!$B$6-Inputs!$B$7-0.5*Inputs!$B$8^2)*$B$2+Inputs!$B$8*SQRT($B$2)*MC_Shocks!AT141)</f>
        <v>580.023128988895</v>
      </c>
      <c r="AW144" s="0" t="n">
        <f aca="false">AV144*EXP((Inputs!$B$6-Inputs!$B$7-0.5*Inputs!$B$8^2)*$B$2+Inputs!$B$8*SQRT($B$2)*MC_Shocks!AU141)</f>
        <v>583.007780355298</v>
      </c>
      <c r="AX144" s="0" t="n">
        <f aca="false">AW144*EXP((Inputs!$B$6-Inputs!$B$7-0.5*Inputs!$B$8^2)*$B$2+Inputs!$B$8*SQRT($B$2)*MC_Shocks!AV141)</f>
        <v>584.916667998267</v>
      </c>
      <c r="AY144" s="0" t="n">
        <f aca="false">AX144*EXP((Inputs!$B$6-Inputs!$B$7-0.5*Inputs!$B$8^2)*$B$2+Inputs!$B$8*SQRT($B$2)*MC_Shocks!AW141)</f>
        <v>575.699735111991</v>
      </c>
      <c r="AZ144" s="0" t="n">
        <f aca="false">AY144*EXP((Inputs!$B$6-Inputs!$B$7-0.5*Inputs!$B$8^2)*$B$2+Inputs!$B$8*SQRT($B$2)*MC_Shocks!AX141)</f>
        <v>571.808186981051</v>
      </c>
      <c r="BA144" s="0" t="n">
        <f aca="false">AZ144*EXP((Inputs!$B$6-Inputs!$B$7-0.5*Inputs!$B$8^2)*$B$2+Inputs!$B$8*SQRT($B$2)*MC_Shocks!AY141)</f>
        <v>571.727457767803</v>
      </c>
      <c r="BB144" s="0" t="n">
        <f aca="false">BA144*EXP((Inputs!$B$6-Inputs!$B$7-0.5*Inputs!$B$8^2)*$B$2+Inputs!$B$8*SQRT($B$2)*MC_Shocks!AZ141)</f>
        <v>573.995648935963</v>
      </c>
      <c r="BC144" s="0" t="n">
        <f aca="false">BB144*EXP((Inputs!$B$6-Inputs!$B$7-0.5*Inputs!$B$8^2)*$B$2+Inputs!$B$8*SQRT($B$2)*MC_Shocks!BA141)</f>
        <v>577.554703811027</v>
      </c>
      <c r="BD144" s="0" t="n">
        <f aca="false">BC144*EXP((Inputs!$B$6-Inputs!$B$7-0.5*Inputs!$B$8^2)*$B$2+Inputs!$B$8*SQRT($B$2)*MC_Shocks!BB141)</f>
        <v>578.270555586724</v>
      </c>
      <c r="BE144" s="0" t="n">
        <f aca="false">BD144*EXP((Inputs!$B$6-Inputs!$B$7-0.5*Inputs!$B$8^2)*$B$2+Inputs!$B$8*SQRT($B$2)*MC_Shocks!BC141)</f>
        <v>579.844678014249</v>
      </c>
      <c r="BF144" s="0" t="n">
        <f aca="false">BE144*EXP((Inputs!$B$6-Inputs!$B$7-0.5*Inputs!$B$8^2)*$B$2+Inputs!$B$8*SQRT($B$2)*MC_Shocks!BD141)</f>
        <v>580.289915656563</v>
      </c>
      <c r="BG144" s="0" t="n">
        <f aca="false">BF144*EXP((Inputs!$B$6-Inputs!$B$7-0.5*Inputs!$B$8^2)*$B$2+Inputs!$B$8*SQRT($B$2)*MC_Shocks!BE141)</f>
        <v>583.509745096076</v>
      </c>
      <c r="BH144" s="0" t="n">
        <f aca="false">BG144*EXP((Inputs!$B$6-Inputs!$B$7-0.5*Inputs!$B$8^2)*$B$2+Inputs!$B$8*SQRT($B$2)*MC_Shocks!BF141)</f>
        <v>585.014966939063</v>
      </c>
      <c r="BI144" s="0" t="n">
        <f aca="false">BH144*EXP((Inputs!$B$6-Inputs!$B$7-0.5*Inputs!$B$8^2)*$B$2+Inputs!$B$8*SQRT($B$2)*MC_Shocks!BG141)</f>
        <v>585.375342983056</v>
      </c>
      <c r="BJ144" s="0" t="n">
        <f aca="false">BI144*EXP((Inputs!$B$6-Inputs!$B$7-0.5*Inputs!$B$8^2)*$B$2+Inputs!$B$8*SQRT($B$2)*MC_Shocks!BH141)</f>
        <v>584.185530698329</v>
      </c>
      <c r="BK144" s="0" t="n">
        <f aca="false">BJ144*EXP((Inputs!$B$6-Inputs!$B$7-0.5*Inputs!$B$8^2)*$B$2+Inputs!$B$8*SQRT($B$2)*MC_Shocks!BI141)</f>
        <v>584.617525792688</v>
      </c>
      <c r="BL144" s="0" t="n">
        <f aca="false">BK144*EXP((Inputs!$B$6-Inputs!$B$7-0.5*Inputs!$B$8^2)*$B$2+Inputs!$B$8*SQRT($B$2)*MC_Shocks!BJ141)</f>
        <v>586.924624491743</v>
      </c>
      <c r="BM144" s="0" t="n">
        <f aca="false">BL144*EXP((Inputs!$B$6-Inputs!$B$7-0.5*Inputs!$B$8^2)*$B$2+Inputs!$B$8*SQRT($B$2)*MC_Shocks!BK141)</f>
        <v>588.226808991535</v>
      </c>
      <c r="BN144" s="0" t="n">
        <f aca="false">AVERAGE(C144:BM144)</f>
        <v>586.455538495889</v>
      </c>
      <c r="BO144" s="0" t="n">
        <f aca="false">MAX(B144:BM144)</f>
        <v>608.187624785976</v>
      </c>
      <c r="BP144" s="0" t="n">
        <f aca="false">MAX(BM144-Inputs!$B$4,0)</f>
        <v>13.2268089915355</v>
      </c>
      <c r="BQ144" s="0" t="n">
        <f aca="false">MAX(Inputs!$B$4-BM144,0)</f>
        <v>0</v>
      </c>
      <c r="BR144" s="0" t="n">
        <f aca="false">MAX(BN144-Inputs!$B$4,0)</f>
        <v>11.4555384958892</v>
      </c>
      <c r="BS144" s="0" t="n">
        <f aca="false">IF(BO144&gt;=Inputs!$B$9,0,MAX(BM144-Inputs!$B$4,0))</f>
        <v>0</v>
      </c>
    </row>
    <row r="145" customFormat="false" ht="15" hidden="false" customHeight="false" outlineLevel="0" collapsed="false">
      <c r="A145" s="0" t="n">
        <v>141</v>
      </c>
      <c r="B145" s="0" t="n">
        <f aca="false">Inputs!$B$3</f>
        <v>574.788024902344</v>
      </c>
      <c r="C145" s="0" t="n">
        <f aca="false">B145*EXP((Inputs!$B$6-Inputs!$B$7-0.5*Inputs!$B$8^2)*$B$2+Inputs!$B$8*SQRT($B$2)*MC_Shocks!A142)</f>
        <v>576.581516872046</v>
      </c>
      <c r="D145" s="0" t="n">
        <f aca="false">C145*EXP((Inputs!$B$6-Inputs!$B$7-0.5*Inputs!$B$8^2)*$B$2+Inputs!$B$8*SQRT($B$2)*MC_Shocks!B142)</f>
        <v>582.810923433572</v>
      </c>
      <c r="E145" s="0" t="n">
        <f aca="false">D145*EXP((Inputs!$B$6-Inputs!$B$7-0.5*Inputs!$B$8^2)*$B$2+Inputs!$B$8*SQRT($B$2)*MC_Shocks!C142)</f>
        <v>584.093270558584</v>
      </c>
      <c r="F145" s="0" t="n">
        <f aca="false">E145*EXP((Inputs!$B$6-Inputs!$B$7-0.5*Inputs!$B$8^2)*$B$2+Inputs!$B$8*SQRT($B$2)*MC_Shocks!D142)</f>
        <v>581.148621875902</v>
      </c>
      <c r="G145" s="0" t="n">
        <f aca="false">F145*EXP((Inputs!$B$6-Inputs!$B$7-0.5*Inputs!$B$8^2)*$B$2+Inputs!$B$8*SQRT($B$2)*MC_Shocks!E142)</f>
        <v>585.291769152096</v>
      </c>
      <c r="H145" s="0" t="n">
        <f aca="false">G145*EXP((Inputs!$B$6-Inputs!$B$7-0.5*Inputs!$B$8^2)*$B$2+Inputs!$B$8*SQRT($B$2)*MC_Shocks!F142)</f>
        <v>579.037245733169</v>
      </c>
      <c r="I145" s="0" t="n">
        <f aca="false">H145*EXP((Inputs!$B$6-Inputs!$B$7-0.5*Inputs!$B$8^2)*$B$2+Inputs!$B$8*SQRT($B$2)*MC_Shocks!G142)</f>
        <v>574.145196988406</v>
      </c>
      <c r="J145" s="0" t="n">
        <f aca="false">I145*EXP((Inputs!$B$6-Inputs!$B$7-0.5*Inputs!$B$8^2)*$B$2+Inputs!$B$8*SQRT($B$2)*MC_Shocks!H142)</f>
        <v>575.731215322087</v>
      </c>
      <c r="K145" s="0" t="n">
        <f aca="false">J145*EXP((Inputs!$B$6-Inputs!$B$7-0.5*Inputs!$B$8^2)*$B$2+Inputs!$B$8*SQRT($B$2)*MC_Shocks!I142)</f>
        <v>578.149100096839</v>
      </c>
      <c r="L145" s="0" t="n">
        <f aca="false">K145*EXP((Inputs!$B$6-Inputs!$B$7-0.5*Inputs!$B$8^2)*$B$2+Inputs!$B$8*SQRT($B$2)*MC_Shocks!J142)</f>
        <v>572.520864320479</v>
      </c>
      <c r="M145" s="0" t="n">
        <f aca="false">L145*EXP((Inputs!$B$6-Inputs!$B$7-0.5*Inputs!$B$8^2)*$B$2+Inputs!$B$8*SQRT($B$2)*MC_Shocks!K142)</f>
        <v>570.838670136353</v>
      </c>
      <c r="N145" s="0" t="n">
        <f aca="false">M145*EXP((Inputs!$B$6-Inputs!$B$7-0.5*Inputs!$B$8^2)*$B$2+Inputs!$B$8*SQRT($B$2)*MC_Shocks!L142)</f>
        <v>568.15423303333</v>
      </c>
      <c r="O145" s="0" t="n">
        <f aca="false">N145*EXP((Inputs!$B$6-Inputs!$B$7-0.5*Inputs!$B$8^2)*$B$2+Inputs!$B$8*SQRT($B$2)*MC_Shocks!M142)</f>
        <v>566.018329711544</v>
      </c>
      <c r="P145" s="0" t="n">
        <f aca="false">O145*EXP((Inputs!$B$6-Inputs!$B$7-0.5*Inputs!$B$8^2)*$B$2+Inputs!$B$8*SQRT($B$2)*MC_Shocks!N142)</f>
        <v>570.324966126128</v>
      </c>
      <c r="Q145" s="0" t="n">
        <f aca="false">P145*EXP((Inputs!$B$6-Inputs!$B$7-0.5*Inputs!$B$8^2)*$B$2+Inputs!$B$8*SQRT($B$2)*MC_Shocks!O142)</f>
        <v>573.584531989313</v>
      </c>
      <c r="R145" s="0" t="n">
        <f aca="false">Q145*EXP((Inputs!$B$6-Inputs!$B$7-0.5*Inputs!$B$8^2)*$B$2+Inputs!$B$8*SQRT($B$2)*MC_Shocks!P142)</f>
        <v>573.551627655697</v>
      </c>
      <c r="S145" s="0" t="n">
        <f aca="false">R145*EXP((Inputs!$B$6-Inputs!$B$7-0.5*Inputs!$B$8^2)*$B$2+Inputs!$B$8*SQRT($B$2)*MC_Shocks!Q142)</f>
        <v>571.126763495444</v>
      </c>
      <c r="T145" s="0" t="n">
        <f aca="false">S145*EXP((Inputs!$B$6-Inputs!$B$7-0.5*Inputs!$B$8^2)*$B$2+Inputs!$B$8*SQRT($B$2)*MC_Shocks!R142)</f>
        <v>565.097790770851</v>
      </c>
      <c r="U145" s="0" t="n">
        <f aca="false">T145*EXP((Inputs!$B$6-Inputs!$B$7-0.5*Inputs!$B$8^2)*$B$2+Inputs!$B$8*SQRT($B$2)*MC_Shocks!S142)</f>
        <v>571.554245563028</v>
      </c>
      <c r="V145" s="0" t="n">
        <f aca="false">U145*EXP((Inputs!$B$6-Inputs!$B$7-0.5*Inputs!$B$8^2)*$B$2+Inputs!$B$8*SQRT($B$2)*MC_Shocks!T142)</f>
        <v>574.299444602703</v>
      </c>
      <c r="W145" s="0" t="n">
        <f aca="false">V145*EXP((Inputs!$B$6-Inputs!$B$7-0.5*Inputs!$B$8^2)*$B$2+Inputs!$B$8*SQRT($B$2)*MC_Shocks!U142)</f>
        <v>571.142813773594</v>
      </c>
      <c r="X145" s="0" t="n">
        <f aca="false">W145*EXP((Inputs!$B$6-Inputs!$B$7-0.5*Inputs!$B$8^2)*$B$2+Inputs!$B$8*SQRT($B$2)*MC_Shocks!V142)</f>
        <v>574.466723185997</v>
      </c>
      <c r="Y145" s="0" t="n">
        <f aca="false">X145*EXP((Inputs!$B$6-Inputs!$B$7-0.5*Inputs!$B$8^2)*$B$2+Inputs!$B$8*SQRT($B$2)*MC_Shocks!W142)</f>
        <v>574.200948183099</v>
      </c>
      <c r="Z145" s="0" t="n">
        <f aca="false">Y145*EXP((Inputs!$B$6-Inputs!$B$7-0.5*Inputs!$B$8^2)*$B$2+Inputs!$B$8*SQRT($B$2)*MC_Shocks!X142)</f>
        <v>572.948662358793</v>
      </c>
      <c r="AA145" s="0" t="n">
        <f aca="false">Z145*EXP((Inputs!$B$6-Inputs!$B$7-0.5*Inputs!$B$8^2)*$B$2+Inputs!$B$8*SQRT($B$2)*MC_Shocks!Y142)</f>
        <v>574.984429903416</v>
      </c>
      <c r="AB145" s="0" t="n">
        <f aca="false">AA145*EXP((Inputs!$B$6-Inputs!$B$7-0.5*Inputs!$B$8^2)*$B$2+Inputs!$B$8*SQRT($B$2)*MC_Shocks!Z142)</f>
        <v>571.666061901811</v>
      </c>
      <c r="AC145" s="0" t="n">
        <f aca="false">AB145*EXP((Inputs!$B$6-Inputs!$B$7-0.5*Inputs!$B$8^2)*$B$2+Inputs!$B$8*SQRT($B$2)*MC_Shocks!AA142)</f>
        <v>570.163027842513</v>
      </c>
      <c r="AD145" s="0" t="n">
        <f aca="false">AC145*EXP((Inputs!$B$6-Inputs!$B$7-0.5*Inputs!$B$8^2)*$B$2+Inputs!$B$8*SQRT($B$2)*MC_Shocks!AB142)</f>
        <v>570.766507402969</v>
      </c>
      <c r="AE145" s="0" t="n">
        <f aca="false">AD145*EXP((Inputs!$B$6-Inputs!$B$7-0.5*Inputs!$B$8^2)*$B$2+Inputs!$B$8*SQRT($B$2)*MC_Shocks!AC142)</f>
        <v>568.563161011467</v>
      </c>
      <c r="AF145" s="0" t="n">
        <f aca="false">AE145*EXP((Inputs!$B$6-Inputs!$B$7-0.5*Inputs!$B$8^2)*$B$2+Inputs!$B$8*SQRT($B$2)*MC_Shocks!AD142)</f>
        <v>571.642938323529</v>
      </c>
      <c r="AG145" s="0" t="n">
        <f aca="false">AF145*EXP((Inputs!$B$6-Inputs!$B$7-0.5*Inputs!$B$8^2)*$B$2+Inputs!$B$8*SQRT($B$2)*MC_Shocks!AE142)</f>
        <v>580.236699064627</v>
      </c>
      <c r="AH145" s="0" t="n">
        <f aca="false">AG145*EXP((Inputs!$B$6-Inputs!$B$7-0.5*Inputs!$B$8^2)*$B$2+Inputs!$B$8*SQRT($B$2)*MC_Shocks!AF142)</f>
        <v>576.829444209002</v>
      </c>
      <c r="AI145" s="0" t="n">
        <f aca="false">AH145*EXP((Inputs!$B$6-Inputs!$B$7-0.5*Inputs!$B$8^2)*$B$2+Inputs!$B$8*SQRT($B$2)*MC_Shocks!AG142)</f>
        <v>569.313691796425</v>
      </c>
      <c r="AJ145" s="0" t="n">
        <f aca="false">AI145*EXP((Inputs!$B$6-Inputs!$B$7-0.5*Inputs!$B$8^2)*$B$2+Inputs!$B$8*SQRT($B$2)*MC_Shocks!AH142)</f>
        <v>560.397406760018</v>
      </c>
      <c r="AK145" s="0" t="n">
        <f aca="false">AJ145*EXP((Inputs!$B$6-Inputs!$B$7-0.5*Inputs!$B$8^2)*$B$2+Inputs!$B$8*SQRT($B$2)*MC_Shocks!AI142)</f>
        <v>559.781683481834</v>
      </c>
      <c r="AL145" s="0" t="n">
        <f aca="false">AK145*EXP((Inputs!$B$6-Inputs!$B$7-0.5*Inputs!$B$8^2)*$B$2+Inputs!$B$8*SQRT($B$2)*MC_Shocks!AJ142)</f>
        <v>556.897012292431</v>
      </c>
      <c r="AM145" s="0" t="n">
        <f aca="false">AL145*EXP((Inputs!$B$6-Inputs!$B$7-0.5*Inputs!$B$8^2)*$B$2+Inputs!$B$8*SQRT($B$2)*MC_Shocks!AK142)</f>
        <v>557.868684724218</v>
      </c>
      <c r="AN145" s="0" t="n">
        <f aca="false">AM145*EXP((Inputs!$B$6-Inputs!$B$7-0.5*Inputs!$B$8^2)*$B$2+Inputs!$B$8*SQRT($B$2)*MC_Shocks!AL142)</f>
        <v>558.508491507412</v>
      </c>
      <c r="AO145" s="0" t="n">
        <f aca="false">AN145*EXP((Inputs!$B$6-Inputs!$B$7-0.5*Inputs!$B$8^2)*$B$2+Inputs!$B$8*SQRT($B$2)*MC_Shocks!AM142)</f>
        <v>551.502236259328</v>
      </c>
      <c r="AP145" s="0" t="n">
        <f aca="false">AO145*EXP((Inputs!$B$6-Inputs!$B$7-0.5*Inputs!$B$8^2)*$B$2+Inputs!$B$8*SQRT($B$2)*MC_Shocks!AN142)</f>
        <v>543.670203072846</v>
      </c>
      <c r="AQ145" s="0" t="n">
        <f aca="false">AP145*EXP((Inputs!$B$6-Inputs!$B$7-0.5*Inputs!$B$8^2)*$B$2+Inputs!$B$8*SQRT($B$2)*MC_Shocks!AO142)</f>
        <v>544.999443318417</v>
      </c>
      <c r="AR145" s="0" t="n">
        <f aca="false">AQ145*EXP((Inputs!$B$6-Inputs!$B$7-0.5*Inputs!$B$8^2)*$B$2+Inputs!$B$8*SQRT($B$2)*MC_Shocks!AP142)</f>
        <v>545.63674525678</v>
      </c>
      <c r="AS145" s="0" t="n">
        <f aca="false">AR145*EXP((Inputs!$B$6-Inputs!$B$7-0.5*Inputs!$B$8^2)*$B$2+Inputs!$B$8*SQRT($B$2)*MC_Shocks!AQ142)</f>
        <v>543.847992770777</v>
      </c>
      <c r="AT145" s="0" t="n">
        <f aca="false">AS145*EXP((Inputs!$B$6-Inputs!$B$7-0.5*Inputs!$B$8^2)*$B$2+Inputs!$B$8*SQRT($B$2)*MC_Shocks!AR142)</f>
        <v>536.795957596302</v>
      </c>
      <c r="AU145" s="0" t="n">
        <f aca="false">AT145*EXP((Inputs!$B$6-Inputs!$B$7-0.5*Inputs!$B$8^2)*$B$2+Inputs!$B$8*SQRT($B$2)*MC_Shocks!AS142)</f>
        <v>538.857906193504</v>
      </c>
      <c r="AV145" s="0" t="n">
        <f aca="false">AU145*EXP((Inputs!$B$6-Inputs!$B$7-0.5*Inputs!$B$8^2)*$B$2+Inputs!$B$8*SQRT($B$2)*MC_Shocks!AT142)</f>
        <v>544.373813729573</v>
      </c>
      <c r="AW145" s="0" t="n">
        <f aca="false">AV145*EXP((Inputs!$B$6-Inputs!$B$7-0.5*Inputs!$B$8^2)*$B$2+Inputs!$B$8*SQRT($B$2)*MC_Shocks!AU142)</f>
        <v>545.627069797453</v>
      </c>
      <c r="AX145" s="0" t="n">
        <f aca="false">AW145*EXP((Inputs!$B$6-Inputs!$B$7-0.5*Inputs!$B$8^2)*$B$2+Inputs!$B$8*SQRT($B$2)*MC_Shocks!AV142)</f>
        <v>542.022259854978</v>
      </c>
      <c r="AY145" s="0" t="n">
        <f aca="false">AX145*EXP((Inputs!$B$6-Inputs!$B$7-0.5*Inputs!$B$8^2)*$B$2+Inputs!$B$8*SQRT($B$2)*MC_Shocks!AW142)</f>
        <v>542.265009166822</v>
      </c>
      <c r="AZ145" s="0" t="n">
        <f aca="false">AY145*EXP((Inputs!$B$6-Inputs!$B$7-0.5*Inputs!$B$8^2)*$B$2+Inputs!$B$8*SQRT($B$2)*MC_Shocks!AX142)</f>
        <v>536.470635310791</v>
      </c>
      <c r="BA145" s="0" t="n">
        <f aca="false">AZ145*EXP((Inputs!$B$6-Inputs!$B$7-0.5*Inputs!$B$8^2)*$B$2+Inputs!$B$8*SQRT($B$2)*MC_Shocks!AY142)</f>
        <v>541.043085167126</v>
      </c>
      <c r="BB145" s="0" t="n">
        <f aca="false">BA145*EXP((Inputs!$B$6-Inputs!$B$7-0.5*Inputs!$B$8^2)*$B$2+Inputs!$B$8*SQRT($B$2)*MC_Shocks!AZ142)</f>
        <v>541.445552057673</v>
      </c>
      <c r="BC145" s="0" t="n">
        <f aca="false">BB145*EXP((Inputs!$B$6-Inputs!$B$7-0.5*Inputs!$B$8^2)*$B$2+Inputs!$B$8*SQRT($B$2)*MC_Shocks!BA142)</f>
        <v>533.954227554058</v>
      </c>
      <c r="BD145" s="0" t="n">
        <f aca="false">BC145*EXP((Inputs!$B$6-Inputs!$B$7-0.5*Inputs!$B$8^2)*$B$2+Inputs!$B$8*SQRT($B$2)*MC_Shocks!BB142)</f>
        <v>532.732386437773</v>
      </c>
      <c r="BE145" s="0" t="n">
        <f aca="false">BD145*EXP((Inputs!$B$6-Inputs!$B$7-0.5*Inputs!$B$8^2)*$B$2+Inputs!$B$8*SQRT($B$2)*MC_Shocks!BC142)</f>
        <v>534.744407292007</v>
      </c>
      <c r="BF145" s="0" t="n">
        <f aca="false">BE145*EXP((Inputs!$B$6-Inputs!$B$7-0.5*Inputs!$B$8^2)*$B$2+Inputs!$B$8*SQRT($B$2)*MC_Shocks!BD142)</f>
        <v>533.383759042294</v>
      </c>
      <c r="BG145" s="0" t="n">
        <f aca="false">BF145*EXP((Inputs!$B$6-Inputs!$B$7-0.5*Inputs!$B$8^2)*$B$2+Inputs!$B$8*SQRT($B$2)*MC_Shocks!BE142)</f>
        <v>532.267839852032</v>
      </c>
      <c r="BH145" s="0" t="n">
        <f aca="false">BG145*EXP((Inputs!$B$6-Inputs!$B$7-0.5*Inputs!$B$8^2)*$B$2+Inputs!$B$8*SQRT($B$2)*MC_Shocks!BF142)</f>
        <v>527.172602450277</v>
      </c>
      <c r="BI145" s="0" t="n">
        <f aca="false">BH145*EXP((Inputs!$B$6-Inputs!$B$7-0.5*Inputs!$B$8^2)*$B$2+Inputs!$B$8*SQRT($B$2)*MC_Shocks!BG142)</f>
        <v>529.597184885549</v>
      </c>
      <c r="BJ145" s="0" t="n">
        <f aca="false">BI145*EXP((Inputs!$B$6-Inputs!$B$7-0.5*Inputs!$B$8^2)*$B$2+Inputs!$B$8*SQRT($B$2)*MC_Shocks!BH142)</f>
        <v>526.929485463841</v>
      </c>
      <c r="BK145" s="0" t="n">
        <f aca="false">BJ145*EXP((Inputs!$B$6-Inputs!$B$7-0.5*Inputs!$B$8^2)*$B$2+Inputs!$B$8*SQRT($B$2)*MC_Shocks!BI142)</f>
        <v>518.040832616267</v>
      </c>
      <c r="BL145" s="0" t="n">
        <f aca="false">BK145*EXP((Inputs!$B$6-Inputs!$B$7-0.5*Inputs!$B$8^2)*$B$2+Inputs!$B$8*SQRT($B$2)*MC_Shocks!BJ142)</f>
        <v>516.566082922128</v>
      </c>
      <c r="BM145" s="0" t="n">
        <f aca="false">BL145*EXP((Inputs!$B$6-Inputs!$B$7-0.5*Inputs!$B$8^2)*$B$2+Inputs!$B$8*SQRT($B$2)*MC_Shocks!BK142)</f>
        <v>520.651532393787</v>
      </c>
      <c r="BN145" s="0" t="n">
        <f aca="false">AVERAGE(C145:BM145)</f>
        <v>557.762491517827</v>
      </c>
      <c r="BO145" s="0" t="n">
        <f aca="false">MAX(B145:BM145)</f>
        <v>585.291769152096</v>
      </c>
      <c r="BP145" s="0" t="n">
        <f aca="false">MAX(BM145-Inputs!$B$4,0)</f>
        <v>0</v>
      </c>
      <c r="BQ145" s="0" t="n">
        <f aca="false">MAX(Inputs!$B$4-BM145,0)</f>
        <v>54.3484676062126</v>
      </c>
      <c r="BR145" s="0" t="n">
        <f aca="false">MAX(BN145-Inputs!$B$4,0)</f>
        <v>0</v>
      </c>
      <c r="BS145" s="0" t="n">
        <f aca="false">IF(BO145&gt;=Inputs!$B$9,0,MAX(BM145-Inputs!$B$4,0))</f>
        <v>0</v>
      </c>
    </row>
    <row r="146" customFormat="false" ht="15" hidden="false" customHeight="false" outlineLevel="0" collapsed="false">
      <c r="A146" s="0" t="n">
        <v>142</v>
      </c>
      <c r="B146" s="0" t="n">
        <f aca="false">Inputs!$B$3</f>
        <v>574.788024902344</v>
      </c>
      <c r="C146" s="0" t="n">
        <f aca="false">B146*EXP((Inputs!$B$6-Inputs!$B$7-0.5*Inputs!$B$8^2)*$B$2+Inputs!$B$8*SQRT($B$2)*MC_Shocks!A143)</f>
        <v>573.080475068042</v>
      </c>
      <c r="D146" s="0" t="n">
        <f aca="false">C146*EXP((Inputs!$B$6-Inputs!$B$7-0.5*Inputs!$B$8^2)*$B$2+Inputs!$B$8*SQRT($B$2)*MC_Shocks!B143)</f>
        <v>581.091276421152</v>
      </c>
      <c r="E146" s="0" t="n">
        <f aca="false">D146*EXP((Inputs!$B$6-Inputs!$B$7-0.5*Inputs!$B$8^2)*$B$2+Inputs!$B$8*SQRT($B$2)*MC_Shocks!C143)</f>
        <v>583.127092780328</v>
      </c>
      <c r="F146" s="0" t="n">
        <f aca="false">E146*EXP((Inputs!$B$6-Inputs!$B$7-0.5*Inputs!$B$8^2)*$B$2+Inputs!$B$8*SQRT($B$2)*MC_Shocks!D143)</f>
        <v>584.75142564285</v>
      </c>
      <c r="G146" s="0" t="n">
        <f aca="false">F146*EXP((Inputs!$B$6-Inputs!$B$7-0.5*Inputs!$B$8^2)*$B$2+Inputs!$B$8*SQRT($B$2)*MC_Shocks!E143)</f>
        <v>584.211218399932</v>
      </c>
      <c r="H146" s="0" t="n">
        <f aca="false">G146*EXP((Inputs!$B$6-Inputs!$B$7-0.5*Inputs!$B$8^2)*$B$2+Inputs!$B$8*SQRT($B$2)*MC_Shocks!F143)</f>
        <v>583.94991004329</v>
      </c>
      <c r="I146" s="0" t="n">
        <f aca="false">H146*EXP((Inputs!$B$6-Inputs!$B$7-0.5*Inputs!$B$8^2)*$B$2+Inputs!$B$8*SQRT($B$2)*MC_Shocks!G143)</f>
        <v>582.785857161081</v>
      </c>
      <c r="J146" s="0" t="n">
        <f aca="false">I146*EXP((Inputs!$B$6-Inputs!$B$7-0.5*Inputs!$B$8^2)*$B$2+Inputs!$B$8*SQRT($B$2)*MC_Shocks!H143)</f>
        <v>581.444917949479</v>
      </c>
      <c r="K146" s="0" t="n">
        <f aca="false">J146*EXP((Inputs!$B$6-Inputs!$B$7-0.5*Inputs!$B$8^2)*$B$2+Inputs!$B$8*SQRT($B$2)*MC_Shocks!I143)</f>
        <v>583.953828896546</v>
      </c>
      <c r="L146" s="0" t="n">
        <f aca="false">K146*EXP((Inputs!$B$6-Inputs!$B$7-0.5*Inputs!$B$8^2)*$B$2+Inputs!$B$8*SQRT($B$2)*MC_Shocks!J143)</f>
        <v>579.689337289628</v>
      </c>
      <c r="M146" s="0" t="n">
        <f aca="false">L146*EXP((Inputs!$B$6-Inputs!$B$7-0.5*Inputs!$B$8^2)*$B$2+Inputs!$B$8*SQRT($B$2)*MC_Shocks!K143)</f>
        <v>574.816947898618</v>
      </c>
      <c r="N146" s="0" t="n">
        <f aca="false">M146*EXP((Inputs!$B$6-Inputs!$B$7-0.5*Inputs!$B$8^2)*$B$2+Inputs!$B$8*SQRT($B$2)*MC_Shocks!L143)</f>
        <v>569.771671257611</v>
      </c>
      <c r="O146" s="0" t="n">
        <f aca="false">N146*EXP((Inputs!$B$6-Inputs!$B$7-0.5*Inputs!$B$8^2)*$B$2+Inputs!$B$8*SQRT($B$2)*MC_Shocks!M143)</f>
        <v>579.148041248569</v>
      </c>
      <c r="P146" s="0" t="n">
        <f aca="false">O146*EXP((Inputs!$B$6-Inputs!$B$7-0.5*Inputs!$B$8^2)*$B$2+Inputs!$B$8*SQRT($B$2)*MC_Shocks!N143)</f>
        <v>581.644622238453</v>
      </c>
      <c r="Q146" s="0" t="n">
        <f aca="false">P146*EXP((Inputs!$B$6-Inputs!$B$7-0.5*Inputs!$B$8^2)*$B$2+Inputs!$B$8*SQRT($B$2)*MC_Shocks!O143)</f>
        <v>583.106297958602</v>
      </c>
      <c r="R146" s="0" t="n">
        <f aca="false">Q146*EXP((Inputs!$B$6-Inputs!$B$7-0.5*Inputs!$B$8^2)*$B$2+Inputs!$B$8*SQRT($B$2)*MC_Shocks!P143)</f>
        <v>578.289497546242</v>
      </c>
      <c r="S146" s="0" t="n">
        <f aca="false">R146*EXP((Inputs!$B$6-Inputs!$B$7-0.5*Inputs!$B$8^2)*$B$2+Inputs!$B$8*SQRT($B$2)*MC_Shocks!Q143)</f>
        <v>581.211013994824</v>
      </c>
      <c r="T146" s="0" t="n">
        <f aca="false">S146*EXP((Inputs!$B$6-Inputs!$B$7-0.5*Inputs!$B$8^2)*$B$2+Inputs!$B$8*SQRT($B$2)*MC_Shocks!R143)</f>
        <v>580.728560312212</v>
      </c>
      <c r="U146" s="0" t="n">
        <f aca="false">T146*EXP((Inputs!$B$6-Inputs!$B$7-0.5*Inputs!$B$8^2)*$B$2+Inputs!$B$8*SQRT($B$2)*MC_Shocks!S143)</f>
        <v>581.770927735892</v>
      </c>
      <c r="V146" s="0" t="n">
        <f aca="false">U146*EXP((Inputs!$B$6-Inputs!$B$7-0.5*Inputs!$B$8^2)*$B$2+Inputs!$B$8*SQRT($B$2)*MC_Shocks!T143)</f>
        <v>577.335533958793</v>
      </c>
      <c r="W146" s="0" t="n">
        <f aca="false">V146*EXP((Inputs!$B$6-Inputs!$B$7-0.5*Inputs!$B$8^2)*$B$2+Inputs!$B$8*SQRT($B$2)*MC_Shocks!U143)</f>
        <v>578.1245595819</v>
      </c>
      <c r="X146" s="0" t="n">
        <f aca="false">W146*EXP((Inputs!$B$6-Inputs!$B$7-0.5*Inputs!$B$8^2)*$B$2+Inputs!$B$8*SQRT($B$2)*MC_Shocks!V143)</f>
        <v>576.238374242439</v>
      </c>
      <c r="Y146" s="0" t="n">
        <f aca="false">X146*EXP((Inputs!$B$6-Inputs!$B$7-0.5*Inputs!$B$8^2)*$B$2+Inputs!$B$8*SQRT($B$2)*MC_Shocks!W143)</f>
        <v>572.80318929682</v>
      </c>
      <c r="Z146" s="0" t="n">
        <f aca="false">Y146*EXP((Inputs!$B$6-Inputs!$B$7-0.5*Inputs!$B$8^2)*$B$2+Inputs!$B$8*SQRT($B$2)*MC_Shocks!X143)</f>
        <v>576.203068573181</v>
      </c>
      <c r="AA146" s="0" t="n">
        <f aca="false">Z146*EXP((Inputs!$B$6-Inputs!$B$7-0.5*Inputs!$B$8^2)*$B$2+Inputs!$B$8*SQRT($B$2)*MC_Shocks!Y143)</f>
        <v>569.270604318464</v>
      </c>
      <c r="AB146" s="0" t="n">
        <f aca="false">AA146*EXP((Inputs!$B$6-Inputs!$B$7-0.5*Inputs!$B$8^2)*$B$2+Inputs!$B$8*SQRT($B$2)*MC_Shocks!Z143)</f>
        <v>571.880798610582</v>
      </c>
      <c r="AC146" s="0" t="n">
        <f aca="false">AB146*EXP((Inputs!$B$6-Inputs!$B$7-0.5*Inputs!$B$8^2)*$B$2+Inputs!$B$8*SQRT($B$2)*MC_Shocks!AA143)</f>
        <v>575.048799062267</v>
      </c>
      <c r="AD146" s="0" t="n">
        <f aca="false">AC146*EXP((Inputs!$B$6-Inputs!$B$7-0.5*Inputs!$B$8^2)*$B$2+Inputs!$B$8*SQRT($B$2)*MC_Shocks!AB143)</f>
        <v>571.103842499552</v>
      </c>
      <c r="AE146" s="0" t="n">
        <f aca="false">AD146*EXP((Inputs!$B$6-Inputs!$B$7-0.5*Inputs!$B$8^2)*$B$2+Inputs!$B$8*SQRT($B$2)*MC_Shocks!AC143)</f>
        <v>567.452898647574</v>
      </c>
      <c r="AF146" s="0" t="n">
        <f aca="false">AE146*EXP((Inputs!$B$6-Inputs!$B$7-0.5*Inputs!$B$8^2)*$B$2+Inputs!$B$8*SQRT($B$2)*MC_Shocks!AD143)</f>
        <v>566.503252372913</v>
      </c>
      <c r="AG146" s="0" t="n">
        <f aca="false">AF146*EXP((Inputs!$B$6-Inputs!$B$7-0.5*Inputs!$B$8^2)*$B$2+Inputs!$B$8*SQRT($B$2)*MC_Shocks!AE143)</f>
        <v>567.825714854053</v>
      </c>
      <c r="AH146" s="0" t="n">
        <f aca="false">AG146*EXP((Inputs!$B$6-Inputs!$B$7-0.5*Inputs!$B$8^2)*$B$2+Inputs!$B$8*SQRT($B$2)*MC_Shocks!AF143)</f>
        <v>567.191090153495</v>
      </c>
      <c r="AI146" s="0" t="n">
        <f aca="false">AH146*EXP((Inputs!$B$6-Inputs!$B$7-0.5*Inputs!$B$8^2)*$B$2+Inputs!$B$8*SQRT($B$2)*MC_Shocks!AG143)</f>
        <v>569.198953925266</v>
      </c>
      <c r="AJ146" s="0" t="n">
        <f aca="false">AI146*EXP((Inputs!$B$6-Inputs!$B$7-0.5*Inputs!$B$8^2)*$B$2+Inputs!$B$8*SQRT($B$2)*MC_Shocks!AH143)</f>
        <v>577.269948194511</v>
      </c>
      <c r="AK146" s="0" t="n">
        <f aca="false">AJ146*EXP((Inputs!$B$6-Inputs!$B$7-0.5*Inputs!$B$8^2)*$B$2+Inputs!$B$8*SQRT($B$2)*MC_Shocks!AI143)</f>
        <v>575.003791864348</v>
      </c>
      <c r="AL146" s="0" t="n">
        <f aca="false">AK146*EXP((Inputs!$B$6-Inputs!$B$7-0.5*Inputs!$B$8^2)*$B$2+Inputs!$B$8*SQRT($B$2)*MC_Shocks!AJ143)</f>
        <v>567.286522770084</v>
      </c>
      <c r="AM146" s="0" t="n">
        <f aca="false">AL146*EXP((Inputs!$B$6-Inputs!$B$7-0.5*Inputs!$B$8^2)*$B$2+Inputs!$B$8*SQRT($B$2)*MC_Shocks!AK143)</f>
        <v>571.069463447006</v>
      </c>
      <c r="AN146" s="0" t="n">
        <f aca="false">AM146*EXP((Inputs!$B$6-Inputs!$B$7-0.5*Inputs!$B$8^2)*$B$2+Inputs!$B$8*SQRT($B$2)*MC_Shocks!AL143)</f>
        <v>578.801074448586</v>
      </c>
      <c r="AO146" s="0" t="n">
        <f aca="false">AN146*EXP((Inputs!$B$6-Inputs!$B$7-0.5*Inputs!$B$8^2)*$B$2+Inputs!$B$8*SQRT($B$2)*MC_Shocks!AM143)</f>
        <v>580.662094610574</v>
      </c>
      <c r="AP146" s="0" t="n">
        <f aca="false">AO146*EXP((Inputs!$B$6-Inputs!$B$7-0.5*Inputs!$B$8^2)*$B$2+Inputs!$B$8*SQRT($B$2)*MC_Shocks!AN143)</f>
        <v>575.727382753027</v>
      </c>
      <c r="AQ146" s="0" t="n">
        <f aca="false">AP146*EXP((Inputs!$B$6-Inputs!$B$7-0.5*Inputs!$B$8^2)*$B$2+Inputs!$B$8*SQRT($B$2)*MC_Shocks!AO143)</f>
        <v>575.216072952494</v>
      </c>
      <c r="AR146" s="0" t="n">
        <f aca="false">AQ146*EXP((Inputs!$B$6-Inputs!$B$7-0.5*Inputs!$B$8^2)*$B$2+Inputs!$B$8*SQRT($B$2)*MC_Shocks!AP143)</f>
        <v>570.188423539967</v>
      </c>
      <c r="AS146" s="0" t="n">
        <f aca="false">AR146*EXP((Inputs!$B$6-Inputs!$B$7-0.5*Inputs!$B$8^2)*$B$2+Inputs!$B$8*SQRT($B$2)*MC_Shocks!AQ143)</f>
        <v>573.1577298522</v>
      </c>
      <c r="AT146" s="0" t="n">
        <f aca="false">AS146*EXP((Inputs!$B$6-Inputs!$B$7-0.5*Inputs!$B$8^2)*$B$2+Inputs!$B$8*SQRT($B$2)*MC_Shocks!AR143)</f>
        <v>567.099936337488</v>
      </c>
      <c r="AU146" s="0" t="n">
        <f aca="false">AT146*EXP((Inputs!$B$6-Inputs!$B$7-0.5*Inputs!$B$8^2)*$B$2+Inputs!$B$8*SQRT($B$2)*MC_Shocks!AS143)</f>
        <v>565.804697094985</v>
      </c>
      <c r="AV146" s="0" t="n">
        <f aca="false">AU146*EXP((Inputs!$B$6-Inputs!$B$7-0.5*Inputs!$B$8^2)*$B$2+Inputs!$B$8*SQRT($B$2)*MC_Shocks!AT143)</f>
        <v>561.367580940065</v>
      </c>
      <c r="AW146" s="0" t="n">
        <f aca="false">AV146*EXP((Inputs!$B$6-Inputs!$B$7-0.5*Inputs!$B$8^2)*$B$2+Inputs!$B$8*SQRT($B$2)*MC_Shocks!AU143)</f>
        <v>561.985662747807</v>
      </c>
      <c r="AX146" s="0" t="n">
        <f aca="false">AW146*EXP((Inputs!$B$6-Inputs!$B$7-0.5*Inputs!$B$8^2)*$B$2+Inputs!$B$8*SQRT($B$2)*MC_Shocks!AV143)</f>
        <v>560.407664904311</v>
      </c>
      <c r="AY146" s="0" t="n">
        <f aca="false">AX146*EXP((Inputs!$B$6-Inputs!$B$7-0.5*Inputs!$B$8^2)*$B$2+Inputs!$B$8*SQRT($B$2)*MC_Shocks!AW143)</f>
        <v>561.246984667853</v>
      </c>
      <c r="AZ146" s="0" t="n">
        <f aca="false">AY146*EXP((Inputs!$B$6-Inputs!$B$7-0.5*Inputs!$B$8^2)*$B$2+Inputs!$B$8*SQRT($B$2)*MC_Shocks!AX143)</f>
        <v>561.399459024607</v>
      </c>
      <c r="BA146" s="0" t="n">
        <f aca="false">AZ146*EXP((Inputs!$B$6-Inputs!$B$7-0.5*Inputs!$B$8^2)*$B$2+Inputs!$B$8*SQRT($B$2)*MC_Shocks!AY143)</f>
        <v>557.075010965006</v>
      </c>
      <c r="BB146" s="0" t="n">
        <f aca="false">BA146*EXP((Inputs!$B$6-Inputs!$B$7-0.5*Inputs!$B$8^2)*$B$2+Inputs!$B$8*SQRT($B$2)*MC_Shocks!AZ143)</f>
        <v>559.905052057635</v>
      </c>
      <c r="BC146" s="0" t="n">
        <f aca="false">BB146*EXP((Inputs!$B$6-Inputs!$B$7-0.5*Inputs!$B$8^2)*$B$2+Inputs!$B$8*SQRT($B$2)*MC_Shocks!BA143)</f>
        <v>559.741287940008</v>
      </c>
      <c r="BD146" s="0" t="n">
        <f aca="false">BC146*EXP((Inputs!$B$6-Inputs!$B$7-0.5*Inputs!$B$8^2)*$B$2+Inputs!$B$8*SQRT($B$2)*MC_Shocks!BB143)</f>
        <v>555.421373288817</v>
      </c>
      <c r="BE146" s="0" t="n">
        <f aca="false">BD146*EXP((Inputs!$B$6-Inputs!$B$7-0.5*Inputs!$B$8^2)*$B$2+Inputs!$B$8*SQRT($B$2)*MC_Shocks!BC143)</f>
        <v>565.43682129947</v>
      </c>
      <c r="BF146" s="0" t="n">
        <f aca="false">BE146*EXP((Inputs!$B$6-Inputs!$B$7-0.5*Inputs!$B$8^2)*$B$2+Inputs!$B$8*SQRT($B$2)*MC_Shocks!BD143)</f>
        <v>567.63147532996</v>
      </c>
      <c r="BG146" s="0" t="n">
        <f aca="false">BF146*EXP((Inputs!$B$6-Inputs!$B$7-0.5*Inputs!$B$8^2)*$B$2+Inputs!$B$8*SQRT($B$2)*MC_Shocks!BE143)</f>
        <v>566.995243520123</v>
      </c>
      <c r="BH146" s="0" t="n">
        <f aca="false">BG146*EXP((Inputs!$B$6-Inputs!$B$7-0.5*Inputs!$B$8^2)*$B$2+Inputs!$B$8*SQRT($B$2)*MC_Shocks!BF143)</f>
        <v>573.45072027369</v>
      </c>
      <c r="BI146" s="0" t="n">
        <f aca="false">BH146*EXP((Inputs!$B$6-Inputs!$B$7-0.5*Inputs!$B$8^2)*$B$2+Inputs!$B$8*SQRT($B$2)*MC_Shocks!BG143)</f>
        <v>581.945839384764</v>
      </c>
      <c r="BJ146" s="0" t="n">
        <f aca="false">BI146*EXP((Inputs!$B$6-Inputs!$B$7-0.5*Inputs!$B$8^2)*$B$2+Inputs!$B$8*SQRT($B$2)*MC_Shocks!BH143)</f>
        <v>581.330045637526</v>
      </c>
      <c r="BK146" s="0" t="n">
        <f aca="false">BJ146*EXP((Inputs!$B$6-Inputs!$B$7-0.5*Inputs!$B$8^2)*$B$2+Inputs!$B$8*SQRT($B$2)*MC_Shocks!BI143)</f>
        <v>582.989326775596</v>
      </c>
      <c r="BL146" s="0" t="n">
        <f aca="false">BK146*EXP((Inputs!$B$6-Inputs!$B$7-0.5*Inputs!$B$8^2)*$B$2+Inputs!$B$8*SQRT($B$2)*MC_Shocks!BJ143)</f>
        <v>578.492405526818</v>
      </c>
      <c r="BM146" s="0" t="n">
        <f aca="false">BL146*EXP((Inputs!$B$6-Inputs!$B$7-0.5*Inputs!$B$8^2)*$B$2+Inputs!$B$8*SQRT($B$2)*MC_Shocks!BK143)</f>
        <v>577.871815764849</v>
      </c>
      <c r="BN146" s="0" t="n">
        <f aca="false">AVERAGE(C146:BM146)</f>
        <v>573.44023028341</v>
      </c>
      <c r="BO146" s="0" t="n">
        <f aca="false">MAX(B146:BM146)</f>
        <v>584.75142564285</v>
      </c>
      <c r="BP146" s="0" t="n">
        <f aca="false">MAX(BM146-Inputs!$B$4,0)</f>
        <v>2.87181576484943</v>
      </c>
      <c r="BQ146" s="0" t="n">
        <f aca="false">MAX(Inputs!$B$4-BM146,0)</f>
        <v>0</v>
      </c>
      <c r="BR146" s="0" t="n">
        <f aca="false">MAX(BN146-Inputs!$B$4,0)</f>
        <v>0</v>
      </c>
      <c r="BS146" s="0" t="n">
        <f aca="false">IF(BO146&gt;=Inputs!$B$9,0,MAX(BM146-Inputs!$B$4,0))</f>
        <v>2.87181576484943</v>
      </c>
    </row>
    <row r="147" customFormat="false" ht="15" hidden="false" customHeight="false" outlineLevel="0" collapsed="false">
      <c r="A147" s="0" t="n">
        <v>143</v>
      </c>
      <c r="B147" s="0" t="n">
        <f aca="false">Inputs!$B$3</f>
        <v>574.788024902344</v>
      </c>
      <c r="C147" s="0" t="n">
        <f aca="false">B147*EXP((Inputs!$B$6-Inputs!$B$7-0.5*Inputs!$B$8^2)*$B$2+Inputs!$B$8*SQRT($B$2)*MC_Shocks!A144)</f>
        <v>573.935196997153</v>
      </c>
      <c r="D147" s="0" t="n">
        <f aca="false">C147*EXP((Inputs!$B$6-Inputs!$B$7-0.5*Inputs!$B$8^2)*$B$2+Inputs!$B$8*SQRT($B$2)*MC_Shocks!B144)</f>
        <v>574.831552721835</v>
      </c>
      <c r="E147" s="0" t="n">
        <f aca="false">D147*EXP((Inputs!$B$6-Inputs!$B$7-0.5*Inputs!$B$8^2)*$B$2+Inputs!$B$8*SQRT($B$2)*MC_Shocks!C144)</f>
        <v>576.405352229699</v>
      </c>
      <c r="F147" s="0" t="n">
        <f aca="false">E147*EXP((Inputs!$B$6-Inputs!$B$7-0.5*Inputs!$B$8^2)*$B$2+Inputs!$B$8*SQRT($B$2)*MC_Shocks!D144)</f>
        <v>579.025532773903</v>
      </c>
      <c r="G147" s="0" t="n">
        <f aca="false">F147*EXP((Inputs!$B$6-Inputs!$B$7-0.5*Inputs!$B$8^2)*$B$2+Inputs!$B$8*SQRT($B$2)*MC_Shocks!E144)</f>
        <v>580.172870832824</v>
      </c>
      <c r="H147" s="0" t="n">
        <f aca="false">G147*EXP((Inputs!$B$6-Inputs!$B$7-0.5*Inputs!$B$8^2)*$B$2+Inputs!$B$8*SQRT($B$2)*MC_Shocks!F144)</f>
        <v>574.681322828509</v>
      </c>
      <c r="I147" s="0" t="n">
        <f aca="false">H147*EXP((Inputs!$B$6-Inputs!$B$7-0.5*Inputs!$B$8^2)*$B$2+Inputs!$B$8*SQRT($B$2)*MC_Shocks!G144)</f>
        <v>570.472617498147</v>
      </c>
      <c r="J147" s="0" t="n">
        <f aca="false">I147*EXP((Inputs!$B$6-Inputs!$B$7-0.5*Inputs!$B$8^2)*$B$2+Inputs!$B$8*SQRT($B$2)*MC_Shocks!H144)</f>
        <v>568.058762324735</v>
      </c>
      <c r="K147" s="0" t="n">
        <f aca="false">J147*EXP((Inputs!$B$6-Inputs!$B$7-0.5*Inputs!$B$8^2)*$B$2+Inputs!$B$8*SQRT($B$2)*MC_Shocks!I144)</f>
        <v>566.84176589262</v>
      </c>
      <c r="L147" s="0" t="n">
        <f aca="false">K147*EXP((Inputs!$B$6-Inputs!$B$7-0.5*Inputs!$B$8^2)*$B$2+Inputs!$B$8*SQRT($B$2)*MC_Shocks!J144)</f>
        <v>571.640485224467</v>
      </c>
      <c r="M147" s="0" t="n">
        <f aca="false">L147*EXP((Inputs!$B$6-Inputs!$B$7-0.5*Inputs!$B$8^2)*$B$2+Inputs!$B$8*SQRT($B$2)*MC_Shocks!K144)</f>
        <v>566.444468207906</v>
      </c>
      <c r="N147" s="0" t="n">
        <f aca="false">M147*EXP((Inputs!$B$6-Inputs!$B$7-0.5*Inputs!$B$8^2)*$B$2+Inputs!$B$8*SQRT($B$2)*MC_Shocks!L144)</f>
        <v>564.893951820521</v>
      </c>
      <c r="O147" s="0" t="n">
        <f aca="false">N147*EXP((Inputs!$B$6-Inputs!$B$7-0.5*Inputs!$B$8^2)*$B$2+Inputs!$B$8*SQRT($B$2)*MC_Shocks!M144)</f>
        <v>569.234532305695</v>
      </c>
      <c r="P147" s="0" t="n">
        <f aca="false">O147*EXP((Inputs!$B$6-Inputs!$B$7-0.5*Inputs!$B$8^2)*$B$2+Inputs!$B$8*SQRT($B$2)*MC_Shocks!N144)</f>
        <v>567.935549974138</v>
      </c>
      <c r="Q147" s="0" t="n">
        <f aca="false">P147*EXP((Inputs!$B$6-Inputs!$B$7-0.5*Inputs!$B$8^2)*$B$2+Inputs!$B$8*SQRT($B$2)*MC_Shocks!O144)</f>
        <v>570.067475007564</v>
      </c>
      <c r="R147" s="0" t="n">
        <f aca="false">Q147*EXP((Inputs!$B$6-Inputs!$B$7-0.5*Inputs!$B$8^2)*$B$2+Inputs!$B$8*SQRT($B$2)*MC_Shocks!P144)</f>
        <v>569.490486169454</v>
      </c>
      <c r="S147" s="0" t="n">
        <f aca="false">R147*EXP((Inputs!$B$6-Inputs!$B$7-0.5*Inputs!$B$8^2)*$B$2+Inputs!$B$8*SQRT($B$2)*MC_Shocks!Q144)</f>
        <v>570.705580843803</v>
      </c>
      <c r="T147" s="0" t="n">
        <f aca="false">S147*EXP((Inputs!$B$6-Inputs!$B$7-0.5*Inputs!$B$8^2)*$B$2+Inputs!$B$8*SQRT($B$2)*MC_Shocks!R144)</f>
        <v>569.725872882825</v>
      </c>
      <c r="U147" s="0" t="n">
        <f aca="false">T147*EXP((Inputs!$B$6-Inputs!$B$7-0.5*Inputs!$B$8^2)*$B$2+Inputs!$B$8*SQRT($B$2)*MC_Shocks!S144)</f>
        <v>572.802770535216</v>
      </c>
      <c r="V147" s="0" t="n">
        <f aca="false">U147*EXP((Inputs!$B$6-Inputs!$B$7-0.5*Inputs!$B$8^2)*$B$2+Inputs!$B$8*SQRT($B$2)*MC_Shocks!T144)</f>
        <v>565.878226758188</v>
      </c>
      <c r="W147" s="0" t="n">
        <f aca="false">V147*EXP((Inputs!$B$6-Inputs!$B$7-0.5*Inputs!$B$8^2)*$B$2+Inputs!$B$8*SQRT($B$2)*MC_Shocks!U144)</f>
        <v>564.302861425639</v>
      </c>
      <c r="X147" s="0" t="n">
        <f aca="false">W147*EXP((Inputs!$B$6-Inputs!$B$7-0.5*Inputs!$B$8^2)*$B$2+Inputs!$B$8*SQRT($B$2)*MC_Shocks!V144)</f>
        <v>565.685416755211</v>
      </c>
      <c r="Y147" s="0" t="n">
        <f aca="false">X147*EXP((Inputs!$B$6-Inputs!$B$7-0.5*Inputs!$B$8^2)*$B$2+Inputs!$B$8*SQRT($B$2)*MC_Shocks!W144)</f>
        <v>568.139072213011</v>
      </c>
      <c r="Z147" s="0" t="n">
        <f aca="false">Y147*EXP((Inputs!$B$6-Inputs!$B$7-0.5*Inputs!$B$8^2)*$B$2+Inputs!$B$8*SQRT($B$2)*MC_Shocks!X144)</f>
        <v>574.962083460619</v>
      </c>
      <c r="AA147" s="0" t="n">
        <f aca="false">Z147*EXP((Inputs!$B$6-Inputs!$B$7-0.5*Inputs!$B$8^2)*$B$2+Inputs!$B$8*SQRT($B$2)*MC_Shocks!Y144)</f>
        <v>573.235393414048</v>
      </c>
      <c r="AB147" s="0" t="n">
        <f aca="false">AA147*EXP((Inputs!$B$6-Inputs!$B$7-0.5*Inputs!$B$8^2)*$B$2+Inputs!$B$8*SQRT($B$2)*MC_Shocks!Z144)</f>
        <v>580.057617956781</v>
      </c>
      <c r="AC147" s="0" t="n">
        <f aca="false">AB147*EXP((Inputs!$B$6-Inputs!$B$7-0.5*Inputs!$B$8^2)*$B$2+Inputs!$B$8*SQRT($B$2)*MC_Shocks!AA144)</f>
        <v>577.087416822389</v>
      </c>
      <c r="AD147" s="0" t="n">
        <f aca="false">AC147*EXP((Inputs!$B$6-Inputs!$B$7-0.5*Inputs!$B$8^2)*$B$2+Inputs!$B$8*SQRT($B$2)*MC_Shocks!AB144)</f>
        <v>583.257159017312</v>
      </c>
      <c r="AE147" s="0" t="n">
        <f aca="false">AD147*EXP((Inputs!$B$6-Inputs!$B$7-0.5*Inputs!$B$8^2)*$B$2+Inputs!$B$8*SQRT($B$2)*MC_Shocks!AC144)</f>
        <v>587.107212359876</v>
      </c>
      <c r="AF147" s="0" t="n">
        <f aca="false">AE147*EXP((Inputs!$B$6-Inputs!$B$7-0.5*Inputs!$B$8^2)*$B$2+Inputs!$B$8*SQRT($B$2)*MC_Shocks!AD144)</f>
        <v>582.923141070741</v>
      </c>
      <c r="AG147" s="0" t="n">
        <f aca="false">AF147*EXP((Inputs!$B$6-Inputs!$B$7-0.5*Inputs!$B$8^2)*$B$2+Inputs!$B$8*SQRT($B$2)*MC_Shocks!AE144)</f>
        <v>584.399837706221</v>
      </c>
      <c r="AH147" s="0" t="n">
        <f aca="false">AG147*EXP((Inputs!$B$6-Inputs!$B$7-0.5*Inputs!$B$8^2)*$B$2+Inputs!$B$8*SQRT($B$2)*MC_Shocks!AF144)</f>
        <v>584.217460856528</v>
      </c>
      <c r="AI147" s="0" t="n">
        <f aca="false">AH147*EXP((Inputs!$B$6-Inputs!$B$7-0.5*Inputs!$B$8^2)*$B$2+Inputs!$B$8*SQRT($B$2)*MC_Shocks!AG144)</f>
        <v>587.179370021471</v>
      </c>
      <c r="AJ147" s="0" t="n">
        <f aca="false">AI147*EXP((Inputs!$B$6-Inputs!$B$7-0.5*Inputs!$B$8^2)*$B$2+Inputs!$B$8*SQRT($B$2)*MC_Shocks!AH144)</f>
        <v>586.195567480547</v>
      </c>
      <c r="AK147" s="0" t="n">
        <f aca="false">AJ147*EXP((Inputs!$B$6-Inputs!$B$7-0.5*Inputs!$B$8^2)*$B$2+Inputs!$B$8*SQRT($B$2)*MC_Shocks!AI144)</f>
        <v>584.823692928577</v>
      </c>
      <c r="AL147" s="0" t="n">
        <f aca="false">AK147*EXP((Inputs!$B$6-Inputs!$B$7-0.5*Inputs!$B$8^2)*$B$2+Inputs!$B$8*SQRT($B$2)*MC_Shocks!AJ144)</f>
        <v>591.265836259578</v>
      </c>
      <c r="AM147" s="0" t="n">
        <f aca="false">AL147*EXP((Inputs!$B$6-Inputs!$B$7-0.5*Inputs!$B$8^2)*$B$2+Inputs!$B$8*SQRT($B$2)*MC_Shocks!AK144)</f>
        <v>590.858700002915</v>
      </c>
      <c r="AN147" s="0" t="n">
        <f aca="false">AM147*EXP((Inputs!$B$6-Inputs!$B$7-0.5*Inputs!$B$8^2)*$B$2+Inputs!$B$8*SQRT($B$2)*MC_Shocks!AL144)</f>
        <v>594.801184671722</v>
      </c>
      <c r="AO147" s="0" t="n">
        <f aca="false">AN147*EXP((Inputs!$B$6-Inputs!$B$7-0.5*Inputs!$B$8^2)*$B$2+Inputs!$B$8*SQRT($B$2)*MC_Shocks!AM144)</f>
        <v>593.794814454361</v>
      </c>
      <c r="AP147" s="0" t="n">
        <f aca="false">AO147*EXP((Inputs!$B$6-Inputs!$B$7-0.5*Inputs!$B$8^2)*$B$2+Inputs!$B$8*SQRT($B$2)*MC_Shocks!AN144)</f>
        <v>601.75460649389</v>
      </c>
      <c r="AQ147" s="0" t="n">
        <f aca="false">AP147*EXP((Inputs!$B$6-Inputs!$B$7-0.5*Inputs!$B$8^2)*$B$2+Inputs!$B$8*SQRT($B$2)*MC_Shocks!AO144)</f>
        <v>598.58160048413</v>
      </c>
      <c r="AR147" s="0" t="n">
        <f aca="false">AQ147*EXP((Inputs!$B$6-Inputs!$B$7-0.5*Inputs!$B$8^2)*$B$2+Inputs!$B$8*SQRT($B$2)*MC_Shocks!AP144)</f>
        <v>595.728608450568</v>
      </c>
      <c r="AS147" s="0" t="n">
        <f aca="false">AR147*EXP((Inputs!$B$6-Inputs!$B$7-0.5*Inputs!$B$8^2)*$B$2+Inputs!$B$8*SQRT($B$2)*MC_Shocks!AQ144)</f>
        <v>603.033934606404</v>
      </c>
      <c r="AT147" s="0" t="n">
        <f aca="false">AS147*EXP((Inputs!$B$6-Inputs!$B$7-0.5*Inputs!$B$8^2)*$B$2+Inputs!$B$8*SQRT($B$2)*MC_Shocks!AR144)</f>
        <v>600.965817451947</v>
      </c>
      <c r="AU147" s="0" t="n">
        <f aca="false">AT147*EXP((Inputs!$B$6-Inputs!$B$7-0.5*Inputs!$B$8^2)*$B$2+Inputs!$B$8*SQRT($B$2)*MC_Shocks!AS144)</f>
        <v>608.704935975779</v>
      </c>
      <c r="AV147" s="0" t="n">
        <f aca="false">AU147*EXP((Inputs!$B$6-Inputs!$B$7-0.5*Inputs!$B$8^2)*$B$2+Inputs!$B$8*SQRT($B$2)*MC_Shocks!AT144)</f>
        <v>613.08458316808</v>
      </c>
      <c r="AW147" s="0" t="n">
        <f aca="false">AV147*EXP((Inputs!$B$6-Inputs!$B$7-0.5*Inputs!$B$8^2)*$B$2+Inputs!$B$8*SQRT($B$2)*MC_Shocks!AU144)</f>
        <v>612.390656434383</v>
      </c>
      <c r="AX147" s="0" t="n">
        <f aca="false">AW147*EXP((Inputs!$B$6-Inputs!$B$7-0.5*Inputs!$B$8^2)*$B$2+Inputs!$B$8*SQRT($B$2)*MC_Shocks!AV144)</f>
        <v>603.701546637889</v>
      </c>
      <c r="AY147" s="0" t="n">
        <f aca="false">AX147*EXP((Inputs!$B$6-Inputs!$B$7-0.5*Inputs!$B$8^2)*$B$2+Inputs!$B$8*SQRT($B$2)*MC_Shocks!AW144)</f>
        <v>603.665975394391</v>
      </c>
      <c r="AZ147" s="0" t="n">
        <f aca="false">AY147*EXP((Inputs!$B$6-Inputs!$B$7-0.5*Inputs!$B$8^2)*$B$2+Inputs!$B$8*SQRT($B$2)*MC_Shocks!AX144)</f>
        <v>604.209854645563</v>
      </c>
      <c r="BA147" s="0" t="n">
        <f aca="false">AZ147*EXP((Inputs!$B$6-Inputs!$B$7-0.5*Inputs!$B$8^2)*$B$2+Inputs!$B$8*SQRT($B$2)*MC_Shocks!AY144)</f>
        <v>609.88804010344</v>
      </c>
      <c r="BB147" s="0" t="n">
        <f aca="false">BA147*EXP((Inputs!$B$6-Inputs!$B$7-0.5*Inputs!$B$8^2)*$B$2+Inputs!$B$8*SQRT($B$2)*MC_Shocks!AZ144)</f>
        <v>617.680180790286</v>
      </c>
      <c r="BC147" s="0" t="n">
        <f aca="false">BB147*EXP((Inputs!$B$6-Inputs!$B$7-0.5*Inputs!$B$8^2)*$B$2+Inputs!$B$8*SQRT($B$2)*MC_Shocks!BA144)</f>
        <v>614.390775474233</v>
      </c>
      <c r="BD147" s="0" t="n">
        <f aca="false">BC147*EXP((Inputs!$B$6-Inputs!$B$7-0.5*Inputs!$B$8^2)*$B$2+Inputs!$B$8*SQRT($B$2)*MC_Shocks!BB144)</f>
        <v>618.366447737826</v>
      </c>
      <c r="BE147" s="0" t="n">
        <f aca="false">BD147*EXP((Inputs!$B$6-Inputs!$B$7-0.5*Inputs!$B$8^2)*$B$2+Inputs!$B$8*SQRT($B$2)*MC_Shocks!BC144)</f>
        <v>622.191219527743</v>
      </c>
      <c r="BF147" s="0" t="n">
        <f aca="false">BE147*EXP((Inputs!$B$6-Inputs!$B$7-0.5*Inputs!$B$8^2)*$B$2+Inputs!$B$8*SQRT($B$2)*MC_Shocks!BD144)</f>
        <v>627.571206578619</v>
      </c>
      <c r="BG147" s="0" t="n">
        <f aca="false">BF147*EXP((Inputs!$B$6-Inputs!$B$7-0.5*Inputs!$B$8^2)*$B$2+Inputs!$B$8*SQRT($B$2)*MC_Shocks!BE144)</f>
        <v>630.118285496175</v>
      </c>
      <c r="BH147" s="0" t="n">
        <f aca="false">BG147*EXP((Inputs!$B$6-Inputs!$B$7-0.5*Inputs!$B$8^2)*$B$2+Inputs!$B$8*SQRT($B$2)*MC_Shocks!BF144)</f>
        <v>620.541277777978</v>
      </c>
      <c r="BI147" s="0" t="n">
        <f aca="false">BH147*EXP((Inputs!$B$6-Inputs!$B$7-0.5*Inputs!$B$8^2)*$B$2+Inputs!$B$8*SQRT($B$2)*MC_Shocks!BG144)</f>
        <v>619.835111496034</v>
      </c>
      <c r="BJ147" s="0" t="n">
        <f aca="false">BI147*EXP((Inputs!$B$6-Inputs!$B$7-0.5*Inputs!$B$8^2)*$B$2+Inputs!$B$8*SQRT($B$2)*MC_Shocks!BH144)</f>
        <v>614.236257345426</v>
      </c>
      <c r="BK147" s="0" t="n">
        <f aca="false">BJ147*EXP((Inputs!$B$6-Inputs!$B$7-0.5*Inputs!$B$8^2)*$B$2+Inputs!$B$8*SQRT($B$2)*MC_Shocks!BI144)</f>
        <v>613.307659845791</v>
      </c>
      <c r="BL147" s="0" t="n">
        <f aca="false">BK147*EXP((Inputs!$B$6-Inputs!$B$7-0.5*Inputs!$B$8^2)*$B$2+Inputs!$B$8*SQRT($B$2)*MC_Shocks!BJ144)</f>
        <v>618.152607820313</v>
      </c>
      <c r="BM147" s="0" t="n">
        <f aca="false">BL147*EXP((Inputs!$B$6-Inputs!$B$7-0.5*Inputs!$B$8^2)*$B$2+Inputs!$B$8*SQRT($B$2)*MC_Shocks!BK144)</f>
        <v>619.70926620549</v>
      </c>
      <c r="BN147" s="0" t="n">
        <f aca="false">AVERAGE(C147:BM147)</f>
        <v>589.989661407129</v>
      </c>
      <c r="BO147" s="0" t="n">
        <f aca="false">MAX(B147:BM147)</f>
        <v>630.118285496175</v>
      </c>
      <c r="BP147" s="0" t="n">
        <f aca="false">MAX(BM147-Inputs!$B$4,0)</f>
        <v>44.7092662054904</v>
      </c>
      <c r="BQ147" s="0" t="n">
        <f aca="false">MAX(Inputs!$B$4-BM147,0)</f>
        <v>0</v>
      </c>
      <c r="BR147" s="0" t="n">
        <f aca="false">MAX(BN147-Inputs!$B$4,0)</f>
        <v>14.989661407129</v>
      </c>
      <c r="BS147" s="0" t="n">
        <f aca="false">IF(BO147&gt;=Inputs!$B$9,0,MAX(BM147-Inputs!$B$4,0))</f>
        <v>0</v>
      </c>
    </row>
    <row r="148" customFormat="false" ht="15" hidden="false" customHeight="false" outlineLevel="0" collapsed="false">
      <c r="A148" s="0" t="n">
        <v>144</v>
      </c>
      <c r="B148" s="0" t="n">
        <f aca="false">Inputs!$B$3</f>
        <v>574.788024902344</v>
      </c>
      <c r="C148" s="0" t="n">
        <f aca="false">B148*EXP((Inputs!$B$6-Inputs!$B$7-0.5*Inputs!$B$8^2)*$B$2+Inputs!$B$8*SQRT($B$2)*MC_Shocks!A145)</f>
        <v>580.101685642073</v>
      </c>
      <c r="D148" s="0" t="n">
        <f aca="false">C148*EXP((Inputs!$B$6-Inputs!$B$7-0.5*Inputs!$B$8^2)*$B$2+Inputs!$B$8*SQRT($B$2)*MC_Shocks!B145)</f>
        <v>581.731415884585</v>
      </c>
      <c r="E148" s="0" t="n">
        <f aca="false">D148*EXP((Inputs!$B$6-Inputs!$B$7-0.5*Inputs!$B$8^2)*$B$2+Inputs!$B$8*SQRT($B$2)*MC_Shocks!C145)</f>
        <v>575.824896401623</v>
      </c>
      <c r="F148" s="0" t="n">
        <f aca="false">E148*EXP((Inputs!$B$6-Inputs!$B$7-0.5*Inputs!$B$8^2)*$B$2+Inputs!$B$8*SQRT($B$2)*MC_Shocks!D145)</f>
        <v>564.477295340759</v>
      </c>
      <c r="G148" s="0" t="n">
        <f aca="false">F148*EXP((Inputs!$B$6-Inputs!$B$7-0.5*Inputs!$B$8^2)*$B$2+Inputs!$B$8*SQRT($B$2)*MC_Shocks!E145)</f>
        <v>565.197362192368</v>
      </c>
      <c r="H148" s="0" t="n">
        <f aca="false">G148*EXP((Inputs!$B$6-Inputs!$B$7-0.5*Inputs!$B$8^2)*$B$2+Inputs!$B$8*SQRT($B$2)*MC_Shocks!F145)</f>
        <v>564.292221852908</v>
      </c>
      <c r="I148" s="0" t="n">
        <f aca="false">H148*EXP((Inputs!$B$6-Inputs!$B$7-0.5*Inputs!$B$8^2)*$B$2+Inputs!$B$8*SQRT($B$2)*MC_Shocks!G145)</f>
        <v>559.988639242063</v>
      </c>
      <c r="J148" s="0" t="n">
        <f aca="false">I148*EXP((Inputs!$B$6-Inputs!$B$7-0.5*Inputs!$B$8^2)*$B$2+Inputs!$B$8*SQRT($B$2)*MC_Shocks!H145)</f>
        <v>552.536676810895</v>
      </c>
      <c r="K148" s="0" t="n">
        <f aca="false">J148*EXP((Inputs!$B$6-Inputs!$B$7-0.5*Inputs!$B$8^2)*$B$2+Inputs!$B$8*SQRT($B$2)*MC_Shocks!I145)</f>
        <v>549.377298913728</v>
      </c>
      <c r="L148" s="0" t="n">
        <f aca="false">K148*EXP((Inputs!$B$6-Inputs!$B$7-0.5*Inputs!$B$8^2)*$B$2+Inputs!$B$8*SQRT($B$2)*MC_Shocks!J145)</f>
        <v>548.582065945156</v>
      </c>
      <c r="M148" s="0" t="n">
        <f aca="false">L148*EXP((Inputs!$B$6-Inputs!$B$7-0.5*Inputs!$B$8^2)*$B$2+Inputs!$B$8*SQRT($B$2)*MC_Shocks!K145)</f>
        <v>551.53957661887</v>
      </c>
      <c r="N148" s="0" t="n">
        <f aca="false">M148*EXP((Inputs!$B$6-Inputs!$B$7-0.5*Inputs!$B$8^2)*$B$2+Inputs!$B$8*SQRT($B$2)*MC_Shocks!L145)</f>
        <v>552.417625754562</v>
      </c>
      <c r="O148" s="0" t="n">
        <f aca="false">N148*EXP((Inputs!$B$6-Inputs!$B$7-0.5*Inputs!$B$8^2)*$B$2+Inputs!$B$8*SQRT($B$2)*MC_Shocks!M145)</f>
        <v>559.562591022675</v>
      </c>
      <c r="P148" s="0" t="n">
        <f aca="false">O148*EXP((Inputs!$B$6-Inputs!$B$7-0.5*Inputs!$B$8^2)*$B$2+Inputs!$B$8*SQRT($B$2)*MC_Shocks!N145)</f>
        <v>555.036741363033</v>
      </c>
      <c r="Q148" s="0" t="n">
        <f aca="false">P148*EXP((Inputs!$B$6-Inputs!$B$7-0.5*Inputs!$B$8^2)*$B$2+Inputs!$B$8*SQRT($B$2)*MC_Shocks!O145)</f>
        <v>558.982432349827</v>
      </c>
      <c r="R148" s="0" t="n">
        <f aca="false">Q148*EXP((Inputs!$B$6-Inputs!$B$7-0.5*Inputs!$B$8^2)*$B$2+Inputs!$B$8*SQRT($B$2)*MC_Shocks!P145)</f>
        <v>559.244962392173</v>
      </c>
      <c r="S148" s="0" t="n">
        <f aca="false">R148*EXP((Inputs!$B$6-Inputs!$B$7-0.5*Inputs!$B$8^2)*$B$2+Inputs!$B$8*SQRT($B$2)*MC_Shocks!Q145)</f>
        <v>562.388393765859</v>
      </c>
      <c r="T148" s="0" t="n">
        <f aca="false">S148*EXP((Inputs!$B$6-Inputs!$B$7-0.5*Inputs!$B$8^2)*$B$2+Inputs!$B$8*SQRT($B$2)*MC_Shocks!R145)</f>
        <v>560.497160029516</v>
      </c>
      <c r="U148" s="0" t="n">
        <f aca="false">T148*EXP((Inputs!$B$6-Inputs!$B$7-0.5*Inputs!$B$8^2)*$B$2+Inputs!$B$8*SQRT($B$2)*MC_Shocks!S145)</f>
        <v>565.335919326425</v>
      </c>
      <c r="V148" s="0" t="n">
        <f aca="false">U148*EXP((Inputs!$B$6-Inputs!$B$7-0.5*Inputs!$B$8^2)*$B$2+Inputs!$B$8*SQRT($B$2)*MC_Shocks!T145)</f>
        <v>566.714945766178</v>
      </c>
      <c r="W148" s="0" t="n">
        <f aca="false">V148*EXP((Inputs!$B$6-Inputs!$B$7-0.5*Inputs!$B$8^2)*$B$2+Inputs!$B$8*SQRT($B$2)*MC_Shocks!U145)</f>
        <v>563.721735694492</v>
      </c>
      <c r="X148" s="0" t="n">
        <f aca="false">W148*EXP((Inputs!$B$6-Inputs!$B$7-0.5*Inputs!$B$8^2)*$B$2+Inputs!$B$8*SQRT($B$2)*MC_Shocks!V145)</f>
        <v>563.721139031219</v>
      </c>
      <c r="Y148" s="0" t="n">
        <f aca="false">X148*EXP((Inputs!$B$6-Inputs!$B$7-0.5*Inputs!$B$8^2)*$B$2+Inputs!$B$8*SQRT($B$2)*MC_Shocks!W145)</f>
        <v>562.703943909562</v>
      </c>
      <c r="Z148" s="0" t="n">
        <f aca="false">Y148*EXP((Inputs!$B$6-Inputs!$B$7-0.5*Inputs!$B$8^2)*$B$2+Inputs!$B$8*SQRT($B$2)*MC_Shocks!X145)</f>
        <v>564.945121195537</v>
      </c>
      <c r="AA148" s="0" t="n">
        <f aca="false">Z148*EXP((Inputs!$B$6-Inputs!$B$7-0.5*Inputs!$B$8^2)*$B$2+Inputs!$B$8*SQRT($B$2)*MC_Shocks!Y145)</f>
        <v>559.735192076491</v>
      </c>
      <c r="AB148" s="0" t="n">
        <f aca="false">AA148*EXP((Inputs!$B$6-Inputs!$B$7-0.5*Inputs!$B$8^2)*$B$2+Inputs!$B$8*SQRT($B$2)*MC_Shocks!Z145)</f>
        <v>559.657663939462</v>
      </c>
      <c r="AC148" s="0" t="n">
        <f aca="false">AB148*EXP((Inputs!$B$6-Inputs!$B$7-0.5*Inputs!$B$8^2)*$B$2+Inputs!$B$8*SQRT($B$2)*MC_Shocks!AA145)</f>
        <v>561.468440630978</v>
      </c>
      <c r="AD148" s="0" t="n">
        <f aca="false">AC148*EXP((Inputs!$B$6-Inputs!$B$7-0.5*Inputs!$B$8^2)*$B$2+Inputs!$B$8*SQRT($B$2)*MC_Shocks!AB145)</f>
        <v>561.668527661293</v>
      </c>
      <c r="AE148" s="0" t="n">
        <f aca="false">AD148*EXP((Inputs!$B$6-Inputs!$B$7-0.5*Inputs!$B$8^2)*$B$2+Inputs!$B$8*SQRT($B$2)*MC_Shocks!AC145)</f>
        <v>567.755817492686</v>
      </c>
      <c r="AF148" s="0" t="n">
        <f aca="false">AE148*EXP((Inputs!$B$6-Inputs!$B$7-0.5*Inputs!$B$8^2)*$B$2+Inputs!$B$8*SQRT($B$2)*MC_Shocks!AD145)</f>
        <v>571.306616811054</v>
      </c>
      <c r="AG148" s="0" t="n">
        <f aca="false">AF148*EXP((Inputs!$B$6-Inputs!$B$7-0.5*Inputs!$B$8^2)*$B$2+Inputs!$B$8*SQRT($B$2)*MC_Shocks!AE145)</f>
        <v>571.326603092709</v>
      </c>
      <c r="AH148" s="0" t="n">
        <f aca="false">AG148*EXP((Inputs!$B$6-Inputs!$B$7-0.5*Inputs!$B$8^2)*$B$2+Inputs!$B$8*SQRT($B$2)*MC_Shocks!AF145)</f>
        <v>572.363537406692</v>
      </c>
      <c r="AI148" s="0" t="n">
        <f aca="false">AH148*EXP((Inputs!$B$6-Inputs!$B$7-0.5*Inputs!$B$8^2)*$B$2+Inputs!$B$8*SQRT($B$2)*MC_Shocks!AG145)</f>
        <v>573.76171267014</v>
      </c>
      <c r="AJ148" s="0" t="n">
        <f aca="false">AI148*EXP((Inputs!$B$6-Inputs!$B$7-0.5*Inputs!$B$8^2)*$B$2+Inputs!$B$8*SQRT($B$2)*MC_Shocks!AH145)</f>
        <v>575.65462020038</v>
      </c>
      <c r="AK148" s="0" t="n">
        <f aca="false">AJ148*EXP((Inputs!$B$6-Inputs!$B$7-0.5*Inputs!$B$8^2)*$B$2+Inputs!$B$8*SQRT($B$2)*MC_Shocks!AI145)</f>
        <v>567.43109144541</v>
      </c>
      <c r="AL148" s="0" t="n">
        <f aca="false">AK148*EXP((Inputs!$B$6-Inputs!$B$7-0.5*Inputs!$B$8^2)*$B$2+Inputs!$B$8*SQRT($B$2)*MC_Shocks!AJ145)</f>
        <v>566.128819498353</v>
      </c>
      <c r="AM148" s="0" t="n">
        <f aca="false">AL148*EXP((Inputs!$B$6-Inputs!$B$7-0.5*Inputs!$B$8^2)*$B$2+Inputs!$B$8*SQRT($B$2)*MC_Shocks!AK145)</f>
        <v>559.553967133502</v>
      </c>
      <c r="AN148" s="0" t="n">
        <f aca="false">AM148*EXP((Inputs!$B$6-Inputs!$B$7-0.5*Inputs!$B$8^2)*$B$2+Inputs!$B$8*SQRT($B$2)*MC_Shocks!AL145)</f>
        <v>565.31034283282</v>
      </c>
      <c r="AO148" s="0" t="n">
        <f aca="false">AN148*EXP((Inputs!$B$6-Inputs!$B$7-0.5*Inputs!$B$8^2)*$B$2+Inputs!$B$8*SQRT($B$2)*MC_Shocks!AM145)</f>
        <v>565.090825060033</v>
      </c>
      <c r="AP148" s="0" t="n">
        <f aca="false">AO148*EXP((Inputs!$B$6-Inputs!$B$7-0.5*Inputs!$B$8^2)*$B$2+Inputs!$B$8*SQRT($B$2)*MC_Shocks!AN145)</f>
        <v>564.277996722376</v>
      </c>
      <c r="AQ148" s="0" t="n">
        <f aca="false">AP148*EXP((Inputs!$B$6-Inputs!$B$7-0.5*Inputs!$B$8^2)*$B$2+Inputs!$B$8*SQRT($B$2)*MC_Shocks!AO145)</f>
        <v>568.3603394478</v>
      </c>
      <c r="AR148" s="0" t="n">
        <f aca="false">AQ148*EXP((Inputs!$B$6-Inputs!$B$7-0.5*Inputs!$B$8^2)*$B$2+Inputs!$B$8*SQRT($B$2)*MC_Shocks!AP145)</f>
        <v>570.321497124171</v>
      </c>
      <c r="AS148" s="0" t="n">
        <f aca="false">AR148*EXP((Inputs!$B$6-Inputs!$B$7-0.5*Inputs!$B$8^2)*$B$2+Inputs!$B$8*SQRT($B$2)*MC_Shocks!AQ145)</f>
        <v>565.291284461748</v>
      </c>
      <c r="AT148" s="0" t="n">
        <f aca="false">AS148*EXP((Inputs!$B$6-Inputs!$B$7-0.5*Inputs!$B$8^2)*$B$2+Inputs!$B$8*SQRT($B$2)*MC_Shocks!AR145)</f>
        <v>565.026698639296</v>
      </c>
      <c r="AU148" s="0" t="n">
        <f aca="false">AT148*EXP((Inputs!$B$6-Inputs!$B$7-0.5*Inputs!$B$8^2)*$B$2+Inputs!$B$8*SQRT($B$2)*MC_Shocks!AS145)</f>
        <v>563.579522208046</v>
      </c>
      <c r="AV148" s="0" t="n">
        <f aca="false">AU148*EXP((Inputs!$B$6-Inputs!$B$7-0.5*Inputs!$B$8^2)*$B$2+Inputs!$B$8*SQRT($B$2)*MC_Shocks!AT145)</f>
        <v>555.886124839644</v>
      </c>
      <c r="AW148" s="0" t="n">
        <f aca="false">AV148*EXP((Inputs!$B$6-Inputs!$B$7-0.5*Inputs!$B$8^2)*$B$2+Inputs!$B$8*SQRT($B$2)*MC_Shocks!AU145)</f>
        <v>552.902599621335</v>
      </c>
      <c r="AX148" s="0" t="n">
        <f aca="false">AW148*EXP((Inputs!$B$6-Inputs!$B$7-0.5*Inputs!$B$8^2)*$B$2+Inputs!$B$8*SQRT($B$2)*MC_Shocks!AV145)</f>
        <v>552.150229769263</v>
      </c>
      <c r="AY148" s="0" t="n">
        <f aca="false">AX148*EXP((Inputs!$B$6-Inputs!$B$7-0.5*Inputs!$B$8^2)*$B$2+Inputs!$B$8*SQRT($B$2)*MC_Shocks!AW145)</f>
        <v>551.698990837809</v>
      </c>
      <c r="AZ148" s="0" t="n">
        <f aca="false">AY148*EXP((Inputs!$B$6-Inputs!$B$7-0.5*Inputs!$B$8^2)*$B$2+Inputs!$B$8*SQRT($B$2)*MC_Shocks!AX145)</f>
        <v>545.301272091047</v>
      </c>
      <c r="BA148" s="0" t="n">
        <f aca="false">AZ148*EXP((Inputs!$B$6-Inputs!$B$7-0.5*Inputs!$B$8^2)*$B$2+Inputs!$B$8*SQRT($B$2)*MC_Shocks!AY145)</f>
        <v>550.357947737191</v>
      </c>
      <c r="BB148" s="0" t="n">
        <f aca="false">BA148*EXP((Inputs!$B$6-Inputs!$B$7-0.5*Inputs!$B$8^2)*$B$2+Inputs!$B$8*SQRT($B$2)*MC_Shocks!AZ145)</f>
        <v>549.964223946094</v>
      </c>
      <c r="BC148" s="0" t="n">
        <f aca="false">BB148*EXP((Inputs!$B$6-Inputs!$B$7-0.5*Inputs!$B$8^2)*$B$2+Inputs!$B$8*SQRT($B$2)*MC_Shocks!BA145)</f>
        <v>550.179981368732</v>
      </c>
      <c r="BD148" s="0" t="n">
        <f aca="false">BC148*EXP((Inputs!$B$6-Inputs!$B$7-0.5*Inputs!$B$8^2)*$B$2+Inputs!$B$8*SQRT($B$2)*MC_Shocks!BB145)</f>
        <v>551.983450995987</v>
      </c>
      <c r="BE148" s="0" t="n">
        <f aca="false">BD148*EXP((Inputs!$B$6-Inputs!$B$7-0.5*Inputs!$B$8^2)*$B$2+Inputs!$B$8*SQRT($B$2)*MC_Shocks!BC145)</f>
        <v>548.595082803933</v>
      </c>
      <c r="BF148" s="0" t="n">
        <f aca="false">BE148*EXP((Inputs!$B$6-Inputs!$B$7-0.5*Inputs!$B$8^2)*$B$2+Inputs!$B$8*SQRT($B$2)*MC_Shocks!BD145)</f>
        <v>550.636673618882</v>
      </c>
      <c r="BG148" s="0" t="n">
        <f aca="false">BF148*EXP((Inputs!$B$6-Inputs!$B$7-0.5*Inputs!$B$8^2)*$B$2+Inputs!$B$8*SQRT($B$2)*MC_Shocks!BE145)</f>
        <v>549.087349827637</v>
      </c>
      <c r="BH148" s="0" t="n">
        <f aca="false">BG148*EXP((Inputs!$B$6-Inputs!$B$7-0.5*Inputs!$B$8^2)*$B$2+Inputs!$B$8*SQRT($B$2)*MC_Shocks!BF145)</f>
        <v>545.247208616942</v>
      </c>
      <c r="BI148" s="0" t="n">
        <f aca="false">BH148*EXP((Inputs!$B$6-Inputs!$B$7-0.5*Inputs!$B$8^2)*$B$2+Inputs!$B$8*SQRT($B$2)*MC_Shocks!BG145)</f>
        <v>547.784931921685</v>
      </c>
      <c r="BJ148" s="0" t="n">
        <f aca="false">BI148*EXP((Inputs!$B$6-Inputs!$B$7-0.5*Inputs!$B$8^2)*$B$2+Inputs!$B$8*SQRT($B$2)*MC_Shocks!BH145)</f>
        <v>554.357878441735</v>
      </c>
      <c r="BK148" s="0" t="n">
        <f aca="false">BJ148*EXP((Inputs!$B$6-Inputs!$B$7-0.5*Inputs!$B$8^2)*$B$2+Inputs!$B$8*SQRT($B$2)*MC_Shocks!BI145)</f>
        <v>557.607237449559</v>
      </c>
      <c r="BL148" s="0" t="n">
        <f aca="false">BK148*EXP((Inputs!$B$6-Inputs!$B$7-0.5*Inputs!$B$8^2)*$B$2+Inputs!$B$8*SQRT($B$2)*MC_Shocks!BJ145)</f>
        <v>561.757977281438</v>
      </c>
      <c r="BM148" s="0" t="n">
        <f aca="false">BL148*EXP((Inputs!$B$6-Inputs!$B$7-0.5*Inputs!$B$8^2)*$B$2+Inputs!$B$8*SQRT($B$2)*MC_Shocks!BK145)</f>
        <v>559.495395003345</v>
      </c>
      <c r="BN148" s="0" t="n">
        <f aca="false">AVERAGE(C148:BM148)</f>
        <v>560.618849510695</v>
      </c>
      <c r="BO148" s="0" t="n">
        <f aca="false">MAX(B148:BM148)</f>
        <v>581.731415884585</v>
      </c>
      <c r="BP148" s="0" t="n">
        <f aca="false">MAX(BM148-Inputs!$B$4,0)</f>
        <v>0</v>
      </c>
      <c r="BQ148" s="0" t="n">
        <f aca="false">MAX(Inputs!$B$4-BM148,0)</f>
        <v>15.504604996655</v>
      </c>
      <c r="BR148" s="0" t="n">
        <f aca="false">MAX(BN148-Inputs!$B$4,0)</f>
        <v>0</v>
      </c>
      <c r="BS148" s="0" t="n">
        <f aca="false">IF(BO148&gt;=Inputs!$B$9,0,MAX(BM148-Inputs!$B$4,0))</f>
        <v>0</v>
      </c>
    </row>
    <row r="149" customFormat="false" ht="15" hidden="false" customHeight="false" outlineLevel="0" collapsed="false">
      <c r="A149" s="0" t="n">
        <v>145</v>
      </c>
      <c r="B149" s="0" t="n">
        <f aca="false">Inputs!$B$3</f>
        <v>574.788024902344</v>
      </c>
      <c r="C149" s="0" t="n">
        <f aca="false">B149*EXP((Inputs!$B$6-Inputs!$B$7-0.5*Inputs!$B$8^2)*$B$2+Inputs!$B$8*SQRT($B$2)*MC_Shocks!A146)</f>
        <v>567.602751697741</v>
      </c>
      <c r="D149" s="0" t="n">
        <f aca="false">C149*EXP((Inputs!$B$6-Inputs!$B$7-0.5*Inputs!$B$8^2)*$B$2+Inputs!$B$8*SQRT($B$2)*MC_Shocks!B146)</f>
        <v>574.406494218873</v>
      </c>
      <c r="E149" s="0" t="n">
        <f aca="false">D149*EXP((Inputs!$B$6-Inputs!$B$7-0.5*Inputs!$B$8^2)*$B$2+Inputs!$B$8*SQRT($B$2)*MC_Shocks!C146)</f>
        <v>583.900176711725</v>
      </c>
      <c r="F149" s="0" t="n">
        <f aca="false">E149*EXP((Inputs!$B$6-Inputs!$B$7-0.5*Inputs!$B$8^2)*$B$2+Inputs!$B$8*SQRT($B$2)*MC_Shocks!D146)</f>
        <v>591.146216222995</v>
      </c>
      <c r="G149" s="0" t="n">
        <f aca="false">F149*EXP((Inputs!$B$6-Inputs!$B$7-0.5*Inputs!$B$8^2)*$B$2+Inputs!$B$8*SQRT($B$2)*MC_Shocks!E146)</f>
        <v>589.629245871145</v>
      </c>
      <c r="H149" s="0" t="n">
        <f aca="false">G149*EXP((Inputs!$B$6-Inputs!$B$7-0.5*Inputs!$B$8^2)*$B$2+Inputs!$B$8*SQRT($B$2)*MC_Shocks!F146)</f>
        <v>584.308210376084</v>
      </c>
      <c r="I149" s="0" t="n">
        <f aca="false">H149*EXP((Inputs!$B$6-Inputs!$B$7-0.5*Inputs!$B$8^2)*$B$2+Inputs!$B$8*SQRT($B$2)*MC_Shocks!G146)</f>
        <v>579.443934222831</v>
      </c>
      <c r="J149" s="0" t="n">
        <f aca="false">I149*EXP((Inputs!$B$6-Inputs!$B$7-0.5*Inputs!$B$8^2)*$B$2+Inputs!$B$8*SQRT($B$2)*MC_Shocks!H146)</f>
        <v>571.80970503144</v>
      </c>
      <c r="K149" s="0" t="n">
        <f aca="false">J149*EXP((Inputs!$B$6-Inputs!$B$7-0.5*Inputs!$B$8^2)*$B$2+Inputs!$B$8*SQRT($B$2)*MC_Shocks!I146)</f>
        <v>571.376721664472</v>
      </c>
      <c r="L149" s="0" t="n">
        <f aca="false">K149*EXP((Inputs!$B$6-Inputs!$B$7-0.5*Inputs!$B$8^2)*$B$2+Inputs!$B$8*SQRT($B$2)*MC_Shocks!J146)</f>
        <v>578.755933808097</v>
      </c>
      <c r="M149" s="0" t="n">
        <f aca="false">L149*EXP((Inputs!$B$6-Inputs!$B$7-0.5*Inputs!$B$8^2)*$B$2+Inputs!$B$8*SQRT($B$2)*MC_Shocks!K146)</f>
        <v>578.160424807868</v>
      </c>
      <c r="N149" s="0" t="n">
        <f aca="false">M149*EXP((Inputs!$B$6-Inputs!$B$7-0.5*Inputs!$B$8^2)*$B$2+Inputs!$B$8*SQRT($B$2)*MC_Shocks!L146)</f>
        <v>579.603370252928</v>
      </c>
      <c r="O149" s="0" t="n">
        <f aca="false">N149*EXP((Inputs!$B$6-Inputs!$B$7-0.5*Inputs!$B$8^2)*$B$2+Inputs!$B$8*SQRT($B$2)*MC_Shocks!M146)</f>
        <v>586.01823683991</v>
      </c>
      <c r="P149" s="0" t="n">
        <f aca="false">O149*EXP((Inputs!$B$6-Inputs!$B$7-0.5*Inputs!$B$8^2)*$B$2+Inputs!$B$8*SQRT($B$2)*MC_Shocks!N146)</f>
        <v>584.19776567342</v>
      </c>
      <c r="Q149" s="0" t="n">
        <f aca="false">P149*EXP((Inputs!$B$6-Inputs!$B$7-0.5*Inputs!$B$8^2)*$B$2+Inputs!$B$8*SQRT($B$2)*MC_Shocks!O146)</f>
        <v>593.763851959101</v>
      </c>
      <c r="R149" s="0" t="n">
        <f aca="false">Q149*EXP((Inputs!$B$6-Inputs!$B$7-0.5*Inputs!$B$8^2)*$B$2+Inputs!$B$8*SQRT($B$2)*MC_Shocks!P146)</f>
        <v>603.27866416983</v>
      </c>
      <c r="S149" s="0" t="n">
        <f aca="false">R149*EXP((Inputs!$B$6-Inputs!$B$7-0.5*Inputs!$B$8^2)*$B$2+Inputs!$B$8*SQRT($B$2)*MC_Shocks!Q146)</f>
        <v>602.708368973086</v>
      </c>
      <c r="T149" s="0" t="n">
        <f aca="false">S149*EXP((Inputs!$B$6-Inputs!$B$7-0.5*Inputs!$B$8^2)*$B$2+Inputs!$B$8*SQRT($B$2)*MC_Shocks!R146)</f>
        <v>600.009937230077</v>
      </c>
      <c r="U149" s="0" t="n">
        <f aca="false">T149*EXP((Inputs!$B$6-Inputs!$B$7-0.5*Inputs!$B$8^2)*$B$2+Inputs!$B$8*SQRT($B$2)*MC_Shocks!S146)</f>
        <v>603.394798917452</v>
      </c>
      <c r="V149" s="0" t="n">
        <f aca="false">U149*EXP((Inputs!$B$6-Inputs!$B$7-0.5*Inputs!$B$8^2)*$B$2+Inputs!$B$8*SQRT($B$2)*MC_Shocks!T146)</f>
        <v>601.790352484563</v>
      </c>
      <c r="W149" s="0" t="n">
        <f aca="false">V149*EXP((Inputs!$B$6-Inputs!$B$7-0.5*Inputs!$B$8^2)*$B$2+Inputs!$B$8*SQRT($B$2)*MC_Shocks!U146)</f>
        <v>596.350483192855</v>
      </c>
      <c r="X149" s="0" t="n">
        <f aca="false">W149*EXP((Inputs!$B$6-Inputs!$B$7-0.5*Inputs!$B$8^2)*$B$2+Inputs!$B$8*SQRT($B$2)*MC_Shocks!V146)</f>
        <v>602.499537202805</v>
      </c>
      <c r="Y149" s="0" t="n">
        <f aca="false">X149*EXP((Inputs!$B$6-Inputs!$B$7-0.5*Inputs!$B$8^2)*$B$2+Inputs!$B$8*SQRT($B$2)*MC_Shocks!W146)</f>
        <v>608.399205567499</v>
      </c>
      <c r="Z149" s="0" t="n">
        <f aca="false">Y149*EXP((Inputs!$B$6-Inputs!$B$7-0.5*Inputs!$B$8^2)*$B$2+Inputs!$B$8*SQRT($B$2)*MC_Shocks!X146)</f>
        <v>609.207693507763</v>
      </c>
      <c r="AA149" s="0" t="n">
        <f aca="false">Z149*EXP((Inputs!$B$6-Inputs!$B$7-0.5*Inputs!$B$8^2)*$B$2+Inputs!$B$8*SQRT($B$2)*MC_Shocks!Y146)</f>
        <v>603.191859278584</v>
      </c>
      <c r="AB149" s="0" t="n">
        <f aca="false">AA149*EXP((Inputs!$B$6-Inputs!$B$7-0.5*Inputs!$B$8^2)*$B$2+Inputs!$B$8*SQRT($B$2)*MC_Shocks!Z146)</f>
        <v>597.393404065064</v>
      </c>
      <c r="AC149" s="0" t="n">
        <f aca="false">AB149*EXP((Inputs!$B$6-Inputs!$B$7-0.5*Inputs!$B$8^2)*$B$2+Inputs!$B$8*SQRT($B$2)*MC_Shocks!AA146)</f>
        <v>597.958191799856</v>
      </c>
      <c r="AD149" s="0" t="n">
        <f aca="false">AC149*EXP((Inputs!$B$6-Inputs!$B$7-0.5*Inputs!$B$8^2)*$B$2+Inputs!$B$8*SQRT($B$2)*MC_Shocks!AB146)</f>
        <v>595.647892705178</v>
      </c>
      <c r="AE149" s="0" t="n">
        <f aca="false">AD149*EXP((Inputs!$B$6-Inputs!$B$7-0.5*Inputs!$B$8^2)*$B$2+Inputs!$B$8*SQRT($B$2)*MC_Shocks!AC146)</f>
        <v>594.094358372704</v>
      </c>
      <c r="AF149" s="0" t="n">
        <f aca="false">AE149*EXP((Inputs!$B$6-Inputs!$B$7-0.5*Inputs!$B$8^2)*$B$2+Inputs!$B$8*SQRT($B$2)*MC_Shocks!AD146)</f>
        <v>598.986871657048</v>
      </c>
      <c r="AG149" s="0" t="n">
        <f aca="false">AF149*EXP((Inputs!$B$6-Inputs!$B$7-0.5*Inputs!$B$8^2)*$B$2+Inputs!$B$8*SQRT($B$2)*MC_Shocks!AE146)</f>
        <v>602.53773337268</v>
      </c>
      <c r="AH149" s="0" t="n">
        <f aca="false">AG149*EXP((Inputs!$B$6-Inputs!$B$7-0.5*Inputs!$B$8^2)*$B$2+Inputs!$B$8*SQRT($B$2)*MC_Shocks!AF146)</f>
        <v>609.218733318202</v>
      </c>
      <c r="AI149" s="0" t="n">
        <f aca="false">AH149*EXP((Inputs!$B$6-Inputs!$B$7-0.5*Inputs!$B$8^2)*$B$2+Inputs!$B$8*SQRT($B$2)*MC_Shocks!AG146)</f>
        <v>604.506923691124</v>
      </c>
      <c r="AJ149" s="0" t="n">
        <f aca="false">AI149*EXP((Inputs!$B$6-Inputs!$B$7-0.5*Inputs!$B$8^2)*$B$2+Inputs!$B$8*SQRT($B$2)*MC_Shocks!AH146)</f>
        <v>602.920246005088</v>
      </c>
      <c r="AK149" s="0" t="n">
        <f aca="false">AJ149*EXP((Inputs!$B$6-Inputs!$B$7-0.5*Inputs!$B$8^2)*$B$2+Inputs!$B$8*SQRT($B$2)*MC_Shocks!AI146)</f>
        <v>606.618580807591</v>
      </c>
      <c r="AL149" s="0" t="n">
        <f aca="false">AK149*EXP((Inputs!$B$6-Inputs!$B$7-0.5*Inputs!$B$8^2)*$B$2+Inputs!$B$8*SQRT($B$2)*MC_Shocks!AJ146)</f>
        <v>608.83612423205</v>
      </c>
      <c r="AM149" s="0" t="n">
        <f aca="false">AL149*EXP((Inputs!$B$6-Inputs!$B$7-0.5*Inputs!$B$8^2)*$B$2+Inputs!$B$8*SQRT($B$2)*MC_Shocks!AK146)</f>
        <v>616.340630977505</v>
      </c>
      <c r="AN149" s="0" t="n">
        <f aca="false">AM149*EXP((Inputs!$B$6-Inputs!$B$7-0.5*Inputs!$B$8^2)*$B$2+Inputs!$B$8*SQRT($B$2)*MC_Shocks!AL146)</f>
        <v>618.458574399007</v>
      </c>
      <c r="AO149" s="0" t="n">
        <f aca="false">AN149*EXP((Inputs!$B$6-Inputs!$B$7-0.5*Inputs!$B$8^2)*$B$2+Inputs!$B$8*SQRT($B$2)*MC_Shocks!AM146)</f>
        <v>627.651776832405</v>
      </c>
      <c r="AP149" s="0" t="n">
        <f aca="false">AO149*EXP((Inputs!$B$6-Inputs!$B$7-0.5*Inputs!$B$8^2)*$B$2+Inputs!$B$8*SQRT($B$2)*MC_Shocks!AN146)</f>
        <v>630.405829027612</v>
      </c>
      <c r="AQ149" s="0" t="n">
        <f aca="false">AP149*EXP((Inputs!$B$6-Inputs!$B$7-0.5*Inputs!$B$8^2)*$B$2+Inputs!$B$8*SQRT($B$2)*MC_Shocks!AO146)</f>
        <v>635.800125386781</v>
      </c>
      <c r="AR149" s="0" t="n">
        <f aca="false">AQ149*EXP((Inputs!$B$6-Inputs!$B$7-0.5*Inputs!$B$8^2)*$B$2+Inputs!$B$8*SQRT($B$2)*MC_Shocks!AP146)</f>
        <v>634.230302704599</v>
      </c>
      <c r="AS149" s="0" t="n">
        <f aca="false">AR149*EXP((Inputs!$B$6-Inputs!$B$7-0.5*Inputs!$B$8^2)*$B$2+Inputs!$B$8*SQRT($B$2)*MC_Shocks!AQ146)</f>
        <v>634.362025472702</v>
      </c>
      <c r="AT149" s="0" t="n">
        <f aca="false">AS149*EXP((Inputs!$B$6-Inputs!$B$7-0.5*Inputs!$B$8^2)*$B$2+Inputs!$B$8*SQRT($B$2)*MC_Shocks!AR146)</f>
        <v>639.023112609626</v>
      </c>
      <c r="AU149" s="0" t="n">
        <f aca="false">AT149*EXP((Inputs!$B$6-Inputs!$B$7-0.5*Inputs!$B$8^2)*$B$2+Inputs!$B$8*SQRT($B$2)*MC_Shocks!AS146)</f>
        <v>647.313450222308</v>
      </c>
      <c r="AV149" s="0" t="n">
        <f aca="false">AU149*EXP((Inputs!$B$6-Inputs!$B$7-0.5*Inputs!$B$8^2)*$B$2+Inputs!$B$8*SQRT($B$2)*MC_Shocks!AT146)</f>
        <v>651.130433148469</v>
      </c>
      <c r="AW149" s="0" t="n">
        <f aca="false">AV149*EXP((Inputs!$B$6-Inputs!$B$7-0.5*Inputs!$B$8^2)*$B$2+Inputs!$B$8*SQRT($B$2)*MC_Shocks!AU146)</f>
        <v>650.762342045143</v>
      </c>
      <c r="AX149" s="0" t="n">
        <f aca="false">AW149*EXP((Inputs!$B$6-Inputs!$B$7-0.5*Inputs!$B$8^2)*$B$2+Inputs!$B$8*SQRT($B$2)*MC_Shocks!AV146)</f>
        <v>657.973845684664</v>
      </c>
      <c r="AY149" s="0" t="n">
        <f aca="false">AX149*EXP((Inputs!$B$6-Inputs!$B$7-0.5*Inputs!$B$8^2)*$B$2+Inputs!$B$8*SQRT($B$2)*MC_Shocks!AW146)</f>
        <v>646.692317539058</v>
      </c>
      <c r="AZ149" s="0" t="n">
        <f aca="false">AY149*EXP((Inputs!$B$6-Inputs!$B$7-0.5*Inputs!$B$8^2)*$B$2+Inputs!$B$8*SQRT($B$2)*MC_Shocks!AX146)</f>
        <v>639.497317169293</v>
      </c>
      <c r="BA149" s="0" t="n">
        <f aca="false">AZ149*EXP((Inputs!$B$6-Inputs!$B$7-0.5*Inputs!$B$8^2)*$B$2+Inputs!$B$8*SQRT($B$2)*MC_Shocks!AY146)</f>
        <v>643.025339192238</v>
      </c>
      <c r="BB149" s="0" t="n">
        <f aca="false">BA149*EXP((Inputs!$B$6-Inputs!$B$7-0.5*Inputs!$B$8^2)*$B$2+Inputs!$B$8*SQRT($B$2)*MC_Shocks!AZ146)</f>
        <v>643.15797604582</v>
      </c>
      <c r="BC149" s="0" t="n">
        <f aca="false">BB149*EXP((Inputs!$B$6-Inputs!$B$7-0.5*Inputs!$B$8^2)*$B$2+Inputs!$B$8*SQRT($B$2)*MC_Shocks!BA146)</f>
        <v>646.315790333026</v>
      </c>
      <c r="BD149" s="0" t="n">
        <f aca="false">BC149*EXP((Inputs!$B$6-Inputs!$B$7-0.5*Inputs!$B$8^2)*$B$2+Inputs!$B$8*SQRT($B$2)*MC_Shocks!BB146)</f>
        <v>646.707104355349</v>
      </c>
      <c r="BE149" s="0" t="n">
        <f aca="false">BD149*EXP((Inputs!$B$6-Inputs!$B$7-0.5*Inputs!$B$8^2)*$B$2+Inputs!$B$8*SQRT($B$2)*MC_Shocks!BC146)</f>
        <v>649.704153993266</v>
      </c>
      <c r="BF149" s="0" t="n">
        <f aca="false">BE149*EXP((Inputs!$B$6-Inputs!$B$7-0.5*Inputs!$B$8^2)*$B$2+Inputs!$B$8*SQRT($B$2)*MC_Shocks!BD146)</f>
        <v>645.581081959654</v>
      </c>
      <c r="BG149" s="0" t="n">
        <f aca="false">BF149*EXP((Inputs!$B$6-Inputs!$B$7-0.5*Inputs!$B$8^2)*$B$2+Inputs!$B$8*SQRT($B$2)*MC_Shocks!BE146)</f>
        <v>648.570548516865</v>
      </c>
      <c r="BH149" s="0" t="n">
        <f aca="false">BG149*EXP((Inputs!$B$6-Inputs!$B$7-0.5*Inputs!$B$8^2)*$B$2+Inputs!$B$8*SQRT($B$2)*MC_Shocks!BF146)</f>
        <v>653.768794964714</v>
      </c>
      <c r="BI149" s="0" t="n">
        <f aca="false">BH149*EXP((Inputs!$B$6-Inputs!$B$7-0.5*Inputs!$B$8^2)*$B$2+Inputs!$B$8*SQRT($B$2)*MC_Shocks!BG146)</f>
        <v>660.191980630311</v>
      </c>
      <c r="BJ149" s="0" t="n">
        <f aca="false">BI149*EXP((Inputs!$B$6-Inputs!$B$7-0.5*Inputs!$B$8^2)*$B$2+Inputs!$B$8*SQRT($B$2)*MC_Shocks!BH146)</f>
        <v>670.885477363102</v>
      </c>
      <c r="BK149" s="0" t="n">
        <f aca="false">BJ149*EXP((Inputs!$B$6-Inputs!$B$7-0.5*Inputs!$B$8^2)*$B$2+Inputs!$B$8*SQRT($B$2)*MC_Shocks!BI146)</f>
        <v>672.249263099563</v>
      </c>
      <c r="BL149" s="0" t="n">
        <f aca="false">BK149*EXP((Inputs!$B$6-Inputs!$B$7-0.5*Inputs!$B$8^2)*$B$2+Inputs!$B$8*SQRT($B$2)*MC_Shocks!BJ146)</f>
        <v>673.775151850037</v>
      </c>
      <c r="BM149" s="0" t="n">
        <f aca="false">BL149*EXP((Inputs!$B$6-Inputs!$B$7-0.5*Inputs!$B$8^2)*$B$2+Inputs!$B$8*SQRT($B$2)*MC_Shocks!BK146)</f>
        <v>665.745531470602</v>
      </c>
      <c r="BN149" s="0" t="n">
        <f aca="false">AVERAGE(C149:BM149)</f>
        <v>616.079258363547</v>
      </c>
      <c r="BO149" s="0" t="n">
        <f aca="false">MAX(B149:BM149)</f>
        <v>673.775151850037</v>
      </c>
      <c r="BP149" s="0" t="n">
        <f aca="false">MAX(BM149-Inputs!$B$4,0)</f>
        <v>90.7455314706018</v>
      </c>
      <c r="BQ149" s="0" t="n">
        <f aca="false">MAX(Inputs!$B$4-BM149,0)</f>
        <v>0</v>
      </c>
      <c r="BR149" s="0" t="n">
        <f aca="false">MAX(BN149-Inputs!$B$4,0)</f>
        <v>41.0792583635468</v>
      </c>
      <c r="BS149" s="0" t="n">
        <f aca="false">IF(BO149&gt;=Inputs!$B$9,0,MAX(BM149-Inputs!$B$4,0))</f>
        <v>0</v>
      </c>
    </row>
    <row r="150" customFormat="false" ht="15" hidden="false" customHeight="false" outlineLevel="0" collapsed="false">
      <c r="A150" s="0" t="n">
        <v>146</v>
      </c>
      <c r="B150" s="0" t="n">
        <f aca="false">Inputs!$B$3</f>
        <v>574.788024902344</v>
      </c>
      <c r="C150" s="0" t="n">
        <f aca="false">B150*EXP((Inputs!$B$6-Inputs!$B$7-0.5*Inputs!$B$8^2)*$B$2+Inputs!$B$8*SQRT($B$2)*MC_Shocks!A147)</f>
        <v>572.424003872946</v>
      </c>
      <c r="D150" s="0" t="n">
        <f aca="false">C150*EXP((Inputs!$B$6-Inputs!$B$7-0.5*Inputs!$B$8^2)*$B$2+Inputs!$B$8*SQRT($B$2)*MC_Shocks!B147)</f>
        <v>571.601801338074</v>
      </c>
      <c r="E150" s="0" t="n">
        <f aca="false">D150*EXP((Inputs!$B$6-Inputs!$B$7-0.5*Inputs!$B$8^2)*$B$2+Inputs!$B$8*SQRT($B$2)*MC_Shocks!C147)</f>
        <v>576.438738300132</v>
      </c>
      <c r="F150" s="0" t="n">
        <f aca="false">E150*EXP((Inputs!$B$6-Inputs!$B$7-0.5*Inputs!$B$8^2)*$B$2+Inputs!$B$8*SQRT($B$2)*MC_Shocks!D147)</f>
        <v>573.705586270219</v>
      </c>
      <c r="G150" s="0" t="n">
        <f aca="false">F150*EXP((Inputs!$B$6-Inputs!$B$7-0.5*Inputs!$B$8^2)*$B$2+Inputs!$B$8*SQRT($B$2)*MC_Shocks!E147)</f>
        <v>577.39581018078</v>
      </c>
      <c r="H150" s="0" t="n">
        <f aca="false">G150*EXP((Inputs!$B$6-Inputs!$B$7-0.5*Inputs!$B$8^2)*$B$2+Inputs!$B$8*SQRT($B$2)*MC_Shocks!F147)</f>
        <v>577.442848317445</v>
      </c>
      <c r="I150" s="0" t="n">
        <f aca="false">H150*EXP((Inputs!$B$6-Inputs!$B$7-0.5*Inputs!$B$8^2)*$B$2+Inputs!$B$8*SQRT($B$2)*MC_Shocks!G147)</f>
        <v>576.686236005606</v>
      </c>
      <c r="J150" s="0" t="n">
        <f aca="false">I150*EXP((Inputs!$B$6-Inputs!$B$7-0.5*Inputs!$B$8^2)*$B$2+Inputs!$B$8*SQRT($B$2)*MC_Shocks!H147)</f>
        <v>577.880515884083</v>
      </c>
      <c r="K150" s="0" t="n">
        <f aca="false">J150*EXP((Inputs!$B$6-Inputs!$B$7-0.5*Inputs!$B$8^2)*$B$2+Inputs!$B$8*SQRT($B$2)*MC_Shocks!I147)</f>
        <v>576.14445942047</v>
      </c>
      <c r="L150" s="0" t="n">
        <f aca="false">K150*EXP((Inputs!$B$6-Inputs!$B$7-0.5*Inputs!$B$8^2)*$B$2+Inputs!$B$8*SQRT($B$2)*MC_Shocks!J147)</f>
        <v>574.241028708484</v>
      </c>
      <c r="M150" s="0" t="n">
        <f aca="false">L150*EXP((Inputs!$B$6-Inputs!$B$7-0.5*Inputs!$B$8^2)*$B$2+Inputs!$B$8*SQRT($B$2)*MC_Shocks!K147)</f>
        <v>566.580712738206</v>
      </c>
      <c r="N150" s="0" t="n">
        <f aca="false">M150*EXP((Inputs!$B$6-Inputs!$B$7-0.5*Inputs!$B$8^2)*$B$2+Inputs!$B$8*SQRT($B$2)*MC_Shocks!L147)</f>
        <v>565.520679342202</v>
      </c>
      <c r="O150" s="0" t="n">
        <f aca="false">N150*EXP((Inputs!$B$6-Inputs!$B$7-0.5*Inputs!$B$8^2)*$B$2+Inputs!$B$8*SQRT($B$2)*MC_Shocks!M147)</f>
        <v>563.424658771633</v>
      </c>
      <c r="P150" s="0" t="n">
        <f aca="false">O150*EXP((Inputs!$B$6-Inputs!$B$7-0.5*Inputs!$B$8^2)*$B$2+Inputs!$B$8*SQRT($B$2)*MC_Shocks!N147)</f>
        <v>561.176062358614</v>
      </c>
      <c r="Q150" s="0" t="n">
        <f aca="false">P150*EXP((Inputs!$B$6-Inputs!$B$7-0.5*Inputs!$B$8^2)*$B$2+Inputs!$B$8*SQRT($B$2)*MC_Shocks!O147)</f>
        <v>563.088077118604</v>
      </c>
      <c r="R150" s="0" t="n">
        <f aca="false">Q150*EXP((Inputs!$B$6-Inputs!$B$7-0.5*Inputs!$B$8^2)*$B$2+Inputs!$B$8*SQRT($B$2)*MC_Shocks!P147)</f>
        <v>566.09125192253</v>
      </c>
      <c r="S150" s="0" t="n">
        <f aca="false">R150*EXP((Inputs!$B$6-Inputs!$B$7-0.5*Inputs!$B$8^2)*$B$2+Inputs!$B$8*SQRT($B$2)*MC_Shocks!Q147)</f>
        <v>567.188446327098</v>
      </c>
      <c r="T150" s="0" t="n">
        <f aca="false">S150*EXP((Inputs!$B$6-Inputs!$B$7-0.5*Inputs!$B$8^2)*$B$2+Inputs!$B$8*SQRT($B$2)*MC_Shocks!R147)</f>
        <v>571.738959628989</v>
      </c>
      <c r="U150" s="0" t="n">
        <f aca="false">T150*EXP((Inputs!$B$6-Inputs!$B$7-0.5*Inputs!$B$8^2)*$B$2+Inputs!$B$8*SQRT($B$2)*MC_Shocks!S147)</f>
        <v>574.409617380638</v>
      </c>
      <c r="V150" s="0" t="n">
        <f aca="false">U150*EXP((Inputs!$B$6-Inputs!$B$7-0.5*Inputs!$B$8^2)*$B$2+Inputs!$B$8*SQRT($B$2)*MC_Shocks!T147)</f>
        <v>573.120745370032</v>
      </c>
      <c r="W150" s="0" t="n">
        <f aca="false">V150*EXP((Inputs!$B$6-Inputs!$B$7-0.5*Inputs!$B$8^2)*$B$2+Inputs!$B$8*SQRT($B$2)*MC_Shocks!U147)</f>
        <v>571.074072996945</v>
      </c>
      <c r="X150" s="0" t="n">
        <f aca="false">W150*EXP((Inputs!$B$6-Inputs!$B$7-0.5*Inputs!$B$8^2)*$B$2+Inputs!$B$8*SQRT($B$2)*MC_Shocks!V147)</f>
        <v>572.547018588544</v>
      </c>
      <c r="Y150" s="0" t="n">
        <f aca="false">X150*EXP((Inputs!$B$6-Inputs!$B$7-0.5*Inputs!$B$8^2)*$B$2+Inputs!$B$8*SQRT($B$2)*MC_Shocks!W147)</f>
        <v>575.213260813085</v>
      </c>
      <c r="Z150" s="0" t="n">
        <f aca="false">Y150*EXP((Inputs!$B$6-Inputs!$B$7-0.5*Inputs!$B$8^2)*$B$2+Inputs!$B$8*SQRT($B$2)*MC_Shocks!X147)</f>
        <v>581.682189520398</v>
      </c>
      <c r="AA150" s="0" t="n">
        <f aca="false">Z150*EXP((Inputs!$B$6-Inputs!$B$7-0.5*Inputs!$B$8^2)*$B$2+Inputs!$B$8*SQRT($B$2)*MC_Shocks!Y147)</f>
        <v>587.260256957456</v>
      </c>
      <c r="AB150" s="0" t="n">
        <f aca="false">AA150*EXP((Inputs!$B$6-Inputs!$B$7-0.5*Inputs!$B$8^2)*$B$2+Inputs!$B$8*SQRT($B$2)*MC_Shocks!Z147)</f>
        <v>584.798259940262</v>
      </c>
      <c r="AC150" s="0" t="n">
        <f aca="false">AB150*EXP((Inputs!$B$6-Inputs!$B$7-0.5*Inputs!$B$8^2)*$B$2+Inputs!$B$8*SQRT($B$2)*MC_Shocks!AA147)</f>
        <v>584.380346346045</v>
      </c>
      <c r="AD150" s="0" t="n">
        <f aca="false">AC150*EXP((Inputs!$B$6-Inputs!$B$7-0.5*Inputs!$B$8^2)*$B$2+Inputs!$B$8*SQRT($B$2)*MC_Shocks!AB147)</f>
        <v>587.55480960317</v>
      </c>
      <c r="AE150" s="0" t="n">
        <f aca="false">AD150*EXP((Inputs!$B$6-Inputs!$B$7-0.5*Inputs!$B$8^2)*$B$2+Inputs!$B$8*SQRT($B$2)*MC_Shocks!AC147)</f>
        <v>592.609844285338</v>
      </c>
      <c r="AF150" s="0" t="n">
        <f aca="false">AE150*EXP((Inputs!$B$6-Inputs!$B$7-0.5*Inputs!$B$8^2)*$B$2+Inputs!$B$8*SQRT($B$2)*MC_Shocks!AD147)</f>
        <v>597.096882755528</v>
      </c>
      <c r="AG150" s="0" t="n">
        <f aca="false">AF150*EXP((Inputs!$B$6-Inputs!$B$7-0.5*Inputs!$B$8^2)*$B$2+Inputs!$B$8*SQRT($B$2)*MC_Shocks!AE147)</f>
        <v>596.85068322542</v>
      </c>
      <c r="AH150" s="0" t="n">
        <f aca="false">AG150*EXP((Inputs!$B$6-Inputs!$B$7-0.5*Inputs!$B$8^2)*$B$2+Inputs!$B$8*SQRT($B$2)*MC_Shocks!AF147)</f>
        <v>590.998326170936</v>
      </c>
      <c r="AI150" s="0" t="n">
        <f aca="false">AH150*EXP((Inputs!$B$6-Inputs!$B$7-0.5*Inputs!$B$8^2)*$B$2+Inputs!$B$8*SQRT($B$2)*MC_Shocks!AG147)</f>
        <v>586.388764127813</v>
      </c>
      <c r="AJ150" s="0" t="n">
        <f aca="false">AI150*EXP((Inputs!$B$6-Inputs!$B$7-0.5*Inputs!$B$8^2)*$B$2+Inputs!$B$8*SQRT($B$2)*MC_Shocks!AH147)</f>
        <v>587.71380802855</v>
      </c>
      <c r="AK150" s="0" t="n">
        <f aca="false">AJ150*EXP((Inputs!$B$6-Inputs!$B$7-0.5*Inputs!$B$8^2)*$B$2+Inputs!$B$8*SQRT($B$2)*MC_Shocks!AI147)</f>
        <v>589.367128871637</v>
      </c>
      <c r="AL150" s="0" t="n">
        <f aca="false">AK150*EXP((Inputs!$B$6-Inputs!$B$7-0.5*Inputs!$B$8^2)*$B$2+Inputs!$B$8*SQRT($B$2)*MC_Shocks!AJ147)</f>
        <v>584.30776879405</v>
      </c>
      <c r="AM150" s="0" t="n">
        <f aca="false">AL150*EXP((Inputs!$B$6-Inputs!$B$7-0.5*Inputs!$B$8^2)*$B$2+Inputs!$B$8*SQRT($B$2)*MC_Shocks!AK147)</f>
        <v>584.569536933617</v>
      </c>
      <c r="AN150" s="0" t="n">
        <f aca="false">AM150*EXP((Inputs!$B$6-Inputs!$B$7-0.5*Inputs!$B$8^2)*$B$2+Inputs!$B$8*SQRT($B$2)*MC_Shocks!AL147)</f>
        <v>587.559517917879</v>
      </c>
      <c r="AO150" s="0" t="n">
        <f aca="false">AN150*EXP((Inputs!$B$6-Inputs!$B$7-0.5*Inputs!$B$8^2)*$B$2+Inputs!$B$8*SQRT($B$2)*MC_Shocks!AM147)</f>
        <v>582.272900796094</v>
      </c>
      <c r="AP150" s="0" t="n">
        <f aca="false">AO150*EXP((Inputs!$B$6-Inputs!$B$7-0.5*Inputs!$B$8^2)*$B$2+Inputs!$B$8*SQRT($B$2)*MC_Shocks!AN147)</f>
        <v>587.454894025905</v>
      </c>
      <c r="AQ150" s="0" t="n">
        <f aca="false">AP150*EXP((Inputs!$B$6-Inputs!$B$7-0.5*Inputs!$B$8^2)*$B$2+Inputs!$B$8*SQRT($B$2)*MC_Shocks!AO147)</f>
        <v>585.753384123022</v>
      </c>
      <c r="AR150" s="0" t="n">
        <f aca="false">AQ150*EXP((Inputs!$B$6-Inputs!$B$7-0.5*Inputs!$B$8^2)*$B$2+Inputs!$B$8*SQRT($B$2)*MC_Shocks!AP147)</f>
        <v>591.682266173232</v>
      </c>
      <c r="AS150" s="0" t="n">
        <f aca="false">AR150*EXP((Inputs!$B$6-Inputs!$B$7-0.5*Inputs!$B$8^2)*$B$2+Inputs!$B$8*SQRT($B$2)*MC_Shocks!AQ147)</f>
        <v>589.239220782812</v>
      </c>
      <c r="AT150" s="0" t="n">
        <f aca="false">AS150*EXP((Inputs!$B$6-Inputs!$B$7-0.5*Inputs!$B$8^2)*$B$2+Inputs!$B$8*SQRT($B$2)*MC_Shocks!AR147)</f>
        <v>584.514972417141</v>
      </c>
      <c r="AU150" s="0" t="n">
        <f aca="false">AT150*EXP((Inputs!$B$6-Inputs!$B$7-0.5*Inputs!$B$8^2)*$B$2+Inputs!$B$8*SQRT($B$2)*MC_Shocks!AS147)</f>
        <v>582.449415429588</v>
      </c>
      <c r="AV150" s="0" t="n">
        <f aca="false">AU150*EXP((Inputs!$B$6-Inputs!$B$7-0.5*Inputs!$B$8^2)*$B$2+Inputs!$B$8*SQRT($B$2)*MC_Shocks!AT147)</f>
        <v>582.064847050079</v>
      </c>
      <c r="AW150" s="0" t="n">
        <f aca="false">AV150*EXP((Inputs!$B$6-Inputs!$B$7-0.5*Inputs!$B$8^2)*$B$2+Inputs!$B$8*SQRT($B$2)*MC_Shocks!AU147)</f>
        <v>580.328541683686</v>
      </c>
      <c r="AX150" s="0" t="n">
        <f aca="false">AW150*EXP((Inputs!$B$6-Inputs!$B$7-0.5*Inputs!$B$8^2)*$B$2+Inputs!$B$8*SQRT($B$2)*MC_Shocks!AV147)</f>
        <v>579.389632238314</v>
      </c>
      <c r="AY150" s="0" t="n">
        <f aca="false">AX150*EXP((Inputs!$B$6-Inputs!$B$7-0.5*Inputs!$B$8^2)*$B$2+Inputs!$B$8*SQRT($B$2)*MC_Shocks!AW147)</f>
        <v>580.9814632457</v>
      </c>
      <c r="AZ150" s="0" t="n">
        <f aca="false">AY150*EXP((Inputs!$B$6-Inputs!$B$7-0.5*Inputs!$B$8^2)*$B$2+Inputs!$B$8*SQRT($B$2)*MC_Shocks!AX147)</f>
        <v>580.247780391408</v>
      </c>
      <c r="BA150" s="0" t="n">
        <f aca="false">AZ150*EXP((Inputs!$B$6-Inputs!$B$7-0.5*Inputs!$B$8^2)*$B$2+Inputs!$B$8*SQRT($B$2)*MC_Shocks!AY147)</f>
        <v>579.998246673361</v>
      </c>
      <c r="BB150" s="0" t="n">
        <f aca="false">BA150*EXP((Inputs!$B$6-Inputs!$B$7-0.5*Inputs!$B$8^2)*$B$2+Inputs!$B$8*SQRT($B$2)*MC_Shocks!AZ147)</f>
        <v>572.240971745629</v>
      </c>
      <c r="BC150" s="0" t="n">
        <f aca="false">BB150*EXP((Inputs!$B$6-Inputs!$B$7-0.5*Inputs!$B$8^2)*$B$2+Inputs!$B$8*SQRT($B$2)*MC_Shocks!BA147)</f>
        <v>574.076024684846</v>
      </c>
      <c r="BD150" s="0" t="n">
        <f aca="false">BC150*EXP((Inputs!$B$6-Inputs!$B$7-0.5*Inputs!$B$8^2)*$B$2+Inputs!$B$8*SQRT($B$2)*MC_Shocks!BB147)</f>
        <v>573.724041151733</v>
      </c>
      <c r="BE150" s="0" t="n">
        <f aca="false">BD150*EXP((Inputs!$B$6-Inputs!$B$7-0.5*Inputs!$B$8^2)*$B$2+Inputs!$B$8*SQRT($B$2)*MC_Shocks!BC147)</f>
        <v>581.154844590909</v>
      </c>
      <c r="BF150" s="0" t="n">
        <f aca="false">BE150*EXP((Inputs!$B$6-Inputs!$B$7-0.5*Inputs!$B$8^2)*$B$2+Inputs!$B$8*SQRT($B$2)*MC_Shocks!BD147)</f>
        <v>576.893704850353</v>
      </c>
      <c r="BG150" s="0" t="n">
        <f aca="false">BF150*EXP((Inputs!$B$6-Inputs!$B$7-0.5*Inputs!$B$8^2)*$B$2+Inputs!$B$8*SQRT($B$2)*MC_Shocks!BE147)</f>
        <v>568.73080520572</v>
      </c>
      <c r="BH150" s="0" t="n">
        <f aca="false">BG150*EXP((Inputs!$B$6-Inputs!$B$7-0.5*Inputs!$B$8^2)*$B$2+Inputs!$B$8*SQRT($B$2)*MC_Shocks!BF147)</f>
        <v>571.580117532954</v>
      </c>
      <c r="BI150" s="0" t="n">
        <f aca="false">BH150*EXP((Inputs!$B$6-Inputs!$B$7-0.5*Inputs!$B$8^2)*$B$2+Inputs!$B$8*SQRT($B$2)*MC_Shocks!BG147)</f>
        <v>573.207611370152</v>
      </c>
      <c r="BJ150" s="0" t="n">
        <f aca="false">BI150*EXP((Inputs!$B$6-Inputs!$B$7-0.5*Inputs!$B$8^2)*$B$2+Inputs!$B$8*SQRT($B$2)*MC_Shocks!BH147)</f>
        <v>568.693965100671</v>
      </c>
      <c r="BK150" s="0" t="n">
        <f aca="false">BJ150*EXP((Inputs!$B$6-Inputs!$B$7-0.5*Inputs!$B$8^2)*$B$2+Inputs!$B$8*SQRT($B$2)*MC_Shocks!BI147)</f>
        <v>561.887319935937</v>
      </c>
      <c r="BL150" s="0" t="n">
        <f aca="false">BK150*EXP((Inputs!$B$6-Inputs!$B$7-0.5*Inputs!$B$8^2)*$B$2+Inputs!$B$8*SQRT($B$2)*MC_Shocks!BJ147)</f>
        <v>568.835772365412</v>
      </c>
      <c r="BM150" s="0" t="n">
        <f aca="false">BL150*EXP((Inputs!$B$6-Inputs!$B$7-0.5*Inputs!$B$8^2)*$B$2+Inputs!$B$8*SQRT($B$2)*MC_Shocks!BK147)</f>
        <v>575.307210767583</v>
      </c>
      <c r="BN150" s="0" t="n">
        <f aca="false">AVERAGE(C150:BM150)</f>
        <v>578.110836023265</v>
      </c>
      <c r="BO150" s="0" t="n">
        <f aca="false">MAX(B150:BM150)</f>
        <v>597.096882755528</v>
      </c>
      <c r="BP150" s="0" t="n">
        <f aca="false">MAX(BM150-Inputs!$B$4,0)</f>
        <v>0.307210767583229</v>
      </c>
      <c r="BQ150" s="0" t="n">
        <f aca="false">MAX(Inputs!$B$4-BM150,0)</f>
        <v>0</v>
      </c>
      <c r="BR150" s="0" t="n">
        <f aca="false">MAX(BN150-Inputs!$B$4,0)</f>
        <v>3.11083602326517</v>
      </c>
      <c r="BS150" s="0" t="n">
        <f aca="false">IF(BO150&gt;=Inputs!$B$9,0,MAX(BM150-Inputs!$B$4,0))</f>
        <v>0.307210767583229</v>
      </c>
    </row>
    <row r="151" customFormat="false" ht="15" hidden="false" customHeight="false" outlineLevel="0" collapsed="false">
      <c r="A151" s="0" t="n">
        <v>147</v>
      </c>
      <c r="B151" s="0" t="n">
        <f aca="false">Inputs!$B$3</f>
        <v>574.788024902344</v>
      </c>
      <c r="C151" s="0" t="n">
        <f aca="false">B151*EXP((Inputs!$B$6-Inputs!$B$7-0.5*Inputs!$B$8^2)*$B$2+Inputs!$B$8*SQRT($B$2)*MC_Shocks!A148)</f>
        <v>563.610128415377</v>
      </c>
      <c r="D151" s="0" t="n">
        <f aca="false">C151*EXP((Inputs!$B$6-Inputs!$B$7-0.5*Inputs!$B$8^2)*$B$2+Inputs!$B$8*SQRT($B$2)*MC_Shocks!B148)</f>
        <v>561.618061562209</v>
      </c>
      <c r="E151" s="0" t="n">
        <f aca="false">D151*EXP((Inputs!$B$6-Inputs!$B$7-0.5*Inputs!$B$8^2)*$B$2+Inputs!$B$8*SQRT($B$2)*MC_Shocks!C148)</f>
        <v>569.135368295437</v>
      </c>
      <c r="F151" s="0" t="n">
        <f aca="false">E151*EXP((Inputs!$B$6-Inputs!$B$7-0.5*Inputs!$B$8^2)*$B$2+Inputs!$B$8*SQRT($B$2)*MC_Shocks!D148)</f>
        <v>567.04351877251</v>
      </c>
      <c r="G151" s="0" t="n">
        <f aca="false">F151*EXP((Inputs!$B$6-Inputs!$B$7-0.5*Inputs!$B$8^2)*$B$2+Inputs!$B$8*SQRT($B$2)*MC_Shocks!E148)</f>
        <v>564.894152831081</v>
      </c>
      <c r="H151" s="0" t="n">
        <f aca="false">G151*EXP((Inputs!$B$6-Inputs!$B$7-0.5*Inputs!$B$8^2)*$B$2+Inputs!$B$8*SQRT($B$2)*MC_Shocks!F148)</f>
        <v>563.681616571121</v>
      </c>
      <c r="I151" s="0" t="n">
        <f aca="false">H151*EXP((Inputs!$B$6-Inputs!$B$7-0.5*Inputs!$B$8^2)*$B$2+Inputs!$B$8*SQRT($B$2)*MC_Shocks!G148)</f>
        <v>558.74426295669</v>
      </c>
      <c r="J151" s="0" t="n">
        <f aca="false">I151*EXP((Inputs!$B$6-Inputs!$B$7-0.5*Inputs!$B$8^2)*$B$2+Inputs!$B$8*SQRT($B$2)*MC_Shocks!H148)</f>
        <v>551.290716680065</v>
      </c>
      <c r="K151" s="0" t="n">
        <f aca="false">J151*EXP((Inputs!$B$6-Inputs!$B$7-0.5*Inputs!$B$8^2)*$B$2+Inputs!$B$8*SQRT($B$2)*MC_Shocks!I148)</f>
        <v>555.96560507105</v>
      </c>
      <c r="L151" s="0" t="n">
        <f aca="false">K151*EXP((Inputs!$B$6-Inputs!$B$7-0.5*Inputs!$B$8^2)*$B$2+Inputs!$B$8*SQRT($B$2)*MC_Shocks!J148)</f>
        <v>547.948230229994</v>
      </c>
      <c r="M151" s="0" t="n">
        <f aca="false">L151*EXP((Inputs!$B$6-Inputs!$B$7-0.5*Inputs!$B$8^2)*$B$2+Inputs!$B$8*SQRT($B$2)*MC_Shocks!K148)</f>
        <v>549.075928156339</v>
      </c>
      <c r="N151" s="0" t="n">
        <f aca="false">M151*EXP((Inputs!$B$6-Inputs!$B$7-0.5*Inputs!$B$8^2)*$B$2+Inputs!$B$8*SQRT($B$2)*MC_Shocks!L148)</f>
        <v>553.003462518267</v>
      </c>
      <c r="O151" s="0" t="n">
        <f aca="false">N151*EXP((Inputs!$B$6-Inputs!$B$7-0.5*Inputs!$B$8^2)*$B$2+Inputs!$B$8*SQRT($B$2)*MC_Shocks!M148)</f>
        <v>546.725073903775</v>
      </c>
      <c r="P151" s="0" t="n">
        <f aca="false">O151*EXP((Inputs!$B$6-Inputs!$B$7-0.5*Inputs!$B$8^2)*$B$2+Inputs!$B$8*SQRT($B$2)*MC_Shocks!N148)</f>
        <v>542.782241791193</v>
      </c>
      <c r="Q151" s="0" t="n">
        <f aca="false">P151*EXP((Inputs!$B$6-Inputs!$B$7-0.5*Inputs!$B$8^2)*$B$2+Inputs!$B$8*SQRT($B$2)*MC_Shocks!O148)</f>
        <v>548.082949049669</v>
      </c>
      <c r="R151" s="0" t="n">
        <f aca="false">Q151*EXP((Inputs!$B$6-Inputs!$B$7-0.5*Inputs!$B$8^2)*$B$2+Inputs!$B$8*SQRT($B$2)*MC_Shocks!P148)</f>
        <v>550.45674514292</v>
      </c>
      <c r="S151" s="0" t="n">
        <f aca="false">R151*EXP((Inputs!$B$6-Inputs!$B$7-0.5*Inputs!$B$8^2)*$B$2+Inputs!$B$8*SQRT($B$2)*MC_Shocks!Q148)</f>
        <v>547.819472867637</v>
      </c>
      <c r="T151" s="0" t="n">
        <f aca="false">S151*EXP((Inputs!$B$6-Inputs!$B$7-0.5*Inputs!$B$8^2)*$B$2+Inputs!$B$8*SQRT($B$2)*MC_Shocks!R148)</f>
        <v>553.121410223454</v>
      </c>
      <c r="U151" s="0" t="n">
        <f aca="false">T151*EXP((Inputs!$B$6-Inputs!$B$7-0.5*Inputs!$B$8^2)*$B$2+Inputs!$B$8*SQRT($B$2)*MC_Shocks!S148)</f>
        <v>558.493653115046</v>
      </c>
      <c r="V151" s="0" t="n">
        <f aca="false">U151*EXP((Inputs!$B$6-Inputs!$B$7-0.5*Inputs!$B$8^2)*$B$2+Inputs!$B$8*SQRT($B$2)*MC_Shocks!T148)</f>
        <v>559.739762845077</v>
      </c>
      <c r="W151" s="0" t="n">
        <f aca="false">V151*EXP((Inputs!$B$6-Inputs!$B$7-0.5*Inputs!$B$8^2)*$B$2+Inputs!$B$8*SQRT($B$2)*MC_Shocks!U148)</f>
        <v>555.809360282293</v>
      </c>
      <c r="X151" s="0" t="n">
        <f aca="false">W151*EXP((Inputs!$B$6-Inputs!$B$7-0.5*Inputs!$B$8^2)*$B$2+Inputs!$B$8*SQRT($B$2)*MC_Shocks!V148)</f>
        <v>554.041621811132</v>
      </c>
      <c r="Y151" s="0" t="n">
        <f aca="false">X151*EXP((Inputs!$B$6-Inputs!$B$7-0.5*Inputs!$B$8^2)*$B$2+Inputs!$B$8*SQRT($B$2)*MC_Shocks!W148)</f>
        <v>555.354159873727</v>
      </c>
      <c r="Z151" s="0" t="n">
        <f aca="false">Y151*EXP((Inputs!$B$6-Inputs!$B$7-0.5*Inputs!$B$8^2)*$B$2+Inputs!$B$8*SQRT($B$2)*MC_Shocks!X148)</f>
        <v>554.576216623516</v>
      </c>
      <c r="AA151" s="0" t="n">
        <f aca="false">Z151*EXP((Inputs!$B$6-Inputs!$B$7-0.5*Inputs!$B$8^2)*$B$2+Inputs!$B$8*SQRT($B$2)*MC_Shocks!Y148)</f>
        <v>558.775223030458</v>
      </c>
      <c r="AB151" s="0" t="n">
        <f aca="false">AA151*EXP((Inputs!$B$6-Inputs!$B$7-0.5*Inputs!$B$8^2)*$B$2+Inputs!$B$8*SQRT($B$2)*MC_Shocks!Z148)</f>
        <v>552.087184326772</v>
      </c>
      <c r="AC151" s="0" t="n">
        <f aca="false">AB151*EXP((Inputs!$B$6-Inputs!$B$7-0.5*Inputs!$B$8^2)*$B$2+Inputs!$B$8*SQRT($B$2)*MC_Shocks!AA148)</f>
        <v>545.632880669908</v>
      </c>
      <c r="AD151" s="0" t="n">
        <f aca="false">AC151*EXP((Inputs!$B$6-Inputs!$B$7-0.5*Inputs!$B$8^2)*$B$2+Inputs!$B$8*SQRT($B$2)*MC_Shocks!AB148)</f>
        <v>546.467885018643</v>
      </c>
      <c r="AE151" s="0" t="n">
        <f aca="false">AD151*EXP((Inputs!$B$6-Inputs!$B$7-0.5*Inputs!$B$8^2)*$B$2+Inputs!$B$8*SQRT($B$2)*MC_Shocks!AC148)</f>
        <v>544.392484794971</v>
      </c>
      <c r="AF151" s="0" t="n">
        <f aca="false">AE151*EXP((Inputs!$B$6-Inputs!$B$7-0.5*Inputs!$B$8^2)*$B$2+Inputs!$B$8*SQRT($B$2)*MC_Shocks!AD148)</f>
        <v>541.742307867215</v>
      </c>
      <c r="AG151" s="0" t="n">
        <f aca="false">AF151*EXP((Inputs!$B$6-Inputs!$B$7-0.5*Inputs!$B$8^2)*$B$2+Inputs!$B$8*SQRT($B$2)*MC_Shocks!AE148)</f>
        <v>534.247302146193</v>
      </c>
      <c r="AH151" s="0" t="n">
        <f aca="false">AG151*EXP((Inputs!$B$6-Inputs!$B$7-0.5*Inputs!$B$8^2)*$B$2+Inputs!$B$8*SQRT($B$2)*MC_Shocks!AF148)</f>
        <v>534.380551564617</v>
      </c>
      <c r="AI151" s="0" t="n">
        <f aca="false">AH151*EXP((Inputs!$B$6-Inputs!$B$7-0.5*Inputs!$B$8^2)*$B$2+Inputs!$B$8*SQRT($B$2)*MC_Shocks!AG148)</f>
        <v>534.207346025185</v>
      </c>
      <c r="AJ151" s="0" t="n">
        <f aca="false">AI151*EXP((Inputs!$B$6-Inputs!$B$7-0.5*Inputs!$B$8^2)*$B$2+Inputs!$B$8*SQRT($B$2)*MC_Shocks!AH148)</f>
        <v>537.034534777679</v>
      </c>
      <c r="AK151" s="0" t="n">
        <f aca="false">AJ151*EXP((Inputs!$B$6-Inputs!$B$7-0.5*Inputs!$B$8^2)*$B$2+Inputs!$B$8*SQRT($B$2)*MC_Shocks!AI148)</f>
        <v>537.378861364267</v>
      </c>
      <c r="AL151" s="0" t="n">
        <f aca="false">AK151*EXP((Inputs!$B$6-Inputs!$B$7-0.5*Inputs!$B$8^2)*$B$2+Inputs!$B$8*SQRT($B$2)*MC_Shocks!AJ148)</f>
        <v>536.86450548156</v>
      </c>
      <c r="AM151" s="0" t="n">
        <f aca="false">AL151*EXP((Inputs!$B$6-Inputs!$B$7-0.5*Inputs!$B$8^2)*$B$2+Inputs!$B$8*SQRT($B$2)*MC_Shocks!AK148)</f>
        <v>541.951857110184</v>
      </c>
      <c r="AN151" s="0" t="n">
        <f aca="false">AM151*EXP((Inputs!$B$6-Inputs!$B$7-0.5*Inputs!$B$8^2)*$B$2+Inputs!$B$8*SQRT($B$2)*MC_Shocks!AL148)</f>
        <v>536.389056143997</v>
      </c>
      <c r="AO151" s="0" t="n">
        <f aca="false">AN151*EXP((Inputs!$B$6-Inputs!$B$7-0.5*Inputs!$B$8^2)*$B$2+Inputs!$B$8*SQRT($B$2)*MC_Shocks!AM148)</f>
        <v>538.727152002665</v>
      </c>
      <c r="AP151" s="0" t="n">
        <f aca="false">AO151*EXP((Inputs!$B$6-Inputs!$B$7-0.5*Inputs!$B$8^2)*$B$2+Inputs!$B$8*SQRT($B$2)*MC_Shocks!AN148)</f>
        <v>531.682450572233</v>
      </c>
      <c r="AQ151" s="0" t="n">
        <f aca="false">AP151*EXP((Inputs!$B$6-Inputs!$B$7-0.5*Inputs!$B$8^2)*$B$2+Inputs!$B$8*SQRT($B$2)*MC_Shocks!AO148)</f>
        <v>528.207949193899</v>
      </c>
      <c r="AR151" s="0" t="n">
        <f aca="false">AQ151*EXP((Inputs!$B$6-Inputs!$B$7-0.5*Inputs!$B$8^2)*$B$2+Inputs!$B$8*SQRT($B$2)*MC_Shocks!AP148)</f>
        <v>523.200321871198</v>
      </c>
      <c r="AS151" s="0" t="n">
        <f aca="false">AR151*EXP((Inputs!$B$6-Inputs!$B$7-0.5*Inputs!$B$8^2)*$B$2+Inputs!$B$8*SQRT($B$2)*MC_Shocks!AQ148)</f>
        <v>526.505544655966</v>
      </c>
      <c r="AT151" s="0" t="n">
        <f aca="false">AS151*EXP((Inputs!$B$6-Inputs!$B$7-0.5*Inputs!$B$8^2)*$B$2+Inputs!$B$8*SQRT($B$2)*MC_Shocks!AR148)</f>
        <v>526.282054109757</v>
      </c>
      <c r="AU151" s="0" t="n">
        <f aca="false">AT151*EXP((Inputs!$B$6-Inputs!$B$7-0.5*Inputs!$B$8^2)*$B$2+Inputs!$B$8*SQRT($B$2)*MC_Shocks!AS148)</f>
        <v>526.275321428271</v>
      </c>
      <c r="AV151" s="0" t="n">
        <f aca="false">AU151*EXP((Inputs!$B$6-Inputs!$B$7-0.5*Inputs!$B$8^2)*$B$2+Inputs!$B$8*SQRT($B$2)*MC_Shocks!AT148)</f>
        <v>521.724232821797</v>
      </c>
      <c r="AW151" s="0" t="n">
        <f aca="false">AV151*EXP((Inputs!$B$6-Inputs!$B$7-0.5*Inputs!$B$8^2)*$B$2+Inputs!$B$8*SQRT($B$2)*MC_Shocks!AU148)</f>
        <v>520.534427803036</v>
      </c>
      <c r="AX151" s="0" t="n">
        <f aca="false">AW151*EXP((Inputs!$B$6-Inputs!$B$7-0.5*Inputs!$B$8^2)*$B$2+Inputs!$B$8*SQRT($B$2)*MC_Shocks!AV148)</f>
        <v>517.440124416917</v>
      </c>
      <c r="AY151" s="0" t="n">
        <f aca="false">AX151*EXP((Inputs!$B$6-Inputs!$B$7-0.5*Inputs!$B$8^2)*$B$2+Inputs!$B$8*SQRT($B$2)*MC_Shocks!AW148)</f>
        <v>519.065499367089</v>
      </c>
      <c r="AZ151" s="0" t="n">
        <f aca="false">AY151*EXP((Inputs!$B$6-Inputs!$B$7-0.5*Inputs!$B$8^2)*$B$2+Inputs!$B$8*SQRT($B$2)*MC_Shocks!AX148)</f>
        <v>515.049039588867</v>
      </c>
      <c r="BA151" s="0" t="n">
        <f aca="false">AZ151*EXP((Inputs!$B$6-Inputs!$B$7-0.5*Inputs!$B$8^2)*$B$2+Inputs!$B$8*SQRT($B$2)*MC_Shocks!AY148)</f>
        <v>520.56025922544</v>
      </c>
      <c r="BB151" s="0" t="n">
        <f aca="false">BA151*EXP((Inputs!$B$6-Inputs!$B$7-0.5*Inputs!$B$8^2)*$B$2+Inputs!$B$8*SQRT($B$2)*MC_Shocks!AZ148)</f>
        <v>513.735050472048</v>
      </c>
      <c r="BC151" s="0" t="n">
        <f aca="false">BB151*EXP((Inputs!$B$6-Inputs!$B$7-0.5*Inputs!$B$8^2)*$B$2+Inputs!$B$8*SQRT($B$2)*MC_Shocks!BA148)</f>
        <v>510.506772490574</v>
      </c>
      <c r="BD151" s="0" t="n">
        <f aca="false">BC151*EXP((Inputs!$B$6-Inputs!$B$7-0.5*Inputs!$B$8^2)*$B$2+Inputs!$B$8*SQRT($B$2)*MC_Shocks!BB148)</f>
        <v>517.39334010656</v>
      </c>
      <c r="BE151" s="0" t="n">
        <f aca="false">BD151*EXP((Inputs!$B$6-Inputs!$B$7-0.5*Inputs!$B$8^2)*$B$2+Inputs!$B$8*SQRT($B$2)*MC_Shocks!BC148)</f>
        <v>515.659047708985</v>
      </c>
      <c r="BF151" s="0" t="n">
        <f aca="false">BE151*EXP((Inputs!$B$6-Inputs!$B$7-0.5*Inputs!$B$8^2)*$B$2+Inputs!$B$8*SQRT($B$2)*MC_Shocks!BD148)</f>
        <v>510.356363367342</v>
      </c>
      <c r="BG151" s="0" t="n">
        <f aca="false">BF151*EXP((Inputs!$B$6-Inputs!$B$7-0.5*Inputs!$B$8^2)*$B$2+Inputs!$B$8*SQRT($B$2)*MC_Shocks!BE148)</f>
        <v>511.292302535262</v>
      </c>
      <c r="BH151" s="0" t="n">
        <f aca="false">BG151*EXP((Inputs!$B$6-Inputs!$B$7-0.5*Inputs!$B$8^2)*$B$2+Inputs!$B$8*SQRT($B$2)*MC_Shocks!BF148)</f>
        <v>509.41576329147</v>
      </c>
      <c r="BI151" s="0" t="n">
        <f aca="false">BH151*EXP((Inputs!$B$6-Inputs!$B$7-0.5*Inputs!$B$8^2)*$B$2+Inputs!$B$8*SQRT($B$2)*MC_Shocks!BG148)</f>
        <v>506.096776284693</v>
      </c>
      <c r="BJ151" s="0" t="n">
        <f aca="false">BI151*EXP((Inputs!$B$6-Inputs!$B$7-0.5*Inputs!$B$8^2)*$B$2+Inputs!$B$8*SQRT($B$2)*MC_Shocks!BH148)</f>
        <v>501.763421057134</v>
      </c>
      <c r="BK151" s="0" t="n">
        <f aca="false">BJ151*EXP((Inputs!$B$6-Inputs!$B$7-0.5*Inputs!$B$8^2)*$B$2+Inputs!$B$8*SQRT($B$2)*MC_Shocks!BI148)</f>
        <v>512.95312325416</v>
      </c>
      <c r="BL151" s="0" t="n">
        <f aca="false">BK151*EXP((Inputs!$B$6-Inputs!$B$7-0.5*Inputs!$B$8^2)*$B$2+Inputs!$B$8*SQRT($B$2)*MC_Shocks!BJ148)</f>
        <v>511.978811108967</v>
      </c>
      <c r="BM151" s="0" t="n">
        <f aca="false">BL151*EXP((Inputs!$B$6-Inputs!$B$7-0.5*Inputs!$B$8^2)*$B$2+Inputs!$B$8*SQRT($B$2)*MC_Shocks!BK148)</f>
        <v>504.265097358064</v>
      </c>
      <c r="BN151" s="0" t="n">
        <f aca="false">AVERAGE(C151:BM151)</f>
        <v>537.384697555613</v>
      </c>
      <c r="BO151" s="0" t="n">
        <f aca="false">MAX(B151:BM151)</f>
        <v>574.788024902344</v>
      </c>
      <c r="BP151" s="0" t="n">
        <f aca="false">MAX(BM151-Inputs!$B$4,0)</f>
        <v>0</v>
      </c>
      <c r="BQ151" s="0" t="n">
        <f aca="false">MAX(Inputs!$B$4-BM151,0)</f>
        <v>70.7349026419356</v>
      </c>
      <c r="BR151" s="0" t="n">
        <f aca="false">MAX(BN151-Inputs!$B$4,0)</f>
        <v>0</v>
      </c>
      <c r="BS151" s="0" t="n">
        <f aca="false">IF(BO151&gt;=Inputs!$B$9,0,MAX(BM151-Inputs!$B$4,0))</f>
        <v>0</v>
      </c>
    </row>
    <row r="152" customFormat="false" ht="15" hidden="false" customHeight="false" outlineLevel="0" collapsed="false">
      <c r="A152" s="0" t="n">
        <v>148</v>
      </c>
      <c r="B152" s="0" t="n">
        <f aca="false">Inputs!$B$3</f>
        <v>574.788024902344</v>
      </c>
      <c r="C152" s="0" t="n">
        <f aca="false">B152*EXP((Inputs!$B$6-Inputs!$B$7-0.5*Inputs!$B$8^2)*$B$2+Inputs!$B$8*SQRT($B$2)*MC_Shocks!A149)</f>
        <v>581.694379943583</v>
      </c>
      <c r="D152" s="0" t="n">
        <f aca="false">C152*EXP((Inputs!$B$6-Inputs!$B$7-0.5*Inputs!$B$8^2)*$B$2+Inputs!$B$8*SQRT($B$2)*MC_Shocks!B149)</f>
        <v>584.57618745942</v>
      </c>
      <c r="E152" s="0" t="n">
        <f aca="false">D152*EXP((Inputs!$B$6-Inputs!$B$7-0.5*Inputs!$B$8^2)*$B$2+Inputs!$B$8*SQRT($B$2)*MC_Shocks!C149)</f>
        <v>581.087354903313</v>
      </c>
      <c r="F152" s="0" t="n">
        <f aca="false">E152*EXP((Inputs!$B$6-Inputs!$B$7-0.5*Inputs!$B$8^2)*$B$2+Inputs!$B$8*SQRT($B$2)*MC_Shocks!D149)</f>
        <v>576.856207657547</v>
      </c>
      <c r="G152" s="0" t="n">
        <f aca="false">F152*EXP((Inputs!$B$6-Inputs!$B$7-0.5*Inputs!$B$8^2)*$B$2+Inputs!$B$8*SQRT($B$2)*MC_Shocks!E149)</f>
        <v>580.001094001269</v>
      </c>
      <c r="H152" s="0" t="n">
        <f aca="false">G152*EXP((Inputs!$B$6-Inputs!$B$7-0.5*Inputs!$B$8^2)*$B$2+Inputs!$B$8*SQRT($B$2)*MC_Shocks!F149)</f>
        <v>578.92070931448</v>
      </c>
      <c r="I152" s="0" t="n">
        <f aca="false">H152*EXP((Inputs!$B$6-Inputs!$B$7-0.5*Inputs!$B$8^2)*$B$2+Inputs!$B$8*SQRT($B$2)*MC_Shocks!G149)</f>
        <v>570.196560768885</v>
      </c>
      <c r="J152" s="0" t="n">
        <f aca="false">I152*EXP((Inputs!$B$6-Inputs!$B$7-0.5*Inputs!$B$8^2)*$B$2+Inputs!$B$8*SQRT($B$2)*MC_Shocks!H149)</f>
        <v>578.393005226752</v>
      </c>
      <c r="K152" s="0" t="n">
        <f aca="false">J152*EXP((Inputs!$B$6-Inputs!$B$7-0.5*Inputs!$B$8^2)*$B$2+Inputs!$B$8*SQRT($B$2)*MC_Shocks!I149)</f>
        <v>576.459494261948</v>
      </c>
      <c r="L152" s="0" t="n">
        <f aca="false">K152*EXP((Inputs!$B$6-Inputs!$B$7-0.5*Inputs!$B$8^2)*$B$2+Inputs!$B$8*SQRT($B$2)*MC_Shocks!J149)</f>
        <v>583.394550066973</v>
      </c>
      <c r="M152" s="0" t="n">
        <f aca="false">L152*EXP((Inputs!$B$6-Inputs!$B$7-0.5*Inputs!$B$8^2)*$B$2+Inputs!$B$8*SQRT($B$2)*MC_Shocks!K149)</f>
        <v>589.396904341301</v>
      </c>
      <c r="N152" s="0" t="n">
        <f aca="false">M152*EXP((Inputs!$B$6-Inputs!$B$7-0.5*Inputs!$B$8^2)*$B$2+Inputs!$B$8*SQRT($B$2)*MC_Shocks!L149)</f>
        <v>584.79021502795</v>
      </c>
      <c r="O152" s="0" t="n">
        <f aca="false">N152*EXP((Inputs!$B$6-Inputs!$B$7-0.5*Inputs!$B$8^2)*$B$2+Inputs!$B$8*SQRT($B$2)*MC_Shocks!M149)</f>
        <v>589.658619677001</v>
      </c>
      <c r="P152" s="0" t="n">
        <f aca="false">O152*EXP((Inputs!$B$6-Inputs!$B$7-0.5*Inputs!$B$8^2)*$B$2+Inputs!$B$8*SQRT($B$2)*MC_Shocks!N149)</f>
        <v>586.674539050085</v>
      </c>
      <c r="Q152" s="0" t="n">
        <f aca="false">P152*EXP((Inputs!$B$6-Inputs!$B$7-0.5*Inputs!$B$8^2)*$B$2+Inputs!$B$8*SQRT($B$2)*MC_Shocks!O149)</f>
        <v>578.10532942353</v>
      </c>
      <c r="R152" s="0" t="n">
        <f aca="false">Q152*EXP((Inputs!$B$6-Inputs!$B$7-0.5*Inputs!$B$8^2)*$B$2+Inputs!$B$8*SQRT($B$2)*MC_Shocks!P149)</f>
        <v>576.215711625927</v>
      </c>
      <c r="S152" s="0" t="n">
        <f aca="false">R152*EXP((Inputs!$B$6-Inputs!$B$7-0.5*Inputs!$B$8^2)*$B$2+Inputs!$B$8*SQRT($B$2)*MC_Shocks!Q149)</f>
        <v>578.090748365502</v>
      </c>
      <c r="T152" s="0" t="n">
        <f aca="false">S152*EXP((Inputs!$B$6-Inputs!$B$7-0.5*Inputs!$B$8^2)*$B$2+Inputs!$B$8*SQRT($B$2)*MC_Shocks!R149)</f>
        <v>576.026874303196</v>
      </c>
      <c r="U152" s="0" t="n">
        <f aca="false">T152*EXP((Inputs!$B$6-Inputs!$B$7-0.5*Inputs!$B$8^2)*$B$2+Inputs!$B$8*SQRT($B$2)*MC_Shocks!S149)</f>
        <v>574.67969970067</v>
      </c>
      <c r="V152" s="0" t="n">
        <f aca="false">U152*EXP((Inputs!$B$6-Inputs!$B$7-0.5*Inputs!$B$8^2)*$B$2+Inputs!$B$8*SQRT($B$2)*MC_Shocks!T149)</f>
        <v>579.971540435152</v>
      </c>
      <c r="W152" s="0" t="n">
        <f aca="false">V152*EXP((Inputs!$B$6-Inputs!$B$7-0.5*Inputs!$B$8^2)*$B$2+Inputs!$B$8*SQRT($B$2)*MC_Shocks!U149)</f>
        <v>580.516470928258</v>
      </c>
      <c r="X152" s="0" t="n">
        <f aca="false">W152*EXP((Inputs!$B$6-Inputs!$B$7-0.5*Inputs!$B$8^2)*$B$2+Inputs!$B$8*SQRT($B$2)*MC_Shocks!V149)</f>
        <v>576.700258894066</v>
      </c>
      <c r="Y152" s="0" t="n">
        <f aca="false">X152*EXP((Inputs!$B$6-Inputs!$B$7-0.5*Inputs!$B$8^2)*$B$2+Inputs!$B$8*SQRT($B$2)*MC_Shocks!W149)</f>
        <v>579.975671183606</v>
      </c>
      <c r="Z152" s="0" t="n">
        <f aca="false">Y152*EXP((Inputs!$B$6-Inputs!$B$7-0.5*Inputs!$B$8^2)*$B$2+Inputs!$B$8*SQRT($B$2)*MC_Shocks!X149)</f>
        <v>580.940671221653</v>
      </c>
      <c r="AA152" s="0" t="n">
        <f aca="false">Z152*EXP((Inputs!$B$6-Inputs!$B$7-0.5*Inputs!$B$8^2)*$B$2+Inputs!$B$8*SQRT($B$2)*MC_Shocks!Y149)</f>
        <v>569.488831662083</v>
      </c>
      <c r="AB152" s="0" t="n">
        <f aca="false">AA152*EXP((Inputs!$B$6-Inputs!$B$7-0.5*Inputs!$B$8^2)*$B$2+Inputs!$B$8*SQRT($B$2)*MC_Shocks!Z149)</f>
        <v>571.481211302942</v>
      </c>
      <c r="AC152" s="0" t="n">
        <f aca="false">AB152*EXP((Inputs!$B$6-Inputs!$B$7-0.5*Inputs!$B$8^2)*$B$2+Inputs!$B$8*SQRT($B$2)*MC_Shocks!AA149)</f>
        <v>573.314422251011</v>
      </c>
      <c r="AD152" s="0" t="n">
        <f aca="false">AC152*EXP((Inputs!$B$6-Inputs!$B$7-0.5*Inputs!$B$8^2)*$B$2+Inputs!$B$8*SQRT($B$2)*MC_Shocks!AB149)</f>
        <v>573.460032704832</v>
      </c>
      <c r="AE152" s="0" t="n">
        <f aca="false">AD152*EXP((Inputs!$B$6-Inputs!$B$7-0.5*Inputs!$B$8^2)*$B$2+Inputs!$B$8*SQRT($B$2)*MC_Shocks!AC149)</f>
        <v>577.585450470876</v>
      </c>
      <c r="AF152" s="0" t="n">
        <f aca="false">AE152*EXP((Inputs!$B$6-Inputs!$B$7-0.5*Inputs!$B$8^2)*$B$2+Inputs!$B$8*SQRT($B$2)*MC_Shocks!AD149)</f>
        <v>574.566965319958</v>
      </c>
      <c r="AG152" s="0" t="n">
        <f aca="false">AF152*EXP((Inputs!$B$6-Inputs!$B$7-0.5*Inputs!$B$8^2)*$B$2+Inputs!$B$8*SQRT($B$2)*MC_Shocks!AE149)</f>
        <v>576.157131186059</v>
      </c>
      <c r="AH152" s="0" t="n">
        <f aca="false">AG152*EXP((Inputs!$B$6-Inputs!$B$7-0.5*Inputs!$B$8^2)*$B$2+Inputs!$B$8*SQRT($B$2)*MC_Shocks!AF149)</f>
        <v>569.093145372902</v>
      </c>
      <c r="AI152" s="0" t="n">
        <f aca="false">AH152*EXP((Inputs!$B$6-Inputs!$B$7-0.5*Inputs!$B$8^2)*$B$2+Inputs!$B$8*SQRT($B$2)*MC_Shocks!AG149)</f>
        <v>570.987821296071</v>
      </c>
      <c r="AJ152" s="0" t="n">
        <f aca="false">AI152*EXP((Inputs!$B$6-Inputs!$B$7-0.5*Inputs!$B$8^2)*$B$2+Inputs!$B$8*SQRT($B$2)*MC_Shocks!AH149)</f>
        <v>579.958039233526</v>
      </c>
      <c r="AK152" s="0" t="n">
        <f aca="false">AJ152*EXP((Inputs!$B$6-Inputs!$B$7-0.5*Inputs!$B$8^2)*$B$2+Inputs!$B$8*SQRT($B$2)*MC_Shocks!AI149)</f>
        <v>575.453212429679</v>
      </c>
      <c r="AL152" s="0" t="n">
        <f aca="false">AK152*EXP((Inputs!$B$6-Inputs!$B$7-0.5*Inputs!$B$8^2)*$B$2+Inputs!$B$8*SQRT($B$2)*MC_Shocks!AJ149)</f>
        <v>572.049069141997</v>
      </c>
      <c r="AM152" s="0" t="n">
        <f aca="false">AL152*EXP((Inputs!$B$6-Inputs!$B$7-0.5*Inputs!$B$8^2)*$B$2+Inputs!$B$8*SQRT($B$2)*MC_Shocks!AK149)</f>
        <v>568.889705317769</v>
      </c>
      <c r="AN152" s="0" t="n">
        <f aca="false">AM152*EXP((Inputs!$B$6-Inputs!$B$7-0.5*Inputs!$B$8^2)*$B$2+Inputs!$B$8*SQRT($B$2)*MC_Shocks!AL149)</f>
        <v>569.530407274788</v>
      </c>
      <c r="AO152" s="0" t="n">
        <f aca="false">AN152*EXP((Inputs!$B$6-Inputs!$B$7-0.5*Inputs!$B$8^2)*$B$2+Inputs!$B$8*SQRT($B$2)*MC_Shocks!AM149)</f>
        <v>564.801011363843</v>
      </c>
      <c r="AP152" s="0" t="n">
        <f aca="false">AO152*EXP((Inputs!$B$6-Inputs!$B$7-0.5*Inputs!$B$8^2)*$B$2+Inputs!$B$8*SQRT($B$2)*MC_Shocks!AN149)</f>
        <v>566.745043329603</v>
      </c>
      <c r="AQ152" s="0" t="n">
        <f aca="false">AP152*EXP((Inputs!$B$6-Inputs!$B$7-0.5*Inputs!$B$8^2)*$B$2+Inputs!$B$8*SQRT($B$2)*MC_Shocks!AO149)</f>
        <v>570.619047374502</v>
      </c>
      <c r="AR152" s="0" t="n">
        <f aca="false">AQ152*EXP((Inputs!$B$6-Inputs!$B$7-0.5*Inputs!$B$8^2)*$B$2+Inputs!$B$8*SQRT($B$2)*MC_Shocks!AP149)</f>
        <v>573.097066470973</v>
      </c>
      <c r="AS152" s="0" t="n">
        <f aca="false">AR152*EXP((Inputs!$B$6-Inputs!$B$7-0.5*Inputs!$B$8^2)*$B$2+Inputs!$B$8*SQRT($B$2)*MC_Shocks!AQ149)</f>
        <v>565.166659370051</v>
      </c>
      <c r="AT152" s="0" t="n">
        <f aca="false">AS152*EXP((Inputs!$B$6-Inputs!$B$7-0.5*Inputs!$B$8^2)*$B$2+Inputs!$B$8*SQRT($B$2)*MC_Shocks!AR149)</f>
        <v>569.699833347834</v>
      </c>
      <c r="AU152" s="0" t="n">
        <f aca="false">AT152*EXP((Inputs!$B$6-Inputs!$B$7-0.5*Inputs!$B$8^2)*$B$2+Inputs!$B$8*SQRT($B$2)*MC_Shocks!AS149)</f>
        <v>574.006109963198</v>
      </c>
      <c r="AV152" s="0" t="n">
        <f aca="false">AU152*EXP((Inputs!$B$6-Inputs!$B$7-0.5*Inputs!$B$8^2)*$B$2+Inputs!$B$8*SQRT($B$2)*MC_Shocks!AT149)</f>
        <v>577.853286165584</v>
      </c>
      <c r="AW152" s="0" t="n">
        <f aca="false">AV152*EXP((Inputs!$B$6-Inputs!$B$7-0.5*Inputs!$B$8^2)*$B$2+Inputs!$B$8*SQRT($B$2)*MC_Shocks!AU149)</f>
        <v>579.619629395584</v>
      </c>
      <c r="AX152" s="0" t="n">
        <f aca="false">AW152*EXP((Inputs!$B$6-Inputs!$B$7-0.5*Inputs!$B$8^2)*$B$2+Inputs!$B$8*SQRT($B$2)*MC_Shocks!AV149)</f>
        <v>580.687738992159</v>
      </c>
      <c r="AY152" s="0" t="n">
        <f aca="false">AX152*EXP((Inputs!$B$6-Inputs!$B$7-0.5*Inputs!$B$8^2)*$B$2+Inputs!$B$8*SQRT($B$2)*MC_Shocks!AW149)</f>
        <v>585.518272252738</v>
      </c>
      <c r="AZ152" s="0" t="n">
        <f aca="false">AY152*EXP((Inputs!$B$6-Inputs!$B$7-0.5*Inputs!$B$8^2)*$B$2+Inputs!$B$8*SQRT($B$2)*MC_Shocks!AX149)</f>
        <v>594.577384874301</v>
      </c>
      <c r="BA152" s="0" t="n">
        <f aca="false">AZ152*EXP((Inputs!$B$6-Inputs!$B$7-0.5*Inputs!$B$8^2)*$B$2+Inputs!$B$8*SQRT($B$2)*MC_Shocks!AY149)</f>
        <v>590.154738149488</v>
      </c>
      <c r="BB152" s="0" t="n">
        <f aca="false">BA152*EXP((Inputs!$B$6-Inputs!$B$7-0.5*Inputs!$B$8^2)*$B$2+Inputs!$B$8*SQRT($B$2)*MC_Shocks!AZ149)</f>
        <v>595.279965406967</v>
      </c>
      <c r="BC152" s="0" t="n">
        <f aca="false">BB152*EXP((Inputs!$B$6-Inputs!$B$7-0.5*Inputs!$B$8^2)*$B$2+Inputs!$B$8*SQRT($B$2)*MC_Shocks!BA149)</f>
        <v>594.929074439796</v>
      </c>
      <c r="BD152" s="0" t="n">
        <f aca="false">BC152*EXP((Inputs!$B$6-Inputs!$B$7-0.5*Inputs!$B$8^2)*$B$2+Inputs!$B$8*SQRT($B$2)*MC_Shocks!BB149)</f>
        <v>594.373454016222</v>
      </c>
      <c r="BE152" s="0" t="n">
        <f aca="false">BD152*EXP((Inputs!$B$6-Inputs!$B$7-0.5*Inputs!$B$8^2)*$B$2+Inputs!$B$8*SQRT($B$2)*MC_Shocks!BC149)</f>
        <v>587.22786017385</v>
      </c>
      <c r="BF152" s="0" t="n">
        <f aca="false">BE152*EXP((Inputs!$B$6-Inputs!$B$7-0.5*Inputs!$B$8^2)*$B$2+Inputs!$B$8*SQRT($B$2)*MC_Shocks!BD149)</f>
        <v>585.957948297298</v>
      </c>
      <c r="BG152" s="0" t="n">
        <f aca="false">BF152*EXP((Inputs!$B$6-Inputs!$B$7-0.5*Inputs!$B$8^2)*$B$2+Inputs!$B$8*SQRT($B$2)*MC_Shocks!BE149)</f>
        <v>581.395408126191</v>
      </c>
      <c r="BH152" s="0" t="n">
        <f aca="false">BG152*EXP((Inputs!$B$6-Inputs!$B$7-0.5*Inputs!$B$8^2)*$B$2+Inputs!$B$8*SQRT($B$2)*MC_Shocks!BF149)</f>
        <v>579.314598924511</v>
      </c>
      <c r="BI152" s="0" t="n">
        <f aca="false">BH152*EXP((Inputs!$B$6-Inputs!$B$7-0.5*Inputs!$B$8^2)*$B$2+Inputs!$B$8*SQRT($B$2)*MC_Shocks!BG149)</f>
        <v>574.343779910217</v>
      </c>
      <c r="BJ152" s="0" t="n">
        <f aca="false">BI152*EXP((Inputs!$B$6-Inputs!$B$7-0.5*Inputs!$B$8^2)*$B$2+Inputs!$B$8*SQRT($B$2)*MC_Shocks!BH149)</f>
        <v>572.356066583684</v>
      </c>
      <c r="BK152" s="0" t="n">
        <f aca="false">BJ152*EXP((Inputs!$B$6-Inputs!$B$7-0.5*Inputs!$B$8^2)*$B$2+Inputs!$B$8*SQRT($B$2)*MC_Shocks!BI149)</f>
        <v>570.568916303779</v>
      </c>
      <c r="BL152" s="0" t="n">
        <f aca="false">BK152*EXP((Inputs!$B$6-Inputs!$B$7-0.5*Inputs!$B$8^2)*$B$2+Inputs!$B$8*SQRT($B$2)*MC_Shocks!BJ149)</f>
        <v>571.06089062676</v>
      </c>
      <c r="BM152" s="0" t="n">
        <f aca="false">BL152*EXP((Inputs!$B$6-Inputs!$B$7-0.5*Inputs!$B$8^2)*$B$2+Inputs!$B$8*SQRT($B$2)*MC_Shocks!BK149)</f>
        <v>563.845581650463</v>
      </c>
      <c r="BN152" s="0" t="n">
        <f aca="false">AVERAGE(C152:BM152)</f>
        <v>577.913295369145</v>
      </c>
      <c r="BO152" s="0" t="n">
        <f aca="false">MAX(B152:BM152)</f>
        <v>595.279965406967</v>
      </c>
      <c r="BP152" s="0" t="n">
        <f aca="false">MAX(BM152-Inputs!$B$4,0)</f>
        <v>0</v>
      </c>
      <c r="BQ152" s="0" t="n">
        <f aca="false">MAX(Inputs!$B$4-BM152,0)</f>
        <v>11.1544183495367</v>
      </c>
      <c r="BR152" s="0" t="n">
        <f aca="false">MAX(BN152-Inputs!$B$4,0)</f>
        <v>2.9132953691452</v>
      </c>
      <c r="BS152" s="0" t="n">
        <f aca="false">IF(BO152&gt;=Inputs!$B$9,0,MAX(BM152-Inputs!$B$4,0))</f>
        <v>0</v>
      </c>
    </row>
    <row r="153" customFormat="false" ht="15" hidden="false" customHeight="false" outlineLevel="0" collapsed="false">
      <c r="A153" s="0" t="n">
        <v>149</v>
      </c>
      <c r="B153" s="0" t="n">
        <f aca="false">Inputs!$B$3</f>
        <v>574.788024902344</v>
      </c>
      <c r="C153" s="0" t="n">
        <f aca="false">B153*EXP((Inputs!$B$6-Inputs!$B$7-0.5*Inputs!$B$8^2)*$B$2+Inputs!$B$8*SQRT($B$2)*MC_Shocks!A150)</f>
        <v>568.288043567721</v>
      </c>
      <c r="D153" s="0" t="n">
        <f aca="false">C153*EXP((Inputs!$B$6-Inputs!$B$7-0.5*Inputs!$B$8^2)*$B$2+Inputs!$B$8*SQRT($B$2)*MC_Shocks!B150)</f>
        <v>569.975734369623</v>
      </c>
      <c r="E153" s="0" t="n">
        <f aca="false">D153*EXP((Inputs!$B$6-Inputs!$B$7-0.5*Inputs!$B$8^2)*$B$2+Inputs!$B$8*SQRT($B$2)*MC_Shocks!C150)</f>
        <v>566.434850820146</v>
      </c>
      <c r="F153" s="0" t="n">
        <f aca="false">E153*EXP((Inputs!$B$6-Inputs!$B$7-0.5*Inputs!$B$8^2)*$B$2+Inputs!$B$8*SQRT($B$2)*MC_Shocks!D150)</f>
        <v>571.337784616921</v>
      </c>
      <c r="G153" s="0" t="n">
        <f aca="false">F153*EXP((Inputs!$B$6-Inputs!$B$7-0.5*Inputs!$B$8^2)*$B$2+Inputs!$B$8*SQRT($B$2)*MC_Shocks!E150)</f>
        <v>572.413701961825</v>
      </c>
      <c r="H153" s="0" t="n">
        <f aca="false">G153*EXP((Inputs!$B$6-Inputs!$B$7-0.5*Inputs!$B$8^2)*$B$2+Inputs!$B$8*SQRT($B$2)*MC_Shocks!F150)</f>
        <v>575.229869131926</v>
      </c>
      <c r="I153" s="0" t="n">
        <f aca="false">H153*EXP((Inputs!$B$6-Inputs!$B$7-0.5*Inputs!$B$8^2)*$B$2+Inputs!$B$8*SQRT($B$2)*MC_Shocks!G150)</f>
        <v>581.758276023049</v>
      </c>
      <c r="J153" s="0" t="n">
        <f aca="false">I153*EXP((Inputs!$B$6-Inputs!$B$7-0.5*Inputs!$B$8^2)*$B$2+Inputs!$B$8*SQRT($B$2)*MC_Shocks!H150)</f>
        <v>580.385438575404</v>
      </c>
      <c r="K153" s="0" t="n">
        <f aca="false">J153*EXP((Inputs!$B$6-Inputs!$B$7-0.5*Inputs!$B$8^2)*$B$2+Inputs!$B$8*SQRT($B$2)*MC_Shocks!I150)</f>
        <v>577.800919372306</v>
      </c>
      <c r="L153" s="0" t="n">
        <f aca="false">K153*EXP((Inputs!$B$6-Inputs!$B$7-0.5*Inputs!$B$8^2)*$B$2+Inputs!$B$8*SQRT($B$2)*MC_Shocks!J150)</f>
        <v>581.865248714434</v>
      </c>
      <c r="M153" s="0" t="n">
        <f aca="false">L153*EXP((Inputs!$B$6-Inputs!$B$7-0.5*Inputs!$B$8^2)*$B$2+Inputs!$B$8*SQRT($B$2)*MC_Shocks!K150)</f>
        <v>584.276990066297</v>
      </c>
      <c r="N153" s="0" t="n">
        <f aca="false">M153*EXP((Inputs!$B$6-Inputs!$B$7-0.5*Inputs!$B$8^2)*$B$2+Inputs!$B$8*SQRT($B$2)*MC_Shocks!L150)</f>
        <v>583.464384476907</v>
      </c>
      <c r="O153" s="0" t="n">
        <f aca="false">N153*EXP((Inputs!$B$6-Inputs!$B$7-0.5*Inputs!$B$8^2)*$B$2+Inputs!$B$8*SQRT($B$2)*MC_Shocks!M150)</f>
        <v>589.996214982359</v>
      </c>
      <c r="P153" s="0" t="n">
        <f aca="false">O153*EXP((Inputs!$B$6-Inputs!$B$7-0.5*Inputs!$B$8^2)*$B$2+Inputs!$B$8*SQRT($B$2)*MC_Shocks!N150)</f>
        <v>589.059220937377</v>
      </c>
      <c r="Q153" s="0" t="n">
        <f aca="false">P153*EXP((Inputs!$B$6-Inputs!$B$7-0.5*Inputs!$B$8^2)*$B$2+Inputs!$B$8*SQRT($B$2)*MC_Shocks!O150)</f>
        <v>589.267973206378</v>
      </c>
      <c r="R153" s="0" t="n">
        <f aca="false">Q153*EXP((Inputs!$B$6-Inputs!$B$7-0.5*Inputs!$B$8^2)*$B$2+Inputs!$B$8*SQRT($B$2)*MC_Shocks!P150)</f>
        <v>589.422786090089</v>
      </c>
      <c r="S153" s="0" t="n">
        <f aca="false">R153*EXP((Inputs!$B$6-Inputs!$B$7-0.5*Inputs!$B$8^2)*$B$2+Inputs!$B$8*SQRT($B$2)*MC_Shocks!Q150)</f>
        <v>585.124099234303</v>
      </c>
      <c r="T153" s="0" t="n">
        <f aca="false">S153*EXP((Inputs!$B$6-Inputs!$B$7-0.5*Inputs!$B$8^2)*$B$2+Inputs!$B$8*SQRT($B$2)*MC_Shocks!R150)</f>
        <v>585.539573363687</v>
      </c>
      <c r="U153" s="0" t="n">
        <f aca="false">T153*EXP((Inputs!$B$6-Inputs!$B$7-0.5*Inputs!$B$8^2)*$B$2+Inputs!$B$8*SQRT($B$2)*MC_Shocks!S150)</f>
        <v>592.119540762897</v>
      </c>
      <c r="V153" s="0" t="n">
        <f aca="false">U153*EXP((Inputs!$B$6-Inputs!$B$7-0.5*Inputs!$B$8^2)*$B$2+Inputs!$B$8*SQRT($B$2)*MC_Shocks!T150)</f>
        <v>594.269419945608</v>
      </c>
      <c r="W153" s="0" t="n">
        <f aca="false">V153*EXP((Inputs!$B$6-Inputs!$B$7-0.5*Inputs!$B$8^2)*$B$2+Inputs!$B$8*SQRT($B$2)*MC_Shocks!U150)</f>
        <v>594.471953339351</v>
      </c>
      <c r="X153" s="0" t="n">
        <f aca="false">W153*EXP((Inputs!$B$6-Inputs!$B$7-0.5*Inputs!$B$8^2)*$B$2+Inputs!$B$8*SQRT($B$2)*MC_Shocks!V150)</f>
        <v>593.76556652775</v>
      </c>
      <c r="Y153" s="0" t="n">
        <f aca="false">X153*EXP((Inputs!$B$6-Inputs!$B$7-0.5*Inputs!$B$8^2)*$B$2+Inputs!$B$8*SQRT($B$2)*MC_Shocks!W150)</f>
        <v>595.382261318832</v>
      </c>
      <c r="Z153" s="0" t="n">
        <f aca="false">Y153*EXP((Inputs!$B$6-Inputs!$B$7-0.5*Inputs!$B$8^2)*$B$2+Inputs!$B$8*SQRT($B$2)*MC_Shocks!X150)</f>
        <v>598.990568379714</v>
      </c>
      <c r="AA153" s="0" t="n">
        <f aca="false">Z153*EXP((Inputs!$B$6-Inputs!$B$7-0.5*Inputs!$B$8^2)*$B$2+Inputs!$B$8*SQRT($B$2)*MC_Shocks!Y150)</f>
        <v>601.949315336452</v>
      </c>
      <c r="AB153" s="0" t="n">
        <f aca="false">AA153*EXP((Inputs!$B$6-Inputs!$B$7-0.5*Inputs!$B$8^2)*$B$2+Inputs!$B$8*SQRT($B$2)*MC_Shocks!Z150)</f>
        <v>600.423298930691</v>
      </c>
      <c r="AC153" s="0" t="n">
        <f aca="false">AB153*EXP((Inputs!$B$6-Inputs!$B$7-0.5*Inputs!$B$8^2)*$B$2+Inputs!$B$8*SQRT($B$2)*MC_Shocks!AA150)</f>
        <v>602.029057319373</v>
      </c>
      <c r="AD153" s="0" t="n">
        <f aca="false">AC153*EXP((Inputs!$B$6-Inputs!$B$7-0.5*Inputs!$B$8^2)*$B$2+Inputs!$B$8*SQRT($B$2)*MC_Shocks!AB150)</f>
        <v>604.382564927253</v>
      </c>
      <c r="AE153" s="0" t="n">
        <f aca="false">AD153*EXP((Inputs!$B$6-Inputs!$B$7-0.5*Inputs!$B$8^2)*$B$2+Inputs!$B$8*SQRT($B$2)*MC_Shocks!AC150)</f>
        <v>599.629324768466</v>
      </c>
      <c r="AF153" s="0" t="n">
        <f aca="false">AE153*EXP((Inputs!$B$6-Inputs!$B$7-0.5*Inputs!$B$8^2)*$B$2+Inputs!$B$8*SQRT($B$2)*MC_Shocks!AD150)</f>
        <v>600.486743968456</v>
      </c>
      <c r="AG153" s="0" t="n">
        <f aca="false">AF153*EXP((Inputs!$B$6-Inputs!$B$7-0.5*Inputs!$B$8^2)*$B$2+Inputs!$B$8*SQRT($B$2)*MC_Shocks!AE150)</f>
        <v>590.334517241682</v>
      </c>
      <c r="AH153" s="0" t="n">
        <f aca="false">AG153*EXP((Inputs!$B$6-Inputs!$B$7-0.5*Inputs!$B$8^2)*$B$2+Inputs!$B$8*SQRT($B$2)*MC_Shocks!AF150)</f>
        <v>592.654502904447</v>
      </c>
      <c r="AI153" s="0" t="n">
        <f aca="false">AH153*EXP((Inputs!$B$6-Inputs!$B$7-0.5*Inputs!$B$8^2)*$B$2+Inputs!$B$8*SQRT($B$2)*MC_Shocks!AG150)</f>
        <v>595.823455042881</v>
      </c>
      <c r="AJ153" s="0" t="n">
        <f aca="false">AI153*EXP((Inputs!$B$6-Inputs!$B$7-0.5*Inputs!$B$8^2)*$B$2+Inputs!$B$8*SQRT($B$2)*MC_Shocks!AH150)</f>
        <v>599.423876911764</v>
      </c>
      <c r="AK153" s="0" t="n">
        <f aca="false">AJ153*EXP((Inputs!$B$6-Inputs!$B$7-0.5*Inputs!$B$8^2)*$B$2+Inputs!$B$8*SQRT($B$2)*MC_Shocks!AI150)</f>
        <v>597.604656164815</v>
      </c>
      <c r="AL153" s="0" t="n">
        <f aca="false">AK153*EXP((Inputs!$B$6-Inputs!$B$7-0.5*Inputs!$B$8^2)*$B$2+Inputs!$B$8*SQRT($B$2)*MC_Shocks!AJ150)</f>
        <v>599.128086668973</v>
      </c>
      <c r="AM153" s="0" t="n">
        <f aca="false">AL153*EXP((Inputs!$B$6-Inputs!$B$7-0.5*Inputs!$B$8^2)*$B$2+Inputs!$B$8*SQRT($B$2)*MC_Shocks!AK150)</f>
        <v>605.991468410304</v>
      </c>
      <c r="AN153" s="0" t="n">
        <f aca="false">AM153*EXP((Inputs!$B$6-Inputs!$B$7-0.5*Inputs!$B$8^2)*$B$2+Inputs!$B$8*SQRT($B$2)*MC_Shocks!AL150)</f>
        <v>612.883957012835</v>
      </c>
      <c r="AO153" s="0" t="n">
        <f aca="false">AN153*EXP((Inputs!$B$6-Inputs!$B$7-0.5*Inputs!$B$8^2)*$B$2+Inputs!$B$8*SQRT($B$2)*MC_Shocks!AM150)</f>
        <v>612.799937504206</v>
      </c>
      <c r="AP153" s="0" t="n">
        <f aca="false">AO153*EXP((Inputs!$B$6-Inputs!$B$7-0.5*Inputs!$B$8^2)*$B$2+Inputs!$B$8*SQRT($B$2)*MC_Shocks!AN150)</f>
        <v>613.535459607972</v>
      </c>
      <c r="AQ153" s="0" t="n">
        <f aca="false">AP153*EXP((Inputs!$B$6-Inputs!$B$7-0.5*Inputs!$B$8^2)*$B$2+Inputs!$B$8*SQRT($B$2)*MC_Shocks!AO150)</f>
        <v>619.024717874399</v>
      </c>
      <c r="AR153" s="0" t="n">
        <f aca="false">AQ153*EXP((Inputs!$B$6-Inputs!$B$7-0.5*Inputs!$B$8^2)*$B$2+Inputs!$B$8*SQRT($B$2)*MC_Shocks!AP150)</f>
        <v>611.756133068463</v>
      </c>
      <c r="AS153" s="0" t="n">
        <f aca="false">AR153*EXP((Inputs!$B$6-Inputs!$B$7-0.5*Inputs!$B$8^2)*$B$2+Inputs!$B$8*SQRT($B$2)*MC_Shocks!AQ150)</f>
        <v>610.247802434989</v>
      </c>
      <c r="AT153" s="0" t="n">
        <f aca="false">AS153*EXP((Inputs!$B$6-Inputs!$B$7-0.5*Inputs!$B$8^2)*$B$2+Inputs!$B$8*SQRT($B$2)*MC_Shocks!AR150)</f>
        <v>616.805947186346</v>
      </c>
      <c r="AU153" s="0" t="n">
        <f aca="false">AT153*EXP((Inputs!$B$6-Inputs!$B$7-0.5*Inputs!$B$8^2)*$B$2+Inputs!$B$8*SQRT($B$2)*MC_Shocks!AS150)</f>
        <v>621.654840413626</v>
      </c>
      <c r="AV153" s="0" t="n">
        <f aca="false">AU153*EXP((Inputs!$B$6-Inputs!$B$7-0.5*Inputs!$B$8^2)*$B$2+Inputs!$B$8*SQRT($B$2)*MC_Shocks!AT150)</f>
        <v>623.537372151896</v>
      </c>
      <c r="AW153" s="0" t="n">
        <f aca="false">AV153*EXP((Inputs!$B$6-Inputs!$B$7-0.5*Inputs!$B$8^2)*$B$2+Inputs!$B$8*SQRT($B$2)*MC_Shocks!AU150)</f>
        <v>616.191209636325</v>
      </c>
      <c r="AX153" s="0" t="n">
        <f aca="false">AW153*EXP((Inputs!$B$6-Inputs!$B$7-0.5*Inputs!$B$8^2)*$B$2+Inputs!$B$8*SQRT($B$2)*MC_Shocks!AV150)</f>
        <v>616.005389329092</v>
      </c>
      <c r="AY153" s="0" t="n">
        <f aca="false">AX153*EXP((Inputs!$B$6-Inputs!$B$7-0.5*Inputs!$B$8^2)*$B$2+Inputs!$B$8*SQRT($B$2)*MC_Shocks!AW150)</f>
        <v>613.187194864353</v>
      </c>
      <c r="AZ153" s="0" t="n">
        <f aca="false">AY153*EXP((Inputs!$B$6-Inputs!$B$7-0.5*Inputs!$B$8^2)*$B$2+Inputs!$B$8*SQRT($B$2)*MC_Shocks!AX150)</f>
        <v>614.857608876094</v>
      </c>
      <c r="BA153" s="0" t="n">
        <f aca="false">AZ153*EXP((Inputs!$B$6-Inputs!$B$7-0.5*Inputs!$B$8^2)*$B$2+Inputs!$B$8*SQRT($B$2)*MC_Shocks!AY150)</f>
        <v>610.980181674981</v>
      </c>
      <c r="BB153" s="0" t="n">
        <f aca="false">BA153*EXP((Inputs!$B$6-Inputs!$B$7-0.5*Inputs!$B$8^2)*$B$2+Inputs!$B$8*SQRT($B$2)*MC_Shocks!AZ150)</f>
        <v>606.085961583865</v>
      </c>
      <c r="BC153" s="0" t="n">
        <f aca="false">BB153*EXP((Inputs!$B$6-Inputs!$B$7-0.5*Inputs!$B$8^2)*$B$2+Inputs!$B$8*SQRT($B$2)*MC_Shocks!BA150)</f>
        <v>596.295088127637</v>
      </c>
      <c r="BD153" s="0" t="n">
        <f aca="false">BC153*EXP((Inputs!$B$6-Inputs!$B$7-0.5*Inputs!$B$8^2)*$B$2+Inputs!$B$8*SQRT($B$2)*MC_Shocks!BB150)</f>
        <v>602.159593377573</v>
      </c>
      <c r="BE153" s="0" t="n">
        <f aca="false">BD153*EXP((Inputs!$B$6-Inputs!$B$7-0.5*Inputs!$B$8^2)*$B$2+Inputs!$B$8*SQRT($B$2)*MC_Shocks!BC150)</f>
        <v>600.309574286493</v>
      </c>
      <c r="BF153" s="0" t="n">
        <f aca="false">BE153*EXP((Inputs!$B$6-Inputs!$B$7-0.5*Inputs!$B$8^2)*$B$2+Inputs!$B$8*SQRT($B$2)*MC_Shocks!BD150)</f>
        <v>601.115104835757</v>
      </c>
      <c r="BG153" s="0" t="n">
        <f aca="false">BF153*EXP((Inputs!$B$6-Inputs!$B$7-0.5*Inputs!$B$8^2)*$B$2+Inputs!$B$8*SQRT($B$2)*MC_Shocks!BE150)</f>
        <v>601.16113567992</v>
      </c>
      <c r="BH153" s="0" t="n">
        <f aca="false">BG153*EXP((Inputs!$B$6-Inputs!$B$7-0.5*Inputs!$B$8^2)*$B$2+Inputs!$B$8*SQRT($B$2)*MC_Shocks!BF150)</f>
        <v>596.148279475029</v>
      </c>
      <c r="BI153" s="0" t="n">
        <f aca="false">BH153*EXP((Inputs!$B$6-Inputs!$B$7-0.5*Inputs!$B$8^2)*$B$2+Inputs!$B$8*SQRT($B$2)*MC_Shocks!BG150)</f>
        <v>590.279198101017</v>
      </c>
      <c r="BJ153" s="0" t="n">
        <f aca="false">BI153*EXP((Inputs!$B$6-Inputs!$B$7-0.5*Inputs!$B$8^2)*$B$2+Inputs!$B$8*SQRT($B$2)*MC_Shocks!BH150)</f>
        <v>585.64560917587</v>
      </c>
      <c r="BK153" s="0" t="n">
        <f aca="false">BJ153*EXP((Inputs!$B$6-Inputs!$B$7-0.5*Inputs!$B$8^2)*$B$2+Inputs!$B$8*SQRT($B$2)*MC_Shocks!BI150)</f>
        <v>582.350386270049</v>
      </c>
      <c r="BL153" s="0" t="n">
        <f aca="false">BK153*EXP((Inputs!$B$6-Inputs!$B$7-0.5*Inputs!$B$8^2)*$B$2+Inputs!$B$8*SQRT($B$2)*MC_Shocks!BJ150)</f>
        <v>584.101579739321</v>
      </c>
      <c r="BM153" s="0" t="n">
        <f aca="false">BL153*EXP((Inputs!$B$6-Inputs!$B$7-0.5*Inputs!$B$8^2)*$B$2+Inputs!$B$8*SQRT($B$2)*MC_Shocks!BK150)</f>
        <v>580.48086414095</v>
      </c>
      <c r="BN153" s="0" t="n">
        <f aca="false">AVERAGE(C153:BM153)</f>
        <v>595.874625631897</v>
      </c>
      <c r="BO153" s="0" t="n">
        <f aca="false">MAX(B153:BM153)</f>
        <v>623.537372151896</v>
      </c>
      <c r="BP153" s="0" t="n">
        <f aca="false">MAX(BM153-Inputs!$B$4,0)</f>
        <v>5.48086414095019</v>
      </c>
      <c r="BQ153" s="0" t="n">
        <f aca="false">MAX(Inputs!$B$4-BM153,0)</f>
        <v>0</v>
      </c>
      <c r="BR153" s="0" t="n">
        <f aca="false">MAX(BN153-Inputs!$B$4,0)</f>
        <v>20.8746256318971</v>
      </c>
      <c r="BS153" s="0" t="n">
        <f aca="false">IF(BO153&gt;=Inputs!$B$9,0,MAX(BM153-Inputs!$B$4,0))</f>
        <v>0</v>
      </c>
    </row>
    <row r="154" customFormat="false" ht="15" hidden="false" customHeight="false" outlineLevel="0" collapsed="false">
      <c r="A154" s="0" t="n">
        <v>150</v>
      </c>
      <c r="B154" s="0" t="n">
        <f aca="false">Inputs!$B$3</f>
        <v>574.788024902344</v>
      </c>
      <c r="C154" s="0" t="n">
        <f aca="false">B154*EXP((Inputs!$B$6-Inputs!$B$7-0.5*Inputs!$B$8^2)*$B$2+Inputs!$B$8*SQRT($B$2)*MC_Shocks!A151)</f>
        <v>582.862022494445</v>
      </c>
      <c r="D154" s="0" t="n">
        <f aca="false">C154*EXP((Inputs!$B$6-Inputs!$B$7-0.5*Inputs!$B$8^2)*$B$2+Inputs!$B$8*SQRT($B$2)*MC_Shocks!B151)</f>
        <v>587.686220607159</v>
      </c>
      <c r="E154" s="0" t="n">
        <f aca="false">D154*EXP((Inputs!$B$6-Inputs!$B$7-0.5*Inputs!$B$8^2)*$B$2+Inputs!$B$8*SQRT($B$2)*MC_Shocks!C151)</f>
        <v>591.522770883385</v>
      </c>
      <c r="F154" s="0" t="n">
        <f aca="false">E154*EXP((Inputs!$B$6-Inputs!$B$7-0.5*Inputs!$B$8^2)*$B$2+Inputs!$B$8*SQRT($B$2)*MC_Shocks!D151)</f>
        <v>591.017281345077</v>
      </c>
      <c r="G154" s="0" t="n">
        <f aca="false">F154*EXP((Inputs!$B$6-Inputs!$B$7-0.5*Inputs!$B$8^2)*$B$2+Inputs!$B$8*SQRT($B$2)*MC_Shocks!E151)</f>
        <v>598.216252922345</v>
      </c>
      <c r="H154" s="0" t="n">
        <f aca="false">G154*EXP((Inputs!$B$6-Inputs!$B$7-0.5*Inputs!$B$8^2)*$B$2+Inputs!$B$8*SQRT($B$2)*MC_Shocks!F151)</f>
        <v>597.238907309716</v>
      </c>
      <c r="I154" s="0" t="n">
        <f aca="false">H154*EXP((Inputs!$B$6-Inputs!$B$7-0.5*Inputs!$B$8^2)*$B$2+Inputs!$B$8*SQRT($B$2)*MC_Shocks!G151)</f>
        <v>597.147137934392</v>
      </c>
      <c r="J154" s="0" t="n">
        <f aca="false">I154*EXP((Inputs!$B$6-Inputs!$B$7-0.5*Inputs!$B$8^2)*$B$2+Inputs!$B$8*SQRT($B$2)*MC_Shocks!H151)</f>
        <v>598.0092812618</v>
      </c>
      <c r="K154" s="0" t="n">
        <f aca="false">J154*EXP((Inputs!$B$6-Inputs!$B$7-0.5*Inputs!$B$8^2)*$B$2+Inputs!$B$8*SQRT($B$2)*MC_Shocks!I151)</f>
        <v>601.404730806903</v>
      </c>
      <c r="L154" s="0" t="n">
        <f aca="false">K154*EXP((Inputs!$B$6-Inputs!$B$7-0.5*Inputs!$B$8^2)*$B$2+Inputs!$B$8*SQRT($B$2)*MC_Shocks!J151)</f>
        <v>604.50807704874</v>
      </c>
      <c r="M154" s="0" t="n">
        <f aca="false">L154*EXP((Inputs!$B$6-Inputs!$B$7-0.5*Inputs!$B$8^2)*$B$2+Inputs!$B$8*SQRT($B$2)*MC_Shocks!K151)</f>
        <v>602.290693858176</v>
      </c>
      <c r="N154" s="0" t="n">
        <f aca="false">M154*EXP((Inputs!$B$6-Inputs!$B$7-0.5*Inputs!$B$8^2)*$B$2+Inputs!$B$8*SQRT($B$2)*MC_Shocks!L151)</f>
        <v>599.806029186546</v>
      </c>
      <c r="O154" s="0" t="n">
        <f aca="false">N154*EXP((Inputs!$B$6-Inputs!$B$7-0.5*Inputs!$B$8^2)*$B$2+Inputs!$B$8*SQRT($B$2)*MC_Shocks!M151)</f>
        <v>602.915449914694</v>
      </c>
      <c r="P154" s="0" t="n">
        <f aca="false">O154*EXP((Inputs!$B$6-Inputs!$B$7-0.5*Inputs!$B$8^2)*$B$2+Inputs!$B$8*SQRT($B$2)*MC_Shocks!N151)</f>
        <v>606.403279702481</v>
      </c>
      <c r="Q154" s="0" t="n">
        <f aca="false">P154*EXP((Inputs!$B$6-Inputs!$B$7-0.5*Inputs!$B$8^2)*$B$2+Inputs!$B$8*SQRT($B$2)*MC_Shocks!O151)</f>
        <v>604.571009544224</v>
      </c>
      <c r="R154" s="0" t="n">
        <f aca="false">Q154*EXP((Inputs!$B$6-Inputs!$B$7-0.5*Inputs!$B$8^2)*$B$2+Inputs!$B$8*SQRT($B$2)*MC_Shocks!P151)</f>
        <v>597.062834381347</v>
      </c>
      <c r="S154" s="0" t="n">
        <f aca="false">R154*EXP((Inputs!$B$6-Inputs!$B$7-0.5*Inputs!$B$8^2)*$B$2+Inputs!$B$8*SQRT($B$2)*MC_Shocks!Q151)</f>
        <v>596.137923337991</v>
      </c>
      <c r="T154" s="0" t="n">
        <f aca="false">S154*EXP((Inputs!$B$6-Inputs!$B$7-0.5*Inputs!$B$8^2)*$B$2+Inputs!$B$8*SQRT($B$2)*MC_Shocks!R151)</f>
        <v>599.150482142013</v>
      </c>
      <c r="U154" s="0" t="n">
        <f aca="false">T154*EXP((Inputs!$B$6-Inputs!$B$7-0.5*Inputs!$B$8^2)*$B$2+Inputs!$B$8*SQRT($B$2)*MC_Shocks!S151)</f>
        <v>607.850776194168</v>
      </c>
      <c r="V154" s="0" t="n">
        <f aca="false">U154*EXP((Inputs!$B$6-Inputs!$B$7-0.5*Inputs!$B$8^2)*$B$2+Inputs!$B$8*SQRT($B$2)*MC_Shocks!T151)</f>
        <v>602.158314658032</v>
      </c>
      <c r="W154" s="0" t="n">
        <f aca="false">V154*EXP((Inputs!$B$6-Inputs!$B$7-0.5*Inputs!$B$8^2)*$B$2+Inputs!$B$8*SQRT($B$2)*MC_Shocks!U151)</f>
        <v>600.18068197365</v>
      </c>
      <c r="X154" s="0" t="n">
        <f aca="false">W154*EXP((Inputs!$B$6-Inputs!$B$7-0.5*Inputs!$B$8^2)*$B$2+Inputs!$B$8*SQRT($B$2)*MC_Shocks!V151)</f>
        <v>598.385952307494</v>
      </c>
      <c r="Y154" s="0" t="n">
        <f aca="false">X154*EXP((Inputs!$B$6-Inputs!$B$7-0.5*Inputs!$B$8^2)*$B$2+Inputs!$B$8*SQRT($B$2)*MC_Shocks!W151)</f>
        <v>604.913715912923</v>
      </c>
      <c r="Z154" s="0" t="n">
        <f aca="false">Y154*EXP((Inputs!$B$6-Inputs!$B$7-0.5*Inputs!$B$8^2)*$B$2+Inputs!$B$8*SQRT($B$2)*MC_Shocks!X151)</f>
        <v>604.803110388489</v>
      </c>
      <c r="AA154" s="0" t="n">
        <f aca="false">Z154*EXP((Inputs!$B$6-Inputs!$B$7-0.5*Inputs!$B$8^2)*$B$2+Inputs!$B$8*SQRT($B$2)*MC_Shocks!Y151)</f>
        <v>600.522139458039</v>
      </c>
      <c r="AB154" s="0" t="n">
        <f aca="false">AA154*EXP((Inputs!$B$6-Inputs!$B$7-0.5*Inputs!$B$8^2)*$B$2+Inputs!$B$8*SQRT($B$2)*MC_Shocks!Z151)</f>
        <v>603.246525473326</v>
      </c>
      <c r="AC154" s="0" t="n">
        <f aca="false">AB154*EXP((Inputs!$B$6-Inputs!$B$7-0.5*Inputs!$B$8^2)*$B$2+Inputs!$B$8*SQRT($B$2)*MC_Shocks!AA151)</f>
        <v>601.369943007374</v>
      </c>
      <c r="AD154" s="0" t="n">
        <f aca="false">AC154*EXP((Inputs!$B$6-Inputs!$B$7-0.5*Inputs!$B$8^2)*$B$2+Inputs!$B$8*SQRT($B$2)*MC_Shocks!AB151)</f>
        <v>595.613282846908</v>
      </c>
      <c r="AE154" s="0" t="n">
        <f aca="false">AD154*EXP((Inputs!$B$6-Inputs!$B$7-0.5*Inputs!$B$8^2)*$B$2+Inputs!$B$8*SQRT($B$2)*MC_Shocks!AC151)</f>
        <v>591.465641159535</v>
      </c>
      <c r="AF154" s="0" t="n">
        <f aca="false">AE154*EXP((Inputs!$B$6-Inputs!$B$7-0.5*Inputs!$B$8^2)*$B$2+Inputs!$B$8*SQRT($B$2)*MC_Shocks!AD151)</f>
        <v>599.714680112528</v>
      </c>
      <c r="AG154" s="0" t="n">
        <f aca="false">AF154*EXP((Inputs!$B$6-Inputs!$B$7-0.5*Inputs!$B$8^2)*$B$2+Inputs!$B$8*SQRT($B$2)*MC_Shocks!AE151)</f>
        <v>601.602094060569</v>
      </c>
      <c r="AH154" s="0" t="n">
        <f aca="false">AG154*EXP((Inputs!$B$6-Inputs!$B$7-0.5*Inputs!$B$8^2)*$B$2+Inputs!$B$8*SQRT($B$2)*MC_Shocks!AF151)</f>
        <v>602.173396253862</v>
      </c>
      <c r="AI154" s="0" t="n">
        <f aca="false">AH154*EXP((Inputs!$B$6-Inputs!$B$7-0.5*Inputs!$B$8^2)*$B$2+Inputs!$B$8*SQRT($B$2)*MC_Shocks!AG151)</f>
        <v>601.037523647403</v>
      </c>
      <c r="AJ154" s="0" t="n">
        <f aca="false">AI154*EXP((Inputs!$B$6-Inputs!$B$7-0.5*Inputs!$B$8^2)*$B$2+Inputs!$B$8*SQRT($B$2)*MC_Shocks!AH151)</f>
        <v>602.488935584224</v>
      </c>
      <c r="AK154" s="0" t="n">
        <f aca="false">AJ154*EXP((Inputs!$B$6-Inputs!$B$7-0.5*Inputs!$B$8^2)*$B$2+Inputs!$B$8*SQRT($B$2)*MC_Shocks!AI151)</f>
        <v>603.886779715503</v>
      </c>
      <c r="AL154" s="0" t="n">
        <f aca="false">AK154*EXP((Inputs!$B$6-Inputs!$B$7-0.5*Inputs!$B$8^2)*$B$2+Inputs!$B$8*SQRT($B$2)*MC_Shocks!AJ151)</f>
        <v>605.345168138398</v>
      </c>
      <c r="AM154" s="0" t="n">
        <f aca="false">AL154*EXP((Inputs!$B$6-Inputs!$B$7-0.5*Inputs!$B$8^2)*$B$2+Inputs!$B$8*SQRT($B$2)*MC_Shocks!AK151)</f>
        <v>605.954081761302</v>
      </c>
      <c r="AN154" s="0" t="n">
        <f aca="false">AM154*EXP((Inputs!$B$6-Inputs!$B$7-0.5*Inputs!$B$8^2)*$B$2+Inputs!$B$8*SQRT($B$2)*MC_Shocks!AL151)</f>
        <v>610.202385446531</v>
      </c>
      <c r="AO154" s="0" t="n">
        <f aca="false">AN154*EXP((Inputs!$B$6-Inputs!$B$7-0.5*Inputs!$B$8^2)*$B$2+Inputs!$B$8*SQRT($B$2)*MC_Shocks!AM151)</f>
        <v>610.371809438194</v>
      </c>
      <c r="AP154" s="0" t="n">
        <f aca="false">AO154*EXP((Inputs!$B$6-Inputs!$B$7-0.5*Inputs!$B$8^2)*$B$2+Inputs!$B$8*SQRT($B$2)*MC_Shocks!AN151)</f>
        <v>605.712028265754</v>
      </c>
      <c r="AQ154" s="0" t="n">
        <f aca="false">AP154*EXP((Inputs!$B$6-Inputs!$B$7-0.5*Inputs!$B$8^2)*$B$2+Inputs!$B$8*SQRT($B$2)*MC_Shocks!AO151)</f>
        <v>602.83327928233</v>
      </c>
      <c r="AR154" s="0" t="n">
        <f aca="false">AQ154*EXP((Inputs!$B$6-Inputs!$B$7-0.5*Inputs!$B$8^2)*$B$2+Inputs!$B$8*SQRT($B$2)*MC_Shocks!AP151)</f>
        <v>593.498996186046</v>
      </c>
      <c r="AS154" s="0" t="n">
        <f aca="false">AR154*EXP((Inputs!$B$6-Inputs!$B$7-0.5*Inputs!$B$8^2)*$B$2+Inputs!$B$8*SQRT($B$2)*MC_Shocks!AQ151)</f>
        <v>603.175688406222</v>
      </c>
      <c r="AT154" s="0" t="n">
        <f aca="false">AS154*EXP((Inputs!$B$6-Inputs!$B$7-0.5*Inputs!$B$8^2)*$B$2+Inputs!$B$8*SQRT($B$2)*MC_Shocks!AR151)</f>
        <v>607.375391768586</v>
      </c>
      <c r="AU154" s="0" t="n">
        <f aca="false">AT154*EXP((Inputs!$B$6-Inputs!$B$7-0.5*Inputs!$B$8^2)*$B$2+Inputs!$B$8*SQRT($B$2)*MC_Shocks!AS151)</f>
        <v>603.445933694669</v>
      </c>
      <c r="AV154" s="0" t="n">
        <f aca="false">AU154*EXP((Inputs!$B$6-Inputs!$B$7-0.5*Inputs!$B$8^2)*$B$2+Inputs!$B$8*SQRT($B$2)*MC_Shocks!AT151)</f>
        <v>602.155014983802</v>
      </c>
      <c r="AW154" s="0" t="n">
        <f aca="false">AV154*EXP((Inputs!$B$6-Inputs!$B$7-0.5*Inputs!$B$8^2)*$B$2+Inputs!$B$8*SQRT($B$2)*MC_Shocks!AU151)</f>
        <v>599.176926107754</v>
      </c>
      <c r="AX154" s="0" t="n">
        <f aca="false">AW154*EXP((Inputs!$B$6-Inputs!$B$7-0.5*Inputs!$B$8^2)*$B$2+Inputs!$B$8*SQRT($B$2)*MC_Shocks!AV151)</f>
        <v>606.611296775292</v>
      </c>
      <c r="AY154" s="0" t="n">
        <f aca="false">AX154*EXP((Inputs!$B$6-Inputs!$B$7-0.5*Inputs!$B$8^2)*$B$2+Inputs!$B$8*SQRT($B$2)*MC_Shocks!AW151)</f>
        <v>599.873449673759</v>
      </c>
      <c r="AZ154" s="0" t="n">
        <f aca="false">AY154*EXP((Inputs!$B$6-Inputs!$B$7-0.5*Inputs!$B$8^2)*$B$2+Inputs!$B$8*SQRT($B$2)*MC_Shocks!AX151)</f>
        <v>600.475101422178</v>
      </c>
      <c r="BA154" s="0" t="n">
        <f aca="false">AZ154*EXP((Inputs!$B$6-Inputs!$B$7-0.5*Inputs!$B$8^2)*$B$2+Inputs!$B$8*SQRT($B$2)*MC_Shocks!AY151)</f>
        <v>600.014941951576</v>
      </c>
      <c r="BB154" s="0" t="n">
        <f aca="false">BA154*EXP((Inputs!$B$6-Inputs!$B$7-0.5*Inputs!$B$8^2)*$B$2+Inputs!$B$8*SQRT($B$2)*MC_Shocks!AZ151)</f>
        <v>604.020516135398</v>
      </c>
      <c r="BC154" s="0" t="n">
        <f aca="false">BB154*EXP((Inputs!$B$6-Inputs!$B$7-0.5*Inputs!$B$8^2)*$B$2+Inputs!$B$8*SQRT($B$2)*MC_Shocks!BA151)</f>
        <v>603.579275234608</v>
      </c>
      <c r="BD154" s="0" t="n">
        <f aca="false">BC154*EXP((Inputs!$B$6-Inputs!$B$7-0.5*Inputs!$B$8^2)*$B$2+Inputs!$B$8*SQRT($B$2)*MC_Shocks!BB151)</f>
        <v>595.275257573145</v>
      </c>
      <c r="BE154" s="0" t="n">
        <f aca="false">BD154*EXP((Inputs!$B$6-Inputs!$B$7-0.5*Inputs!$B$8^2)*$B$2+Inputs!$B$8*SQRT($B$2)*MC_Shocks!BC151)</f>
        <v>594.146627220223</v>
      </c>
      <c r="BF154" s="0" t="n">
        <f aca="false">BE154*EXP((Inputs!$B$6-Inputs!$B$7-0.5*Inputs!$B$8^2)*$B$2+Inputs!$B$8*SQRT($B$2)*MC_Shocks!BD151)</f>
        <v>589.637734411466</v>
      </c>
      <c r="BG154" s="0" t="n">
        <f aca="false">BF154*EXP((Inputs!$B$6-Inputs!$B$7-0.5*Inputs!$B$8^2)*$B$2+Inputs!$B$8*SQRT($B$2)*MC_Shocks!BE151)</f>
        <v>590.065748012381</v>
      </c>
      <c r="BH154" s="0" t="n">
        <f aca="false">BG154*EXP((Inputs!$B$6-Inputs!$B$7-0.5*Inputs!$B$8^2)*$B$2+Inputs!$B$8*SQRT($B$2)*MC_Shocks!BF151)</f>
        <v>596.873719675624</v>
      </c>
      <c r="BI154" s="0" t="n">
        <f aca="false">BH154*EXP((Inputs!$B$6-Inputs!$B$7-0.5*Inputs!$B$8^2)*$B$2+Inputs!$B$8*SQRT($B$2)*MC_Shocks!BG151)</f>
        <v>588.749679708278</v>
      </c>
      <c r="BJ154" s="0" t="n">
        <f aca="false">BI154*EXP((Inputs!$B$6-Inputs!$B$7-0.5*Inputs!$B$8^2)*$B$2+Inputs!$B$8*SQRT($B$2)*MC_Shocks!BH151)</f>
        <v>585.079241310561</v>
      </c>
      <c r="BK154" s="0" t="n">
        <f aca="false">BJ154*EXP((Inputs!$B$6-Inputs!$B$7-0.5*Inputs!$B$8^2)*$B$2+Inputs!$B$8*SQRT($B$2)*MC_Shocks!BI151)</f>
        <v>582.574532106788</v>
      </c>
      <c r="BL154" s="0" t="n">
        <f aca="false">BK154*EXP((Inputs!$B$6-Inputs!$B$7-0.5*Inputs!$B$8^2)*$B$2+Inputs!$B$8*SQRT($B$2)*MC_Shocks!BJ151)</f>
        <v>580.868264846266</v>
      </c>
      <c r="BM154" s="0" t="n">
        <f aca="false">BL154*EXP((Inputs!$B$6-Inputs!$B$7-0.5*Inputs!$B$8^2)*$B$2+Inputs!$B$8*SQRT($B$2)*MC_Shocks!BK151)</f>
        <v>584.343916858859</v>
      </c>
      <c r="BN154" s="0" t="n">
        <f aca="false">AVERAGE(C154:BM154)</f>
        <v>598.901585457642</v>
      </c>
      <c r="BO154" s="0" t="n">
        <f aca="false">MAX(B154:BM154)</f>
        <v>610.371809438194</v>
      </c>
      <c r="BP154" s="0" t="n">
        <f aca="false">MAX(BM154-Inputs!$B$4,0)</f>
        <v>9.34391685885885</v>
      </c>
      <c r="BQ154" s="0" t="n">
        <f aca="false">MAX(Inputs!$B$4-BM154,0)</f>
        <v>0</v>
      </c>
      <c r="BR154" s="0" t="n">
        <f aca="false">MAX(BN154-Inputs!$B$4,0)</f>
        <v>23.9015854576421</v>
      </c>
      <c r="BS154" s="0" t="n">
        <f aca="false">IF(BO154&gt;=Inputs!$B$9,0,MAX(BM154-Inputs!$B$4,0))</f>
        <v>0</v>
      </c>
    </row>
    <row r="155" customFormat="false" ht="15" hidden="false" customHeight="false" outlineLevel="0" collapsed="false">
      <c r="A155" s="0" t="n">
        <v>151</v>
      </c>
      <c r="B155" s="0" t="n">
        <f aca="false">Inputs!$B$3</f>
        <v>574.788024902344</v>
      </c>
      <c r="C155" s="0" t="n">
        <f aca="false">B155*EXP((Inputs!$B$6-Inputs!$B$7-0.5*Inputs!$B$8^2)*$B$2+Inputs!$B$8*SQRT($B$2)*MC_Shocks!A152)</f>
        <v>574.051392972845</v>
      </c>
      <c r="D155" s="0" t="n">
        <f aca="false">C155*EXP((Inputs!$B$6-Inputs!$B$7-0.5*Inputs!$B$8^2)*$B$2+Inputs!$B$8*SQRT($B$2)*MC_Shocks!B152)</f>
        <v>576.002385178511</v>
      </c>
      <c r="E155" s="0" t="n">
        <f aca="false">D155*EXP((Inputs!$B$6-Inputs!$B$7-0.5*Inputs!$B$8^2)*$B$2+Inputs!$B$8*SQRT($B$2)*MC_Shocks!C152)</f>
        <v>573.204127195381</v>
      </c>
      <c r="F155" s="0" t="n">
        <f aca="false">E155*EXP((Inputs!$B$6-Inputs!$B$7-0.5*Inputs!$B$8^2)*$B$2+Inputs!$B$8*SQRT($B$2)*MC_Shocks!D152)</f>
        <v>574.304764932616</v>
      </c>
      <c r="G155" s="0" t="n">
        <f aca="false">F155*EXP((Inputs!$B$6-Inputs!$B$7-0.5*Inputs!$B$8^2)*$B$2+Inputs!$B$8*SQRT($B$2)*MC_Shocks!E152)</f>
        <v>577.9138278242</v>
      </c>
      <c r="H155" s="0" t="n">
        <f aca="false">G155*EXP((Inputs!$B$6-Inputs!$B$7-0.5*Inputs!$B$8^2)*$B$2+Inputs!$B$8*SQRT($B$2)*MC_Shocks!F152)</f>
        <v>574.620483800515</v>
      </c>
      <c r="I155" s="0" t="n">
        <f aca="false">H155*EXP((Inputs!$B$6-Inputs!$B$7-0.5*Inputs!$B$8^2)*$B$2+Inputs!$B$8*SQRT($B$2)*MC_Shocks!G152)</f>
        <v>578.247863249199</v>
      </c>
      <c r="J155" s="0" t="n">
        <f aca="false">I155*EXP((Inputs!$B$6-Inputs!$B$7-0.5*Inputs!$B$8^2)*$B$2+Inputs!$B$8*SQRT($B$2)*MC_Shocks!H152)</f>
        <v>578.542728497536</v>
      </c>
      <c r="K155" s="0" t="n">
        <f aca="false">J155*EXP((Inputs!$B$6-Inputs!$B$7-0.5*Inputs!$B$8^2)*$B$2+Inputs!$B$8*SQRT($B$2)*MC_Shocks!I152)</f>
        <v>583.415909725158</v>
      </c>
      <c r="L155" s="0" t="n">
        <f aca="false">K155*EXP((Inputs!$B$6-Inputs!$B$7-0.5*Inputs!$B$8^2)*$B$2+Inputs!$B$8*SQRT($B$2)*MC_Shocks!J152)</f>
        <v>582.539386386066</v>
      </c>
      <c r="M155" s="0" t="n">
        <f aca="false">L155*EXP((Inputs!$B$6-Inputs!$B$7-0.5*Inputs!$B$8^2)*$B$2+Inputs!$B$8*SQRT($B$2)*MC_Shocks!K152)</f>
        <v>584.359003487386</v>
      </c>
      <c r="N155" s="0" t="n">
        <f aca="false">M155*EXP((Inputs!$B$6-Inputs!$B$7-0.5*Inputs!$B$8^2)*$B$2+Inputs!$B$8*SQRT($B$2)*MC_Shocks!L152)</f>
        <v>584.225901704852</v>
      </c>
      <c r="O155" s="0" t="n">
        <f aca="false">N155*EXP((Inputs!$B$6-Inputs!$B$7-0.5*Inputs!$B$8^2)*$B$2+Inputs!$B$8*SQRT($B$2)*MC_Shocks!M152)</f>
        <v>583.835231756288</v>
      </c>
      <c r="P155" s="0" t="n">
        <f aca="false">O155*EXP((Inputs!$B$6-Inputs!$B$7-0.5*Inputs!$B$8^2)*$B$2+Inputs!$B$8*SQRT($B$2)*MC_Shocks!N152)</f>
        <v>585.090899145653</v>
      </c>
      <c r="Q155" s="0" t="n">
        <f aca="false">P155*EXP((Inputs!$B$6-Inputs!$B$7-0.5*Inputs!$B$8^2)*$B$2+Inputs!$B$8*SQRT($B$2)*MC_Shocks!O152)</f>
        <v>587.643233931317</v>
      </c>
      <c r="R155" s="0" t="n">
        <f aca="false">Q155*EXP((Inputs!$B$6-Inputs!$B$7-0.5*Inputs!$B$8^2)*$B$2+Inputs!$B$8*SQRT($B$2)*MC_Shocks!P152)</f>
        <v>581.901737034195</v>
      </c>
      <c r="S155" s="0" t="n">
        <f aca="false">R155*EXP((Inputs!$B$6-Inputs!$B$7-0.5*Inputs!$B$8^2)*$B$2+Inputs!$B$8*SQRT($B$2)*MC_Shocks!Q152)</f>
        <v>588.61297769133</v>
      </c>
      <c r="T155" s="0" t="n">
        <f aca="false">S155*EXP((Inputs!$B$6-Inputs!$B$7-0.5*Inputs!$B$8^2)*$B$2+Inputs!$B$8*SQRT($B$2)*MC_Shocks!R152)</f>
        <v>580.047836775694</v>
      </c>
      <c r="U155" s="0" t="n">
        <f aca="false">T155*EXP((Inputs!$B$6-Inputs!$B$7-0.5*Inputs!$B$8^2)*$B$2+Inputs!$B$8*SQRT($B$2)*MC_Shocks!S152)</f>
        <v>576.959640723586</v>
      </c>
      <c r="V155" s="0" t="n">
        <f aca="false">U155*EXP((Inputs!$B$6-Inputs!$B$7-0.5*Inputs!$B$8^2)*$B$2+Inputs!$B$8*SQRT($B$2)*MC_Shocks!T152)</f>
        <v>576.582717804288</v>
      </c>
      <c r="W155" s="0" t="n">
        <f aca="false">V155*EXP((Inputs!$B$6-Inputs!$B$7-0.5*Inputs!$B$8^2)*$B$2+Inputs!$B$8*SQRT($B$2)*MC_Shocks!U152)</f>
        <v>578.526494205715</v>
      </c>
      <c r="X155" s="0" t="n">
        <f aca="false">W155*EXP((Inputs!$B$6-Inputs!$B$7-0.5*Inputs!$B$8^2)*$B$2+Inputs!$B$8*SQRT($B$2)*MC_Shocks!V152)</f>
        <v>585.860898350813</v>
      </c>
      <c r="Y155" s="0" t="n">
        <f aca="false">X155*EXP((Inputs!$B$6-Inputs!$B$7-0.5*Inputs!$B$8^2)*$B$2+Inputs!$B$8*SQRT($B$2)*MC_Shocks!W152)</f>
        <v>577.342085752982</v>
      </c>
      <c r="Z155" s="0" t="n">
        <f aca="false">Y155*EXP((Inputs!$B$6-Inputs!$B$7-0.5*Inputs!$B$8^2)*$B$2+Inputs!$B$8*SQRT($B$2)*MC_Shocks!X152)</f>
        <v>575.075749524791</v>
      </c>
      <c r="AA155" s="0" t="n">
        <f aca="false">Z155*EXP((Inputs!$B$6-Inputs!$B$7-0.5*Inputs!$B$8^2)*$B$2+Inputs!$B$8*SQRT($B$2)*MC_Shocks!Y152)</f>
        <v>565.507756175476</v>
      </c>
      <c r="AB155" s="0" t="n">
        <f aca="false">AA155*EXP((Inputs!$B$6-Inputs!$B$7-0.5*Inputs!$B$8^2)*$B$2+Inputs!$B$8*SQRT($B$2)*MC_Shocks!Z152)</f>
        <v>565.702993873635</v>
      </c>
      <c r="AC155" s="0" t="n">
        <f aca="false">AB155*EXP((Inputs!$B$6-Inputs!$B$7-0.5*Inputs!$B$8^2)*$B$2+Inputs!$B$8*SQRT($B$2)*MC_Shocks!AA152)</f>
        <v>566.977022185455</v>
      </c>
      <c r="AD155" s="0" t="n">
        <f aca="false">AC155*EXP((Inputs!$B$6-Inputs!$B$7-0.5*Inputs!$B$8^2)*$B$2+Inputs!$B$8*SQRT($B$2)*MC_Shocks!AB152)</f>
        <v>574.231615312167</v>
      </c>
      <c r="AE155" s="0" t="n">
        <f aca="false">AD155*EXP((Inputs!$B$6-Inputs!$B$7-0.5*Inputs!$B$8^2)*$B$2+Inputs!$B$8*SQRT($B$2)*MC_Shocks!AC152)</f>
        <v>574.835633123012</v>
      </c>
      <c r="AF155" s="0" t="n">
        <f aca="false">AE155*EXP((Inputs!$B$6-Inputs!$B$7-0.5*Inputs!$B$8^2)*$B$2+Inputs!$B$8*SQRT($B$2)*MC_Shocks!AD152)</f>
        <v>579.670989337909</v>
      </c>
      <c r="AG155" s="0" t="n">
        <f aca="false">AF155*EXP((Inputs!$B$6-Inputs!$B$7-0.5*Inputs!$B$8^2)*$B$2+Inputs!$B$8*SQRT($B$2)*MC_Shocks!AE152)</f>
        <v>582.416930873855</v>
      </c>
      <c r="AH155" s="0" t="n">
        <f aca="false">AG155*EXP((Inputs!$B$6-Inputs!$B$7-0.5*Inputs!$B$8^2)*$B$2+Inputs!$B$8*SQRT($B$2)*MC_Shocks!AF152)</f>
        <v>580.464176675506</v>
      </c>
      <c r="AI155" s="0" t="n">
        <f aca="false">AH155*EXP((Inputs!$B$6-Inputs!$B$7-0.5*Inputs!$B$8^2)*$B$2+Inputs!$B$8*SQRT($B$2)*MC_Shocks!AG152)</f>
        <v>574.066466647079</v>
      </c>
      <c r="AJ155" s="0" t="n">
        <f aca="false">AI155*EXP((Inputs!$B$6-Inputs!$B$7-0.5*Inputs!$B$8^2)*$B$2+Inputs!$B$8*SQRT($B$2)*MC_Shocks!AH152)</f>
        <v>575.374478278175</v>
      </c>
      <c r="AK155" s="0" t="n">
        <f aca="false">AJ155*EXP((Inputs!$B$6-Inputs!$B$7-0.5*Inputs!$B$8^2)*$B$2+Inputs!$B$8*SQRT($B$2)*MC_Shocks!AI152)</f>
        <v>568.657679891726</v>
      </c>
      <c r="AL155" s="0" t="n">
        <f aca="false">AK155*EXP((Inputs!$B$6-Inputs!$B$7-0.5*Inputs!$B$8^2)*$B$2+Inputs!$B$8*SQRT($B$2)*MC_Shocks!AJ152)</f>
        <v>574.584856249184</v>
      </c>
      <c r="AM155" s="0" t="n">
        <f aca="false">AL155*EXP((Inputs!$B$6-Inputs!$B$7-0.5*Inputs!$B$8^2)*$B$2+Inputs!$B$8*SQRT($B$2)*MC_Shocks!AK152)</f>
        <v>573.900758223052</v>
      </c>
      <c r="AN155" s="0" t="n">
        <f aca="false">AM155*EXP((Inputs!$B$6-Inputs!$B$7-0.5*Inputs!$B$8^2)*$B$2+Inputs!$B$8*SQRT($B$2)*MC_Shocks!AL152)</f>
        <v>579.422611202414</v>
      </c>
      <c r="AO155" s="0" t="n">
        <f aca="false">AN155*EXP((Inputs!$B$6-Inputs!$B$7-0.5*Inputs!$B$8^2)*$B$2+Inputs!$B$8*SQRT($B$2)*MC_Shocks!AM152)</f>
        <v>577.273937258071</v>
      </c>
      <c r="AP155" s="0" t="n">
        <f aca="false">AO155*EXP((Inputs!$B$6-Inputs!$B$7-0.5*Inputs!$B$8^2)*$B$2+Inputs!$B$8*SQRT($B$2)*MC_Shocks!AN152)</f>
        <v>578.561022822133</v>
      </c>
      <c r="AQ155" s="0" t="n">
        <f aca="false">AP155*EXP((Inputs!$B$6-Inputs!$B$7-0.5*Inputs!$B$8^2)*$B$2+Inputs!$B$8*SQRT($B$2)*MC_Shocks!AO152)</f>
        <v>579.577337633174</v>
      </c>
      <c r="AR155" s="0" t="n">
        <f aca="false">AQ155*EXP((Inputs!$B$6-Inputs!$B$7-0.5*Inputs!$B$8^2)*$B$2+Inputs!$B$8*SQRT($B$2)*MC_Shocks!AP152)</f>
        <v>579.424925640614</v>
      </c>
      <c r="AS155" s="0" t="n">
        <f aca="false">AR155*EXP((Inputs!$B$6-Inputs!$B$7-0.5*Inputs!$B$8^2)*$B$2+Inputs!$B$8*SQRT($B$2)*MC_Shocks!AQ152)</f>
        <v>577.494062428234</v>
      </c>
      <c r="AT155" s="0" t="n">
        <f aca="false">AS155*EXP((Inputs!$B$6-Inputs!$B$7-0.5*Inputs!$B$8^2)*$B$2+Inputs!$B$8*SQRT($B$2)*MC_Shocks!AR152)</f>
        <v>579.349444628167</v>
      </c>
      <c r="AU155" s="0" t="n">
        <f aca="false">AT155*EXP((Inputs!$B$6-Inputs!$B$7-0.5*Inputs!$B$8^2)*$B$2+Inputs!$B$8*SQRT($B$2)*MC_Shocks!AS152)</f>
        <v>575.162688623737</v>
      </c>
      <c r="AV155" s="0" t="n">
        <f aca="false">AU155*EXP((Inputs!$B$6-Inputs!$B$7-0.5*Inputs!$B$8^2)*$B$2+Inputs!$B$8*SQRT($B$2)*MC_Shocks!AT152)</f>
        <v>569.724472257448</v>
      </c>
      <c r="AW155" s="0" t="n">
        <f aca="false">AV155*EXP((Inputs!$B$6-Inputs!$B$7-0.5*Inputs!$B$8^2)*$B$2+Inputs!$B$8*SQRT($B$2)*MC_Shocks!AU152)</f>
        <v>575.423612487635</v>
      </c>
      <c r="AX155" s="0" t="n">
        <f aca="false">AW155*EXP((Inputs!$B$6-Inputs!$B$7-0.5*Inputs!$B$8^2)*$B$2+Inputs!$B$8*SQRT($B$2)*MC_Shocks!AV152)</f>
        <v>578.807185942192</v>
      </c>
      <c r="AY155" s="0" t="n">
        <f aca="false">AX155*EXP((Inputs!$B$6-Inputs!$B$7-0.5*Inputs!$B$8^2)*$B$2+Inputs!$B$8*SQRT($B$2)*MC_Shocks!AW152)</f>
        <v>579.164445235177</v>
      </c>
      <c r="AZ155" s="0" t="n">
        <f aca="false">AY155*EXP((Inputs!$B$6-Inputs!$B$7-0.5*Inputs!$B$8^2)*$B$2+Inputs!$B$8*SQRT($B$2)*MC_Shocks!AX152)</f>
        <v>586.92103657408</v>
      </c>
      <c r="BA155" s="0" t="n">
        <f aca="false">AZ155*EXP((Inputs!$B$6-Inputs!$B$7-0.5*Inputs!$B$8^2)*$B$2+Inputs!$B$8*SQRT($B$2)*MC_Shocks!AY152)</f>
        <v>585.730885753844</v>
      </c>
      <c r="BB155" s="0" t="n">
        <f aca="false">BA155*EXP((Inputs!$B$6-Inputs!$B$7-0.5*Inputs!$B$8^2)*$B$2+Inputs!$B$8*SQRT($B$2)*MC_Shocks!AZ152)</f>
        <v>591.965126681266</v>
      </c>
      <c r="BC155" s="0" t="n">
        <f aca="false">BB155*EXP((Inputs!$B$6-Inputs!$B$7-0.5*Inputs!$B$8^2)*$B$2+Inputs!$B$8*SQRT($B$2)*MC_Shocks!BA152)</f>
        <v>592.846122591456</v>
      </c>
      <c r="BD155" s="0" t="n">
        <f aca="false">BC155*EXP((Inputs!$B$6-Inputs!$B$7-0.5*Inputs!$B$8^2)*$B$2+Inputs!$B$8*SQRT($B$2)*MC_Shocks!BB152)</f>
        <v>588.101702040911</v>
      </c>
      <c r="BE155" s="0" t="n">
        <f aca="false">BD155*EXP((Inputs!$B$6-Inputs!$B$7-0.5*Inputs!$B$8^2)*$B$2+Inputs!$B$8*SQRT($B$2)*MC_Shocks!BC152)</f>
        <v>596.843332330074</v>
      </c>
      <c r="BF155" s="0" t="n">
        <f aca="false">BE155*EXP((Inputs!$B$6-Inputs!$B$7-0.5*Inputs!$B$8^2)*$B$2+Inputs!$B$8*SQRT($B$2)*MC_Shocks!BD152)</f>
        <v>601.60931260867</v>
      </c>
      <c r="BG155" s="0" t="n">
        <f aca="false">BF155*EXP((Inputs!$B$6-Inputs!$B$7-0.5*Inputs!$B$8^2)*$B$2+Inputs!$B$8*SQRT($B$2)*MC_Shocks!BE152)</f>
        <v>601.08870832523</v>
      </c>
      <c r="BH155" s="0" t="n">
        <f aca="false">BG155*EXP((Inputs!$B$6-Inputs!$B$7-0.5*Inputs!$B$8^2)*$B$2+Inputs!$B$8*SQRT($B$2)*MC_Shocks!BF152)</f>
        <v>604.623211915508</v>
      </c>
      <c r="BI155" s="0" t="n">
        <f aca="false">BH155*EXP((Inputs!$B$6-Inputs!$B$7-0.5*Inputs!$B$8^2)*$B$2+Inputs!$B$8*SQRT($B$2)*MC_Shocks!BG152)</f>
        <v>602.746818006099</v>
      </c>
      <c r="BJ155" s="0" t="n">
        <f aca="false">BI155*EXP((Inputs!$B$6-Inputs!$B$7-0.5*Inputs!$B$8^2)*$B$2+Inputs!$B$8*SQRT($B$2)*MC_Shocks!BH152)</f>
        <v>606.781750827652</v>
      </c>
      <c r="BK155" s="0" t="n">
        <f aca="false">BJ155*EXP((Inputs!$B$6-Inputs!$B$7-0.5*Inputs!$B$8^2)*$B$2+Inputs!$B$8*SQRT($B$2)*MC_Shocks!BI152)</f>
        <v>595.436748478847</v>
      </c>
      <c r="BL155" s="0" t="n">
        <f aca="false">BK155*EXP((Inputs!$B$6-Inputs!$B$7-0.5*Inputs!$B$8^2)*$B$2+Inputs!$B$8*SQRT($B$2)*MC_Shocks!BJ152)</f>
        <v>590.694788009624</v>
      </c>
      <c r="BM155" s="0" t="n">
        <f aca="false">BL155*EXP((Inputs!$B$6-Inputs!$B$7-0.5*Inputs!$B$8^2)*$B$2+Inputs!$B$8*SQRT($B$2)*MC_Shocks!BK152)</f>
        <v>595.357584819863</v>
      </c>
      <c r="BN155" s="0" t="n">
        <f aca="false">AVERAGE(C155:BM155)</f>
        <v>581.673516025703</v>
      </c>
      <c r="BO155" s="0" t="n">
        <f aca="false">MAX(B155:BM155)</f>
        <v>606.781750827652</v>
      </c>
      <c r="BP155" s="0" t="n">
        <f aca="false">MAX(BM155-Inputs!$B$4,0)</f>
        <v>20.3575848198632</v>
      </c>
      <c r="BQ155" s="0" t="n">
        <f aca="false">MAX(Inputs!$B$4-BM155,0)</f>
        <v>0</v>
      </c>
      <c r="BR155" s="0" t="n">
        <f aca="false">MAX(BN155-Inputs!$B$4,0)</f>
        <v>6.67351602570261</v>
      </c>
      <c r="BS155" s="0" t="n">
        <f aca="false">IF(BO155&gt;=Inputs!$B$9,0,MAX(BM155-Inputs!$B$4,0))</f>
        <v>0</v>
      </c>
    </row>
    <row r="156" customFormat="false" ht="15" hidden="false" customHeight="false" outlineLevel="0" collapsed="false">
      <c r="A156" s="0" t="n">
        <v>152</v>
      </c>
      <c r="B156" s="0" t="n">
        <f aca="false">Inputs!$B$3</f>
        <v>574.788024902344</v>
      </c>
      <c r="C156" s="0" t="n">
        <f aca="false">B156*EXP((Inputs!$B$6-Inputs!$B$7-0.5*Inputs!$B$8^2)*$B$2+Inputs!$B$8*SQRT($B$2)*MC_Shocks!A153)</f>
        <v>573.704893079046</v>
      </c>
      <c r="D156" s="0" t="n">
        <f aca="false">C156*EXP((Inputs!$B$6-Inputs!$B$7-0.5*Inputs!$B$8^2)*$B$2+Inputs!$B$8*SQRT($B$2)*MC_Shocks!B153)</f>
        <v>574.70444111857</v>
      </c>
      <c r="E156" s="0" t="n">
        <f aca="false">D156*EXP((Inputs!$B$6-Inputs!$B$7-0.5*Inputs!$B$8^2)*$B$2+Inputs!$B$8*SQRT($B$2)*MC_Shocks!C153)</f>
        <v>568.650621067466</v>
      </c>
      <c r="F156" s="0" t="n">
        <f aca="false">E156*EXP((Inputs!$B$6-Inputs!$B$7-0.5*Inputs!$B$8^2)*$B$2+Inputs!$B$8*SQRT($B$2)*MC_Shocks!D153)</f>
        <v>577.102334710415</v>
      </c>
      <c r="G156" s="0" t="n">
        <f aca="false">F156*EXP((Inputs!$B$6-Inputs!$B$7-0.5*Inputs!$B$8^2)*$B$2+Inputs!$B$8*SQRT($B$2)*MC_Shocks!E153)</f>
        <v>582.633509610663</v>
      </c>
      <c r="H156" s="0" t="n">
        <f aca="false">G156*EXP((Inputs!$B$6-Inputs!$B$7-0.5*Inputs!$B$8^2)*$B$2+Inputs!$B$8*SQRT($B$2)*MC_Shocks!F153)</f>
        <v>581.761552362072</v>
      </c>
      <c r="I156" s="0" t="n">
        <f aca="false">H156*EXP((Inputs!$B$6-Inputs!$B$7-0.5*Inputs!$B$8^2)*$B$2+Inputs!$B$8*SQRT($B$2)*MC_Shocks!G153)</f>
        <v>579.951541672069</v>
      </c>
      <c r="J156" s="0" t="n">
        <f aca="false">I156*EXP((Inputs!$B$6-Inputs!$B$7-0.5*Inputs!$B$8^2)*$B$2+Inputs!$B$8*SQRT($B$2)*MC_Shocks!H153)</f>
        <v>584.763031114967</v>
      </c>
      <c r="K156" s="0" t="n">
        <f aca="false">J156*EXP((Inputs!$B$6-Inputs!$B$7-0.5*Inputs!$B$8^2)*$B$2+Inputs!$B$8*SQRT($B$2)*MC_Shocks!I153)</f>
        <v>594.088250737714</v>
      </c>
      <c r="L156" s="0" t="n">
        <f aca="false">K156*EXP((Inputs!$B$6-Inputs!$B$7-0.5*Inputs!$B$8^2)*$B$2+Inputs!$B$8*SQRT($B$2)*MC_Shocks!J153)</f>
        <v>598.656722302692</v>
      </c>
      <c r="M156" s="0" t="n">
        <f aca="false">L156*EXP((Inputs!$B$6-Inputs!$B$7-0.5*Inputs!$B$8^2)*$B$2+Inputs!$B$8*SQRT($B$2)*MC_Shocks!K153)</f>
        <v>609.11769150272</v>
      </c>
      <c r="N156" s="0" t="n">
        <f aca="false">M156*EXP((Inputs!$B$6-Inputs!$B$7-0.5*Inputs!$B$8^2)*$B$2+Inputs!$B$8*SQRT($B$2)*MC_Shocks!L153)</f>
        <v>604.734097618008</v>
      </c>
      <c r="O156" s="0" t="n">
        <f aca="false">N156*EXP((Inputs!$B$6-Inputs!$B$7-0.5*Inputs!$B$8^2)*$B$2+Inputs!$B$8*SQRT($B$2)*MC_Shocks!M153)</f>
        <v>600.872651242174</v>
      </c>
      <c r="P156" s="0" t="n">
        <f aca="false">O156*EXP((Inputs!$B$6-Inputs!$B$7-0.5*Inputs!$B$8^2)*$B$2+Inputs!$B$8*SQRT($B$2)*MC_Shocks!N153)</f>
        <v>595.288118745431</v>
      </c>
      <c r="Q156" s="0" t="n">
        <f aca="false">P156*EXP((Inputs!$B$6-Inputs!$B$7-0.5*Inputs!$B$8^2)*$B$2+Inputs!$B$8*SQRT($B$2)*MC_Shocks!O153)</f>
        <v>597.434299784799</v>
      </c>
      <c r="R156" s="0" t="n">
        <f aca="false">Q156*EXP((Inputs!$B$6-Inputs!$B$7-0.5*Inputs!$B$8^2)*$B$2+Inputs!$B$8*SQRT($B$2)*MC_Shocks!P153)</f>
        <v>598.323575081434</v>
      </c>
      <c r="S156" s="0" t="n">
        <f aca="false">R156*EXP((Inputs!$B$6-Inputs!$B$7-0.5*Inputs!$B$8^2)*$B$2+Inputs!$B$8*SQRT($B$2)*MC_Shocks!Q153)</f>
        <v>597.65915016535</v>
      </c>
      <c r="T156" s="0" t="n">
        <f aca="false">S156*EXP((Inputs!$B$6-Inputs!$B$7-0.5*Inputs!$B$8^2)*$B$2+Inputs!$B$8*SQRT($B$2)*MC_Shocks!R153)</f>
        <v>601.565096570463</v>
      </c>
      <c r="U156" s="0" t="n">
        <f aca="false">T156*EXP((Inputs!$B$6-Inputs!$B$7-0.5*Inputs!$B$8^2)*$B$2+Inputs!$B$8*SQRT($B$2)*MC_Shocks!S153)</f>
        <v>607.53215007014</v>
      </c>
      <c r="V156" s="0" t="n">
        <f aca="false">U156*EXP((Inputs!$B$6-Inputs!$B$7-0.5*Inputs!$B$8^2)*$B$2+Inputs!$B$8*SQRT($B$2)*MC_Shocks!T153)</f>
        <v>600.28011409254</v>
      </c>
      <c r="W156" s="0" t="n">
        <f aca="false">V156*EXP((Inputs!$B$6-Inputs!$B$7-0.5*Inputs!$B$8^2)*$B$2+Inputs!$B$8*SQRT($B$2)*MC_Shocks!U153)</f>
        <v>597.50041299177</v>
      </c>
      <c r="X156" s="0" t="n">
        <f aca="false">W156*EXP((Inputs!$B$6-Inputs!$B$7-0.5*Inputs!$B$8^2)*$B$2+Inputs!$B$8*SQRT($B$2)*MC_Shocks!V153)</f>
        <v>601.457255582788</v>
      </c>
      <c r="Y156" s="0" t="n">
        <f aca="false">X156*EXP((Inputs!$B$6-Inputs!$B$7-0.5*Inputs!$B$8^2)*$B$2+Inputs!$B$8*SQRT($B$2)*MC_Shocks!W153)</f>
        <v>599.286178728341</v>
      </c>
      <c r="Z156" s="0" t="n">
        <f aca="false">Y156*EXP((Inputs!$B$6-Inputs!$B$7-0.5*Inputs!$B$8^2)*$B$2+Inputs!$B$8*SQRT($B$2)*MC_Shocks!X153)</f>
        <v>595.559580433651</v>
      </c>
      <c r="AA156" s="0" t="n">
        <f aca="false">Z156*EXP((Inputs!$B$6-Inputs!$B$7-0.5*Inputs!$B$8^2)*$B$2+Inputs!$B$8*SQRT($B$2)*MC_Shocks!Y153)</f>
        <v>600.447842092864</v>
      </c>
      <c r="AB156" s="0" t="n">
        <f aca="false">AA156*EXP((Inputs!$B$6-Inputs!$B$7-0.5*Inputs!$B$8^2)*$B$2+Inputs!$B$8*SQRT($B$2)*MC_Shocks!Z153)</f>
        <v>594.392903416272</v>
      </c>
      <c r="AC156" s="0" t="n">
        <f aca="false">AB156*EXP((Inputs!$B$6-Inputs!$B$7-0.5*Inputs!$B$8^2)*$B$2+Inputs!$B$8*SQRT($B$2)*MC_Shocks!AA153)</f>
        <v>593.028501528979</v>
      </c>
      <c r="AD156" s="0" t="n">
        <f aca="false">AC156*EXP((Inputs!$B$6-Inputs!$B$7-0.5*Inputs!$B$8^2)*$B$2+Inputs!$B$8*SQRT($B$2)*MC_Shocks!AB153)</f>
        <v>594.632703016052</v>
      </c>
      <c r="AE156" s="0" t="n">
        <f aca="false">AD156*EXP((Inputs!$B$6-Inputs!$B$7-0.5*Inputs!$B$8^2)*$B$2+Inputs!$B$8*SQRT($B$2)*MC_Shocks!AC153)</f>
        <v>591.987870590793</v>
      </c>
      <c r="AF156" s="0" t="n">
        <f aca="false">AE156*EXP((Inputs!$B$6-Inputs!$B$7-0.5*Inputs!$B$8^2)*$B$2+Inputs!$B$8*SQRT($B$2)*MC_Shocks!AD153)</f>
        <v>595.733379286666</v>
      </c>
      <c r="AG156" s="0" t="n">
        <f aca="false">AF156*EXP((Inputs!$B$6-Inputs!$B$7-0.5*Inputs!$B$8^2)*$B$2+Inputs!$B$8*SQRT($B$2)*MC_Shocks!AE153)</f>
        <v>593.106907762144</v>
      </c>
      <c r="AH156" s="0" t="n">
        <f aca="false">AG156*EXP((Inputs!$B$6-Inputs!$B$7-0.5*Inputs!$B$8^2)*$B$2+Inputs!$B$8*SQRT($B$2)*MC_Shocks!AF153)</f>
        <v>599.82834153888</v>
      </c>
      <c r="AI156" s="0" t="n">
        <f aca="false">AH156*EXP((Inputs!$B$6-Inputs!$B$7-0.5*Inputs!$B$8^2)*$B$2+Inputs!$B$8*SQRT($B$2)*MC_Shocks!AG153)</f>
        <v>599.286813523885</v>
      </c>
      <c r="AJ156" s="0" t="n">
        <f aca="false">AI156*EXP((Inputs!$B$6-Inputs!$B$7-0.5*Inputs!$B$8^2)*$B$2+Inputs!$B$8*SQRT($B$2)*MC_Shocks!AH153)</f>
        <v>602.543457629678</v>
      </c>
      <c r="AK156" s="0" t="n">
        <f aca="false">AJ156*EXP((Inputs!$B$6-Inputs!$B$7-0.5*Inputs!$B$8^2)*$B$2+Inputs!$B$8*SQRT($B$2)*MC_Shocks!AI153)</f>
        <v>606.17716706539</v>
      </c>
      <c r="AL156" s="0" t="n">
        <f aca="false">AK156*EXP((Inputs!$B$6-Inputs!$B$7-0.5*Inputs!$B$8^2)*$B$2+Inputs!$B$8*SQRT($B$2)*MC_Shocks!AJ153)</f>
        <v>603.223862401442</v>
      </c>
      <c r="AM156" s="0" t="n">
        <f aca="false">AL156*EXP((Inputs!$B$6-Inputs!$B$7-0.5*Inputs!$B$8^2)*$B$2+Inputs!$B$8*SQRT($B$2)*MC_Shocks!AK153)</f>
        <v>593.532798069914</v>
      </c>
      <c r="AN156" s="0" t="n">
        <f aca="false">AM156*EXP((Inputs!$B$6-Inputs!$B$7-0.5*Inputs!$B$8^2)*$B$2+Inputs!$B$8*SQRT($B$2)*MC_Shocks!AL153)</f>
        <v>595.289989238148</v>
      </c>
      <c r="AO156" s="0" t="n">
        <f aca="false">AN156*EXP((Inputs!$B$6-Inputs!$B$7-0.5*Inputs!$B$8^2)*$B$2+Inputs!$B$8*SQRT($B$2)*MC_Shocks!AM153)</f>
        <v>595.687649721333</v>
      </c>
      <c r="AP156" s="0" t="n">
        <f aca="false">AO156*EXP((Inputs!$B$6-Inputs!$B$7-0.5*Inputs!$B$8^2)*$B$2+Inputs!$B$8*SQRT($B$2)*MC_Shocks!AN153)</f>
        <v>598.376482913929</v>
      </c>
      <c r="AQ156" s="0" t="n">
        <f aca="false">AP156*EXP((Inputs!$B$6-Inputs!$B$7-0.5*Inputs!$B$8^2)*$B$2+Inputs!$B$8*SQRT($B$2)*MC_Shocks!AO153)</f>
        <v>597.358490672435</v>
      </c>
      <c r="AR156" s="0" t="n">
        <f aca="false">AQ156*EXP((Inputs!$B$6-Inputs!$B$7-0.5*Inputs!$B$8^2)*$B$2+Inputs!$B$8*SQRT($B$2)*MC_Shocks!AP153)</f>
        <v>595.378407052752</v>
      </c>
      <c r="AS156" s="0" t="n">
        <f aca="false">AR156*EXP((Inputs!$B$6-Inputs!$B$7-0.5*Inputs!$B$8^2)*$B$2+Inputs!$B$8*SQRT($B$2)*MC_Shocks!AQ153)</f>
        <v>604.997694560909</v>
      </c>
      <c r="AT156" s="0" t="n">
        <f aca="false">AS156*EXP((Inputs!$B$6-Inputs!$B$7-0.5*Inputs!$B$8^2)*$B$2+Inputs!$B$8*SQRT($B$2)*MC_Shocks!AR153)</f>
        <v>598.028760799225</v>
      </c>
      <c r="AU156" s="0" t="n">
        <f aca="false">AT156*EXP((Inputs!$B$6-Inputs!$B$7-0.5*Inputs!$B$8^2)*$B$2+Inputs!$B$8*SQRT($B$2)*MC_Shocks!AS153)</f>
        <v>601.577622919447</v>
      </c>
      <c r="AV156" s="0" t="n">
        <f aca="false">AU156*EXP((Inputs!$B$6-Inputs!$B$7-0.5*Inputs!$B$8^2)*$B$2+Inputs!$B$8*SQRT($B$2)*MC_Shocks!AT153)</f>
        <v>598.898185529555</v>
      </c>
      <c r="AW156" s="0" t="n">
        <f aca="false">AV156*EXP((Inputs!$B$6-Inputs!$B$7-0.5*Inputs!$B$8^2)*$B$2+Inputs!$B$8*SQRT($B$2)*MC_Shocks!AU153)</f>
        <v>597.361357149468</v>
      </c>
      <c r="AX156" s="0" t="n">
        <f aca="false">AW156*EXP((Inputs!$B$6-Inputs!$B$7-0.5*Inputs!$B$8^2)*$B$2+Inputs!$B$8*SQRT($B$2)*MC_Shocks!AV153)</f>
        <v>595.916753488583</v>
      </c>
      <c r="AY156" s="0" t="n">
        <f aca="false">AX156*EXP((Inputs!$B$6-Inputs!$B$7-0.5*Inputs!$B$8^2)*$B$2+Inputs!$B$8*SQRT($B$2)*MC_Shocks!AW153)</f>
        <v>592.18654611242</v>
      </c>
      <c r="AZ156" s="0" t="n">
        <f aca="false">AY156*EXP((Inputs!$B$6-Inputs!$B$7-0.5*Inputs!$B$8^2)*$B$2+Inputs!$B$8*SQRT($B$2)*MC_Shocks!AX153)</f>
        <v>594.932244344538</v>
      </c>
      <c r="BA156" s="0" t="n">
        <f aca="false">AZ156*EXP((Inputs!$B$6-Inputs!$B$7-0.5*Inputs!$B$8^2)*$B$2+Inputs!$B$8*SQRT($B$2)*MC_Shocks!AY153)</f>
        <v>601.588569994669</v>
      </c>
      <c r="BB156" s="0" t="n">
        <f aca="false">BA156*EXP((Inputs!$B$6-Inputs!$B$7-0.5*Inputs!$B$8^2)*$B$2+Inputs!$B$8*SQRT($B$2)*MC_Shocks!AZ153)</f>
        <v>603.892801282161</v>
      </c>
      <c r="BC156" s="0" t="n">
        <f aca="false">BB156*EXP((Inputs!$B$6-Inputs!$B$7-0.5*Inputs!$B$8^2)*$B$2+Inputs!$B$8*SQRT($B$2)*MC_Shocks!BA153)</f>
        <v>604.445285472878</v>
      </c>
      <c r="BD156" s="0" t="n">
        <f aca="false">BC156*EXP((Inputs!$B$6-Inputs!$B$7-0.5*Inputs!$B$8^2)*$B$2+Inputs!$B$8*SQRT($B$2)*MC_Shocks!BB153)</f>
        <v>599.7902961132</v>
      </c>
      <c r="BE156" s="0" t="n">
        <f aca="false">BD156*EXP((Inputs!$B$6-Inputs!$B$7-0.5*Inputs!$B$8^2)*$B$2+Inputs!$B$8*SQRT($B$2)*MC_Shocks!BC153)</f>
        <v>602.311269126656</v>
      </c>
      <c r="BF156" s="0" t="n">
        <f aca="false">BE156*EXP((Inputs!$B$6-Inputs!$B$7-0.5*Inputs!$B$8^2)*$B$2+Inputs!$B$8*SQRT($B$2)*MC_Shocks!BD153)</f>
        <v>612.760976183465</v>
      </c>
      <c r="BG156" s="0" t="n">
        <f aca="false">BF156*EXP((Inputs!$B$6-Inputs!$B$7-0.5*Inputs!$B$8^2)*$B$2+Inputs!$B$8*SQRT($B$2)*MC_Shocks!BE153)</f>
        <v>610.970836556371</v>
      </c>
      <c r="BH156" s="0" t="n">
        <f aca="false">BG156*EXP((Inputs!$B$6-Inputs!$B$7-0.5*Inputs!$B$8^2)*$B$2+Inputs!$B$8*SQRT($B$2)*MC_Shocks!BF153)</f>
        <v>609.208693946588</v>
      </c>
      <c r="BI156" s="0" t="n">
        <f aca="false">BH156*EXP((Inputs!$B$6-Inputs!$B$7-0.5*Inputs!$B$8^2)*$B$2+Inputs!$B$8*SQRT($B$2)*MC_Shocks!BG153)</f>
        <v>606.560284944774</v>
      </c>
      <c r="BJ156" s="0" t="n">
        <f aca="false">BI156*EXP((Inputs!$B$6-Inputs!$B$7-0.5*Inputs!$B$8^2)*$B$2+Inputs!$B$8*SQRT($B$2)*MC_Shocks!BH153)</f>
        <v>604.266874307293</v>
      </c>
      <c r="BK156" s="0" t="n">
        <f aca="false">BJ156*EXP((Inputs!$B$6-Inputs!$B$7-0.5*Inputs!$B$8^2)*$B$2+Inputs!$B$8*SQRT($B$2)*MC_Shocks!BI153)</f>
        <v>591.304976329785</v>
      </c>
      <c r="BL156" s="0" t="n">
        <f aca="false">BK156*EXP((Inputs!$B$6-Inputs!$B$7-0.5*Inputs!$B$8^2)*$B$2+Inputs!$B$8*SQRT($B$2)*MC_Shocks!BJ153)</f>
        <v>593.263930276868</v>
      </c>
      <c r="BM156" s="0" t="n">
        <f aca="false">BL156*EXP((Inputs!$B$6-Inputs!$B$7-0.5*Inputs!$B$8^2)*$B$2+Inputs!$B$8*SQRT($B$2)*MC_Shocks!BK153)</f>
        <v>589.353381083343</v>
      </c>
      <c r="BN156" s="0" t="n">
        <f aca="false">AVERAGE(C156:BM156)</f>
        <v>596.607272673477</v>
      </c>
      <c r="BO156" s="0" t="n">
        <f aca="false">MAX(B156:BM156)</f>
        <v>612.760976183465</v>
      </c>
      <c r="BP156" s="0" t="n">
        <f aca="false">MAX(BM156-Inputs!$B$4,0)</f>
        <v>14.3533810833429</v>
      </c>
      <c r="BQ156" s="0" t="n">
        <f aca="false">MAX(Inputs!$B$4-BM156,0)</f>
        <v>0</v>
      </c>
      <c r="BR156" s="0" t="n">
        <f aca="false">MAX(BN156-Inputs!$B$4,0)</f>
        <v>21.6072726734768</v>
      </c>
      <c r="BS156" s="0" t="n">
        <f aca="false">IF(BO156&gt;=Inputs!$B$9,0,MAX(BM156-Inputs!$B$4,0))</f>
        <v>0</v>
      </c>
    </row>
    <row r="157" customFormat="false" ht="15" hidden="false" customHeight="false" outlineLevel="0" collapsed="false">
      <c r="A157" s="0" t="n">
        <v>153</v>
      </c>
      <c r="B157" s="0" t="n">
        <f aca="false">Inputs!$B$3</f>
        <v>574.788024902344</v>
      </c>
      <c r="C157" s="0" t="n">
        <f aca="false">B157*EXP((Inputs!$B$6-Inputs!$B$7-0.5*Inputs!$B$8^2)*$B$2+Inputs!$B$8*SQRT($B$2)*MC_Shocks!A154)</f>
        <v>567.545824271097</v>
      </c>
      <c r="D157" s="0" t="n">
        <f aca="false">C157*EXP((Inputs!$B$6-Inputs!$B$7-0.5*Inputs!$B$8^2)*$B$2+Inputs!$B$8*SQRT($B$2)*MC_Shocks!B154)</f>
        <v>571.000935442802</v>
      </c>
      <c r="E157" s="0" t="n">
        <f aca="false">D157*EXP((Inputs!$B$6-Inputs!$B$7-0.5*Inputs!$B$8^2)*$B$2+Inputs!$B$8*SQRT($B$2)*MC_Shocks!C154)</f>
        <v>566.174067544964</v>
      </c>
      <c r="F157" s="0" t="n">
        <f aca="false">E157*EXP((Inputs!$B$6-Inputs!$B$7-0.5*Inputs!$B$8^2)*$B$2+Inputs!$B$8*SQRT($B$2)*MC_Shocks!D154)</f>
        <v>564.708263542401</v>
      </c>
      <c r="G157" s="0" t="n">
        <f aca="false">F157*EXP((Inputs!$B$6-Inputs!$B$7-0.5*Inputs!$B$8^2)*$B$2+Inputs!$B$8*SQRT($B$2)*MC_Shocks!E154)</f>
        <v>571.369898452299</v>
      </c>
      <c r="H157" s="0" t="n">
        <f aca="false">G157*EXP((Inputs!$B$6-Inputs!$B$7-0.5*Inputs!$B$8^2)*$B$2+Inputs!$B$8*SQRT($B$2)*MC_Shocks!F154)</f>
        <v>565.071279639335</v>
      </c>
      <c r="I157" s="0" t="n">
        <f aca="false">H157*EXP((Inputs!$B$6-Inputs!$B$7-0.5*Inputs!$B$8^2)*$B$2+Inputs!$B$8*SQRT($B$2)*MC_Shocks!G154)</f>
        <v>558.295374641941</v>
      </c>
      <c r="J157" s="0" t="n">
        <f aca="false">I157*EXP((Inputs!$B$6-Inputs!$B$7-0.5*Inputs!$B$8^2)*$B$2+Inputs!$B$8*SQRT($B$2)*MC_Shocks!H154)</f>
        <v>559.542167199483</v>
      </c>
      <c r="K157" s="0" t="n">
        <f aca="false">J157*EXP((Inputs!$B$6-Inputs!$B$7-0.5*Inputs!$B$8^2)*$B$2+Inputs!$B$8*SQRT($B$2)*MC_Shocks!I154)</f>
        <v>564.721142886599</v>
      </c>
      <c r="L157" s="0" t="n">
        <f aca="false">K157*EXP((Inputs!$B$6-Inputs!$B$7-0.5*Inputs!$B$8^2)*$B$2+Inputs!$B$8*SQRT($B$2)*MC_Shocks!J154)</f>
        <v>557.764702417907</v>
      </c>
      <c r="M157" s="0" t="n">
        <f aca="false">L157*EXP((Inputs!$B$6-Inputs!$B$7-0.5*Inputs!$B$8^2)*$B$2+Inputs!$B$8*SQRT($B$2)*MC_Shocks!K154)</f>
        <v>559.62432348314</v>
      </c>
      <c r="N157" s="0" t="n">
        <f aca="false">M157*EXP((Inputs!$B$6-Inputs!$B$7-0.5*Inputs!$B$8^2)*$B$2+Inputs!$B$8*SQRT($B$2)*MC_Shocks!L154)</f>
        <v>562.262645843008</v>
      </c>
      <c r="O157" s="0" t="n">
        <f aca="false">N157*EXP((Inputs!$B$6-Inputs!$B$7-0.5*Inputs!$B$8^2)*$B$2+Inputs!$B$8*SQRT($B$2)*MC_Shocks!M154)</f>
        <v>553.204741074789</v>
      </c>
      <c r="P157" s="0" t="n">
        <f aca="false">O157*EXP((Inputs!$B$6-Inputs!$B$7-0.5*Inputs!$B$8^2)*$B$2+Inputs!$B$8*SQRT($B$2)*MC_Shocks!N154)</f>
        <v>556.77264435247</v>
      </c>
      <c r="Q157" s="0" t="n">
        <f aca="false">P157*EXP((Inputs!$B$6-Inputs!$B$7-0.5*Inputs!$B$8^2)*$B$2+Inputs!$B$8*SQRT($B$2)*MC_Shocks!O154)</f>
        <v>560.710867887598</v>
      </c>
      <c r="R157" s="0" t="n">
        <f aca="false">Q157*EXP((Inputs!$B$6-Inputs!$B$7-0.5*Inputs!$B$8^2)*$B$2+Inputs!$B$8*SQRT($B$2)*MC_Shocks!P154)</f>
        <v>559.378491380813</v>
      </c>
      <c r="S157" s="0" t="n">
        <f aca="false">R157*EXP((Inputs!$B$6-Inputs!$B$7-0.5*Inputs!$B$8^2)*$B$2+Inputs!$B$8*SQRT($B$2)*MC_Shocks!Q154)</f>
        <v>565.016804468875</v>
      </c>
      <c r="T157" s="0" t="n">
        <f aca="false">S157*EXP((Inputs!$B$6-Inputs!$B$7-0.5*Inputs!$B$8^2)*$B$2+Inputs!$B$8*SQRT($B$2)*MC_Shocks!R154)</f>
        <v>570.187502545797</v>
      </c>
      <c r="U157" s="0" t="n">
        <f aca="false">T157*EXP((Inputs!$B$6-Inputs!$B$7-0.5*Inputs!$B$8^2)*$B$2+Inputs!$B$8*SQRT($B$2)*MC_Shocks!S154)</f>
        <v>570.707955171072</v>
      </c>
      <c r="V157" s="0" t="n">
        <f aca="false">U157*EXP((Inputs!$B$6-Inputs!$B$7-0.5*Inputs!$B$8^2)*$B$2+Inputs!$B$8*SQRT($B$2)*MC_Shocks!T154)</f>
        <v>568.721378690204</v>
      </c>
      <c r="W157" s="0" t="n">
        <f aca="false">V157*EXP((Inputs!$B$6-Inputs!$B$7-0.5*Inputs!$B$8^2)*$B$2+Inputs!$B$8*SQRT($B$2)*MC_Shocks!U154)</f>
        <v>564.40245392675</v>
      </c>
      <c r="X157" s="0" t="n">
        <f aca="false">W157*EXP((Inputs!$B$6-Inputs!$B$7-0.5*Inputs!$B$8^2)*$B$2+Inputs!$B$8*SQRT($B$2)*MC_Shocks!V154)</f>
        <v>564.287518220555</v>
      </c>
      <c r="Y157" s="0" t="n">
        <f aca="false">X157*EXP((Inputs!$B$6-Inputs!$B$7-0.5*Inputs!$B$8^2)*$B$2+Inputs!$B$8*SQRT($B$2)*MC_Shocks!W154)</f>
        <v>566.89727171271</v>
      </c>
      <c r="Z157" s="0" t="n">
        <f aca="false">Y157*EXP((Inputs!$B$6-Inputs!$B$7-0.5*Inputs!$B$8^2)*$B$2+Inputs!$B$8*SQRT($B$2)*MC_Shocks!X154)</f>
        <v>565.49460427684</v>
      </c>
      <c r="AA157" s="0" t="n">
        <f aca="false">Z157*EXP((Inputs!$B$6-Inputs!$B$7-0.5*Inputs!$B$8^2)*$B$2+Inputs!$B$8*SQRT($B$2)*MC_Shocks!Y154)</f>
        <v>555.774364137781</v>
      </c>
      <c r="AB157" s="0" t="n">
        <f aca="false">AA157*EXP((Inputs!$B$6-Inputs!$B$7-0.5*Inputs!$B$8^2)*$B$2+Inputs!$B$8*SQRT($B$2)*MC_Shocks!Z154)</f>
        <v>561.449244573099</v>
      </c>
      <c r="AC157" s="0" t="n">
        <f aca="false">AB157*EXP((Inputs!$B$6-Inputs!$B$7-0.5*Inputs!$B$8^2)*$B$2+Inputs!$B$8*SQRT($B$2)*MC_Shocks!AA154)</f>
        <v>562.350172521852</v>
      </c>
      <c r="AD157" s="0" t="n">
        <f aca="false">AC157*EXP((Inputs!$B$6-Inputs!$B$7-0.5*Inputs!$B$8^2)*$B$2+Inputs!$B$8*SQRT($B$2)*MC_Shocks!AB154)</f>
        <v>560.712064657835</v>
      </c>
      <c r="AE157" s="0" t="n">
        <f aca="false">AD157*EXP((Inputs!$B$6-Inputs!$B$7-0.5*Inputs!$B$8^2)*$B$2+Inputs!$B$8*SQRT($B$2)*MC_Shocks!AC154)</f>
        <v>564.591043245305</v>
      </c>
      <c r="AF157" s="0" t="n">
        <f aca="false">AE157*EXP((Inputs!$B$6-Inputs!$B$7-0.5*Inputs!$B$8^2)*$B$2+Inputs!$B$8*SQRT($B$2)*MC_Shocks!AD154)</f>
        <v>571.515084813741</v>
      </c>
      <c r="AG157" s="0" t="n">
        <f aca="false">AF157*EXP((Inputs!$B$6-Inputs!$B$7-0.5*Inputs!$B$8^2)*$B$2+Inputs!$B$8*SQRT($B$2)*MC_Shocks!AE154)</f>
        <v>559.004627096324</v>
      </c>
      <c r="AH157" s="0" t="n">
        <f aca="false">AG157*EXP((Inputs!$B$6-Inputs!$B$7-0.5*Inputs!$B$8^2)*$B$2+Inputs!$B$8*SQRT($B$2)*MC_Shocks!AF154)</f>
        <v>560.986631168825</v>
      </c>
      <c r="AI157" s="0" t="n">
        <f aca="false">AH157*EXP((Inputs!$B$6-Inputs!$B$7-0.5*Inputs!$B$8^2)*$B$2+Inputs!$B$8*SQRT($B$2)*MC_Shocks!AG154)</f>
        <v>554.725751442393</v>
      </c>
      <c r="AJ157" s="0" t="n">
        <f aca="false">AI157*EXP((Inputs!$B$6-Inputs!$B$7-0.5*Inputs!$B$8^2)*$B$2+Inputs!$B$8*SQRT($B$2)*MC_Shocks!AH154)</f>
        <v>556.979036049257</v>
      </c>
      <c r="AK157" s="0" t="n">
        <f aca="false">AJ157*EXP((Inputs!$B$6-Inputs!$B$7-0.5*Inputs!$B$8^2)*$B$2+Inputs!$B$8*SQRT($B$2)*MC_Shocks!AI154)</f>
        <v>557.597162792814</v>
      </c>
      <c r="AL157" s="0" t="n">
        <f aca="false">AK157*EXP((Inputs!$B$6-Inputs!$B$7-0.5*Inputs!$B$8^2)*$B$2+Inputs!$B$8*SQRT($B$2)*MC_Shocks!AJ154)</f>
        <v>560.469201437139</v>
      </c>
      <c r="AM157" s="0" t="n">
        <f aca="false">AL157*EXP((Inputs!$B$6-Inputs!$B$7-0.5*Inputs!$B$8^2)*$B$2+Inputs!$B$8*SQRT($B$2)*MC_Shocks!AK154)</f>
        <v>558.306507685304</v>
      </c>
      <c r="AN157" s="0" t="n">
        <f aca="false">AM157*EXP((Inputs!$B$6-Inputs!$B$7-0.5*Inputs!$B$8^2)*$B$2+Inputs!$B$8*SQRT($B$2)*MC_Shocks!AL154)</f>
        <v>550.123113277753</v>
      </c>
      <c r="AO157" s="0" t="n">
        <f aca="false">AN157*EXP((Inputs!$B$6-Inputs!$B$7-0.5*Inputs!$B$8^2)*$B$2+Inputs!$B$8*SQRT($B$2)*MC_Shocks!AM154)</f>
        <v>548.212875209048</v>
      </c>
      <c r="AP157" s="0" t="n">
        <f aca="false">AO157*EXP((Inputs!$B$6-Inputs!$B$7-0.5*Inputs!$B$8^2)*$B$2+Inputs!$B$8*SQRT($B$2)*MC_Shocks!AN154)</f>
        <v>550.036975450629</v>
      </c>
      <c r="AQ157" s="0" t="n">
        <f aca="false">AP157*EXP((Inputs!$B$6-Inputs!$B$7-0.5*Inputs!$B$8^2)*$B$2+Inputs!$B$8*SQRT($B$2)*MC_Shocks!AO154)</f>
        <v>554.537758692156</v>
      </c>
      <c r="AR157" s="0" t="n">
        <f aca="false">AQ157*EXP((Inputs!$B$6-Inputs!$B$7-0.5*Inputs!$B$8^2)*$B$2+Inputs!$B$8*SQRT($B$2)*MC_Shocks!AP154)</f>
        <v>549.458438154385</v>
      </c>
      <c r="AS157" s="0" t="n">
        <f aca="false">AR157*EXP((Inputs!$B$6-Inputs!$B$7-0.5*Inputs!$B$8^2)*$B$2+Inputs!$B$8*SQRT($B$2)*MC_Shocks!AQ154)</f>
        <v>554.005765226243</v>
      </c>
      <c r="AT157" s="0" t="n">
        <f aca="false">AS157*EXP((Inputs!$B$6-Inputs!$B$7-0.5*Inputs!$B$8^2)*$B$2+Inputs!$B$8*SQRT($B$2)*MC_Shocks!AR154)</f>
        <v>551.217724485114</v>
      </c>
      <c r="AU157" s="0" t="n">
        <f aca="false">AT157*EXP((Inputs!$B$6-Inputs!$B$7-0.5*Inputs!$B$8^2)*$B$2+Inputs!$B$8*SQRT($B$2)*MC_Shocks!AS154)</f>
        <v>552.857069258409</v>
      </c>
      <c r="AV157" s="0" t="n">
        <f aca="false">AU157*EXP((Inputs!$B$6-Inputs!$B$7-0.5*Inputs!$B$8^2)*$B$2+Inputs!$B$8*SQRT($B$2)*MC_Shocks!AT154)</f>
        <v>550.677238089411</v>
      </c>
      <c r="AW157" s="0" t="n">
        <f aca="false">AV157*EXP((Inputs!$B$6-Inputs!$B$7-0.5*Inputs!$B$8^2)*$B$2+Inputs!$B$8*SQRT($B$2)*MC_Shocks!AU154)</f>
        <v>551.525647679906</v>
      </c>
      <c r="AX157" s="0" t="n">
        <f aca="false">AW157*EXP((Inputs!$B$6-Inputs!$B$7-0.5*Inputs!$B$8^2)*$B$2+Inputs!$B$8*SQRT($B$2)*MC_Shocks!AV154)</f>
        <v>555.494051757767</v>
      </c>
      <c r="AY157" s="0" t="n">
        <f aca="false">AX157*EXP((Inputs!$B$6-Inputs!$B$7-0.5*Inputs!$B$8^2)*$B$2+Inputs!$B$8*SQRT($B$2)*MC_Shocks!AW154)</f>
        <v>550.165077461905</v>
      </c>
      <c r="AZ157" s="0" t="n">
        <f aca="false">AY157*EXP((Inputs!$B$6-Inputs!$B$7-0.5*Inputs!$B$8^2)*$B$2+Inputs!$B$8*SQRT($B$2)*MC_Shocks!AX154)</f>
        <v>547.257277595765</v>
      </c>
      <c r="BA157" s="0" t="n">
        <f aca="false">AZ157*EXP((Inputs!$B$6-Inputs!$B$7-0.5*Inputs!$B$8^2)*$B$2+Inputs!$B$8*SQRT($B$2)*MC_Shocks!AY154)</f>
        <v>548.112557910351</v>
      </c>
      <c r="BB157" s="0" t="n">
        <f aca="false">BA157*EXP((Inputs!$B$6-Inputs!$B$7-0.5*Inputs!$B$8^2)*$B$2+Inputs!$B$8*SQRT($B$2)*MC_Shocks!AZ154)</f>
        <v>558.707824217947</v>
      </c>
      <c r="BC157" s="0" t="n">
        <f aca="false">BB157*EXP((Inputs!$B$6-Inputs!$B$7-0.5*Inputs!$B$8^2)*$B$2+Inputs!$B$8*SQRT($B$2)*MC_Shocks!BA154)</f>
        <v>554.947402011466</v>
      </c>
      <c r="BD157" s="0" t="n">
        <f aca="false">BC157*EXP((Inputs!$B$6-Inputs!$B$7-0.5*Inputs!$B$8^2)*$B$2+Inputs!$B$8*SQRT($B$2)*MC_Shocks!BB154)</f>
        <v>564.055114988448</v>
      </c>
      <c r="BE157" s="0" t="n">
        <f aca="false">BD157*EXP((Inputs!$B$6-Inputs!$B$7-0.5*Inputs!$B$8^2)*$B$2+Inputs!$B$8*SQRT($B$2)*MC_Shocks!BC154)</f>
        <v>573.14991136043</v>
      </c>
      <c r="BF157" s="0" t="n">
        <f aca="false">BE157*EXP((Inputs!$B$6-Inputs!$B$7-0.5*Inputs!$B$8^2)*$B$2+Inputs!$B$8*SQRT($B$2)*MC_Shocks!BD154)</f>
        <v>572.76165485274</v>
      </c>
      <c r="BG157" s="0" t="n">
        <f aca="false">BF157*EXP((Inputs!$B$6-Inputs!$B$7-0.5*Inputs!$B$8^2)*$B$2+Inputs!$B$8*SQRT($B$2)*MC_Shocks!BE154)</f>
        <v>571.462443503482</v>
      </c>
      <c r="BH157" s="0" t="n">
        <f aca="false">BG157*EXP((Inputs!$B$6-Inputs!$B$7-0.5*Inputs!$B$8^2)*$B$2+Inputs!$B$8*SQRT($B$2)*MC_Shocks!BF154)</f>
        <v>568.387251326925</v>
      </c>
      <c r="BI157" s="0" t="n">
        <f aca="false">BH157*EXP((Inputs!$B$6-Inputs!$B$7-0.5*Inputs!$B$8^2)*$B$2+Inputs!$B$8*SQRT($B$2)*MC_Shocks!BG154)</f>
        <v>568.133397910668</v>
      </c>
      <c r="BJ157" s="0" t="n">
        <f aca="false">BI157*EXP((Inputs!$B$6-Inputs!$B$7-0.5*Inputs!$B$8^2)*$B$2+Inputs!$B$8*SQRT($B$2)*MC_Shocks!BH154)</f>
        <v>561.88158450768</v>
      </c>
      <c r="BK157" s="0" t="n">
        <f aca="false">BJ157*EXP((Inputs!$B$6-Inputs!$B$7-0.5*Inputs!$B$8^2)*$B$2+Inputs!$B$8*SQRT($B$2)*MC_Shocks!BI154)</f>
        <v>561.59483208182</v>
      </c>
      <c r="BL157" s="0" t="n">
        <f aca="false">BK157*EXP((Inputs!$B$6-Inputs!$B$7-0.5*Inputs!$B$8^2)*$B$2+Inputs!$B$8*SQRT($B$2)*MC_Shocks!BJ154)</f>
        <v>568.356959445486</v>
      </c>
      <c r="BM157" s="0" t="n">
        <f aca="false">BL157*EXP((Inputs!$B$6-Inputs!$B$7-0.5*Inputs!$B$8^2)*$B$2+Inputs!$B$8*SQRT($B$2)*MC_Shocks!BK154)</f>
        <v>565.661750054949</v>
      </c>
      <c r="BN157" s="0" t="n">
        <f aca="false">AVERAGE(C157:BM157)</f>
        <v>560.652467415968</v>
      </c>
      <c r="BO157" s="0" t="n">
        <f aca="false">MAX(B157:BM157)</f>
        <v>574.788024902344</v>
      </c>
      <c r="BP157" s="0" t="n">
        <f aca="false">MAX(BM157-Inputs!$B$4,0)</f>
        <v>0</v>
      </c>
      <c r="BQ157" s="0" t="n">
        <f aca="false">MAX(Inputs!$B$4-BM157,0)</f>
        <v>9.33824994505108</v>
      </c>
      <c r="BR157" s="0" t="n">
        <f aca="false">MAX(BN157-Inputs!$B$4,0)</f>
        <v>0</v>
      </c>
      <c r="BS157" s="0" t="n">
        <f aca="false">IF(BO157&gt;=Inputs!$B$9,0,MAX(BM157-Inputs!$B$4,0))</f>
        <v>0</v>
      </c>
    </row>
    <row r="158" customFormat="false" ht="15" hidden="false" customHeight="false" outlineLevel="0" collapsed="false">
      <c r="A158" s="0" t="n">
        <v>154</v>
      </c>
      <c r="B158" s="0" t="n">
        <f aca="false">Inputs!$B$3</f>
        <v>574.788024902344</v>
      </c>
      <c r="C158" s="0" t="n">
        <f aca="false">B158*EXP((Inputs!$B$6-Inputs!$B$7-0.5*Inputs!$B$8^2)*$B$2+Inputs!$B$8*SQRT($B$2)*MC_Shocks!A155)</f>
        <v>573.745542160532</v>
      </c>
      <c r="D158" s="0" t="n">
        <f aca="false">C158*EXP((Inputs!$B$6-Inputs!$B$7-0.5*Inputs!$B$8^2)*$B$2+Inputs!$B$8*SQRT($B$2)*MC_Shocks!B155)</f>
        <v>566.108207013491</v>
      </c>
      <c r="E158" s="0" t="n">
        <f aca="false">D158*EXP((Inputs!$B$6-Inputs!$B$7-0.5*Inputs!$B$8^2)*$B$2+Inputs!$B$8*SQRT($B$2)*MC_Shocks!C155)</f>
        <v>567.844143638562</v>
      </c>
      <c r="F158" s="0" t="n">
        <f aca="false">E158*EXP((Inputs!$B$6-Inputs!$B$7-0.5*Inputs!$B$8^2)*$B$2+Inputs!$B$8*SQRT($B$2)*MC_Shocks!D155)</f>
        <v>569.090479639359</v>
      </c>
      <c r="G158" s="0" t="n">
        <f aca="false">F158*EXP((Inputs!$B$6-Inputs!$B$7-0.5*Inputs!$B$8^2)*$B$2+Inputs!$B$8*SQRT($B$2)*MC_Shocks!E155)</f>
        <v>569.431851916584</v>
      </c>
      <c r="H158" s="0" t="n">
        <f aca="false">G158*EXP((Inputs!$B$6-Inputs!$B$7-0.5*Inputs!$B$8^2)*$B$2+Inputs!$B$8*SQRT($B$2)*MC_Shocks!F155)</f>
        <v>568.50684859851</v>
      </c>
      <c r="I158" s="0" t="n">
        <f aca="false">H158*EXP((Inputs!$B$6-Inputs!$B$7-0.5*Inputs!$B$8^2)*$B$2+Inputs!$B$8*SQRT($B$2)*MC_Shocks!G155)</f>
        <v>567.241563248312</v>
      </c>
      <c r="J158" s="0" t="n">
        <f aca="false">I158*EXP((Inputs!$B$6-Inputs!$B$7-0.5*Inputs!$B$8^2)*$B$2+Inputs!$B$8*SQRT($B$2)*MC_Shocks!H155)</f>
        <v>569.558291463744</v>
      </c>
      <c r="K158" s="0" t="n">
        <f aca="false">J158*EXP((Inputs!$B$6-Inputs!$B$7-0.5*Inputs!$B$8^2)*$B$2+Inputs!$B$8*SQRT($B$2)*MC_Shocks!I155)</f>
        <v>569.481820149229</v>
      </c>
      <c r="L158" s="0" t="n">
        <f aca="false">K158*EXP((Inputs!$B$6-Inputs!$B$7-0.5*Inputs!$B$8^2)*$B$2+Inputs!$B$8*SQRT($B$2)*MC_Shocks!J155)</f>
        <v>570.960395401743</v>
      </c>
      <c r="M158" s="0" t="n">
        <f aca="false">L158*EXP((Inputs!$B$6-Inputs!$B$7-0.5*Inputs!$B$8^2)*$B$2+Inputs!$B$8*SQRT($B$2)*MC_Shocks!K155)</f>
        <v>571.988922653434</v>
      </c>
      <c r="N158" s="0" t="n">
        <f aca="false">M158*EXP((Inputs!$B$6-Inputs!$B$7-0.5*Inputs!$B$8^2)*$B$2+Inputs!$B$8*SQRT($B$2)*MC_Shocks!L155)</f>
        <v>577.163770784492</v>
      </c>
      <c r="O158" s="0" t="n">
        <f aca="false">N158*EXP((Inputs!$B$6-Inputs!$B$7-0.5*Inputs!$B$8^2)*$B$2+Inputs!$B$8*SQRT($B$2)*MC_Shocks!M155)</f>
        <v>580.326544706679</v>
      </c>
      <c r="P158" s="0" t="n">
        <f aca="false">O158*EXP((Inputs!$B$6-Inputs!$B$7-0.5*Inputs!$B$8^2)*$B$2+Inputs!$B$8*SQRT($B$2)*MC_Shocks!N155)</f>
        <v>581.269931123191</v>
      </c>
      <c r="Q158" s="0" t="n">
        <f aca="false">P158*EXP((Inputs!$B$6-Inputs!$B$7-0.5*Inputs!$B$8^2)*$B$2+Inputs!$B$8*SQRT($B$2)*MC_Shocks!O155)</f>
        <v>588.369502917182</v>
      </c>
      <c r="R158" s="0" t="n">
        <f aca="false">Q158*EXP((Inputs!$B$6-Inputs!$B$7-0.5*Inputs!$B$8^2)*$B$2+Inputs!$B$8*SQRT($B$2)*MC_Shocks!P155)</f>
        <v>590.390072582983</v>
      </c>
      <c r="S158" s="0" t="n">
        <f aca="false">R158*EXP((Inputs!$B$6-Inputs!$B$7-0.5*Inputs!$B$8^2)*$B$2+Inputs!$B$8*SQRT($B$2)*MC_Shocks!Q155)</f>
        <v>596.589936720317</v>
      </c>
      <c r="T158" s="0" t="n">
        <f aca="false">S158*EXP((Inputs!$B$6-Inputs!$B$7-0.5*Inputs!$B$8^2)*$B$2+Inputs!$B$8*SQRT($B$2)*MC_Shocks!R155)</f>
        <v>599.525904655006</v>
      </c>
      <c r="U158" s="0" t="n">
        <f aca="false">T158*EXP((Inputs!$B$6-Inputs!$B$7-0.5*Inputs!$B$8^2)*$B$2+Inputs!$B$8*SQRT($B$2)*MC_Shocks!S155)</f>
        <v>590.885133821709</v>
      </c>
      <c r="V158" s="0" t="n">
        <f aca="false">U158*EXP((Inputs!$B$6-Inputs!$B$7-0.5*Inputs!$B$8^2)*$B$2+Inputs!$B$8*SQRT($B$2)*MC_Shocks!T155)</f>
        <v>597.089590802951</v>
      </c>
      <c r="W158" s="0" t="n">
        <f aca="false">V158*EXP((Inputs!$B$6-Inputs!$B$7-0.5*Inputs!$B$8^2)*$B$2+Inputs!$B$8*SQRT($B$2)*MC_Shocks!U155)</f>
        <v>597.786607154949</v>
      </c>
      <c r="X158" s="0" t="n">
        <f aca="false">W158*EXP((Inputs!$B$6-Inputs!$B$7-0.5*Inputs!$B$8^2)*$B$2+Inputs!$B$8*SQRT($B$2)*MC_Shocks!V155)</f>
        <v>597.596644348558</v>
      </c>
      <c r="Y158" s="0" t="n">
        <f aca="false">X158*EXP((Inputs!$B$6-Inputs!$B$7-0.5*Inputs!$B$8^2)*$B$2+Inputs!$B$8*SQRT($B$2)*MC_Shocks!W155)</f>
        <v>598.988423629816</v>
      </c>
      <c r="Z158" s="0" t="n">
        <f aca="false">Y158*EXP((Inputs!$B$6-Inputs!$B$7-0.5*Inputs!$B$8^2)*$B$2+Inputs!$B$8*SQRT($B$2)*MC_Shocks!X155)</f>
        <v>597.407739808635</v>
      </c>
      <c r="AA158" s="0" t="n">
        <f aca="false">Z158*EXP((Inputs!$B$6-Inputs!$B$7-0.5*Inputs!$B$8^2)*$B$2+Inputs!$B$8*SQRT($B$2)*MC_Shocks!Y155)</f>
        <v>598.541103596315</v>
      </c>
      <c r="AB158" s="0" t="n">
        <f aca="false">AA158*EXP((Inputs!$B$6-Inputs!$B$7-0.5*Inputs!$B$8^2)*$B$2+Inputs!$B$8*SQRT($B$2)*MC_Shocks!Z155)</f>
        <v>595.793540386107</v>
      </c>
      <c r="AC158" s="0" t="n">
        <f aca="false">AB158*EXP((Inputs!$B$6-Inputs!$B$7-0.5*Inputs!$B$8^2)*$B$2+Inputs!$B$8*SQRT($B$2)*MC_Shocks!AA155)</f>
        <v>601.90358707808</v>
      </c>
      <c r="AD158" s="0" t="n">
        <f aca="false">AC158*EXP((Inputs!$B$6-Inputs!$B$7-0.5*Inputs!$B$8^2)*$B$2+Inputs!$B$8*SQRT($B$2)*MC_Shocks!AB155)</f>
        <v>601.418189747696</v>
      </c>
      <c r="AE158" s="0" t="n">
        <f aca="false">AD158*EXP((Inputs!$B$6-Inputs!$B$7-0.5*Inputs!$B$8^2)*$B$2+Inputs!$B$8*SQRT($B$2)*MC_Shocks!AC155)</f>
        <v>599.652200186915</v>
      </c>
      <c r="AF158" s="0" t="n">
        <f aca="false">AE158*EXP((Inputs!$B$6-Inputs!$B$7-0.5*Inputs!$B$8^2)*$B$2+Inputs!$B$8*SQRT($B$2)*MC_Shocks!AD155)</f>
        <v>595.32456731134</v>
      </c>
      <c r="AG158" s="0" t="n">
        <f aca="false">AF158*EXP((Inputs!$B$6-Inputs!$B$7-0.5*Inputs!$B$8^2)*$B$2+Inputs!$B$8*SQRT($B$2)*MC_Shocks!AE155)</f>
        <v>596.651543444277</v>
      </c>
      <c r="AH158" s="0" t="n">
        <f aca="false">AG158*EXP((Inputs!$B$6-Inputs!$B$7-0.5*Inputs!$B$8^2)*$B$2+Inputs!$B$8*SQRT($B$2)*MC_Shocks!AF155)</f>
        <v>597.594185908849</v>
      </c>
      <c r="AI158" s="0" t="n">
        <f aca="false">AH158*EXP((Inputs!$B$6-Inputs!$B$7-0.5*Inputs!$B$8^2)*$B$2+Inputs!$B$8*SQRT($B$2)*MC_Shocks!AG155)</f>
        <v>599.494973366877</v>
      </c>
      <c r="AJ158" s="0" t="n">
        <f aca="false">AI158*EXP((Inputs!$B$6-Inputs!$B$7-0.5*Inputs!$B$8^2)*$B$2+Inputs!$B$8*SQRT($B$2)*MC_Shocks!AH155)</f>
        <v>594.685543961493</v>
      </c>
      <c r="AK158" s="0" t="n">
        <f aca="false">AJ158*EXP((Inputs!$B$6-Inputs!$B$7-0.5*Inputs!$B$8^2)*$B$2+Inputs!$B$8*SQRT($B$2)*MC_Shocks!AI155)</f>
        <v>587.234945746161</v>
      </c>
      <c r="AL158" s="0" t="n">
        <f aca="false">AK158*EXP((Inputs!$B$6-Inputs!$B$7-0.5*Inputs!$B$8^2)*$B$2+Inputs!$B$8*SQRT($B$2)*MC_Shocks!AJ155)</f>
        <v>590.212184592203</v>
      </c>
      <c r="AM158" s="0" t="n">
        <f aca="false">AL158*EXP((Inputs!$B$6-Inputs!$B$7-0.5*Inputs!$B$8^2)*$B$2+Inputs!$B$8*SQRT($B$2)*MC_Shocks!AK155)</f>
        <v>597.260902671084</v>
      </c>
      <c r="AN158" s="0" t="n">
        <f aca="false">AM158*EXP((Inputs!$B$6-Inputs!$B$7-0.5*Inputs!$B$8^2)*$B$2+Inputs!$B$8*SQRT($B$2)*MC_Shocks!AL155)</f>
        <v>592.473617920945</v>
      </c>
      <c r="AO158" s="0" t="n">
        <f aca="false">AN158*EXP((Inputs!$B$6-Inputs!$B$7-0.5*Inputs!$B$8^2)*$B$2+Inputs!$B$8*SQRT($B$2)*MC_Shocks!AM155)</f>
        <v>600.047998011354</v>
      </c>
      <c r="AP158" s="0" t="n">
        <f aca="false">AO158*EXP((Inputs!$B$6-Inputs!$B$7-0.5*Inputs!$B$8^2)*$B$2+Inputs!$B$8*SQRT($B$2)*MC_Shocks!AN155)</f>
        <v>601.457713843566</v>
      </c>
      <c r="AQ158" s="0" t="n">
        <f aca="false">AP158*EXP((Inputs!$B$6-Inputs!$B$7-0.5*Inputs!$B$8^2)*$B$2+Inputs!$B$8*SQRT($B$2)*MC_Shocks!AO155)</f>
        <v>601.480748893912</v>
      </c>
      <c r="AR158" s="0" t="n">
        <f aca="false">AQ158*EXP((Inputs!$B$6-Inputs!$B$7-0.5*Inputs!$B$8^2)*$B$2+Inputs!$B$8*SQRT($B$2)*MC_Shocks!AP155)</f>
        <v>599.643384385278</v>
      </c>
      <c r="AS158" s="0" t="n">
        <f aca="false">AR158*EXP((Inputs!$B$6-Inputs!$B$7-0.5*Inputs!$B$8^2)*$B$2+Inputs!$B$8*SQRT($B$2)*MC_Shocks!AQ155)</f>
        <v>593.149289015156</v>
      </c>
      <c r="AT158" s="0" t="n">
        <f aca="false">AS158*EXP((Inputs!$B$6-Inputs!$B$7-0.5*Inputs!$B$8^2)*$B$2+Inputs!$B$8*SQRT($B$2)*MC_Shocks!AR155)</f>
        <v>597.871626164418</v>
      </c>
      <c r="AU158" s="0" t="n">
        <f aca="false">AT158*EXP((Inputs!$B$6-Inputs!$B$7-0.5*Inputs!$B$8^2)*$B$2+Inputs!$B$8*SQRT($B$2)*MC_Shocks!AS155)</f>
        <v>594.260355141938</v>
      </c>
      <c r="AV158" s="0" t="n">
        <f aca="false">AU158*EXP((Inputs!$B$6-Inputs!$B$7-0.5*Inputs!$B$8^2)*$B$2+Inputs!$B$8*SQRT($B$2)*MC_Shocks!AT155)</f>
        <v>590.651215584535</v>
      </c>
      <c r="AW158" s="0" t="n">
        <f aca="false">AV158*EXP((Inputs!$B$6-Inputs!$B$7-0.5*Inputs!$B$8^2)*$B$2+Inputs!$B$8*SQRT($B$2)*MC_Shocks!AU155)</f>
        <v>595.373490574481</v>
      </c>
      <c r="AX158" s="0" t="n">
        <f aca="false">AW158*EXP((Inputs!$B$6-Inputs!$B$7-0.5*Inputs!$B$8^2)*$B$2+Inputs!$B$8*SQRT($B$2)*MC_Shocks!AV155)</f>
        <v>586.601443523592</v>
      </c>
      <c r="AY158" s="0" t="n">
        <f aca="false">AX158*EXP((Inputs!$B$6-Inputs!$B$7-0.5*Inputs!$B$8^2)*$B$2+Inputs!$B$8*SQRT($B$2)*MC_Shocks!AW155)</f>
        <v>579.608747770624</v>
      </c>
      <c r="AZ158" s="0" t="n">
        <f aca="false">AY158*EXP((Inputs!$B$6-Inputs!$B$7-0.5*Inputs!$B$8^2)*$B$2+Inputs!$B$8*SQRT($B$2)*MC_Shocks!AX155)</f>
        <v>579.580040152915</v>
      </c>
      <c r="BA158" s="0" t="n">
        <f aca="false">AZ158*EXP((Inputs!$B$6-Inputs!$B$7-0.5*Inputs!$B$8^2)*$B$2+Inputs!$B$8*SQRT($B$2)*MC_Shocks!AY155)</f>
        <v>580.984869428874</v>
      </c>
      <c r="BB158" s="0" t="n">
        <f aca="false">BA158*EXP((Inputs!$B$6-Inputs!$B$7-0.5*Inputs!$B$8^2)*$B$2+Inputs!$B$8*SQRT($B$2)*MC_Shocks!AZ155)</f>
        <v>583.278295359603</v>
      </c>
      <c r="BC158" s="0" t="n">
        <f aca="false">BB158*EXP((Inputs!$B$6-Inputs!$B$7-0.5*Inputs!$B$8^2)*$B$2+Inputs!$B$8*SQRT($B$2)*MC_Shocks!BA155)</f>
        <v>581.938396988018</v>
      </c>
      <c r="BD158" s="0" t="n">
        <f aca="false">BC158*EXP((Inputs!$B$6-Inputs!$B$7-0.5*Inputs!$B$8^2)*$B$2+Inputs!$B$8*SQRT($B$2)*MC_Shocks!BB155)</f>
        <v>593.793874547946</v>
      </c>
      <c r="BE158" s="0" t="n">
        <f aca="false">BD158*EXP((Inputs!$B$6-Inputs!$B$7-0.5*Inputs!$B$8^2)*$B$2+Inputs!$B$8*SQRT($B$2)*MC_Shocks!BC155)</f>
        <v>592.777259176856</v>
      </c>
      <c r="BF158" s="0" t="n">
        <f aca="false">BE158*EXP((Inputs!$B$6-Inputs!$B$7-0.5*Inputs!$B$8^2)*$B$2+Inputs!$B$8*SQRT($B$2)*MC_Shocks!BD155)</f>
        <v>591.748800710804</v>
      </c>
      <c r="BG158" s="0" t="n">
        <f aca="false">BF158*EXP((Inputs!$B$6-Inputs!$B$7-0.5*Inputs!$B$8^2)*$B$2+Inputs!$B$8*SQRT($B$2)*MC_Shocks!BE155)</f>
        <v>588.074761532391</v>
      </c>
      <c r="BH158" s="0" t="n">
        <f aca="false">BG158*EXP((Inputs!$B$6-Inputs!$B$7-0.5*Inputs!$B$8^2)*$B$2+Inputs!$B$8*SQRT($B$2)*MC_Shocks!BF155)</f>
        <v>588.708621516899</v>
      </c>
      <c r="BI158" s="0" t="n">
        <f aca="false">BH158*EXP((Inputs!$B$6-Inputs!$B$7-0.5*Inputs!$B$8^2)*$B$2+Inputs!$B$8*SQRT($B$2)*MC_Shocks!BG155)</f>
        <v>591.6434376203</v>
      </c>
      <c r="BJ158" s="0" t="n">
        <f aca="false">BI158*EXP((Inputs!$B$6-Inputs!$B$7-0.5*Inputs!$B$8^2)*$B$2+Inputs!$B$8*SQRT($B$2)*MC_Shocks!BH155)</f>
        <v>597.375812832208</v>
      </c>
      <c r="BK158" s="0" t="n">
        <f aca="false">BJ158*EXP((Inputs!$B$6-Inputs!$B$7-0.5*Inputs!$B$8^2)*$B$2+Inputs!$B$8*SQRT($B$2)*MC_Shocks!BI155)</f>
        <v>590.41537305944</v>
      </c>
      <c r="BL158" s="0" t="n">
        <f aca="false">BK158*EXP((Inputs!$B$6-Inputs!$B$7-0.5*Inputs!$B$8^2)*$B$2+Inputs!$B$8*SQRT($B$2)*MC_Shocks!BJ155)</f>
        <v>589.319904402327</v>
      </c>
      <c r="BM158" s="0" t="n">
        <f aca="false">BL158*EXP((Inputs!$B$6-Inputs!$B$7-0.5*Inputs!$B$8^2)*$B$2+Inputs!$B$8*SQRT($B$2)*MC_Shocks!BK155)</f>
        <v>591.467760718174</v>
      </c>
      <c r="BN158" s="0" t="n">
        <f aca="false">AVERAGE(C158:BM158)</f>
        <v>588.680034536729</v>
      </c>
      <c r="BO158" s="0" t="n">
        <f aca="false">MAX(B158:BM158)</f>
        <v>601.90358707808</v>
      </c>
      <c r="BP158" s="0" t="n">
        <f aca="false">MAX(BM158-Inputs!$B$4,0)</f>
        <v>16.467760718174</v>
      </c>
      <c r="BQ158" s="0" t="n">
        <f aca="false">MAX(Inputs!$B$4-BM158,0)</f>
        <v>0</v>
      </c>
      <c r="BR158" s="0" t="n">
        <f aca="false">MAX(BN158-Inputs!$B$4,0)</f>
        <v>13.680034536729</v>
      </c>
      <c r="BS158" s="0" t="n">
        <f aca="false">IF(BO158&gt;=Inputs!$B$9,0,MAX(BM158-Inputs!$B$4,0))</f>
        <v>16.467760718174</v>
      </c>
    </row>
    <row r="159" customFormat="false" ht="15" hidden="false" customHeight="false" outlineLevel="0" collapsed="false">
      <c r="A159" s="0" t="n">
        <v>155</v>
      </c>
      <c r="B159" s="0" t="n">
        <f aca="false">Inputs!$B$3</f>
        <v>574.788024902344</v>
      </c>
      <c r="C159" s="0" t="n">
        <f aca="false">B159*EXP((Inputs!$B$6-Inputs!$B$7-0.5*Inputs!$B$8^2)*$B$2+Inputs!$B$8*SQRT($B$2)*MC_Shocks!A156)</f>
        <v>577.52558977677</v>
      </c>
      <c r="D159" s="0" t="n">
        <f aca="false">C159*EXP((Inputs!$B$6-Inputs!$B$7-0.5*Inputs!$B$8^2)*$B$2+Inputs!$B$8*SQRT($B$2)*MC_Shocks!B156)</f>
        <v>577.610075222462</v>
      </c>
      <c r="E159" s="0" t="n">
        <f aca="false">D159*EXP((Inputs!$B$6-Inputs!$B$7-0.5*Inputs!$B$8^2)*$B$2+Inputs!$B$8*SQRT($B$2)*MC_Shocks!C156)</f>
        <v>580.155625037755</v>
      </c>
      <c r="F159" s="0" t="n">
        <f aca="false">E159*EXP((Inputs!$B$6-Inputs!$B$7-0.5*Inputs!$B$8^2)*$B$2+Inputs!$B$8*SQRT($B$2)*MC_Shocks!D156)</f>
        <v>576.498786808366</v>
      </c>
      <c r="G159" s="0" t="n">
        <f aca="false">F159*EXP((Inputs!$B$6-Inputs!$B$7-0.5*Inputs!$B$8^2)*$B$2+Inputs!$B$8*SQRT($B$2)*MC_Shocks!E156)</f>
        <v>583.722889550236</v>
      </c>
      <c r="H159" s="0" t="n">
        <f aca="false">G159*EXP((Inputs!$B$6-Inputs!$B$7-0.5*Inputs!$B$8^2)*$B$2+Inputs!$B$8*SQRT($B$2)*MC_Shocks!F156)</f>
        <v>588.393048106145</v>
      </c>
      <c r="I159" s="0" t="n">
        <f aca="false">H159*EXP((Inputs!$B$6-Inputs!$B$7-0.5*Inputs!$B$8^2)*$B$2+Inputs!$B$8*SQRT($B$2)*MC_Shocks!G156)</f>
        <v>582.203615760455</v>
      </c>
      <c r="J159" s="0" t="n">
        <f aca="false">I159*EXP((Inputs!$B$6-Inputs!$B$7-0.5*Inputs!$B$8^2)*$B$2+Inputs!$B$8*SQRT($B$2)*MC_Shocks!H156)</f>
        <v>577.313715034293</v>
      </c>
      <c r="K159" s="0" t="n">
        <f aca="false">J159*EXP((Inputs!$B$6-Inputs!$B$7-0.5*Inputs!$B$8^2)*$B$2+Inputs!$B$8*SQRT($B$2)*MC_Shocks!I156)</f>
        <v>572.592879561414</v>
      </c>
      <c r="L159" s="0" t="n">
        <f aca="false">K159*EXP((Inputs!$B$6-Inputs!$B$7-0.5*Inputs!$B$8^2)*$B$2+Inputs!$B$8*SQRT($B$2)*MC_Shocks!J156)</f>
        <v>575.735062735375</v>
      </c>
      <c r="M159" s="0" t="n">
        <f aca="false">L159*EXP((Inputs!$B$6-Inputs!$B$7-0.5*Inputs!$B$8^2)*$B$2+Inputs!$B$8*SQRT($B$2)*MC_Shocks!K156)</f>
        <v>569.950905733095</v>
      </c>
      <c r="N159" s="0" t="n">
        <f aca="false">M159*EXP((Inputs!$B$6-Inputs!$B$7-0.5*Inputs!$B$8^2)*$B$2+Inputs!$B$8*SQRT($B$2)*MC_Shocks!L156)</f>
        <v>568.509800015127</v>
      </c>
      <c r="O159" s="0" t="n">
        <f aca="false">N159*EXP((Inputs!$B$6-Inputs!$B$7-0.5*Inputs!$B$8^2)*$B$2+Inputs!$B$8*SQRT($B$2)*MC_Shocks!M156)</f>
        <v>570.618027014471</v>
      </c>
      <c r="P159" s="0" t="n">
        <f aca="false">O159*EXP((Inputs!$B$6-Inputs!$B$7-0.5*Inputs!$B$8^2)*$B$2+Inputs!$B$8*SQRT($B$2)*MC_Shocks!N156)</f>
        <v>570.372392283905</v>
      </c>
      <c r="Q159" s="0" t="n">
        <f aca="false">P159*EXP((Inputs!$B$6-Inputs!$B$7-0.5*Inputs!$B$8^2)*$B$2+Inputs!$B$8*SQRT($B$2)*MC_Shocks!O156)</f>
        <v>571.598910260035</v>
      </c>
      <c r="R159" s="0" t="n">
        <f aca="false">Q159*EXP((Inputs!$B$6-Inputs!$B$7-0.5*Inputs!$B$8^2)*$B$2+Inputs!$B$8*SQRT($B$2)*MC_Shocks!P156)</f>
        <v>566.839897411874</v>
      </c>
      <c r="S159" s="0" t="n">
        <f aca="false">R159*EXP((Inputs!$B$6-Inputs!$B$7-0.5*Inputs!$B$8^2)*$B$2+Inputs!$B$8*SQRT($B$2)*MC_Shocks!Q156)</f>
        <v>569.57483569951</v>
      </c>
      <c r="T159" s="0" t="n">
        <f aca="false">S159*EXP((Inputs!$B$6-Inputs!$B$7-0.5*Inputs!$B$8^2)*$B$2+Inputs!$B$8*SQRT($B$2)*MC_Shocks!R156)</f>
        <v>566.864286761132</v>
      </c>
      <c r="U159" s="0" t="n">
        <f aca="false">T159*EXP((Inputs!$B$6-Inputs!$B$7-0.5*Inputs!$B$8^2)*$B$2+Inputs!$B$8*SQRT($B$2)*MC_Shocks!S156)</f>
        <v>565.459714577253</v>
      </c>
      <c r="V159" s="0" t="n">
        <f aca="false">U159*EXP((Inputs!$B$6-Inputs!$B$7-0.5*Inputs!$B$8^2)*$B$2+Inputs!$B$8*SQRT($B$2)*MC_Shocks!T156)</f>
        <v>566.580572338233</v>
      </c>
      <c r="W159" s="0" t="n">
        <f aca="false">V159*EXP((Inputs!$B$6-Inputs!$B$7-0.5*Inputs!$B$8^2)*$B$2+Inputs!$B$8*SQRT($B$2)*MC_Shocks!U156)</f>
        <v>567.097554029767</v>
      </c>
      <c r="X159" s="0" t="n">
        <f aca="false">W159*EXP((Inputs!$B$6-Inputs!$B$7-0.5*Inputs!$B$8^2)*$B$2+Inputs!$B$8*SQRT($B$2)*MC_Shocks!V156)</f>
        <v>567.25895042584</v>
      </c>
      <c r="Y159" s="0" t="n">
        <f aca="false">X159*EXP((Inputs!$B$6-Inputs!$B$7-0.5*Inputs!$B$8^2)*$B$2+Inputs!$B$8*SQRT($B$2)*MC_Shocks!W156)</f>
        <v>563.944327538445</v>
      </c>
      <c r="Z159" s="0" t="n">
        <f aca="false">Y159*EXP((Inputs!$B$6-Inputs!$B$7-0.5*Inputs!$B$8^2)*$B$2+Inputs!$B$8*SQRT($B$2)*MC_Shocks!X156)</f>
        <v>562.658881678474</v>
      </c>
      <c r="AA159" s="0" t="n">
        <f aca="false">Z159*EXP((Inputs!$B$6-Inputs!$B$7-0.5*Inputs!$B$8^2)*$B$2+Inputs!$B$8*SQRT($B$2)*MC_Shocks!Y156)</f>
        <v>562.721706081647</v>
      </c>
      <c r="AB159" s="0" t="n">
        <f aca="false">AA159*EXP((Inputs!$B$6-Inputs!$B$7-0.5*Inputs!$B$8^2)*$B$2+Inputs!$B$8*SQRT($B$2)*MC_Shocks!Z156)</f>
        <v>556.66912382224</v>
      </c>
      <c r="AC159" s="0" t="n">
        <f aca="false">AB159*EXP((Inputs!$B$6-Inputs!$B$7-0.5*Inputs!$B$8^2)*$B$2+Inputs!$B$8*SQRT($B$2)*MC_Shocks!AA156)</f>
        <v>554.682624552755</v>
      </c>
      <c r="AD159" s="0" t="n">
        <f aca="false">AC159*EXP((Inputs!$B$6-Inputs!$B$7-0.5*Inputs!$B$8^2)*$B$2+Inputs!$B$8*SQRT($B$2)*MC_Shocks!AB156)</f>
        <v>556.443634346568</v>
      </c>
      <c r="AE159" s="0" t="n">
        <f aca="false">AD159*EXP((Inputs!$B$6-Inputs!$B$7-0.5*Inputs!$B$8^2)*$B$2+Inputs!$B$8*SQRT($B$2)*MC_Shocks!AC156)</f>
        <v>550.88515239781</v>
      </c>
      <c r="AF159" s="0" t="n">
        <f aca="false">AE159*EXP((Inputs!$B$6-Inputs!$B$7-0.5*Inputs!$B$8^2)*$B$2+Inputs!$B$8*SQRT($B$2)*MC_Shocks!AD156)</f>
        <v>556.015291965214</v>
      </c>
      <c r="AG159" s="0" t="n">
        <f aca="false">AF159*EXP((Inputs!$B$6-Inputs!$B$7-0.5*Inputs!$B$8^2)*$B$2+Inputs!$B$8*SQRT($B$2)*MC_Shocks!AE156)</f>
        <v>561.696639952974</v>
      </c>
      <c r="AH159" s="0" t="n">
        <f aca="false">AG159*EXP((Inputs!$B$6-Inputs!$B$7-0.5*Inputs!$B$8^2)*$B$2+Inputs!$B$8*SQRT($B$2)*MC_Shocks!AF156)</f>
        <v>556.228129178784</v>
      </c>
      <c r="AI159" s="0" t="n">
        <f aca="false">AH159*EXP((Inputs!$B$6-Inputs!$B$7-0.5*Inputs!$B$8^2)*$B$2+Inputs!$B$8*SQRT($B$2)*MC_Shocks!AG156)</f>
        <v>562.304088144421</v>
      </c>
      <c r="AJ159" s="0" t="n">
        <f aca="false">AI159*EXP((Inputs!$B$6-Inputs!$B$7-0.5*Inputs!$B$8^2)*$B$2+Inputs!$B$8*SQRT($B$2)*MC_Shocks!AH156)</f>
        <v>561.716956128493</v>
      </c>
      <c r="AK159" s="0" t="n">
        <f aca="false">AJ159*EXP((Inputs!$B$6-Inputs!$B$7-0.5*Inputs!$B$8^2)*$B$2+Inputs!$B$8*SQRT($B$2)*MC_Shocks!AI156)</f>
        <v>563.63815340608</v>
      </c>
      <c r="AL159" s="0" t="n">
        <f aca="false">AK159*EXP((Inputs!$B$6-Inputs!$B$7-0.5*Inputs!$B$8^2)*$B$2+Inputs!$B$8*SQRT($B$2)*MC_Shocks!AJ156)</f>
        <v>561.474796934736</v>
      </c>
      <c r="AM159" s="0" t="n">
        <f aca="false">AL159*EXP((Inputs!$B$6-Inputs!$B$7-0.5*Inputs!$B$8^2)*$B$2+Inputs!$B$8*SQRT($B$2)*MC_Shocks!AK156)</f>
        <v>565.654628092139</v>
      </c>
      <c r="AN159" s="0" t="n">
        <f aca="false">AM159*EXP((Inputs!$B$6-Inputs!$B$7-0.5*Inputs!$B$8^2)*$B$2+Inputs!$B$8*SQRT($B$2)*MC_Shocks!AL156)</f>
        <v>567.533370325073</v>
      </c>
      <c r="AO159" s="0" t="n">
        <f aca="false">AN159*EXP((Inputs!$B$6-Inputs!$B$7-0.5*Inputs!$B$8^2)*$B$2+Inputs!$B$8*SQRT($B$2)*MC_Shocks!AM156)</f>
        <v>563.932876806122</v>
      </c>
      <c r="AP159" s="0" t="n">
        <f aca="false">AO159*EXP((Inputs!$B$6-Inputs!$B$7-0.5*Inputs!$B$8^2)*$B$2+Inputs!$B$8*SQRT($B$2)*MC_Shocks!AN156)</f>
        <v>558.796887488578</v>
      </c>
      <c r="AQ159" s="0" t="n">
        <f aca="false">AP159*EXP((Inputs!$B$6-Inputs!$B$7-0.5*Inputs!$B$8^2)*$B$2+Inputs!$B$8*SQRT($B$2)*MC_Shocks!AO156)</f>
        <v>552.412949135387</v>
      </c>
      <c r="AR159" s="0" t="n">
        <f aca="false">AQ159*EXP((Inputs!$B$6-Inputs!$B$7-0.5*Inputs!$B$8^2)*$B$2+Inputs!$B$8*SQRT($B$2)*MC_Shocks!AP156)</f>
        <v>553.289363154987</v>
      </c>
      <c r="AS159" s="0" t="n">
        <f aca="false">AR159*EXP((Inputs!$B$6-Inputs!$B$7-0.5*Inputs!$B$8^2)*$B$2+Inputs!$B$8*SQRT($B$2)*MC_Shocks!AQ156)</f>
        <v>555.860212590183</v>
      </c>
      <c r="AT159" s="0" t="n">
        <f aca="false">AS159*EXP((Inputs!$B$6-Inputs!$B$7-0.5*Inputs!$B$8^2)*$B$2+Inputs!$B$8*SQRT($B$2)*MC_Shocks!AR156)</f>
        <v>558.790853691373</v>
      </c>
      <c r="AU159" s="0" t="n">
        <f aca="false">AT159*EXP((Inputs!$B$6-Inputs!$B$7-0.5*Inputs!$B$8^2)*$B$2+Inputs!$B$8*SQRT($B$2)*MC_Shocks!AS156)</f>
        <v>558.320766611855</v>
      </c>
      <c r="AV159" s="0" t="n">
        <f aca="false">AU159*EXP((Inputs!$B$6-Inputs!$B$7-0.5*Inputs!$B$8^2)*$B$2+Inputs!$B$8*SQRT($B$2)*MC_Shocks!AT156)</f>
        <v>553.271902950221</v>
      </c>
      <c r="AW159" s="0" t="n">
        <f aca="false">AV159*EXP((Inputs!$B$6-Inputs!$B$7-0.5*Inputs!$B$8^2)*$B$2+Inputs!$B$8*SQRT($B$2)*MC_Shocks!AU156)</f>
        <v>550.338213413645</v>
      </c>
      <c r="AX159" s="0" t="n">
        <f aca="false">AW159*EXP((Inputs!$B$6-Inputs!$B$7-0.5*Inputs!$B$8^2)*$B$2+Inputs!$B$8*SQRT($B$2)*MC_Shocks!AV156)</f>
        <v>555.444607267254</v>
      </c>
      <c r="AY159" s="0" t="n">
        <f aca="false">AX159*EXP((Inputs!$B$6-Inputs!$B$7-0.5*Inputs!$B$8^2)*$B$2+Inputs!$B$8*SQRT($B$2)*MC_Shocks!AW156)</f>
        <v>553.365473392304</v>
      </c>
      <c r="AZ159" s="0" t="n">
        <f aca="false">AY159*EXP((Inputs!$B$6-Inputs!$B$7-0.5*Inputs!$B$8^2)*$B$2+Inputs!$B$8*SQRT($B$2)*MC_Shocks!AX156)</f>
        <v>554.047669804264</v>
      </c>
      <c r="BA159" s="0" t="n">
        <f aca="false">AZ159*EXP((Inputs!$B$6-Inputs!$B$7-0.5*Inputs!$B$8^2)*$B$2+Inputs!$B$8*SQRT($B$2)*MC_Shocks!AY156)</f>
        <v>549.391863645589</v>
      </c>
      <c r="BB159" s="0" t="n">
        <f aca="false">BA159*EXP((Inputs!$B$6-Inputs!$B$7-0.5*Inputs!$B$8^2)*$B$2+Inputs!$B$8*SQRT($B$2)*MC_Shocks!AZ156)</f>
        <v>550.912719010724</v>
      </c>
      <c r="BC159" s="0" t="n">
        <f aca="false">BB159*EXP((Inputs!$B$6-Inputs!$B$7-0.5*Inputs!$B$8^2)*$B$2+Inputs!$B$8*SQRT($B$2)*MC_Shocks!BA156)</f>
        <v>548.967875844321</v>
      </c>
      <c r="BD159" s="0" t="n">
        <f aca="false">BC159*EXP((Inputs!$B$6-Inputs!$B$7-0.5*Inputs!$B$8^2)*$B$2+Inputs!$B$8*SQRT($B$2)*MC_Shocks!BB156)</f>
        <v>553.597442585291</v>
      </c>
      <c r="BE159" s="0" t="n">
        <f aca="false">BD159*EXP((Inputs!$B$6-Inputs!$B$7-0.5*Inputs!$B$8^2)*$B$2+Inputs!$B$8*SQRT($B$2)*MC_Shocks!BC156)</f>
        <v>557.05763887663</v>
      </c>
      <c r="BF159" s="0" t="n">
        <f aca="false">BE159*EXP((Inputs!$B$6-Inputs!$B$7-0.5*Inputs!$B$8^2)*$B$2+Inputs!$B$8*SQRT($B$2)*MC_Shocks!BD156)</f>
        <v>554.923700258905</v>
      </c>
      <c r="BG159" s="0" t="n">
        <f aca="false">BF159*EXP((Inputs!$B$6-Inputs!$B$7-0.5*Inputs!$B$8^2)*$B$2+Inputs!$B$8*SQRT($B$2)*MC_Shocks!BE156)</f>
        <v>554.418676020411</v>
      </c>
      <c r="BH159" s="0" t="n">
        <f aca="false">BG159*EXP((Inputs!$B$6-Inputs!$B$7-0.5*Inputs!$B$8^2)*$B$2+Inputs!$B$8*SQRT($B$2)*MC_Shocks!BF156)</f>
        <v>552.052128938694</v>
      </c>
      <c r="BI159" s="0" t="n">
        <f aca="false">BH159*EXP((Inputs!$B$6-Inputs!$B$7-0.5*Inputs!$B$8^2)*$B$2+Inputs!$B$8*SQRT($B$2)*MC_Shocks!BG156)</f>
        <v>545.922212613123</v>
      </c>
      <c r="BJ159" s="0" t="n">
        <f aca="false">BI159*EXP((Inputs!$B$6-Inputs!$B$7-0.5*Inputs!$B$8^2)*$B$2+Inputs!$B$8*SQRT($B$2)*MC_Shocks!BH156)</f>
        <v>542.272568115164</v>
      </c>
      <c r="BK159" s="0" t="n">
        <f aca="false">BJ159*EXP((Inputs!$B$6-Inputs!$B$7-0.5*Inputs!$B$8^2)*$B$2+Inputs!$B$8*SQRT($B$2)*MC_Shocks!BI156)</f>
        <v>543.17716980038</v>
      </c>
      <c r="BL159" s="0" t="n">
        <f aca="false">BK159*EXP((Inputs!$B$6-Inputs!$B$7-0.5*Inputs!$B$8^2)*$B$2+Inputs!$B$8*SQRT($B$2)*MC_Shocks!BJ156)</f>
        <v>544.631895247455</v>
      </c>
      <c r="BM159" s="0" t="n">
        <f aca="false">BL159*EXP((Inputs!$B$6-Inputs!$B$7-0.5*Inputs!$B$8^2)*$B$2+Inputs!$B$8*SQRT($B$2)*MC_Shocks!BK156)</f>
        <v>545.325518131878</v>
      </c>
      <c r="BN159" s="0" t="n">
        <f aca="false">AVERAGE(C159:BM159)</f>
        <v>561.702663874351</v>
      </c>
      <c r="BO159" s="0" t="n">
        <f aca="false">MAX(B159:BM159)</f>
        <v>588.393048106145</v>
      </c>
      <c r="BP159" s="0" t="n">
        <f aca="false">MAX(BM159-Inputs!$B$4,0)</f>
        <v>0</v>
      </c>
      <c r="BQ159" s="0" t="n">
        <f aca="false">MAX(Inputs!$B$4-BM159,0)</f>
        <v>29.6744818681221</v>
      </c>
      <c r="BR159" s="0" t="n">
        <f aca="false">MAX(BN159-Inputs!$B$4,0)</f>
        <v>0</v>
      </c>
      <c r="BS159" s="0" t="n">
        <f aca="false">IF(BO159&gt;=Inputs!$B$9,0,MAX(BM159-Inputs!$B$4,0))</f>
        <v>0</v>
      </c>
    </row>
    <row r="160" customFormat="false" ht="15" hidden="false" customHeight="false" outlineLevel="0" collapsed="false">
      <c r="A160" s="0" t="n">
        <v>156</v>
      </c>
      <c r="B160" s="0" t="n">
        <f aca="false">Inputs!$B$3</f>
        <v>574.788024902344</v>
      </c>
      <c r="C160" s="0" t="n">
        <f aca="false">B160*EXP((Inputs!$B$6-Inputs!$B$7-0.5*Inputs!$B$8^2)*$B$2+Inputs!$B$8*SQRT($B$2)*MC_Shocks!A157)</f>
        <v>573.467927959382</v>
      </c>
      <c r="D160" s="0" t="n">
        <f aca="false">C160*EXP((Inputs!$B$6-Inputs!$B$7-0.5*Inputs!$B$8^2)*$B$2+Inputs!$B$8*SQRT($B$2)*MC_Shocks!B157)</f>
        <v>577.782973823209</v>
      </c>
      <c r="E160" s="0" t="n">
        <f aca="false">D160*EXP((Inputs!$B$6-Inputs!$B$7-0.5*Inputs!$B$8^2)*$B$2+Inputs!$B$8*SQRT($B$2)*MC_Shocks!C157)</f>
        <v>578.128824452378</v>
      </c>
      <c r="F160" s="0" t="n">
        <f aca="false">E160*EXP((Inputs!$B$6-Inputs!$B$7-0.5*Inputs!$B$8^2)*$B$2+Inputs!$B$8*SQRT($B$2)*MC_Shocks!D157)</f>
        <v>581.417993610097</v>
      </c>
      <c r="G160" s="0" t="n">
        <f aca="false">F160*EXP((Inputs!$B$6-Inputs!$B$7-0.5*Inputs!$B$8^2)*$B$2+Inputs!$B$8*SQRT($B$2)*MC_Shocks!E157)</f>
        <v>573.348064790099</v>
      </c>
      <c r="H160" s="0" t="n">
        <f aca="false">G160*EXP((Inputs!$B$6-Inputs!$B$7-0.5*Inputs!$B$8^2)*$B$2+Inputs!$B$8*SQRT($B$2)*MC_Shocks!F157)</f>
        <v>555.83475941273</v>
      </c>
      <c r="I160" s="0" t="n">
        <f aca="false">H160*EXP((Inputs!$B$6-Inputs!$B$7-0.5*Inputs!$B$8^2)*$B$2+Inputs!$B$8*SQRT($B$2)*MC_Shocks!G157)</f>
        <v>557.140059615021</v>
      </c>
      <c r="J160" s="0" t="n">
        <f aca="false">I160*EXP((Inputs!$B$6-Inputs!$B$7-0.5*Inputs!$B$8^2)*$B$2+Inputs!$B$8*SQRT($B$2)*MC_Shocks!H157)</f>
        <v>550.9303415126</v>
      </c>
      <c r="K160" s="0" t="n">
        <f aca="false">J160*EXP((Inputs!$B$6-Inputs!$B$7-0.5*Inputs!$B$8^2)*$B$2+Inputs!$B$8*SQRT($B$2)*MC_Shocks!I157)</f>
        <v>550.054484403322</v>
      </c>
      <c r="L160" s="0" t="n">
        <f aca="false">K160*EXP((Inputs!$B$6-Inputs!$B$7-0.5*Inputs!$B$8^2)*$B$2+Inputs!$B$8*SQRT($B$2)*MC_Shocks!J157)</f>
        <v>548.789607547914</v>
      </c>
      <c r="M160" s="0" t="n">
        <f aca="false">L160*EXP((Inputs!$B$6-Inputs!$B$7-0.5*Inputs!$B$8^2)*$B$2+Inputs!$B$8*SQRT($B$2)*MC_Shocks!K157)</f>
        <v>555.796519033371</v>
      </c>
      <c r="N160" s="0" t="n">
        <f aca="false">M160*EXP((Inputs!$B$6-Inputs!$B$7-0.5*Inputs!$B$8^2)*$B$2+Inputs!$B$8*SQRT($B$2)*MC_Shocks!L157)</f>
        <v>557.615545893447</v>
      </c>
      <c r="O160" s="0" t="n">
        <f aca="false">N160*EXP((Inputs!$B$6-Inputs!$B$7-0.5*Inputs!$B$8^2)*$B$2+Inputs!$B$8*SQRT($B$2)*MC_Shocks!M157)</f>
        <v>558.40238354836</v>
      </c>
      <c r="P160" s="0" t="n">
        <f aca="false">O160*EXP((Inputs!$B$6-Inputs!$B$7-0.5*Inputs!$B$8^2)*$B$2+Inputs!$B$8*SQRT($B$2)*MC_Shocks!N157)</f>
        <v>562.175436548907</v>
      </c>
      <c r="Q160" s="0" t="n">
        <f aca="false">P160*EXP((Inputs!$B$6-Inputs!$B$7-0.5*Inputs!$B$8^2)*$B$2+Inputs!$B$8*SQRT($B$2)*MC_Shocks!O157)</f>
        <v>563.874421928879</v>
      </c>
      <c r="R160" s="0" t="n">
        <f aca="false">Q160*EXP((Inputs!$B$6-Inputs!$B$7-0.5*Inputs!$B$8^2)*$B$2+Inputs!$B$8*SQRT($B$2)*MC_Shocks!P157)</f>
        <v>561.883854834714</v>
      </c>
      <c r="S160" s="0" t="n">
        <f aca="false">R160*EXP((Inputs!$B$6-Inputs!$B$7-0.5*Inputs!$B$8^2)*$B$2+Inputs!$B$8*SQRT($B$2)*MC_Shocks!Q157)</f>
        <v>566.733666282497</v>
      </c>
      <c r="T160" s="0" t="n">
        <f aca="false">S160*EXP((Inputs!$B$6-Inputs!$B$7-0.5*Inputs!$B$8^2)*$B$2+Inputs!$B$8*SQRT($B$2)*MC_Shocks!R157)</f>
        <v>561.819257477686</v>
      </c>
      <c r="U160" s="0" t="n">
        <f aca="false">T160*EXP((Inputs!$B$6-Inputs!$B$7-0.5*Inputs!$B$8^2)*$B$2+Inputs!$B$8*SQRT($B$2)*MC_Shocks!S157)</f>
        <v>563.314917168395</v>
      </c>
      <c r="V160" s="0" t="n">
        <f aca="false">U160*EXP((Inputs!$B$6-Inputs!$B$7-0.5*Inputs!$B$8^2)*$B$2+Inputs!$B$8*SQRT($B$2)*MC_Shocks!T157)</f>
        <v>556.493975088447</v>
      </c>
      <c r="W160" s="0" t="n">
        <f aca="false">V160*EXP((Inputs!$B$6-Inputs!$B$7-0.5*Inputs!$B$8^2)*$B$2+Inputs!$B$8*SQRT($B$2)*MC_Shocks!U157)</f>
        <v>557.44762381166</v>
      </c>
      <c r="X160" s="0" t="n">
        <f aca="false">W160*EXP((Inputs!$B$6-Inputs!$B$7-0.5*Inputs!$B$8^2)*$B$2+Inputs!$B$8*SQRT($B$2)*MC_Shocks!V157)</f>
        <v>558.3543840267</v>
      </c>
      <c r="Y160" s="0" t="n">
        <f aca="false">X160*EXP((Inputs!$B$6-Inputs!$B$7-0.5*Inputs!$B$8^2)*$B$2+Inputs!$B$8*SQRT($B$2)*MC_Shocks!W157)</f>
        <v>565.883053235905</v>
      </c>
      <c r="Z160" s="0" t="n">
        <f aca="false">Y160*EXP((Inputs!$B$6-Inputs!$B$7-0.5*Inputs!$B$8^2)*$B$2+Inputs!$B$8*SQRT($B$2)*MC_Shocks!X157)</f>
        <v>558.953836811618</v>
      </c>
      <c r="AA160" s="0" t="n">
        <f aca="false">Z160*EXP((Inputs!$B$6-Inputs!$B$7-0.5*Inputs!$B$8^2)*$B$2+Inputs!$B$8*SQRT($B$2)*MC_Shocks!Y157)</f>
        <v>556.3482244701</v>
      </c>
      <c r="AB160" s="0" t="n">
        <f aca="false">AA160*EXP((Inputs!$B$6-Inputs!$B$7-0.5*Inputs!$B$8^2)*$B$2+Inputs!$B$8*SQRT($B$2)*MC_Shocks!Z157)</f>
        <v>560.043823274167</v>
      </c>
      <c r="AC160" s="0" t="n">
        <f aca="false">AB160*EXP((Inputs!$B$6-Inputs!$B$7-0.5*Inputs!$B$8^2)*$B$2+Inputs!$B$8*SQRT($B$2)*MC_Shocks!AA157)</f>
        <v>561.588526758131</v>
      </c>
      <c r="AD160" s="0" t="n">
        <f aca="false">AC160*EXP((Inputs!$B$6-Inputs!$B$7-0.5*Inputs!$B$8^2)*$B$2+Inputs!$B$8*SQRT($B$2)*MC_Shocks!AB157)</f>
        <v>562.445423000259</v>
      </c>
      <c r="AE160" s="0" t="n">
        <f aca="false">AD160*EXP((Inputs!$B$6-Inputs!$B$7-0.5*Inputs!$B$8^2)*$B$2+Inputs!$B$8*SQRT($B$2)*MC_Shocks!AC157)</f>
        <v>558.248075919547</v>
      </c>
      <c r="AF160" s="0" t="n">
        <f aca="false">AE160*EXP((Inputs!$B$6-Inputs!$B$7-0.5*Inputs!$B$8^2)*$B$2+Inputs!$B$8*SQRT($B$2)*MC_Shocks!AD157)</f>
        <v>555.690137864748</v>
      </c>
      <c r="AG160" s="0" t="n">
        <f aca="false">AF160*EXP((Inputs!$B$6-Inputs!$B$7-0.5*Inputs!$B$8^2)*$B$2+Inputs!$B$8*SQRT($B$2)*MC_Shocks!AE157)</f>
        <v>561.258746193351</v>
      </c>
      <c r="AH160" s="0" t="n">
        <f aca="false">AG160*EXP((Inputs!$B$6-Inputs!$B$7-0.5*Inputs!$B$8^2)*$B$2+Inputs!$B$8*SQRT($B$2)*MC_Shocks!AF157)</f>
        <v>561.082374379546</v>
      </c>
      <c r="AI160" s="0" t="n">
        <f aca="false">AH160*EXP((Inputs!$B$6-Inputs!$B$7-0.5*Inputs!$B$8^2)*$B$2+Inputs!$B$8*SQRT($B$2)*MC_Shocks!AG157)</f>
        <v>562.808693044202</v>
      </c>
      <c r="AJ160" s="0" t="n">
        <f aca="false">AI160*EXP((Inputs!$B$6-Inputs!$B$7-0.5*Inputs!$B$8^2)*$B$2+Inputs!$B$8*SQRT($B$2)*MC_Shocks!AH157)</f>
        <v>562.347684546635</v>
      </c>
      <c r="AK160" s="0" t="n">
        <f aca="false">AJ160*EXP((Inputs!$B$6-Inputs!$B$7-0.5*Inputs!$B$8^2)*$B$2+Inputs!$B$8*SQRT($B$2)*MC_Shocks!AI157)</f>
        <v>557.147084650674</v>
      </c>
      <c r="AL160" s="0" t="n">
        <f aca="false">AK160*EXP((Inputs!$B$6-Inputs!$B$7-0.5*Inputs!$B$8^2)*$B$2+Inputs!$B$8*SQRT($B$2)*MC_Shocks!AJ157)</f>
        <v>561.34263701846</v>
      </c>
      <c r="AM160" s="0" t="n">
        <f aca="false">AL160*EXP((Inputs!$B$6-Inputs!$B$7-0.5*Inputs!$B$8^2)*$B$2+Inputs!$B$8*SQRT($B$2)*MC_Shocks!AK157)</f>
        <v>563.641229310061</v>
      </c>
      <c r="AN160" s="0" t="n">
        <f aca="false">AM160*EXP((Inputs!$B$6-Inputs!$B$7-0.5*Inputs!$B$8^2)*$B$2+Inputs!$B$8*SQRT($B$2)*MC_Shocks!AL157)</f>
        <v>574.099534091567</v>
      </c>
      <c r="AO160" s="0" t="n">
        <f aca="false">AN160*EXP((Inputs!$B$6-Inputs!$B$7-0.5*Inputs!$B$8^2)*$B$2+Inputs!$B$8*SQRT($B$2)*MC_Shocks!AM157)</f>
        <v>569.546565931171</v>
      </c>
      <c r="AP160" s="0" t="n">
        <f aca="false">AO160*EXP((Inputs!$B$6-Inputs!$B$7-0.5*Inputs!$B$8^2)*$B$2+Inputs!$B$8*SQRT($B$2)*MC_Shocks!AN157)</f>
        <v>573.329337987843</v>
      </c>
      <c r="AQ160" s="0" t="n">
        <f aca="false">AP160*EXP((Inputs!$B$6-Inputs!$B$7-0.5*Inputs!$B$8^2)*$B$2+Inputs!$B$8*SQRT($B$2)*MC_Shocks!AO157)</f>
        <v>567.448622999402</v>
      </c>
      <c r="AR160" s="0" t="n">
        <f aca="false">AQ160*EXP((Inputs!$B$6-Inputs!$B$7-0.5*Inputs!$B$8^2)*$B$2+Inputs!$B$8*SQRT($B$2)*MC_Shocks!AP157)</f>
        <v>568.210963851617</v>
      </c>
      <c r="AS160" s="0" t="n">
        <f aca="false">AR160*EXP((Inputs!$B$6-Inputs!$B$7-0.5*Inputs!$B$8^2)*$B$2+Inputs!$B$8*SQRT($B$2)*MC_Shocks!AQ157)</f>
        <v>572.683771045933</v>
      </c>
      <c r="AT160" s="0" t="n">
        <f aca="false">AS160*EXP((Inputs!$B$6-Inputs!$B$7-0.5*Inputs!$B$8^2)*$B$2+Inputs!$B$8*SQRT($B$2)*MC_Shocks!AR157)</f>
        <v>563.399992467375</v>
      </c>
      <c r="AU160" s="0" t="n">
        <f aca="false">AT160*EXP((Inputs!$B$6-Inputs!$B$7-0.5*Inputs!$B$8^2)*$B$2+Inputs!$B$8*SQRT($B$2)*MC_Shocks!AS157)</f>
        <v>562.537865617509</v>
      </c>
      <c r="AV160" s="0" t="n">
        <f aca="false">AU160*EXP((Inputs!$B$6-Inputs!$B$7-0.5*Inputs!$B$8^2)*$B$2+Inputs!$B$8*SQRT($B$2)*MC_Shocks!AT157)</f>
        <v>560.082926240181</v>
      </c>
      <c r="AW160" s="0" t="n">
        <f aca="false">AV160*EXP((Inputs!$B$6-Inputs!$B$7-0.5*Inputs!$B$8^2)*$B$2+Inputs!$B$8*SQRT($B$2)*MC_Shocks!AU157)</f>
        <v>557.02525677324</v>
      </c>
      <c r="AX160" s="0" t="n">
        <f aca="false">AW160*EXP((Inputs!$B$6-Inputs!$B$7-0.5*Inputs!$B$8^2)*$B$2+Inputs!$B$8*SQRT($B$2)*MC_Shocks!AV157)</f>
        <v>558.782767135645</v>
      </c>
      <c r="AY160" s="0" t="n">
        <f aca="false">AX160*EXP((Inputs!$B$6-Inputs!$B$7-0.5*Inputs!$B$8^2)*$B$2+Inputs!$B$8*SQRT($B$2)*MC_Shocks!AW157)</f>
        <v>563.825874992919</v>
      </c>
      <c r="AZ160" s="0" t="n">
        <f aca="false">AY160*EXP((Inputs!$B$6-Inputs!$B$7-0.5*Inputs!$B$8^2)*$B$2+Inputs!$B$8*SQRT($B$2)*MC_Shocks!AX157)</f>
        <v>563.283190542889</v>
      </c>
      <c r="BA160" s="0" t="n">
        <f aca="false">AZ160*EXP((Inputs!$B$6-Inputs!$B$7-0.5*Inputs!$B$8^2)*$B$2+Inputs!$B$8*SQRT($B$2)*MC_Shocks!AY157)</f>
        <v>564.255378595916</v>
      </c>
      <c r="BB160" s="0" t="n">
        <f aca="false">BA160*EXP((Inputs!$B$6-Inputs!$B$7-0.5*Inputs!$B$8^2)*$B$2+Inputs!$B$8*SQRT($B$2)*MC_Shocks!AZ157)</f>
        <v>564.820557037714</v>
      </c>
      <c r="BC160" s="0" t="n">
        <f aca="false">BB160*EXP((Inputs!$B$6-Inputs!$B$7-0.5*Inputs!$B$8^2)*$B$2+Inputs!$B$8*SQRT($B$2)*MC_Shocks!BA157)</f>
        <v>564.88191957363</v>
      </c>
      <c r="BD160" s="0" t="n">
        <f aca="false">BC160*EXP((Inputs!$B$6-Inputs!$B$7-0.5*Inputs!$B$8^2)*$B$2+Inputs!$B$8*SQRT($B$2)*MC_Shocks!BB157)</f>
        <v>560.07423221747</v>
      </c>
      <c r="BE160" s="0" t="n">
        <f aca="false">BD160*EXP((Inputs!$B$6-Inputs!$B$7-0.5*Inputs!$B$8^2)*$B$2+Inputs!$B$8*SQRT($B$2)*MC_Shocks!BC157)</f>
        <v>565.074119764528</v>
      </c>
      <c r="BF160" s="0" t="n">
        <f aca="false">BE160*EXP((Inputs!$B$6-Inputs!$B$7-0.5*Inputs!$B$8^2)*$B$2+Inputs!$B$8*SQRT($B$2)*MC_Shocks!BD157)</f>
        <v>566.45237552637</v>
      </c>
      <c r="BG160" s="0" t="n">
        <f aca="false">BF160*EXP((Inputs!$B$6-Inputs!$B$7-0.5*Inputs!$B$8^2)*$B$2+Inputs!$B$8*SQRT($B$2)*MC_Shocks!BE157)</f>
        <v>568.283217146641</v>
      </c>
      <c r="BH160" s="0" t="n">
        <f aca="false">BG160*EXP((Inputs!$B$6-Inputs!$B$7-0.5*Inputs!$B$8^2)*$B$2+Inputs!$B$8*SQRT($B$2)*MC_Shocks!BF157)</f>
        <v>564.712207707482</v>
      </c>
      <c r="BI160" s="0" t="n">
        <f aca="false">BH160*EXP((Inputs!$B$6-Inputs!$B$7-0.5*Inputs!$B$8^2)*$B$2+Inputs!$B$8*SQRT($B$2)*MC_Shocks!BG157)</f>
        <v>562.711793338347</v>
      </c>
      <c r="BJ160" s="0" t="n">
        <f aca="false">BI160*EXP((Inputs!$B$6-Inputs!$B$7-0.5*Inputs!$B$8^2)*$B$2+Inputs!$B$8*SQRT($B$2)*MC_Shocks!BH157)</f>
        <v>561.979092194354</v>
      </c>
      <c r="BK160" s="0" t="n">
        <f aca="false">BJ160*EXP((Inputs!$B$6-Inputs!$B$7-0.5*Inputs!$B$8^2)*$B$2+Inputs!$B$8*SQRT($B$2)*MC_Shocks!BI157)</f>
        <v>555.233542805283</v>
      </c>
      <c r="BL160" s="0" t="n">
        <f aca="false">BK160*EXP((Inputs!$B$6-Inputs!$B$7-0.5*Inputs!$B$8^2)*$B$2+Inputs!$B$8*SQRT($B$2)*MC_Shocks!BJ157)</f>
        <v>547.899590071381</v>
      </c>
      <c r="BM160" s="0" t="n">
        <f aca="false">BL160*EXP((Inputs!$B$6-Inputs!$B$7-0.5*Inputs!$B$8^2)*$B$2+Inputs!$B$8*SQRT($B$2)*MC_Shocks!BK157)</f>
        <v>545.346110474345</v>
      </c>
      <c r="BN160" s="0" t="n">
        <f aca="false">AVERAGE(C160:BM160)</f>
        <v>562.311386974253</v>
      </c>
      <c r="BO160" s="0" t="n">
        <f aca="false">MAX(B160:BM160)</f>
        <v>581.417993610097</v>
      </c>
      <c r="BP160" s="0" t="n">
        <f aca="false">MAX(BM160-Inputs!$B$4,0)</f>
        <v>0</v>
      </c>
      <c r="BQ160" s="0" t="n">
        <f aca="false">MAX(Inputs!$B$4-BM160,0)</f>
        <v>29.6538895256548</v>
      </c>
      <c r="BR160" s="0" t="n">
        <f aca="false">MAX(BN160-Inputs!$B$4,0)</f>
        <v>0</v>
      </c>
      <c r="BS160" s="0" t="n">
        <f aca="false">IF(BO160&gt;=Inputs!$B$9,0,MAX(BM160-Inputs!$B$4,0))</f>
        <v>0</v>
      </c>
    </row>
    <row r="161" customFormat="false" ht="15" hidden="false" customHeight="false" outlineLevel="0" collapsed="false">
      <c r="A161" s="0" t="n">
        <v>157</v>
      </c>
      <c r="B161" s="0" t="n">
        <f aca="false">Inputs!$B$3</f>
        <v>574.788024902344</v>
      </c>
      <c r="C161" s="0" t="n">
        <f aca="false">B161*EXP((Inputs!$B$6-Inputs!$B$7-0.5*Inputs!$B$8^2)*$B$2+Inputs!$B$8*SQRT($B$2)*MC_Shocks!A158)</f>
        <v>577.229991024865</v>
      </c>
      <c r="D161" s="0" t="n">
        <f aca="false">C161*EXP((Inputs!$B$6-Inputs!$B$7-0.5*Inputs!$B$8^2)*$B$2+Inputs!$B$8*SQRT($B$2)*MC_Shocks!B158)</f>
        <v>574.301086271348</v>
      </c>
      <c r="E161" s="0" t="n">
        <f aca="false">D161*EXP((Inputs!$B$6-Inputs!$B$7-0.5*Inputs!$B$8^2)*$B$2+Inputs!$B$8*SQRT($B$2)*MC_Shocks!C158)</f>
        <v>569.731948924614</v>
      </c>
      <c r="F161" s="0" t="n">
        <f aca="false">E161*EXP((Inputs!$B$6-Inputs!$B$7-0.5*Inputs!$B$8^2)*$B$2+Inputs!$B$8*SQRT($B$2)*MC_Shocks!D158)</f>
        <v>566.115116401627</v>
      </c>
      <c r="G161" s="0" t="n">
        <f aca="false">F161*EXP((Inputs!$B$6-Inputs!$B$7-0.5*Inputs!$B$8^2)*$B$2+Inputs!$B$8*SQRT($B$2)*MC_Shocks!E158)</f>
        <v>564.127086862748</v>
      </c>
      <c r="H161" s="0" t="n">
        <f aca="false">G161*EXP((Inputs!$B$6-Inputs!$B$7-0.5*Inputs!$B$8^2)*$B$2+Inputs!$B$8*SQRT($B$2)*MC_Shocks!F158)</f>
        <v>562.598784642942</v>
      </c>
      <c r="I161" s="0" t="n">
        <f aca="false">H161*EXP((Inputs!$B$6-Inputs!$B$7-0.5*Inputs!$B$8^2)*$B$2+Inputs!$B$8*SQRT($B$2)*MC_Shocks!G158)</f>
        <v>572.401152253882</v>
      </c>
      <c r="J161" s="0" t="n">
        <f aca="false">I161*EXP((Inputs!$B$6-Inputs!$B$7-0.5*Inputs!$B$8^2)*$B$2+Inputs!$B$8*SQRT($B$2)*MC_Shocks!H158)</f>
        <v>577.26454946898</v>
      </c>
      <c r="K161" s="0" t="n">
        <f aca="false">J161*EXP((Inputs!$B$6-Inputs!$B$7-0.5*Inputs!$B$8^2)*$B$2+Inputs!$B$8*SQRT($B$2)*MC_Shocks!I158)</f>
        <v>582.03144383314</v>
      </c>
      <c r="L161" s="0" t="n">
        <f aca="false">K161*EXP((Inputs!$B$6-Inputs!$B$7-0.5*Inputs!$B$8^2)*$B$2+Inputs!$B$8*SQRT($B$2)*MC_Shocks!J158)</f>
        <v>587.507553892794</v>
      </c>
      <c r="M161" s="0" t="n">
        <f aca="false">L161*EXP((Inputs!$B$6-Inputs!$B$7-0.5*Inputs!$B$8^2)*$B$2+Inputs!$B$8*SQRT($B$2)*MC_Shocks!K158)</f>
        <v>582.925752686562</v>
      </c>
      <c r="N161" s="0" t="n">
        <f aca="false">M161*EXP((Inputs!$B$6-Inputs!$B$7-0.5*Inputs!$B$8^2)*$B$2+Inputs!$B$8*SQRT($B$2)*MC_Shocks!L158)</f>
        <v>577.354914932536</v>
      </c>
      <c r="O161" s="0" t="n">
        <f aca="false">N161*EXP((Inputs!$B$6-Inputs!$B$7-0.5*Inputs!$B$8^2)*$B$2+Inputs!$B$8*SQRT($B$2)*MC_Shocks!M158)</f>
        <v>572.361480194692</v>
      </c>
      <c r="P161" s="0" t="n">
        <f aca="false">O161*EXP((Inputs!$B$6-Inputs!$B$7-0.5*Inputs!$B$8^2)*$B$2+Inputs!$B$8*SQRT($B$2)*MC_Shocks!N158)</f>
        <v>578.507587845109</v>
      </c>
      <c r="Q161" s="0" t="n">
        <f aca="false">P161*EXP((Inputs!$B$6-Inputs!$B$7-0.5*Inputs!$B$8^2)*$B$2+Inputs!$B$8*SQRT($B$2)*MC_Shocks!O158)</f>
        <v>576.056150566192</v>
      </c>
      <c r="R161" s="0" t="n">
        <f aca="false">Q161*EXP((Inputs!$B$6-Inputs!$B$7-0.5*Inputs!$B$8^2)*$B$2+Inputs!$B$8*SQRT($B$2)*MC_Shocks!P158)</f>
        <v>570.419758094237</v>
      </c>
      <c r="S161" s="0" t="n">
        <f aca="false">R161*EXP((Inputs!$B$6-Inputs!$B$7-0.5*Inputs!$B$8^2)*$B$2+Inputs!$B$8*SQRT($B$2)*MC_Shocks!Q158)</f>
        <v>568.526405164909</v>
      </c>
      <c r="T161" s="0" t="n">
        <f aca="false">S161*EXP((Inputs!$B$6-Inputs!$B$7-0.5*Inputs!$B$8^2)*$B$2+Inputs!$B$8*SQRT($B$2)*MC_Shocks!R158)</f>
        <v>567.504817629623</v>
      </c>
      <c r="U161" s="0" t="n">
        <f aca="false">T161*EXP((Inputs!$B$6-Inputs!$B$7-0.5*Inputs!$B$8^2)*$B$2+Inputs!$B$8*SQRT($B$2)*MC_Shocks!S158)</f>
        <v>568.76814797158</v>
      </c>
      <c r="V161" s="0" t="n">
        <f aca="false">U161*EXP((Inputs!$B$6-Inputs!$B$7-0.5*Inputs!$B$8^2)*$B$2+Inputs!$B$8*SQRT($B$2)*MC_Shocks!T158)</f>
        <v>569.95533074793</v>
      </c>
      <c r="W161" s="0" t="n">
        <f aca="false">V161*EXP((Inputs!$B$6-Inputs!$B$7-0.5*Inputs!$B$8^2)*$B$2+Inputs!$B$8*SQRT($B$2)*MC_Shocks!U158)</f>
        <v>566.276454384748</v>
      </c>
      <c r="X161" s="0" t="n">
        <f aca="false">W161*EXP((Inputs!$B$6-Inputs!$B$7-0.5*Inputs!$B$8^2)*$B$2+Inputs!$B$8*SQRT($B$2)*MC_Shocks!V158)</f>
        <v>569.418695158774</v>
      </c>
      <c r="Y161" s="0" t="n">
        <f aca="false">X161*EXP((Inputs!$B$6-Inputs!$B$7-0.5*Inputs!$B$8^2)*$B$2+Inputs!$B$8*SQRT($B$2)*MC_Shocks!W158)</f>
        <v>566.592096181801</v>
      </c>
      <c r="Z161" s="0" t="n">
        <f aca="false">Y161*EXP((Inputs!$B$6-Inputs!$B$7-0.5*Inputs!$B$8^2)*$B$2+Inputs!$B$8*SQRT($B$2)*MC_Shocks!X158)</f>
        <v>565.943489518201</v>
      </c>
      <c r="AA161" s="0" t="n">
        <f aca="false">Z161*EXP((Inputs!$B$6-Inputs!$B$7-0.5*Inputs!$B$8^2)*$B$2+Inputs!$B$8*SQRT($B$2)*MC_Shocks!Y158)</f>
        <v>569.088928488489</v>
      </c>
      <c r="AB161" s="0" t="n">
        <f aca="false">AA161*EXP((Inputs!$B$6-Inputs!$B$7-0.5*Inputs!$B$8^2)*$B$2+Inputs!$B$8*SQRT($B$2)*MC_Shocks!Z158)</f>
        <v>566.252161811997</v>
      </c>
      <c r="AC161" s="0" t="n">
        <f aca="false">AB161*EXP((Inputs!$B$6-Inputs!$B$7-0.5*Inputs!$B$8^2)*$B$2+Inputs!$B$8*SQRT($B$2)*MC_Shocks!AA158)</f>
        <v>563.753545339442</v>
      </c>
      <c r="AD161" s="0" t="n">
        <f aca="false">AC161*EXP((Inputs!$B$6-Inputs!$B$7-0.5*Inputs!$B$8^2)*$B$2+Inputs!$B$8*SQRT($B$2)*MC_Shocks!AB158)</f>
        <v>566.459273766368</v>
      </c>
      <c r="AE161" s="0" t="n">
        <f aca="false">AD161*EXP((Inputs!$B$6-Inputs!$B$7-0.5*Inputs!$B$8^2)*$B$2+Inputs!$B$8*SQRT($B$2)*MC_Shocks!AC158)</f>
        <v>562.671035408374</v>
      </c>
      <c r="AF161" s="0" t="n">
        <f aca="false">AE161*EXP((Inputs!$B$6-Inputs!$B$7-0.5*Inputs!$B$8^2)*$B$2+Inputs!$B$8*SQRT($B$2)*MC_Shocks!AD158)</f>
        <v>561.008994525136</v>
      </c>
      <c r="AG161" s="0" t="n">
        <f aca="false">AF161*EXP((Inputs!$B$6-Inputs!$B$7-0.5*Inputs!$B$8^2)*$B$2+Inputs!$B$8*SQRT($B$2)*MC_Shocks!AE158)</f>
        <v>563.540919286263</v>
      </c>
      <c r="AH161" s="0" t="n">
        <f aca="false">AG161*EXP((Inputs!$B$6-Inputs!$B$7-0.5*Inputs!$B$8^2)*$B$2+Inputs!$B$8*SQRT($B$2)*MC_Shocks!AF158)</f>
        <v>572.853097815649</v>
      </c>
      <c r="AI161" s="0" t="n">
        <f aca="false">AH161*EXP((Inputs!$B$6-Inputs!$B$7-0.5*Inputs!$B$8^2)*$B$2+Inputs!$B$8*SQRT($B$2)*MC_Shocks!AG158)</f>
        <v>575.665226696992</v>
      </c>
      <c r="AJ161" s="0" t="n">
        <f aca="false">AI161*EXP((Inputs!$B$6-Inputs!$B$7-0.5*Inputs!$B$8^2)*$B$2+Inputs!$B$8*SQRT($B$2)*MC_Shocks!AH158)</f>
        <v>577.882203999832</v>
      </c>
      <c r="AK161" s="0" t="n">
        <f aca="false">AJ161*EXP((Inputs!$B$6-Inputs!$B$7-0.5*Inputs!$B$8^2)*$B$2+Inputs!$B$8*SQRT($B$2)*MC_Shocks!AI158)</f>
        <v>580.375440053206</v>
      </c>
      <c r="AL161" s="0" t="n">
        <f aca="false">AK161*EXP((Inputs!$B$6-Inputs!$B$7-0.5*Inputs!$B$8^2)*$B$2+Inputs!$B$8*SQRT($B$2)*MC_Shocks!AJ158)</f>
        <v>575.509626783533</v>
      </c>
      <c r="AM161" s="0" t="n">
        <f aca="false">AL161*EXP((Inputs!$B$6-Inputs!$B$7-0.5*Inputs!$B$8^2)*$B$2+Inputs!$B$8*SQRT($B$2)*MC_Shocks!AK158)</f>
        <v>576.091964096727</v>
      </c>
      <c r="AN161" s="0" t="n">
        <f aca="false">AM161*EXP((Inputs!$B$6-Inputs!$B$7-0.5*Inputs!$B$8^2)*$B$2+Inputs!$B$8*SQRT($B$2)*MC_Shocks!AL158)</f>
        <v>576.010275051047</v>
      </c>
      <c r="AO161" s="0" t="n">
        <f aca="false">AN161*EXP((Inputs!$B$6-Inputs!$B$7-0.5*Inputs!$B$8^2)*$B$2+Inputs!$B$8*SQRT($B$2)*MC_Shocks!AM158)</f>
        <v>577.536096089526</v>
      </c>
      <c r="AP161" s="0" t="n">
        <f aca="false">AO161*EXP((Inputs!$B$6-Inputs!$B$7-0.5*Inputs!$B$8^2)*$B$2+Inputs!$B$8*SQRT($B$2)*MC_Shocks!AN158)</f>
        <v>578.124663402533</v>
      </c>
      <c r="AQ161" s="0" t="n">
        <f aca="false">AP161*EXP((Inputs!$B$6-Inputs!$B$7-0.5*Inputs!$B$8^2)*$B$2+Inputs!$B$8*SQRT($B$2)*MC_Shocks!AO158)</f>
        <v>579.923382968858</v>
      </c>
      <c r="AR161" s="0" t="n">
        <f aca="false">AQ161*EXP((Inputs!$B$6-Inputs!$B$7-0.5*Inputs!$B$8^2)*$B$2+Inputs!$B$8*SQRT($B$2)*MC_Shocks!AP158)</f>
        <v>578.546814382089</v>
      </c>
      <c r="AS161" s="0" t="n">
        <f aca="false">AR161*EXP((Inputs!$B$6-Inputs!$B$7-0.5*Inputs!$B$8^2)*$B$2+Inputs!$B$8*SQRT($B$2)*MC_Shocks!AQ158)</f>
        <v>578.870468738535</v>
      </c>
      <c r="AT161" s="0" t="n">
        <f aca="false">AS161*EXP((Inputs!$B$6-Inputs!$B$7-0.5*Inputs!$B$8^2)*$B$2+Inputs!$B$8*SQRT($B$2)*MC_Shocks!AR158)</f>
        <v>573.313535063635</v>
      </c>
      <c r="AU161" s="0" t="n">
        <f aca="false">AT161*EXP((Inputs!$B$6-Inputs!$B$7-0.5*Inputs!$B$8^2)*$B$2+Inputs!$B$8*SQRT($B$2)*MC_Shocks!AS158)</f>
        <v>571.914362601302</v>
      </c>
      <c r="AV161" s="0" t="n">
        <f aca="false">AU161*EXP((Inputs!$B$6-Inputs!$B$7-0.5*Inputs!$B$8^2)*$B$2+Inputs!$B$8*SQRT($B$2)*MC_Shocks!AT158)</f>
        <v>578.314026986806</v>
      </c>
      <c r="AW161" s="0" t="n">
        <f aca="false">AV161*EXP((Inputs!$B$6-Inputs!$B$7-0.5*Inputs!$B$8^2)*$B$2+Inputs!$B$8*SQRT($B$2)*MC_Shocks!AU158)</f>
        <v>579.833180451321</v>
      </c>
      <c r="AX161" s="0" t="n">
        <f aca="false">AW161*EXP((Inputs!$B$6-Inputs!$B$7-0.5*Inputs!$B$8^2)*$B$2+Inputs!$B$8*SQRT($B$2)*MC_Shocks!AV158)</f>
        <v>579.79164381647</v>
      </c>
      <c r="AY161" s="0" t="n">
        <f aca="false">AX161*EXP((Inputs!$B$6-Inputs!$B$7-0.5*Inputs!$B$8^2)*$B$2+Inputs!$B$8*SQRT($B$2)*MC_Shocks!AW158)</f>
        <v>588.634238729544</v>
      </c>
      <c r="AZ161" s="0" t="n">
        <f aca="false">AY161*EXP((Inputs!$B$6-Inputs!$B$7-0.5*Inputs!$B$8^2)*$B$2+Inputs!$B$8*SQRT($B$2)*MC_Shocks!AX158)</f>
        <v>582.368774838762</v>
      </c>
      <c r="BA161" s="0" t="n">
        <f aca="false">AZ161*EXP((Inputs!$B$6-Inputs!$B$7-0.5*Inputs!$B$8^2)*$B$2+Inputs!$B$8*SQRT($B$2)*MC_Shocks!AY158)</f>
        <v>577.320135900486</v>
      </c>
      <c r="BB161" s="0" t="n">
        <f aca="false">BA161*EXP((Inputs!$B$6-Inputs!$B$7-0.5*Inputs!$B$8^2)*$B$2+Inputs!$B$8*SQRT($B$2)*MC_Shocks!AZ158)</f>
        <v>585.272845703295</v>
      </c>
      <c r="BC161" s="0" t="n">
        <f aca="false">BB161*EXP((Inputs!$B$6-Inputs!$B$7-0.5*Inputs!$B$8^2)*$B$2+Inputs!$B$8*SQRT($B$2)*MC_Shocks!BA158)</f>
        <v>585.541508972588</v>
      </c>
      <c r="BD161" s="0" t="n">
        <f aca="false">BC161*EXP((Inputs!$B$6-Inputs!$B$7-0.5*Inputs!$B$8^2)*$B$2+Inputs!$B$8*SQRT($B$2)*MC_Shocks!BB158)</f>
        <v>584.470904595775</v>
      </c>
      <c r="BE161" s="0" t="n">
        <f aca="false">BD161*EXP((Inputs!$B$6-Inputs!$B$7-0.5*Inputs!$B$8^2)*$B$2+Inputs!$B$8*SQRT($B$2)*MC_Shocks!BC158)</f>
        <v>578.991668491664</v>
      </c>
      <c r="BF161" s="0" t="n">
        <f aca="false">BE161*EXP((Inputs!$B$6-Inputs!$B$7-0.5*Inputs!$B$8^2)*$B$2+Inputs!$B$8*SQRT($B$2)*MC_Shocks!BD158)</f>
        <v>581.106458170871</v>
      </c>
      <c r="BG161" s="0" t="n">
        <f aca="false">BF161*EXP((Inputs!$B$6-Inputs!$B$7-0.5*Inputs!$B$8^2)*$B$2+Inputs!$B$8*SQRT($B$2)*MC_Shocks!BE158)</f>
        <v>583.676843402638</v>
      </c>
      <c r="BH161" s="0" t="n">
        <f aca="false">BG161*EXP((Inputs!$B$6-Inputs!$B$7-0.5*Inputs!$B$8^2)*$B$2+Inputs!$B$8*SQRT($B$2)*MC_Shocks!BF158)</f>
        <v>578.685542757538</v>
      </c>
      <c r="BI161" s="0" t="n">
        <f aca="false">BH161*EXP((Inputs!$B$6-Inputs!$B$7-0.5*Inputs!$B$8^2)*$B$2+Inputs!$B$8*SQRT($B$2)*MC_Shocks!BG158)</f>
        <v>578.096467168571</v>
      </c>
      <c r="BJ161" s="0" t="n">
        <f aca="false">BI161*EXP((Inputs!$B$6-Inputs!$B$7-0.5*Inputs!$B$8^2)*$B$2+Inputs!$B$8*SQRT($B$2)*MC_Shocks!BH158)</f>
        <v>576.61421997862</v>
      </c>
      <c r="BK161" s="0" t="n">
        <f aca="false">BJ161*EXP((Inputs!$B$6-Inputs!$B$7-0.5*Inputs!$B$8^2)*$B$2+Inputs!$B$8*SQRT($B$2)*MC_Shocks!BI158)</f>
        <v>577.840819008779</v>
      </c>
      <c r="BL161" s="0" t="n">
        <f aca="false">BK161*EXP((Inputs!$B$6-Inputs!$B$7-0.5*Inputs!$B$8^2)*$B$2+Inputs!$B$8*SQRT($B$2)*MC_Shocks!BJ158)</f>
        <v>572.786925802486</v>
      </c>
      <c r="BM161" s="0" t="n">
        <f aca="false">BL161*EXP((Inputs!$B$6-Inputs!$B$7-0.5*Inputs!$B$8^2)*$B$2+Inputs!$B$8*SQRT($B$2)*MC_Shocks!BK158)</f>
        <v>578.55855972264</v>
      </c>
      <c r="BN161" s="0" t="n">
        <f aca="false">AVERAGE(C161:BM161)</f>
        <v>574.717723420988</v>
      </c>
      <c r="BO161" s="0" t="n">
        <f aca="false">MAX(B161:BM161)</f>
        <v>588.634238729544</v>
      </c>
      <c r="BP161" s="0" t="n">
        <f aca="false">MAX(BM161-Inputs!$B$4,0)</f>
        <v>3.55855972263998</v>
      </c>
      <c r="BQ161" s="0" t="n">
        <f aca="false">MAX(Inputs!$B$4-BM161,0)</f>
        <v>0</v>
      </c>
      <c r="BR161" s="0" t="n">
        <f aca="false">MAX(BN161-Inputs!$B$4,0)</f>
        <v>0</v>
      </c>
      <c r="BS161" s="0" t="n">
        <f aca="false">IF(BO161&gt;=Inputs!$B$9,0,MAX(BM161-Inputs!$B$4,0))</f>
        <v>3.55855972263998</v>
      </c>
    </row>
    <row r="162" customFormat="false" ht="15" hidden="false" customHeight="false" outlineLevel="0" collapsed="false">
      <c r="A162" s="0" t="n">
        <v>158</v>
      </c>
      <c r="B162" s="0" t="n">
        <f aca="false">Inputs!$B$3</f>
        <v>574.788024902344</v>
      </c>
      <c r="C162" s="0" t="n">
        <f aca="false">B162*EXP((Inputs!$B$6-Inputs!$B$7-0.5*Inputs!$B$8^2)*$B$2+Inputs!$B$8*SQRT($B$2)*MC_Shocks!A159)</f>
        <v>579.033794293603</v>
      </c>
      <c r="D162" s="0" t="n">
        <f aca="false">C162*EXP((Inputs!$B$6-Inputs!$B$7-0.5*Inputs!$B$8^2)*$B$2+Inputs!$B$8*SQRT($B$2)*MC_Shocks!B159)</f>
        <v>577.422429813291</v>
      </c>
      <c r="E162" s="0" t="n">
        <f aca="false">D162*EXP((Inputs!$B$6-Inputs!$B$7-0.5*Inputs!$B$8^2)*$B$2+Inputs!$B$8*SQRT($B$2)*MC_Shocks!C159)</f>
        <v>576.486313773561</v>
      </c>
      <c r="F162" s="0" t="n">
        <f aca="false">E162*EXP((Inputs!$B$6-Inputs!$B$7-0.5*Inputs!$B$8^2)*$B$2+Inputs!$B$8*SQRT($B$2)*MC_Shocks!D159)</f>
        <v>575.91708192731</v>
      </c>
      <c r="G162" s="0" t="n">
        <f aca="false">F162*EXP((Inputs!$B$6-Inputs!$B$7-0.5*Inputs!$B$8^2)*$B$2+Inputs!$B$8*SQRT($B$2)*MC_Shocks!E159)</f>
        <v>572.426150117436</v>
      </c>
      <c r="H162" s="0" t="n">
        <f aca="false">G162*EXP((Inputs!$B$6-Inputs!$B$7-0.5*Inputs!$B$8^2)*$B$2+Inputs!$B$8*SQRT($B$2)*MC_Shocks!F159)</f>
        <v>570.469868024485</v>
      </c>
      <c r="I162" s="0" t="n">
        <f aca="false">H162*EXP((Inputs!$B$6-Inputs!$B$7-0.5*Inputs!$B$8^2)*$B$2+Inputs!$B$8*SQRT($B$2)*MC_Shocks!G159)</f>
        <v>569.30176403603</v>
      </c>
      <c r="J162" s="0" t="n">
        <f aca="false">I162*EXP((Inputs!$B$6-Inputs!$B$7-0.5*Inputs!$B$8^2)*$B$2+Inputs!$B$8*SQRT($B$2)*MC_Shocks!H159)</f>
        <v>576.687072551873</v>
      </c>
      <c r="K162" s="0" t="n">
        <f aca="false">J162*EXP((Inputs!$B$6-Inputs!$B$7-0.5*Inputs!$B$8^2)*$B$2+Inputs!$B$8*SQRT($B$2)*MC_Shocks!I159)</f>
        <v>581.088807461904</v>
      </c>
      <c r="L162" s="0" t="n">
        <f aca="false">K162*EXP((Inputs!$B$6-Inputs!$B$7-0.5*Inputs!$B$8^2)*$B$2+Inputs!$B$8*SQRT($B$2)*MC_Shocks!J159)</f>
        <v>585.46857234379</v>
      </c>
      <c r="M162" s="0" t="n">
        <f aca="false">L162*EXP((Inputs!$B$6-Inputs!$B$7-0.5*Inputs!$B$8^2)*$B$2+Inputs!$B$8*SQRT($B$2)*MC_Shocks!K159)</f>
        <v>587.244605908007</v>
      </c>
      <c r="N162" s="0" t="n">
        <f aca="false">M162*EXP((Inputs!$B$6-Inputs!$B$7-0.5*Inputs!$B$8^2)*$B$2+Inputs!$B$8*SQRT($B$2)*MC_Shocks!L159)</f>
        <v>582.117346854917</v>
      </c>
      <c r="O162" s="0" t="n">
        <f aca="false">N162*EXP((Inputs!$B$6-Inputs!$B$7-0.5*Inputs!$B$8^2)*$B$2+Inputs!$B$8*SQRT($B$2)*MC_Shocks!M159)</f>
        <v>581.980670341422</v>
      </c>
      <c r="P162" s="0" t="n">
        <f aca="false">O162*EXP((Inputs!$B$6-Inputs!$B$7-0.5*Inputs!$B$8^2)*$B$2+Inputs!$B$8*SQRT($B$2)*MC_Shocks!N159)</f>
        <v>586.533866316485</v>
      </c>
      <c r="Q162" s="0" t="n">
        <f aca="false">P162*EXP((Inputs!$B$6-Inputs!$B$7-0.5*Inputs!$B$8^2)*$B$2+Inputs!$B$8*SQRT($B$2)*MC_Shocks!O159)</f>
        <v>580.763125890084</v>
      </c>
      <c r="R162" s="0" t="n">
        <f aca="false">Q162*EXP((Inputs!$B$6-Inputs!$B$7-0.5*Inputs!$B$8^2)*$B$2+Inputs!$B$8*SQRT($B$2)*MC_Shocks!P159)</f>
        <v>583.758314701776</v>
      </c>
      <c r="S162" s="0" t="n">
        <f aca="false">R162*EXP((Inputs!$B$6-Inputs!$B$7-0.5*Inputs!$B$8^2)*$B$2+Inputs!$B$8*SQRT($B$2)*MC_Shocks!Q159)</f>
        <v>594.669951664521</v>
      </c>
      <c r="T162" s="0" t="n">
        <f aca="false">S162*EXP((Inputs!$B$6-Inputs!$B$7-0.5*Inputs!$B$8^2)*$B$2+Inputs!$B$8*SQRT($B$2)*MC_Shocks!R159)</f>
        <v>599.756791951576</v>
      </c>
      <c r="U162" s="0" t="n">
        <f aca="false">T162*EXP((Inputs!$B$6-Inputs!$B$7-0.5*Inputs!$B$8^2)*$B$2+Inputs!$B$8*SQRT($B$2)*MC_Shocks!S159)</f>
        <v>606.579616588795</v>
      </c>
      <c r="V162" s="0" t="n">
        <f aca="false">U162*EXP((Inputs!$B$6-Inputs!$B$7-0.5*Inputs!$B$8^2)*$B$2+Inputs!$B$8*SQRT($B$2)*MC_Shocks!T159)</f>
        <v>607.688486217868</v>
      </c>
      <c r="W162" s="0" t="n">
        <f aca="false">V162*EXP((Inputs!$B$6-Inputs!$B$7-0.5*Inputs!$B$8^2)*$B$2+Inputs!$B$8*SQRT($B$2)*MC_Shocks!U159)</f>
        <v>612.430389747963</v>
      </c>
      <c r="X162" s="0" t="n">
        <f aca="false">W162*EXP((Inputs!$B$6-Inputs!$B$7-0.5*Inputs!$B$8^2)*$B$2+Inputs!$B$8*SQRT($B$2)*MC_Shocks!V159)</f>
        <v>609.010136911038</v>
      </c>
      <c r="Y162" s="0" t="n">
        <f aca="false">X162*EXP((Inputs!$B$6-Inputs!$B$7-0.5*Inputs!$B$8^2)*$B$2+Inputs!$B$8*SQRT($B$2)*MC_Shocks!W159)</f>
        <v>612.925133423148</v>
      </c>
      <c r="Z162" s="0" t="n">
        <f aca="false">Y162*EXP((Inputs!$B$6-Inputs!$B$7-0.5*Inputs!$B$8^2)*$B$2+Inputs!$B$8*SQRT($B$2)*MC_Shocks!X159)</f>
        <v>616.173364787194</v>
      </c>
      <c r="AA162" s="0" t="n">
        <f aca="false">Z162*EXP((Inputs!$B$6-Inputs!$B$7-0.5*Inputs!$B$8^2)*$B$2+Inputs!$B$8*SQRT($B$2)*MC_Shocks!Y159)</f>
        <v>617.650363206223</v>
      </c>
      <c r="AB162" s="0" t="n">
        <f aca="false">AA162*EXP((Inputs!$B$6-Inputs!$B$7-0.5*Inputs!$B$8^2)*$B$2+Inputs!$B$8*SQRT($B$2)*MC_Shocks!Z159)</f>
        <v>624.191183498505</v>
      </c>
      <c r="AC162" s="0" t="n">
        <f aca="false">AB162*EXP((Inputs!$B$6-Inputs!$B$7-0.5*Inputs!$B$8^2)*$B$2+Inputs!$B$8*SQRT($B$2)*MC_Shocks!AA159)</f>
        <v>621.587614632614</v>
      </c>
      <c r="AD162" s="0" t="n">
        <f aca="false">AC162*EXP((Inputs!$B$6-Inputs!$B$7-0.5*Inputs!$B$8^2)*$B$2+Inputs!$B$8*SQRT($B$2)*MC_Shocks!AB159)</f>
        <v>620.724461146792</v>
      </c>
      <c r="AE162" s="0" t="n">
        <f aca="false">AD162*EXP((Inputs!$B$6-Inputs!$B$7-0.5*Inputs!$B$8^2)*$B$2+Inputs!$B$8*SQRT($B$2)*MC_Shocks!AC159)</f>
        <v>621.253310380398</v>
      </c>
      <c r="AF162" s="0" t="n">
        <f aca="false">AE162*EXP((Inputs!$B$6-Inputs!$B$7-0.5*Inputs!$B$8^2)*$B$2+Inputs!$B$8*SQRT($B$2)*MC_Shocks!AD159)</f>
        <v>616.257792331107</v>
      </c>
      <c r="AG162" s="0" t="n">
        <f aca="false">AF162*EXP((Inputs!$B$6-Inputs!$B$7-0.5*Inputs!$B$8^2)*$B$2+Inputs!$B$8*SQRT($B$2)*MC_Shocks!AE159)</f>
        <v>617.426442534292</v>
      </c>
      <c r="AH162" s="0" t="n">
        <f aca="false">AG162*EXP((Inputs!$B$6-Inputs!$B$7-0.5*Inputs!$B$8^2)*$B$2+Inputs!$B$8*SQRT($B$2)*MC_Shocks!AF159)</f>
        <v>609.121685553875</v>
      </c>
      <c r="AI162" s="0" t="n">
        <f aca="false">AH162*EXP((Inputs!$B$6-Inputs!$B$7-0.5*Inputs!$B$8^2)*$B$2+Inputs!$B$8*SQRT($B$2)*MC_Shocks!AG159)</f>
        <v>614.259720958173</v>
      </c>
      <c r="AJ162" s="0" t="n">
        <f aca="false">AI162*EXP((Inputs!$B$6-Inputs!$B$7-0.5*Inputs!$B$8^2)*$B$2+Inputs!$B$8*SQRT($B$2)*MC_Shocks!AH159)</f>
        <v>614.544988043077</v>
      </c>
      <c r="AK162" s="0" t="n">
        <f aca="false">AJ162*EXP((Inputs!$B$6-Inputs!$B$7-0.5*Inputs!$B$8^2)*$B$2+Inputs!$B$8*SQRT($B$2)*MC_Shocks!AI159)</f>
        <v>612.068522901956</v>
      </c>
      <c r="AL162" s="0" t="n">
        <f aca="false">AK162*EXP((Inputs!$B$6-Inputs!$B$7-0.5*Inputs!$B$8^2)*$B$2+Inputs!$B$8*SQRT($B$2)*MC_Shocks!AJ159)</f>
        <v>608.087943959663</v>
      </c>
      <c r="AM162" s="0" t="n">
        <f aca="false">AL162*EXP((Inputs!$B$6-Inputs!$B$7-0.5*Inputs!$B$8^2)*$B$2+Inputs!$B$8*SQRT($B$2)*MC_Shocks!AK159)</f>
        <v>607.014657129187</v>
      </c>
      <c r="AN162" s="0" t="n">
        <f aca="false">AM162*EXP((Inputs!$B$6-Inputs!$B$7-0.5*Inputs!$B$8^2)*$B$2+Inputs!$B$8*SQRT($B$2)*MC_Shocks!AL159)</f>
        <v>610.395558000754</v>
      </c>
      <c r="AO162" s="0" t="n">
        <f aca="false">AN162*EXP((Inputs!$B$6-Inputs!$B$7-0.5*Inputs!$B$8^2)*$B$2+Inputs!$B$8*SQRT($B$2)*MC_Shocks!AM159)</f>
        <v>613.11144523876</v>
      </c>
      <c r="AP162" s="0" t="n">
        <f aca="false">AO162*EXP((Inputs!$B$6-Inputs!$B$7-0.5*Inputs!$B$8^2)*$B$2+Inputs!$B$8*SQRT($B$2)*MC_Shocks!AN159)</f>
        <v>609.746956150887</v>
      </c>
      <c r="AQ162" s="0" t="n">
        <f aca="false">AP162*EXP((Inputs!$B$6-Inputs!$B$7-0.5*Inputs!$B$8^2)*$B$2+Inputs!$B$8*SQRT($B$2)*MC_Shocks!AO159)</f>
        <v>605.725415183501</v>
      </c>
      <c r="AR162" s="0" t="n">
        <f aca="false">AQ162*EXP((Inputs!$B$6-Inputs!$B$7-0.5*Inputs!$B$8^2)*$B$2+Inputs!$B$8*SQRT($B$2)*MC_Shocks!AP159)</f>
        <v>608.947619079583</v>
      </c>
      <c r="AS162" s="0" t="n">
        <f aca="false">AR162*EXP((Inputs!$B$6-Inputs!$B$7-0.5*Inputs!$B$8^2)*$B$2+Inputs!$B$8*SQRT($B$2)*MC_Shocks!AQ159)</f>
        <v>605.525227831868</v>
      </c>
      <c r="AT162" s="0" t="n">
        <f aca="false">AS162*EXP((Inputs!$B$6-Inputs!$B$7-0.5*Inputs!$B$8^2)*$B$2+Inputs!$B$8*SQRT($B$2)*MC_Shocks!AR159)</f>
        <v>605.870226958491</v>
      </c>
      <c r="AU162" s="0" t="n">
        <f aca="false">AT162*EXP((Inputs!$B$6-Inputs!$B$7-0.5*Inputs!$B$8^2)*$B$2+Inputs!$B$8*SQRT($B$2)*MC_Shocks!AS159)</f>
        <v>606.52253570582</v>
      </c>
      <c r="AV162" s="0" t="n">
        <f aca="false">AU162*EXP((Inputs!$B$6-Inputs!$B$7-0.5*Inputs!$B$8^2)*$B$2+Inputs!$B$8*SQRT($B$2)*MC_Shocks!AT159)</f>
        <v>608.083245235714</v>
      </c>
      <c r="AW162" s="0" t="n">
        <f aca="false">AV162*EXP((Inputs!$B$6-Inputs!$B$7-0.5*Inputs!$B$8^2)*$B$2+Inputs!$B$8*SQRT($B$2)*MC_Shocks!AU159)</f>
        <v>612.295336842462</v>
      </c>
      <c r="AX162" s="0" t="n">
        <f aca="false">AW162*EXP((Inputs!$B$6-Inputs!$B$7-0.5*Inputs!$B$8^2)*$B$2+Inputs!$B$8*SQRT($B$2)*MC_Shocks!AV159)</f>
        <v>606.248540403467</v>
      </c>
      <c r="AY162" s="0" t="n">
        <f aca="false">AX162*EXP((Inputs!$B$6-Inputs!$B$7-0.5*Inputs!$B$8^2)*$B$2+Inputs!$B$8*SQRT($B$2)*MC_Shocks!AW159)</f>
        <v>597.182767661548</v>
      </c>
      <c r="AZ162" s="0" t="n">
        <f aca="false">AY162*EXP((Inputs!$B$6-Inputs!$B$7-0.5*Inputs!$B$8^2)*$B$2+Inputs!$B$8*SQRT($B$2)*MC_Shocks!AX159)</f>
        <v>594.556649316959</v>
      </c>
      <c r="BA162" s="0" t="n">
        <f aca="false">AZ162*EXP((Inputs!$B$6-Inputs!$B$7-0.5*Inputs!$B$8^2)*$B$2+Inputs!$B$8*SQRT($B$2)*MC_Shocks!AY159)</f>
        <v>603.171629872745</v>
      </c>
      <c r="BB162" s="0" t="n">
        <f aca="false">BA162*EXP((Inputs!$B$6-Inputs!$B$7-0.5*Inputs!$B$8^2)*$B$2+Inputs!$B$8*SQRT($B$2)*MC_Shocks!AZ159)</f>
        <v>612.983450998492</v>
      </c>
      <c r="BC162" s="0" t="n">
        <f aca="false">BB162*EXP((Inputs!$B$6-Inputs!$B$7-0.5*Inputs!$B$8^2)*$B$2+Inputs!$B$8*SQRT($B$2)*MC_Shocks!BA159)</f>
        <v>622.011712727549</v>
      </c>
      <c r="BD162" s="0" t="n">
        <f aca="false">BC162*EXP((Inputs!$B$6-Inputs!$B$7-0.5*Inputs!$B$8^2)*$B$2+Inputs!$B$8*SQRT($B$2)*MC_Shocks!BB159)</f>
        <v>621.118780983784</v>
      </c>
      <c r="BE162" s="0" t="n">
        <f aca="false">BD162*EXP((Inputs!$B$6-Inputs!$B$7-0.5*Inputs!$B$8^2)*$B$2+Inputs!$B$8*SQRT($B$2)*MC_Shocks!BC159)</f>
        <v>612.457293858677</v>
      </c>
      <c r="BF162" s="0" t="n">
        <f aca="false">BE162*EXP((Inputs!$B$6-Inputs!$B$7-0.5*Inputs!$B$8^2)*$B$2+Inputs!$B$8*SQRT($B$2)*MC_Shocks!BD159)</f>
        <v>601.235260056615</v>
      </c>
      <c r="BG162" s="0" t="n">
        <f aca="false">BF162*EXP((Inputs!$B$6-Inputs!$B$7-0.5*Inputs!$B$8^2)*$B$2+Inputs!$B$8*SQRT($B$2)*MC_Shocks!BE159)</f>
        <v>598.370120180725</v>
      </c>
      <c r="BH162" s="0" t="n">
        <f aca="false">BG162*EXP((Inputs!$B$6-Inputs!$B$7-0.5*Inputs!$B$8^2)*$B$2+Inputs!$B$8*SQRT($B$2)*MC_Shocks!BF159)</f>
        <v>597.486990231211</v>
      </c>
      <c r="BI162" s="0" t="n">
        <f aca="false">BH162*EXP((Inputs!$B$6-Inputs!$B$7-0.5*Inputs!$B$8^2)*$B$2+Inputs!$B$8*SQRT($B$2)*MC_Shocks!BG159)</f>
        <v>603.740607657195</v>
      </c>
      <c r="BJ162" s="0" t="n">
        <f aca="false">BI162*EXP((Inputs!$B$6-Inputs!$B$7-0.5*Inputs!$B$8^2)*$B$2+Inputs!$B$8*SQRT($B$2)*MC_Shocks!BH159)</f>
        <v>607.96860415858</v>
      </c>
      <c r="BK162" s="0" t="n">
        <f aca="false">BJ162*EXP((Inputs!$B$6-Inputs!$B$7-0.5*Inputs!$B$8^2)*$B$2+Inputs!$B$8*SQRT($B$2)*MC_Shocks!BI159)</f>
        <v>609.12382128731</v>
      </c>
      <c r="BL162" s="0" t="n">
        <f aca="false">BK162*EXP((Inputs!$B$6-Inputs!$B$7-0.5*Inputs!$B$8^2)*$B$2+Inputs!$B$8*SQRT($B$2)*MC_Shocks!BJ159)</f>
        <v>604.896149718559</v>
      </c>
      <c r="BM162" s="0" t="n">
        <f aca="false">BL162*EXP((Inputs!$B$6-Inputs!$B$7-0.5*Inputs!$B$8^2)*$B$2+Inputs!$B$8*SQRT($B$2)*MC_Shocks!BK159)</f>
        <v>600.359889305496</v>
      </c>
      <c r="BN162" s="0" t="n">
        <f aca="false">AVERAGE(C162:BM162)</f>
        <v>601.734256770963</v>
      </c>
      <c r="BO162" s="0" t="n">
        <f aca="false">MAX(B162:BM162)</f>
        <v>624.191183498505</v>
      </c>
      <c r="BP162" s="0" t="n">
        <f aca="false">MAX(BM162-Inputs!$B$4,0)</f>
        <v>25.3598893054956</v>
      </c>
      <c r="BQ162" s="0" t="n">
        <f aca="false">MAX(Inputs!$B$4-BM162,0)</f>
        <v>0</v>
      </c>
      <c r="BR162" s="0" t="n">
        <f aca="false">MAX(BN162-Inputs!$B$4,0)</f>
        <v>26.7342567709633</v>
      </c>
      <c r="BS162" s="0" t="n">
        <f aca="false">IF(BO162&gt;=Inputs!$B$9,0,MAX(BM162-Inputs!$B$4,0))</f>
        <v>0</v>
      </c>
    </row>
    <row r="163" customFormat="false" ht="15" hidden="false" customHeight="false" outlineLevel="0" collapsed="false">
      <c r="A163" s="0" t="n">
        <v>159</v>
      </c>
      <c r="B163" s="0" t="n">
        <f aca="false">Inputs!$B$3</f>
        <v>574.788024902344</v>
      </c>
      <c r="C163" s="0" t="n">
        <f aca="false">B163*EXP((Inputs!$B$6-Inputs!$B$7-0.5*Inputs!$B$8^2)*$B$2+Inputs!$B$8*SQRT($B$2)*MC_Shocks!A160)</f>
        <v>576.002288181993</v>
      </c>
      <c r="D163" s="0" t="n">
        <f aca="false">C163*EXP((Inputs!$B$6-Inputs!$B$7-0.5*Inputs!$B$8^2)*$B$2+Inputs!$B$8*SQRT($B$2)*MC_Shocks!B160)</f>
        <v>579.250854884681</v>
      </c>
      <c r="E163" s="0" t="n">
        <f aca="false">D163*EXP((Inputs!$B$6-Inputs!$B$7-0.5*Inputs!$B$8^2)*$B$2+Inputs!$B$8*SQRT($B$2)*MC_Shocks!C160)</f>
        <v>581.109231751184</v>
      </c>
      <c r="F163" s="0" t="n">
        <f aca="false">E163*EXP((Inputs!$B$6-Inputs!$B$7-0.5*Inputs!$B$8^2)*$B$2+Inputs!$B$8*SQRT($B$2)*MC_Shocks!D160)</f>
        <v>576.413709250951</v>
      </c>
      <c r="G163" s="0" t="n">
        <f aca="false">F163*EXP((Inputs!$B$6-Inputs!$B$7-0.5*Inputs!$B$8^2)*$B$2+Inputs!$B$8*SQRT($B$2)*MC_Shocks!E160)</f>
        <v>579.451343719929</v>
      </c>
      <c r="H163" s="0" t="n">
        <f aca="false">G163*EXP((Inputs!$B$6-Inputs!$B$7-0.5*Inputs!$B$8^2)*$B$2+Inputs!$B$8*SQRT($B$2)*MC_Shocks!F160)</f>
        <v>581.467313393994</v>
      </c>
      <c r="I163" s="0" t="n">
        <f aca="false">H163*EXP((Inputs!$B$6-Inputs!$B$7-0.5*Inputs!$B$8^2)*$B$2+Inputs!$B$8*SQRT($B$2)*MC_Shocks!G160)</f>
        <v>576.603890461327</v>
      </c>
      <c r="J163" s="0" t="n">
        <f aca="false">I163*EXP((Inputs!$B$6-Inputs!$B$7-0.5*Inputs!$B$8^2)*$B$2+Inputs!$B$8*SQRT($B$2)*MC_Shocks!H160)</f>
        <v>573.081461048104</v>
      </c>
      <c r="K163" s="0" t="n">
        <f aca="false">J163*EXP((Inputs!$B$6-Inputs!$B$7-0.5*Inputs!$B$8^2)*$B$2+Inputs!$B$8*SQRT($B$2)*MC_Shocks!I160)</f>
        <v>576.274443657477</v>
      </c>
      <c r="L163" s="0" t="n">
        <f aca="false">K163*EXP((Inputs!$B$6-Inputs!$B$7-0.5*Inputs!$B$8^2)*$B$2+Inputs!$B$8*SQRT($B$2)*MC_Shocks!J160)</f>
        <v>575.257634527083</v>
      </c>
      <c r="M163" s="0" t="n">
        <f aca="false">L163*EXP((Inputs!$B$6-Inputs!$B$7-0.5*Inputs!$B$8^2)*$B$2+Inputs!$B$8*SQRT($B$2)*MC_Shocks!K160)</f>
        <v>582.610561015829</v>
      </c>
      <c r="N163" s="0" t="n">
        <f aca="false">M163*EXP((Inputs!$B$6-Inputs!$B$7-0.5*Inputs!$B$8^2)*$B$2+Inputs!$B$8*SQRT($B$2)*MC_Shocks!L160)</f>
        <v>584.986481523263</v>
      </c>
      <c r="O163" s="0" t="n">
        <f aca="false">N163*EXP((Inputs!$B$6-Inputs!$B$7-0.5*Inputs!$B$8^2)*$B$2+Inputs!$B$8*SQRT($B$2)*MC_Shocks!M160)</f>
        <v>582.787508179743</v>
      </c>
      <c r="P163" s="0" t="n">
        <f aca="false">O163*EXP((Inputs!$B$6-Inputs!$B$7-0.5*Inputs!$B$8^2)*$B$2+Inputs!$B$8*SQRT($B$2)*MC_Shocks!N160)</f>
        <v>582.795298402633</v>
      </c>
      <c r="Q163" s="0" t="n">
        <f aca="false">P163*EXP((Inputs!$B$6-Inputs!$B$7-0.5*Inputs!$B$8^2)*$B$2+Inputs!$B$8*SQRT($B$2)*MC_Shocks!O160)</f>
        <v>583.143416035125</v>
      </c>
      <c r="R163" s="0" t="n">
        <f aca="false">Q163*EXP((Inputs!$B$6-Inputs!$B$7-0.5*Inputs!$B$8^2)*$B$2+Inputs!$B$8*SQRT($B$2)*MC_Shocks!P160)</f>
        <v>579.838251840339</v>
      </c>
      <c r="S163" s="0" t="n">
        <f aca="false">R163*EXP((Inputs!$B$6-Inputs!$B$7-0.5*Inputs!$B$8^2)*$B$2+Inputs!$B$8*SQRT($B$2)*MC_Shocks!Q160)</f>
        <v>575.709958530989</v>
      </c>
      <c r="T163" s="0" t="n">
        <f aca="false">S163*EXP((Inputs!$B$6-Inputs!$B$7-0.5*Inputs!$B$8^2)*$B$2+Inputs!$B$8*SQRT($B$2)*MC_Shocks!R160)</f>
        <v>578.976804833421</v>
      </c>
      <c r="U163" s="0" t="n">
        <f aca="false">T163*EXP((Inputs!$B$6-Inputs!$B$7-0.5*Inputs!$B$8^2)*$B$2+Inputs!$B$8*SQRT($B$2)*MC_Shocks!S160)</f>
        <v>582.927174721358</v>
      </c>
      <c r="V163" s="0" t="n">
        <f aca="false">U163*EXP((Inputs!$B$6-Inputs!$B$7-0.5*Inputs!$B$8^2)*$B$2+Inputs!$B$8*SQRT($B$2)*MC_Shocks!T160)</f>
        <v>585.781214863619</v>
      </c>
      <c r="W163" s="0" t="n">
        <f aca="false">V163*EXP((Inputs!$B$6-Inputs!$B$7-0.5*Inputs!$B$8^2)*$B$2+Inputs!$B$8*SQRT($B$2)*MC_Shocks!U160)</f>
        <v>592.921287096991</v>
      </c>
      <c r="X163" s="0" t="n">
        <f aca="false">W163*EXP((Inputs!$B$6-Inputs!$B$7-0.5*Inputs!$B$8^2)*$B$2+Inputs!$B$8*SQRT($B$2)*MC_Shocks!V160)</f>
        <v>590.434150850062</v>
      </c>
      <c r="Y163" s="0" t="n">
        <f aca="false">X163*EXP((Inputs!$B$6-Inputs!$B$7-0.5*Inputs!$B$8^2)*$B$2+Inputs!$B$8*SQRT($B$2)*MC_Shocks!W160)</f>
        <v>598.385004827571</v>
      </c>
      <c r="Z163" s="0" t="n">
        <f aca="false">Y163*EXP((Inputs!$B$6-Inputs!$B$7-0.5*Inputs!$B$8^2)*$B$2+Inputs!$B$8*SQRT($B$2)*MC_Shocks!X160)</f>
        <v>594.179655044707</v>
      </c>
      <c r="AA163" s="0" t="n">
        <f aca="false">Z163*EXP((Inputs!$B$6-Inputs!$B$7-0.5*Inputs!$B$8^2)*$B$2+Inputs!$B$8*SQRT($B$2)*MC_Shocks!Y160)</f>
        <v>589.480980609485</v>
      </c>
      <c r="AB163" s="0" t="n">
        <f aca="false">AA163*EXP((Inputs!$B$6-Inputs!$B$7-0.5*Inputs!$B$8^2)*$B$2+Inputs!$B$8*SQRT($B$2)*MC_Shocks!Z160)</f>
        <v>581.362855721153</v>
      </c>
      <c r="AC163" s="0" t="n">
        <f aca="false">AB163*EXP((Inputs!$B$6-Inputs!$B$7-0.5*Inputs!$B$8^2)*$B$2+Inputs!$B$8*SQRT($B$2)*MC_Shocks!AA160)</f>
        <v>579.365158241024</v>
      </c>
      <c r="AD163" s="0" t="n">
        <f aca="false">AC163*EXP((Inputs!$B$6-Inputs!$B$7-0.5*Inputs!$B$8^2)*$B$2+Inputs!$B$8*SQRT($B$2)*MC_Shocks!AB160)</f>
        <v>577.109063817177</v>
      </c>
      <c r="AE163" s="0" t="n">
        <f aca="false">AD163*EXP((Inputs!$B$6-Inputs!$B$7-0.5*Inputs!$B$8^2)*$B$2+Inputs!$B$8*SQRT($B$2)*MC_Shocks!AC160)</f>
        <v>579.576598882234</v>
      </c>
      <c r="AF163" s="0" t="n">
        <f aca="false">AE163*EXP((Inputs!$B$6-Inputs!$B$7-0.5*Inputs!$B$8^2)*$B$2+Inputs!$B$8*SQRT($B$2)*MC_Shocks!AD160)</f>
        <v>580.753814622989</v>
      </c>
      <c r="AG163" s="0" t="n">
        <f aca="false">AF163*EXP((Inputs!$B$6-Inputs!$B$7-0.5*Inputs!$B$8^2)*$B$2+Inputs!$B$8*SQRT($B$2)*MC_Shocks!AE160)</f>
        <v>575.337863300502</v>
      </c>
      <c r="AH163" s="0" t="n">
        <f aca="false">AG163*EXP((Inputs!$B$6-Inputs!$B$7-0.5*Inputs!$B$8^2)*$B$2+Inputs!$B$8*SQRT($B$2)*MC_Shocks!AF160)</f>
        <v>573.602301912112</v>
      </c>
      <c r="AI163" s="0" t="n">
        <f aca="false">AH163*EXP((Inputs!$B$6-Inputs!$B$7-0.5*Inputs!$B$8^2)*$B$2+Inputs!$B$8*SQRT($B$2)*MC_Shocks!AG160)</f>
        <v>571.968452204643</v>
      </c>
      <c r="AJ163" s="0" t="n">
        <f aca="false">AI163*EXP((Inputs!$B$6-Inputs!$B$7-0.5*Inputs!$B$8^2)*$B$2+Inputs!$B$8*SQRT($B$2)*MC_Shocks!AH160)</f>
        <v>564.019805049834</v>
      </c>
      <c r="AK163" s="0" t="n">
        <f aca="false">AJ163*EXP((Inputs!$B$6-Inputs!$B$7-0.5*Inputs!$B$8^2)*$B$2+Inputs!$B$8*SQRT($B$2)*MC_Shocks!AI160)</f>
        <v>559.700535032477</v>
      </c>
      <c r="AL163" s="0" t="n">
        <f aca="false">AK163*EXP((Inputs!$B$6-Inputs!$B$7-0.5*Inputs!$B$8^2)*$B$2+Inputs!$B$8*SQRT($B$2)*MC_Shocks!AJ160)</f>
        <v>556.340977456425</v>
      </c>
      <c r="AM163" s="0" t="n">
        <f aca="false">AL163*EXP((Inputs!$B$6-Inputs!$B$7-0.5*Inputs!$B$8^2)*$B$2+Inputs!$B$8*SQRT($B$2)*MC_Shocks!AK160)</f>
        <v>562.757380152944</v>
      </c>
      <c r="AN163" s="0" t="n">
        <f aca="false">AM163*EXP((Inputs!$B$6-Inputs!$B$7-0.5*Inputs!$B$8^2)*$B$2+Inputs!$B$8*SQRT($B$2)*MC_Shocks!AL160)</f>
        <v>563.665895959528</v>
      </c>
      <c r="AO163" s="0" t="n">
        <f aca="false">AN163*EXP((Inputs!$B$6-Inputs!$B$7-0.5*Inputs!$B$8^2)*$B$2+Inputs!$B$8*SQRT($B$2)*MC_Shocks!AM160)</f>
        <v>566.688052020128</v>
      </c>
      <c r="AP163" s="0" t="n">
        <f aca="false">AO163*EXP((Inputs!$B$6-Inputs!$B$7-0.5*Inputs!$B$8^2)*$B$2+Inputs!$B$8*SQRT($B$2)*MC_Shocks!AN160)</f>
        <v>560.043629387728</v>
      </c>
      <c r="AQ163" s="0" t="n">
        <f aca="false">AP163*EXP((Inputs!$B$6-Inputs!$B$7-0.5*Inputs!$B$8^2)*$B$2+Inputs!$B$8*SQRT($B$2)*MC_Shocks!AO160)</f>
        <v>565.42783513966</v>
      </c>
      <c r="AR163" s="0" t="n">
        <f aca="false">AQ163*EXP((Inputs!$B$6-Inputs!$B$7-0.5*Inputs!$B$8^2)*$B$2+Inputs!$B$8*SQRT($B$2)*MC_Shocks!AP160)</f>
        <v>571.348064811844</v>
      </c>
      <c r="AS163" s="0" t="n">
        <f aca="false">AR163*EXP((Inputs!$B$6-Inputs!$B$7-0.5*Inputs!$B$8^2)*$B$2+Inputs!$B$8*SQRT($B$2)*MC_Shocks!AQ160)</f>
        <v>562.415066397502</v>
      </c>
      <c r="AT163" s="0" t="n">
        <f aca="false">AS163*EXP((Inputs!$B$6-Inputs!$B$7-0.5*Inputs!$B$8^2)*$B$2+Inputs!$B$8*SQRT($B$2)*MC_Shocks!AR160)</f>
        <v>559.329758597084</v>
      </c>
      <c r="AU163" s="0" t="n">
        <f aca="false">AT163*EXP((Inputs!$B$6-Inputs!$B$7-0.5*Inputs!$B$8^2)*$B$2+Inputs!$B$8*SQRT($B$2)*MC_Shocks!AS160)</f>
        <v>561.586842553142</v>
      </c>
      <c r="AV163" s="0" t="n">
        <f aca="false">AU163*EXP((Inputs!$B$6-Inputs!$B$7-0.5*Inputs!$B$8^2)*$B$2+Inputs!$B$8*SQRT($B$2)*MC_Shocks!AT160)</f>
        <v>564.518220389333</v>
      </c>
      <c r="AW163" s="0" t="n">
        <f aca="false">AV163*EXP((Inputs!$B$6-Inputs!$B$7-0.5*Inputs!$B$8^2)*$B$2+Inputs!$B$8*SQRT($B$2)*MC_Shocks!AU160)</f>
        <v>561.540845795052</v>
      </c>
      <c r="AX163" s="0" t="n">
        <f aca="false">AW163*EXP((Inputs!$B$6-Inputs!$B$7-0.5*Inputs!$B$8^2)*$B$2+Inputs!$B$8*SQRT($B$2)*MC_Shocks!AV160)</f>
        <v>560.234433847598</v>
      </c>
      <c r="AY163" s="0" t="n">
        <f aca="false">AX163*EXP((Inputs!$B$6-Inputs!$B$7-0.5*Inputs!$B$8^2)*$B$2+Inputs!$B$8*SQRT($B$2)*MC_Shocks!AW160)</f>
        <v>557.638361756969</v>
      </c>
      <c r="AZ163" s="0" t="n">
        <f aca="false">AY163*EXP((Inputs!$B$6-Inputs!$B$7-0.5*Inputs!$B$8^2)*$B$2+Inputs!$B$8*SQRT($B$2)*MC_Shocks!AX160)</f>
        <v>558.179683975948</v>
      </c>
      <c r="BA163" s="0" t="n">
        <f aca="false">AZ163*EXP((Inputs!$B$6-Inputs!$B$7-0.5*Inputs!$B$8^2)*$B$2+Inputs!$B$8*SQRT($B$2)*MC_Shocks!AY160)</f>
        <v>563.559221131199</v>
      </c>
      <c r="BB163" s="0" t="n">
        <f aca="false">BA163*EXP((Inputs!$B$6-Inputs!$B$7-0.5*Inputs!$B$8^2)*$B$2+Inputs!$B$8*SQRT($B$2)*MC_Shocks!AZ160)</f>
        <v>560.175486562697</v>
      </c>
      <c r="BC163" s="0" t="n">
        <f aca="false">BB163*EXP((Inputs!$B$6-Inputs!$B$7-0.5*Inputs!$B$8^2)*$B$2+Inputs!$B$8*SQRT($B$2)*MC_Shocks!BA160)</f>
        <v>564.693948987435</v>
      </c>
      <c r="BD163" s="0" t="n">
        <f aca="false">BC163*EXP((Inputs!$B$6-Inputs!$B$7-0.5*Inputs!$B$8^2)*$B$2+Inputs!$B$8*SQRT($B$2)*MC_Shocks!BB160)</f>
        <v>561.25607039188</v>
      </c>
      <c r="BE163" s="0" t="n">
        <f aca="false">BD163*EXP((Inputs!$B$6-Inputs!$B$7-0.5*Inputs!$B$8^2)*$B$2+Inputs!$B$8*SQRT($B$2)*MC_Shocks!BC160)</f>
        <v>557.547325741393</v>
      </c>
      <c r="BF163" s="0" t="n">
        <f aca="false">BE163*EXP((Inputs!$B$6-Inputs!$B$7-0.5*Inputs!$B$8^2)*$B$2+Inputs!$B$8*SQRT($B$2)*MC_Shocks!BD160)</f>
        <v>561.232689509488</v>
      </c>
      <c r="BG163" s="0" t="n">
        <f aca="false">BF163*EXP((Inputs!$B$6-Inputs!$B$7-0.5*Inputs!$B$8^2)*$B$2+Inputs!$B$8*SQRT($B$2)*MC_Shocks!BE160)</f>
        <v>565.40574653208</v>
      </c>
      <c r="BH163" s="0" t="n">
        <f aca="false">BG163*EXP((Inputs!$B$6-Inputs!$B$7-0.5*Inputs!$B$8^2)*$B$2+Inputs!$B$8*SQRT($B$2)*MC_Shocks!BF160)</f>
        <v>569.291234231766</v>
      </c>
      <c r="BI163" s="0" t="n">
        <f aca="false">BH163*EXP((Inputs!$B$6-Inputs!$B$7-0.5*Inputs!$B$8^2)*$B$2+Inputs!$B$8*SQRT($B$2)*MC_Shocks!BG160)</f>
        <v>563.432926713831</v>
      </c>
      <c r="BJ163" s="0" t="n">
        <f aca="false">BI163*EXP((Inputs!$B$6-Inputs!$B$7-0.5*Inputs!$B$8^2)*$B$2+Inputs!$B$8*SQRT($B$2)*MC_Shocks!BH160)</f>
        <v>561.407067770726</v>
      </c>
      <c r="BK163" s="0" t="n">
        <f aca="false">BJ163*EXP((Inputs!$B$6-Inputs!$B$7-0.5*Inputs!$B$8^2)*$B$2+Inputs!$B$8*SQRT($B$2)*MC_Shocks!BI160)</f>
        <v>565.137643051842</v>
      </c>
      <c r="BL163" s="0" t="n">
        <f aca="false">BK163*EXP((Inputs!$B$6-Inputs!$B$7-0.5*Inputs!$B$8^2)*$B$2+Inputs!$B$8*SQRT($B$2)*MC_Shocks!BJ160)</f>
        <v>565.377242969156</v>
      </c>
      <c r="BM163" s="0" t="n">
        <f aca="false">BL163*EXP((Inputs!$B$6-Inputs!$B$7-0.5*Inputs!$B$8^2)*$B$2+Inputs!$B$8*SQRT($B$2)*MC_Shocks!BK160)</f>
        <v>560.634937985971</v>
      </c>
      <c r="BN163" s="0" t="n">
        <f aca="false">AVERAGE(C163:BM163)</f>
        <v>572.278300918355</v>
      </c>
      <c r="BO163" s="0" t="n">
        <f aca="false">MAX(B163:BM163)</f>
        <v>598.385004827571</v>
      </c>
      <c r="BP163" s="0" t="n">
        <f aca="false">MAX(BM163-Inputs!$B$4,0)</f>
        <v>0</v>
      </c>
      <c r="BQ163" s="0" t="n">
        <f aca="false">MAX(Inputs!$B$4-BM163,0)</f>
        <v>14.3650620140286</v>
      </c>
      <c r="BR163" s="0" t="n">
        <f aca="false">MAX(BN163-Inputs!$B$4,0)</f>
        <v>0</v>
      </c>
      <c r="BS163" s="0" t="n">
        <f aca="false">IF(BO163&gt;=Inputs!$B$9,0,MAX(BM163-Inputs!$B$4,0))</f>
        <v>0</v>
      </c>
    </row>
    <row r="164" customFormat="false" ht="15" hidden="false" customHeight="false" outlineLevel="0" collapsed="false">
      <c r="A164" s="0" t="n">
        <v>160</v>
      </c>
      <c r="B164" s="0" t="n">
        <f aca="false">Inputs!$B$3</f>
        <v>574.788024902344</v>
      </c>
      <c r="C164" s="0" t="n">
        <f aca="false">B164*EXP((Inputs!$B$6-Inputs!$B$7-0.5*Inputs!$B$8^2)*$B$2+Inputs!$B$8*SQRT($B$2)*MC_Shocks!A161)</f>
        <v>576.936071953409</v>
      </c>
      <c r="D164" s="0" t="n">
        <f aca="false">C164*EXP((Inputs!$B$6-Inputs!$B$7-0.5*Inputs!$B$8^2)*$B$2+Inputs!$B$8*SQRT($B$2)*MC_Shocks!B161)</f>
        <v>573.727908052477</v>
      </c>
      <c r="E164" s="0" t="n">
        <f aca="false">D164*EXP((Inputs!$B$6-Inputs!$B$7-0.5*Inputs!$B$8^2)*$B$2+Inputs!$B$8*SQRT($B$2)*MC_Shocks!C161)</f>
        <v>582.008748536036</v>
      </c>
      <c r="F164" s="0" t="n">
        <f aca="false">E164*EXP((Inputs!$B$6-Inputs!$B$7-0.5*Inputs!$B$8^2)*$B$2+Inputs!$B$8*SQRT($B$2)*MC_Shocks!D161)</f>
        <v>589.240826869066</v>
      </c>
      <c r="G164" s="0" t="n">
        <f aca="false">F164*EXP((Inputs!$B$6-Inputs!$B$7-0.5*Inputs!$B$8^2)*$B$2+Inputs!$B$8*SQRT($B$2)*MC_Shocks!E161)</f>
        <v>592.127263112165</v>
      </c>
      <c r="H164" s="0" t="n">
        <f aca="false">G164*EXP((Inputs!$B$6-Inputs!$B$7-0.5*Inputs!$B$8^2)*$B$2+Inputs!$B$8*SQRT($B$2)*MC_Shocks!F161)</f>
        <v>598.611450510587</v>
      </c>
      <c r="I164" s="0" t="n">
        <f aca="false">H164*EXP((Inputs!$B$6-Inputs!$B$7-0.5*Inputs!$B$8^2)*$B$2+Inputs!$B$8*SQRT($B$2)*MC_Shocks!G161)</f>
        <v>598.975705595786</v>
      </c>
      <c r="J164" s="0" t="n">
        <f aca="false">I164*EXP((Inputs!$B$6-Inputs!$B$7-0.5*Inputs!$B$8^2)*$B$2+Inputs!$B$8*SQRT($B$2)*MC_Shocks!H161)</f>
        <v>602.680709102348</v>
      </c>
      <c r="K164" s="0" t="n">
        <f aca="false">J164*EXP((Inputs!$B$6-Inputs!$B$7-0.5*Inputs!$B$8^2)*$B$2+Inputs!$B$8*SQRT($B$2)*MC_Shocks!I161)</f>
        <v>609.844848243329</v>
      </c>
      <c r="L164" s="0" t="n">
        <f aca="false">K164*EXP((Inputs!$B$6-Inputs!$B$7-0.5*Inputs!$B$8^2)*$B$2+Inputs!$B$8*SQRT($B$2)*MC_Shocks!J161)</f>
        <v>611.091337689609</v>
      </c>
      <c r="M164" s="0" t="n">
        <f aca="false">L164*EXP((Inputs!$B$6-Inputs!$B$7-0.5*Inputs!$B$8^2)*$B$2+Inputs!$B$8*SQRT($B$2)*MC_Shocks!K161)</f>
        <v>609.913030891718</v>
      </c>
      <c r="N164" s="0" t="n">
        <f aca="false">M164*EXP((Inputs!$B$6-Inputs!$B$7-0.5*Inputs!$B$8^2)*$B$2+Inputs!$B$8*SQRT($B$2)*MC_Shocks!L161)</f>
        <v>601.7776367648</v>
      </c>
      <c r="O164" s="0" t="n">
        <f aca="false">N164*EXP((Inputs!$B$6-Inputs!$B$7-0.5*Inputs!$B$8^2)*$B$2+Inputs!$B$8*SQRT($B$2)*MC_Shocks!M161)</f>
        <v>601.437627812691</v>
      </c>
      <c r="P164" s="0" t="n">
        <f aca="false">O164*EXP((Inputs!$B$6-Inputs!$B$7-0.5*Inputs!$B$8^2)*$B$2+Inputs!$B$8*SQRT($B$2)*MC_Shocks!N161)</f>
        <v>605.436295272494</v>
      </c>
      <c r="Q164" s="0" t="n">
        <f aca="false">P164*EXP((Inputs!$B$6-Inputs!$B$7-0.5*Inputs!$B$8^2)*$B$2+Inputs!$B$8*SQRT($B$2)*MC_Shocks!O161)</f>
        <v>610.052700768186</v>
      </c>
      <c r="R164" s="0" t="n">
        <f aca="false">Q164*EXP((Inputs!$B$6-Inputs!$B$7-0.5*Inputs!$B$8^2)*$B$2+Inputs!$B$8*SQRT($B$2)*MC_Shocks!P161)</f>
        <v>612.556255698618</v>
      </c>
      <c r="S164" s="0" t="n">
        <f aca="false">R164*EXP((Inputs!$B$6-Inputs!$B$7-0.5*Inputs!$B$8^2)*$B$2+Inputs!$B$8*SQRT($B$2)*MC_Shocks!Q161)</f>
        <v>609.989050713519</v>
      </c>
      <c r="T164" s="0" t="n">
        <f aca="false">S164*EXP((Inputs!$B$6-Inputs!$B$7-0.5*Inputs!$B$8^2)*$B$2+Inputs!$B$8*SQRT($B$2)*MC_Shocks!R161)</f>
        <v>600.554434897203</v>
      </c>
      <c r="U164" s="0" t="n">
        <f aca="false">T164*EXP((Inputs!$B$6-Inputs!$B$7-0.5*Inputs!$B$8^2)*$B$2+Inputs!$B$8*SQRT($B$2)*MC_Shocks!S161)</f>
        <v>598.256201238524</v>
      </c>
      <c r="V164" s="0" t="n">
        <f aca="false">U164*EXP((Inputs!$B$6-Inputs!$B$7-0.5*Inputs!$B$8^2)*$B$2+Inputs!$B$8*SQRT($B$2)*MC_Shocks!T161)</f>
        <v>596.86983876026</v>
      </c>
      <c r="W164" s="0" t="n">
        <f aca="false">V164*EXP((Inputs!$B$6-Inputs!$B$7-0.5*Inputs!$B$8^2)*$B$2+Inputs!$B$8*SQRT($B$2)*MC_Shocks!U161)</f>
        <v>595.446139299101</v>
      </c>
      <c r="X164" s="0" t="n">
        <f aca="false">W164*EXP((Inputs!$B$6-Inputs!$B$7-0.5*Inputs!$B$8^2)*$B$2+Inputs!$B$8*SQRT($B$2)*MC_Shocks!V161)</f>
        <v>598.431610132239</v>
      </c>
      <c r="Y164" s="0" t="n">
        <f aca="false">X164*EXP((Inputs!$B$6-Inputs!$B$7-0.5*Inputs!$B$8^2)*$B$2+Inputs!$B$8*SQRT($B$2)*MC_Shocks!W161)</f>
        <v>607.990265343185</v>
      </c>
      <c r="Z164" s="0" t="n">
        <f aca="false">Y164*EXP((Inputs!$B$6-Inputs!$B$7-0.5*Inputs!$B$8^2)*$B$2+Inputs!$B$8*SQRT($B$2)*MC_Shocks!X161)</f>
        <v>608.643768117949</v>
      </c>
      <c r="AA164" s="0" t="n">
        <f aca="false">Z164*EXP((Inputs!$B$6-Inputs!$B$7-0.5*Inputs!$B$8^2)*$B$2+Inputs!$B$8*SQRT($B$2)*MC_Shocks!Y161)</f>
        <v>607.655526915208</v>
      </c>
      <c r="AB164" s="0" t="n">
        <f aca="false">AA164*EXP((Inputs!$B$6-Inputs!$B$7-0.5*Inputs!$B$8^2)*$B$2+Inputs!$B$8*SQRT($B$2)*MC_Shocks!Z161)</f>
        <v>606.464433842712</v>
      </c>
      <c r="AC164" s="0" t="n">
        <f aca="false">AB164*EXP((Inputs!$B$6-Inputs!$B$7-0.5*Inputs!$B$8^2)*$B$2+Inputs!$B$8*SQRT($B$2)*MC_Shocks!AA161)</f>
        <v>607.120417178381</v>
      </c>
      <c r="AD164" s="0" t="n">
        <f aca="false">AC164*EXP((Inputs!$B$6-Inputs!$B$7-0.5*Inputs!$B$8^2)*$B$2+Inputs!$B$8*SQRT($B$2)*MC_Shocks!AB161)</f>
        <v>603.201110600225</v>
      </c>
      <c r="AE164" s="0" t="n">
        <f aca="false">AD164*EXP((Inputs!$B$6-Inputs!$B$7-0.5*Inputs!$B$8^2)*$B$2+Inputs!$B$8*SQRT($B$2)*MC_Shocks!AC161)</f>
        <v>603.833511100752</v>
      </c>
      <c r="AF164" s="0" t="n">
        <f aca="false">AE164*EXP((Inputs!$B$6-Inputs!$B$7-0.5*Inputs!$B$8^2)*$B$2+Inputs!$B$8*SQRT($B$2)*MC_Shocks!AD161)</f>
        <v>606.054017845018</v>
      </c>
      <c r="AG164" s="0" t="n">
        <f aca="false">AF164*EXP((Inputs!$B$6-Inputs!$B$7-0.5*Inputs!$B$8^2)*$B$2+Inputs!$B$8*SQRT($B$2)*MC_Shocks!AE161)</f>
        <v>607.120251612202</v>
      </c>
      <c r="AH164" s="0" t="n">
        <f aca="false">AG164*EXP((Inputs!$B$6-Inputs!$B$7-0.5*Inputs!$B$8^2)*$B$2+Inputs!$B$8*SQRT($B$2)*MC_Shocks!AF161)</f>
        <v>609.385376406787</v>
      </c>
      <c r="AI164" s="0" t="n">
        <f aca="false">AH164*EXP((Inputs!$B$6-Inputs!$B$7-0.5*Inputs!$B$8^2)*$B$2+Inputs!$B$8*SQRT($B$2)*MC_Shocks!AG161)</f>
        <v>611.543506718739</v>
      </c>
      <c r="AJ164" s="0" t="n">
        <f aca="false">AI164*EXP((Inputs!$B$6-Inputs!$B$7-0.5*Inputs!$B$8^2)*$B$2+Inputs!$B$8*SQRT($B$2)*MC_Shocks!AH161)</f>
        <v>603.06443030105</v>
      </c>
      <c r="AK164" s="0" t="n">
        <f aca="false">AJ164*EXP((Inputs!$B$6-Inputs!$B$7-0.5*Inputs!$B$8^2)*$B$2+Inputs!$B$8*SQRT($B$2)*MC_Shocks!AI161)</f>
        <v>606.176158510684</v>
      </c>
      <c r="AL164" s="0" t="n">
        <f aca="false">AK164*EXP((Inputs!$B$6-Inputs!$B$7-0.5*Inputs!$B$8^2)*$B$2+Inputs!$B$8*SQRT($B$2)*MC_Shocks!AJ161)</f>
        <v>603.014852578832</v>
      </c>
      <c r="AM164" s="0" t="n">
        <f aca="false">AL164*EXP((Inputs!$B$6-Inputs!$B$7-0.5*Inputs!$B$8^2)*$B$2+Inputs!$B$8*SQRT($B$2)*MC_Shocks!AK161)</f>
        <v>597.851805267508</v>
      </c>
      <c r="AN164" s="0" t="n">
        <f aca="false">AM164*EXP((Inputs!$B$6-Inputs!$B$7-0.5*Inputs!$B$8^2)*$B$2+Inputs!$B$8*SQRT($B$2)*MC_Shocks!AL161)</f>
        <v>592.692467795006</v>
      </c>
      <c r="AO164" s="0" t="n">
        <f aca="false">AN164*EXP((Inputs!$B$6-Inputs!$B$7-0.5*Inputs!$B$8^2)*$B$2+Inputs!$B$8*SQRT($B$2)*MC_Shocks!AM161)</f>
        <v>594.790508394045</v>
      </c>
      <c r="AP164" s="0" t="n">
        <f aca="false">AO164*EXP((Inputs!$B$6-Inputs!$B$7-0.5*Inputs!$B$8^2)*$B$2+Inputs!$B$8*SQRT($B$2)*MC_Shocks!AN161)</f>
        <v>593.797235267099</v>
      </c>
      <c r="AQ164" s="0" t="n">
        <f aca="false">AP164*EXP((Inputs!$B$6-Inputs!$B$7-0.5*Inputs!$B$8^2)*$B$2+Inputs!$B$8*SQRT($B$2)*MC_Shocks!AO161)</f>
        <v>585.982098983004</v>
      </c>
      <c r="AR164" s="0" t="n">
        <f aca="false">AQ164*EXP((Inputs!$B$6-Inputs!$B$7-0.5*Inputs!$B$8^2)*$B$2+Inputs!$B$8*SQRT($B$2)*MC_Shocks!AP161)</f>
        <v>588.263998600966</v>
      </c>
      <c r="AS164" s="0" t="n">
        <f aca="false">AR164*EXP((Inputs!$B$6-Inputs!$B$7-0.5*Inputs!$B$8^2)*$B$2+Inputs!$B$8*SQRT($B$2)*MC_Shocks!AQ161)</f>
        <v>581.63889330998</v>
      </c>
      <c r="AT164" s="0" t="n">
        <f aca="false">AS164*EXP((Inputs!$B$6-Inputs!$B$7-0.5*Inputs!$B$8^2)*$B$2+Inputs!$B$8*SQRT($B$2)*MC_Shocks!AR161)</f>
        <v>582.339331728687</v>
      </c>
      <c r="AU164" s="0" t="n">
        <f aca="false">AT164*EXP((Inputs!$B$6-Inputs!$B$7-0.5*Inputs!$B$8^2)*$B$2+Inputs!$B$8*SQRT($B$2)*MC_Shocks!AS161)</f>
        <v>583.497199612349</v>
      </c>
      <c r="AV164" s="0" t="n">
        <f aca="false">AU164*EXP((Inputs!$B$6-Inputs!$B$7-0.5*Inputs!$B$8^2)*$B$2+Inputs!$B$8*SQRT($B$2)*MC_Shocks!AT161)</f>
        <v>587.666275775971</v>
      </c>
      <c r="AW164" s="0" t="n">
        <f aca="false">AV164*EXP((Inputs!$B$6-Inputs!$B$7-0.5*Inputs!$B$8^2)*$B$2+Inputs!$B$8*SQRT($B$2)*MC_Shocks!AU161)</f>
        <v>596.087573801393</v>
      </c>
      <c r="AX164" s="0" t="n">
        <f aca="false">AW164*EXP((Inputs!$B$6-Inputs!$B$7-0.5*Inputs!$B$8^2)*$B$2+Inputs!$B$8*SQRT($B$2)*MC_Shocks!AV161)</f>
        <v>589.724804980786</v>
      </c>
      <c r="AY164" s="0" t="n">
        <f aca="false">AX164*EXP((Inputs!$B$6-Inputs!$B$7-0.5*Inputs!$B$8^2)*$B$2+Inputs!$B$8*SQRT($B$2)*MC_Shocks!AW161)</f>
        <v>589.534976388657</v>
      </c>
      <c r="AZ164" s="0" t="n">
        <f aca="false">AY164*EXP((Inputs!$B$6-Inputs!$B$7-0.5*Inputs!$B$8^2)*$B$2+Inputs!$B$8*SQRT($B$2)*MC_Shocks!AX161)</f>
        <v>588.299528916477</v>
      </c>
      <c r="BA164" s="0" t="n">
        <f aca="false">AZ164*EXP((Inputs!$B$6-Inputs!$B$7-0.5*Inputs!$B$8^2)*$B$2+Inputs!$B$8*SQRT($B$2)*MC_Shocks!AY161)</f>
        <v>590.382993702091</v>
      </c>
      <c r="BB164" s="0" t="n">
        <f aca="false">BA164*EXP((Inputs!$B$6-Inputs!$B$7-0.5*Inputs!$B$8^2)*$B$2+Inputs!$B$8*SQRT($B$2)*MC_Shocks!AZ161)</f>
        <v>591.449727244019</v>
      </c>
      <c r="BC164" s="0" t="n">
        <f aca="false">BB164*EXP((Inputs!$B$6-Inputs!$B$7-0.5*Inputs!$B$8^2)*$B$2+Inputs!$B$8*SQRT($B$2)*MC_Shocks!BA161)</f>
        <v>589.853546582342</v>
      </c>
      <c r="BD164" s="0" t="n">
        <f aca="false">BC164*EXP((Inputs!$B$6-Inputs!$B$7-0.5*Inputs!$B$8^2)*$B$2+Inputs!$B$8*SQRT($B$2)*MC_Shocks!BB161)</f>
        <v>587.84949121506</v>
      </c>
      <c r="BE164" s="0" t="n">
        <f aca="false">BD164*EXP((Inputs!$B$6-Inputs!$B$7-0.5*Inputs!$B$8^2)*$B$2+Inputs!$B$8*SQRT($B$2)*MC_Shocks!BC161)</f>
        <v>582.721001065611</v>
      </c>
      <c r="BF164" s="0" t="n">
        <f aca="false">BE164*EXP((Inputs!$B$6-Inputs!$B$7-0.5*Inputs!$B$8^2)*$B$2+Inputs!$B$8*SQRT($B$2)*MC_Shocks!BD161)</f>
        <v>587.360933792537</v>
      </c>
      <c r="BG164" s="0" t="n">
        <f aca="false">BF164*EXP((Inputs!$B$6-Inputs!$B$7-0.5*Inputs!$B$8^2)*$B$2+Inputs!$B$8*SQRT($B$2)*MC_Shocks!BE161)</f>
        <v>589.560112112176</v>
      </c>
      <c r="BH164" s="0" t="n">
        <f aca="false">BG164*EXP((Inputs!$B$6-Inputs!$B$7-0.5*Inputs!$B$8^2)*$B$2+Inputs!$B$8*SQRT($B$2)*MC_Shocks!BF161)</f>
        <v>593.924159231431</v>
      </c>
      <c r="BI164" s="0" t="n">
        <f aca="false">BH164*EXP((Inputs!$B$6-Inputs!$B$7-0.5*Inputs!$B$8^2)*$B$2+Inputs!$B$8*SQRT($B$2)*MC_Shocks!BG161)</f>
        <v>592.519391311749</v>
      </c>
      <c r="BJ164" s="0" t="n">
        <f aca="false">BI164*EXP((Inputs!$B$6-Inputs!$B$7-0.5*Inputs!$B$8^2)*$B$2+Inputs!$B$8*SQRT($B$2)*MC_Shocks!BH161)</f>
        <v>589.49561296933</v>
      </c>
      <c r="BK164" s="0" t="n">
        <f aca="false">BJ164*EXP((Inputs!$B$6-Inputs!$B$7-0.5*Inputs!$B$8^2)*$B$2+Inputs!$B$8*SQRT($B$2)*MC_Shocks!BI161)</f>
        <v>584.529572621183</v>
      </c>
      <c r="BL164" s="0" t="n">
        <f aca="false">BK164*EXP((Inputs!$B$6-Inputs!$B$7-0.5*Inputs!$B$8^2)*$B$2+Inputs!$B$8*SQRT($B$2)*MC_Shocks!BJ161)</f>
        <v>586.251560310772</v>
      </c>
      <c r="BM164" s="0" t="n">
        <f aca="false">BL164*EXP((Inputs!$B$6-Inputs!$B$7-0.5*Inputs!$B$8^2)*$B$2+Inputs!$B$8*SQRT($B$2)*MC_Shocks!BK161)</f>
        <v>581.49052043314</v>
      </c>
      <c r="BN164" s="0" t="n">
        <f aca="false">AVERAGE(C164:BM164)</f>
        <v>596.29823238729</v>
      </c>
      <c r="BO164" s="0" t="n">
        <f aca="false">MAX(B164:BM164)</f>
        <v>612.556255698618</v>
      </c>
      <c r="BP164" s="0" t="n">
        <f aca="false">MAX(BM164-Inputs!$B$4,0)</f>
        <v>6.49052043313952</v>
      </c>
      <c r="BQ164" s="0" t="n">
        <f aca="false">MAX(Inputs!$B$4-BM164,0)</f>
        <v>0</v>
      </c>
      <c r="BR164" s="0" t="n">
        <f aca="false">MAX(BN164-Inputs!$B$4,0)</f>
        <v>21.2982323872898</v>
      </c>
      <c r="BS164" s="0" t="n">
        <f aca="false">IF(BO164&gt;=Inputs!$B$9,0,MAX(BM164-Inputs!$B$4,0))</f>
        <v>0</v>
      </c>
    </row>
    <row r="165" customFormat="false" ht="15" hidden="false" customHeight="false" outlineLevel="0" collapsed="false">
      <c r="A165" s="0" t="n">
        <v>161</v>
      </c>
      <c r="B165" s="0" t="n">
        <f aca="false">Inputs!$B$3</f>
        <v>574.788024902344</v>
      </c>
      <c r="C165" s="0" t="n">
        <f aca="false">B165*EXP((Inputs!$B$6-Inputs!$B$7-0.5*Inputs!$B$8^2)*$B$2+Inputs!$B$8*SQRT($B$2)*MC_Shocks!A162)</f>
        <v>583.334641135553</v>
      </c>
      <c r="D165" s="0" t="n">
        <f aca="false">C165*EXP((Inputs!$B$6-Inputs!$B$7-0.5*Inputs!$B$8^2)*$B$2+Inputs!$B$8*SQRT($B$2)*MC_Shocks!B162)</f>
        <v>577.369169457504</v>
      </c>
      <c r="E165" s="0" t="n">
        <f aca="false">D165*EXP((Inputs!$B$6-Inputs!$B$7-0.5*Inputs!$B$8^2)*$B$2+Inputs!$B$8*SQRT($B$2)*MC_Shocks!C162)</f>
        <v>578.67854481764</v>
      </c>
      <c r="F165" s="0" t="n">
        <f aca="false">E165*EXP((Inputs!$B$6-Inputs!$B$7-0.5*Inputs!$B$8^2)*$B$2+Inputs!$B$8*SQRT($B$2)*MC_Shocks!D162)</f>
        <v>585.971561227676</v>
      </c>
      <c r="G165" s="0" t="n">
        <f aca="false">F165*EXP((Inputs!$B$6-Inputs!$B$7-0.5*Inputs!$B$8^2)*$B$2+Inputs!$B$8*SQRT($B$2)*MC_Shocks!E162)</f>
        <v>588.818591098086</v>
      </c>
      <c r="H165" s="0" t="n">
        <f aca="false">G165*EXP((Inputs!$B$6-Inputs!$B$7-0.5*Inputs!$B$8^2)*$B$2+Inputs!$B$8*SQRT($B$2)*MC_Shocks!F162)</f>
        <v>589.695370217035</v>
      </c>
      <c r="I165" s="0" t="n">
        <f aca="false">H165*EXP((Inputs!$B$6-Inputs!$B$7-0.5*Inputs!$B$8^2)*$B$2+Inputs!$B$8*SQRT($B$2)*MC_Shocks!G162)</f>
        <v>585.237335477149</v>
      </c>
      <c r="J165" s="0" t="n">
        <f aca="false">I165*EXP((Inputs!$B$6-Inputs!$B$7-0.5*Inputs!$B$8^2)*$B$2+Inputs!$B$8*SQRT($B$2)*MC_Shocks!H162)</f>
        <v>578.911880423906</v>
      </c>
      <c r="K165" s="0" t="n">
        <f aca="false">J165*EXP((Inputs!$B$6-Inputs!$B$7-0.5*Inputs!$B$8^2)*$B$2+Inputs!$B$8*SQRT($B$2)*MC_Shocks!I162)</f>
        <v>582.514092609937</v>
      </c>
      <c r="L165" s="0" t="n">
        <f aca="false">K165*EXP((Inputs!$B$6-Inputs!$B$7-0.5*Inputs!$B$8^2)*$B$2+Inputs!$B$8*SQRT($B$2)*MC_Shocks!J162)</f>
        <v>589.571447897739</v>
      </c>
      <c r="M165" s="0" t="n">
        <f aca="false">L165*EXP((Inputs!$B$6-Inputs!$B$7-0.5*Inputs!$B$8^2)*$B$2+Inputs!$B$8*SQRT($B$2)*MC_Shocks!K162)</f>
        <v>587.577916669251</v>
      </c>
      <c r="N165" s="0" t="n">
        <f aca="false">M165*EXP((Inputs!$B$6-Inputs!$B$7-0.5*Inputs!$B$8^2)*$B$2+Inputs!$B$8*SQRT($B$2)*MC_Shocks!L162)</f>
        <v>582.347331104606</v>
      </c>
      <c r="O165" s="0" t="n">
        <f aca="false">N165*EXP((Inputs!$B$6-Inputs!$B$7-0.5*Inputs!$B$8^2)*$B$2+Inputs!$B$8*SQRT($B$2)*MC_Shocks!M162)</f>
        <v>571.155112913101</v>
      </c>
      <c r="P165" s="0" t="n">
        <f aca="false">O165*EXP((Inputs!$B$6-Inputs!$B$7-0.5*Inputs!$B$8^2)*$B$2+Inputs!$B$8*SQRT($B$2)*MC_Shocks!N162)</f>
        <v>566.782018421969</v>
      </c>
      <c r="Q165" s="0" t="n">
        <f aca="false">P165*EXP((Inputs!$B$6-Inputs!$B$7-0.5*Inputs!$B$8^2)*$B$2+Inputs!$B$8*SQRT($B$2)*MC_Shocks!O162)</f>
        <v>566.324635650888</v>
      </c>
      <c r="R165" s="0" t="n">
        <f aca="false">Q165*EXP((Inputs!$B$6-Inputs!$B$7-0.5*Inputs!$B$8^2)*$B$2+Inputs!$B$8*SQRT($B$2)*MC_Shocks!P162)</f>
        <v>573.608773683069</v>
      </c>
      <c r="S165" s="0" t="n">
        <f aca="false">R165*EXP((Inputs!$B$6-Inputs!$B$7-0.5*Inputs!$B$8^2)*$B$2+Inputs!$B$8*SQRT($B$2)*MC_Shocks!Q162)</f>
        <v>576.734404295159</v>
      </c>
      <c r="T165" s="0" t="n">
        <f aca="false">S165*EXP((Inputs!$B$6-Inputs!$B$7-0.5*Inputs!$B$8^2)*$B$2+Inputs!$B$8*SQRT($B$2)*MC_Shocks!R162)</f>
        <v>578.186461470206</v>
      </c>
      <c r="U165" s="0" t="n">
        <f aca="false">T165*EXP((Inputs!$B$6-Inputs!$B$7-0.5*Inputs!$B$8^2)*$B$2+Inputs!$B$8*SQRT($B$2)*MC_Shocks!S162)</f>
        <v>576.408498664418</v>
      </c>
      <c r="V165" s="0" t="n">
        <f aca="false">U165*EXP((Inputs!$B$6-Inputs!$B$7-0.5*Inputs!$B$8^2)*$B$2+Inputs!$B$8*SQRT($B$2)*MC_Shocks!T162)</f>
        <v>573.802181414643</v>
      </c>
      <c r="W165" s="0" t="n">
        <f aca="false">V165*EXP((Inputs!$B$6-Inputs!$B$7-0.5*Inputs!$B$8^2)*$B$2+Inputs!$B$8*SQRT($B$2)*MC_Shocks!U162)</f>
        <v>580.291161693237</v>
      </c>
      <c r="X165" s="0" t="n">
        <f aca="false">W165*EXP((Inputs!$B$6-Inputs!$B$7-0.5*Inputs!$B$8^2)*$B$2+Inputs!$B$8*SQRT($B$2)*MC_Shocks!V162)</f>
        <v>581.270810473362</v>
      </c>
      <c r="Y165" s="0" t="n">
        <f aca="false">X165*EXP((Inputs!$B$6-Inputs!$B$7-0.5*Inputs!$B$8^2)*$B$2+Inputs!$B$8*SQRT($B$2)*MC_Shocks!W162)</f>
        <v>571.709638613853</v>
      </c>
      <c r="Z165" s="0" t="n">
        <f aca="false">Y165*EXP((Inputs!$B$6-Inputs!$B$7-0.5*Inputs!$B$8^2)*$B$2+Inputs!$B$8*SQRT($B$2)*MC_Shocks!X162)</f>
        <v>568.716690083358</v>
      </c>
      <c r="AA165" s="0" t="n">
        <f aca="false">Z165*EXP((Inputs!$B$6-Inputs!$B$7-0.5*Inputs!$B$8^2)*$B$2+Inputs!$B$8*SQRT($B$2)*MC_Shocks!Y162)</f>
        <v>564.911191206319</v>
      </c>
      <c r="AB165" s="0" t="n">
        <f aca="false">AA165*EXP((Inputs!$B$6-Inputs!$B$7-0.5*Inputs!$B$8^2)*$B$2+Inputs!$B$8*SQRT($B$2)*MC_Shocks!Z162)</f>
        <v>562.521509091195</v>
      </c>
      <c r="AC165" s="0" t="n">
        <f aca="false">AB165*EXP((Inputs!$B$6-Inputs!$B$7-0.5*Inputs!$B$8^2)*$B$2+Inputs!$B$8*SQRT($B$2)*MC_Shocks!AA162)</f>
        <v>565.092394435676</v>
      </c>
      <c r="AD165" s="0" t="n">
        <f aca="false">AC165*EXP((Inputs!$B$6-Inputs!$B$7-0.5*Inputs!$B$8^2)*$B$2+Inputs!$B$8*SQRT($B$2)*MC_Shocks!AB162)</f>
        <v>564.664200698508</v>
      </c>
      <c r="AE165" s="0" t="n">
        <f aca="false">AD165*EXP((Inputs!$B$6-Inputs!$B$7-0.5*Inputs!$B$8^2)*$B$2+Inputs!$B$8*SQRT($B$2)*MC_Shocks!AC162)</f>
        <v>564.373223735481</v>
      </c>
      <c r="AF165" s="0" t="n">
        <f aca="false">AE165*EXP((Inputs!$B$6-Inputs!$B$7-0.5*Inputs!$B$8^2)*$B$2+Inputs!$B$8*SQRT($B$2)*MC_Shocks!AD162)</f>
        <v>570.338381195719</v>
      </c>
      <c r="AG165" s="0" t="n">
        <f aca="false">AF165*EXP((Inputs!$B$6-Inputs!$B$7-0.5*Inputs!$B$8^2)*$B$2+Inputs!$B$8*SQRT($B$2)*MC_Shocks!AE162)</f>
        <v>567.249456185506</v>
      </c>
      <c r="AH165" s="0" t="n">
        <f aca="false">AG165*EXP((Inputs!$B$6-Inputs!$B$7-0.5*Inputs!$B$8^2)*$B$2+Inputs!$B$8*SQRT($B$2)*MC_Shocks!AF162)</f>
        <v>575.754937704103</v>
      </c>
      <c r="AI165" s="0" t="n">
        <f aca="false">AH165*EXP((Inputs!$B$6-Inputs!$B$7-0.5*Inputs!$B$8^2)*$B$2+Inputs!$B$8*SQRT($B$2)*MC_Shocks!AG162)</f>
        <v>572.7509531959</v>
      </c>
      <c r="AJ165" s="0" t="n">
        <f aca="false">AI165*EXP((Inputs!$B$6-Inputs!$B$7-0.5*Inputs!$B$8^2)*$B$2+Inputs!$B$8*SQRT($B$2)*MC_Shocks!AH162)</f>
        <v>573.210445605672</v>
      </c>
      <c r="AK165" s="0" t="n">
        <f aca="false">AJ165*EXP((Inputs!$B$6-Inputs!$B$7-0.5*Inputs!$B$8^2)*$B$2+Inputs!$B$8*SQRT($B$2)*MC_Shocks!AI162)</f>
        <v>571.987117727859</v>
      </c>
      <c r="AL165" s="0" t="n">
        <f aca="false">AK165*EXP((Inputs!$B$6-Inputs!$B$7-0.5*Inputs!$B$8^2)*$B$2+Inputs!$B$8*SQRT($B$2)*MC_Shocks!AJ162)</f>
        <v>572.601422279233</v>
      </c>
      <c r="AM165" s="0" t="n">
        <f aca="false">AL165*EXP((Inputs!$B$6-Inputs!$B$7-0.5*Inputs!$B$8^2)*$B$2+Inputs!$B$8*SQRT($B$2)*MC_Shocks!AK162)</f>
        <v>574.678719085852</v>
      </c>
      <c r="AN165" s="0" t="n">
        <f aca="false">AM165*EXP((Inputs!$B$6-Inputs!$B$7-0.5*Inputs!$B$8^2)*$B$2+Inputs!$B$8*SQRT($B$2)*MC_Shocks!AL162)</f>
        <v>576.714337141533</v>
      </c>
      <c r="AO165" s="0" t="n">
        <f aca="false">AN165*EXP((Inputs!$B$6-Inputs!$B$7-0.5*Inputs!$B$8^2)*$B$2+Inputs!$B$8*SQRT($B$2)*MC_Shocks!AM162)</f>
        <v>573.333136765439</v>
      </c>
      <c r="AP165" s="0" t="n">
        <f aca="false">AO165*EXP((Inputs!$B$6-Inputs!$B$7-0.5*Inputs!$B$8^2)*$B$2+Inputs!$B$8*SQRT($B$2)*MC_Shocks!AN162)</f>
        <v>568.302147825661</v>
      </c>
      <c r="AQ165" s="0" t="n">
        <f aca="false">AP165*EXP((Inputs!$B$6-Inputs!$B$7-0.5*Inputs!$B$8^2)*$B$2+Inputs!$B$8*SQRT($B$2)*MC_Shocks!AO162)</f>
        <v>579.754721160706</v>
      </c>
      <c r="AR165" s="0" t="n">
        <f aca="false">AQ165*EXP((Inputs!$B$6-Inputs!$B$7-0.5*Inputs!$B$8^2)*$B$2+Inputs!$B$8*SQRT($B$2)*MC_Shocks!AP162)</f>
        <v>577.587541764774</v>
      </c>
      <c r="AS165" s="0" t="n">
        <f aca="false">AR165*EXP((Inputs!$B$6-Inputs!$B$7-0.5*Inputs!$B$8^2)*$B$2+Inputs!$B$8*SQRT($B$2)*MC_Shocks!AQ162)</f>
        <v>580.855008766057</v>
      </c>
      <c r="AT165" s="0" t="n">
        <f aca="false">AS165*EXP((Inputs!$B$6-Inputs!$B$7-0.5*Inputs!$B$8^2)*$B$2+Inputs!$B$8*SQRT($B$2)*MC_Shocks!AR162)</f>
        <v>573.548294430685</v>
      </c>
      <c r="AU165" s="0" t="n">
        <f aca="false">AT165*EXP((Inputs!$B$6-Inputs!$B$7-0.5*Inputs!$B$8^2)*$B$2+Inputs!$B$8*SQRT($B$2)*MC_Shocks!AS162)</f>
        <v>572.331468506166</v>
      </c>
      <c r="AV165" s="0" t="n">
        <f aca="false">AU165*EXP((Inputs!$B$6-Inputs!$B$7-0.5*Inputs!$B$8^2)*$B$2+Inputs!$B$8*SQRT($B$2)*MC_Shocks!AT162)</f>
        <v>571.808173375134</v>
      </c>
      <c r="AW165" s="0" t="n">
        <f aca="false">AV165*EXP((Inputs!$B$6-Inputs!$B$7-0.5*Inputs!$B$8^2)*$B$2+Inputs!$B$8*SQRT($B$2)*MC_Shocks!AU162)</f>
        <v>574.011094837619</v>
      </c>
      <c r="AX165" s="0" t="n">
        <f aca="false">AW165*EXP((Inputs!$B$6-Inputs!$B$7-0.5*Inputs!$B$8^2)*$B$2+Inputs!$B$8*SQRT($B$2)*MC_Shocks!AV162)</f>
        <v>561.800008815074</v>
      </c>
      <c r="AY165" s="0" t="n">
        <f aca="false">AX165*EXP((Inputs!$B$6-Inputs!$B$7-0.5*Inputs!$B$8^2)*$B$2+Inputs!$B$8*SQRT($B$2)*MC_Shocks!AW162)</f>
        <v>562.594007791631</v>
      </c>
      <c r="AZ165" s="0" t="n">
        <f aca="false">AY165*EXP((Inputs!$B$6-Inputs!$B$7-0.5*Inputs!$B$8^2)*$B$2+Inputs!$B$8*SQRT($B$2)*MC_Shocks!AX162)</f>
        <v>557.538588896162</v>
      </c>
      <c r="BA165" s="0" t="n">
        <f aca="false">AZ165*EXP((Inputs!$B$6-Inputs!$B$7-0.5*Inputs!$B$8^2)*$B$2+Inputs!$B$8*SQRT($B$2)*MC_Shocks!AY162)</f>
        <v>559.027724360576</v>
      </c>
      <c r="BB165" s="0" t="n">
        <f aca="false">BA165*EXP((Inputs!$B$6-Inputs!$B$7-0.5*Inputs!$B$8^2)*$B$2+Inputs!$B$8*SQRT($B$2)*MC_Shocks!AZ162)</f>
        <v>554.503011009885</v>
      </c>
      <c r="BC165" s="0" t="n">
        <f aca="false">BB165*EXP((Inputs!$B$6-Inputs!$B$7-0.5*Inputs!$B$8^2)*$B$2+Inputs!$B$8*SQRT($B$2)*MC_Shocks!BA162)</f>
        <v>550.804564457396</v>
      </c>
      <c r="BD165" s="0" t="n">
        <f aca="false">BC165*EXP((Inputs!$B$6-Inputs!$B$7-0.5*Inputs!$B$8^2)*$B$2+Inputs!$B$8*SQRT($B$2)*MC_Shocks!BB162)</f>
        <v>549.66208820844</v>
      </c>
      <c r="BE165" s="0" t="n">
        <f aca="false">BD165*EXP((Inputs!$B$6-Inputs!$B$7-0.5*Inputs!$B$8^2)*$B$2+Inputs!$B$8*SQRT($B$2)*MC_Shocks!BC162)</f>
        <v>545.143980094982</v>
      </c>
      <c r="BF165" s="0" t="n">
        <f aca="false">BE165*EXP((Inputs!$B$6-Inputs!$B$7-0.5*Inputs!$B$8^2)*$B$2+Inputs!$B$8*SQRT($B$2)*MC_Shocks!BD162)</f>
        <v>543.142586084817</v>
      </c>
      <c r="BG165" s="0" t="n">
        <f aca="false">BF165*EXP((Inputs!$B$6-Inputs!$B$7-0.5*Inputs!$B$8^2)*$B$2+Inputs!$B$8*SQRT($B$2)*MC_Shocks!BE162)</f>
        <v>538.075669148444</v>
      </c>
      <c r="BH165" s="0" t="n">
        <f aca="false">BG165*EXP((Inputs!$B$6-Inputs!$B$7-0.5*Inputs!$B$8^2)*$B$2+Inputs!$B$8*SQRT($B$2)*MC_Shocks!BF162)</f>
        <v>530.357367326484</v>
      </c>
      <c r="BI165" s="0" t="n">
        <f aca="false">BH165*EXP((Inputs!$B$6-Inputs!$B$7-0.5*Inputs!$B$8^2)*$B$2+Inputs!$B$8*SQRT($B$2)*MC_Shocks!BG162)</f>
        <v>534.70799737298</v>
      </c>
      <c r="BJ165" s="0" t="n">
        <f aca="false">BI165*EXP((Inputs!$B$6-Inputs!$B$7-0.5*Inputs!$B$8^2)*$B$2+Inputs!$B$8*SQRT($B$2)*MC_Shocks!BH162)</f>
        <v>529.288484533002</v>
      </c>
      <c r="BK165" s="0" t="n">
        <f aca="false">BJ165*EXP((Inputs!$B$6-Inputs!$B$7-0.5*Inputs!$B$8^2)*$B$2+Inputs!$B$8*SQRT($B$2)*MC_Shocks!BI162)</f>
        <v>528.588624456338</v>
      </c>
      <c r="BL165" s="0" t="n">
        <f aca="false">BK165*EXP((Inputs!$B$6-Inputs!$B$7-0.5*Inputs!$B$8^2)*$B$2+Inputs!$B$8*SQRT($B$2)*MC_Shocks!BJ162)</f>
        <v>531.805310731503</v>
      </c>
      <c r="BM165" s="0" t="n">
        <f aca="false">BL165*EXP((Inputs!$B$6-Inputs!$B$7-0.5*Inputs!$B$8^2)*$B$2+Inputs!$B$8*SQRT($B$2)*MC_Shocks!BK162)</f>
        <v>529.267230131402</v>
      </c>
      <c r="BN165" s="0" t="n">
        <f aca="false">AVERAGE(C165:BM165)</f>
        <v>567.455641105607</v>
      </c>
      <c r="BO165" s="0" t="n">
        <f aca="false">MAX(B165:BM165)</f>
        <v>589.695370217035</v>
      </c>
      <c r="BP165" s="0" t="n">
        <f aca="false">MAX(BM165-Inputs!$B$4,0)</f>
        <v>0</v>
      </c>
      <c r="BQ165" s="0" t="n">
        <f aca="false">MAX(Inputs!$B$4-BM165,0)</f>
        <v>45.7327698685981</v>
      </c>
      <c r="BR165" s="0" t="n">
        <f aca="false">MAX(BN165-Inputs!$B$4,0)</f>
        <v>0</v>
      </c>
      <c r="BS165" s="0" t="n">
        <f aca="false">IF(BO165&gt;=Inputs!$B$9,0,MAX(BM165-Inputs!$B$4,0))</f>
        <v>0</v>
      </c>
    </row>
    <row r="166" customFormat="false" ht="15" hidden="false" customHeight="false" outlineLevel="0" collapsed="false">
      <c r="A166" s="0" t="n">
        <v>162</v>
      </c>
      <c r="B166" s="0" t="n">
        <f aca="false">Inputs!$B$3</f>
        <v>574.788024902344</v>
      </c>
      <c r="C166" s="0" t="n">
        <f aca="false">B166*EXP((Inputs!$B$6-Inputs!$B$7-0.5*Inputs!$B$8^2)*$B$2+Inputs!$B$8*SQRT($B$2)*MC_Shocks!A163)</f>
        <v>571.09161268373</v>
      </c>
      <c r="D166" s="0" t="n">
        <f aca="false">C166*EXP((Inputs!$B$6-Inputs!$B$7-0.5*Inputs!$B$8^2)*$B$2+Inputs!$B$8*SQRT($B$2)*MC_Shocks!B163)</f>
        <v>572.171461861634</v>
      </c>
      <c r="E166" s="0" t="n">
        <f aca="false">D166*EXP((Inputs!$B$6-Inputs!$B$7-0.5*Inputs!$B$8^2)*$B$2+Inputs!$B$8*SQRT($B$2)*MC_Shocks!C163)</f>
        <v>577.322801493706</v>
      </c>
      <c r="F166" s="0" t="n">
        <f aca="false">E166*EXP((Inputs!$B$6-Inputs!$B$7-0.5*Inputs!$B$8^2)*$B$2+Inputs!$B$8*SQRT($B$2)*MC_Shocks!D163)</f>
        <v>572.046197749527</v>
      </c>
      <c r="G166" s="0" t="n">
        <f aca="false">F166*EXP((Inputs!$B$6-Inputs!$B$7-0.5*Inputs!$B$8^2)*$B$2+Inputs!$B$8*SQRT($B$2)*MC_Shocks!E163)</f>
        <v>571.41912761585</v>
      </c>
      <c r="H166" s="0" t="n">
        <f aca="false">G166*EXP((Inputs!$B$6-Inputs!$B$7-0.5*Inputs!$B$8^2)*$B$2+Inputs!$B$8*SQRT($B$2)*MC_Shocks!F163)</f>
        <v>563.672539935709</v>
      </c>
      <c r="I166" s="0" t="n">
        <f aca="false">H166*EXP((Inputs!$B$6-Inputs!$B$7-0.5*Inputs!$B$8^2)*$B$2+Inputs!$B$8*SQRT($B$2)*MC_Shocks!G163)</f>
        <v>561.970051556245</v>
      </c>
      <c r="J166" s="0" t="n">
        <f aca="false">I166*EXP((Inputs!$B$6-Inputs!$B$7-0.5*Inputs!$B$8^2)*$B$2+Inputs!$B$8*SQRT($B$2)*MC_Shocks!H163)</f>
        <v>562.175585926465</v>
      </c>
      <c r="K166" s="0" t="n">
        <f aca="false">J166*EXP((Inputs!$B$6-Inputs!$B$7-0.5*Inputs!$B$8^2)*$B$2+Inputs!$B$8*SQRT($B$2)*MC_Shocks!I163)</f>
        <v>558.429765692633</v>
      </c>
      <c r="L166" s="0" t="n">
        <f aca="false">K166*EXP((Inputs!$B$6-Inputs!$B$7-0.5*Inputs!$B$8^2)*$B$2+Inputs!$B$8*SQRT($B$2)*MC_Shocks!J163)</f>
        <v>556.461443657147</v>
      </c>
      <c r="M166" s="0" t="n">
        <f aca="false">L166*EXP((Inputs!$B$6-Inputs!$B$7-0.5*Inputs!$B$8^2)*$B$2+Inputs!$B$8*SQRT($B$2)*MC_Shocks!K163)</f>
        <v>550.331489245828</v>
      </c>
      <c r="N166" s="0" t="n">
        <f aca="false">M166*EXP((Inputs!$B$6-Inputs!$B$7-0.5*Inputs!$B$8^2)*$B$2+Inputs!$B$8*SQRT($B$2)*MC_Shocks!L163)</f>
        <v>550.720044443144</v>
      </c>
      <c r="O166" s="0" t="n">
        <f aca="false">N166*EXP((Inputs!$B$6-Inputs!$B$7-0.5*Inputs!$B$8^2)*$B$2+Inputs!$B$8*SQRT($B$2)*MC_Shocks!M163)</f>
        <v>555.403958822356</v>
      </c>
      <c r="P166" s="0" t="n">
        <f aca="false">O166*EXP((Inputs!$B$6-Inputs!$B$7-0.5*Inputs!$B$8^2)*$B$2+Inputs!$B$8*SQRT($B$2)*MC_Shocks!N163)</f>
        <v>550.642859392632</v>
      </c>
      <c r="Q166" s="0" t="n">
        <f aca="false">P166*EXP((Inputs!$B$6-Inputs!$B$7-0.5*Inputs!$B$8^2)*$B$2+Inputs!$B$8*SQRT($B$2)*MC_Shocks!O163)</f>
        <v>547.981281116201</v>
      </c>
      <c r="R166" s="0" t="n">
        <f aca="false">Q166*EXP((Inputs!$B$6-Inputs!$B$7-0.5*Inputs!$B$8^2)*$B$2+Inputs!$B$8*SQRT($B$2)*MC_Shocks!P163)</f>
        <v>550.222166247796</v>
      </c>
      <c r="S166" s="0" t="n">
        <f aca="false">R166*EXP((Inputs!$B$6-Inputs!$B$7-0.5*Inputs!$B$8^2)*$B$2+Inputs!$B$8*SQRT($B$2)*MC_Shocks!Q163)</f>
        <v>555.590732955475</v>
      </c>
      <c r="T166" s="0" t="n">
        <f aca="false">S166*EXP((Inputs!$B$6-Inputs!$B$7-0.5*Inputs!$B$8^2)*$B$2+Inputs!$B$8*SQRT($B$2)*MC_Shocks!R163)</f>
        <v>549.10014732838</v>
      </c>
      <c r="U166" s="0" t="n">
        <f aca="false">T166*EXP((Inputs!$B$6-Inputs!$B$7-0.5*Inputs!$B$8^2)*$B$2+Inputs!$B$8*SQRT($B$2)*MC_Shocks!S163)</f>
        <v>548.41714318898</v>
      </c>
      <c r="V166" s="0" t="n">
        <f aca="false">U166*EXP((Inputs!$B$6-Inputs!$B$7-0.5*Inputs!$B$8^2)*$B$2+Inputs!$B$8*SQRT($B$2)*MC_Shocks!T163)</f>
        <v>549.702158230078</v>
      </c>
      <c r="W166" s="0" t="n">
        <f aca="false">V166*EXP((Inputs!$B$6-Inputs!$B$7-0.5*Inputs!$B$8^2)*$B$2+Inputs!$B$8*SQRT($B$2)*MC_Shocks!U163)</f>
        <v>549.309106951881</v>
      </c>
      <c r="X166" s="0" t="n">
        <f aca="false">W166*EXP((Inputs!$B$6-Inputs!$B$7-0.5*Inputs!$B$8^2)*$B$2+Inputs!$B$8*SQRT($B$2)*MC_Shocks!V163)</f>
        <v>538.672269844286</v>
      </c>
      <c r="Y166" s="0" t="n">
        <f aca="false">X166*EXP((Inputs!$B$6-Inputs!$B$7-0.5*Inputs!$B$8^2)*$B$2+Inputs!$B$8*SQRT($B$2)*MC_Shocks!W163)</f>
        <v>540.868838906376</v>
      </c>
      <c r="Z166" s="0" t="n">
        <f aca="false">Y166*EXP((Inputs!$B$6-Inputs!$B$7-0.5*Inputs!$B$8^2)*$B$2+Inputs!$B$8*SQRT($B$2)*MC_Shocks!X163)</f>
        <v>547.478926868057</v>
      </c>
      <c r="AA166" s="0" t="n">
        <f aca="false">Z166*EXP((Inputs!$B$6-Inputs!$B$7-0.5*Inputs!$B$8^2)*$B$2+Inputs!$B$8*SQRT($B$2)*MC_Shocks!Y163)</f>
        <v>548.037531119408</v>
      </c>
      <c r="AB166" s="0" t="n">
        <f aca="false">AA166*EXP((Inputs!$B$6-Inputs!$B$7-0.5*Inputs!$B$8^2)*$B$2+Inputs!$B$8*SQRT($B$2)*MC_Shocks!Z163)</f>
        <v>543.624295873976</v>
      </c>
      <c r="AC166" s="0" t="n">
        <f aca="false">AB166*EXP((Inputs!$B$6-Inputs!$B$7-0.5*Inputs!$B$8^2)*$B$2+Inputs!$B$8*SQRT($B$2)*MC_Shocks!AA163)</f>
        <v>541.466979538591</v>
      </c>
      <c r="AD166" s="0" t="n">
        <f aca="false">AC166*EXP((Inputs!$B$6-Inputs!$B$7-0.5*Inputs!$B$8^2)*$B$2+Inputs!$B$8*SQRT($B$2)*MC_Shocks!AB163)</f>
        <v>549.174951611094</v>
      </c>
      <c r="AE166" s="0" t="n">
        <f aca="false">AD166*EXP((Inputs!$B$6-Inputs!$B$7-0.5*Inputs!$B$8^2)*$B$2+Inputs!$B$8*SQRT($B$2)*MC_Shocks!AC163)</f>
        <v>553.205802680382</v>
      </c>
      <c r="AF166" s="0" t="n">
        <f aca="false">AE166*EXP((Inputs!$B$6-Inputs!$B$7-0.5*Inputs!$B$8^2)*$B$2+Inputs!$B$8*SQRT($B$2)*MC_Shocks!AD163)</f>
        <v>556.074191301492</v>
      </c>
      <c r="AG166" s="0" t="n">
        <f aca="false">AF166*EXP((Inputs!$B$6-Inputs!$B$7-0.5*Inputs!$B$8^2)*$B$2+Inputs!$B$8*SQRT($B$2)*MC_Shocks!AE163)</f>
        <v>557.701268423075</v>
      </c>
      <c r="AH166" s="0" t="n">
        <f aca="false">AG166*EXP((Inputs!$B$6-Inputs!$B$7-0.5*Inputs!$B$8^2)*$B$2+Inputs!$B$8*SQRT($B$2)*MC_Shocks!AF163)</f>
        <v>554.836241904952</v>
      </c>
      <c r="AI166" s="0" t="n">
        <f aca="false">AH166*EXP((Inputs!$B$6-Inputs!$B$7-0.5*Inputs!$B$8^2)*$B$2+Inputs!$B$8*SQRT($B$2)*MC_Shocks!AG163)</f>
        <v>554.006386657148</v>
      </c>
      <c r="AJ166" s="0" t="n">
        <f aca="false">AI166*EXP((Inputs!$B$6-Inputs!$B$7-0.5*Inputs!$B$8^2)*$B$2+Inputs!$B$8*SQRT($B$2)*MC_Shocks!AH163)</f>
        <v>553.716257318092</v>
      </c>
      <c r="AK166" s="0" t="n">
        <f aca="false">AJ166*EXP((Inputs!$B$6-Inputs!$B$7-0.5*Inputs!$B$8^2)*$B$2+Inputs!$B$8*SQRT($B$2)*MC_Shocks!AI163)</f>
        <v>556.188054152824</v>
      </c>
      <c r="AL166" s="0" t="n">
        <f aca="false">AK166*EXP((Inputs!$B$6-Inputs!$B$7-0.5*Inputs!$B$8^2)*$B$2+Inputs!$B$8*SQRT($B$2)*MC_Shocks!AJ163)</f>
        <v>562.938838015043</v>
      </c>
      <c r="AM166" s="0" t="n">
        <f aca="false">AL166*EXP((Inputs!$B$6-Inputs!$B$7-0.5*Inputs!$B$8^2)*$B$2+Inputs!$B$8*SQRT($B$2)*MC_Shocks!AK163)</f>
        <v>568.008876877494</v>
      </c>
      <c r="AN166" s="0" t="n">
        <f aca="false">AM166*EXP((Inputs!$B$6-Inputs!$B$7-0.5*Inputs!$B$8^2)*$B$2+Inputs!$B$8*SQRT($B$2)*MC_Shocks!AL163)</f>
        <v>561.701996493364</v>
      </c>
      <c r="AO166" s="0" t="n">
        <f aca="false">AN166*EXP((Inputs!$B$6-Inputs!$B$7-0.5*Inputs!$B$8^2)*$B$2+Inputs!$B$8*SQRT($B$2)*MC_Shocks!AM163)</f>
        <v>562.75407724316</v>
      </c>
      <c r="AP166" s="0" t="n">
        <f aca="false">AO166*EXP((Inputs!$B$6-Inputs!$B$7-0.5*Inputs!$B$8^2)*$B$2+Inputs!$B$8*SQRT($B$2)*MC_Shocks!AN163)</f>
        <v>566.106242144815</v>
      </c>
      <c r="AQ166" s="0" t="n">
        <f aca="false">AP166*EXP((Inputs!$B$6-Inputs!$B$7-0.5*Inputs!$B$8^2)*$B$2+Inputs!$B$8*SQRT($B$2)*MC_Shocks!AO163)</f>
        <v>568.94597942811</v>
      </c>
      <c r="AR166" s="0" t="n">
        <f aca="false">AQ166*EXP((Inputs!$B$6-Inputs!$B$7-0.5*Inputs!$B$8^2)*$B$2+Inputs!$B$8*SQRT($B$2)*MC_Shocks!AP163)</f>
        <v>566.166458326458</v>
      </c>
      <c r="AS166" s="0" t="n">
        <f aca="false">AR166*EXP((Inputs!$B$6-Inputs!$B$7-0.5*Inputs!$B$8^2)*$B$2+Inputs!$B$8*SQRT($B$2)*MC_Shocks!AQ163)</f>
        <v>579.461934235844</v>
      </c>
      <c r="AT166" s="0" t="n">
        <f aca="false">AS166*EXP((Inputs!$B$6-Inputs!$B$7-0.5*Inputs!$B$8^2)*$B$2+Inputs!$B$8*SQRT($B$2)*MC_Shocks!AR163)</f>
        <v>573.675117720917</v>
      </c>
      <c r="AU166" s="0" t="n">
        <f aca="false">AT166*EXP((Inputs!$B$6-Inputs!$B$7-0.5*Inputs!$B$8^2)*$B$2+Inputs!$B$8*SQRT($B$2)*MC_Shocks!AS163)</f>
        <v>568.820361484863</v>
      </c>
      <c r="AV166" s="0" t="n">
        <f aca="false">AU166*EXP((Inputs!$B$6-Inputs!$B$7-0.5*Inputs!$B$8^2)*$B$2+Inputs!$B$8*SQRT($B$2)*MC_Shocks!AT163)</f>
        <v>569.929177720088</v>
      </c>
      <c r="AW166" s="0" t="n">
        <f aca="false">AV166*EXP((Inputs!$B$6-Inputs!$B$7-0.5*Inputs!$B$8^2)*$B$2+Inputs!$B$8*SQRT($B$2)*MC_Shocks!AU163)</f>
        <v>579.635204120628</v>
      </c>
      <c r="AX166" s="0" t="n">
        <f aca="false">AW166*EXP((Inputs!$B$6-Inputs!$B$7-0.5*Inputs!$B$8^2)*$B$2+Inputs!$B$8*SQRT($B$2)*MC_Shocks!AV163)</f>
        <v>575.857234868328</v>
      </c>
      <c r="AY166" s="0" t="n">
        <f aca="false">AX166*EXP((Inputs!$B$6-Inputs!$B$7-0.5*Inputs!$B$8^2)*$B$2+Inputs!$B$8*SQRT($B$2)*MC_Shocks!AW163)</f>
        <v>574.698350609298</v>
      </c>
      <c r="AZ166" s="0" t="n">
        <f aca="false">AY166*EXP((Inputs!$B$6-Inputs!$B$7-0.5*Inputs!$B$8^2)*$B$2+Inputs!$B$8*SQRT($B$2)*MC_Shocks!AX163)</f>
        <v>579.685521332681</v>
      </c>
      <c r="BA166" s="0" t="n">
        <f aca="false">AZ166*EXP((Inputs!$B$6-Inputs!$B$7-0.5*Inputs!$B$8^2)*$B$2+Inputs!$B$8*SQRT($B$2)*MC_Shocks!AY163)</f>
        <v>579.658061084693</v>
      </c>
      <c r="BB166" s="0" t="n">
        <f aca="false">BA166*EXP((Inputs!$B$6-Inputs!$B$7-0.5*Inputs!$B$8^2)*$B$2+Inputs!$B$8*SQRT($B$2)*MC_Shocks!AZ163)</f>
        <v>578.175992851028</v>
      </c>
      <c r="BC166" s="0" t="n">
        <f aca="false">BB166*EXP((Inputs!$B$6-Inputs!$B$7-0.5*Inputs!$B$8^2)*$B$2+Inputs!$B$8*SQRT($B$2)*MC_Shocks!BA163)</f>
        <v>580.830966858714</v>
      </c>
      <c r="BD166" s="0" t="n">
        <f aca="false">BC166*EXP((Inputs!$B$6-Inputs!$B$7-0.5*Inputs!$B$8^2)*$B$2+Inputs!$B$8*SQRT($B$2)*MC_Shocks!BB163)</f>
        <v>582.142918479036</v>
      </c>
      <c r="BE166" s="0" t="n">
        <f aca="false">BD166*EXP((Inputs!$B$6-Inputs!$B$7-0.5*Inputs!$B$8^2)*$B$2+Inputs!$B$8*SQRT($B$2)*MC_Shocks!BC163)</f>
        <v>586.976473834262</v>
      </c>
      <c r="BF166" s="0" t="n">
        <f aca="false">BE166*EXP((Inputs!$B$6-Inputs!$B$7-0.5*Inputs!$B$8^2)*$B$2+Inputs!$B$8*SQRT($B$2)*MC_Shocks!BD163)</f>
        <v>593.077000949797</v>
      </c>
      <c r="BG166" s="0" t="n">
        <f aca="false">BF166*EXP((Inputs!$B$6-Inputs!$B$7-0.5*Inputs!$B$8^2)*$B$2+Inputs!$B$8*SQRT($B$2)*MC_Shocks!BE163)</f>
        <v>594.579249325657</v>
      </c>
      <c r="BH166" s="0" t="n">
        <f aca="false">BG166*EXP((Inputs!$B$6-Inputs!$B$7-0.5*Inputs!$B$8^2)*$B$2+Inputs!$B$8*SQRT($B$2)*MC_Shocks!BF163)</f>
        <v>596.01309807158</v>
      </c>
      <c r="BI166" s="0" t="n">
        <f aca="false">BH166*EXP((Inputs!$B$6-Inputs!$B$7-0.5*Inputs!$B$8^2)*$B$2+Inputs!$B$8*SQRT($B$2)*MC_Shocks!BG163)</f>
        <v>597.082625648897</v>
      </c>
      <c r="BJ166" s="0" t="n">
        <f aca="false">BI166*EXP((Inputs!$B$6-Inputs!$B$7-0.5*Inputs!$B$8^2)*$B$2+Inputs!$B$8*SQRT($B$2)*MC_Shocks!BH163)</f>
        <v>599.460501509234</v>
      </c>
      <c r="BK166" s="0" t="n">
        <f aca="false">BJ166*EXP((Inputs!$B$6-Inputs!$B$7-0.5*Inputs!$B$8^2)*$B$2+Inputs!$B$8*SQRT($B$2)*MC_Shocks!BI163)</f>
        <v>599.779495883225</v>
      </c>
      <c r="BL166" s="0" t="n">
        <f aca="false">BK166*EXP((Inputs!$B$6-Inputs!$B$7-0.5*Inputs!$B$8^2)*$B$2+Inputs!$B$8*SQRT($B$2)*MC_Shocks!BJ163)</f>
        <v>599.833178939848</v>
      </c>
      <c r="BM166" s="0" t="n">
        <f aca="false">BL166*EXP((Inputs!$B$6-Inputs!$B$7-0.5*Inputs!$B$8^2)*$B$2+Inputs!$B$8*SQRT($B$2)*MC_Shocks!BK163)</f>
        <v>605.611508512616</v>
      </c>
      <c r="BN166" s="0" t="n">
        <f aca="false">AVERAGE(C166:BM166)</f>
        <v>566.203811347061</v>
      </c>
      <c r="BO166" s="0" t="n">
        <f aca="false">MAX(B166:BM166)</f>
        <v>605.611508512616</v>
      </c>
      <c r="BP166" s="0" t="n">
        <f aca="false">MAX(BM166-Inputs!$B$4,0)</f>
        <v>30.6115085126156</v>
      </c>
      <c r="BQ166" s="0" t="n">
        <f aca="false">MAX(Inputs!$B$4-BM166,0)</f>
        <v>0</v>
      </c>
      <c r="BR166" s="0" t="n">
        <f aca="false">MAX(BN166-Inputs!$B$4,0)</f>
        <v>0</v>
      </c>
      <c r="BS166" s="0" t="n">
        <f aca="false">IF(BO166&gt;=Inputs!$B$9,0,MAX(BM166-Inputs!$B$4,0))</f>
        <v>0</v>
      </c>
    </row>
    <row r="167" customFormat="false" ht="15" hidden="false" customHeight="false" outlineLevel="0" collapsed="false">
      <c r="A167" s="0" t="n">
        <v>163</v>
      </c>
      <c r="B167" s="0" t="n">
        <f aca="false">Inputs!$B$3</f>
        <v>574.788024902344</v>
      </c>
      <c r="C167" s="0" t="n">
        <f aca="false">B167*EXP((Inputs!$B$6-Inputs!$B$7-0.5*Inputs!$B$8^2)*$B$2+Inputs!$B$8*SQRT($B$2)*MC_Shocks!A164)</f>
        <v>581.797784882626</v>
      </c>
      <c r="D167" s="0" t="n">
        <f aca="false">C167*EXP((Inputs!$B$6-Inputs!$B$7-0.5*Inputs!$B$8^2)*$B$2+Inputs!$B$8*SQRT($B$2)*MC_Shocks!B164)</f>
        <v>574.935527101764</v>
      </c>
      <c r="E167" s="0" t="n">
        <f aca="false">D167*EXP((Inputs!$B$6-Inputs!$B$7-0.5*Inputs!$B$8^2)*$B$2+Inputs!$B$8*SQRT($B$2)*MC_Shocks!C164)</f>
        <v>575.035474026051</v>
      </c>
      <c r="F167" s="0" t="n">
        <f aca="false">E167*EXP((Inputs!$B$6-Inputs!$B$7-0.5*Inputs!$B$8^2)*$B$2+Inputs!$B$8*SQRT($B$2)*MC_Shocks!D164)</f>
        <v>571.956348410554</v>
      </c>
      <c r="G167" s="0" t="n">
        <f aca="false">F167*EXP((Inputs!$B$6-Inputs!$B$7-0.5*Inputs!$B$8^2)*$B$2+Inputs!$B$8*SQRT($B$2)*MC_Shocks!E164)</f>
        <v>570.600935172378</v>
      </c>
      <c r="H167" s="0" t="n">
        <f aca="false">G167*EXP((Inputs!$B$6-Inputs!$B$7-0.5*Inputs!$B$8^2)*$B$2+Inputs!$B$8*SQRT($B$2)*MC_Shocks!F164)</f>
        <v>572.479857159214</v>
      </c>
      <c r="I167" s="0" t="n">
        <f aca="false">H167*EXP((Inputs!$B$6-Inputs!$B$7-0.5*Inputs!$B$8^2)*$B$2+Inputs!$B$8*SQRT($B$2)*MC_Shocks!G164)</f>
        <v>575.582462881357</v>
      </c>
      <c r="J167" s="0" t="n">
        <f aca="false">I167*EXP((Inputs!$B$6-Inputs!$B$7-0.5*Inputs!$B$8^2)*$B$2+Inputs!$B$8*SQRT($B$2)*MC_Shocks!H164)</f>
        <v>575.124960628444</v>
      </c>
      <c r="K167" s="0" t="n">
        <f aca="false">J167*EXP((Inputs!$B$6-Inputs!$B$7-0.5*Inputs!$B$8^2)*$B$2+Inputs!$B$8*SQRT($B$2)*MC_Shocks!I164)</f>
        <v>566.514804564715</v>
      </c>
      <c r="L167" s="0" t="n">
        <f aca="false">K167*EXP((Inputs!$B$6-Inputs!$B$7-0.5*Inputs!$B$8^2)*$B$2+Inputs!$B$8*SQRT($B$2)*MC_Shocks!J164)</f>
        <v>562.247347004961</v>
      </c>
      <c r="M167" s="0" t="n">
        <f aca="false">L167*EXP((Inputs!$B$6-Inputs!$B$7-0.5*Inputs!$B$8^2)*$B$2+Inputs!$B$8*SQRT($B$2)*MC_Shocks!K164)</f>
        <v>566.313661469778</v>
      </c>
      <c r="N167" s="0" t="n">
        <f aca="false">M167*EXP((Inputs!$B$6-Inputs!$B$7-0.5*Inputs!$B$8^2)*$B$2+Inputs!$B$8*SQRT($B$2)*MC_Shocks!L164)</f>
        <v>554.187306928218</v>
      </c>
      <c r="O167" s="0" t="n">
        <f aca="false">N167*EXP((Inputs!$B$6-Inputs!$B$7-0.5*Inputs!$B$8^2)*$B$2+Inputs!$B$8*SQRT($B$2)*MC_Shocks!M164)</f>
        <v>559.485085036048</v>
      </c>
      <c r="P167" s="0" t="n">
        <f aca="false">O167*EXP((Inputs!$B$6-Inputs!$B$7-0.5*Inputs!$B$8^2)*$B$2+Inputs!$B$8*SQRT($B$2)*MC_Shocks!N164)</f>
        <v>561.856283917693</v>
      </c>
      <c r="Q167" s="0" t="n">
        <f aca="false">P167*EXP((Inputs!$B$6-Inputs!$B$7-0.5*Inputs!$B$8^2)*$B$2+Inputs!$B$8*SQRT($B$2)*MC_Shocks!O164)</f>
        <v>567.807013395692</v>
      </c>
      <c r="R167" s="0" t="n">
        <f aca="false">Q167*EXP((Inputs!$B$6-Inputs!$B$7-0.5*Inputs!$B$8^2)*$B$2+Inputs!$B$8*SQRT($B$2)*MC_Shocks!P164)</f>
        <v>566.966762422698</v>
      </c>
      <c r="S167" s="0" t="n">
        <f aca="false">R167*EXP((Inputs!$B$6-Inputs!$B$7-0.5*Inputs!$B$8^2)*$B$2+Inputs!$B$8*SQRT($B$2)*MC_Shocks!Q164)</f>
        <v>557.823141187496</v>
      </c>
      <c r="T167" s="0" t="n">
        <f aca="false">S167*EXP((Inputs!$B$6-Inputs!$B$7-0.5*Inputs!$B$8^2)*$B$2+Inputs!$B$8*SQRT($B$2)*MC_Shocks!R164)</f>
        <v>559.783632550484</v>
      </c>
      <c r="U167" s="0" t="n">
        <f aca="false">T167*EXP((Inputs!$B$6-Inputs!$B$7-0.5*Inputs!$B$8^2)*$B$2+Inputs!$B$8*SQRT($B$2)*MC_Shocks!S164)</f>
        <v>565.526095192585</v>
      </c>
      <c r="V167" s="0" t="n">
        <f aca="false">U167*EXP((Inputs!$B$6-Inputs!$B$7-0.5*Inputs!$B$8^2)*$B$2+Inputs!$B$8*SQRT($B$2)*MC_Shocks!T164)</f>
        <v>569.743665228794</v>
      </c>
      <c r="W167" s="0" t="n">
        <f aca="false">V167*EXP((Inputs!$B$6-Inputs!$B$7-0.5*Inputs!$B$8^2)*$B$2+Inputs!$B$8*SQRT($B$2)*MC_Shocks!U164)</f>
        <v>566.809785190487</v>
      </c>
      <c r="X167" s="0" t="n">
        <f aca="false">W167*EXP((Inputs!$B$6-Inputs!$B$7-0.5*Inputs!$B$8^2)*$B$2+Inputs!$B$8*SQRT($B$2)*MC_Shocks!V164)</f>
        <v>567.253544115791</v>
      </c>
      <c r="Y167" s="0" t="n">
        <f aca="false">X167*EXP((Inputs!$B$6-Inputs!$B$7-0.5*Inputs!$B$8^2)*$B$2+Inputs!$B$8*SQRT($B$2)*MC_Shocks!W164)</f>
        <v>564.914125832076</v>
      </c>
      <c r="Z167" s="0" t="n">
        <f aca="false">Y167*EXP((Inputs!$B$6-Inputs!$B$7-0.5*Inputs!$B$8^2)*$B$2+Inputs!$B$8*SQRT($B$2)*MC_Shocks!X164)</f>
        <v>561.307480377806</v>
      </c>
      <c r="AA167" s="0" t="n">
        <f aca="false">Z167*EXP((Inputs!$B$6-Inputs!$B$7-0.5*Inputs!$B$8^2)*$B$2+Inputs!$B$8*SQRT($B$2)*MC_Shocks!Y164)</f>
        <v>565.631177935906</v>
      </c>
      <c r="AB167" s="0" t="n">
        <f aca="false">AA167*EXP((Inputs!$B$6-Inputs!$B$7-0.5*Inputs!$B$8^2)*$B$2+Inputs!$B$8*SQRT($B$2)*MC_Shocks!Z164)</f>
        <v>560.335990770183</v>
      </c>
      <c r="AC167" s="0" t="n">
        <f aca="false">AB167*EXP((Inputs!$B$6-Inputs!$B$7-0.5*Inputs!$B$8^2)*$B$2+Inputs!$B$8*SQRT($B$2)*MC_Shocks!AA164)</f>
        <v>556.429403249585</v>
      </c>
      <c r="AD167" s="0" t="n">
        <f aca="false">AC167*EXP((Inputs!$B$6-Inputs!$B$7-0.5*Inputs!$B$8^2)*$B$2+Inputs!$B$8*SQRT($B$2)*MC_Shocks!AB164)</f>
        <v>551.629397589027</v>
      </c>
      <c r="AE167" s="0" t="n">
        <f aca="false">AD167*EXP((Inputs!$B$6-Inputs!$B$7-0.5*Inputs!$B$8^2)*$B$2+Inputs!$B$8*SQRT($B$2)*MC_Shocks!AC164)</f>
        <v>545.197814875273</v>
      </c>
      <c r="AF167" s="0" t="n">
        <f aca="false">AE167*EXP((Inputs!$B$6-Inputs!$B$7-0.5*Inputs!$B$8^2)*$B$2+Inputs!$B$8*SQRT($B$2)*MC_Shocks!AD164)</f>
        <v>545.882918878463</v>
      </c>
      <c r="AG167" s="0" t="n">
        <f aca="false">AF167*EXP((Inputs!$B$6-Inputs!$B$7-0.5*Inputs!$B$8^2)*$B$2+Inputs!$B$8*SQRT($B$2)*MC_Shocks!AE164)</f>
        <v>550.98798578972</v>
      </c>
      <c r="AH167" s="0" t="n">
        <f aca="false">AG167*EXP((Inputs!$B$6-Inputs!$B$7-0.5*Inputs!$B$8^2)*$B$2+Inputs!$B$8*SQRT($B$2)*MC_Shocks!AF164)</f>
        <v>550.232387745879</v>
      </c>
      <c r="AI167" s="0" t="n">
        <f aca="false">AH167*EXP((Inputs!$B$6-Inputs!$B$7-0.5*Inputs!$B$8^2)*$B$2+Inputs!$B$8*SQRT($B$2)*MC_Shocks!AG164)</f>
        <v>543.750227791538</v>
      </c>
      <c r="AJ167" s="0" t="n">
        <f aca="false">AI167*EXP((Inputs!$B$6-Inputs!$B$7-0.5*Inputs!$B$8^2)*$B$2+Inputs!$B$8*SQRT($B$2)*MC_Shocks!AH164)</f>
        <v>547.437103864669</v>
      </c>
      <c r="AK167" s="0" t="n">
        <f aca="false">AJ167*EXP((Inputs!$B$6-Inputs!$B$7-0.5*Inputs!$B$8^2)*$B$2+Inputs!$B$8*SQRT($B$2)*MC_Shocks!AI164)</f>
        <v>554.859267911858</v>
      </c>
      <c r="AL167" s="0" t="n">
        <f aca="false">AK167*EXP((Inputs!$B$6-Inputs!$B$7-0.5*Inputs!$B$8^2)*$B$2+Inputs!$B$8*SQRT($B$2)*MC_Shocks!AJ164)</f>
        <v>552.074070429607</v>
      </c>
      <c r="AM167" s="0" t="n">
        <f aca="false">AL167*EXP((Inputs!$B$6-Inputs!$B$7-0.5*Inputs!$B$8^2)*$B$2+Inputs!$B$8*SQRT($B$2)*MC_Shocks!AK164)</f>
        <v>550.034057054421</v>
      </c>
      <c r="AN167" s="0" t="n">
        <f aca="false">AM167*EXP((Inputs!$B$6-Inputs!$B$7-0.5*Inputs!$B$8^2)*$B$2+Inputs!$B$8*SQRT($B$2)*MC_Shocks!AL164)</f>
        <v>552.340796976735</v>
      </c>
      <c r="AO167" s="0" t="n">
        <f aca="false">AN167*EXP((Inputs!$B$6-Inputs!$B$7-0.5*Inputs!$B$8^2)*$B$2+Inputs!$B$8*SQRT($B$2)*MC_Shocks!AM164)</f>
        <v>559.546050267654</v>
      </c>
      <c r="AP167" s="0" t="n">
        <f aca="false">AO167*EXP((Inputs!$B$6-Inputs!$B$7-0.5*Inputs!$B$8^2)*$B$2+Inputs!$B$8*SQRT($B$2)*MC_Shocks!AN164)</f>
        <v>557.295898074837</v>
      </c>
      <c r="AQ167" s="0" t="n">
        <f aca="false">AP167*EXP((Inputs!$B$6-Inputs!$B$7-0.5*Inputs!$B$8^2)*$B$2+Inputs!$B$8*SQRT($B$2)*MC_Shocks!AO164)</f>
        <v>551.488171055794</v>
      </c>
      <c r="AR167" s="0" t="n">
        <f aca="false">AQ167*EXP((Inputs!$B$6-Inputs!$B$7-0.5*Inputs!$B$8^2)*$B$2+Inputs!$B$8*SQRT($B$2)*MC_Shocks!AP164)</f>
        <v>554.309800246411</v>
      </c>
      <c r="AS167" s="0" t="n">
        <f aca="false">AR167*EXP((Inputs!$B$6-Inputs!$B$7-0.5*Inputs!$B$8^2)*$B$2+Inputs!$B$8*SQRT($B$2)*MC_Shocks!AQ164)</f>
        <v>557.887338815433</v>
      </c>
      <c r="AT167" s="0" t="n">
        <f aca="false">AS167*EXP((Inputs!$B$6-Inputs!$B$7-0.5*Inputs!$B$8^2)*$B$2+Inputs!$B$8*SQRT($B$2)*MC_Shocks!AR164)</f>
        <v>557.967104706591</v>
      </c>
      <c r="AU167" s="0" t="n">
        <f aca="false">AT167*EXP((Inputs!$B$6-Inputs!$B$7-0.5*Inputs!$B$8^2)*$B$2+Inputs!$B$8*SQRT($B$2)*MC_Shocks!AS164)</f>
        <v>555.554484873023</v>
      </c>
      <c r="AV167" s="0" t="n">
        <f aca="false">AU167*EXP((Inputs!$B$6-Inputs!$B$7-0.5*Inputs!$B$8^2)*$B$2+Inputs!$B$8*SQRT($B$2)*MC_Shocks!AT164)</f>
        <v>560.007055209788</v>
      </c>
      <c r="AW167" s="0" t="n">
        <f aca="false">AV167*EXP((Inputs!$B$6-Inputs!$B$7-0.5*Inputs!$B$8^2)*$B$2+Inputs!$B$8*SQRT($B$2)*MC_Shocks!AU164)</f>
        <v>562.410831072752</v>
      </c>
      <c r="AX167" s="0" t="n">
        <f aca="false">AW167*EXP((Inputs!$B$6-Inputs!$B$7-0.5*Inputs!$B$8^2)*$B$2+Inputs!$B$8*SQRT($B$2)*MC_Shocks!AV164)</f>
        <v>559.045551727094</v>
      </c>
      <c r="AY167" s="0" t="n">
        <f aca="false">AX167*EXP((Inputs!$B$6-Inputs!$B$7-0.5*Inputs!$B$8^2)*$B$2+Inputs!$B$8*SQRT($B$2)*MC_Shocks!AW164)</f>
        <v>559.316080215296</v>
      </c>
      <c r="AZ167" s="0" t="n">
        <f aca="false">AY167*EXP((Inputs!$B$6-Inputs!$B$7-0.5*Inputs!$B$8^2)*$B$2+Inputs!$B$8*SQRT($B$2)*MC_Shocks!AX164)</f>
        <v>553.402750004391</v>
      </c>
      <c r="BA167" s="0" t="n">
        <f aca="false">AZ167*EXP((Inputs!$B$6-Inputs!$B$7-0.5*Inputs!$B$8^2)*$B$2+Inputs!$B$8*SQRT($B$2)*MC_Shocks!AY164)</f>
        <v>556.474588484969</v>
      </c>
      <c r="BB167" s="0" t="n">
        <f aca="false">BA167*EXP((Inputs!$B$6-Inputs!$B$7-0.5*Inputs!$B$8^2)*$B$2+Inputs!$B$8*SQRT($B$2)*MC_Shocks!AZ164)</f>
        <v>555.370548331307</v>
      </c>
      <c r="BC167" s="0" t="n">
        <f aca="false">BB167*EXP((Inputs!$B$6-Inputs!$B$7-0.5*Inputs!$B$8^2)*$B$2+Inputs!$B$8*SQRT($B$2)*MC_Shocks!BA164)</f>
        <v>553.506445074579</v>
      </c>
      <c r="BD167" s="0" t="n">
        <f aca="false">BC167*EXP((Inputs!$B$6-Inputs!$B$7-0.5*Inputs!$B$8^2)*$B$2+Inputs!$B$8*SQRT($B$2)*MC_Shocks!BB164)</f>
        <v>553.414313684503</v>
      </c>
      <c r="BE167" s="0" t="n">
        <f aca="false">BD167*EXP((Inputs!$B$6-Inputs!$B$7-0.5*Inputs!$B$8^2)*$B$2+Inputs!$B$8*SQRT($B$2)*MC_Shocks!BC164)</f>
        <v>553.64352287786</v>
      </c>
      <c r="BF167" s="0" t="n">
        <f aca="false">BE167*EXP((Inputs!$B$6-Inputs!$B$7-0.5*Inputs!$B$8^2)*$B$2+Inputs!$B$8*SQRT($B$2)*MC_Shocks!BD164)</f>
        <v>557.640668732617</v>
      </c>
      <c r="BG167" s="0" t="n">
        <f aca="false">BF167*EXP((Inputs!$B$6-Inputs!$B$7-0.5*Inputs!$B$8^2)*$B$2+Inputs!$B$8*SQRT($B$2)*MC_Shocks!BE164)</f>
        <v>560.314491433187</v>
      </c>
      <c r="BH167" s="0" t="n">
        <f aca="false">BG167*EXP((Inputs!$B$6-Inputs!$B$7-0.5*Inputs!$B$8^2)*$B$2+Inputs!$B$8*SQRT($B$2)*MC_Shocks!BF164)</f>
        <v>559.672480817066</v>
      </c>
      <c r="BI167" s="0" t="n">
        <f aca="false">BH167*EXP((Inputs!$B$6-Inputs!$B$7-0.5*Inputs!$B$8^2)*$B$2+Inputs!$B$8*SQRT($B$2)*MC_Shocks!BG164)</f>
        <v>563.126467470735</v>
      </c>
      <c r="BJ167" s="0" t="n">
        <f aca="false">BI167*EXP((Inputs!$B$6-Inputs!$B$7-0.5*Inputs!$B$8^2)*$B$2+Inputs!$B$8*SQRT($B$2)*MC_Shocks!BH164)</f>
        <v>564.972803739501</v>
      </c>
      <c r="BK167" s="0" t="n">
        <f aca="false">BJ167*EXP((Inputs!$B$6-Inputs!$B$7-0.5*Inputs!$B$8^2)*$B$2+Inputs!$B$8*SQRT($B$2)*MC_Shocks!BI164)</f>
        <v>563.117170419414</v>
      </c>
      <c r="BL167" s="0" t="n">
        <f aca="false">BK167*EXP((Inputs!$B$6-Inputs!$B$7-0.5*Inputs!$B$8^2)*$B$2+Inputs!$B$8*SQRT($B$2)*MC_Shocks!BJ164)</f>
        <v>562.613374194686</v>
      </c>
      <c r="BM167" s="0" t="n">
        <f aca="false">BL167*EXP((Inputs!$B$6-Inputs!$B$7-0.5*Inputs!$B$8^2)*$B$2+Inputs!$B$8*SQRT($B$2)*MC_Shocks!BK164)</f>
        <v>562.005226243046</v>
      </c>
      <c r="BN167" s="0" t="n">
        <f aca="false">AVERAGE(C167:BM167)</f>
        <v>560.269506401795</v>
      </c>
      <c r="BO167" s="0" t="n">
        <f aca="false">MAX(B167:BM167)</f>
        <v>581.797784882626</v>
      </c>
      <c r="BP167" s="0" t="n">
        <f aca="false">MAX(BM167-Inputs!$B$4,0)</f>
        <v>0</v>
      </c>
      <c r="BQ167" s="0" t="n">
        <f aca="false">MAX(Inputs!$B$4-BM167,0)</f>
        <v>12.9947737569536</v>
      </c>
      <c r="BR167" s="0" t="n">
        <f aca="false">MAX(BN167-Inputs!$B$4,0)</f>
        <v>0</v>
      </c>
      <c r="BS167" s="0" t="n">
        <f aca="false">IF(BO167&gt;=Inputs!$B$9,0,MAX(BM167-Inputs!$B$4,0))</f>
        <v>0</v>
      </c>
    </row>
    <row r="168" customFormat="false" ht="15" hidden="false" customHeight="false" outlineLevel="0" collapsed="false">
      <c r="A168" s="0" t="n">
        <v>164</v>
      </c>
      <c r="B168" s="0" t="n">
        <f aca="false">Inputs!$B$3</f>
        <v>574.788024902344</v>
      </c>
      <c r="C168" s="0" t="n">
        <f aca="false">B168*EXP((Inputs!$B$6-Inputs!$B$7-0.5*Inputs!$B$8^2)*$B$2+Inputs!$B$8*SQRT($B$2)*MC_Shocks!A165)</f>
        <v>577.150963068006</v>
      </c>
      <c r="D168" s="0" t="n">
        <f aca="false">C168*EXP((Inputs!$B$6-Inputs!$B$7-0.5*Inputs!$B$8^2)*$B$2+Inputs!$B$8*SQRT($B$2)*MC_Shocks!B165)</f>
        <v>575.527273702448</v>
      </c>
      <c r="E168" s="0" t="n">
        <f aca="false">D168*EXP((Inputs!$B$6-Inputs!$B$7-0.5*Inputs!$B$8^2)*$B$2+Inputs!$B$8*SQRT($B$2)*MC_Shocks!C165)</f>
        <v>573.801687939164</v>
      </c>
      <c r="F168" s="0" t="n">
        <f aca="false">E168*EXP((Inputs!$B$6-Inputs!$B$7-0.5*Inputs!$B$8^2)*$B$2+Inputs!$B$8*SQRT($B$2)*MC_Shocks!D165)</f>
        <v>582.888693487389</v>
      </c>
      <c r="G168" s="0" t="n">
        <f aca="false">F168*EXP((Inputs!$B$6-Inputs!$B$7-0.5*Inputs!$B$8^2)*$B$2+Inputs!$B$8*SQRT($B$2)*MC_Shocks!E165)</f>
        <v>587.305695638151</v>
      </c>
      <c r="H168" s="0" t="n">
        <f aca="false">G168*EXP((Inputs!$B$6-Inputs!$B$7-0.5*Inputs!$B$8^2)*$B$2+Inputs!$B$8*SQRT($B$2)*MC_Shocks!F165)</f>
        <v>583.827739559268</v>
      </c>
      <c r="I168" s="0" t="n">
        <f aca="false">H168*EXP((Inputs!$B$6-Inputs!$B$7-0.5*Inputs!$B$8^2)*$B$2+Inputs!$B$8*SQRT($B$2)*MC_Shocks!G165)</f>
        <v>586.533364035847</v>
      </c>
      <c r="J168" s="0" t="n">
        <f aca="false">I168*EXP((Inputs!$B$6-Inputs!$B$7-0.5*Inputs!$B$8^2)*$B$2+Inputs!$B$8*SQRT($B$2)*MC_Shocks!H165)</f>
        <v>587.139680054511</v>
      </c>
      <c r="K168" s="0" t="n">
        <f aca="false">J168*EXP((Inputs!$B$6-Inputs!$B$7-0.5*Inputs!$B$8^2)*$B$2+Inputs!$B$8*SQRT($B$2)*MC_Shocks!I165)</f>
        <v>589.021823785277</v>
      </c>
      <c r="L168" s="0" t="n">
        <f aca="false">K168*EXP((Inputs!$B$6-Inputs!$B$7-0.5*Inputs!$B$8^2)*$B$2+Inputs!$B$8*SQRT($B$2)*MC_Shocks!J165)</f>
        <v>589.71955083124</v>
      </c>
      <c r="M168" s="0" t="n">
        <f aca="false">L168*EXP((Inputs!$B$6-Inputs!$B$7-0.5*Inputs!$B$8^2)*$B$2+Inputs!$B$8*SQRT($B$2)*MC_Shocks!K165)</f>
        <v>595.367464743336</v>
      </c>
      <c r="N168" s="0" t="n">
        <f aca="false">M168*EXP((Inputs!$B$6-Inputs!$B$7-0.5*Inputs!$B$8^2)*$B$2+Inputs!$B$8*SQRT($B$2)*MC_Shocks!L165)</f>
        <v>597.05839527788</v>
      </c>
      <c r="O168" s="0" t="n">
        <f aca="false">N168*EXP((Inputs!$B$6-Inputs!$B$7-0.5*Inputs!$B$8^2)*$B$2+Inputs!$B$8*SQRT($B$2)*MC_Shocks!M165)</f>
        <v>596.820682313686</v>
      </c>
      <c r="P168" s="0" t="n">
        <f aca="false">O168*EXP((Inputs!$B$6-Inputs!$B$7-0.5*Inputs!$B$8^2)*$B$2+Inputs!$B$8*SQRT($B$2)*MC_Shocks!N165)</f>
        <v>601.83221181124</v>
      </c>
      <c r="Q168" s="0" t="n">
        <f aca="false">P168*EXP((Inputs!$B$6-Inputs!$B$7-0.5*Inputs!$B$8^2)*$B$2+Inputs!$B$8*SQRT($B$2)*MC_Shocks!O165)</f>
        <v>603.00389578772</v>
      </c>
      <c r="R168" s="0" t="n">
        <f aca="false">Q168*EXP((Inputs!$B$6-Inputs!$B$7-0.5*Inputs!$B$8^2)*$B$2+Inputs!$B$8*SQRT($B$2)*MC_Shocks!P165)</f>
        <v>603.642219092043</v>
      </c>
      <c r="S168" s="0" t="n">
        <f aca="false">R168*EXP((Inputs!$B$6-Inputs!$B$7-0.5*Inputs!$B$8^2)*$B$2+Inputs!$B$8*SQRT($B$2)*MC_Shocks!Q165)</f>
        <v>605.204929242414</v>
      </c>
      <c r="T168" s="0" t="n">
        <f aca="false">S168*EXP((Inputs!$B$6-Inputs!$B$7-0.5*Inputs!$B$8^2)*$B$2+Inputs!$B$8*SQRT($B$2)*MC_Shocks!R165)</f>
        <v>604.812720781695</v>
      </c>
      <c r="U168" s="0" t="n">
        <f aca="false">T168*EXP((Inputs!$B$6-Inputs!$B$7-0.5*Inputs!$B$8^2)*$B$2+Inputs!$B$8*SQRT($B$2)*MC_Shocks!S165)</f>
        <v>604.914050575329</v>
      </c>
      <c r="V168" s="0" t="n">
        <f aca="false">U168*EXP((Inputs!$B$6-Inputs!$B$7-0.5*Inputs!$B$8^2)*$B$2+Inputs!$B$8*SQRT($B$2)*MC_Shocks!T165)</f>
        <v>602.161983809163</v>
      </c>
      <c r="W168" s="0" t="n">
        <f aca="false">V168*EXP((Inputs!$B$6-Inputs!$B$7-0.5*Inputs!$B$8^2)*$B$2+Inputs!$B$8*SQRT($B$2)*MC_Shocks!U165)</f>
        <v>598.640848219323</v>
      </c>
      <c r="X168" s="0" t="n">
        <f aca="false">W168*EXP((Inputs!$B$6-Inputs!$B$7-0.5*Inputs!$B$8^2)*$B$2+Inputs!$B$8*SQRT($B$2)*MC_Shocks!V165)</f>
        <v>593.973401942025</v>
      </c>
      <c r="Y168" s="0" t="n">
        <f aca="false">X168*EXP((Inputs!$B$6-Inputs!$B$7-0.5*Inputs!$B$8^2)*$B$2+Inputs!$B$8*SQRT($B$2)*MC_Shocks!W165)</f>
        <v>587.505917965388</v>
      </c>
      <c r="Z168" s="0" t="n">
        <f aca="false">Y168*EXP((Inputs!$B$6-Inputs!$B$7-0.5*Inputs!$B$8^2)*$B$2+Inputs!$B$8*SQRT($B$2)*MC_Shocks!X165)</f>
        <v>583.475161859792</v>
      </c>
      <c r="AA168" s="0" t="n">
        <f aca="false">Z168*EXP((Inputs!$B$6-Inputs!$B$7-0.5*Inputs!$B$8^2)*$B$2+Inputs!$B$8*SQRT($B$2)*MC_Shocks!Y165)</f>
        <v>582.724056273081</v>
      </c>
      <c r="AB168" s="0" t="n">
        <f aca="false">AA168*EXP((Inputs!$B$6-Inputs!$B$7-0.5*Inputs!$B$8^2)*$B$2+Inputs!$B$8*SQRT($B$2)*MC_Shocks!Z165)</f>
        <v>583.255950356897</v>
      </c>
      <c r="AC168" s="0" t="n">
        <f aca="false">AB168*EXP((Inputs!$B$6-Inputs!$B$7-0.5*Inputs!$B$8^2)*$B$2+Inputs!$B$8*SQRT($B$2)*MC_Shocks!AA165)</f>
        <v>582.056926954597</v>
      </c>
      <c r="AD168" s="0" t="n">
        <f aca="false">AC168*EXP((Inputs!$B$6-Inputs!$B$7-0.5*Inputs!$B$8^2)*$B$2+Inputs!$B$8*SQRT($B$2)*MC_Shocks!AB165)</f>
        <v>571.334515389549</v>
      </c>
      <c r="AE168" s="0" t="n">
        <f aca="false">AD168*EXP((Inputs!$B$6-Inputs!$B$7-0.5*Inputs!$B$8^2)*$B$2+Inputs!$B$8*SQRT($B$2)*MC_Shocks!AC165)</f>
        <v>578.570461338854</v>
      </c>
      <c r="AF168" s="0" t="n">
        <f aca="false">AE168*EXP((Inputs!$B$6-Inputs!$B$7-0.5*Inputs!$B$8^2)*$B$2+Inputs!$B$8*SQRT($B$2)*MC_Shocks!AD165)</f>
        <v>583.633765022015</v>
      </c>
      <c r="AG168" s="0" t="n">
        <f aca="false">AF168*EXP((Inputs!$B$6-Inputs!$B$7-0.5*Inputs!$B$8^2)*$B$2+Inputs!$B$8*SQRT($B$2)*MC_Shocks!AE165)</f>
        <v>585.756511968762</v>
      </c>
      <c r="AH168" s="0" t="n">
        <f aca="false">AG168*EXP((Inputs!$B$6-Inputs!$B$7-0.5*Inputs!$B$8^2)*$B$2+Inputs!$B$8*SQRT($B$2)*MC_Shocks!AF165)</f>
        <v>594.743708918508</v>
      </c>
      <c r="AI168" s="0" t="n">
        <f aca="false">AH168*EXP((Inputs!$B$6-Inputs!$B$7-0.5*Inputs!$B$8^2)*$B$2+Inputs!$B$8*SQRT($B$2)*MC_Shocks!AG165)</f>
        <v>590.205928727629</v>
      </c>
      <c r="AJ168" s="0" t="n">
        <f aca="false">AI168*EXP((Inputs!$B$6-Inputs!$B$7-0.5*Inputs!$B$8^2)*$B$2+Inputs!$B$8*SQRT($B$2)*MC_Shocks!AH165)</f>
        <v>599.16696083453</v>
      </c>
      <c r="AK168" s="0" t="n">
        <f aca="false">AJ168*EXP((Inputs!$B$6-Inputs!$B$7-0.5*Inputs!$B$8^2)*$B$2+Inputs!$B$8*SQRT($B$2)*MC_Shocks!AI165)</f>
        <v>594.652745399555</v>
      </c>
      <c r="AL168" s="0" t="n">
        <f aca="false">AK168*EXP((Inputs!$B$6-Inputs!$B$7-0.5*Inputs!$B$8^2)*$B$2+Inputs!$B$8*SQRT($B$2)*MC_Shocks!AJ165)</f>
        <v>595.836225787699</v>
      </c>
      <c r="AM168" s="0" t="n">
        <f aca="false">AL168*EXP((Inputs!$B$6-Inputs!$B$7-0.5*Inputs!$B$8^2)*$B$2+Inputs!$B$8*SQRT($B$2)*MC_Shocks!AK165)</f>
        <v>589.901082625286</v>
      </c>
      <c r="AN168" s="0" t="n">
        <f aca="false">AM168*EXP((Inputs!$B$6-Inputs!$B$7-0.5*Inputs!$B$8^2)*$B$2+Inputs!$B$8*SQRT($B$2)*MC_Shocks!AL165)</f>
        <v>590.025503170902</v>
      </c>
      <c r="AO168" s="0" t="n">
        <f aca="false">AN168*EXP((Inputs!$B$6-Inputs!$B$7-0.5*Inputs!$B$8^2)*$B$2+Inputs!$B$8*SQRT($B$2)*MC_Shocks!AM165)</f>
        <v>591.891613699935</v>
      </c>
      <c r="AP168" s="0" t="n">
        <f aca="false">AO168*EXP((Inputs!$B$6-Inputs!$B$7-0.5*Inputs!$B$8^2)*$B$2+Inputs!$B$8*SQRT($B$2)*MC_Shocks!AN165)</f>
        <v>591.22148393407</v>
      </c>
      <c r="AQ168" s="0" t="n">
        <f aca="false">AP168*EXP((Inputs!$B$6-Inputs!$B$7-0.5*Inputs!$B$8^2)*$B$2+Inputs!$B$8*SQRT($B$2)*MC_Shocks!AO165)</f>
        <v>594.635253434993</v>
      </c>
      <c r="AR168" s="0" t="n">
        <f aca="false">AQ168*EXP((Inputs!$B$6-Inputs!$B$7-0.5*Inputs!$B$8^2)*$B$2+Inputs!$B$8*SQRT($B$2)*MC_Shocks!AP165)</f>
        <v>595.158646998168</v>
      </c>
      <c r="AS168" s="0" t="n">
        <f aca="false">AR168*EXP((Inputs!$B$6-Inputs!$B$7-0.5*Inputs!$B$8^2)*$B$2+Inputs!$B$8*SQRT($B$2)*MC_Shocks!AQ165)</f>
        <v>592.753147943426</v>
      </c>
      <c r="AT168" s="0" t="n">
        <f aca="false">AS168*EXP((Inputs!$B$6-Inputs!$B$7-0.5*Inputs!$B$8^2)*$B$2+Inputs!$B$8*SQRT($B$2)*MC_Shocks!AR165)</f>
        <v>590.149476880878</v>
      </c>
      <c r="AU168" s="0" t="n">
        <f aca="false">AT168*EXP((Inputs!$B$6-Inputs!$B$7-0.5*Inputs!$B$8^2)*$B$2+Inputs!$B$8*SQRT($B$2)*MC_Shocks!AS165)</f>
        <v>594.01414397829</v>
      </c>
      <c r="AV168" s="0" t="n">
        <f aca="false">AU168*EXP((Inputs!$B$6-Inputs!$B$7-0.5*Inputs!$B$8^2)*$B$2+Inputs!$B$8*SQRT($B$2)*MC_Shocks!AT165)</f>
        <v>590.997240500996</v>
      </c>
      <c r="AW168" s="0" t="n">
        <f aca="false">AV168*EXP((Inputs!$B$6-Inputs!$B$7-0.5*Inputs!$B$8^2)*$B$2+Inputs!$B$8*SQRT($B$2)*MC_Shocks!AU165)</f>
        <v>595.360754533798</v>
      </c>
      <c r="AX168" s="0" t="n">
        <f aca="false">AW168*EXP((Inputs!$B$6-Inputs!$B$7-0.5*Inputs!$B$8^2)*$B$2+Inputs!$B$8*SQRT($B$2)*MC_Shocks!AV165)</f>
        <v>601.220397099266</v>
      </c>
      <c r="AY168" s="0" t="n">
        <f aca="false">AX168*EXP((Inputs!$B$6-Inputs!$B$7-0.5*Inputs!$B$8^2)*$B$2+Inputs!$B$8*SQRT($B$2)*MC_Shocks!AW165)</f>
        <v>593.369952477035</v>
      </c>
      <c r="AZ168" s="0" t="n">
        <f aca="false">AY168*EXP((Inputs!$B$6-Inputs!$B$7-0.5*Inputs!$B$8^2)*$B$2+Inputs!$B$8*SQRT($B$2)*MC_Shocks!AX165)</f>
        <v>598.783357403638</v>
      </c>
      <c r="BA168" s="0" t="n">
        <f aca="false">AZ168*EXP((Inputs!$B$6-Inputs!$B$7-0.5*Inputs!$B$8^2)*$B$2+Inputs!$B$8*SQRT($B$2)*MC_Shocks!AY165)</f>
        <v>608.708463423176</v>
      </c>
      <c r="BB168" s="0" t="n">
        <f aca="false">BA168*EXP((Inputs!$B$6-Inputs!$B$7-0.5*Inputs!$B$8^2)*$B$2+Inputs!$B$8*SQRT($B$2)*MC_Shocks!AZ165)</f>
        <v>609.984107298923</v>
      </c>
      <c r="BC168" s="0" t="n">
        <f aca="false">BB168*EXP((Inputs!$B$6-Inputs!$B$7-0.5*Inputs!$B$8^2)*$B$2+Inputs!$B$8*SQRT($B$2)*MC_Shocks!BA165)</f>
        <v>612.947778587869</v>
      </c>
      <c r="BD168" s="0" t="n">
        <f aca="false">BC168*EXP((Inputs!$B$6-Inputs!$B$7-0.5*Inputs!$B$8^2)*$B$2+Inputs!$B$8*SQRT($B$2)*MC_Shocks!BB165)</f>
        <v>618.069303584581</v>
      </c>
      <c r="BE168" s="0" t="n">
        <f aca="false">BD168*EXP((Inputs!$B$6-Inputs!$B$7-0.5*Inputs!$B$8^2)*$B$2+Inputs!$B$8*SQRT($B$2)*MC_Shocks!BC165)</f>
        <v>616.77823221828</v>
      </c>
      <c r="BF168" s="0" t="n">
        <f aca="false">BE168*EXP((Inputs!$B$6-Inputs!$B$7-0.5*Inputs!$B$8^2)*$B$2+Inputs!$B$8*SQRT($B$2)*MC_Shocks!BD165)</f>
        <v>617.729018415492</v>
      </c>
      <c r="BG168" s="0" t="n">
        <f aca="false">BF168*EXP((Inputs!$B$6-Inputs!$B$7-0.5*Inputs!$B$8^2)*$B$2+Inputs!$B$8*SQRT($B$2)*MC_Shocks!BE165)</f>
        <v>611.380010259912</v>
      </c>
      <c r="BH168" s="0" t="n">
        <f aca="false">BG168*EXP((Inputs!$B$6-Inputs!$B$7-0.5*Inputs!$B$8^2)*$B$2+Inputs!$B$8*SQRT($B$2)*MC_Shocks!BF165)</f>
        <v>612.110503741443</v>
      </c>
      <c r="BI168" s="0" t="n">
        <f aca="false">BH168*EXP((Inputs!$B$6-Inputs!$B$7-0.5*Inputs!$B$8^2)*$B$2+Inputs!$B$8*SQRT($B$2)*MC_Shocks!BG165)</f>
        <v>614.592015738472</v>
      </c>
      <c r="BJ168" s="0" t="n">
        <f aca="false">BI168*EXP((Inputs!$B$6-Inputs!$B$7-0.5*Inputs!$B$8^2)*$B$2+Inputs!$B$8*SQRT($B$2)*MC_Shocks!BH165)</f>
        <v>617.171959371521</v>
      </c>
      <c r="BK168" s="0" t="n">
        <f aca="false">BJ168*EXP((Inputs!$B$6-Inputs!$B$7-0.5*Inputs!$B$8^2)*$B$2+Inputs!$B$8*SQRT($B$2)*MC_Shocks!BI165)</f>
        <v>622.469099616421</v>
      </c>
      <c r="BL168" s="0" t="n">
        <f aca="false">BK168*EXP((Inputs!$B$6-Inputs!$B$7-0.5*Inputs!$B$8^2)*$B$2+Inputs!$B$8*SQRT($B$2)*MC_Shocks!BJ165)</f>
        <v>618.713201756116</v>
      </c>
      <c r="BM168" s="0" t="n">
        <f aca="false">BL168*EXP((Inputs!$B$6-Inputs!$B$7-0.5*Inputs!$B$8^2)*$B$2+Inputs!$B$8*SQRT($B$2)*MC_Shocks!BK165)</f>
        <v>616.162679830703</v>
      </c>
      <c r="BN168" s="0" t="n">
        <f aca="false">AVERAGE(C168:BM168)</f>
        <v>596.183595889168</v>
      </c>
      <c r="BO168" s="0" t="n">
        <f aca="false">MAX(B168:BM168)</f>
        <v>622.469099616421</v>
      </c>
      <c r="BP168" s="0" t="n">
        <f aca="false">MAX(BM168-Inputs!$B$4,0)</f>
        <v>41.1626798307029</v>
      </c>
      <c r="BQ168" s="0" t="n">
        <f aca="false">MAX(Inputs!$B$4-BM168,0)</f>
        <v>0</v>
      </c>
      <c r="BR168" s="0" t="n">
        <f aca="false">MAX(BN168-Inputs!$B$4,0)</f>
        <v>21.1835958891683</v>
      </c>
      <c r="BS168" s="0" t="n">
        <f aca="false">IF(BO168&gt;=Inputs!$B$9,0,MAX(BM168-Inputs!$B$4,0))</f>
        <v>0</v>
      </c>
    </row>
    <row r="169" customFormat="false" ht="15" hidden="false" customHeight="false" outlineLevel="0" collapsed="false">
      <c r="A169" s="0" t="n">
        <v>165</v>
      </c>
      <c r="B169" s="0" t="n">
        <f aca="false">Inputs!$B$3</f>
        <v>574.788024902344</v>
      </c>
      <c r="C169" s="0" t="n">
        <f aca="false">B169*EXP((Inputs!$B$6-Inputs!$B$7-0.5*Inputs!$B$8^2)*$B$2+Inputs!$B$8*SQRT($B$2)*MC_Shocks!A166)</f>
        <v>583.551456634269</v>
      </c>
      <c r="D169" s="0" t="n">
        <f aca="false">C169*EXP((Inputs!$B$6-Inputs!$B$7-0.5*Inputs!$B$8^2)*$B$2+Inputs!$B$8*SQRT($B$2)*MC_Shocks!B166)</f>
        <v>582.910939711247</v>
      </c>
      <c r="E169" s="0" t="n">
        <f aca="false">D169*EXP((Inputs!$B$6-Inputs!$B$7-0.5*Inputs!$B$8^2)*$B$2+Inputs!$B$8*SQRT($B$2)*MC_Shocks!C166)</f>
        <v>583.891746785871</v>
      </c>
      <c r="F169" s="0" t="n">
        <f aca="false">E169*EXP((Inputs!$B$6-Inputs!$B$7-0.5*Inputs!$B$8^2)*$B$2+Inputs!$B$8*SQRT($B$2)*MC_Shocks!D166)</f>
        <v>583.636489898611</v>
      </c>
      <c r="G169" s="0" t="n">
        <f aca="false">F169*EXP((Inputs!$B$6-Inputs!$B$7-0.5*Inputs!$B$8^2)*$B$2+Inputs!$B$8*SQRT($B$2)*MC_Shocks!E166)</f>
        <v>579.89920618837</v>
      </c>
      <c r="H169" s="0" t="n">
        <f aca="false">G169*EXP((Inputs!$B$6-Inputs!$B$7-0.5*Inputs!$B$8^2)*$B$2+Inputs!$B$8*SQRT($B$2)*MC_Shocks!F166)</f>
        <v>587.47167236342</v>
      </c>
      <c r="I169" s="0" t="n">
        <f aca="false">H169*EXP((Inputs!$B$6-Inputs!$B$7-0.5*Inputs!$B$8^2)*$B$2+Inputs!$B$8*SQRT($B$2)*MC_Shocks!G166)</f>
        <v>585.072704442278</v>
      </c>
      <c r="J169" s="0" t="n">
        <f aca="false">I169*EXP((Inputs!$B$6-Inputs!$B$7-0.5*Inputs!$B$8^2)*$B$2+Inputs!$B$8*SQRT($B$2)*MC_Shocks!H166)</f>
        <v>579.918592684729</v>
      </c>
      <c r="K169" s="0" t="n">
        <f aca="false">J169*EXP((Inputs!$B$6-Inputs!$B$7-0.5*Inputs!$B$8^2)*$B$2+Inputs!$B$8*SQRT($B$2)*MC_Shocks!I166)</f>
        <v>577.903187479232</v>
      </c>
      <c r="L169" s="0" t="n">
        <f aca="false">K169*EXP((Inputs!$B$6-Inputs!$B$7-0.5*Inputs!$B$8^2)*$B$2+Inputs!$B$8*SQRT($B$2)*MC_Shocks!J166)</f>
        <v>568.852532557519</v>
      </c>
      <c r="M169" s="0" t="n">
        <f aca="false">L169*EXP((Inputs!$B$6-Inputs!$B$7-0.5*Inputs!$B$8^2)*$B$2+Inputs!$B$8*SQRT($B$2)*MC_Shocks!K166)</f>
        <v>565.974441436009</v>
      </c>
      <c r="N169" s="0" t="n">
        <f aca="false">M169*EXP((Inputs!$B$6-Inputs!$B$7-0.5*Inputs!$B$8^2)*$B$2+Inputs!$B$8*SQRT($B$2)*MC_Shocks!L166)</f>
        <v>561.697316482523</v>
      </c>
      <c r="O169" s="0" t="n">
        <f aca="false">N169*EXP((Inputs!$B$6-Inputs!$B$7-0.5*Inputs!$B$8^2)*$B$2+Inputs!$B$8*SQRT($B$2)*MC_Shocks!M166)</f>
        <v>564.508525932783</v>
      </c>
      <c r="P169" s="0" t="n">
        <f aca="false">O169*EXP((Inputs!$B$6-Inputs!$B$7-0.5*Inputs!$B$8^2)*$B$2+Inputs!$B$8*SQRT($B$2)*MC_Shocks!N166)</f>
        <v>561.553834505839</v>
      </c>
      <c r="Q169" s="0" t="n">
        <f aca="false">P169*EXP((Inputs!$B$6-Inputs!$B$7-0.5*Inputs!$B$8^2)*$B$2+Inputs!$B$8*SQRT($B$2)*MC_Shocks!O166)</f>
        <v>565.576116873846</v>
      </c>
      <c r="R169" s="0" t="n">
        <f aca="false">Q169*EXP((Inputs!$B$6-Inputs!$B$7-0.5*Inputs!$B$8^2)*$B$2+Inputs!$B$8*SQRT($B$2)*MC_Shocks!P166)</f>
        <v>571.939567273461</v>
      </c>
      <c r="S169" s="0" t="n">
        <f aca="false">R169*EXP((Inputs!$B$6-Inputs!$B$7-0.5*Inputs!$B$8^2)*$B$2+Inputs!$B$8*SQRT($B$2)*MC_Shocks!Q166)</f>
        <v>575.54918847237</v>
      </c>
      <c r="T169" s="0" t="n">
        <f aca="false">S169*EXP((Inputs!$B$6-Inputs!$B$7-0.5*Inputs!$B$8^2)*$B$2+Inputs!$B$8*SQRT($B$2)*MC_Shocks!R166)</f>
        <v>574.620806433382</v>
      </c>
      <c r="U169" s="0" t="n">
        <f aca="false">T169*EXP((Inputs!$B$6-Inputs!$B$7-0.5*Inputs!$B$8^2)*$B$2+Inputs!$B$8*SQRT($B$2)*MC_Shocks!S166)</f>
        <v>575.31869515114</v>
      </c>
      <c r="V169" s="0" t="n">
        <f aca="false">U169*EXP((Inputs!$B$6-Inputs!$B$7-0.5*Inputs!$B$8^2)*$B$2+Inputs!$B$8*SQRT($B$2)*MC_Shocks!T166)</f>
        <v>568.454242248404</v>
      </c>
      <c r="W169" s="0" t="n">
        <f aca="false">V169*EXP((Inputs!$B$6-Inputs!$B$7-0.5*Inputs!$B$8^2)*$B$2+Inputs!$B$8*SQRT($B$2)*MC_Shocks!U166)</f>
        <v>567.904847428914</v>
      </c>
      <c r="X169" s="0" t="n">
        <f aca="false">W169*EXP((Inputs!$B$6-Inputs!$B$7-0.5*Inputs!$B$8^2)*$B$2+Inputs!$B$8*SQRT($B$2)*MC_Shocks!V166)</f>
        <v>564.094835536805</v>
      </c>
      <c r="Y169" s="0" t="n">
        <f aca="false">X169*EXP((Inputs!$B$6-Inputs!$B$7-0.5*Inputs!$B$8^2)*$B$2+Inputs!$B$8*SQRT($B$2)*MC_Shocks!W166)</f>
        <v>567.263984940192</v>
      </c>
      <c r="Z169" s="0" t="n">
        <f aca="false">Y169*EXP((Inputs!$B$6-Inputs!$B$7-0.5*Inputs!$B$8^2)*$B$2+Inputs!$B$8*SQRT($B$2)*MC_Shocks!X166)</f>
        <v>579.015153637925</v>
      </c>
      <c r="AA169" s="0" t="n">
        <f aca="false">Z169*EXP((Inputs!$B$6-Inputs!$B$7-0.5*Inputs!$B$8^2)*$B$2+Inputs!$B$8*SQRT($B$2)*MC_Shocks!Y166)</f>
        <v>581.3703810079</v>
      </c>
      <c r="AB169" s="0" t="n">
        <f aca="false">AA169*EXP((Inputs!$B$6-Inputs!$B$7-0.5*Inputs!$B$8^2)*$B$2+Inputs!$B$8*SQRT($B$2)*MC_Shocks!Z166)</f>
        <v>572.313394128358</v>
      </c>
      <c r="AC169" s="0" t="n">
        <f aca="false">AB169*EXP((Inputs!$B$6-Inputs!$B$7-0.5*Inputs!$B$8^2)*$B$2+Inputs!$B$8*SQRT($B$2)*MC_Shocks!AA166)</f>
        <v>570.729539238968</v>
      </c>
      <c r="AD169" s="0" t="n">
        <f aca="false">AC169*EXP((Inputs!$B$6-Inputs!$B$7-0.5*Inputs!$B$8^2)*$B$2+Inputs!$B$8*SQRT($B$2)*MC_Shocks!AB166)</f>
        <v>571.338286142157</v>
      </c>
      <c r="AE169" s="0" t="n">
        <f aca="false">AD169*EXP((Inputs!$B$6-Inputs!$B$7-0.5*Inputs!$B$8^2)*$B$2+Inputs!$B$8*SQRT($B$2)*MC_Shocks!AC166)</f>
        <v>571.788295480095</v>
      </c>
      <c r="AF169" s="0" t="n">
        <f aca="false">AE169*EXP((Inputs!$B$6-Inputs!$B$7-0.5*Inputs!$B$8^2)*$B$2+Inputs!$B$8*SQRT($B$2)*MC_Shocks!AD166)</f>
        <v>568.536562882839</v>
      </c>
      <c r="AG169" s="0" t="n">
        <f aca="false">AF169*EXP((Inputs!$B$6-Inputs!$B$7-0.5*Inputs!$B$8^2)*$B$2+Inputs!$B$8*SQRT($B$2)*MC_Shocks!AE166)</f>
        <v>569.697685218385</v>
      </c>
      <c r="AH169" s="0" t="n">
        <f aca="false">AG169*EXP((Inputs!$B$6-Inputs!$B$7-0.5*Inputs!$B$8^2)*$B$2+Inputs!$B$8*SQRT($B$2)*MC_Shocks!AF166)</f>
        <v>564.163137396915</v>
      </c>
      <c r="AI169" s="0" t="n">
        <f aca="false">AH169*EXP((Inputs!$B$6-Inputs!$B$7-0.5*Inputs!$B$8^2)*$B$2+Inputs!$B$8*SQRT($B$2)*MC_Shocks!AG166)</f>
        <v>560.002844995301</v>
      </c>
      <c r="AJ169" s="0" t="n">
        <f aca="false">AI169*EXP((Inputs!$B$6-Inputs!$B$7-0.5*Inputs!$B$8^2)*$B$2+Inputs!$B$8*SQRT($B$2)*MC_Shocks!AH166)</f>
        <v>562.932247665287</v>
      </c>
      <c r="AK169" s="0" t="n">
        <f aca="false">AJ169*EXP((Inputs!$B$6-Inputs!$B$7-0.5*Inputs!$B$8^2)*$B$2+Inputs!$B$8*SQRT($B$2)*MC_Shocks!AI166)</f>
        <v>558.46748044096</v>
      </c>
      <c r="AL169" s="0" t="n">
        <f aca="false">AK169*EXP((Inputs!$B$6-Inputs!$B$7-0.5*Inputs!$B$8^2)*$B$2+Inputs!$B$8*SQRT($B$2)*MC_Shocks!AJ166)</f>
        <v>560.909924134231</v>
      </c>
      <c r="AM169" s="0" t="n">
        <f aca="false">AL169*EXP((Inputs!$B$6-Inputs!$B$7-0.5*Inputs!$B$8^2)*$B$2+Inputs!$B$8*SQRT($B$2)*MC_Shocks!AK166)</f>
        <v>554.901574411793</v>
      </c>
      <c r="AN169" s="0" t="n">
        <f aca="false">AM169*EXP((Inputs!$B$6-Inputs!$B$7-0.5*Inputs!$B$8^2)*$B$2+Inputs!$B$8*SQRT($B$2)*MC_Shocks!AL166)</f>
        <v>562.778080473923</v>
      </c>
      <c r="AO169" s="0" t="n">
        <f aca="false">AN169*EXP((Inputs!$B$6-Inputs!$B$7-0.5*Inputs!$B$8^2)*$B$2+Inputs!$B$8*SQRT($B$2)*MC_Shocks!AM166)</f>
        <v>559.384712406607</v>
      </c>
      <c r="AP169" s="0" t="n">
        <f aca="false">AO169*EXP((Inputs!$B$6-Inputs!$B$7-0.5*Inputs!$B$8^2)*$B$2+Inputs!$B$8*SQRT($B$2)*MC_Shocks!AN166)</f>
        <v>558.44572920408</v>
      </c>
      <c r="AQ169" s="0" t="n">
        <f aca="false">AP169*EXP((Inputs!$B$6-Inputs!$B$7-0.5*Inputs!$B$8^2)*$B$2+Inputs!$B$8*SQRT($B$2)*MC_Shocks!AO166)</f>
        <v>559.965128460887</v>
      </c>
      <c r="AR169" s="0" t="n">
        <f aca="false">AQ169*EXP((Inputs!$B$6-Inputs!$B$7-0.5*Inputs!$B$8^2)*$B$2+Inputs!$B$8*SQRT($B$2)*MC_Shocks!AP166)</f>
        <v>557.511950950355</v>
      </c>
      <c r="AS169" s="0" t="n">
        <f aca="false">AR169*EXP((Inputs!$B$6-Inputs!$B$7-0.5*Inputs!$B$8^2)*$B$2+Inputs!$B$8*SQRT($B$2)*MC_Shocks!AQ166)</f>
        <v>558.199207520671</v>
      </c>
      <c r="AT169" s="0" t="n">
        <f aca="false">AS169*EXP((Inputs!$B$6-Inputs!$B$7-0.5*Inputs!$B$8^2)*$B$2+Inputs!$B$8*SQRT($B$2)*MC_Shocks!AR166)</f>
        <v>560.805706638676</v>
      </c>
      <c r="AU169" s="0" t="n">
        <f aca="false">AT169*EXP((Inputs!$B$6-Inputs!$B$7-0.5*Inputs!$B$8^2)*$B$2+Inputs!$B$8*SQRT($B$2)*MC_Shocks!AS166)</f>
        <v>565.148962344982</v>
      </c>
      <c r="AV169" s="0" t="n">
        <f aca="false">AU169*EXP((Inputs!$B$6-Inputs!$B$7-0.5*Inputs!$B$8^2)*$B$2+Inputs!$B$8*SQRT($B$2)*MC_Shocks!AT166)</f>
        <v>568.762297811395</v>
      </c>
      <c r="AW169" s="0" t="n">
        <f aca="false">AV169*EXP((Inputs!$B$6-Inputs!$B$7-0.5*Inputs!$B$8^2)*$B$2+Inputs!$B$8*SQRT($B$2)*MC_Shocks!AU166)</f>
        <v>568.041201854889</v>
      </c>
      <c r="AX169" s="0" t="n">
        <f aca="false">AW169*EXP((Inputs!$B$6-Inputs!$B$7-0.5*Inputs!$B$8^2)*$B$2+Inputs!$B$8*SQRT($B$2)*MC_Shocks!AV166)</f>
        <v>567.434349033459</v>
      </c>
      <c r="AY169" s="0" t="n">
        <f aca="false">AX169*EXP((Inputs!$B$6-Inputs!$B$7-0.5*Inputs!$B$8^2)*$B$2+Inputs!$B$8*SQRT($B$2)*MC_Shocks!AW166)</f>
        <v>578.162385153772</v>
      </c>
      <c r="AZ169" s="0" t="n">
        <f aca="false">AY169*EXP((Inputs!$B$6-Inputs!$B$7-0.5*Inputs!$B$8^2)*$B$2+Inputs!$B$8*SQRT($B$2)*MC_Shocks!AX166)</f>
        <v>582.59049699356</v>
      </c>
      <c r="BA169" s="0" t="n">
        <f aca="false">AZ169*EXP((Inputs!$B$6-Inputs!$B$7-0.5*Inputs!$B$8^2)*$B$2+Inputs!$B$8*SQRT($B$2)*MC_Shocks!AY166)</f>
        <v>578.400230661747</v>
      </c>
      <c r="BB169" s="0" t="n">
        <f aca="false">BA169*EXP((Inputs!$B$6-Inputs!$B$7-0.5*Inputs!$B$8^2)*$B$2+Inputs!$B$8*SQRT($B$2)*MC_Shocks!AZ166)</f>
        <v>578.913806043821</v>
      </c>
      <c r="BC169" s="0" t="n">
        <f aca="false">BB169*EXP((Inputs!$B$6-Inputs!$B$7-0.5*Inputs!$B$8^2)*$B$2+Inputs!$B$8*SQRT($B$2)*MC_Shocks!BA166)</f>
        <v>577.431170393881</v>
      </c>
      <c r="BD169" s="0" t="n">
        <f aca="false">BC169*EXP((Inputs!$B$6-Inputs!$B$7-0.5*Inputs!$B$8^2)*$B$2+Inputs!$B$8*SQRT($B$2)*MC_Shocks!BB166)</f>
        <v>576.865984142573</v>
      </c>
      <c r="BE169" s="0" t="n">
        <f aca="false">BD169*EXP((Inputs!$B$6-Inputs!$B$7-0.5*Inputs!$B$8^2)*$B$2+Inputs!$B$8*SQRT($B$2)*MC_Shocks!BC166)</f>
        <v>571.320739263044</v>
      </c>
      <c r="BF169" s="0" t="n">
        <f aca="false">BE169*EXP((Inputs!$B$6-Inputs!$B$7-0.5*Inputs!$B$8^2)*$B$2+Inputs!$B$8*SQRT($B$2)*MC_Shocks!BD166)</f>
        <v>569.51055910217</v>
      </c>
      <c r="BG169" s="0" t="n">
        <f aca="false">BF169*EXP((Inputs!$B$6-Inputs!$B$7-0.5*Inputs!$B$8^2)*$B$2+Inputs!$B$8*SQRT($B$2)*MC_Shocks!BE166)</f>
        <v>577.808588868666</v>
      </c>
      <c r="BH169" s="0" t="n">
        <f aca="false">BG169*EXP((Inputs!$B$6-Inputs!$B$7-0.5*Inputs!$B$8^2)*$B$2+Inputs!$B$8*SQRT($B$2)*MC_Shocks!BF166)</f>
        <v>580.523782978505</v>
      </c>
      <c r="BI169" s="0" t="n">
        <f aca="false">BH169*EXP((Inputs!$B$6-Inputs!$B$7-0.5*Inputs!$B$8^2)*$B$2+Inputs!$B$8*SQRT($B$2)*MC_Shocks!BG166)</f>
        <v>569.217614375504</v>
      </c>
      <c r="BJ169" s="0" t="n">
        <f aca="false">BI169*EXP((Inputs!$B$6-Inputs!$B$7-0.5*Inputs!$B$8^2)*$B$2+Inputs!$B$8*SQRT($B$2)*MC_Shocks!BH166)</f>
        <v>574.792645529587</v>
      </c>
      <c r="BK169" s="0" t="n">
        <f aca="false">BJ169*EXP((Inputs!$B$6-Inputs!$B$7-0.5*Inputs!$B$8^2)*$B$2+Inputs!$B$8*SQRT($B$2)*MC_Shocks!BI166)</f>
        <v>579.837374536567</v>
      </c>
      <c r="BL169" s="0" t="n">
        <f aca="false">BK169*EXP((Inputs!$B$6-Inputs!$B$7-0.5*Inputs!$B$8^2)*$B$2+Inputs!$B$8*SQRT($B$2)*MC_Shocks!BJ166)</f>
        <v>578.241618788611</v>
      </c>
      <c r="BM169" s="0" t="n">
        <f aca="false">BL169*EXP((Inputs!$B$6-Inputs!$B$7-0.5*Inputs!$B$8^2)*$B$2+Inputs!$B$8*SQRT($B$2)*MC_Shocks!BK166)</f>
        <v>581.59606380984</v>
      </c>
      <c r="BN169" s="0" t="n">
        <f aca="false">AVERAGE(C169:BM169)</f>
        <v>571.197171834668</v>
      </c>
      <c r="BO169" s="0" t="n">
        <f aca="false">MAX(B169:BM169)</f>
        <v>587.47167236342</v>
      </c>
      <c r="BP169" s="0" t="n">
        <f aca="false">MAX(BM169-Inputs!$B$4,0)</f>
        <v>6.59606380983996</v>
      </c>
      <c r="BQ169" s="0" t="n">
        <f aca="false">MAX(Inputs!$B$4-BM169,0)</f>
        <v>0</v>
      </c>
      <c r="BR169" s="0" t="n">
        <f aca="false">MAX(BN169-Inputs!$B$4,0)</f>
        <v>0</v>
      </c>
      <c r="BS169" s="0" t="n">
        <f aca="false">IF(BO169&gt;=Inputs!$B$9,0,MAX(BM169-Inputs!$B$4,0))</f>
        <v>6.59606380983996</v>
      </c>
    </row>
    <row r="170" customFormat="false" ht="15" hidden="false" customHeight="false" outlineLevel="0" collapsed="false">
      <c r="A170" s="0" t="n">
        <v>166</v>
      </c>
      <c r="B170" s="0" t="n">
        <f aca="false">Inputs!$B$3</f>
        <v>574.788024902344</v>
      </c>
      <c r="C170" s="0" t="n">
        <f aca="false">B170*EXP((Inputs!$B$6-Inputs!$B$7-0.5*Inputs!$B$8^2)*$B$2+Inputs!$B$8*SQRT($B$2)*MC_Shocks!A167)</f>
        <v>570.936541523262</v>
      </c>
      <c r="D170" s="0" t="n">
        <f aca="false">C170*EXP((Inputs!$B$6-Inputs!$B$7-0.5*Inputs!$B$8^2)*$B$2+Inputs!$B$8*SQRT($B$2)*MC_Shocks!B167)</f>
        <v>568.864276195623</v>
      </c>
      <c r="E170" s="0" t="n">
        <f aca="false">D170*EXP((Inputs!$B$6-Inputs!$B$7-0.5*Inputs!$B$8^2)*$B$2+Inputs!$B$8*SQRT($B$2)*MC_Shocks!C167)</f>
        <v>575.721543732098</v>
      </c>
      <c r="F170" s="0" t="n">
        <f aca="false">E170*EXP((Inputs!$B$6-Inputs!$B$7-0.5*Inputs!$B$8^2)*$B$2+Inputs!$B$8*SQRT($B$2)*MC_Shocks!D167)</f>
        <v>574.536033429965</v>
      </c>
      <c r="G170" s="0" t="n">
        <f aca="false">F170*EXP((Inputs!$B$6-Inputs!$B$7-0.5*Inputs!$B$8^2)*$B$2+Inputs!$B$8*SQRT($B$2)*MC_Shocks!E167)</f>
        <v>566.130510810509</v>
      </c>
      <c r="H170" s="0" t="n">
        <f aca="false">G170*EXP((Inputs!$B$6-Inputs!$B$7-0.5*Inputs!$B$8^2)*$B$2+Inputs!$B$8*SQRT($B$2)*MC_Shocks!F167)</f>
        <v>565.899659138494</v>
      </c>
      <c r="I170" s="0" t="n">
        <f aca="false">H170*EXP((Inputs!$B$6-Inputs!$B$7-0.5*Inputs!$B$8^2)*$B$2+Inputs!$B$8*SQRT($B$2)*MC_Shocks!G167)</f>
        <v>565.600314638835</v>
      </c>
      <c r="J170" s="0" t="n">
        <f aca="false">I170*EXP((Inputs!$B$6-Inputs!$B$7-0.5*Inputs!$B$8^2)*$B$2+Inputs!$B$8*SQRT($B$2)*MC_Shocks!H167)</f>
        <v>571.056760241425</v>
      </c>
      <c r="K170" s="0" t="n">
        <f aca="false">J170*EXP((Inputs!$B$6-Inputs!$B$7-0.5*Inputs!$B$8^2)*$B$2+Inputs!$B$8*SQRT($B$2)*MC_Shocks!I167)</f>
        <v>571.175585526016</v>
      </c>
      <c r="L170" s="0" t="n">
        <f aca="false">K170*EXP((Inputs!$B$6-Inputs!$B$7-0.5*Inputs!$B$8^2)*$B$2+Inputs!$B$8*SQRT($B$2)*MC_Shocks!J167)</f>
        <v>569.322239237837</v>
      </c>
      <c r="M170" s="0" t="n">
        <f aca="false">L170*EXP((Inputs!$B$6-Inputs!$B$7-0.5*Inputs!$B$8^2)*$B$2+Inputs!$B$8*SQRT($B$2)*MC_Shocks!K167)</f>
        <v>574.115914008284</v>
      </c>
      <c r="N170" s="0" t="n">
        <f aca="false">M170*EXP((Inputs!$B$6-Inputs!$B$7-0.5*Inputs!$B$8^2)*$B$2+Inputs!$B$8*SQRT($B$2)*MC_Shocks!L167)</f>
        <v>574.720518947465</v>
      </c>
      <c r="O170" s="0" t="n">
        <f aca="false">N170*EXP((Inputs!$B$6-Inputs!$B$7-0.5*Inputs!$B$8^2)*$B$2+Inputs!$B$8*SQRT($B$2)*MC_Shocks!M167)</f>
        <v>571.36503475072</v>
      </c>
      <c r="P170" s="0" t="n">
        <f aca="false">O170*EXP((Inputs!$B$6-Inputs!$B$7-0.5*Inputs!$B$8^2)*$B$2+Inputs!$B$8*SQRT($B$2)*MC_Shocks!N167)</f>
        <v>576.678647128511</v>
      </c>
      <c r="Q170" s="0" t="n">
        <f aca="false">P170*EXP((Inputs!$B$6-Inputs!$B$7-0.5*Inputs!$B$8^2)*$B$2+Inputs!$B$8*SQRT($B$2)*MC_Shocks!O167)</f>
        <v>577.619768891162</v>
      </c>
      <c r="R170" s="0" t="n">
        <f aca="false">Q170*EXP((Inputs!$B$6-Inputs!$B$7-0.5*Inputs!$B$8^2)*$B$2+Inputs!$B$8*SQRT($B$2)*MC_Shocks!P167)</f>
        <v>577.687665901972</v>
      </c>
      <c r="S170" s="0" t="n">
        <f aca="false">R170*EXP((Inputs!$B$6-Inputs!$B$7-0.5*Inputs!$B$8^2)*$B$2+Inputs!$B$8*SQRT($B$2)*MC_Shocks!Q167)</f>
        <v>578.558126907622</v>
      </c>
      <c r="T170" s="0" t="n">
        <f aca="false">S170*EXP((Inputs!$B$6-Inputs!$B$7-0.5*Inputs!$B$8^2)*$B$2+Inputs!$B$8*SQRT($B$2)*MC_Shocks!R167)</f>
        <v>573.719027618124</v>
      </c>
      <c r="U170" s="0" t="n">
        <f aca="false">T170*EXP((Inputs!$B$6-Inputs!$B$7-0.5*Inputs!$B$8^2)*$B$2+Inputs!$B$8*SQRT($B$2)*MC_Shocks!S167)</f>
        <v>571.37643518081</v>
      </c>
      <c r="V170" s="0" t="n">
        <f aca="false">U170*EXP((Inputs!$B$6-Inputs!$B$7-0.5*Inputs!$B$8^2)*$B$2+Inputs!$B$8*SQRT($B$2)*MC_Shocks!T167)</f>
        <v>571.446575003789</v>
      </c>
      <c r="W170" s="0" t="n">
        <f aca="false">V170*EXP((Inputs!$B$6-Inputs!$B$7-0.5*Inputs!$B$8^2)*$B$2+Inputs!$B$8*SQRT($B$2)*MC_Shocks!U167)</f>
        <v>570.618616839901</v>
      </c>
      <c r="X170" s="0" t="n">
        <f aca="false">W170*EXP((Inputs!$B$6-Inputs!$B$7-0.5*Inputs!$B$8^2)*$B$2+Inputs!$B$8*SQRT($B$2)*MC_Shocks!V167)</f>
        <v>576.462054718567</v>
      </c>
      <c r="Y170" s="0" t="n">
        <f aca="false">X170*EXP((Inputs!$B$6-Inputs!$B$7-0.5*Inputs!$B$8^2)*$B$2+Inputs!$B$8*SQRT($B$2)*MC_Shocks!W167)</f>
        <v>577.511593382823</v>
      </c>
      <c r="Z170" s="0" t="n">
        <f aca="false">Y170*EXP((Inputs!$B$6-Inputs!$B$7-0.5*Inputs!$B$8^2)*$B$2+Inputs!$B$8*SQRT($B$2)*MC_Shocks!X167)</f>
        <v>581.496390369793</v>
      </c>
      <c r="AA170" s="0" t="n">
        <f aca="false">Z170*EXP((Inputs!$B$6-Inputs!$B$7-0.5*Inputs!$B$8^2)*$B$2+Inputs!$B$8*SQRT($B$2)*MC_Shocks!Y167)</f>
        <v>581.594590546464</v>
      </c>
      <c r="AB170" s="0" t="n">
        <f aca="false">AA170*EXP((Inputs!$B$6-Inputs!$B$7-0.5*Inputs!$B$8^2)*$B$2+Inputs!$B$8*SQRT($B$2)*MC_Shocks!Z167)</f>
        <v>586.543860191128</v>
      </c>
      <c r="AC170" s="0" t="n">
        <f aca="false">AB170*EXP((Inputs!$B$6-Inputs!$B$7-0.5*Inputs!$B$8^2)*$B$2+Inputs!$B$8*SQRT($B$2)*MC_Shocks!AA167)</f>
        <v>588.451992969321</v>
      </c>
      <c r="AD170" s="0" t="n">
        <f aca="false">AC170*EXP((Inputs!$B$6-Inputs!$B$7-0.5*Inputs!$B$8^2)*$B$2+Inputs!$B$8*SQRT($B$2)*MC_Shocks!AB167)</f>
        <v>588.570161227892</v>
      </c>
      <c r="AE170" s="0" t="n">
        <f aca="false">AD170*EXP((Inputs!$B$6-Inputs!$B$7-0.5*Inputs!$B$8^2)*$B$2+Inputs!$B$8*SQRT($B$2)*MC_Shocks!AC167)</f>
        <v>588.563659617283</v>
      </c>
      <c r="AF170" s="0" t="n">
        <f aca="false">AE170*EXP((Inputs!$B$6-Inputs!$B$7-0.5*Inputs!$B$8^2)*$B$2+Inputs!$B$8*SQRT($B$2)*MC_Shocks!AD167)</f>
        <v>584.179265300601</v>
      </c>
      <c r="AG170" s="0" t="n">
        <f aca="false">AF170*EXP((Inputs!$B$6-Inputs!$B$7-0.5*Inputs!$B$8^2)*$B$2+Inputs!$B$8*SQRT($B$2)*MC_Shocks!AE167)</f>
        <v>586.588509004209</v>
      </c>
      <c r="AH170" s="0" t="n">
        <f aca="false">AG170*EXP((Inputs!$B$6-Inputs!$B$7-0.5*Inputs!$B$8^2)*$B$2+Inputs!$B$8*SQRT($B$2)*MC_Shocks!AF167)</f>
        <v>586.456767296004</v>
      </c>
      <c r="AI170" s="0" t="n">
        <f aca="false">AH170*EXP((Inputs!$B$6-Inputs!$B$7-0.5*Inputs!$B$8^2)*$B$2+Inputs!$B$8*SQRT($B$2)*MC_Shocks!AG167)</f>
        <v>584.181076582046</v>
      </c>
      <c r="AJ170" s="0" t="n">
        <f aca="false">AI170*EXP((Inputs!$B$6-Inputs!$B$7-0.5*Inputs!$B$8^2)*$B$2+Inputs!$B$8*SQRT($B$2)*MC_Shocks!AH167)</f>
        <v>589.386899478885</v>
      </c>
      <c r="AK170" s="0" t="n">
        <f aca="false">AJ170*EXP((Inputs!$B$6-Inputs!$B$7-0.5*Inputs!$B$8^2)*$B$2+Inputs!$B$8*SQRT($B$2)*MC_Shocks!AI167)</f>
        <v>583.625351723676</v>
      </c>
      <c r="AL170" s="0" t="n">
        <f aca="false">AK170*EXP((Inputs!$B$6-Inputs!$B$7-0.5*Inputs!$B$8^2)*$B$2+Inputs!$B$8*SQRT($B$2)*MC_Shocks!AJ167)</f>
        <v>581.727392485212</v>
      </c>
      <c r="AM170" s="0" t="n">
        <f aca="false">AL170*EXP((Inputs!$B$6-Inputs!$B$7-0.5*Inputs!$B$8^2)*$B$2+Inputs!$B$8*SQRT($B$2)*MC_Shocks!AK167)</f>
        <v>586.544841142297</v>
      </c>
      <c r="AN170" s="0" t="n">
        <f aca="false">AM170*EXP((Inputs!$B$6-Inputs!$B$7-0.5*Inputs!$B$8^2)*$B$2+Inputs!$B$8*SQRT($B$2)*MC_Shocks!AL167)</f>
        <v>588.070288812563</v>
      </c>
      <c r="AO170" s="0" t="n">
        <f aca="false">AN170*EXP((Inputs!$B$6-Inputs!$B$7-0.5*Inputs!$B$8^2)*$B$2+Inputs!$B$8*SQRT($B$2)*MC_Shocks!AM167)</f>
        <v>587.902515543219</v>
      </c>
      <c r="AP170" s="0" t="n">
        <f aca="false">AO170*EXP((Inputs!$B$6-Inputs!$B$7-0.5*Inputs!$B$8^2)*$B$2+Inputs!$B$8*SQRT($B$2)*MC_Shocks!AN167)</f>
        <v>589.129882716111</v>
      </c>
      <c r="AQ170" s="0" t="n">
        <f aca="false">AP170*EXP((Inputs!$B$6-Inputs!$B$7-0.5*Inputs!$B$8^2)*$B$2+Inputs!$B$8*SQRT($B$2)*MC_Shocks!AO167)</f>
        <v>590.024632852338</v>
      </c>
      <c r="AR170" s="0" t="n">
        <f aca="false">AQ170*EXP((Inputs!$B$6-Inputs!$B$7-0.5*Inputs!$B$8^2)*$B$2+Inputs!$B$8*SQRT($B$2)*MC_Shocks!AP167)</f>
        <v>583.023205721427</v>
      </c>
      <c r="AS170" s="0" t="n">
        <f aca="false">AR170*EXP((Inputs!$B$6-Inputs!$B$7-0.5*Inputs!$B$8^2)*$B$2+Inputs!$B$8*SQRT($B$2)*MC_Shocks!AQ167)</f>
        <v>581.464915900444</v>
      </c>
      <c r="AT170" s="0" t="n">
        <f aca="false">AS170*EXP((Inputs!$B$6-Inputs!$B$7-0.5*Inputs!$B$8^2)*$B$2+Inputs!$B$8*SQRT($B$2)*MC_Shocks!AR167)</f>
        <v>589.025082287326</v>
      </c>
      <c r="AU170" s="0" t="n">
        <f aca="false">AT170*EXP((Inputs!$B$6-Inputs!$B$7-0.5*Inputs!$B$8^2)*$B$2+Inputs!$B$8*SQRT($B$2)*MC_Shocks!AS167)</f>
        <v>586.007566936323</v>
      </c>
      <c r="AV170" s="0" t="n">
        <f aca="false">AU170*EXP((Inputs!$B$6-Inputs!$B$7-0.5*Inputs!$B$8^2)*$B$2+Inputs!$B$8*SQRT($B$2)*MC_Shocks!AT167)</f>
        <v>584.584863655497</v>
      </c>
      <c r="AW170" s="0" t="n">
        <f aca="false">AV170*EXP((Inputs!$B$6-Inputs!$B$7-0.5*Inputs!$B$8^2)*$B$2+Inputs!$B$8*SQRT($B$2)*MC_Shocks!AU167)</f>
        <v>582.133400459921</v>
      </c>
      <c r="AX170" s="0" t="n">
        <f aca="false">AW170*EXP((Inputs!$B$6-Inputs!$B$7-0.5*Inputs!$B$8^2)*$B$2+Inputs!$B$8*SQRT($B$2)*MC_Shocks!AV167)</f>
        <v>581.786575214356</v>
      </c>
      <c r="AY170" s="0" t="n">
        <f aca="false">AX170*EXP((Inputs!$B$6-Inputs!$B$7-0.5*Inputs!$B$8^2)*$B$2+Inputs!$B$8*SQRT($B$2)*MC_Shocks!AW167)</f>
        <v>579.15613722305</v>
      </c>
      <c r="AZ170" s="0" t="n">
        <f aca="false">AY170*EXP((Inputs!$B$6-Inputs!$B$7-0.5*Inputs!$B$8^2)*$B$2+Inputs!$B$8*SQRT($B$2)*MC_Shocks!AX167)</f>
        <v>581.451601078568</v>
      </c>
      <c r="BA170" s="0" t="n">
        <f aca="false">AZ170*EXP((Inputs!$B$6-Inputs!$B$7-0.5*Inputs!$B$8^2)*$B$2+Inputs!$B$8*SQRT($B$2)*MC_Shocks!AY167)</f>
        <v>582.41738359814</v>
      </c>
      <c r="BB170" s="0" t="n">
        <f aca="false">BA170*EXP((Inputs!$B$6-Inputs!$B$7-0.5*Inputs!$B$8^2)*$B$2+Inputs!$B$8*SQRT($B$2)*MC_Shocks!AZ167)</f>
        <v>586.057668656458</v>
      </c>
      <c r="BC170" s="0" t="n">
        <f aca="false">BB170*EXP((Inputs!$B$6-Inputs!$B$7-0.5*Inputs!$B$8^2)*$B$2+Inputs!$B$8*SQRT($B$2)*MC_Shocks!BA167)</f>
        <v>581.246797879958</v>
      </c>
      <c r="BD170" s="0" t="n">
        <f aca="false">BC170*EXP((Inputs!$B$6-Inputs!$B$7-0.5*Inputs!$B$8^2)*$B$2+Inputs!$B$8*SQRT($B$2)*MC_Shocks!BB167)</f>
        <v>579.734284159791</v>
      </c>
      <c r="BE170" s="0" t="n">
        <f aca="false">BD170*EXP((Inputs!$B$6-Inputs!$B$7-0.5*Inputs!$B$8^2)*$B$2+Inputs!$B$8*SQRT($B$2)*MC_Shocks!BC167)</f>
        <v>578.751702276291</v>
      </c>
      <c r="BF170" s="0" t="n">
        <f aca="false">BE170*EXP((Inputs!$B$6-Inputs!$B$7-0.5*Inputs!$B$8^2)*$B$2+Inputs!$B$8*SQRT($B$2)*MC_Shocks!BD167)</f>
        <v>580.902253065938</v>
      </c>
      <c r="BG170" s="0" t="n">
        <f aca="false">BF170*EXP((Inputs!$B$6-Inputs!$B$7-0.5*Inputs!$B$8^2)*$B$2+Inputs!$B$8*SQRT($B$2)*MC_Shocks!BE167)</f>
        <v>577.312802584094</v>
      </c>
      <c r="BH170" s="0" t="n">
        <f aca="false">BG170*EXP((Inputs!$B$6-Inputs!$B$7-0.5*Inputs!$B$8^2)*$B$2+Inputs!$B$8*SQRT($B$2)*MC_Shocks!BF167)</f>
        <v>581.576437462688</v>
      </c>
      <c r="BI170" s="0" t="n">
        <f aca="false">BH170*EXP((Inputs!$B$6-Inputs!$B$7-0.5*Inputs!$B$8^2)*$B$2+Inputs!$B$8*SQRT($B$2)*MC_Shocks!BG167)</f>
        <v>587.131331619873</v>
      </c>
      <c r="BJ170" s="0" t="n">
        <f aca="false">BI170*EXP((Inputs!$B$6-Inputs!$B$7-0.5*Inputs!$B$8^2)*$B$2+Inputs!$B$8*SQRT($B$2)*MC_Shocks!BH167)</f>
        <v>582.598442036061</v>
      </c>
      <c r="BK170" s="0" t="n">
        <f aca="false">BJ170*EXP((Inputs!$B$6-Inputs!$B$7-0.5*Inputs!$B$8^2)*$B$2+Inputs!$B$8*SQRT($B$2)*MC_Shocks!BI167)</f>
        <v>580.388915364662</v>
      </c>
      <c r="BL170" s="0" t="n">
        <f aca="false">BK170*EXP((Inputs!$B$6-Inputs!$B$7-0.5*Inputs!$B$8^2)*$B$2+Inputs!$B$8*SQRT($B$2)*MC_Shocks!BJ167)</f>
        <v>577.999473848135</v>
      </c>
      <c r="BM170" s="0" t="n">
        <f aca="false">BL170*EXP((Inputs!$B$6-Inputs!$B$7-0.5*Inputs!$B$8^2)*$B$2+Inputs!$B$8*SQRT($B$2)*MC_Shocks!BK167)</f>
        <v>590.252199968251</v>
      </c>
      <c r="BN170" s="0" t="n">
        <f aca="false">AVERAGE(C170:BM170)</f>
        <v>579.986739089049</v>
      </c>
      <c r="BO170" s="0" t="n">
        <f aca="false">MAX(B170:BM170)</f>
        <v>590.252199968251</v>
      </c>
      <c r="BP170" s="0" t="n">
        <f aca="false">MAX(BM170-Inputs!$B$4,0)</f>
        <v>15.2521999682506</v>
      </c>
      <c r="BQ170" s="0" t="n">
        <f aca="false">MAX(Inputs!$B$4-BM170,0)</f>
        <v>0</v>
      </c>
      <c r="BR170" s="0" t="n">
        <f aca="false">MAX(BN170-Inputs!$B$4,0)</f>
        <v>4.98673908904925</v>
      </c>
      <c r="BS170" s="0" t="n">
        <f aca="false">IF(BO170&gt;=Inputs!$B$9,0,MAX(BM170-Inputs!$B$4,0))</f>
        <v>15.2521999682506</v>
      </c>
    </row>
    <row r="171" customFormat="false" ht="15" hidden="false" customHeight="false" outlineLevel="0" collapsed="false">
      <c r="A171" s="0" t="n">
        <v>167</v>
      </c>
      <c r="B171" s="0" t="n">
        <f aca="false">Inputs!$B$3</f>
        <v>574.788024902344</v>
      </c>
      <c r="C171" s="0" t="n">
        <f aca="false">B171*EXP((Inputs!$B$6-Inputs!$B$7-0.5*Inputs!$B$8^2)*$B$2+Inputs!$B$8*SQRT($B$2)*MC_Shocks!A168)</f>
        <v>572.885154076409</v>
      </c>
      <c r="D171" s="0" t="n">
        <f aca="false">C171*EXP((Inputs!$B$6-Inputs!$B$7-0.5*Inputs!$B$8^2)*$B$2+Inputs!$B$8*SQRT($B$2)*MC_Shocks!B168)</f>
        <v>580.615142674402</v>
      </c>
      <c r="E171" s="0" t="n">
        <f aca="false">D171*EXP((Inputs!$B$6-Inputs!$B$7-0.5*Inputs!$B$8^2)*$B$2+Inputs!$B$8*SQRT($B$2)*MC_Shocks!C168)</f>
        <v>574.864475279424</v>
      </c>
      <c r="F171" s="0" t="n">
        <f aca="false">E171*EXP((Inputs!$B$6-Inputs!$B$7-0.5*Inputs!$B$8^2)*$B$2+Inputs!$B$8*SQRT($B$2)*MC_Shocks!D168)</f>
        <v>570.422767381143</v>
      </c>
      <c r="G171" s="0" t="n">
        <f aca="false">F171*EXP((Inputs!$B$6-Inputs!$B$7-0.5*Inputs!$B$8^2)*$B$2+Inputs!$B$8*SQRT($B$2)*MC_Shocks!E168)</f>
        <v>567.377747829737</v>
      </c>
      <c r="H171" s="0" t="n">
        <f aca="false">G171*EXP((Inputs!$B$6-Inputs!$B$7-0.5*Inputs!$B$8^2)*$B$2+Inputs!$B$8*SQRT($B$2)*MC_Shocks!F168)</f>
        <v>563.63721641524</v>
      </c>
      <c r="I171" s="0" t="n">
        <f aca="false">H171*EXP((Inputs!$B$6-Inputs!$B$7-0.5*Inputs!$B$8^2)*$B$2+Inputs!$B$8*SQRT($B$2)*MC_Shocks!G168)</f>
        <v>562.493685782118</v>
      </c>
      <c r="J171" s="0" t="n">
        <f aca="false">I171*EXP((Inputs!$B$6-Inputs!$B$7-0.5*Inputs!$B$8^2)*$B$2+Inputs!$B$8*SQRT($B$2)*MC_Shocks!H168)</f>
        <v>559.392585683738</v>
      </c>
      <c r="K171" s="0" t="n">
        <f aca="false">J171*EXP((Inputs!$B$6-Inputs!$B$7-0.5*Inputs!$B$8^2)*$B$2+Inputs!$B$8*SQRT($B$2)*MC_Shocks!I168)</f>
        <v>555.820860760959</v>
      </c>
      <c r="L171" s="0" t="n">
        <f aca="false">K171*EXP((Inputs!$B$6-Inputs!$B$7-0.5*Inputs!$B$8^2)*$B$2+Inputs!$B$8*SQRT($B$2)*MC_Shocks!J168)</f>
        <v>561.005377097495</v>
      </c>
      <c r="M171" s="0" t="n">
        <f aca="false">L171*EXP((Inputs!$B$6-Inputs!$B$7-0.5*Inputs!$B$8^2)*$B$2+Inputs!$B$8*SQRT($B$2)*MC_Shocks!K168)</f>
        <v>566.531750169631</v>
      </c>
      <c r="N171" s="0" t="n">
        <f aca="false">M171*EXP((Inputs!$B$6-Inputs!$B$7-0.5*Inputs!$B$8^2)*$B$2+Inputs!$B$8*SQRT($B$2)*MC_Shocks!L168)</f>
        <v>570.86810009508</v>
      </c>
      <c r="O171" s="0" t="n">
        <f aca="false">N171*EXP((Inputs!$B$6-Inputs!$B$7-0.5*Inputs!$B$8^2)*$B$2+Inputs!$B$8*SQRT($B$2)*MC_Shocks!M168)</f>
        <v>573.300135275831</v>
      </c>
      <c r="P171" s="0" t="n">
        <f aca="false">O171*EXP((Inputs!$B$6-Inputs!$B$7-0.5*Inputs!$B$8^2)*$B$2+Inputs!$B$8*SQRT($B$2)*MC_Shocks!N168)</f>
        <v>573.776203380679</v>
      </c>
      <c r="Q171" s="0" t="n">
        <f aca="false">P171*EXP((Inputs!$B$6-Inputs!$B$7-0.5*Inputs!$B$8^2)*$B$2+Inputs!$B$8*SQRT($B$2)*MC_Shocks!O168)</f>
        <v>571.572213654278</v>
      </c>
      <c r="R171" s="0" t="n">
        <f aca="false">Q171*EXP((Inputs!$B$6-Inputs!$B$7-0.5*Inputs!$B$8^2)*$B$2+Inputs!$B$8*SQRT($B$2)*MC_Shocks!P168)</f>
        <v>567.320159614381</v>
      </c>
      <c r="S171" s="0" t="n">
        <f aca="false">R171*EXP((Inputs!$B$6-Inputs!$B$7-0.5*Inputs!$B$8^2)*$B$2+Inputs!$B$8*SQRT($B$2)*MC_Shocks!Q168)</f>
        <v>569.009857507124</v>
      </c>
      <c r="T171" s="0" t="n">
        <f aca="false">S171*EXP((Inputs!$B$6-Inputs!$B$7-0.5*Inputs!$B$8^2)*$B$2+Inputs!$B$8*SQRT($B$2)*MC_Shocks!R168)</f>
        <v>563.789932407713</v>
      </c>
      <c r="U171" s="0" t="n">
        <f aca="false">T171*EXP((Inputs!$B$6-Inputs!$B$7-0.5*Inputs!$B$8^2)*$B$2+Inputs!$B$8*SQRT($B$2)*MC_Shocks!S168)</f>
        <v>559.414842671018</v>
      </c>
      <c r="V171" s="0" t="n">
        <f aca="false">U171*EXP((Inputs!$B$6-Inputs!$B$7-0.5*Inputs!$B$8^2)*$B$2+Inputs!$B$8*SQRT($B$2)*MC_Shocks!T168)</f>
        <v>564.607984283198</v>
      </c>
      <c r="W171" s="0" t="n">
        <f aca="false">V171*EXP((Inputs!$B$6-Inputs!$B$7-0.5*Inputs!$B$8^2)*$B$2+Inputs!$B$8*SQRT($B$2)*MC_Shocks!U168)</f>
        <v>573.239588653611</v>
      </c>
      <c r="X171" s="0" t="n">
        <f aca="false">W171*EXP((Inputs!$B$6-Inputs!$B$7-0.5*Inputs!$B$8^2)*$B$2+Inputs!$B$8*SQRT($B$2)*MC_Shocks!V168)</f>
        <v>575.085130170496</v>
      </c>
      <c r="Y171" s="0" t="n">
        <f aca="false">X171*EXP((Inputs!$B$6-Inputs!$B$7-0.5*Inputs!$B$8^2)*$B$2+Inputs!$B$8*SQRT($B$2)*MC_Shocks!W168)</f>
        <v>580.209874945267</v>
      </c>
      <c r="Z171" s="0" t="n">
        <f aca="false">Y171*EXP((Inputs!$B$6-Inputs!$B$7-0.5*Inputs!$B$8^2)*$B$2+Inputs!$B$8*SQRT($B$2)*MC_Shocks!X168)</f>
        <v>579.134017226399</v>
      </c>
      <c r="AA171" s="0" t="n">
        <f aca="false">Z171*EXP((Inputs!$B$6-Inputs!$B$7-0.5*Inputs!$B$8^2)*$B$2+Inputs!$B$8*SQRT($B$2)*MC_Shocks!Y168)</f>
        <v>573.074957843509</v>
      </c>
      <c r="AB171" s="0" t="n">
        <f aca="false">AA171*EXP((Inputs!$B$6-Inputs!$B$7-0.5*Inputs!$B$8^2)*$B$2+Inputs!$B$8*SQRT($B$2)*MC_Shocks!Z168)</f>
        <v>575.919092211881</v>
      </c>
      <c r="AC171" s="0" t="n">
        <f aca="false">AB171*EXP((Inputs!$B$6-Inputs!$B$7-0.5*Inputs!$B$8^2)*$B$2+Inputs!$B$8*SQRT($B$2)*MC_Shocks!AA168)</f>
        <v>578.580484777187</v>
      </c>
      <c r="AD171" s="0" t="n">
        <f aca="false">AC171*EXP((Inputs!$B$6-Inputs!$B$7-0.5*Inputs!$B$8^2)*$B$2+Inputs!$B$8*SQRT($B$2)*MC_Shocks!AB168)</f>
        <v>578.96413646602</v>
      </c>
      <c r="AE171" s="0" t="n">
        <f aca="false">AD171*EXP((Inputs!$B$6-Inputs!$B$7-0.5*Inputs!$B$8^2)*$B$2+Inputs!$B$8*SQRT($B$2)*MC_Shocks!AC168)</f>
        <v>577.9065098037</v>
      </c>
      <c r="AF171" s="0" t="n">
        <f aca="false">AE171*EXP((Inputs!$B$6-Inputs!$B$7-0.5*Inputs!$B$8^2)*$B$2+Inputs!$B$8*SQRT($B$2)*MC_Shocks!AD168)</f>
        <v>582.389585414862</v>
      </c>
      <c r="AG171" s="0" t="n">
        <f aca="false">AF171*EXP((Inputs!$B$6-Inputs!$B$7-0.5*Inputs!$B$8^2)*$B$2+Inputs!$B$8*SQRT($B$2)*MC_Shocks!AE168)</f>
        <v>577.907696082387</v>
      </c>
      <c r="AH171" s="0" t="n">
        <f aca="false">AG171*EXP((Inputs!$B$6-Inputs!$B$7-0.5*Inputs!$B$8^2)*$B$2+Inputs!$B$8*SQRT($B$2)*MC_Shocks!AF168)</f>
        <v>574.425331255129</v>
      </c>
      <c r="AI171" s="0" t="n">
        <f aca="false">AH171*EXP((Inputs!$B$6-Inputs!$B$7-0.5*Inputs!$B$8^2)*$B$2+Inputs!$B$8*SQRT($B$2)*MC_Shocks!AG168)</f>
        <v>569.903572388424</v>
      </c>
      <c r="AJ171" s="0" t="n">
        <f aca="false">AI171*EXP((Inputs!$B$6-Inputs!$B$7-0.5*Inputs!$B$8^2)*$B$2+Inputs!$B$8*SQRT($B$2)*MC_Shocks!AH168)</f>
        <v>570.341663088497</v>
      </c>
      <c r="AK171" s="0" t="n">
        <f aca="false">AJ171*EXP((Inputs!$B$6-Inputs!$B$7-0.5*Inputs!$B$8^2)*$B$2+Inputs!$B$8*SQRT($B$2)*MC_Shocks!AI168)</f>
        <v>565.494011118148</v>
      </c>
      <c r="AL171" s="0" t="n">
        <f aca="false">AK171*EXP((Inputs!$B$6-Inputs!$B$7-0.5*Inputs!$B$8^2)*$B$2+Inputs!$B$8*SQRT($B$2)*MC_Shocks!AJ168)</f>
        <v>562.485843290043</v>
      </c>
      <c r="AM171" s="0" t="n">
        <f aca="false">AL171*EXP((Inputs!$B$6-Inputs!$B$7-0.5*Inputs!$B$8^2)*$B$2+Inputs!$B$8*SQRT($B$2)*MC_Shocks!AK168)</f>
        <v>559.398199791152</v>
      </c>
      <c r="AN171" s="0" t="n">
        <f aca="false">AM171*EXP((Inputs!$B$6-Inputs!$B$7-0.5*Inputs!$B$8^2)*$B$2+Inputs!$B$8*SQRT($B$2)*MC_Shocks!AL168)</f>
        <v>558.295557247075</v>
      </c>
      <c r="AO171" s="0" t="n">
        <f aca="false">AN171*EXP((Inputs!$B$6-Inputs!$B$7-0.5*Inputs!$B$8^2)*$B$2+Inputs!$B$8*SQRT($B$2)*MC_Shocks!AM168)</f>
        <v>551.798828598994</v>
      </c>
      <c r="AP171" s="0" t="n">
        <f aca="false">AO171*EXP((Inputs!$B$6-Inputs!$B$7-0.5*Inputs!$B$8^2)*$B$2+Inputs!$B$8*SQRT($B$2)*MC_Shocks!AN168)</f>
        <v>552.232780077063</v>
      </c>
      <c r="AQ171" s="0" t="n">
        <f aca="false">AP171*EXP((Inputs!$B$6-Inputs!$B$7-0.5*Inputs!$B$8^2)*$B$2+Inputs!$B$8*SQRT($B$2)*MC_Shocks!AO168)</f>
        <v>557.776753688671</v>
      </c>
      <c r="AR171" s="0" t="n">
        <f aca="false">AQ171*EXP((Inputs!$B$6-Inputs!$B$7-0.5*Inputs!$B$8^2)*$B$2+Inputs!$B$8*SQRT($B$2)*MC_Shocks!AP168)</f>
        <v>558.429273976598</v>
      </c>
      <c r="AS171" s="0" t="n">
        <f aca="false">AR171*EXP((Inputs!$B$6-Inputs!$B$7-0.5*Inputs!$B$8^2)*$B$2+Inputs!$B$8*SQRT($B$2)*MC_Shocks!AQ168)</f>
        <v>565.352563671728</v>
      </c>
      <c r="AT171" s="0" t="n">
        <f aca="false">AS171*EXP((Inputs!$B$6-Inputs!$B$7-0.5*Inputs!$B$8^2)*$B$2+Inputs!$B$8*SQRT($B$2)*MC_Shocks!AR168)</f>
        <v>571.421105911848</v>
      </c>
      <c r="AU171" s="0" t="n">
        <f aca="false">AT171*EXP((Inputs!$B$6-Inputs!$B$7-0.5*Inputs!$B$8^2)*$B$2+Inputs!$B$8*SQRT($B$2)*MC_Shocks!AS168)</f>
        <v>575.01176175045</v>
      </c>
      <c r="AV171" s="0" t="n">
        <f aca="false">AU171*EXP((Inputs!$B$6-Inputs!$B$7-0.5*Inputs!$B$8^2)*$B$2+Inputs!$B$8*SQRT($B$2)*MC_Shocks!AT168)</f>
        <v>575.406819842427</v>
      </c>
      <c r="AW171" s="0" t="n">
        <f aca="false">AV171*EXP((Inputs!$B$6-Inputs!$B$7-0.5*Inputs!$B$8^2)*$B$2+Inputs!$B$8*SQRT($B$2)*MC_Shocks!AU168)</f>
        <v>575.563825138566</v>
      </c>
      <c r="AX171" s="0" t="n">
        <f aca="false">AW171*EXP((Inputs!$B$6-Inputs!$B$7-0.5*Inputs!$B$8^2)*$B$2+Inputs!$B$8*SQRT($B$2)*MC_Shocks!AV168)</f>
        <v>579.116489001749</v>
      </c>
      <c r="AY171" s="0" t="n">
        <f aca="false">AX171*EXP((Inputs!$B$6-Inputs!$B$7-0.5*Inputs!$B$8^2)*$B$2+Inputs!$B$8*SQRT($B$2)*MC_Shocks!AW168)</f>
        <v>577.374364094081</v>
      </c>
      <c r="AZ171" s="0" t="n">
        <f aca="false">AY171*EXP((Inputs!$B$6-Inputs!$B$7-0.5*Inputs!$B$8^2)*$B$2+Inputs!$B$8*SQRT($B$2)*MC_Shocks!AX168)</f>
        <v>568.869598607391</v>
      </c>
      <c r="BA171" s="0" t="n">
        <f aca="false">AZ171*EXP((Inputs!$B$6-Inputs!$B$7-0.5*Inputs!$B$8^2)*$B$2+Inputs!$B$8*SQRT($B$2)*MC_Shocks!AY168)</f>
        <v>571.148135726062</v>
      </c>
      <c r="BB171" s="0" t="n">
        <f aca="false">BA171*EXP((Inputs!$B$6-Inputs!$B$7-0.5*Inputs!$B$8^2)*$B$2+Inputs!$B$8*SQRT($B$2)*MC_Shocks!AZ168)</f>
        <v>566.099700798736</v>
      </c>
      <c r="BC171" s="0" t="n">
        <f aca="false">BB171*EXP((Inputs!$B$6-Inputs!$B$7-0.5*Inputs!$B$8^2)*$B$2+Inputs!$B$8*SQRT($B$2)*MC_Shocks!BA168)</f>
        <v>561.848315043692</v>
      </c>
      <c r="BD171" s="0" t="n">
        <f aca="false">BC171*EXP((Inputs!$B$6-Inputs!$B$7-0.5*Inputs!$B$8^2)*$B$2+Inputs!$B$8*SQRT($B$2)*MC_Shocks!BB168)</f>
        <v>561.902313669863</v>
      </c>
      <c r="BE171" s="0" t="n">
        <f aca="false">BD171*EXP((Inputs!$B$6-Inputs!$B$7-0.5*Inputs!$B$8^2)*$B$2+Inputs!$B$8*SQRT($B$2)*MC_Shocks!BC168)</f>
        <v>561.531415281008</v>
      </c>
      <c r="BF171" s="0" t="n">
        <f aca="false">BE171*EXP((Inputs!$B$6-Inputs!$B$7-0.5*Inputs!$B$8^2)*$B$2+Inputs!$B$8*SQRT($B$2)*MC_Shocks!BD168)</f>
        <v>555.328654356791</v>
      </c>
      <c r="BG171" s="0" t="n">
        <f aca="false">BF171*EXP((Inputs!$B$6-Inputs!$B$7-0.5*Inputs!$B$8^2)*$B$2+Inputs!$B$8*SQRT($B$2)*MC_Shocks!BE168)</f>
        <v>556.110643932862</v>
      </c>
      <c r="BH171" s="0" t="n">
        <f aca="false">BG171*EXP((Inputs!$B$6-Inputs!$B$7-0.5*Inputs!$B$8^2)*$B$2+Inputs!$B$8*SQRT($B$2)*MC_Shocks!BF168)</f>
        <v>560.442107693601</v>
      </c>
      <c r="BI171" s="0" t="n">
        <f aca="false">BH171*EXP((Inputs!$B$6-Inputs!$B$7-0.5*Inputs!$B$8^2)*$B$2+Inputs!$B$8*SQRT($B$2)*MC_Shocks!BG168)</f>
        <v>555.500321782137</v>
      </c>
      <c r="BJ171" s="0" t="n">
        <f aca="false">BI171*EXP((Inputs!$B$6-Inputs!$B$7-0.5*Inputs!$B$8^2)*$B$2+Inputs!$B$8*SQRT($B$2)*MC_Shocks!BH168)</f>
        <v>561.189184907785</v>
      </c>
      <c r="BK171" s="0" t="n">
        <f aca="false">BJ171*EXP((Inputs!$B$6-Inputs!$B$7-0.5*Inputs!$B$8^2)*$B$2+Inputs!$B$8*SQRT($B$2)*MC_Shocks!BI168)</f>
        <v>554.338566034801</v>
      </c>
      <c r="BL171" s="0" t="n">
        <f aca="false">BK171*EXP((Inputs!$B$6-Inputs!$B$7-0.5*Inputs!$B$8^2)*$B$2+Inputs!$B$8*SQRT($B$2)*MC_Shocks!BJ168)</f>
        <v>563.781411238244</v>
      </c>
      <c r="BM171" s="0" t="n">
        <f aca="false">BL171*EXP((Inputs!$B$6-Inputs!$B$7-0.5*Inputs!$B$8^2)*$B$2+Inputs!$B$8*SQRT($B$2)*MC_Shocks!BK168)</f>
        <v>561.998073760357</v>
      </c>
      <c r="BN171" s="0" t="n">
        <f aca="false">AVERAGE(C171:BM171)</f>
        <v>567.635467498395</v>
      </c>
      <c r="BO171" s="0" t="n">
        <f aca="false">MAX(B171:BM171)</f>
        <v>582.389585414862</v>
      </c>
      <c r="BP171" s="0" t="n">
        <f aca="false">MAX(BM171-Inputs!$B$4,0)</f>
        <v>0</v>
      </c>
      <c r="BQ171" s="0" t="n">
        <f aca="false">MAX(Inputs!$B$4-BM171,0)</f>
        <v>13.0019262396431</v>
      </c>
      <c r="BR171" s="0" t="n">
        <f aca="false">MAX(BN171-Inputs!$B$4,0)</f>
        <v>0</v>
      </c>
      <c r="BS171" s="0" t="n">
        <f aca="false">IF(BO171&gt;=Inputs!$B$9,0,MAX(BM171-Inputs!$B$4,0))</f>
        <v>0</v>
      </c>
    </row>
    <row r="172" customFormat="false" ht="15" hidden="false" customHeight="false" outlineLevel="0" collapsed="false">
      <c r="A172" s="0" t="n">
        <v>168</v>
      </c>
      <c r="B172" s="0" t="n">
        <f aca="false">Inputs!$B$3</f>
        <v>574.788024902344</v>
      </c>
      <c r="C172" s="0" t="n">
        <f aca="false">B172*EXP((Inputs!$B$6-Inputs!$B$7-0.5*Inputs!$B$8^2)*$B$2+Inputs!$B$8*SQRT($B$2)*MC_Shocks!A169)</f>
        <v>575.506672381371</v>
      </c>
      <c r="D172" s="0" t="n">
        <f aca="false">C172*EXP((Inputs!$B$6-Inputs!$B$7-0.5*Inputs!$B$8^2)*$B$2+Inputs!$B$8*SQRT($B$2)*MC_Shocks!B169)</f>
        <v>566.986628957974</v>
      </c>
      <c r="E172" s="0" t="n">
        <f aca="false">D172*EXP((Inputs!$B$6-Inputs!$B$7-0.5*Inputs!$B$8^2)*$B$2+Inputs!$B$8*SQRT($B$2)*MC_Shocks!C169)</f>
        <v>566.760675801614</v>
      </c>
      <c r="F172" s="0" t="n">
        <f aca="false">E172*EXP((Inputs!$B$6-Inputs!$B$7-0.5*Inputs!$B$8^2)*$B$2+Inputs!$B$8*SQRT($B$2)*MC_Shocks!D169)</f>
        <v>567.842444617984</v>
      </c>
      <c r="G172" s="0" t="n">
        <f aca="false">F172*EXP((Inputs!$B$6-Inputs!$B$7-0.5*Inputs!$B$8^2)*$B$2+Inputs!$B$8*SQRT($B$2)*MC_Shocks!E169)</f>
        <v>567.50797442809</v>
      </c>
      <c r="H172" s="0" t="n">
        <f aca="false">G172*EXP((Inputs!$B$6-Inputs!$B$7-0.5*Inputs!$B$8^2)*$B$2+Inputs!$B$8*SQRT($B$2)*MC_Shocks!F169)</f>
        <v>565.031921971441</v>
      </c>
      <c r="I172" s="0" t="n">
        <f aca="false">H172*EXP((Inputs!$B$6-Inputs!$B$7-0.5*Inputs!$B$8^2)*$B$2+Inputs!$B$8*SQRT($B$2)*MC_Shocks!G169)</f>
        <v>560.857855795736</v>
      </c>
      <c r="J172" s="0" t="n">
        <f aca="false">I172*EXP((Inputs!$B$6-Inputs!$B$7-0.5*Inputs!$B$8^2)*$B$2+Inputs!$B$8*SQRT($B$2)*MC_Shocks!H169)</f>
        <v>565.96387338018</v>
      </c>
      <c r="K172" s="0" t="n">
        <f aca="false">J172*EXP((Inputs!$B$6-Inputs!$B$7-0.5*Inputs!$B$8^2)*$B$2+Inputs!$B$8*SQRT($B$2)*MC_Shocks!I169)</f>
        <v>566.155608859719</v>
      </c>
      <c r="L172" s="0" t="n">
        <f aca="false">K172*EXP((Inputs!$B$6-Inputs!$B$7-0.5*Inputs!$B$8^2)*$B$2+Inputs!$B$8*SQRT($B$2)*MC_Shocks!J169)</f>
        <v>573.172101875757</v>
      </c>
      <c r="M172" s="0" t="n">
        <f aca="false">L172*EXP((Inputs!$B$6-Inputs!$B$7-0.5*Inputs!$B$8^2)*$B$2+Inputs!$B$8*SQRT($B$2)*MC_Shocks!K169)</f>
        <v>570.837047302108</v>
      </c>
      <c r="N172" s="0" t="n">
        <f aca="false">M172*EXP((Inputs!$B$6-Inputs!$B$7-0.5*Inputs!$B$8^2)*$B$2+Inputs!$B$8*SQRT($B$2)*MC_Shocks!L169)</f>
        <v>568.92516544515</v>
      </c>
      <c r="O172" s="0" t="n">
        <f aca="false">N172*EXP((Inputs!$B$6-Inputs!$B$7-0.5*Inputs!$B$8^2)*$B$2+Inputs!$B$8*SQRT($B$2)*MC_Shocks!M169)</f>
        <v>572.67210542625</v>
      </c>
      <c r="P172" s="0" t="n">
        <f aca="false">O172*EXP((Inputs!$B$6-Inputs!$B$7-0.5*Inputs!$B$8^2)*$B$2+Inputs!$B$8*SQRT($B$2)*MC_Shocks!N169)</f>
        <v>565.399545697037</v>
      </c>
      <c r="Q172" s="0" t="n">
        <f aca="false">P172*EXP((Inputs!$B$6-Inputs!$B$7-0.5*Inputs!$B$8^2)*$B$2+Inputs!$B$8*SQRT($B$2)*MC_Shocks!O169)</f>
        <v>560.035744961113</v>
      </c>
      <c r="R172" s="0" t="n">
        <f aca="false">Q172*EXP((Inputs!$B$6-Inputs!$B$7-0.5*Inputs!$B$8^2)*$B$2+Inputs!$B$8*SQRT($B$2)*MC_Shocks!P169)</f>
        <v>564.986165581755</v>
      </c>
      <c r="S172" s="0" t="n">
        <f aca="false">R172*EXP((Inputs!$B$6-Inputs!$B$7-0.5*Inputs!$B$8^2)*$B$2+Inputs!$B$8*SQRT($B$2)*MC_Shocks!Q169)</f>
        <v>559.810686489346</v>
      </c>
      <c r="T172" s="0" t="n">
        <f aca="false">S172*EXP((Inputs!$B$6-Inputs!$B$7-0.5*Inputs!$B$8^2)*$B$2+Inputs!$B$8*SQRT($B$2)*MC_Shocks!R169)</f>
        <v>551.842419566584</v>
      </c>
      <c r="U172" s="0" t="n">
        <f aca="false">T172*EXP((Inputs!$B$6-Inputs!$B$7-0.5*Inputs!$B$8^2)*$B$2+Inputs!$B$8*SQRT($B$2)*MC_Shocks!S169)</f>
        <v>560.136113890416</v>
      </c>
      <c r="V172" s="0" t="n">
        <f aca="false">U172*EXP((Inputs!$B$6-Inputs!$B$7-0.5*Inputs!$B$8^2)*$B$2+Inputs!$B$8*SQRT($B$2)*MC_Shocks!T169)</f>
        <v>554.029005244618</v>
      </c>
      <c r="W172" s="0" t="n">
        <f aca="false">V172*EXP((Inputs!$B$6-Inputs!$B$7-0.5*Inputs!$B$8^2)*$B$2+Inputs!$B$8*SQRT($B$2)*MC_Shocks!U169)</f>
        <v>554.891157073487</v>
      </c>
      <c r="X172" s="0" t="n">
        <f aca="false">W172*EXP((Inputs!$B$6-Inputs!$B$7-0.5*Inputs!$B$8^2)*$B$2+Inputs!$B$8*SQRT($B$2)*MC_Shocks!V169)</f>
        <v>555.247721376459</v>
      </c>
      <c r="Y172" s="0" t="n">
        <f aca="false">X172*EXP((Inputs!$B$6-Inputs!$B$7-0.5*Inputs!$B$8^2)*$B$2+Inputs!$B$8*SQRT($B$2)*MC_Shocks!W169)</f>
        <v>543.055802633527</v>
      </c>
      <c r="Z172" s="0" t="n">
        <f aca="false">Y172*EXP((Inputs!$B$6-Inputs!$B$7-0.5*Inputs!$B$8^2)*$B$2+Inputs!$B$8*SQRT($B$2)*MC_Shocks!X169)</f>
        <v>541.956529384841</v>
      </c>
      <c r="AA172" s="0" t="n">
        <f aca="false">Z172*EXP((Inputs!$B$6-Inputs!$B$7-0.5*Inputs!$B$8^2)*$B$2+Inputs!$B$8*SQRT($B$2)*MC_Shocks!Y169)</f>
        <v>543.939140579821</v>
      </c>
      <c r="AB172" s="0" t="n">
        <f aca="false">AA172*EXP((Inputs!$B$6-Inputs!$B$7-0.5*Inputs!$B$8^2)*$B$2+Inputs!$B$8*SQRT($B$2)*MC_Shocks!Z169)</f>
        <v>545.521608558464</v>
      </c>
      <c r="AC172" s="0" t="n">
        <f aca="false">AB172*EXP((Inputs!$B$6-Inputs!$B$7-0.5*Inputs!$B$8^2)*$B$2+Inputs!$B$8*SQRT($B$2)*MC_Shocks!AA169)</f>
        <v>549.497563017064</v>
      </c>
      <c r="AD172" s="0" t="n">
        <f aca="false">AC172*EXP((Inputs!$B$6-Inputs!$B$7-0.5*Inputs!$B$8^2)*$B$2+Inputs!$B$8*SQRT($B$2)*MC_Shocks!AB169)</f>
        <v>547.862702765469</v>
      </c>
      <c r="AE172" s="0" t="n">
        <f aca="false">AD172*EXP((Inputs!$B$6-Inputs!$B$7-0.5*Inputs!$B$8^2)*$B$2+Inputs!$B$8*SQRT($B$2)*MC_Shocks!AC169)</f>
        <v>551.020112781224</v>
      </c>
      <c r="AF172" s="0" t="n">
        <f aca="false">AE172*EXP((Inputs!$B$6-Inputs!$B$7-0.5*Inputs!$B$8^2)*$B$2+Inputs!$B$8*SQRT($B$2)*MC_Shocks!AD169)</f>
        <v>548.066822250616</v>
      </c>
      <c r="AG172" s="0" t="n">
        <f aca="false">AF172*EXP((Inputs!$B$6-Inputs!$B$7-0.5*Inputs!$B$8^2)*$B$2+Inputs!$B$8*SQRT($B$2)*MC_Shocks!AE169)</f>
        <v>542.01970814196</v>
      </c>
      <c r="AH172" s="0" t="n">
        <f aca="false">AG172*EXP((Inputs!$B$6-Inputs!$B$7-0.5*Inputs!$B$8^2)*$B$2+Inputs!$B$8*SQRT($B$2)*MC_Shocks!AF169)</f>
        <v>536.518938645283</v>
      </c>
      <c r="AI172" s="0" t="n">
        <f aca="false">AH172*EXP((Inputs!$B$6-Inputs!$B$7-0.5*Inputs!$B$8^2)*$B$2+Inputs!$B$8*SQRT($B$2)*MC_Shocks!AG169)</f>
        <v>530.381905959213</v>
      </c>
      <c r="AJ172" s="0" t="n">
        <f aca="false">AI172*EXP((Inputs!$B$6-Inputs!$B$7-0.5*Inputs!$B$8^2)*$B$2+Inputs!$B$8*SQRT($B$2)*MC_Shocks!AH169)</f>
        <v>534.697228222877</v>
      </c>
      <c r="AK172" s="0" t="n">
        <f aca="false">AJ172*EXP((Inputs!$B$6-Inputs!$B$7-0.5*Inputs!$B$8^2)*$B$2+Inputs!$B$8*SQRT($B$2)*MC_Shocks!AI169)</f>
        <v>528.361090405428</v>
      </c>
      <c r="AL172" s="0" t="n">
        <f aca="false">AK172*EXP((Inputs!$B$6-Inputs!$B$7-0.5*Inputs!$B$8^2)*$B$2+Inputs!$B$8*SQRT($B$2)*MC_Shocks!AJ169)</f>
        <v>529.560914754659</v>
      </c>
      <c r="AM172" s="0" t="n">
        <f aca="false">AL172*EXP((Inputs!$B$6-Inputs!$B$7-0.5*Inputs!$B$8^2)*$B$2+Inputs!$B$8*SQRT($B$2)*MC_Shocks!AK169)</f>
        <v>528.494797790956</v>
      </c>
      <c r="AN172" s="0" t="n">
        <f aca="false">AM172*EXP((Inputs!$B$6-Inputs!$B$7-0.5*Inputs!$B$8^2)*$B$2+Inputs!$B$8*SQRT($B$2)*MC_Shocks!AL169)</f>
        <v>528.114429362289</v>
      </c>
      <c r="AO172" s="0" t="n">
        <f aca="false">AN172*EXP((Inputs!$B$6-Inputs!$B$7-0.5*Inputs!$B$8^2)*$B$2+Inputs!$B$8*SQRT($B$2)*MC_Shocks!AM169)</f>
        <v>533.908648277478</v>
      </c>
      <c r="AP172" s="0" t="n">
        <f aca="false">AO172*EXP((Inputs!$B$6-Inputs!$B$7-0.5*Inputs!$B$8^2)*$B$2+Inputs!$B$8*SQRT($B$2)*MC_Shocks!AN169)</f>
        <v>532.105114889521</v>
      </c>
      <c r="AQ172" s="0" t="n">
        <f aca="false">AP172*EXP((Inputs!$B$6-Inputs!$B$7-0.5*Inputs!$B$8^2)*$B$2+Inputs!$B$8*SQRT($B$2)*MC_Shocks!AO169)</f>
        <v>534.743500303107</v>
      </c>
      <c r="AR172" s="0" t="n">
        <f aca="false">AQ172*EXP((Inputs!$B$6-Inputs!$B$7-0.5*Inputs!$B$8^2)*$B$2+Inputs!$B$8*SQRT($B$2)*MC_Shocks!AP169)</f>
        <v>534.953330060628</v>
      </c>
      <c r="AS172" s="0" t="n">
        <f aca="false">AR172*EXP((Inputs!$B$6-Inputs!$B$7-0.5*Inputs!$B$8^2)*$B$2+Inputs!$B$8*SQRT($B$2)*MC_Shocks!AQ169)</f>
        <v>534.358989048939</v>
      </c>
      <c r="AT172" s="0" t="n">
        <f aca="false">AS172*EXP((Inputs!$B$6-Inputs!$B$7-0.5*Inputs!$B$8^2)*$B$2+Inputs!$B$8*SQRT($B$2)*MC_Shocks!AR169)</f>
        <v>544.249493929882</v>
      </c>
      <c r="AU172" s="0" t="n">
        <f aca="false">AT172*EXP((Inputs!$B$6-Inputs!$B$7-0.5*Inputs!$B$8^2)*$B$2+Inputs!$B$8*SQRT($B$2)*MC_Shocks!AS169)</f>
        <v>538.112685134342</v>
      </c>
      <c r="AV172" s="0" t="n">
        <f aca="false">AU172*EXP((Inputs!$B$6-Inputs!$B$7-0.5*Inputs!$B$8^2)*$B$2+Inputs!$B$8*SQRT($B$2)*MC_Shocks!AT169)</f>
        <v>543.695284111397</v>
      </c>
      <c r="AW172" s="0" t="n">
        <f aca="false">AV172*EXP((Inputs!$B$6-Inputs!$B$7-0.5*Inputs!$B$8^2)*$B$2+Inputs!$B$8*SQRT($B$2)*MC_Shocks!AU169)</f>
        <v>546.585379909087</v>
      </c>
      <c r="AX172" s="0" t="n">
        <f aca="false">AW172*EXP((Inputs!$B$6-Inputs!$B$7-0.5*Inputs!$B$8^2)*$B$2+Inputs!$B$8*SQRT($B$2)*MC_Shocks!AV169)</f>
        <v>544.561454690484</v>
      </c>
      <c r="AY172" s="0" t="n">
        <f aca="false">AX172*EXP((Inputs!$B$6-Inputs!$B$7-0.5*Inputs!$B$8^2)*$B$2+Inputs!$B$8*SQRT($B$2)*MC_Shocks!AW169)</f>
        <v>551.697808713513</v>
      </c>
      <c r="AZ172" s="0" t="n">
        <f aca="false">AY172*EXP((Inputs!$B$6-Inputs!$B$7-0.5*Inputs!$B$8^2)*$B$2+Inputs!$B$8*SQRT($B$2)*MC_Shocks!AX169)</f>
        <v>543.719664105418</v>
      </c>
      <c r="BA172" s="0" t="n">
        <f aca="false">AZ172*EXP((Inputs!$B$6-Inputs!$B$7-0.5*Inputs!$B$8^2)*$B$2+Inputs!$B$8*SQRT($B$2)*MC_Shocks!AY169)</f>
        <v>541.524854032417</v>
      </c>
      <c r="BB172" s="0" t="n">
        <f aca="false">BA172*EXP((Inputs!$B$6-Inputs!$B$7-0.5*Inputs!$B$8^2)*$B$2+Inputs!$B$8*SQRT($B$2)*MC_Shocks!AZ169)</f>
        <v>536.408742325676</v>
      </c>
      <c r="BC172" s="0" t="n">
        <f aca="false">BB172*EXP((Inputs!$B$6-Inputs!$B$7-0.5*Inputs!$B$8^2)*$B$2+Inputs!$B$8*SQRT($B$2)*MC_Shocks!BA169)</f>
        <v>538.215920671429</v>
      </c>
      <c r="BD172" s="0" t="n">
        <f aca="false">BC172*EXP((Inputs!$B$6-Inputs!$B$7-0.5*Inputs!$B$8^2)*$B$2+Inputs!$B$8*SQRT($B$2)*MC_Shocks!BB169)</f>
        <v>533.534775770126</v>
      </c>
      <c r="BE172" s="0" t="n">
        <f aca="false">BD172*EXP((Inputs!$B$6-Inputs!$B$7-0.5*Inputs!$B$8^2)*$B$2+Inputs!$B$8*SQRT($B$2)*MC_Shocks!BC169)</f>
        <v>535.421378326505</v>
      </c>
      <c r="BF172" s="0" t="n">
        <f aca="false">BE172*EXP((Inputs!$B$6-Inputs!$B$7-0.5*Inputs!$B$8^2)*$B$2+Inputs!$B$8*SQRT($B$2)*MC_Shocks!BD169)</f>
        <v>534.680512076302</v>
      </c>
      <c r="BG172" s="0" t="n">
        <f aca="false">BF172*EXP((Inputs!$B$6-Inputs!$B$7-0.5*Inputs!$B$8^2)*$B$2+Inputs!$B$8*SQRT($B$2)*MC_Shocks!BE169)</f>
        <v>532.701391679139</v>
      </c>
      <c r="BH172" s="0" t="n">
        <f aca="false">BG172*EXP((Inputs!$B$6-Inputs!$B$7-0.5*Inputs!$B$8^2)*$B$2+Inputs!$B$8*SQRT($B$2)*MC_Shocks!BF169)</f>
        <v>534.396716310104</v>
      </c>
      <c r="BI172" s="0" t="n">
        <f aca="false">BH172*EXP((Inputs!$B$6-Inputs!$B$7-0.5*Inputs!$B$8^2)*$B$2+Inputs!$B$8*SQRT($B$2)*MC_Shocks!BG169)</f>
        <v>533.309451664823</v>
      </c>
      <c r="BJ172" s="0" t="n">
        <f aca="false">BI172*EXP((Inputs!$B$6-Inputs!$B$7-0.5*Inputs!$B$8^2)*$B$2+Inputs!$B$8*SQRT($B$2)*MC_Shocks!BH169)</f>
        <v>528.773445322021</v>
      </c>
      <c r="BK172" s="0" t="n">
        <f aca="false">BJ172*EXP((Inputs!$B$6-Inputs!$B$7-0.5*Inputs!$B$8^2)*$B$2+Inputs!$B$8*SQRT($B$2)*MC_Shocks!BI169)</f>
        <v>540.707020688985</v>
      </c>
      <c r="BL172" s="0" t="n">
        <f aca="false">BK172*EXP((Inputs!$B$6-Inputs!$B$7-0.5*Inputs!$B$8^2)*$B$2+Inputs!$B$8*SQRT($B$2)*MC_Shocks!BJ169)</f>
        <v>538.672204078882</v>
      </c>
      <c r="BM172" s="0" t="n">
        <f aca="false">BL172*EXP((Inputs!$B$6-Inputs!$B$7-0.5*Inputs!$B$8^2)*$B$2+Inputs!$B$8*SQRT($B$2)*MC_Shocks!BK169)</f>
        <v>529.328568551452</v>
      </c>
      <c r="BN172" s="0" t="n">
        <f aca="false">AVERAGE(C172:BM172)</f>
        <v>547.365623270628</v>
      </c>
      <c r="BO172" s="0" t="n">
        <f aca="false">MAX(B172:BM172)</f>
        <v>575.506672381371</v>
      </c>
      <c r="BP172" s="0" t="n">
        <f aca="false">MAX(BM172-Inputs!$B$4,0)</f>
        <v>0</v>
      </c>
      <c r="BQ172" s="0" t="n">
        <f aca="false">MAX(Inputs!$B$4-BM172,0)</f>
        <v>45.6714314485481</v>
      </c>
      <c r="BR172" s="0" t="n">
        <f aca="false">MAX(BN172-Inputs!$B$4,0)</f>
        <v>0</v>
      </c>
      <c r="BS172" s="0" t="n">
        <f aca="false">IF(BO172&gt;=Inputs!$B$9,0,MAX(BM172-Inputs!$B$4,0))</f>
        <v>0</v>
      </c>
    </row>
    <row r="173" customFormat="false" ht="15" hidden="false" customHeight="false" outlineLevel="0" collapsed="false">
      <c r="A173" s="0" t="n">
        <v>169</v>
      </c>
      <c r="B173" s="0" t="n">
        <f aca="false">Inputs!$B$3</f>
        <v>574.788024902344</v>
      </c>
      <c r="C173" s="0" t="n">
        <f aca="false">B173*EXP((Inputs!$B$6-Inputs!$B$7-0.5*Inputs!$B$8^2)*$B$2+Inputs!$B$8*SQRT($B$2)*MC_Shocks!A170)</f>
        <v>571.014904720151</v>
      </c>
      <c r="D173" s="0" t="n">
        <f aca="false">C173*EXP((Inputs!$B$6-Inputs!$B$7-0.5*Inputs!$B$8^2)*$B$2+Inputs!$B$8*SQRT($B$2)*MC_Shocks!B170)</f>
        <v>565.356430873773</v>
      </c>
      <c r="E173" s="0" t="n">
        <f aca="false">D173*EXP((Inputs!$B$6-Inputs!$B$7-0.5*Inputs!$B$8^2)*$B$2+Inputs!$B$8*SQRT($B$2)*MC_Shocks!C170)</f>
        <v>569.127503213672</v>
      </c>
      <c r="F173" s="0" t="n">
        <f aca="false">E173*EXP((Inputs!$B$6-Inputs!$B$7-0.5*Inputs!$B$8^2)*$B$2+Inputs!$B$8*SQRT($B$2)*MC_Shocks!D170)</f>
        <v>570.635400514106</v>
      </c>
      <c r="G173" s="0" t="n">
        <f aca="false">F173*EXP((Inputs!$B$6-Inputs!$B$7-0.5*Inputs!$B$8^2)*$B$2+Inputs!$B$8*SQRT($B$2)*MC_Shocks!E170)</f>
        <v>572.497162182096</v>
      </c>
      <c r="H173" s="0" t="n">
        <f aca="false">G173*EXP((Inputs!$B$6-Inputs!$B$7-0.5*Inputs!$B$8^2)*$B$2+Inputs!$B$8*SQRT($B$2)*MC_Shocks!F170)</f>
        <v>570.872979651845</v>
      </c>
      <c r="I173" s="0" t="n">
        <f aca="false">H173*EXP((Inputs!$B$6-Inputs!$B$7-0.5*Inputs!$B$8^2)*$B$2+Inputs!$B$8*SQRT($B$2)*MC_Shocks!G170)</f>
        <v>569.663015752829</v>
      </c>
      <c r="J173" s="0" t="n">
        <f aca="false">I173*EXP((Inputs!$B$6-Inputs!$B$7-0.5*Inputs!$B$8^2)*$B$2+Inputs!$B$8*SQRT($B$2)*MC_Shocks!H170)</f>
        <v>568.042779162115</v>
      </c>
      <c r="K173" s="0" t="n">
        <f aca="false">J173*EXP((Inputs!$B$6-Inputs!$B$7-0.5*Inputs!$B$8^2)*$B$2+Inputs!$B$8*SQRT($B$2)*MC_Shocks!I170)</f>
        <v>567.730569474728</v>
      </c>
      <c r="L173" s="0" t="n">
        <f aca="false">K173*EXP((Inputs!$B$6-Inputs!$B$7-0.5*Inputs!$B$8^2)*$B$2+Inputs!$B$8*SQRT($B$2)*MC_Shocks!J170)</f>
        <v>571.559135418674</v>
      </c>
      <c r="M173" s="0" t="n">
        <f aca="false">L173*EXP((Inputs!$B$6-Inputs!$B$7-0.5*Inputs!$B$8^2)*$B$2+Inputs!$B$8*SQRT($B$2)*MC_Shocks!K170)</f>
        <v>573.139047333737</v>
      </c>
      <c r="N173" s="0" t="n">
        <f aca="false">M173*EXP((Inputs!$B$6-Inputs!$B$7-0.5*Inputs!$B$8^2)*$B$2+Inputs!$B$8*SQRT($B$2)*MC_Shocks!L170)</f>
        <v>575.471702150756</v>
      </c>
      <c r="O173" s="0" t="n">
        <f aca="false">N173*EXP((Inputs!$B$6-Inputs!$B$7-0.5*Inputs!$B$8^2)*$B$2+Inputs!$B$8*SQRT($B$2)*MC_Shocks!M170)</f>
        <v>577.811311741772</v>
      </c>
      <c r="P173" s="0" t="n">
        <f aca="false">O173*EXP((Inputs!$B$6-Inputs!$B$7-0.5*Inputs!$B$8^2)*$B$2+Inputs!$B$8*SQRT($B$2)*MC_Shocks!N170)</f>
        <v>581.934524278884</v>
      </c>
      <c r="Q173" s="0" t="n">
        <f aca="false">P173*EXP((Inputs!$B$6-Inputs!$B$7-0.5*Inputs!$B$8^2)*$B$2+Inputs!$B$8*SQRT($B$2)*MC_Shocks!O170)</f>
        <v>583.321300846086</v>
      </c>
      <c r="R173" s="0" t="n">
        <f aca="false">Q173*EXP((Inputs!$B$6-Inputs!$B$7-0.5*Inputs!$B$8^2)*$B$2+Inputs!$B$8*SQRT($B$2)*MC_Shocks!P170)</f>
        <v>585.039406434818</v>
      </c>
      <c r="S173" s="0" t="n">
        <f aca="false">R173*EXP((Inputs!$B$6-Inputs!$B$7-0.5*Inputs!$B$8^2)*$B$2+Inputs!$B$8*SQRT($B$2)*MC_Shocks!Q170)</f>
        <v>590.638578260653</v>
      </c>
      <c r="T173" s="0" t="n">
        <f aca="false">S173*EXP((Inputs!$B$6-Inputs!$B$7-0.5*Inputs!$B$8^2)*$B$2+Inputs!$B$8*SQRT($B$2)*MC_Shocks!R170)</f>
        <v>587.586125593614</v>
      </c>
      <c r="U173" s="0" t="n">
        <f aca="false">T173*EXP((Inputs!$B$6-Inputs!$B$7-0.5*Inputs!$B$8^2)*$B$2+Inputs!$B$8*SQRT($B$2)*MC_Shocks!S170)</f>
        <v>583.665816633065</v>
      </c>
      <c r="V173" s="0" t="n">
        <f aca="false">U173*EXP((Inputs!$B$6-Inputs!$B$7-0.5*Inputs!$B$8^2)*$B$2+Inputs!$B$8*SQRT($B$2)*MC_Shocks!T170)</f>
        <v>578.255056286265</v>
      </c>
      <c r="W173" s="0" t="n">
        <f aca="false">V173*EXP((Inputs!$B$6-Inputs!$B$7-0.5*Inputs!$B$8^2)*$B$2+Inputs!$B$8*SQRT($B$2)*MC_Shocks!U170)</f>
        <v>579.149371984506</v>
      </c>
      <c r="X173" s="0" t="n">
        <f aca="false">W173*EXP((Inputs!$B$6-Inputs!$B$7-0.5*Inputs!$B$8^2)*$B$2+Inputs!$B$8*SQRT($B$2)*MC_Shocks!V170)</f>
        <v>570.748792163208</v>
      </c>
      <c r="Y173" s="0" t="n">
        <f aca="false">X173*EXP((Inputs!$B$6-Inputs!$B$7-0.5*Inputs!$B$8^2)*$B$2+Inputs!$B$8*SQRT($B$2)*MC_Shocks!W170)</f>
        <v>572.899178400582</v>
      </c>
      <c r="Z173" s="0" t="n">
        <f aca="false">Y173*EXP((Inputs!$B$6-Inputs!$B$7-0.5*Inputs!$B$8^2)*$B$2+Inputs!$B$8*SQRT($B$2)*MC_Shocks!X170)</f>
        <v>572.457129963699</v>
      </c>
      <c r="AA173" s="0" t="n">
        <f aca="false">Z173*EXP((Inputs!$B$6-Inputs!$B$7-0.5*Inputs!$B$8^2)*$B$2+Inputs!$B$8*SQRT($B$2)*MC_Shocks!Y170)</f>
        <v>577.687595677841</v>
      </c>
      <c r="AB173" s="0" t="n">
        <f aca="false">AA173*EXP((Inputs!$B$6-Inputs!$B$7-0.5*Inputs!$B$8^2)*$B$2+Inputs!$B$8*SQRT($B$2)*MC_Shocks!Z170)</f>
        <v>574.670747964425</v>
      </c>
      <c r="AC173" s="0" t="n">
        <f aca="false">AB173*EXP((Inputs!$B$6-Inputs!$B$7-0.5*Inputs!$B$8^2)*$B$2+Inputs!$B$8*SQRT($B$2)*MC_Shocks!AA170)</f>
        <v>573.798721976794</v>
      </c>
      <c r="AD173" s="0" t="n">
        <f aca="false">AC173*EXP((Inputs!$B$6-Inputs!$B$7-0.5*Inputs!$B$8^2)*$B$2+Inputs!$B$8*SQRT($B$2)*MC_Shocks!AB170)</f>
        <v>578.984321845345</v>
      </c>
      <c r="AE173" s="0" t="n">
        <f aca="false">AD173*EXP((Inputs!$B$6-Inputs!$B$7-0.5*Inputs!$B$8^2)*$B$2+Inputs!$B$8*SQRT($B$2)*MC_Shocks!AC170)</f>
        <v>585.427346894004</v>
      </c>
      <c r="AF173" s="0" t="n">
        <f aca="false">AE173*EXP((Inputs!$B$6-Inputs!$B$7-0.5*Inputs!$B$8^2)*$B$2+Inputs!$B$8*SQRT($B$2)*MC_Shocks!AD170)</f>
        <v>582.33203596801</v>
      </c>
      <c r="AG173" s="0" t="n">
        <f aca="false">AF173*EXP((Inputs!$B$6-Inputs!$B$7-0.5*Inputs!$B$8^2)*$B$2+Inputs!$B$8*SQRT($B$2)*MC_Shocks!AE170)</f>
        <v>583.227413398054</v>
      </c>
      <c r="AH173" s="0" t="n">
        <f aca="false">AG173*EXP((Inputs!$B$6-Inputs!$B$7-0.5*Inputs!$B$8^2)*$B$2+Inputs!$B$8*SQRT($B$2)*MC_Shocks!AF170)</f>
        <v>584.646345435586</v>
      </c>
      <c r="AI173" s="0" t="n">
        <f aca="false">AH173*EXP((Inputs!$B$6-Inputs!$B$7-0.5*Inputs!$B$8^2)*$B$2+Inputs!$B$8*SQRT($B$2)*MC_Shocks!AG170)</f>
        <v>586.437226873297</v>
      </c>
      <c r="AJ173" s="0" t="n">
        <f aca="false">AI173*EXP((Inputs!$B$6-Inputs!$B$7-0.5*Inputs!$B$8^2)*$B$2+Inputs!$B$8*SQRT($B$2)*MC_Shocks!AH170)</f>
        <v>585.272152831856</v>
      </c>
      <c r="AK173" s="0" t="n">
        <f aca="false">AJ173*EXP((Inputs!$B$6-Inputs!$B$7-0.5*Inputs!$B$8^2)*$B$2+Inputs!$B$8*SQRT($B$2)*MC_Shocks!AI170)</f>
        <v>591.307655584253</v>
      </c>
      <c r="AL173" s="0" t="n">
        <f aca="false">AK173*EXP((Inputs!$B$6-Inputs!$B$7-0.5*Inputs!$B$8^2)*$B$2+Inputs!$B$8*SQRT($B$2)*MC_Shocks!AJ170)</f>
        <v>582.564456059019</v>
      </c>
      <c r="AM173" s="0" t="n">
        <f aca="false">AL173*EXP((Inputs!$B$6-Inputs!$B$7-0.5*Inputs!$B$8^2)*$B$2+Inputs!$B$8*SQRT($B$2)*MC_Shocks!AK170)</f>
        <v>580.67623772765</v>
      </c>
      <c r="AN173" s="0" t="n">
        <f aca="false">AM173*EXP((Inputs!$B$6-Inputs!$B$7-0.5*Inputs!$B$8^2)*$B$2+Inputs!$B$8*SQRT($B$2)*MC_Shocks!AL170)</f>
        <v>582.798264372898</v>
      </c>
      <c r="AO173" s="0" t="n">
        <f aca="false">AN173*EXP((Inputs!$B$6-Inputs!$B$7-0.5*Inputs!$B$8^2)*$B$2+Inputs!$B$8*SQRT($B$2)*MC_Shocks!AM170)</f>
        <v>584.971173846449</v>
      </c>
      <c r="AP173" s="0" t="n">
        <f aca="false">AO173*EXP((Inputs!$B$6-Inputs!$B$7-0.5*Inputs!$B$8^2)*$B$2+Inputs!$B$8*SQRT($B$2)*MC_Shocks!AN170)</f>
        <v>591.338305676734</v>
      </c>
      <c r="AQ173" s="0" t="n">
        <f aca="false">AP173*EXP((Inputs!$B$6-Inputs!$B$7-0.5*Inputs!$B$8^2)*$B$2+Inputs!$B$8*SQRT($B$2)*MC_Shocks!AO170)</f>
        <v>597.042372072965</v>
      </c>
      <c r="AR173" s="0" t="n">
        <f aca="false">AQ173*EXP((Inputs!$B$6-Inputs!$B$7-0.5*Inputs!$B$8^2)*$B$2+Inputs!$B$8*SQRT($B$2)*MC_Shocks!AP170)</f>
        <v>595.747680770943</v>
      </c>
      <c r="AS173" s="0" t="n">
        <f aca="false">AR173*EXP((Inputs!$B$6-Inputs!$B$7-0.5*Inputs!$B$8^2)*$B$2+Inputs!$B$8*SQRT($B$2)*MC_Shocks!AQ170)</f>
        <v>601.979492181879</v>
      </c>
      <c r="AT173" s="0" t="n">
        <f aca="false">AS173*EXP((Inputs!$B$6-Inputs!$B$7-0.5*Inputs!$B$8^2)*$B$2+Inputs!$B$8*SQRT($B$2)*MC_Shocks!AR170)</f>
        <v>598.635704915302</v>
      </c>
      <c r="AU173" s="0" t="n">
        <f aca="false">AT173*EXP((Inputs!$B$6-Inputs!$B$7-0.5*Inputs!$B$8^2)*$B$2+Inputs!$B$8*SQRT($B$2)*MC_Shocks!AS170)</f>
        <v>603.129698312059</v>
      </c>
      <c r="AV173" s="0" t="n">
        <f aca="false">AU173*EXP((Inputs!$B$6-Inputs!$B$7-0.5*Inputs!$B$8^2)*$B$2+Inputs!$B$8*SQRT($B$2)*MC_Shocks!AT170)</f>
        <v>611.912558418293</v>
      </c>
      <c r="AW173" s="0" t="n">
        <f aca="false">AV173*EXP((Inputs!$B$6-Inputs!$B$7-0.5*Inputs!$B$8^2)*$B$2+Inputs!$B$8*SQRT($B$2)*MC_Shocks!AU170)</f>
        <v>617.897030222444</v>
      </c>
      <c r="AX173" s="0" t="n">
        <f aca="false">AW173*EXP((Inputs!$B$6-Inputs!$B$7-0.5*Inputs!$B$8^2)*$B$2+Inputs!$B$8*SQRT($B$2)*MC_Shocks!AV170)</f>
        <v>618.474044586679</v>
      </c>
      <c r="AY173" s="0" t="n">
        <f aca="false">AX173*EXP((Inputs!$B$6-Inputs!$B$7-0.5*Inputs!$B$8^2)*$B$2+Inputs!$B$8*SQRT($B$2)*MC_Shocks!AW170)</f>
        <v>616.906557251925</v>
      </c>
      <c r="AZ173" s="0" t="n">
        <f aca="false">AY173*EXP((Inputs!$B$6-Inputs!$B$7-0.5*Inputs!$B$8^2)*$B$2+Inputs!$B$8*SQRT($B$2)*MC_Shocks!AX170)</f>
        <v>609.528457734196</v>
      </c>
      <c r="BA173" s="0" t="n">
        <f aca="false">AZ173*EXP((Inputs!$B$6-Inputs!$B$7-0.5*Inputs!$B$8^2)*$B$2+Inputs!$B$8*SQRT($B$2)*MC_Shocks!AY170)</f>
        <v>611.089521418176</v>
      </c>
      <c r="BB173" s="0" t="n">
        <f aca="false">BA173*EXP((Inputs!$B$6-Inputs!$B$7-0.5*Inputs!$B$8^2)*$B$2+Inputs!$B$8*SQRT($B$2)*MC_Shocks!AZ170)</f>
        <v>605.76420981151</v>
      </c>
      <c r="BC173" s="0" t="n">
        <f aca="false">BB173*EXP((Inputs!$B$6-Inputs!$B$7-0.5*Inputs!$B$8^2)*$B$2+Inputs!$B$8*SQRT($B$2)*MC_Shocks!BA170)</f>
        <v>602.021548193459</v>
      </c>
      <c r="BD173" s="0" t="n">
        <f aca="false">BC173*EXP((Inputs!$B$6-Inputs!$B$7-0.5*Inputs!$B$8^2)*$B$2+Inputs!$B$8*SQRT($B$2)*MC_Shocks!BB170)</f>
        <v>596.417799143231</v>
      </c>
      <c r="BE173" s="0" t="n">
        <f aca="false">BD173*EXP((Inputs!$B$6-Inputs!$B$7-0.5*Inputs!$B$8^2)*$B$2+Inputs!$B$8*SQRT($B$2)*MC_Shocks!BC170)</f>
        <v>594.299546954639</v>
      </c>
      <c r="BF173" s="0" t="n">
        <f aca="false">BE173*EXP((Inputs!$B$6-Inputs!$B$7-0.5*Inputs!$B$8^2)*$B$2+Inputs!$B$8*SQRT($B$2)*MC_Shocks!BD170)</f>
        <v>594.223747361551</v>
      </c>
      <c r="BG173" s="0" t="n">
        <f aca="false">BF173*EXP((Inputs!$B$6-Inputs!$B$7-0.5*Inputs!$B$8^2)*$B$2+Inputs!$B$8*SQRT($B$2)*MC_Shocks!BE170)</f>
        <v>595.571130894968</v>
      </c>
      <c r="BH173" s="0" t="n">
        <f aca="false">BG173*EXP((Inputs!$B$6-Inputs!$B$7-0.5*Inputs!$B$8^2)*$B$2+Inputs!$B$8*SQRT($B$2)*MC_Shocks!BF170)</f>
        <v>592.796613364128</v>
      </c>
      <c r="BI173" s="0" t="n">
        <f aca="false">BH173*EXP((Inputs!$B$6-Inputs!$B$7-0.5*Inputs!$B$8^2)*$B$2+Inputs!$B$8*SQRT($B$2)*MC_Shocks!BG170)</f>
        <v>597.902845273255</v>
      </c>
      <c r="BJ173" s="0" t="n">
        <f aca="false">BI173*EXP((Inputs!$B$6-Inputs!$B$7-0.5*Inputs!$B$8^2)*$B$2+Inputs!$B$8*SQRT($B$2)*MC_Shocks!BH170)</f>
        <v>596.972422095964</v>
      </c>
      <c r="BK173" s="0" t="n">
        <f aca="false">BJ173*EXP((Inputs!$B$6-Inputs!$B$7-0.5*Inputs!$B$8^2)*$B$2+Inputs!$B$8*SQRT($B$2)*MC_Shocks!BI170)</f>
        <v>593.309552981624</v>
      </c>
      <c r="BL173" s="0" t="n">
        <f aca="false">BK173*EXP((Inputs!$B$6-Inputs!$B$7-0.5*Inputs!$B$8^2)*$B$2+Inputs!$B$8*SQRT($B$2)*MC_Shocks!BJ170)</f>
        <v>594.431668459977</v>
      </c>
      <c r="BM173" s="0" t="n">
        <f aca="false">BL173*EXP((Inputs!$B$6-Inputs!$B$7-0.5*Inputs!$B$8^2)*$B$2+Inputs!$B$8*SQRT($B$2)*MC_Shocks!BK170)</f>
        <v>603.820450127465</v>
      </c>
      <c r="BN173" s="0" t="n">
        <f aca="false">AVERAGE(C173:BM173)</f>
        <v>587.057648852611</v>
      </c>
      <c r="BO173" s="0" t="n">
        <f aca="false">MAX(B173:BM173)</f>
        <v>618.474044586679</v>
      </c>
      <c r="BP173" s="0" t="n">
        <f aca="false">MAX(BM173-Inputs!$B$4,0)</f>
        <v>28.8204501274647</v>
      </c>
      <c r="BQ173" s="0" t="n">
        <f aca="false">MAX(Inputs!$B$4-BM173,0)</f>
        <v>0</v>
      </c>
      <c r="BR173" s="0" t="n">
        <f aca="false">MAX(BN173-Inputs!$B$4,0)</f>
        <v>12.0576488526108</v>
      </c>
      <c r="BS173" s="0" t="n">
        <f aca="false">IF(BO173&gt;=Inputs!$B$9,0,MAX(BM173-Inputs!$B$4,0))</f>
        <v>0</v>
      </c>
    </row>
    <row r="174" customFormat="false" ht="15" hidden="false" customHeight="false" outlineLevel="0" collapsed="false">
      <c r="A174" s="0" t="n">
        <v>170</v>
      </c>
      <c r="B174" s="0" t="n">
        <f aca="false">Inputs!$B$3</f>
        <v>574.788024902344</v>
      </c>
      <c r="C174" s="0" t="n">
        <f aca="false">B174*EXP((Inputs!$B$6-Inputs!$B$7-0.5*Inputs!$B$8^2)*$B$2+Inputs!$B$8*SQRT($B$2)*MC_Shocks!A171)</f>
        <v>576.372679155967</v>
      </c>
      <c r="D174" s="0" t="n">
        <f aca="false">C174*EXP((Inputs!$B$6-Inputs!$B$7-0.5*Inputs!$B$8^2)*$B$2+Inputs!$B$8*SQRT($B$2)*MC_Shocks!B171)</f>
        <v>574.77017892781</v>
      </c>
      <c r="E174" s="0" t="n">
        <f aca="false">D174*EXP((Inputs!$B$6-Inputs!$B$7-0.5*Inputs!$B$8^2)*$B$2+Inputs!$B$8*SQRT($B$2)*MC_Shocks!C171)</f>
        <v>567.901113978759</v>
      </c>
      <c r="F174" s="0" t="n">
        <f aca="false">E174*EXP((Inputs!$B$6-Inputs!$B$7-0.5*Inputs!$B$8^2)*$B$2+Inputs!$B$8*SQRT($B$2)*MC_Shocks!D171)</f>
        <v>566.966969279474</v>
      </c>
      <c r="G174" s="0" t="n">
        <f aca="false">F174*EXP((Inputs!$B$6-Inputs!$B$7-0.5*Inputs!$B$8^2)*$B$2+Inputs!$B$8*SQRT($B$2)*MC_Shocks!E171)</f>
        <v>568.078180035638</v>
      </c>
      <c r="H174" s="0" t="n">
        <f aca="false">G174*EXP((Inputs!$B$6-Inputs!$B$7-0.5*Inputs!$B$8^2)*$B$2+Inputs!$B$8*SQRT($B$2)*MC_Shocks!F171)</f>
        <v>566.387636419484</v>
      </c>
      <c r="I174" s="0" t="n">
        <f aca="false">H174*EXP((Inputs!$B$6-Inputs!$B$7-0.5*Inputs!$B$8^2)*$B$2+Inputs!$B$8*SQRT($B$2)*MC_Shocks!G171)</f>
        <v>559.006784620275</v>
      </c>
      <c r="J174" s="0" t="n">
        <f aca="false">I174*EXP((Inputs!$B$6-Inputs!$B$7-0.5*Inputs!$B$8^2)*$B$2+Inputs!$B$8*SQRT($B$2)*MC_Shocks!H171)</f>
        <v>555.299959779437</v>
      </c>
      <c r="K174" s="0" t="n">
        <f aca="false">J174*EXP((Inputs!$B$6-Inputs!$B$7-0.5*Inputs!$B$8^2)*$B$2+Inputs!$B$8*SQRT($B$2)*MC_Shocks!I171)</f>
        <v>561.797553769989</v>
      </c>
      <c r="L174" s="0" t="n">
        <f aca="false">K174*EXP((Inputs!$B$6-Inputs!$B$7-0.5*Inputs!$B$8^2)*$B$2+Inputs!$B$8*SQRT($B$2)*MC_Shocks!J171)</f>
        <v>568.278583342203</v>
      </c>
      <c r="M174" s="0" t="n">
        <f aca="false">L174*EXP((Inputs!$B$6-Inputs!$B$7-0.5*Inputs!$B$8^2)*$B$2+Inputs!$B$8*SQRT($B$2)*MC_Shocks!K171)</f>
        <v>564.348752502586</v>
      </c>
      <c r="N174" s="0" t="n">
        <f aca="false">M174*EXP((Inputs!$B$6-Inputs!$B$7-0.5*Inputs!$B$8^2)*$B$2+Inputs!$B$8*SQRT($B$2)*MC_Shocks!L171)</f>
        <v>567.422228091938</v>
      </c>
      <c r="O174" s="0" t="n">
        <f aca="false">N174*EXP((Inputs!$B$6-Inputs!$B$7-0.5*Inputs!$B$8^2)*$B$2+Inputs!$B$8*SQRT($B$2)*MC_Shocks!M171)</f>
        <v>562.194824569747</v>
      </c>
      <c r="P174" s="0" t="n">
        <f aca="false">O174*EXP((Inputs!$B$6-Inputs!$B$7-0.5*Inputs!$B$8^2)*$B$2+Inputs!$B$8*SQRT($B$2)*MC_Shocks!N171)</f>
        <v>568.546535648145</v>
      </c>
      <c r="Q174" s="0" t="n">
        <f aca="false">P174*EXP((Inputs!$B$6-Inputs!$B$7-0.5*Inputs!$B$8^2)*$B$2+Inputs!$B$8*SQRT($B$2)*MC_Shocks!O171)</f>
        <v>569.707425736583</v>
      </c>
      <c r="R174" s="0" t="n">
        <f aca="false">Q174*EXP((Inputs!$B$6-Inputs!$B$7-0.5*Inputs!$B$8^2)*$B$2+Inputs!$B$8*SQRT($B$2)*MC_Shocks!P171)</f>
        <v>574.069654086395</v>
      </c>
      <c r="S174" s="0" t="n">
        <f aca="false">R174*EXP((Inputs!$B$6-Inputs!$B$7-0.5*Inputs!$B$8^2)*$B$2+Inputs!$B$8*SQRT($B$2)*MC_Shocks!Q171)</f>
        <v>566.365311483249</v>
      </c>
      <c r="T174" s="0" t="n">
        <f aca="false">S174*EXP((Inputs!$B$6-Inputs!$B$7-0.5*Inputs!$B$8^2)*$B$2+Inputs!$B$8*SQRT($B$2)*MC_Shocks!R171)</f>
        <v>569.471816239955</v>
      </c>
      <c r="U174" s="0" t="n">
        <f aca="false">T174*EXP((Inputs!$B$6-Inputs!$B$7-0.5*Inputs!$B$8^2)*$B$2+Inputs!$B$8*SQRT($B$2)*MC_Shocks!S171)</f>
        <v>569.490865201765</v>
      </c>
      <c r="V174" s="0" t="n">
        <f aca="false">U174*EXP((Inputs!$B$6-Inputs!$B$7-0.5*Inputs!$B$8^2)*$B$2+Inputs!$B$8*SQRT($B$2)*MC_Shocks!T171)</f>
        <v>573.406787416286</v>
      </c>
      <c r="W174" s="0" t="n">
        <f aca="false">V174*EXP((Inputs!$B$6-Inputs!$B$7-0.5*Inputs!$B$8^2)*$B$2+Inputs!$B$8*SQRT($B$2)*MC_Shocks!U171)</f>
        <v>577.637973366403</v>
      </c>
      <c r="X174" s="0" t="n">
        <f aca="false">W174*EXP((Inputs!$B$6-Inputs!$B$7-0.5*Inputs!$B$8^2)*$B$2+Inputs!$B$8*SQRT($B$2)*MC_Shocks!V171)</f>
        <v>577.99402073578</v>
      </c>
      <c r="Y174" s="0" t="n">
        <f aca="false">X174*EXP((Inputs!$B$6-Inputs!$B$7-0.5*Inputs!$B$8^2)*$B$2+Inputs!$B$8*SQRT($B$2)*MC_Shocks!W171)</f>
        <v>575.299913494725</v>
      </c>
      <c r="Z174" s="0" t="n">
        <f aca="false">Y174*EXP((Inputs!$B$6-Inputs!$B$7-0.5*Inputs!$B$8^2)*$B$2+Inputs!$B$8*SQRT($B$2)*MC_Shocks!X171)</f>
        <v>578.923949313334</v>
      </c>
      <c r="AA174" s="0" t="n">
        <f aca="false">Z174*EXP((Inputs!$B$6-Inputs!$B$7-0.5*Inputs!$B$8^2)*$B$2+Inputs!$B$8*SQRT($B$2)*MC_Shocks!Y171)</f>
        <v>578.702335897901</v>
      </c>
      <c r="AB174" s="0" t="n">
        <f aca="false">AA174*EXP((Inputs!$B$6-Inputs!$B$7-0.5*Inputs!$B$8^2)*$B$2+Inputs!$B$8*SQRT($B$2)*MC_Shocks!Z171)</f>
        <v>574.763587319827</v>
      </c>
      <c r="AC174" s="0" t="n">
        <f aca="false">AB174*EXP((Inputs!$B$6-Inputs!$B$7-0.5*Inputs!$B$8^2)*$B$2+Inputs!$B$8*SQRT($B$2)*MC_Shocks!AA171)</f>
        <v>570.637182050277</v>
      </c>
      <c r="AD174" s="0" t="n">
        <f aca="false">AC174*EXP((Inputs!$B$6-Inputs!$B$7-0.5*Inputs!$B$8^2)*$B$2+Inputs!$B$8*SQRT($B$2)*MC_Shocks!AB171)</f>
        <v>564.042520587853</v>
      </c>
      <c r="AE174" s="0" t="n">
        <f aca="false">AD174*EXP((Inputs!$B$6-Inputs!$B$7-0.5*Inputs!$B$8^2)*$B$2+Inputs!$B$8*SQRT($B$2)*MC_Shocks!AC171)</f>
        <v>561.816816587165</v>
      </c>
      <c r="AF174" s="0" t="n">
        <f aca="false">AE174*EXP((Inputs!$B$6-Inputs!$B$7-0.5*Inputs!$B$8^2)*$B$2+Inputs!$B$8*SQRT($B$2)*MC_Shocks!AD171)</f>
        <v>566.806393824853</v>
      </c>
      <c r="AG174" s="0" t="n">
        <f aca="false">AF174*EXP((Inputs!$B$6-Inputs!$B$7-0.5*Inputs!$B$8^2)*$B$2+Inputs!$B$8*SQRT($B$2)*MC_Shocks!AE171)</f>
        <v>567.660104990274</v>
      </c>
      <c r="AH174" s="0" t="n">
        <f aca="false">AG174*EXP((Inputs!$B$6-Inputs!$B$7-0.5*Inputs!$B$8^2)*$B$2+Inputs!$B$8*SQRT($B$2)*MC_Shocks!AF171)</f>
        <v>565.332771612272</v>
      </c>
      <c r="AI174" s="0" t="n">
        <f aca="false">AH174*EXP((Inputs!$B$6-Inputs!$B$7-0.5*Inputs!$B$8^2)*$B$2+Inputs!$B$8*SQRT($B$2)*MC_Shocks!AG171)</f>
        <v>569.007578228767</v>
      </c>
      <c r="AJ174" s="0" t="n">
        <f aca="false">AI174*EXP((Inputs!$B$6-Inputs!$B$7-0.5*Inputs!$B$8^2)*$B$2+Inputs!$B$8*SQRT($B$2)*MC_Shocks!AH171)</f>
        <v>565.315552757986</v>
      </c>
      <c r="AK174" s="0" t="n">
        <f aca="false">AJ174*EXP((Inputs!$B$6-Inputs!$B$7-0.5*Inputs!$B$8^2)*$B$2+Inputs!$B$8*SQRT($B$2)*MC_Shocks!AI171)</f>
        <v>565.796692656259</v>
      </c>
      <c r="AL174" s="0" t="n">
        <f aca="false">AK174*EXP((Inputs!$B$6-Inputs!$B$7-0.5*Inputs!$B$8^2)*$B$2+Inputs!$B$8*SQRT($B$2)*MC_Shocks!AJ171)</f>
        <v>565.044302964755</v>
      </c>
      <c r="AM174" s="0" t="n">
        <f aca="false">AL174*EXP((Inputs!$B$6-Inputs!$B$7-0.5*Inputs!$B$8^2)*$B$2+Inputs!$B$8*SQRT($B$2)*MC_Shocks!AK171)</f>
        <v>568.60118368439</v>
      </c>
      <c r="AN174" s="0" t="n">
        <f aca="false">AM174*EXP((Inputs!$B$6-Inputs!$B$7-0.5*Inputs!$B$8^2)*$B$2+Inputs!$B$8*SQRT($B$2)*MC_Shocks!AL171)</f>
        <v>561.584087203336</v>
      </c>
      <c r="AO174" s="0" t="n">
        <f aca="false">AN174*EXP((Inputs!$B$6-Inputs!$B$7-0.5*Inputs!$B$8^2)*$B$2+Inputs!$B$8*SQRT($B$2)*MC_Shocks!AM171)</f>
        <v>557.861799037876</v>
      </c>
      <c r="AP174" s="0" t="n">
        <f aca="false">AO174*EXP((Inputs!$B$6-Inputs!$B$7-0.5*Inputs!$B$8^2)*$B$2+Inputs!$B$8*SQRT($B$2)*MC_Shocks!AN171)</f>
        <v>550.710602336453</v>
      </c>
      <c r="AQ174" s="0" t="n">
        <f aca="false">AP174*EXP((Inputs!$B$6-Inputs!$B$7-0.5*Inputs!$B$8^2)*$B$2+Inputs!$B$8*SQRT($B$2)*MC_Shocks!AO171)</f>
        <v>549.629494909493</v>
      </c>
      <c r="AR174" s="0" t="n">
        <f aca="false">AQ174*EXP((Inputs!$B$6-Inputs!$B$7-0.5*Inputs!$B$8^2)*$B$2+Inputs!$B$8*SQRT($B$2)*MC_Shocks!AP171)</f>
        <v>554.989358916787</v>
      </c>
      <c r="AS174" s="0" t="n">
        <f aca="false">AR174*EXP((Inputs!$B$6-Inputs!$B$7-0.5*Inputs!$B$8^2)*$B$2+Inputs!$B$8*SQRT($B$2)*MC_Shocks!AQ171)</f>
        <v>552.820621322673</v>
      </c>
      <c r="AT174" s="0" t="n">
        <f aca="false">AS174*EXP((Inputs!$B$6-Inputs!$B$7-0.5*Inputs!$B$8^2)*$B$2+Inputs!$B$8*SQRT($B$2)*MC_Shocks!AR171)</f>
        <v>550.637483048922</v>
      </c>
      <c r="AU174" s="0" t="n">
        <f aca="false">AT174*EXP((Inputs!$B$6-Inputs!$B$7-0.5*Inputs!$B$8^2)*$B$2+Inputs!$B$8*SQRT($B$2)*MC_Shocks!AS171)</f>
        <v>554.510837194325</v>
      </c>
      <c r="AV174" s="0" t="n">
        <f aca="false">AU174*EXP((Inputs!$B$6-Inputs!$B$7-0.5*Inputs!$B$8^2)*$B$2+Inputs!$B$8*SQRT($B$2)*MC_Shocks!AT171)</f>
        <v>559.284025795031</v>
      </c>
      <c r="AW174" s="0" t="n">
        <f aca="false">AV174*EXP((Inputs!$B$6-Inputs!$B$7-0.5*Inputs!$B$8^2)*$B$2+Inputs!$B$8*SQRT($B$2)*MC_Shocks!AU171)</f>
        <v>558.943915041343</v>
      </c>
      <c r="AX174" s="0" t="n">
        <f aca="false">AW174*EXP((Inputs!$B$6-Inputs!$B$7-0.5*Inputs!$B$8^2)*$B$2+Inputs!$B$8*SQRT($B$2)*MC_Shocks!AV171)</f>
        <v>562.041269900152</v>
      </c>
      <c r="AY174" s="0" t="n">
        <f aca="false">AX174*EXP((Inputs!$B$6-Inputs!$B$7-0.5*Inputs!$B$8^2)*$B$2+Inputs!$B$8*SQRT($B$2)*MC_Shocks!AW171)</f>
        <v>557.312526000417</v>
      </c>
      <c r="AZ174" s="0" t="n">
        <f aca="false">AY174*EXP((Inputs!$B$6-Inputs!$B$7-0.5*Inputs!$B$8^2)*$B$2+Inputs!$B$8*SQRT($B$2)*MC_Shocks!AX171)</f>
        <v>563.491311690486</v>
      </c>
      <c r="BA174" s="0" t="n">
        <f aca="false">AZ174*EXP((Inputs!$B$6-Inputs!$B$7-0.5*Inputs!$B$8^2)*$B$2+Inputs!$B$8*SQRT($B$2)*MC_Shocks!AY171)</f>
        <v>573.232759223955</v>
      </c>
      <c r="BB174" s="0" t="n">
        <f aca="false">BA174*EXP((Inputs!$B$6-Inputs!$B$7-0.5*Inputs!$B$8^2)*$B$2+Inputs!$B$8*SQRT($B$2)*MC_Shocks!AZ171)</f>
        <v>575.662158388088</v>
      </c>
      <c r="BC174" s="0" t="n">
        <f aca="false">BB174*EXP((Inputs!$B$6-Inputs!$B$7-0.5*Inputs!$B$8^2)*$B$2+Inputs!$B$8*SQRT($B$2)*MC_Shocks!BA171)</f>
        <v>566.275304883961</v>
      </c>
      <c r="BD174" s="0" t="n">
        <f aca="false">BC174*EXP((Inputs!$B$6-Inputs!$B$7-0.5*Inputs!$B$8^2)*$B$2+Inputs!$B$8*SQRT($B$2)*MC_Shocks!BB171)</f>
        <v>563.826326963233</v>
      </c>
      <c r="BE174" s="0" t="n">
        <f aca="false">BD174*EXP((Inputs!$B$6-Inputs!$B$7-0.5*Inputs!$B$8^2)*$B$2+Inputs!$B$8*SQRT($B$2)*MC_Shocks!BC171)</f>
        <v>566.627499377702</v>
      </c>
      <c r="BF174" s="0" t="n">
        <f aca="false">BE174*EXP((Inputs!$B$6-Inputs!$B$7-0.5*Inputs!$B$8^2)*$B$2+Inputs!$B$8*SQRT($B$2)*MC_Shocks!BD171)</f>
        <v>564.789355658257</v>
      </c>
      <c r="BG174" s="0" t="n">
        <f aca="false">BF174*EXP((Inputs!$B$6-Inputs!$B$7-0.5*Inputs!$B$8^2)*$B$2+Inputs!$B$8*SQRT($B$2)*MC_Shocks!BE171)</f>
        <v>570.572058524658</v>
      </c>
      <c r="BH174" s="0" t="n">
        <f aca="false">BG174*EXP((Inputs!$B$6-Inputs!$B$7-0.5*Inputs!$B$8^2)*$B$2+Inputs!$B$8*SQRT($B$2)*MC_Shocks!BF171)</f>
        <v>573.294545320138</v>
      </c>
      <c r="BI174" s="0" t="n">
        <f aca="false">BH174*EXP((Inputs!$B$6-Inputs!$B$7-0.5*Inputs!$B$8^2)*$B$2+Inputs!$B$8*SQRT($B$2)*MC_Shocks!BG171)</f>
        <v>570.144313563354</v>
      </c>
      <c r="BJ174" s="0" t="n">
        <f aca="false">BI174*EXP((Inputs!$B$6-Inputs!$B$7-0.5*Inputs!$B$8^2)*$B$2+Inputs!$B$8*SQRT($B$2)*MC_Shocks!BH171)</f>
        <v>570.344060520351</v>
      </c>
      <c r="BK174" s="0" t="n">
        <f aca="false">BJ174*EXP((Inputs!$B$6-Inputs!$B$7-0.5*Inputs!$B$8^2)*$B$2+Inputs!$B$8*SQRT($B$2)*MC_Shocks!BI171)</f>
        <v>566.367622639876</v>
      </c>
      <c r="BL174" s="0" t="n">
        <f aca="false">BK174*EXP((Inputs!$B$6-Inputs!$B$7-0.5*Inputs!$B$8^2)*$B$2+Inputs!$B$8*SQRT($B$2)*MC_Shocks!BJ171)</f>
        <v>565.601217028067</v>
      </c>
      <c r="BM174" s="0" t="n">
        <f aca="false">BL174*EXP((Inputs!$B$6-Inputs!$B$7-0.5*Inputs!$B$8^2)*$B$2+Inputs!$B$8*SQRT($B$2)*MC_Shocks!BK171)</f>
        <v>563.171402929454</v>
      </c>
      <c r="BN174" s="0" t="n">
        <f aca="false">AVERAGE(C174:BM174)</f>
        <v>566.142740917094</v>
      </c>
      <c r="BO174" s="0" t="n">
        <f aca="false">MAX(B174:BM174)</f>
        <v>578.923949313334</v>
      </c>
      <c r="BP174" s="0" t="n">
        <f aca="false">MAX(BM174-Inputs!$B$4,0)</f>
        <v>0</v>
      </c>
      <c r="BQ174" s="0" t="n">
        <f aca="false">MAX(Inputs!$B$4-BM174,0)</f>
        <v>11.8285970705462</v>
      </c>
      <c r="BR174" s="0" t="n">
        <f aca="false">MAX(BN174-Inputs!$B$4,0)</f>
        <v>0</v>
      </c>
      <c r="BS174" s="0" t="n">
        <f aca="false">IF(BO174&gt;=Inputs!$B$9,0,MAX(BM174-Inputs!$B$4,0))</f>
        <v>0</v>
      </c>
    </row>
    <row r="175" customFormat="false" ht="15" hidden="false" customHeight="false" outlineLevel="0" collapsed="false">
      <c r="A175" s="0" t="n">
        <v>171</v>
      </c>
      <c r="B175" s="0" t="n">
        <f aca="false">Inputs!$B$3</f>
        <v>574.788024902344</v>
      </c>
      <c r="C175" s="0" t="n">
        <f aca="false">B175*EXP((Inputs!$B$6-Inputs!$B$7-0.5*Inputs!$B$8^2)*$B$2+Inputs!$B$8*SQRT($B$2)*MC_Shocks!A172)</f>
        <v>580.224436238882</v>
      </c>
      <c r="D175" s="0" t="n">
        <f aca="false">C175*EXP((Inputs!$B$6-Inputs!$B$7-0.5*Inputs!$B$8^2)*$B$2+Inputs!$B$8*SQRT($B$2)*MC_Shocks!B172)</f>
        <v>590.10209040851</v>
      </c>
      <c r="E175" s="0" t="n">
        <f aca="false">D175*EXP((Inputs!$B$6-Inputs!$B$7-0.5*Inputs!$B$8^2)*$B$2+Inputs!$B$8*SQRT($B$2)*MC_Shocks!C172)</f>
        <v>583.495256926845</v>
      </c>
      <c r="F175" s="0" t="n">
        <f aca="false">E175*EXP((Inputs!$B$6-Inputs!$B$7-0.5*Inputs!$B$8^2)*$B$2+Inputs!$B$8*SQRT($B$2)*MC_Shocks!D172)</f>
        <v>574.714761634407</v>
      </c>
      <c r="G175" s="0" t="n">
        <f aca="false">F175*EXP((Inputs!$B$6-Inputs!$B$7-0.5*Inputs!$B$8^2)*$B$2+Inputs!$B$8*SQRT($B$2)*MC_Shocks!E172)</f>
        <v>573.652169093662</v>
      </c>
      <c r="H175" s="0" t="n">
        <f aca="false">G175*EXP((Inputs!$B$6-Inputs!$B$7-0.5*Inputs!$B$8^2)*$B$2+Inputs!$B$8*SQRT($B$2)*MC_Shocks!F172)</f>
        <v>566.837139573771</v>
      </c>
      <c r="I175" s="0" t="n">
        <f aca="false">H175*EXP((Inputs!$B$6-Inputs!$B$7-0.5*Inputs!$B$8^2)*$B$2+Inputs!$B$8*SQRT($B$2)*MC_Shocks!G172)</f>
        <v>567.098467823283</v>
      </c>
      <c r="J175" s="0" t="n">
        <f aca="false">I175*EXP((Inputs!$B$6-Inputs!$B$7-0.5*Inputs!$B$8^2)*$B$2+Inputs!$B$8*SQRT($B$2)*MC_Shocks!H172)</f>
        <v>570.531602366639</v>
      </c>
      <c r="K175" s="0" t="n">
        <f aca="false">J175*EXP((Inputs!$B$6-Inputs!$B$7-0.5*Inputs!$B$8^2)*$B$2+Inputs!$B$8*SQRT($B$2)*MC_Shocks!I172)</f>
        <v>577.388793804344</v>
      </c>
      <c r="L175" s="0" t="n">
        <f aca="false">K175*EXP((Inputs!$B$6-Inputs!$B$7-0.5*Inputs!$B$8^2)*$B$2+Inputs!$B$8*SQRT($B$2)*MC_Shocks!J172)</f>
        <v>578.366552707847</v>
      </c>
      <c r="M175" s="0" t="n">
        <f aca="false">L175*EXP((Inputs!$B$6-Inputs!$B$7-0.5*Inputs!$B$8^2)*$B$2+Inputs!$B$8*SQRT($B$2)*MC_Shocks!K172)</f>
        <v>577.535479433742</v>
      </c>
      <c r="N175" s="0" t="n">
        <f aca="false">M175*EXP((Inputs!$B$6-Inputs!$B$7-0.5*Inputs!$B$8^2)*$B$2+Inputs!$B$8*SQRT($B$2)*MC_Shocks!L172)</f>
        <v>568.595766736481</v>
      </c>
      <c r="O175" s="0" t="n">
        <f aca="false">N175*EXP((Inputs!$B$6-Inputs!$B$7-0.5*Inputs!$B$8^2)*$B$2+Inputs!$B$8*SQRT($B$2)*MC_Shocks!M172)</f>
        <v>568.767539008918</v>
      </c>
      <c r="P175" s="0" t="n">
        <f aca="false">O175*EXP((Inputs!$B$6-Inputs!$B$7-0.5*Inputs!$B$8^2)*$B$2+Inputs!$B$8*SQRT($B$2)*MC_Shocks!N172)</f>
        <v>569.142962280968</v>
      </c>
      <c r="Q175" s="0" t="n">
        <f aca="false">P175*EXP((Inputs!$B$6-Inputs!$B$7-0.5*Inputs!$B$8^2)*$B$2+Inputs!$B$8*SQRT($B$2)*MC_Shocks!O172)</f>
        <v>572.089130373072</v>
      </c>
      <c r="R175" s="0" t="n">
        <f aca="false">Q175*EXP((Inputs!$B$6-Inputs!$B$7-0.5*Inputs!$B$8^2)*$B$2+Inputs!$B$8*SQRT($B$2)*MC_Shocks!P172)</f>
        <v>568.936438680335</v>
      </c>
      <c r="S175" s="0" t="n">
        <f aca="false">R175*EXP((Inputs!$B$6-Inputs!$B$7-0.5*Inputs!$B$8^2)*$B$2+Inputs!$B$8*SQRT($B$2)*MC_Shocks!Q172)</f>
        <v>567.029762332086</v>
      </c>
      <c r="T175" s="0" t="n">
        <f aca="false">S175*EXP((Inputs!$B$6-Inputs!$B$7-0.5*Inputs!$B$8^2)*$B$2+Inputs!$B$8*SQRT($B$2)*MC_Shocks!R172)</f>
        <v>560.473065381437</v>
      </c>
      <c r="U175" s="0" t="n">
        <f aca="false">T175*EXP((Inputs!$B$6-Inputs!$B$7-0.5*Inputs!$B$8^2)*$B$2+Inputs!$B$8*SQRT($B$2)*MC_Shocks!S172)</f>
        <v>550.429442450674</v>
      </c>
      <c r="V175" s="0" t="n">
        <f aca="false">U175*EXP((Inputs!$B$6-Inputs!$B$7-0.5*Inputs!$B$8^2)*$B$2+Inputs!$B$8*SQRT($B$2)*MC_Shocks!T172)</f>
        <v>545.661839097002</v>
      </c>
      <c r="W175" s="0" t="n">
        <f aca="false">V175*EXP((Inputs!$B$6-Inputs!$B$7-0.5*Inputs!$B$8^2)*$B$2+Inputs!$B$8*SQRT($B$2)*MC_Shocks!U172)</f>
        <v>538.957347898369</v>
      </c>
      <c r="X175" s="0" t="n">
        <f aca="false">W175*EXP((Inputs!$B$6-Inputs!$B$7-0.5*Inputs!$B$8^2)*$B$2+Inputs!$B$8*SQRT($B$2)*MC_Shocks!V172)</f>
        <v>540.449872031695</v>
      </c>
      <c r="Y175" s="0" t="n">
        <f aca="false">X175*EXP((Inputs!$B$6-Inputs!$B$7-0.5*Inputs!$B$8^2)*$B$2+Inputs!$B$8*SQRT($B$2)*MC_Shocks!W172)</f>
        <v>538.283772639666</v>
      </c>
      <c r="Z175" s="0" t="n">
        <f aca="false">Y175*EXP((Inputs!$B$6-Inputs!$B$7-0.5*Inputs!$B$8^2)*$B$2+Inputs!$B$8*SQRT($B$2)*MC_Shocks!X172)</f>
        <v>536.040861928841</v>
      </c>
      <c r="AA175" s="0" t="n">
        <f aca="false">Z175*EXP((Inputs!$B$6-Inputs!$B$7-0.5*Inputs!$B$8^2)*$B$2+Inputs!$B$8*SQRT($B$2)*MC_Shocks!Y172)</f>
        <v>531.921227908981</v>
      </c>
      <c r="AB175" s="0" t="n">
        <f aca="false">AA175*EXP((Inputs!$B$6-Inputs!$B$7-0.5*Inputs!$B$8^2)*$B$2+Inputs!$B$8*SQRT($B$2)*MC_Shocks!Z172)</f>
        <v>518.503056639006</v>
      </c>
      <c r="AC175" s="0" t="n">
        <f aca="false">AB175*EXP((Inputs!$B$6-Inputs!$B$7-0.5*Inputs!$B$8^2)*$B$2+Inputs!$B$8*SQRT($B$2)*MC_Shocks!AA172)</f>
        <v>524.793903545282</v>
      </c>
      <c r="AD175" s="0" t="n">
        <f aca="false">AC175*EXP((Inputs!$B$6-Inputs!$B$7-0.5*Inputs!$B$8^2)*$B$2+Inputs!$B$8*SQRT($B$2)*MC_Shocks!AB172)</f>
        <v>520.69519987712</v>
      </c>
      <c r="AE175" s="0" t="n">
        <f aca="false">AD175*EXP((Inputs!$B$6-Inputs!$B$7-0.5*Inputs!$B$8^2)*$B$2+Inputs!$B$8*SQRT($B$2)*MC_Shocks!AC172)</f>
        <v>519.043376593213</v>
      </c>
      <c r="AF175" s="0" t="n">
        <f aca="false">AE175*EXP((Inputs!$B$6-Inputs!$B$7-0.5*Inputs!$B$8^2)*$B$2+Inputs!$B$8*SQRT($B$2)*MC_Shocks!AD172)</f>
        <v>513.135622646529</v>
      </c>
      <c r="AG175" s="0" t="n">
        <f aca="false">AF175*EXP((Inputs!$B$6-Inputs!$B$7-0.5*Inputs!$B$8^2)*$B$2+Inputs!$B$8*SQRT($B$2)*MC_Shocks!AE172)</f>
        <v>517.156116495509</v>
      </c>
      <c r="AH175" s="0" t="n">
        <f aca="false">AG175*EXP((Inputs!$B$6-Inputs!$B$7-0.5*Inputs!$B$8^2)*$B$2+Inputs!$B$8*SQRT($B$2)*MC_Shocks!AF172)</f>
        <v>517.793719966789</v>
      </c>
      <c r="AI175" s="0" t="n">
        <f aca="false">AH175*EXP((Inputs!$B$6-Inputs!$B$7-0.5*Inputs!$B$8^2)*$B$2+Inputs!$B$8*SQRT($B$2)*MC_Shocks!AG172)</f>
        <v>514.458938273342</v>
      </c>
      <c r="AJ175" s="0" t="n">
        <f aca="false">AI175*EXP((Inputs!$B$6-Inputs!$B$7-0.5*Inputs!$B$8^2)*$B$2+Inputs!$B$8*SQRT($B$2)*MC_Shocks!AH172)</f>
        <v>512.909044668561</v>
      </c>
      <c r="AK175" s="0" t="n">
        <f aca="false">AJ175*EXP((Inputs!$B$6-Inputs!$B$7-0.5*Inputs!$B$8^2)*$B$2+Inputs!$B$8*SQRT($B$2)*MC_Shocks!AI172)</f>
        <v>519.832057033613</v>
      </c>
      <c r="AL175" s="0" t="n">
        <f aca="false">AK175*EXP((Inputs!$B$6-Inputs!$B$7-0.5*Inputs!$B$8^2)*$B$2+Inputs!$B$8*SQRT($B$2)*MC_Shocks!AJ172)</f>
        <v>519.58024073112</v>
      </c>
      <c r="AM175" s="0" t="n">
        <f aca="false">AL175*EXP((Inputs!$B$6-Inputs!$B$7-0.5*Inputs!$B$8^2)*$B$2+Inputs!$B$8*SQRT($B$2)*MC_Shocks!AK172)</f>
        <v>518.88065188033</v>
      </c>
      <c r="AN175" s="0" t="n">
        <f aca="false">AM175*EXP((Inputs!$B$6-Inputs!$B$7-0.5*Inputs!$B$8^2)*$B$2+Inputs!$B$8*SQRT($B$2)*MC_Shocks!AL172)</f>
        <v>515.068696998666</v>
      </c>
      <c r="AO175" s="0" t="n">
        <f aca="false">AN175*EXP((Inputs!$B$6-Inputs!$B$7-0.5*Inputs!$B$8^2)*$B$2+Inputs!$B$8*SQRT($B$2)*MC_Shocks!AM172)</f>
        <v>507.433147600019</v>
      </c>
      <c r="AP175" s="0" t="n">
        <f aca="false">AO175*EXP((Inputs!$B$6-Inputs!$B$7-0.5*Inputs!$B$8^2)*$B$2+Inputs!$B$8*SQRT($B$2)*MC_Shocks!AN172)</f>
        <v>506.837135654617</v>
      </c>
      <c r="AQ175" s="0" t="n">
        <f aca="false">AP175*EXP((Inputs!$B$6-Inputs!$B$7-0.5*Inputs!$B$8^2)*$B$2+Inputs!$B$8*SQRT($B$2)*MC_Shocks!AO172)</f>
        <v>508.195445562799</v>
      </c>
      <c r="AR175" s="0" t="n">
        <f aca="false">AQ175*EXP((Inputs!$B$6-Inputs!$B$7-0.5*Inputs!$B$8^2)*$B$2+Inputs!$B$8*SQRT($B$2)*MC_Shocks!AP172)</f>
        <v>512.696164261431</v>
      </c>
      <c r="AS175" s="0" t="n">
        <f aca="false">AR175*EXP((Inputs!$B$6-Inputs!$B$7-0.5*Inputs!$B$8^2)*$B$2+Inputs!$B$8*SQRT($B$2)*MC_Shocks!AQ172)</f>
        <v>503.679669568924</v>
      </c>
      <c r="AT175" s="0" t="n">
        <f aca="false">AS175*EXP((Inputs!$B$6-Inputs!$B$7-0.5*Inputs!$B$8^2)*$B$2+Inputs!$B$8*SQRT($B$2)*MC_Shocks!AR172)</f>
        <v>499.251248083014</v>
      </c>
      <c r="AU175" s="0" t="n">
        <f aca="false">AT175*EXP((Inputs!$B$6-Inputs!$B$7-0.5*Inputs!$B$8^2)*$B$2+Inputs!$B$8*SQRT($B$2)*MC_Shocks!AS172)</f>
        <v>497.00336838739</v>
      </c>
      <c r="AV175" s="0" t="n">
        <f aca="false">AU175*EXP((Inputs!$B$6-Inputs!$B$7-0.5*Inputs!$B$8^2)*$B$2+Inputs!$B$8*SQRT($B$2)*MC_Shocks!AT172)</f>
        <v>497.036526715283</v>
      </c>
      <c r="AW175" s="0" t="n">
        <f aca="false">AV175*EXP((Inputs!$B$6-Inputs!$B$7-0.5*Inputs!$B$8^2)*$B$2+Inputs!$B$8*SQRT($B$2)*MC_Shocks!AU172)</f>
        <v>496.511824490761</v>
      </c>
      <c r="AX175" s="0" t="n">
        <f aca="false">AW175*EXP((Inputs!$B$6-Inputs!$B$7-0.5*Inputs!$B$8^2)*$B$2+Inputs!$B$8*SQRT($B$2)*MC_Shocks!AV172)</f>
        <v>496.079539127915</v>
      </c>
      <c r="AY175" s="0" t="n">
        <f aca="false">AX175*EXP((Inputs!$B$6-Inputs!$B$7-0.5*Inputs!$B$8^2)*$B$2+Inputs!$B$8*SQRT($B$2)*MC_Shocks!AW172)</f>
        <v>497.735102512735</v>
      </c>
      <c r="AZ175" s="0" t="n">
        <f aca="false">AY175*EXP((Inputs!$B$6-Inputs!$B$7-0.5*Inputs!$B$8^2)*$B$2+Inputs!$B$8*SQRT($B$2)*MC_Shocks!AX172)</f>
        <v>494.227803484445</v>
      </c>
      <c r="BA175" s="0" t="n">
        <f aca="false">AZ175*EXP((Inputs!$B$6-Inputs!$B$7-0.5*Inputs!$B$8^2)*$B$2+Inputs!$B$8*SQRT($B$2)*MC_Shocks!AY172)</f>
        <v>497.950854732996</v>
      </c>
      <c r="BB175" s="0" t="n">
        <f aca="false">BA175*EXP((Inputs!$B$6-Inputs!$B$7-0.5*Inputs!$B$8^2)*$B$2+Inputs!$B$8*SQRT($B$2)*MC_Shocks!AZ172)</f>
        <v>499.713171042627</v>
      </c>
      <c r="BC175" s="0" t="n">
        <f aca="false">BB175*EXP((Inputs!$B$6-Inputs!$B$7-0.5*Inputs!$B$8^2)*$B$2+Inputs!$B$8*SQRT($B$2)*MC_Shocks!BA172)</f>
        <v>498.493917013562</v>
      </c>
      <c r="BD175" s="0" t="n">
        <f aca="false">BC175*EXP((Inputs!$B$6-Inputs!$B$7-0.5*Inputs!$B$8^2)*$B$2+Inputs!$B$8*SQRT($B$2)*MC_Shocks!BB172)</f>
        <v>504.912756576597</v>
      </c>
      <c r="BE175" s="0" t="n">
        <f aca="false">BD175*EXP((Inputs!$B$6-Inputs!$B$7-0.5*Inputs!$B$8^2)*$B$2+Inputs!$B$8*SQRT($B$2)*MC_Shocks!BC172)</f>
        <v>511.233774785611</v>
      </c>
      <c r="BF175" s="0" t="n">
        <f aca="false">BE175*EXP((Inputs!$B$6-Inputs!$B$7-0.5*Inputs!$B$8^2)*$B$2+Inputs!$B$8*SQRT($B$2)*MC_Shocks!BD172)</f>
        <v>515.079841486785</v>
      </c>
      <c r="BG175" s="0" t="n">
        <f aca="false">BF175*EXP((Inputs!$B$6-Inputs!$B$7-0.5*Inputs!$B$8^2)*$B$2+Inputs!$B$8*SQRT($B$2)*MC_Shocks!BE172)</f>
        <v>502.939636176389</v>
      </c>
      <c r="BH175" s="0" t="n">
        <f aca="false">BG175*EXP((Inputs!$B$6-Inputs!$B$7-0.5*Inputs!$B$8^2)*$B$2+Inputs!$B$8*SQRT($B$2)*MC_Shocks!BF172)</f>
        <v>509.326972699099</v>
      </c>
      <c r="BI175" s="0" t="n">
        <f aca="false">BH175*EXP((Inputs!$B$6-Inputs!$B$7-0.5*Inputs!$B$8^2)*$B$2+Inputs!$B$8*SQRT($B$2)*MC_Shocks!BG172)</f>
        <v>512.596665526376</v>
      </c>
      <c r="BJ175" s="0" t="n">
        <f aca="false">BI175*EXP((Inputs!$B$6-Inputs!$B$7-0.5*Inputs!$B$8^2)*$B$2+Inputs!$B$8*SQRT($B$2)*MC_Shocks!BH172)</f>
        <v>520.869951858267</v>
      </c>
      <c r="BK175" s="0" t="n">
        <f aca="false">BJ175*EXP((Inputs!$B$6-Inputs!$B$7-0.5*Inputs!$B$8^2)*$B$2+Inputs!$B$8*SQRT($B$2)*MC_Shocks!BI172)</f>
        <v>526.058005922232</v>
      </c>
      <c r="BL175" s="0" t="n">
        <f aca="false">BK175*EXP((Inputs!$B$6-Inputs!$B$7-0.5*Inputs!$B$8^2)*$B$2+Inputs!$B$8*SQRT($B$2)*MC_Shocks!BJ172)</f>
        <v>532.736399965722</v>
      </c>
      <c r="BM175" s="0" t="n">
        <f aca="false">BL175*EXP((Inputs!$B$6-Inputs!$B$7-0.5*Inputs!$B$8^2)*$B$2+Inputs!$B$8*SQRT($B$2)*MC_Shocks!BK172)</f>
        <v>536.51332841076</v>
      </c>
      <c r="BN175" s="0" t="n">
        <f aca="false">AVERAGE(C175:BM175)</f>
        <v>531.963311996125</v>
      </c>
      <c r="BO175" s="0" t="n">
        <f aca="false">MAX(B175:BM175)</f>
        <v>590.10209040851</v>
      </c>
      <c r="BP175" s="0" t="n">
        <f aca="false">MAX(BM175-Inputs!$B$4,0)</f>
        <v>0</v>
      </c>
      <c r="BQ175" s="0" t="n">
        <f aca="false">MAX(Inputs!$B$4-BM175,0)</f>
        <v>38.4866715892398</v>
      </c>
      <c r="BR175" s="0" t="n">
        <f aca="false">MAX(BN175-Inputs!$B$4,0)</f>
        <v>0</v>
      </c>
      <c r="BS175" s="0" t="n">
        <f aca="false">IF(BO175&gt;=Inputs!$B$9,0,MAX(BM175-Inputs!$B$4,0))</f>
        <v>0</v>
      </c>
    </row>
    <row r="176" customFormat="false" ht="15" hidden="false" customHeight="false" outlineLevel="0" collapsed="false">
      <c r="A176" s="0" t="n">
        <v>172</v>
      </c>
      <c r="B176" s="0" t="n">
        <f aca="false">Inputs!$B$3</f>
        <v>574.788024902344</v>
      </c>
      <c r="C176" s="0" t="n">
        <f aca="false">B176*EXP((Inputs!$B$6-Inputs!$B$7-0.5*Inputs!$B$8^2)*$B$2+Inputs!$B$8*SQRT($B$2)*MC_Shocks!A173)</f>
        <v>581.025577268719</v>
      </c>
      <c r="D176" s="0" t="n">
        <f aca="false">C176*EXP((Inputs!$B$6-Inputs!$B$7-0.5*Inputs!$B$8^2)*$B$2+Inputs!$B$8*SQRT($B$2)*MC_Shocks!B173)</f>
        <v>590.345767742847</v>
      </c>
      <c r="E176" s="0" t="n">
        <f aca="false">D176*EXP((Inputs!$B$6-Inputs!$B$7-0.5*Inputs!$B$8^2)*$B$2+Inputs!$B$8*SQRT($B$2)*MC_Shocks!C173)</f>
        <v>591.416590688379</v>
      </c>
      <c r="F176" s="0" t="n">
        <f aca="false">E176*EXP((Inputs!$B$6-Inputs!$B$7-0.5*Inputs!$B$8^2)*$B$2+Inputs!$B$8*SQRT($B$2)*MC_Shocks!D173)</f>
        <v>584.141089012783</v>
      </c>
      <c r="G176" s="0" t="n">
        <f aca="false">F176*EXP((Inputs!$B$6-Inputs!$B$7-0.5*Inputs!$B$8^2)*$B$2+Inputs!$B$8*SQRT($B$2)*MC_Shocks!E173)</f>
        <v>582.773030095285</v>
      </c>
      <c r="H176" s="0" t="n">
        <f aca="false">G176*EXP((Inputs!$B$6-Inputs!$B$7-0.5*Inputs!$B$8^2)*$B$2+Inputs!$B$8*SQRT($B$2)*MC_Shocks!F173)</f>
        <v>584.633729517546</v>
      </c>
      <c r="I176" s="0" t="n">
        <f aca="false">H176*EXP((Inputs!$B$6-Inputs!$B$7-0.5*Inputs!$B$8^2)*$B$2+Inputs!$B$8*SQRT($B$2)*MC_Shocks!G173)</f>
        <v>585.03633461676</v>
      </c>
      <c r="J176" s="0" t="n">
        <f aca="false">I176*EXP((Inputs!$B$6-Inputs!$B$7-0.5*Inputs!$B$8^2)*$B$2+Inputs!$B$8*SQRT($B$2)*MC_Shocks!H173)</f>
        <v>579.334108991509</v>
      </c>
      <c r="K176" s="0" t="n">
        <f aca="false">J176*EXP((Inputs!$B$6-Inputs!$B$7-0.5*Inputs!$B$8^2)*$B$2+Inputs!$B$8*SQRT($B$2)*MC_Shocks!I173)</f>
        <v>571.940227146987</v>
      </c>
      <c r="L176" s="0" t="n">
        <f aca="false">K176*EXP((Inputs!$B$6-Inputs!$B$7-0.5*Inputs!$B$8^2)*$B$2+Inputs!$B$8*SQRT($B$2)*MC_Shocks!J173)</f>
        <v>568.640941750166</v>
      </c>
      <c r="M176" s="0" t="n">
        <f aca="false">L176*EXP((Inputs!$B$6-Inputs!$B$7-0.5*Inputs!$B$8^2)*$B$2+Inputs!$B$8*SQRT($B$2)*MC_Shocks!K173)</f>
        <v>572.350345036424</v>
      </c>
      <c r="N176" s="0" t="n">
        <f aca="false">M176*EXP((Inputs!$B$6-Inputs!$B$7-0.5*Inputs!$B$8^2)*$B$2+Inputs!$B$8*SQRT($B$2)*MC_Shocks!L173)</f>
        <v>579.625610895424</v>
      </c>
      <c r="O176" s="0" t="n">
        <f aca="false">N176*EXP((Inputs!$B$6-Inputs!$B$7-0.5*Inputs!$B$8^2)*$B$2+Inputs!$B$8*SQRT($B$2)*MC_Shocks!M173)</f>
        <v>583.910559461827</v>
      </c>
      <c r="P176" s="0" t="n">
        <f aca="false">O176*EXP((Inputs!$B$6-Inputs!$B$7-0.5*Inputs!$B$8^2)*$B$2+Inputs!$B$8*SQRT($B$2)*MC_Shocks!N173)</f>
        <v>588.884857612937</v>
      </c>
      <c r="Q176" s="0" t="n">
        <f aca="false">P176*EXP((Inputs!$B$6-Inputs!$B$7-0.5*Inputs!$B$8^2)*$B$2+Inputs!$B$8*SQRT($B$2)*MC_Shocks!O173)</f>
        <v>588.562955709176</v>
      </c>
      <c r="R176" s="0" t="n">
        <f aca="false">Q176*EXP((Inputs!$B$6-Inputs!$B$7-0.5*Inputs!$B$8^2)*$B$2+Inputs!$B$8*SQRT($B$2)*MC_Shocks!P173)</f>
        <v>580.539795776856</v>
      </c>
      <c r="S176" s="0" t="n">
        <f aca="false">R176*EXP((Inputs!$B$6-Inputs!$B$7-0.5*Inputs!$B$8^2)*$B$2+Inputs!$B$8*SQRT($B$2)*MC_Shocks!Q173)</f>
        <v>578.501670174858</v>
      </c>
      <c r="T176" s="0" t="n">
        <f aca="false">S176*EXP((Inputs!$B$6-Inputs!$B$7-0.5*Inputs!$B$8^2)*$B$2+Inputs!$B$8*SQRT($B$2)*MC_Shocks!R173)</f>
        <v>577.36981790386</v>
      </c>
      <c r="U176" s="0" t="n">
        <f aca="false">T176*EXP((Inputs!$B$6-Inputs!$B$7-0.5*Inputs!$B$8^2)*$B$2+Inputs!$B$8*SQRT($B$2)*MC_Shocks!S173)</f>
        <v>575.151924933285</v>
      </c>
      <c r="V176" s="0" t="n">
        <f aca="false">U176*EXP((Inputs!$B$6-Inputs!$B$7-0.5*Inputs!$B$8^2)*$B$2+Inputs!$B$8*SQRT($B$2)*MC_Shocks!T173)</f>
        <v>575.455811906088</v>
      </c>
      <c r="W176" s="0" t="n">
        <f aca="false">V176*EXP((Inputs!$B$6-Inputs!$B$7-0.5*Inputs!$B$8^2)*$B$2+Inputs!$B$8*SQRT($B$2)*MC_Shocks!U173)</f>
        <v>577.528930109783</v>
      </c>
      <c r="X176" s="0" t="n">
        <f aca="false">W176*EXP((Inputs!$B$6-Inputs!$B$7-0.5*Inputs!$B$8^2)*$B$2+Inputs!$B$8*SQRT($B$2)*MC_Shocks!V173)</f>
        <v>581.505133813477</v>
      </c>
      <c r="Y176" s="0" t="n">
        <f aca="false">X176*EXP((Inputs!$B$6-Inputs!$B$7-0.5*Inputs!$B$8^2)*$B$2+Inputs!$B$8*SQRT($B$2)*MC_Shocks!W173)</f>
        <v>580.278298913329</v>
      </c>
      <c r="Z176" s="0" t="n">
        <f aca="false">Y176*EXP((Inputs!$B$6-Inputs!$B$7-0.5*Inputs!$B$8^2)*$B$2+Inputs!$B$8*SQRT($B$2)*MC_Shocks!X173)</f>
        <v>571.634438080516</v>
      </c>
      <c r="AA176" s="0" t="n">
        <f aca="false">Z176*EXP((Inputs!$B$6-Inputs!$B$7-0.5*Inputs!$B$8^2)*$B$2+Inputs!$B$8*SQRT($B$2)*MC_Shocks!Y173)</f>
        <v>569.502612604345</v>
      </c>
      <c r="AB176" s="0" t="n">
        <f aca="false">AA176*EXP((Inputs!$B$6-Inputs!$B$7-0.5*Inputs!$B$8^2)*$B$2+Inputs!$B$8*SQRT($B$2)*MC_Shocks!Z173)</f>
        <v>569.753864559616</v>
      </c>
      <c r="AC176" s="0" t="n">
        <f aca="false">AB176*EXP((Inputs!$B$6-Inputs!$B$7-0.5*Inputs!$B$8^2)*$B$2+Inputs!$B$8*SQRT($B$2)*MC_Shocks!AA173)</f>
        <v>575.361918491111</v>
      </c>
      <c r="AD176" s="0" t="n">
        <f aca="false">AC176*EXP((Inputs!$B$6-Inputs!$B$7-0.5*Inputs!$B$8^2)*$B$2+Inputs!$B$8*SQRT($B$2)*MC_Shocks!AB173)</f>
        <v>572.830119113556</v>
      </c>
      <c r="AE176" s="0" t="n">
        <f aca="false">AD176*EXP((Inputs!$B$6-Inputs!$B$7-0.5*Inputs!$B$8^2)*$B$2+Inputs!$B$8*SQRT($B$2)*MC_Shocks!AC173)</f>
        <v>575.218237827381</v>
      </c>
      <c r="AF176" s="0" t="n">
        <f aca="false">AE176*EXP((Inputs!$B$6-Inputs!$B$7-0.5*Inputs!$B$8^2)*$B$2+Inputs!$B$8*SQRT($B$2)*MC_Shocks!AD173)</f>
        <v>576.597873120691</v>
      </c>
      <c r="AG176" s="0" t="n">
        <f aca="false">AF176*EXP((Inputs!$B$6-Inputs!$B$7-0.5*Inputs!$B$8^2)*$B$2+Inputs!$B$8*SQRT($B$2)*MC_Shocks!AE173)</f>
        <v>576.853125439391</v>
      </c>
      <c r="AH176" s="0" t="n">
        <f aca="false">AG176*EXP((Inputs!$B$6-Inputs!$B$7-0.5*Inputs!$B$8^2)*$B$2+Inputs!$B$8*SQRT($B$2)*MC_Shocks!AF173)</f>
        <v>581.181963322929</v>
      </c>
      <c r="AI176" s="0" t="n">
        <f aca="false">AH176*EXP((Inputs!$B$6-Inputs!$B$7-0.5*Inputs!$B$8^2)*$B$2+Inputs!$B$8*SQRT($B$2)*MC_Shocks!AG173)</f>
        <v>578.197668938122</v>
      </c>
      <c r="AJ176" s="0" t="n">
        <f aca="false">AI176*EXP((Inputs!$B$6-Inputs!$B$7-0.5*Inputs!$B$8^2)*$B$2+Inputs!$B$8*SQRT($B$2)*MC_Shocks!AH173)</f>
        <v>575.619696811183</v>
      </c>
      <c r="AK176" s="0" t="n">
        <f aca="false">AJ176*EXP((Inputs!$B$6-Inputs!$B$7-0.5*Inputs!$B$8^2)*$B$2+Inputs!$B$8*SQRT($B$2)*MC_Shocks!AI173)</f>
        <v>575.619650157543</v>
      </c>
      <c r="AL176" s="0" t="n">
        <f aca="false">AK176*EXP((Inputs!$B$6-Inputs!$B$7-0.5*Inputs!$B$8^2)*$B$2+Inputs!$B$8*SQRT($B$2)*MC_Shocks!AJ173)</f>
        <v>572.757939589915</v>
      </c>
      <c r="AM176" s="0" t="n">
        <f aca="false">AL176*EXP((Inputs!$B$6-Inputs!$B$7-0.5*Inputs!$B$8^2)*$B$2+Inputs!$B$8*SQRT($B$2)*MC_Shocks!AK173)</f>
        <v>575.125083040285</v>
      </c>
      <c r="AN176" s="0" t="n">
        <f aca="false">AM176*EXP((Inputs!$B$6-Inputs!$B$7-0.5*Inputs!$B$8^2)*$B$2+Inputs!$B$8*SQRT($B$2)*MC_Shocks!AL173)</f>
        <v>571.934316707602</v>
      </c>
      <c r="AO176" s="0" t="n">
        <f aca="false">AN176*EXP((Inputs!$B$6-Inputs!$B$7-0.5*Inputs!$B$8^2)*$B$2+Inputs!$B$8*SQRT($B$2)*MC_Shocks!AM173)</f>
        <v>573.01605987164</v>
      </c>
      <c r="AP176" s="0" t="n">
        <f aca="false">AO176*EXP((Inputs!$B$6-Inputs!$B$7-0.5*Inputs!$B$8^2)*$B$2+Inputs!$B$8*SQRT($B$2)*MC_Shocks!AN173)</f>
        <v>572.614894897881</v>
      </c>
      <c r="AQ176" s="0" t="n">
        <f aca="false">AP176*EXP((Inputs!$B$6-Inputs!$B$7-0.5*Inputs!$B$8^2)*$B$2+Inputs!$B$8*SQRT($B$2)*MC_Shocks!AO173)</f>
        <v>573.646143842384</v>
      </c>
      <c r="AR176" s="0" t="n">
        <f aca="false">AQ176*EXP((Inputs!$B$6-Inputs!$B$7-0.5*Inputs!$B$8^2)*$B$2+Inputs!$B$8*SQRT($B$2)*MC_Shocks!AP173)</f>
        <v>571.611719744001</v>
      </c>
      <c r="AS176" s="0" t="n">
        <f aca="false">AR176*EXP((Inputs!$B$6-Inputs!$B$7-0.5*Inputs!$B$8^2)*$B$2+Inputs!$B$8*SQRT($B$2)*MC_Shocks!AQ173)</f>
        <v>570.129941705778</v>
      </c>
      <c r="AT176" s="0" t="n">
        <f aca="false">AS176*EXP((Inputs!$B$6-Inputs!$B$7-0.5*Inputs!$B$8^2)*$B$2+Inputs!$B$8*SQRT($B$2)*MC_Shocks!AR173)</f>
        <v>570.618162182345</v>
      </c>
      <c r="AU176" s="0" t="n">
        <f aca="false">AT176*EXP((Inputs!$B$6-Inputs!$B$7-0.5*Inputs!$B$8^2)*$B$2+Inputs!$B$8*SQRT($B$2)*MC_Shocks!AS173)</f>
        <v>571.587538728907</v>
      </c>
      <c r="AV176" s="0" t="n">
        <f aca="false">AU176*EXP((Inputs!$B$6-Inputs!$B$7-0.5*Inputs!$B$8^2)*$B$2+Inputs!$B$8*SQRT($B$2)*MC_Shocks!AT173)</f>
        <v>571.622403251076</v>
      </c>
      <c r="AW176" s="0" t="n">
        <f aca="false">AV176*EXP((Inputs!$B$6-Inputs!$B$7-0.5*Inputs!$B$8^2)*$B$2+Inputs!$B$8*SQRT($B$2)*MC_Shocks!AU173)</f>
        <v>579.462842021553</v>
      </c>
      <c r="AX176" s="0" t="n">
        <f aca="false">AW176*EXP((Inputs!$B$6-Inputs!$B$7-0.5*Inputs!$B$8^2)*$B$2+Inputs!$B$8*SQRT($B$2)*MC_Shocks!AV173)</f>
        <v>574.980651326599</v>
      </c>
      <c r="AY176" s="0" t="n">
        <f aca="false">AX176*EXP((Inputs!$B$6-Inputs!$B$7-0.5*Inputs!$B$8^2)*$B$2+Inputs!$B$8*SQRT($B$2)*MC_Shocks!AW173)</f>
        <v>574.742084733572</v>
      </c>
      <c r="AZ176" s="0" t="n">
        <f aca="false">AY176*EXP((Inputs!$B$6-Inputs!$B$7-0.5*Inputs!$B$8^2)*$B$2+Inputs!$B$8*SQRT($B$2)*MC_Shocks!AX173)</f>
        <v>567.665412107829</v>
      </c>
      <c r="BA176" s="0" t="n">
        <f aca="false">AZ176*EXP((Inputs!$B$6-Inputs!$B$7-0.5*Inputs!$B$8^2)*$B$2+Inputs!$B$8*SQRT($B$2)*MC_Shocks!AY173)</f>
        <v>569.397177313966</v>
      </c>
      <c r="BB176" s="0" t="n">
        <f aca="false">BA176*EXP((Inputs!$B$6-Inputs!$B$7-0.5*Inputs!$B$8^2)*$B$2+Inputs!$B$8*SQRT($B$2)*MC_Shocks!AZ173)</f>
        <v>564.435060495225</v>
      </c>
      <c r="BC176" s="0" t="n">
        <f aca="false">BB176*EXP((Inputs!$B$6-Inputs!$B$7-0.5*Inputs!$B$8^2)*$B$2+Inputs!$B$8*SQRT($B$2)*MC_Shocks!BA173)</f>
        <v>563.243388607045</v>
      </c>
      <c r="BD176" s="0" t="n">
        <f aca="false">BC176*EXP((Inputs!$B$6-Inputs!$B$7-0.5*Inputs!$B$8^2)*$B$2+Inputs!$B$8*SQRT($B$2)*MC_Shocks!BB173)</f>
        <v>561.636361708246</v>
      </c>
      <c r="BE176" s="0" t="n">
        <f aca="false">BD176*EXP((Inputs!$B$6-Inputs!$B$7-0.5*Inputs!$B$8^2)*$B$2+Inputs!$B$8*SQRT($B$2)*MC_Shocks!BC173)</f>
        <v>562.942349032911</v>
      </c>
      <c r="BF176" s="0" t="n">
        <f aca="false">BE176*EXP((Inputs!$B$6-Inputs!$B$7-0.5*Inputs!$B$8^2)*$B$2+Inputs!$B$8*SQRT($B$2)*MC_Shocks!BD173)</f>
        <v>560.531971682874</v>
      </c>
      <c r="BG176" s="0" t="n">
        <f aca="false">BF176*EXP((Inputs!$B$6-Inputs!$B$7-0.5*Inputs!$B$8^2)*$B$2+Inputs!$B$8*SQRT($B$2)*MC_Shocks!BE173)</f>
        <v>557.943706615602</v>
      </c>
      <c r="BH176" s="0" t="n">
        <f aca="false">BG176*EXP((Inputs!$B$6-Inputs!$B$7-0.5*Inputs!$B$8^2)*$B$2+Inputs!$B$8*SQRT($B$2)*MC_Shocks!BF173)</f>
        <v>564.388584635446</v>
      </c>
      <c r="BI176" s="0" t="n">
        <f aca="false">BH176*EXP((Inputs!$B$6-Inputs!$B$7-0.5*Inputs!$B$8^2)*$B$2+Inputs!$B$8*SQRT($B$2)*MC_Shocks!BG173)</f>
        <v>565.717467231601</v>
      </c>
      <c r="BJ176" s="0" t="n">
        <f aca="false">BI176*EXP((Inputs!$B$6-Inputs!$B$7-0.5*Inputs!$B$8^2)*$B$2+Inputs!$B$8*SQRT($B$2)*MC_Shocks!BH173)</f>
        <v>563.258298399534</v>
      </c>
      <c r="BK176" s="0" t="n">
        <f aca="false">BJ176*EXP((Inputs!$B$6-Inputs!$B$7-0.5*Inputs!$B$8^2)*$B$2+Inputs!$B$8*SQRT($B$2)*MC_Shocks!BI173)</f>
        <v>562.191638901335</v>
      </c>
      <c r="BL176" s="0" t="n">
        <f aca="false">BK176*EXP((Inputs!$B$6-Inputs!$B$7-0.5*Inputs!$B$8^2)*$B$2+Inputs!$B$8*SQRT($B$2)*MC_Shocks!BJ173)</f>
        <v>569.63149434458</v>
      </c>
      <c r="BM176" s="0" t="n">
        <f aca="false">BL176*EXP((Inputs!$B$6-Inputs!$B$7-0.5*Inputs!$B$8^2)*$B$2+Inputs!$B$8*SQRT($B$2)*MC_Shocks!BK173)</f>
        <v>568.623441190135</v>
      </c>
      <c r="BN176" s="0" t="n">
        <f aca="false">AVERAGE(C176:BM176)</f>
        <v>574.329847800866</v>
      </c>
      <c r="BO176" s="0" t="n">
        <f aca="false">MAX(B176:BM176)</f>
        <v>591.416590688379</v>
      </c>
      <c r="BP176" s="0" t="n">
        <f aca="false">MAX(BM176-Inputs!$B$4,0)</f>
        <v>0</v>
      </c>
      <c r="BQ176" s="0" t="n">
        <f aca="false">MAX(Inputs!$B$4-BM176,0)</f>
        <v>6.37655880986551</v>
      </c>
      <c r="BR176" s="0" t="n">
        <f aca="false">MAX(BN176-Inputs!$B$4,0)</f>
        <v>0</v>
      </c>
      <c r="BS176" s="0" t="n">
        <f aca="false">IF(BO176&gt;=Inputs!$B$9,0,MAX(BM176-Inputs!$B$4,0))</f>
        <v>0</v>
      </c>
    </row>
    <row r="177" customFormat="false" ht="15" hidden="false" customHeight="false" outlineLevel="0" collapsed="false">
      <c r="A177" s="0" t="n">
        <v>173</v>
      </c>
      <c r="B177" s="0" t="n">
        <f aca="false">Inputs!$B$3</f>
        <v>574.788024902344</v>
      </c>
      <c r="C177" s="0" t="n">
        <f aca="false">B177*EXP((Inputs!$B$6-Inputs!$B$7-0.5*Inputs!$B$8^2)*$B$2+Inputs!$B$8*SQRT($B$2)*MC_Shocks!A174)</f>
        <v>571.707583864579</v>
      </c>
      <c r="D177" s="0" t="n">
        <f aca="false">C177*EXP((Inputs!$B$6-Inputs!$B$7-0.5*Inputs!$B$8^2)*$B$2+Inputs!$B$8*SQRT($B$2)*MC_Shocks!B174)</f>
        <v>568.662961386107</v>
      </c>
      <c r="E177" s="0" t="n">
        <f aca="false">D177*EXP((Inputs!$B$6-Inputs!$B$7-0.5*Inputs!$B$8^2)*$B$2+Inputs!$B$8*SQRT($B$2)*MC_Shocks!C174)</f>
        <v>566.244550209641</v>
      </c>
      <c r="F177" s="0" t="n">
        <f aca="false">E177*EXP((Inputs!$B$6-Inputs!$B$7-0.5*Inputs!$B$8^2)*$B$2+Inputs!$B$8*SQRT($B$2)*MC_Shocks!D174)</f>
        <v>563.633519896753</v>
      </c>
      <c r="G177" s="0" t="n">
        <f aca="false">F177*EXP((Inputs!$B$6-Inputs!$B$7-0.5*Inputs!$B$8^2)*$B$2+Inputs!$B$8*SQRT($B$2)*MC_Shocks!E174)</f>
        <v>557.993427781757</v>
      </c>
      <c r="H177" s="0" t="n">
        <f aca="false">G177*EXP((Inputs!$B$6-Inputs!$B$7-0.5*Inputs!$B$8^2)*$B$2+Inputs!$B$8*SQRT($B$2)*MC_Shocks!F174)</f>
        <v>553.091404535665</v>
      </c>
      <c r="I177" s="0" t="n">
        <f aca="false">H177*EXP((Inputs!$B$6-Inputs!$B$7-0.5*Inputs!$B$8^2)*$B$2+Inputs!$B$8*SQRT($B$2)*MC_Shocks!G174)</f>
        <v>549.516410544112</v>
      </c>
      <c r="J177" s="0" t="n">
        <f aca="false">I177*EXP((Inputs!$B$6-Inputs!$B$7-0.5*Inputs!$B$8^2)*$B$2+Inputs!$B$8*SQRT($B$2)*MC_Shocks!H174)</f>
        <v>552.15338299465</v>
      </c>
      <c r="K177" s="0" t="n">
        <f aca="false">J177*EXP((Inputs!$B$6-Inputs!$B$7-0.5*Inputs!$B$8^2)*$B$2+Inputs!$B$8*SQRT($B$2)*MC_Shocks!I174)</f>
        <v>550.537934308544</v>
      </c>
      <c r="L177" s="0" t="n">
        <f aca="false">K177*EXP((Inputs!$B$6-Inputs!$B$7-0.5*Inputs!$B$8^2)*$B$2+Inputs!$B$8*SQRT($B$2)*MC_Shocks!J174)</f>
        <v>549.685768378227</v>
      </c>
      <c r="M177" s="0" t="n">
        <f aca="false">L177*EXP((Inputs!$B$6-Inputs!$B$7-0.5*Inputs!$B$8^2)*$B$2+Inputs!$B$8*SQRT($B$2)*MC_Shocks!K174)</f>
        <v>555.304532904012</v>
      </c>
      <c r="N177" s="0" t="n">
        <f aca="false">M177*EXP((Inputs!$B$6-Inputs!$B$7-0.5*Inputs!$B$8^2)*$B$2+Inputs!$B$8*SQRT($B$2)*MC_Shocks!L174)</f>
        <v>561.09163818311</v>
      </c>
      <c r="O177" s="0" t="n">
        <f aca="false">N177*EXP((Inputs!$B$6-Inputs!$B$7-0.5*Inputs!$B$8^2)*$B$2+Inputs!$B$8*SQRT($B$2)*MC_Shocks!M174)</f>
        <v>559.890081626292</v>
      </c>
      <c r="P177" s="0" t="n">
        <f aca="false">O177*EXP((Inputs!$B$6-Inputs!$B$7-0.5*Inputs!$B$8^2)*$B$2+Inputs!$B$8*SQRT($B$2)*MC_Shocks!N174)</f>
        <v>557.147598834191</v>
      </c>
      <c r="Q177" s="0" t="n">
        <f aca="false">P177*EXP((Inputs!$B$6-Inputs!$B$7-0.5*Inputs!$B$8^2)*$B$2+Inputs!$B$8*SQRT($B$2)*MC_Shocks!O174)</f>
        <v>553.392231518338</v>
      </c>
      <c r="R177" s="0" t="n">
        <f aca="false">Q177*EXP((Inputs!$B$6-Inputs!$B$7-0.5*Inputs!$B$8^2)*$B$2+Inputs!$B$8*SQRT($B$2)*MC_Shocks!P174)</f>
        <v>556.494407019915</v>
      </c>
      <c r="S177" s="0" t="n">
        <f aca="false">R177*EXP((Inputs!$B$6-Inputs!$B$7-0.5*Inputs!$B$8^2)*$B$2+Inputs!$B$8*SQRT($B$2)*MC_Shocks!Q174)</f>
        <v>555.643840084091</v>
      </c>
      <c r="T177" s="0" t="n">
        <f aca="false">S177*EXP((Inputs!$B$6-Inputs!$B$7-0.5*Inputs!$B$8^2)*$B$2+Inputs!$B$8*SQRT($B$2)*MC_Shocks!R174)</f>
        <v>553.995072574416</v>
      </c>
      <c r="U177" s="0" t="n">
        <f aca="false">T177*EXP((Inputs!$B$6-Inputs!$B$7-0.5*Inputs!$B$8^2)*$B$2+Inputs!$B$8*SQRT($B$2)*MC_Shocks!S174)</f>
        <v>550.482601537817</v>
      </c>
      <c r="V177" s="0" t="n">
        <f aca="false">U177*EXP((Inputs!$B$6-Inputs!$B$7-0.5*Inputs!$B$8^2)*$B$2+Inputs!$B$8*SQRT($B$2)*MC_Shocks!T174)</f>
        <v>547.18335368707</v>
      </c>
      <c r="W177" s="0" t="n">
        <f aca="false">V177*EXP((Inputs!$B$6-Inputs!$B$7-0.5*Inputs!$B$8^2)*$B$2+Inputs!$B$8*SQRT($B$2)*MC_Shocks!U174)</f>
        <v>548.626170659636</v>
      </c>
      <c r="X177" s="0" t="n">
        <f aca="false">W177*EXP((Inputs!$B$6-Inputs!$B$7-0.5*Inputs!$B$8^2)*$B$2+Inputs!$B$8*SQRT($B$2)*MC_Shocks!V174)</f>
        <v>542.982064549216</v>
      </c>
      <c r="Y177" s="0" t="n">
        <f aca="false">X177*EXP((Inputs!$B$6-Inputs!$B$7-0.5*Inputs!$B$8^2)*$B$2+Inputs!$B$8*SQRT($B$2)*MC_Shocks!W174)</f>
        <v>547.335998849291</v>
      </c>
      <c r="Z177" s="0" t="n">
        <f aca="false">Y177*EXP((Inputs!$B$6-Inputs!$B$7-0.5*Inputs!$B$8^2)*$B$2+Inputs!$B$8*SQRT($B$2)*MC_Shocks!X174)</f>
        <v>545.074362507696</v>
      </c>
      <c r="AA177" s="0" t="n">
        <f aca="false">Z177*EXP((Inputs!$B$6-Inputs!$B$7-0.5*Inputs!$B$8^2)*$B$2+Inputs!$B$8*SQRT($B$2)*MC_Shocks!Y174)</f>
        <v>544.479069582402</v>
      </c>
      <c r="AB177" s="0" t="n">
        <f aca="false">AA177*EXP((Inputs!$B$6-Inputs!$B$7-0.5*Inputs!$B$8^2)*$B$2+Inputs!$B$8*SQRT($B$2)*MC_Shocks!Z174)</f>
        <v>538.785555578596</v>
      </c>
      <c r="AC177" s="0" t="n">
        <f aca="false">AB177*EXP((Inputs!$B$6-Inputs!$B$7-0.5*Inputs!$B$8^2)*$B$2+Inputs!$B$8*SQRT($B$2)*MC_Shocks!AA174)</f>
        <v>538.783523935382</v>
      </c>
      <c r="AD177" s="0" t="n">
        <f aca="false">AC177*EXP((Inputs!$B$6-Inputs!$B$7-0.5*Inputs!$B$8^2)*$B$2+Inputs!$B$8*SQRT($B$2)*MC_Shocks!AB174)</f>
        <v>537.432749719085</v>
      </c>
      <c r="AE177" s="0" t="n">
        <f aca="false">AD177*EXP((Inputs!$B$6-Inputs!$B$7-0.5*Inputs!$B$8^2)*$B$2+Inputs!$B$8*SQRT($B$2)*MC_Shocks!AC174)</f>
        <v>537.269953904812</v>
      </c>
      <c r="AF177" s="0" t="n">
        <f aca="false">AE177*EXP((Inputs!$B$6-Inputs!$B$7-0.5*Inputs!$B$8^2)*$B$2+Inputs!$B$8*SQRT($B$2)*MC_Shocks!AD174)</f>
        <v>543.630622044264</v>
      </c>
      <c r="AG177" s="0" t="n">
        <f aca="false">AF177*EXP((Inputs!$B$6-Inputs!$B$7-0.5*Inputs!$B$8^2)*$B$2+Inputs!$B$8*SQRT($B$2)*MC_Shocks!AE174)</f>
        <v>544.448857320925</v>
      </c>
      <c r="AH177" s="0" t="n">
        <f aca="false">AG177*EXP((Inputs!$B$6-Inputs!$B$7-0.5*Inputs!$B$8^2)*$B$2+Inputs!$B$8*SQRT($B$2)*MC_Shocks!AF174)</f>
        <v>541.078483466774</v>
      </c>
      <c r="AI177" s="0" t="n">
        <f aca="false">AH177*EXP((Inputs!$B$6-Inputs!$B$7-0.5*Inputs!$B$8^2)*$B$2+Inputs!$B$8*SQRT($B$2)*MC_Shocks!AG174)</f>
        <v>538.084598481607</v>
      </c>
      <c r="AJ177" s="0" t="n">
        <f aca="false">AI177*EXP((Inputs!$B$6-Inputs!$B$7-0.5*Inputs!$B$8^2)*$B$2+Inputs!$B$8*SQRT($B$2)*MC_Shocks!AH174)</f>
        <v>540.681983015051</v>
      </c>
      <c r="AK177" s="0" t="n">
        <f aca="false">AJ177*EXP((Inputs!$B$6-Inputs!$B$7-0.5*Inputs!$B$8^2)*$B$2+Inputs!$B$8*SQRT($B$2)*MC_Shocks!AI174)</f>
        <v>546.332675048152</v>
      </c>
      <c r="AL177" s="0" t="n">
        <f aca="false">AK177*EXP((Inputs!$B$6-Inputs!$B$7-0.5*Inputs!$B$8^2)*$B$2+Inputs!$B$8*SQRT($B$2)*MC_Shocks!AJ174)</f>
        <v>547.607537284027</v>
      </c>
      <c r="AM177" s="0" t="n">
        <f aca="false">AL177*EXP((Inputs!$B$6-Inputs!$B$7-0.5*Inputs!$B$8^2)*$B$2+Inputs!$B$8*SQRT($B$2)*MC_Shocks!AK174)</f>
        <v>550.659536222164</v>
      </c>
      <c r="AN177" s="0" t="n">
        <f aca="false">AM177*EXP((Inputs!$B$6-Inputs!$B$7-0.5*Inputs!$B$8^2)*$B$2+Inputs!$B$8*SQRT($B$2)*MC_Shocks!AL174)</f>
        <v>553.381739490736</v>
      </c>
      <c r="AO177" s="0" t="n">
        <f aca="false">AN177*EXP((Inputs!$B$6-Inputs!$B$7-0.5*Inputs!$B$8^2)*$B$2+Inputs!$B$8*SQRT($B$2)*MC_Shocks!AM174)</f>
        <v>559.699358753654</v>
      </c>
      <c r="AP177" s="0" t="n">
        <f aca="false">AO177*EXP((Inputs!$B$6-Inputs!$B$7-0.5*Inputs!$B$8^2)*$B$2+Inputs!$B$8*SQRT($B$2)*MC_Shocks!AN174)</f>
        <v>551.161618770904</v>
      </c>
      <c r="AQ177" s="0" t="n">
        <f aca="false">AP177*EXP((Inputs!$B$6-Inputs!$B$7-0.5*Inputs!$B$8^2)*$B$2+Inputs!$B$8*SQRT($B$2)*MC_Shocks!AO174)</f>
        <v>554.138931769037</v>
      </c>
      <c r="AR177" s="0" t="n">
        <f aca="false">AQ177*EXP((Inputs!$B$6-Inputs!$B$7-0.5*Inputs!$B$8^2)*$B$2+Inputs!$B$8*SQRT($B$2)*MC_Shocks!AP174)</f>
        <v>558.532999127668</v>
      </c>
      <c r="AS177" s="0" t="n">
        <f aca="false">AR177*EXP((Inputs!$B$6-Inputs!$B$7-0.5*Inputs!$B$8^2)*$B$2+Inputs!$B$8*SQRT($B$2)*MC_Shocks!AQ174)</f>
        <v>552.684871698835</v>
      </c>
      <c r="AT177" s="0" t="n">
        <f aca="false">AS177*EXP((Inputs!$B$6-Inputs!$B$7-0.5*Inputs!$B$8^2)*$B$2+Inputs!$B$8*SQRT($B$2)*MC_Shocks!AR174)</f>
        <v>548.86710422669</v>
      </c>
      <c r="AU177" s="0" t="n">
        <f aca="false">AT177*EXP((Inputs!$B$6-Inputs!$B$7-0.5*Inputs!$B$8^2)*$B$2+Inputs!$B$8*SQRT($B$2)*MC_Shocks!AS174)</f>
        <v>545.226576393144</v>
      </c>
      <c r="AV177" s="0" t="n">
        <f aca="false">AU177*EXP((Inputs!$B$6-Inputs!$B$7-0.5*Inputs!$B$8^2)*$B$2+Inputs!$B$8*SQRT($B$2)*MC_Shocks!AT174)</f>
        <v>542.134599025611</v>
      </c>
      <c r="AW177" s="0" t="n">
        <f aca="false">AV177*EXP((Inputs!$B$6-Inputs!$B$7-0.5*Inputs!$B$8^2)*$B$2+Inputs!$B$8*SQRT($B$2)*MC_Shocks!AU174)</f>
        <v>540.117761935646</v>
      </c>
      <c r="AX177" s="0" t="n">
        <f aca="false">AW177*EXP((Inputs!$B$6-Inputs!$B$7-0.5*Inputs!$B$8^2)*$B$2+Inputs!$B$8*SQRT($B$2)*MC_Shocks!AV174)</f>
        <v>541.20929979578</v>
      </c>
      <c r="AY177" s="0" t="n">
        <f aca="false">AX177*EXP((Inputs!$B$6-Inputs!$B$7-0.5*Inputs!$B$8^2)*$B$2+Inputs!$B$8*SQRT($B$2)*MC_Shocks!AW174)</f>
        <v>544.990177057396</v>
      </c>
      <c r="AZ177" s="0" t="n">
        <f aca="false">AY177*EXP((Inputs!$B$6-Inputs!$B$7-0.5*Inputs!$B$8^2)*$B$2+Inputs!$B$8*SQRT($B$2)*MC_Shocks!AX174)</f>
        <v>549.737088870426</v>
      </c>
      <c r="BA177" s="0" t="n">
        <f aca="false">AZ177*EXP((Inputs!$B$6-Inputs!$B$7-0.5*Inputs!$B$8^2)*$B$2+Inputs!$B$8*SQRT($B$2)*MC_Shocks!AY174)</f>
        <v>546.146936366992</v>
      </c>
      <c r="BB177" s="0" t="n">
        <f aca="false">BA177*EXP((Inputs!$B$6-Inputs!$B$7-0.5*Inputs!$B$8^2)*$B$2+Inputs!$B$8*SQRT($B$2)*MC_Shocks!AZ174)</f>
        <v>542.550617685815</v>
      </c>
      <c r="BC177" s="0" t="n">
        <f aca="false">BB177*EXP((Inputs!$B$6-Inputs!$B$7-0.5*Inputs!$B$8^2)*$B$2+Inputs!$B$8*SQRT($B$2)*MC_Shocks!BA174)</f>
        <v>548.295336274694</v>
      </c>
      <c r="BD177" s="0" t="n">
        <f aca="false">BC177*EXP((Inputs!$B$6-Inputs!$B$7-0.5*Inputs!$B$8^2)*$B$2+Inputs!$B$8*SQRT($B$2)*MC_Shocks!BB174)</f>
        <v>551.167633936972</v>
      </c>
      <c r="BE177" s="0" t="n">
        <f aca="false">BD177*EXP((Inputs!$B$6-Inputs!$B$7-0.5*Inputs!$B$8^2)*$B$2+Inputs!$B$8*SQRT($B$2)*MC_Shocks!BC174)</f>
        <v>551.582097592245</v>
      </c>
      <c r="BF177" s="0" t="n">
        <f aca="false">BE177*EXP((Inputs!$B$6-Inputs!$B$7-0.5*Inputs!$B$8^2)*$B$2+Inputs!$B$8*SQRT($B$2)*MC_Shocks!BD174)</f>
        <v>553.709388196476</v>
      </c>
      <c r="BG177" s="0" t="n">
        <f aca="false">BF177*EXP((Inputs!$B$6-Inputs!$B$7-0.5*Inputs!$B$8^2)*$B$2+Inputs!$B$8*SQRT($B$2)*MC_Shocks!BE174)</f>
        <v>553.630709178616</v>
      </c>
      <c r="BH177" s="0" t="n">
        <f aca="false">BG177*EXP((Inputs!$B$6-Inputs!$B$7-0.5*Inputs!$B$8^2)*$B$2+Inputs!$B$8*SQRT($B$2)*MC_Shocks!BF174)</f>
        <v>555.991892374951</v>
      </c>
      <c r="BI177" s="0" t="n">
        <f aca="false">BH177*EXP((Inputs!$B$6-Inputs!$B$7-0.5*Inputs!$B$8^2)*$B$2+Inputs!$B$8*SQRT($B$2)*MC_Shocks!BG174)</f>
        <v>554.563898172889</v>
      </c>
      <c r="BJ177" s="0" t="n">
        <f aca="false">BI177*EXP((Inputs!$B$6-Inputs!$B$7-0.5*Inputs!$B$8^2)*$B$2+Inputs!$B$8*SQRT($B$2)*MC_Shocks!BH174)</f>
        <v>555.80014743936</v>
      </c>
      <c r="BK177" s="0" t="n">
        <f aca="false">BJ177*EXP((Inputs!$B$6-Inputs!$B$7-0.5*Inputs!$B$8^2)*$B$2+Inputs!$B$8*SQRT($B$2)*MC_Shocks!BI174)</f>
        <v>549.231488475642</v>
      </c>
      <c r="BL177" s="0" t="n">
        <f aca="false">BK177*EXP((Inputs!$B$6-Inputs!$B$7-0.5*Inputs!$B$8^2)*$B$2+Inputs!$B$8*SQRT($B$2)*MC_Shocks!BJ174)</f>
        <v>546.294478989358</v>
      </c>
      <c r="BM177" s="0" t="n">
        <f aca="false">BL177*EXP((Inputs!$B$6-Inputs!$B$7-0.5*Inputs!$B$8^2)*$B$2+Inputs!$B$8*SQRT($B$2)*MC_Shocks!BK174)</f>
        <v>543.41961526643</v>
      </c>
      <c r="BN177" s="0" t="n">
        <f aca="false">AVERAGE(C177:BM177)</f>
        <v>550.181149379434</v>
      </c>
      <c r="BO177" s="0" t="n">
        <f aca="false">MAX(B177:BM177)</f>
        <v>574.788024902344</v>
      </c>
      <c r="BP177" s="0" t="n">
        <f aca="false">MAX(BM177-Inputs!$B$4,0)</f>
        <v>0</v>
      </c>
      <c r="BQ177" s="0" t="n">
        <f aca="false">MAX(Inputs!$B$4-BM177,0)</f>
        <v>31.5803847335701</v>
      </c>
      <c r="BR177" s="0" t="n">
        <f aca="false">MAX(BN177-Inputs!$B$4,0)</f>
        <v>0</v>
      </c>
      <c r="BS177" s="0" t="n">
        <f aca="false">IF(BO177&gt;=Inputs!$B$9,0,MAX(BM177-Inputs!$B$4,0))</f>
        <v>0</v>
      </c>
    </row>
    <row r="178" customFormat="false" ht="15" hidden="false" customHeight="false" outlineLevel="0" collapsed="false">
      <c r="A178" s="0" t="n">
        <v>174</v>
      </c>
      <c r="B178" s="0" t="n">
        <f aca="false">Inputs!$B$3</f>
        <v>574.788024902344</v>
      </c>
      <c r="C178" s="0" t="n">
        <f aca="false">B178*EXP((Inputs!$B$6-Inputs!$B$7-0.5*Inputs!$B$8^2)*$B$2+Inputs!$B$8*SQRT($B$2)*MC_Shocks!A175)</f>
        <v>573.137484898763</v>
      </c>
      <c r="D178" s="0" t="n">
        <f aca="false">C178*EXP((Inputs!$B$6-Inputs!$B$7-0.5*Inputs!$B$8^2)*$B$2+Inputs!$B$8*SQRT($B$2)*MC_Shocks!B175)</f>
        <v>568.994040761221</v>
      </c>
      <c r="E178" s="0" t="n">
        <f aca="false">D178*EXP((Inputs!$B$6-Inputs!$B$7-0.5*Inputs!$B$8^2)*$B$2+Inputs!$B$8*SQRT($B$2)*MC_Shocks!C175)</f>
        <v>566.644264774073</v>
      </c>
      <c r="F178" s="0" t="n">
        <f aca="false">E178*EXP((Inputs!$B$6-Inputs!$B$7-0.5*Inputs!$B$8^2)*$B$2+Inputs!$B$8*SQRT($B$2)*MC_Shocks!D175)</f>
        <v>559.930264274037</v>
      </c>
      <c r="G178" s="0" t="n">
        <f aca="false">F178*EXP((Inputs!$B$6-Inputs!$B$7-0.5*Inputs!$B$8^2)*$B$2+Inputs!$B$8*SQRT($B$2)*MC_Shocks!E175)</f>
        <v>562.425901693207</v>
      </c>
      <c r="H178" s="0" t="n">
        <f aca="false">G178*EXP((Inputs!$B$6-Inputs!$B$7-0.5*Inputs!$B$8^2)*$B$2+Inputs!$B$8*SQRT($B$2)*MC_Shocks!F175)</f>
        <v>562.110891501297</v>
      </c>
      <c r="I178" s="0" t="n">
        <f aca="false">H178*EXP((Inputs!$B$6-Inputs!$B$7-0.5*Inputs!$B$8^2)*$B$2+Inputs!$B$8*SQRT($B$2)*MC_Shocks!G175)</f>
        <v>554.610534940705</v>
      </c>
      <c r="J178" s="0" t="n">
        <f aca="false">I178*EXP((Inputs!$B$6-Inputs!$B$7-0.5*Inputs!$B$8^2)*$B$2+Inputs!$B$8*SQRT($B$2)*MC_Shocks!H175)</f>
        <v>551.001638689481</v>
      </c>
      <c r="K178" s="0" t="n">
        <f aca="false">J178*EXP((Inputs!$B$6-Inputs!$B$7-0.5*Inputs!$B$8^2)*$B$2+Inputs!$B$8*SQRT($B$2)*MC_Shocks!I175)</f>
        <v>552.527030890279</v>
      </c>
      <c r="L178" s="0" t="n">
        <f aca="false">K178*EXP((Inputs!$B$6-Inputs!$B$7-0.5*Inputs!$B$8^2)*$B$2+Inputs!$B$8*SQRT($B$2)*MC_Shocks!J175)</f>
        <v>550.203886734515</v>
      </c>
      <c r="M178" s="0" t="n">
        <f aca="false">L178*EXP((Inputs!$B$6-Inputs!$B$7-0.5*Inputs!$B$8^2)*$B$2+Inputs!$B$8*SQRT($B$2)*MC_Shocks!K175)</f>
        <v>547.221923834764</v>
      </c>
      <c r="N178" s="0" t="n">
        <f aca="false">M178*EXP((Inputs!$B$6-Inputs!$B$7-0.5*Inputs!$B$8^2)*$B$2+Inputs!$B$8*SQRT($B$2)*MC_Shocks!L175)</f>
        <v>546.949796177537</v>
      </c>
      <c r="O178" s="0" t="n">
        <f aca="false">N178*EXP((Inputs!$B$6-Inputs!$B$7-0.5*Inputs!$B$8^2)*$B$2+Inputs!$B$8*SQRT($B$2)*MC_Shocks!M175)</f>
        <v>548.494411775092</v>
      </c>
      <c r="P178" s="0" t="n">
        <f aca="false">O178*EXP((Inputs!$B$6-Inputs!$B$7-0.5*Inputs!$B$8^2)*$B$2+Inputs!$B$8*SQRT($B$2)*MC_Shocks!N175)</f>
        <v>542.33120339749</v>
      </c>
      <c r="Q178" s="0" t="n">
        <f aca="false">P178*EXP((Inputs!$B$6-Inputs!$B$7-0.5*Inputs!$B$8^2)*$B$2+Inputs!$B$8*SQRT($B$2)*MC_Shocks!O175)</f>
        <v>544.754572026828</v>
      </c>
      <c r="R178" s="0" t="n">
        <f aca="false">Q178*EXP((Inputs!$B$6-Inputs!$B$7-0.5*Inputs!$B$8^2)*$B$2+Inputs!$B$8*SQRT($B$2)*MC_Shocks!P175)</f>
        <v>541.358109084259</v>
      </c>
      <c r="S178" s="0" t="n">
        <f aca="false">R178*EXP((Inputs!$B$6-Inputs!$B$7-0.5*Inputs!$B$8^2)*$B$2+Inputs!$B$8*SQRT($B$2)*MC_Shocks!Q175)</f>
        <v>541.332181815004</v>
      </c>
      <c r="T178" s="0" t="n">
        <f aca="false">S178*EXP((Inputs!$B$6-Inputs!$B$7-0.5*Inputs!$B$8^2)*$B$2+Inputs!$B$8*SQRT($B$2)*MC_Shocks!R175)</f>
        <v>541.231146787039</v>
      </c>
      <c r="U178" s="0" t="n">
        <f aca="false">T178*EXP((Inputs!$B$6-Inputs!$B$7-0.5*Inputs!$B$8^2)*$B$2+Inputs!$B$8*SQRT($B$2)*MC_Shocks!S175)</f>
        <v>539.023720747935</v>
      </c>
      <c r="V178" s="0" t="n">
        <f aca="false">U178*EXP((Inputs!$B$6-Inputs!$B$7-0.5*Inputs!$B$8^2)*$B$2+Inputs!$B$8*SQRT($B$2)*MC_Shocks!T175)</f>
        <v>534.714657229757</v>
      </c>
      <c r="W178" s="0" t="n">
        <f aca="false">V178*EXP((Inputs!$B$6-Inputs!$B$7-0.5*Inputs!$B$8^2)*$B$2+Inputs!$B$8*SQRT($B$2)*MC_Shocks!U175)</f>
        <v>533.554510680543</v>
      </c>
      <c r="X178" s="0" t="n">
        <f aca="false">W178*EXP((Inputs!$B$6-Inputs!$B$7-0.5*Inputs!$B$8^2)*$B$2+Inputs!$B$8*SQRT($B$2)*MC_Shocks!V175)</f>
        <v>540.529519499089</v>
      </c>
      <c r="Y178" s="0" t="n">
        <f aca="false">X178*EXP((Inputs!$B$6-Inputs!$B$7-0.5*Inputs!$B$8^2)*$B$2+Inputs!$B$8*SQRT($B$2)*MC_Shocks!W175)</f>
        <v>534.772521804827</v>
      </c>
      <c r="Z178" s="0" t="n">
        <f aca="false">Y178*EXP((Inputs!$B$6-Inputs!$B$7-0.5*Inputs!$B$8^2)*$B$2+Inputs!$B$8*SQRT($B$2)*MC_Shocks!X175)</f>
        <v>542.051407350337</v>
      </c>
      <c r="AA178" s="0" t="n">
        <f aca="false">Z178*EXP((Inputs!$B$6-Inputs!$B$7-0.5*Inputs!$B$8^2)*$B$2+Inputs!$B$8*SQRT($B$2)*MC_Shocks!Y175)</f>
        <v>540.986764816007</v>
      </c>
      <c r="AB178" s="0" t="n">
        <f aca="false">AA178*EXP((Inputs!$B$6-Inputs!$B$7-0.5*Inputs!$B$8^2)*$B$2+Inputs!$B$8*SQRT($B$2)*MC_Shocks!Z175)</f>
        <v>541.189633815009</v>
      </c>
      <c r="AC178" s="0" t="n">
        <f aca="false">AB178*EXP((Inputs!$B$6-Inputs!$B$7-0.5*Inputs!$B$8^2)*$B$2+Inputs!$B$8*SQRT($B$2)*MC_Shocks!AA175)</f>
        <v>536.594793555836</v>
      </c>
      <c r="AD178" s="0" t="n">
        <f aca="false">AC178*EXP((Inputs!$B$6-Inputs!$B$7-0.5*Inputs!$B$8^2)*$B$2+Inputs!$B$8*SQRT($B$2)*MC_Shocks!AB175)</f>
        <v>533.37199780577</v>
      </c>
      <c r="AE178" s="0" t="n">
        <f aca="false">AD178*EXP((Inputs!$B$6-Inputs!$B$7-0.5*Inputs!$B$8^2)*$B$2+Inputs!$B$8*SQRT($B$2)*MC_Shocks!AC175)</f>
        <v>531.298429716527</v>
      </c>
      <c r="AF178" s="0" t="n">
        <f aca="false">AE178*EXP((Inputs!$B$6-Inputs!$B$7-0.5*Inputs!$B$8^2)*$B$2+Inputs!$B$8*SQRT($B$2)*MC_Shocks!AD175)</f>
        <v>526.959000823852</v>
      </c>
      <c r="AG178" s="0" t="n">
        <f aca="false">AF178*EXP((Inputs!$B$6-Inputs!$B$7-0.5*Inputs!$B$8^2)*$B$2+Inputs!$B$8*SQRT($B$2)*MC_Shocks!AE175)</f>
        <v>526.136001829588</v>
      </c>
      <c r="AH178" s="0" t="n">
        <f aca="false">AG178*EXP((Inputs!$B$6-Inputs!$B$7-0.5*Inputs!$B$8^2)*$B$2+Inputs!$B$8*SQRT($B$2)*MC_Shocks!AF175)</f>
        <v>524.489403434077</v>
      </c>
      <c r="AI178" s="0" t="n">
        <f aca="false">AH178*EXP((Inputs!$B$6-Inputs!$B$7-0.5*Inputs!$B$8^2)*$B$2+Inputs!$B$8*SQRT($B$2)*MC_Shocks!AG175)</f>
        <v>532.297065214894</v>
      </c>
      <c r="AJ178" s="0" t="n">
        <f aca="false">AI178*EXP((Inputs!$B$6-Inputs!$B$7-0.5*Inputs!$B$8^2)*$B$2+Inputs!$B$8*SQRT($B$2)*MC_Shocks!AH175)</f>
        <v>527.445966408725</v>
      </c>
      <c r="AK178" s="0" t="n">
        <f aca="false">AJ178*EXP((Inputs!$B$6-Inputs!$B$7-0.5*Inputs!$B$8^2)*$B$2+Inputs!$B$8*SQRT($B$2)*MC_Shocks!AI175)</f>
        <v>527.925615651285</v>
      </c>
      <c r="AL178" s="0" t="n">
        <f aca="false">AK178*EXP((Inputs!$B$6-Inputs!$B$7-0.5*Inputs!$B$8^2)*$B$2+Inputs!$B$8*SQRT($B$2)*MC_Shocks!AJ175)</f>
        <v>529.014518643718</v>
      </c>
      <c r="AM178" s="0" t="n">
        <f aca="false">AL178*EXP((Inputs!$B$6-Inputs!$B$7-0.5*Inputs!$B$8^2)*$B$2+Inputs!$B$8*SQRT($B$2)*MC_Shocks!AK175)</f>
        <v>524.591252927342</v>
      </c>
      <c r="AN178" s="0" t="n">
        <f aca="false">AM178*EXP((Inputs!$B$6-Inputs!$B$7-0.5*Inputs!$B$8^2)*$B$2+Inputs!$B$8*SQRT($B$2)*MC_Shocks!AL175)</f>
        <v>527.507085209654</v>
      </c>
      <c r="AO178" s="0" t="n">
        <f aca="false">AN178*EXP((Inputs!$B$6-Inputs!$B$7-0.5*Inputs!$B$8^2)*$B$2+Inputs!$B$8*SQRT($B$2)*MC_Shocks!AM175)</f>
        <v>525.892443611095</v>
      </c>
      <c r="AP178" s="0" t="n">
        <f aca="false">AO178*EXP((Inputs!$B$6-Inputs!$B$7-0.5*Inputs!$B$8^2)*$B$2+Inputs!$B$8*SQRT($B$2)*MC_Shocks!AN175)</f>
        <v>515.645240108545</v>
      </c>
      <c r="AQ178" s="0" t="n">
        <f aca="false">AP178*EXP((Inputs!$B$6-Inputs!$B$7-0.5*Inputs!$B$8^2)*$B$2+Inputs!$B$8*SQRT($B$2)*MC_Shocks!AO175)</f>
        <v>518.400390752606</v>
      </c>
      <c r="AR178" s="0" t="n">
        <f aca="false">AQ178*EXP((Inputs!$B$6-Inputs!$B$7-0.5*Inputs!$B$8^2)*$B$2+Inputs!$B$8*SQRT($B$2)*MC_Shocks!AP175)</f>
        <v>513.875787694149</v>
      </c>
      <c r="AS178" s="0" t="n">
        <f aca="false">AR178*EXP((Inputs!$B$6-Inputs!$B$7-0.5*Inputs!$B$8^2)*$B$2+Inputs!$B$8*SQRT($B$2)*MC_Shocks!AQ175)</f>
        <v>509.670250022668</v>
      </c>
      <c r="AT178" s="0" t="n">
        <f aca="false">AS178*EXP((Inputs!$B$6-Inputs!$B$7-0.5*Inputs!$B$8^2)*$B$2+Inputs!$B$8*SQRT($B$2)*MC_Shocks!AR175)</f>
        <v>512.507515921612</v>
      </c>
      <c r="AU178" s="0" t="n">
        <f aca="false">AT178*EXP((Inputs!$B$6-Inputs!$B$7-0.5*Inputs!$B$8^2)*$B$2+Inputs!$B$8*SQRT($B$2)*MC_Shocks!AS175)</f>
        <v>511.146215529235</v>
      </c>
      <c r="AV178" s="0" t="n">
        <f aca="false">AU178*EXP((Inputs!$B$6-Inputs!$B$7-0.5*Inputs!$B$8^2)*$B$2+Inputs!$B$8*SQRT($B$2)*MC_Shocks!AT175)</f>
        <v>514.929842750638</v>
      </c>
      <c r="AW178" s="0" t="n">
        <f aca="false">AV178*EXP((Inputs!$B$6-Inputs!$B$7-0.5*Inputs!$B$8^2)*$B$2+Inputs!$B$8*SQRT($B$2)*MC_Shocks!AU175)</f>
        <v>519.946120532287</v>
      </c>
      <c r="AX178" s="0" t="n">
        <f aca="false">AW178*EXP((Inputs!$B$6-Inputs!$B$7-0.5*Inputs!$B$8^2)*$B$2+Inputs!$B$8*SQRT($B$2)*MC_Shocks!AV175)</f>
        <v>517.341566849718</v>
      </c>
      <c r="AY178" s="0" t="n">
        <f aca="false">AX178*EXP((Inputs!$B$6-Inputs!$B$7-0.5*Inputs!$B$8^2)*$B$2+Inputs!$B$8*SQRT($B$2)*MC_Shocks!AW175)</f>
        <v>520.656531292579</v>
      </c>
      <c r="AZ178" s="0" t="n">
        <f aca="false">AY178*EXP((Inputs!$B$6-Inputs!$B$7-0.5*Inputs!$B$8^2)*$B$2+Inputs!$B$8*SQRT($B$2)*MC_Shocks!AX175)</f>
        <v>517.594367954464</v>
      </c>
      <c r="BA178" s="0" t="n">
        <f aca="false">AZ178*EXP((Inputs!$B$6-Inputs!$B$7-0.5*Inputs!$B$8^2)*$B$2+Inputs!$B$8*SQRT($B$2)*MC_Shocks!AY175)</f>
        <v>526.895065071183</v>
      </c>
      <c r="BB178" s="0" t="n">
        <f aca="false">BA178*EXP((Inputs!$B$6-Inputs!$B$7-0.5*Inputs!$B$8^2)*$B$2+Inputs!$B$8*SQRT($B$2)*MC_Shocks!AZ175)</f>
        <v>524.055994340397</v>
      </c>
      <c r="BC178" s="0" t="n">
        <f aca="false">BB178*EXP((Inputs!$B$6-Inputs!$B$7-0.5*Inputs!$B$8^2)*$B$2+Inputs!$B$8*SQRT($B$2)*MC_Shocks!BA175)</f>
        <v>528.38901189893</v>
      </c>
      <c r="BD178" s="0" t="n">
        <f aca="false">BC178*EXP((Inputs!$B$6-Inputs!$B$7-0.5*Inputs!$B$8^2)*$B$2+Inputs!$B$8*SQRT($B$2)*MC_Shocks!BB175)</f>
        <v>531.98796050486</v>
      </c>
      <c r="BE178" s="0" t="n">
        <f aca="false">BD178*EXP((Inputs!$B$6-Inputs!$B$7-0.5*Inputs!$B$8^2)*$B$2+Inputs!$B$8*SQRT($B$2)*MC_Shocks!BC175)</f>
        <v>533.373910328061</v>
      </c>
      <c r="BF178" s="0" t="n">
        <f aca="false">BE178*EXP((Inputs!$B$6-Inputs!$B$7-0.5*Inputs!$B$8^2)*$B$2+Inputs!$B$8*SQRT($B$2)*MC_Shocks!BD175)</f>
        <v>530.594265203992</v>
      </c>
      <c r="BG178" s="0" t="n">
        <f aca="false">BF178*EXP((Inputs!$B$6-Inputs!$B$7-0.5*Inputs!$B$8^2)*$B$2+Inputs!$B$8*SQRT($B$2)*MC_Shocks!BE175)</f>
        <v>530.007379922163</v>
      </c>
      <c r="BH178" s="0" t="n">
        <f aca="false">BG178*EXP((Inputs!$B$6-Inputs!$B$7-0.5*Inputs!$B$8^2)*$B$2+Inputs!$B$8*SQRT($B$2)*MC_Shocks!BF175)</f>
        <v>521.078617705806</v>
      </c>
      <c r="BI178" s="0" t="n">
        <f aca="false">BH178*EXP((Inputs!$B$6-Inputs!$B$7-0.5*Inputs!$B$8^2)*$B$2+Inputs!$B$8*SQRT($B$2)*MC_Shocks!BG175)</f>
        <v>522.056370335662</v>
      </c>
      <c r="BJ178" s="0" t="n">
        <f aca="false">BI178*EXP((Inputs!$B$6-Inputs!$B$7-0.5*Inputs!$B$8^2)*$B$2+Inputs!$B$8*SQRT($B$2)*MC_Shocks!BH175)</f>
        <v>523.555678958163</v>
      </c>
      <c r="BK178" s="0" t="n">
        <f aca="false">BJ178*EXP((Inputs!$B$6-Inputs!$B$7-0.5*Inputs!$B$8^2)*$B$2+Inputs!$B$8*SQRT($B$2)*MC_Shocks!BI175)</f>
        <v>524.159882519945</v>
      </c>
      <c r="BL178" s="0" t="n">
        <f aca="false">BK178*EXP((Inputs!$B$6-Inputs!$B$7-0.5*Inputs!$B$8^2)*$B$2+Inputs!$B$8*SQRT($B$2)*MC_Shocks!BJ175)</f>
        <v>511.989421129114</v>
      </c>
      <c r="BM178" s="0" t="n">
        <f aca="false">BL178*EXP((Inputs!$B$6-Inputs!$B$7-0.5*Inputs!$B$8^2)*$B$2+Inputs!$B$8*SQRT($B$2)*MC_Shocks!BK175)</f>
        <v>506.922456507714</v>
      </c>
      <c r="BN178" s="0" t="n">
        <f aca="false">AVERAGE(C178:BM178)</f>
        <v>533.688657756602</v>
      </c>
      <c r="BO178" s="0" t="n">
        <f aca="false">MAX(B178:BM178)</f>
        <v>574.788024902344</v>
      </c>
      <c r="BP178" s="0" t="n">
        <f aca="false">MAX(BM178-Inputs!$B$4,0)</f>
        <v>0</v>
      </c>
      <c r="BQ178" s="0" t="n">
        <f aca="false">MAX(Inputs!$B$4-BM178,0)</f>
        <v>68.0775434922862</v>
      </c>
      <c r="BR178" s="0" t="n">
        <f aca="false">MAX(BN178-Inputs!$B$4,0)</f>
        <v>0</v>
      </c>
      <c r="BS178" s="0" t="n">
        <f aca="false">IF(BO178&gt;=Inputs!$B$9,0,MAX(BM178-Inputs!$B$4,0))</f>
        <v>0</v>
      </c>
    </row>
    <row r="179" customFormat="false" ht="15" hidden="false" customHeight="false" outlineLevel="0" collapsed="false">
      <c r="A179" s="0" t="n">
        <v>175</v>
      </c>
      <c r="B179" s="0" t="n">
        <f aca="false">Inputs!$B$3</f>
        <v>574.788024902344</v>
      </c>
      <c r="C179" s="0" t="n">
        <f aca="false">B179*EXP((Inputs!$B$6-Inputs!$B$7-0.5*Inputs!$B$8^2)*$B$2+Inputs!$B$8*SQRT($B$2)*MC_Shocks!A176)</f>
        <v>571.440903319665</v>
      </c>
      <c r="D179" s="0" t="n">
        <f aca="false">C179*EXP((Inputs!$B$6-Inputs!$B$7-0.5*Inputs!$B$8^2)*$B$2+Inputs!$B$8*SQRT($B$2)*MC_Shocks!B176)</f>
        <v>572.81861780869</v>
      </c>
      <c r="E179" s="0" t="n">
        <f aca="false">D179*EXP((Inputs!$B$6-Inputs!$B$7-0.5*Inputs!$B$8^2)*$B$2+Inputs!$B$8*SQRT($B$2)*MC_Shocks!C176)</f>
        <v>574.189086027926</v>
      </c>
      <c r="F179" s="0" t="n">
        <f aca="false">E179*EXP((Inputs!$B$6-Inputs!$B$7-0.5*Inputs!$B$8^2)*$B$2+Inputs!$B$8*SQRT($B$2)*MC_Shocks!D176)</f>
        <v>573.468328010634</v>
      </c>
      <c r="G179" s="0" t="n">
        <f aca="false">F179*EXP((Inputs!$B$6-Inputs!$B$7-0.5*Inputs!$B$8^2)*$B$2+Inputs!$B$8*SQRT($B$2)*MC_Shocks!E176)</f>
        <v>576.419915484087</v>
      </c>
      <c r="H179" s="0" t="n">
        <f aca="false">G179*EXP((Inputs!$B$6-Inputs!$B$7-0.5*Inputs!$B$8^2)*$B$2+Inputs!$B$8*SQRT($B$2)*MC_Shocks!F176)</f>
        <v>571.800184196747</v>
      </c>
      <c r="I179" s="0" t="n">
        <f aca="false">H179*EXP((Inputs!$B$6-Inputs!$B$7-0.5*Inputs!$B$8^2)*$B$2+Inputs!$B$8*SQRT($B$2)*MC_Shocks!G176)</f>
        <v>574.629163806411</v>
      </c>
      <c r="J179" s="0" t="n">
        <f aca="false">I179*EXP((Inputs!$B$6-Inputs!$B$7-0.5*Inputs!$B$8^2)*$B$2+Inputs!$B$8*SQRT($B$2)*MC_Shocks!H176)</f>
        <v>576.851771604019</v>
      </c>
      <c r="K179" s="0" t="n">
        <f aca="false">J179*EXP((Inputs!$B$6-Inputs!$B$7-0.5*Inputs!$B$8^2)*$B$2+Inputs!$B$8*SQRT($B$2)*MC_Shocks!I176)</f>
        <v>578.636684793748</v>
      </c>
      <c r="L179" s="0" t="n">
        <f aca="false">K179*EXP((Inputs!$B$6-Inputs!$B$7-0.5*Inputs!$B$8^2)*$B$2+Inputs!$B$8*SQRT($B$2)*MC_Shocks!J176)</f>
        <v>577.856172554516</v>
      </c>
      <c r="M179" s="0" t="n">
        <f aca="false">L179*EXP((Inputs!$B$6-Inputs!$B$7-0.5*Inputs!$B$8^2)*$B$2+Inputs!$B$8*SQRT($B$2)*MC_Shocks!K176)</f>
        <v>586.365050293052</v>
      </c>
      <c r="N179" s="0" t="n">
        <f aca="false">M179*EXP((Inputs!$B$6-Inputs!$B$7-0.5*Inputs!$B$8^2)*$B$2+Inputs!$B$8*SQRT($B$2)*MC_Shocks!L176)</f>
        <v>588.719228536703</v>
      </c>
      <c r="O179" s="0" t="n">
        <f aca="false">N179*EXP((Inputs!$B$6-Inputs!$B$7-0.5*Inputs!$B$8^2)*$B$2+Inputs!$B$8*SQRT($B$2)*MC_Shocks!M176)</f>
        <v>584.269258299765</v>
      </c>
      <c r="P179" s="0" t="n">
        <f aca="false">O179*EXP((Inputs!$B$6-Inputs!$B$7-0.5*Inputs!$B$8^2)*$B$2+Inputs!$B$8*SQRT($B$2)*MC_Shocks!N176)</f>
        <v>585.476508826103</v>
      </c>
      <c r="Q179" s="0" t="n">
        <f aca="false">P179*EXP((Inputs!$B$6-Inputs!$B$7-0.5*Inputs!$B$8^2)*$B$2+Inputs!$B$8*SQRT($B$2)*MC_Shocks!O176)</f>
        <v>589.03747690944</v>
      </c>
      <c r="R179" s="0" t="n">
        <f aca="false">Q179*EXP((Inputs!$B$6-Inputs!$B$7-0.5*Inputs!$B$8^2)*$B$2+Inputs!$B$8*SQRT($B$2)*MC_Shocks!P176)</f>
        <v>586.351063580005</v>
      </c>
      <c r="S179" s="0" t="n">
        <f aca="false">R179*EXP((Inputs!$B$6-Inputs!$B$7-0.5*Inputs!$B$8^2)*$B$2+Inputs!$B$8*SQRT($B$2)*MC_Shocks!Q176)</f>
        <v>591.495559824304</v>
      </c>
      <c r="T179" s="0" t="n">
        <f aca="false">S179*EXP((Inputs!$B$6-Inputs!$B$7-0.5*Inputs!$B$8^2)*$B$2+Inputs!$B$8*SQRT($B$2)*MC_Shocks!R176)</f>
        <v>593.346866431382</v>
      </c>
      <c r="U179" s="0" t="n">
        <f aca="false">T179*EXP((Inputs!$B$6-Inputs!$B$7-0.5*Inputs!$B$8^2)*$B$2+Inputs!$B$8*SQRT($B$2)*MC_Shocks!S176)</f>
        <v>582.477583486509</v>
      </c>
      <c r="V179" s="0" t="n">
        <f aca="false">U179*EXP((Inputs!$B$6-Inputs!$B$7-0.5*Inputs!$B$8^2)*$B$2+Inputs!$B$8*SQRT($B$2)*MC_Shocks!T176)</f>
        <v>583.919023739228</v>
      </c>
      <c r="W179" s="0" t="n">
        <f aca="false">V179*EXP((Inputs!$B$6-Inputs!$B$7-0.5*Inputs!$B$8^2)*$B$2+Inputs!$B$8*SQRT($B$2)*MC_Shocks!U176)</f>
        <v>582.096143735657</v>
      </c>
      <c r="X179" s="0" t="n">
        <f aca="false">W179*EXP((Inputs!$B$6-Inputs!$B$7-0.5*Inputs!$B$8^2)*$B$2+Inputs!$B$8*SQRT($B$2)*MC_Shocks!V176)</f>
        <v>584.637141436019</v>
      </c>
      <c r="Y179" s="0" t="n">
        <f aca="false">X179*EXP((Inputs!$B$6-Inputs!$B$7-0.5*Inputs!$B$8^2)*$B$2+Inputs!$B$8*SQRT($B$2)*MC_Shocks!W176)</f>
        <v>589.088325572376</v>
      </c>
      <c r="Z179" s="0" t="n">
        <f aca="false">Y179*EXP((Inputs!$B$6-Inputs!$B$7-0.5*Inputs!$B$8^2)*$B$2+Inputs!$B$8*SQRT($B$2)*MC_Shocks!X176)</f>
        <v>590.056722174011</v>
      </c>
      <c r="AA179" s="0" t="n">
        <f aca="false">Z179*EXP((Inputs!$B$6-Inputs!$B$7-0.5*Inputs!$B$8^2)*$B$2+Inputs!$B$8*SQRT($B$2)*MC_Shocks!Y176)</f>
        <v>597.959711894934</v>
      </c>
      <c r="AB179" s="0" t="n">
        <f aca="false">AA179*EXP((Inputs!$B$6-Inputs!$B$7-0.5*Inputs!$B$8^2)*$B$2+Inputs!$B$8*SQRT($B$2)*MC_Shocks!Z176)</f>
        <v>597.168927045056</v>
      </c>
      <c r="AC179" s="0" t="n">
        <f aca="false">AB179*EXP((Inputs!$B$6-Inputs!$B$7-0.5*Inputs!$B$8^2)*$B$2+Inputs!$B$8*SQRT($B$2)*MC_Shocks!AA176)</f>
        <v>600.192847676226</v>
      </c>
      <c r="AD179" s="0" t="n">
        <f aca="false">AC179*EXP((Inputs!$B$6-Inputs!$B$7-0.5*Inputs!$B$8^2)*$B$2+Inputs!$B$8*SQRT($B$2)*MC_Shocks!AB176)</f>
        <v>604.094668821442</v>
      </c>
      <c r="AE179" s="0" t="n">
        <f aca="false">AD179*EXP((Inputs!$B$6-Inputs!$B$7-0.5*Inputs!$B$8^2)*$B$2+Inputs!$B$8*SQRT($B$2)*MC_Shocks!AC176)</f>
        <v>603.685283333424</v>
      </c>
      <c r="AF179" s="0" t="n">
        <f aca="false">AE179*EXP((Inputs!$B$6-Inputs!$B$7-0.5*Inputs!$B$8^2)*$B$2+Inputs!$B$8*SQRT($B$2)*MC_Shocks!AD176)</f>
        <v>607.483686872424</v>
      </c>
      <c r="AG179" s="0" t="n">
        <f aca="false">AF179*EXP((Inputs!$B$6-Inputs!$B$7-0.5*Inputs!$B$8^2)*$B$2+Inputs!$B$8*SQRT($B$2)*MC_Shocks!AE176)</f>
        <v>604.68165658418</v>
      </c>
      <c r="AH179" s="0" t="n">
        <f aca="false">AG179*EXP((Inputs!$B$6-Inputs!$B$7-0.5*Inputs!$B$8^2)*$B$2+Inputs!$B$8*SQRT($B$2)*MC_Shocks!AF176)</f>
        <v>602.714875138029</v>
      </c>
      <c r="AI179" s="0" t="n">
        <f aca="false">AH179*EXP((Inputs!$B$6-Inputs!$B$7-0.5*Inputs!$B$8^2)*$B$2+Inputs!$B$8*SQRT($B$2)*MC_Shocks!AG176)</f>
        <v>596.528278126653</v>
      </c>
      <c r="AJ179" s="0" t="n">
        <f aca="false">AI179*EXP((Inputs!$B$6-Inputs!$B$7-0.5*Inputs!$B$8^2)*$B$2+Inputs!$B$8*SQRT($B$2)*MC_Shocks!AH176)</f>
        <v>597.728157205075</v>
      </c>
      <c r="AK179" s="0" t="n">
        <f aca="false">AJ179*EXP((Inputs!$B$6-Inputs!$B$7-0.5*Inputs!$B$8^2)*$B$2+Inputs!$B$8*SQRT($B$2)*MC_Shocks!AI176)</f>
        <v>599.328942745588</v>
      </c>
      <c r="AL179" s="0" t="n">
        <f aca="false">AK179*EXP((Inputs!$B$6-Inputs!$B$7-0.5*Inputs!$B$8^2)*$B$2+Inputs!$B$8*SQRT($B$2)*MC_Shocks!AJ176)</f>
        <v>605.019069210189</v>
      </c>
      <c r="AM179" s="0" t="n">
        <f aca="false">AL179*EXP((Inputs!$B$6-Inputs!$B$7-0.5*Inputs!$B$8^2)*$B$2+Inputs!$B$8*SQRT($B$2)*MC_Shocks!AK176)</f>
        <v>608.885591633489</v>
      </c>
      <c r="AN179" s="0" t="n">
        <f aca="false">AM179*EXP((Inputs!$B$6-Inputs!$B$7-0.5*Inputs!$B$8^2)*$B$2+Inputs!$B$8*SQRT($B$2)*MC_Shocks!AL176)</f>
        <v>607.56881411807</v>
      </c>
      <c r="AO179" s="0" t="n">
        <f aca="false">AN179*EXP((Inputs!$B$6-Inputs!$B$7-0.5*Inputs!$B$8^2)*$B$2+Inputs!$B$8*SQRT($B$2)*MC_Shocks!AM176)</f>
        <v>601.973435522208</v>
      </c>
      <c r="AP179" s="0" t="n">
        <f aca="false">AO179*EXP((Inputs!$B$6-Inputs!$B$7-0.5*Inputs!$B$8^2)*$B$2+Inputs!$B$8*SQRT($B$2)*MC_Shocks!AN176)</f>
        <v>604.101016834429</v>
      </c>
      <c r="AQ179" s="0" t="n">
        <f aca="false">AP179*EXP((Inputs!$B$6-Inputs!$B$7-0.5*Inputs!$B$8^2)*$B$2+Inputs!$B$8*SQRT($B$2)*MC_Shocks!AO176)</f>
        <v>609.505101985016</v>
      </c>
      <c r="AR179" s="0" t="n">
        <f aca="false">AQ179*EXP((Inputs!$B$6-Inputs!$B$7-0.5*Inputs!$B$8^2)*$B$2+Inputs!$B$8*SQRT($B$2)*MC_Shocks!AP176)</f>
        <v>613.225358371712</v>
      </c>
      <c r="AS179" s="0" t="n">
        <f aca="false">AR179*EXP((Inputs!$B$6-Inputs!$B$7-0.5*Inputs!$B$8^2)*$B$2+Inputs!$B$8*SQRT($B$2)*MC_Shocks!AQ176)</f>
        <v>618.582113846773</v>
      </c>
      <c r="AT179" s="0" t="n">
        <f aca="false">AS179*EXP((Inputs!$B$6-Inputs!$B$7-0.5*Inputs!$B$8^2)*$B$2+Inputs!$B$8*SQRT($B$2)*MC_Shocks!AR176)</f>
        <v>617.601459718591</v>
      </c>
      <c r="AU179" s="0" t="n">
        <f aca="false">AT179*EXP((Inputs!$B$6-Inputs!$B$7-0.5*Inputs!$B$8^2)*$B$2+Inputs!$B$8*SQRT($B$2)*MC_Shocks!AS176)</f>
        <v>615.37757338775</v>
      </c>
      <c r="AV179" s="0" t="n">
        <f aca="false">AU179*EXP((Inputs!$B$6-Inputs!$B$7-0.5*Inputs!$B$8^2)*$B$2+Inputs!$B$8*SQRT($B$2)*MC_Shocks!AT176)</f>
        <v>611.84839909663</v>
      </c>
      <c r="AW179" s="0" t="n">
        <f aca="false">AV179*EXP((Inputs!$B$6-Inputs!$B$7-0.5*Inputs!$B$8^2)*$B$2+Inputs!$B$8*SQRT($B$2)*MC_Shocks!AU176)</f>
        <v>611.63484207327</v>
      </c>
      <c r="AX179" s="0" t="n">
        <f aca="false">AW179*EXP((Inputs!$B$6-Inputs!$B$7-0.5*Inputs!$B$8^2)*$B$2+Inputs!$B$8*SQRT($B$2)*MC_Shocks!AV176)</f>
        <v>611.311293335247</v>
      </c>
      <c r="AY179" s="0" t="n">
        <f aca="false">AX179*EXP((Inputs!$B$6-Inputs!$B$7-0.5*Inputs!$B$8^2)*$B$2+Inputs!$B$8*SQRT($B$2)*MC_Shocks!AW176)</f>
        <v>612.372161328101</v>
      </c>
      <c r="AZ179" s="0" t="n">
        <f aca="false">AY179*EXP((Inputs!$B$6-Inputs!$B$7-0.5*Inputs!$B$8^2)*$B$2+Inputs!$B$8*SQRT($B$2)*MC_Shocks!AX176)</f>
        <v>611.802073242615</v>
      </c>
      <c r="BA179" s="0" t="n">
        <f aca="false">AZ179*EXP((Inputs!$B$6-Inputs!$B$7-0.5*Inputs!$B$8^2)*$B$2+Inputs!$B$8*SQRT($B$2)*MC_Shocks!AY176)</f>
        <v>611.211519252813</v>
      </c>
      <c r="BB179" s="0" t="n">
        <f aca="false">BA179*EXP((Inputs!$B$6-Inputs!$B$7-0.5*Inputs!$B$8^2)*$B$2+Inputs!$B$8*SQRT($B$2)*MC_Shocks!AZ176)</f>
        <v>607.514430425353</v>
      </c>
      <c r="BC179" s="0" t="n">
        <f aca="false">BB179*EXP((Inputs!$B$6-Inputs!$B$7-0.5*Inputs!$B$8^2)*$B$2+Inputs!$B$8*SQRT($B$2)*MC_Shocks!BA176)</f>
        <v>612.127187313848</v>
      </c>
      <c r="BD179" s="0" t="n">
        <f aca="false">BC179*EXP((Inputs!$B$6-Inputs!$B$7-0.5*Inputs!$B$8^2)*$B$2+Inputs!$B$8*SQRT($B$2)*MC_Shocks!BB176)</f>
        <v>612.556648718874</v>
      </c>
      <c r="BE179" s="0" t="n">
        <f aca="false">BD179*EXP((Inputs!$B$6-Inputs!$B$7-0.5*Inputs!$B$8^2)*$B$2+Inputs!$B$8*SQRT($B$2)*MC_Shocks!BC176)</f>
        <v>611.767248115614</v>
      </c>
      <c r="BF179" s="0" t="n">
        <f aca="false">BE179*EXP((Inputs!$B$6-Inputs!$B$7-0.5*Inputs!$B$8^2)*$B$2+Inputs!$B$8*SQRT($B$2)*MC_Shocks!BD176)</f>
        <v>608.207980858046</v>
      </c>
      <c r="BG179" s="0" t="n">
        <f aca="false">BF179*EXP((Inputs!$B$6-Inputs!$B$7-0.5*Inputs!$B$8^2)*$B$2+Inputs!$B$8*SQRT($B$2)*MC_Shocks!BE176)</f>
        <v>601.872248041529</v>
      </c>
      <c r="BH179" s="0" t="n">
        <f aca="false">BG179*EXP((Inputs!$B$6-Inputs!$B$7-0.5*Inputs!$B$8^2)*$B$2+Inputs!$B$8*SQRT($B$2)*MC_Shocks!BF176)</f>
        <v>608.207171699224</v>
      </c>
      <c r="BI179" s="0" t="n">
        <f aca="false">BH179*EXP((Inputs!$B$6-Inputs!$B$7-0.5*Inputs!$B$8^2)*$B$2+Inputs!$B$8*SQRT($B$2)*MC_Shocks!BG176)</f>
        <v>610.946761384814</v>
      </c>
      <c r="BJ179" s="0" t="n">
        <f aca="false">BI179*EXP((Inputs!$B$6-Inputs!$B$7-0.5*Inputs!$B$8^2)*$B$2+Inputs!$B$8*SQRT($B$2)*MC_Shocks!BH176)</f>
        <v>603.183626924889</v>
      </c>
      <c r="BK179" s="0" t="n">
        <f aca="false">BJ179*EXP((Inputs!$B$6-Inputs!$B$7-0.5*Inputs!$B$8^2)*$B$2+Inputs!$B$8*SQRT($B$2)*MC_Shocks!BI176)</f>
        <v>606.903608396399</v>
      </c>
      <c r="BL179" s="0" t="n">
        <f aca="false">BK179*EXP((Inputs!$B$6-Inputs!$B$7-0.5*Inputs!$B$8^2)*$B$2+Inputs!$B$8*SQRT($B$2)*MC_Shocks!BJ176)</f>
        <v>611.418894894713</v>
      </c>
      <c r="BM179" s="0" t="n">
        <f aca="false">BL179*EXP((Inputs!$B$6-Inputs!$B$7-0.5*Inputs!$B$8^2)*$B$2+Inputs!$B$8*SQRT($B$2)*MC_Shocks!BK176)</f>
        <v>612.080195257183</v>
      </c>
      <c r="BN179" s="0" t="n">
        <f aca="false">AVERAGE(C179:BM179)</f>
        <v>597.711422871134</v>
      </c>
      <c r="BO179" s="0" t="n">
        <f aca="false">MAX(B179:BM179)</f>
        <v>618.582113846773</v>
      </c>
      <c r="BP179" s="0" t="n">
        <f aca="false">MAX(BM179-Inputs!$B$4,0)</f>
        <v>37.0801952571829</v>
      </c>
      <c r="BQ179" s="0" t="n">
        <f aca="false">MAX(Inputs!$B$4-BM179,0)</f>
        <v>0</v>
      </c>
      <c r="BR179" s="0" t="n">
        <f aca="false">MAX(BN179-Inputs!$B$4,0)</f>
        <v>22.7114228711337</v>
      </c>
      <c r="BS179" s="0" t="n">
        <f aca="false">IF(BO179&gt;=Inputs!$B$9,0,MAX(BM179-Inputs!$B$4,0))</f>
        <v>0</v>
      </c>
    </row>
    <row r="180" customFormat="false" ht="15" hidden="false" customHeight="false" outlineLevel="0" collapsed="false">
      <c r="A180" s="0" t="n">
        <v>176</v>
      </c>
      <c r="B180" s="0" t="n">
        <f aca="false">Inputs!$B$3</f>
        <v>574.788024902344</v>
      </c>
      <c r="C180" s="0" t="n">
        <f aca="false">B180*EXP((Inputs!$B$6-Inputs!$B$7-0.5*Inputs!$B$8^2)*$B$2+Inputs!$B$8*SQRT($B$2)*MC_Shocks!A177)</f>
        <v>582.17634468636</v>
      </c>
      <c r="D180" s="0" t="n">
        <f aca="false">C180*EXP((Inputs!$B$6-Inputs!$B$7-0.5*Inputs!$B$8^2)*$B$2+Inputs!$B$8*SQRT($B$2)*MC_Shocks!B177)</f>
        <v>583.23311215842</v>
      </c>
      <c r="E180" s="0" t="n">
        <f aca="false">D180*EXP((Inputs!$B$6-Inputs!$B$7-0.5*Inputs!$B$8^2)*$B$2+Inputs!$B$8*SQRT($B$2)*MC_Shocks!C177)</f>
        <v>576.768906554475</v>
      </c>
      <c r="F180" s="0" t="n">
        <f aca="false">E180*EXP((Inputs!$B$6-Inputs!$B$7-0.5*Inputs!$B$8^2)*$B$2+Inputs!$B$8*SQRT($B$2)*MC_Shocks!D177)</f>
        <v>578.49672004788</v>
      </c>
      <c r="G180" s="0" t="n">
        <f aca="false">F180*EXP((Inputs!$B$6-Inputs!$B$7-0.5*Inputs!$B$8^2)*$B$2+Inputs!$B$8*SQRT($B$2)*MC_Shocks!E177)</f>
        <v>579.676370155227</v>
      </c>
      <c r="H180" s="0" t="n">
        <f aca="false">G180*EXP((Inputs!$B$6-Inputs!$B$7-0.5*Inputs!$B$8^2)*$B$2+Inputs!$B$8*SQRT($B$2)*MC_Shocks!F177)</f>
        <v>576.963128665743</v>
      </c>
      <c r="I180" s="0" t="n">
        <f aca="false">H180*EXP((Inputs!$B$6-Inputs!$B$7-0.5*Inputs!$B$8^2)*$B$2+Inputs!$B$8*SQRT($B$2)*MC_Shocks!G177)</f>
        <v>579.648978162871</v>
      </c>
      <c r="J180" s="0" t="n">
        <f aca="false">I180*EXP((Inputs!$B$6-Inputs!$B$7-0.5*Inputs!$B$8^2)*$B$2+Inputs!$B$8*SQRT($B$2)*MC_Shocks!H177)</f>
        <v>572.084961529778</v>
      </c>
      <c r="K180" s="0" t="n">
        <f aca="false">J180*EXP((Inputs!$B$6-Inputs!$B$7-0.5*Inputs!$B$8^2)*$B$2+Inputs!$B$8*SQRT($B$2)*MC_Shocks!I177)</f>
        <v>576.652579665538</v>
      </c>
      <c r="L180" s="0" t="n">
        <f aca="false">K180*EXP((Inputs!$B$6-Inputs!$B$7-0.5*Inputs!$B$8^2)*$B$2+Inputs!$B$8*SQRT($B$2)*MC_Shocks!J177)</f>
        <v>572.703535462354</v>
      </c>
      <c r="M180" s="0" t="n">
        <f aca="false">L180*EXP((Inputs!$B$6-Inputs!$B$7-0.5*Inputs!$B$8^2)*$B$2+Inputs!$B$8*SQRT($B$2)*MC_Shocks!K177)</f>
        <v>568.299734568747</v>
      </c>
      <c r="N180" s="0" t="n">
        <f aca="false">M180*EXP((Inputs!$B$6-Inputs!$B$7-0.5*Inputs!$B$8^2)*$B$2+Inputs!$B$8*SQRT($B$2)*MC_Shocks!L177)</f>
        <v>567.840370561924</v>
      </c>
      <c r="O180" s="0" t="n">
        <f aca="false">N180*EXP((Inputs!$B$6-Inputs!$B$7-0.5*Inputs!$B$8^2)*$B$2+Inputs!$B$8*SQRT($B$2)*MC_Shocks!M177)</f>
        <v>569.84786776071</v>
      </c>
      <c r="P180" s="0" t="n">
        <f aca="false">O180*EXP((Inputs!$B$6-Inputs!$B$7-0.5*Inputs!$B$8^2)*$B$2+Inputs!$B$8*SQRT($B$2)*MC_Shocks!N177)</f>
        <v>570.64320671237</v>
      </c>
      <c r="Q180" s="0" t="n">
        <f aca="false">P180*EXP((Inputs!$B$6-Inputs!$B$7-0.5*Inputs!$B$8^2)*$B$2+Inputs!$B$8*SQRT($B$2)*MC_Shocks!O177)</f>
        <v>567.344667927988</v>
      </c>
      <c r="R180" s="0" t="n">
        <f aca="false">Q180*EXP((Inputs!$B$6-Inputs!$B$7-0.5*Inputs!$B$8^2)*$B$2+Inputs!$B$8*SQRT($B$2)*MC_Shocks!P177)</f>
        <v>565.124770835219</v>
      </c>
      <c r="S180" s="0" t="n">
        <f aca="false">R180*EXP((Inputs!$B$6-Inputs!$B$7-0.5*Inputs!$B$8^2)*$B$2+Inputs!$B$8*SQRT($B$2)*MC_Shocks!Q177)</f>
        <v>560.120806909282</v>
      </c>
      <c r="T180" s="0" t="n">
        <f aca="false">S180*EXP((Inputs!$B$6-Inputs!$B$7-0.5*Inputs!$B$8^2)*$B$2+Inputs!$B$8*SQRT($B$2)*MC_Shocks!R177)</f>
        <v>559.176093028224</v>
      </c>
      <c r="U180" s="0" t="n">
        <f aca="false">T180*EXP((Inputs!$B$6-Inputs!$B$7-0.5*Inputs!$B$8^2)*$B$2+Inputs!$B$8*SQRT($B$2)*MC_Shocks!S177)</f>
        <v>564.018395428732</v>
      </c>
      <c r="V180" s="0" t="n">
        <f aca="false">U180*EXP((Inputs!$B$6-Inputs!$B$7-0.5*Inputs!$B$8^2)*$B$2+Inputs!$B$8*SQRT($B$2)*MC_Shocks!T177)</f>
        <v>564.052525213206</v>
      </c>
      <c r="W180" s="0" t="n">
        <f aca="false">V180*EXP((Inputs!$B$6-Inputs!$B$7-0.5*Inputs!$B$8^2)*$B$2+Inputs!$B$8*SQRT($B$2)*MC_Shocks!U177)</f>
        <v>567.964776979209</v>
      </c>
      <c r="X180" s="0" t="n">
        <f aca="false">W180*EXP((Inputs!$B$6-Inputs!$B$7-0.5*Inputs!$B$8^2)*$B$2+Inputs!$B$8*SQRT($B$2)*MC_Shocks!V177)</f>
        <v>574.614495980365</v>
      </c>
      <c r="Y180" s="0" t="n">
        <f aca="false">X180*EXP((Inputs!$B$6-Inputs!$B$7-0.5*Inputs!$B$8^2)*$B$2+Inputs!$B$8*SQRT($B$2)*MC_Shocks!W177)</f>
        <v>571.994270044945</v>
      </c>
      <c r="Z180" s="0" t="n">
        <f aca="false">Y180*EXP((Inputs!$B$6-Inputs!$B$7-0.5*Inputs!$B$8^2)*$B$2+Inputs!$B$8*SQRT($B$2)*MC_Shocks!X177)</f>
        <v>571.202177578229</v>
      </c>
      <c r="AA180" s="0" t="n">
        <f aca="false">Z180*EXP((Inputs!$B$6-Inputs!$B$7-0.5*Inputs!$B$8^2)*$B$2+Inputs!$B$8*SQRT($B$2)*MC_Shocks!Y177)</f>
        <v>581.180592645857</v>
      </c>
      <c r="AB180" s="0" t="n">
        <f aca="false">AA180*EXP((Inputs!$B$6-Inputs!$B$7-0.5*Inputs!$B$8^2)*$B$2+Inputs!$B$8*SQRT($B$2)*MC_Shocks!Z177)</f>
        <v>587.9334651069</v>
      </c>
      <c r="AC180" s="0" t="n">
        <f aca="false">AB180*EXP((Inputs!$B$6-Inputs!$B$7-0.5*Inputs!$B$8^2)*$B$2+Inputs!$B$8*SQRT($B$2)*MC_Shocks!AA177)</f>
        <v>580.239526367108</v>
      </c>
      <c r="AD180" s="0" t="n">
        <f aca="false">AC180*EXP((Inputs!$B$6-Inputs!$B$7-0.5*Inputs!$B$8^2)*$B$2+Inputs!$B$8*SQRT($B$2)*MC_Shocks!AB177)</f>
        <v>582.079219812741</v>
      </c>
      <c r="AE180" s="0" t="n">
        <f aca="false">AD180*EXP((Inputs!$B$6-Inputs!$B$7-0.5*Inputs!$B$8^2)*$B$2+Inputs!$B$8*SQRT($B$2)*MC_Shocks!AC177)</f>
        <v>582.13671468252</v>
      </c>
      <c r="AF180" s="0" t="n">
        <f aca="false">AE180*EXP((Inputs!$B$6-Inputs!$B$7-0.5*Inputs!$B$8^2)*$B$2+Inputs!$B$8*SQRT($B$2)*MC_Shocks!AD177)</f>
        <v>586.021145323202</v>
      </c>
      <c r="AG180" s="0" t="n">
        <f aca="false">AF180*EXP((Inputs!$B$6-Inputs!$B$7-0.5*Inputs!$B$8^2)*$B$2+Inputs!$B$8*SQRT($B$2)*MC_Shocks!AE177)</f>
        <v>582.622994971796</v>
      </c>
      <c r="AH180" s="0" t="n">
        <f aca="false">AG180*EXP((Inputs!$B$6-Inputs!$B$7-0.5*Inputs!$B$8^2)*$B$2+Inputs!$B$8*SQRT($B$2)*MC_Shocks!AF177)</f>
        <v>578.809877781332</v>
      </c>
      <c r="AI180" s="0" t="n">
        <f aca="false">AH180*EXP((Inputs!$B$6-Inputs!$B$7-0.5*Inputs!$B$8^2)*$B$2+Inputs!$B$8*SQRT($B$2)*MC_Shocks!AG177)</f>
        <v>575.768198011093</v>
      </c>
      <c r="AJ180" s="0" t="n">
        <f aca="false">AI180*EXP((Inputs!$B$6-Inputs!$B$7-0.5*Inputs!$B$8^2)*$B$2+Inputs!$B$8*SQRT($B$2)*MC_Shocks!AH177)</f>
        <v>573.215872477393</v>
      </c>
      <c r="AK180" s="0" t="n">
        <f aca="false">AJ180*EXP((Inputs!$B$6-Inputs!$B$7-0.5*Inputs!$B$8^2)*$B$2+Inputs!$B$8*SQRT($B$2)*MC_Shocks!AI177)</f>
        <v>576.989834834676</v>
      </c>
      <c r="AL180" s="0" t="n">
        <f aca="false">AK180*EXP((Inputs!$B$6-Inputs!$B$7-0.5*Inputs!$B$8^2)*$B$2+Inputs!$B$8*SQRT($B$2)*MC_Shocks!AJ177)</f>
        <v>571.662369492252</v>
      </c>
      <c r="AM180" s="0" t="n">
        <f aca="false">AL180*EXP((Inputs!$B$6-Inputs!$B$7-0.5*Inputs!$B$8^2)*$B$2+Inputs!$B$8*SQRT($B$2)*MC_Shocks!AK177)</f>
        <v>568.8994528124</v>
      </c>
      <c r="AN180" s="0" t="n">
        <f aca="false">AM180*EXP((Inputs!$B$6-Inputs!$B$7-0.5*Inputs!$B$8^2)*$B$2+Inputs!$B$8*SQRT($B$2)*MC_Shocks!AL177)</f>
        <v>560.935469989069</v>
      </c>
      <c r="AO180" s="0" t="n">
        <f aca="false">AN180*EXP((Inputs!$B$6-Inputs!$B$7-0.5*Inputs!$B$8^2)*$B$2+Inputs!$B$8*SQRT($B$2)*MC_Shocks!AM177)</f>
        <v>565.4883116346</v>
      </c>
      <c r="AP180" s="0" t="n">
        <f aca="false">AO180*EXP((Inputs!$B$6-Inputs!$B$7-0.5*Inputs!$B$8^2)*$B$2+Inputs!$B$8*SQRT($B$2)*MC_Shocks!AN177)</f>
        <v>571.27287556633</v>
      </c>
      <c r="AQ180" s="0" t="n">
        <f aca="false">AP180*EXP((Inputs!$B$6-Inputs!$B$7-0.5*Inputs!$B$8^2)*$B$2+Inputs!$B$8*SQRT($B$2)*MC_Shocks!AO177)</f>
        <v>569.846287331544</v>
      </c>
      <c r="AR180" s="0" t="n">
        <f aca="false">AQ180*EXP((Inputs!$B$6-Inputs!$B$7-0.5*Inputs!$B$8^2)*$B$2+Inputs!$B$8*SQRT($B$2)*MC_Shocks!AP177)</f>
        <v>568.554605314752</v>
      </c>
      <c r="AS180" s="0" t="n">
        <f aca="false">AR180*EXP((Inputs!$B$6-Inputs!$B$7-0.5*Inputs!$B$8^2)*$B$2+Inputs!$B$8*SQRT($B$2)*MC_Shocks!AQ177)</f>
        <v>570.656287185728</v>
      </c>
      <c r="AT180" s="0" t="n">
        <f aca="false">AS180*EXP((Inputs!$B$6-Inputs!$B$7-0.5*Inputs!$B$8^2)*$B$2+Inputs!$B$8*SQRT($B$2)*MC_Shocks!AR177)</f>
        <v>577.424914333663</v>
      </c>
      <c r="AU180" s="0" t="n">
        <f aca="false">AT180*EXP((Inputs!$B$6-Inputs!$B$7-0.5*Inputs!$B$8^2)*$B$2+Inputs!$B$8*SQRT($B$2)*MC_Shocks!AS177)</f>
        <v>579.354316673313</v>
      </c>
      <c r="AV180" s="0" t="n">
        <f aca="false">AU180*EXP((Inputs!$B$6-Inputs!$B$7-0.5*Inputs!$B$8^2)*$B$2+Inputs!$B$8*SQRT($B$2)*MC_Shocks!AT177)</f>
        <v>576.211621125514</v>
      </c>
      <c r="AW180" s="0" t="n">
        <f aca="false">AV180*EXP((Inputs!$B$6-Inputs!$B$7-0.5*Inputs!$B$8^2)*$B$2+Inputs!$B$8*SQRT($B$2)*MC_Shocks!AU177)</f>
        <v>568.912851977148</v>
      </c>
      <c r="AX180" s="0" t="n">
        <f aca="false">AW180*EXP((Inputs!$B$6-Inputs!$B$7-0.5*Inputs!$B$8^2)*$B$2+Inputs!$B$8*SQRT($B$2)*MC_Shocks!AV177)</f>
        <v>563.95549398569</v>
      </c>
      <c r="AY180" s="0" t="n">
        <f aca="false">AX180*EXP((Inputs!$B$6-Inputs!$B$7-0.5*Inputs!$B$8^2)*$B$2+Inputs!$B$8*SQRT($B$2)*MC_Shocks!AW177)</f>
        <v>564.336391071562</v>
      </c>
      <c r="AZ180" s="0" t="n">
        <f aca="false">AY180*EXP((Inputs!$B$6-Inputs!$B$7-0.5*Inputs!$B$8^2)*$B$2+Inputs!$B$8*SQRT($B$2)*MC_Shocks!AX177)</f>
        <v>561.463154251417</v>
      </c>
      <c r="BA180" s="0" t="n">
        <f aca="false">AZ180*EXP((Inputs!$B$6-Inputs!$B$7-0.5*Inputs!$B$8^2)*$B$2+Inputs!$B$8*SQRT($B$2)*MC_Shocks!AY177)</f>
        <v>562.385271070594</v>
      </c>
      <c r="BB180" s="0" t="n">
        <f aca="false">BA180*EXP((Inputs!$B$6-Inputs!$B$7-0.5*Inputs!$B$8^2)*$B$2+Inputs!$B$8*SQRT($B$2)*MC_Shocks!AZ177)</f>
        <v>559.976687727018</v>
      </c>
      <c r="BC180" s="0" t="n">
        <f aca="false">BB180*EXP((Inputs!$B$6-Inputs!$B$7-0.5*Inputs!$B$8^2)*$B$2+Inputs!$B$8*SQRT($B$2)*MC_Shocks!BA177)</f>
        <v>555.348168211497</v>
      </c>
      <c r="BD180" s="0" t="n">
        <f aca="false">BC180*EXP((Inputs!$B$6-Inputs!$B$7-0.5*Inputs!$B$8^2)*$B$2+Inputs!$B$8*SQRT($B$2)*MC_Shocks!BB177)</f>
        <v>550.238724651961</v>
      </c>
      <c r="BE180" s="0" t="n">
        <f aca="false">BD180*EXP((Inputs!$B$6-Inputs!$B$7-0.5*Inputs!$B$8^2)*$B$2+Inputs!$B$8*SQRT($B$2)*MC_Shocks!BC177)</f>
        <v>557.153426740547</v>
      </c>
      <c r="BF180" s="0" t="n">
        <f aca="false">BE180*EXP((Inputs!$B$6-Inputs!$B$7-0.5*Inputs!$B$8^2)*$B$2+Inputs!$B$8*SQRT($B$2)*MC_Shocks!BD177)</f>
        <v>561.149459801183</v>
      </c>
      <c r="BG180" s="0" t="n">
        <f aca="false">BF180*EXP((Inputs!$B$6-Inputs!$B$7-0.5*Inputs!$B$8^2)*$B$2+Inputs!$B$8*SQRT($B$2)*MC_Shocks!BE177)</f>
        <v>568.959779822247</v>
      </c>
      <c r="BH180" s="0" t="n">
        <f aca="false">BG180*EXP((Inputs!$B$6-Inputs!$B$7-0.5*Inputs!$B$8^2)*$B$2+Inputs!$B$8*SQRT($B$2)*MC_Shocks!BF177)</f>
        <v>571.455996086103</v>
      </c>
      <c r="BI180" s="0" t="n">
        <f aca="false">BH180*EXP((Inputs!$B$6-Inputs!$B$7-0.5*Inputs!$B$8^2)*$B$2+Inputs!$B$8*SQRT($B$2)*MC_Shocks!BG177)</f>
        <v>569.563743606067</v>
      </c>
      <c r="BJ180" s="0" t="n">
        <f aca="false">BI180*EXP((Inputs!$B$6-Inputs!$B$7-0.5*Inputs!$B$8^2)*$B$2+Inputs!$B$8*SQRT($B$2)*MC_Shocks!BH177)</f>
        <v>575.628821186323</v>
      </c>
      <c r="BK180" s="0" t="n">
        <f aca="false">BJ180*EXP((Inputs!$B$6-Inputs!$B$7-0.5*Inputs!$B$8^2)*$B$2+Inputs!$B$8*SQRT($B$2)*MC_Shocks!BI177)</f>
        <v>575.532123984478</v>
      </c>
      <c r="BL180" s="0" t="n">
        <f aca="false">BK180*EXP((Inputs!$B$6-Inputs!$B$7-0.5*Inputs!$B$8^2)*$B$2+Inputs!$B$8*SQRT($B$2)*MC_Shocks!BJ177)</f>
        <v>576.595685619859</v>
      </c>
      <c r="BM180" s="0" t="n">
        <f aca="false">BL180*EXP((Inputs!$B$6-Inputs!$B$7-0.5*Inputs!$B$8^2)*$B$2+Inputs!$B$8*SQRT($B$2)*MC_Shocks!BK177)</f>
        <v>576.454208466899</v>
      </c>
      <c r="BN180" s="0" t="n">
        <f aca="false">AVERAGE(C180:BM180)</f>
        <v>571.540678386542</v>
      </c>
      <c r="BO180" s="0" t="n">
        <f aca="false">MAX(B180:BM180)</f>
        <v>587.9334651069</v>
      </c>
      <c r="BP180" s="0" t="n">
        <f aca="false">MAX(BM180-Inputs!$B$4,0)</f>
        <v>1.45420846689899</v>
      </c>
      <c r="BQ180" s="0" t="n">
        <f aca="false">MAX(Inputs!$B$4-BM180,0)</f>
        <v>0</v>
      </c>
      <c r="BR180" s="0" t="n">
        <f aca="false">MAX(BN180-Inputs!$B$4,0)</f>
        <v>0</v>
      </c>
      <c r="BS180" s="0" t="n">
        <f aca="false">IF(BO180&gt;=Inputs!$B$9,0,MAX(BM180-Inputs!$B$4,0))</f>
        <v>1.45420846689899</v>
      </c>
    </row>
    <row r="181" customFormat="false" ht="15" hidden="false" customHeight="false" outlineLevel="0" collapsed="false">
      <c r="A181" s="0" t="n">
        <v>177</v>
      </c>
      <c r="B181" s="0" t="n">
        <f aca="false">Inputs!$B$3</f>
        <v>574.788024902344</v>
      </c>
      <c r="C181" s="0" t="n">
        <f aca="false">B181*EXP((Inputs!$B$6-Inputs!$B$7-0.5*Inputs!$B$8^2)*$B$2+Inputs!$B$8*SQRT($B$2)*MC_Shocks!A178)</f>
        <v>561.559633251091</v>
      </c>
      <c r="D181" s="0" t="n">
        <f aca="false">C181*EXP((Inputs!$B$6-Inputs!$B$7-0.5*Inputs!$B$8^2)*$B$2+Inputs!$B$8*SQRT($B$2)*MC_Shocks!B178)</f>
        <v>568.807804830398</v>
      </c>
      <c r="E181" s="0" t="n">
        <f aca="false">D181*EXP((Inputs!$B$6-Inputs!$B$7-0.5*Inputs!$B$8^2)*$B$2+Inputs!$B$8*SQRT($B$2)*MC_Shocks!C178)</f>
        <v>571.081563566034</v>
      </c>
      <c r="F181" s="0" t="n">
        <f aca="false">E181*EXP((Inputs!$B$6-Inputs!$B$7-0.5*Inputs!$B$8^2)*$B$2+Inputs!$B$8*SQRT($B$2)*MC_Shocks!D178)</f>
        <v>572.631752324662</v>
      </c>
      <c r="G181" s="0" t="n">
        <f aca="false">F181*EXP((Inputs!$B$6-Inputs!$B$7-0.5*Inputs!$B$8^2)*$B$2+Inputs!$B$8*SQRT($B$2)*MC_Shocks!E178)</f>
        <v>572.405184226394</v>
      </c>
      <c r="H181" s="0" t="n">
        <f aca="false">G181*EXP((Inputs!$B$6-Inputs!$B$7-0.5*Inputs!$B$8^2)*$B$2+Inputs!$B$8*SQRT($B$2)*MC_Shocks!F178)</f>
        <v>573.20183591939</v>
      </c>
      <c r="I181" s="0" t="n">
        <f aca="false">H181*EXP((Inputs!$B$6-Inputs!$B$7-0.5*Inputs!$B$8^2)*$B$2+Inputs!$B$8*SQRT($B$2)*MC_Shocks!G178)</f>
        <v>570.546136374591</v>
      </c>
      <c r="J181" s="0" t="n">
        <f aca="false">I181*EXP((Inputs!$B$6-Inputs!$B$7-0.5*Inputs!$B$8^2)*$B$2+Inputs!$B$8*SQRT($B$2)*MC_Shocks!H178)</f>
        <v>573.397769657142</v>
      </c>
      <c r="K181" s="0" t="n">
        <f aca="false">J181*EXP((Inputs!$B$6-Inputs!$B$7-0.5*Inputs!$B$8^2)*$B$2+Inputs!$B$8*SQRT($B$2)*MC_Shocks!I178)</f>
        <v>567.536367675791</v>
      </c>
      <c r="L181" s="0" t="n">
        <f aca="false">K181*EXP((Inputs!$B$6-Inputs!$B$7-0.5*Inputs!$B$8^2)*$B$2+Inputs!$B$8*SQRT($B$2)*MC_Shocks!J178)</f>
        <v>568.428327726965</v>
      </c>
      <c r="M181" s="0" t="n">
        <f aca="false">L181*EXP((Inputs!$B$6-Inputs!$B$7-0.5*Inputs!$B$8^2)*$B$2+Inputs!$B$8*SQRT($B$2)*MC_Shocks!K178)</f>
        <v>571.020151592367</v>
      </c>
      <c r="N181" s="0" t="n">
        <f aca="false">M181*EXP((Inputs!$B$6-Inputs!$B$7-0.5*Inputs!$B$8^2)*$B$2+Inputs!$B$8*SQRT($B$2)*MC_Shocks!L178)</f>
        <v>570.174693682457</v>
      </c>
      <c r="O181" s="0" t="n">
        <f aca="false">N181*EXP((Inputs!$B$6-Inputs!$B$7-0.5*Inputs!$B$8^2)*$B$2+Inputs!$B$8*SQRT($B$2)*MC_Shocks!M178)</f>
        <v>571.908607468118</v>
      </c>
      <c r="P181" s="0" t="n">
        <f aca="false">O181*EXP((Inputs!$B$6-Inputs!$B$7-0.5*Inputs!$B$8^2)*$B$2+Inputs!$B$8*SQRT($B$2)*MC_Shocks!N178)</f>
        <v>567.482159651251</v>
      </c>
      <c r="Q181" s="0" t="n">
        <f aca="false">P181*EXP((Inputs!$B$6-Inputs!$B$7-0.5*Inputs!$B$8^2)*$B$2+Inputs!$B$8*SQRT($B$2)*MC_Shocks!O178)</f>
        <v>563.203924902433</v>
      </c>
      <c r="R181" s="0" t="n">
        <f aca="false">Q181*EXP((Inputs!$B$6-Inputs!$B$7-0.5*Inputs!$B$8^2)*$B$2+Inputs!$B$8*SQRT($B$2)*MC_Shocks!P178)</f>
        <v>564.315769119296</v>
      </c>
      <c r="S181" s="0" t="n">
        <f aca="false">R181*EXP((Inputs!$B$6-Inputs!$B$7-0.5*Inputs!$B$8^2)*$B$2+Inputs!$B$8*SQRT($B$2)*MC_Shocks!Q178)</f>
        <v>567.415139810928</v>
      </c>
      <c r="T181" s="0" t="n">
        <f aca="false">S181*EXP((Inputs!$B$6-Inputs!$B$7-0.5*Inputs!$B$8^2)*$B$2+Inputs!$B$8*SQRT($B$2)*MC_Shocks!R178)</f>
        <v>559.091025619678</v>
      </c>
      <c r="U181" s="0" t="n">
        <f aca="false">T181*EXP((Inputs!$B$6-Inputs!$B$7-0.5*Inputs!$B$8^2)*$B$2+Inputs!$B$8*SQRT($B$2)*MC_Shocks!S178)</f>
        <v>561.46407598313</v>
      </c>
      <c r="V181" s="0" t="n">
        <f aca="false">U181*EXP((Inputs!$B$6-Inputs!$B$7-0.5*Inputs!$B$8^2)*$B$2+Inputs!$B$8*SQRT($B$2)*MC_Shocks!T178)</f>
        <v>559.102558922119</v>
      </c>
      <c r="W181" s="0" t="n">
        <f aca="false">V181*EXP((Inputs!$B$6-Inputs!$B$7-0.5*Inputs!$B$8^2)*$B$2+Inputs!$B$8*SQRT($B$2)*MC_Shocks!U178)</f>
        <v>558.300713012968</v>
      </c>
      <c r="X181" s="0" t="n">
        <f aca="false">W181*EXP((Inputs!$B$6-Inputs!$B$7-0.5*Inputs!$B$8^2)*$B$2+Inputs!$B$8*SQRT($B$2)*MC_Shocks!V178)</f>
        <v>552.451537009488</v>
      </c>
      <c r="Y181" s="0" t="n">
        <f aca="false">X181*EXP((Inputs!$B$6-Inputs!$B$7-0.5*Inputs!$B$8^2)*$B$2+Inputs!$B$8*SQRT($B$2)*MC_Shocks!W178)</f>
        <v>548.783601383021</v>
      </c>
      <c r="Z181" s="0" t="n">
        <f aca="false">Y181*EXP((Inputs!$B$6-Inputs!$B$7-0.5*Inputs!$B$8^2)*$B$2+Inputs!$B$8*SQRT($B$2)*MC_Shocks!X178)</f>
        <v>553.057932995675</v>
      </c>
      <c r="AA181" s="0" t="n">
        <f aca="false">Z181*EXP((Inputs!$B$6-Inputs!$B$7-0.5*Inputs!$B$8^2)*$B$2+Inputs!$B$8*SQRT($B$2)*MC_Shocks!Y178)</f>
        <v>553.254320886971</v>
      </c>
      <c r="AB181" s="0" t="n">
        <f aca="false">AA181*EXP((Inputs!$B$6-Inputs!$B$7-0.5*Inputs!$B$8^2)*$B$2+Inputs!$B$8*SQRT($B$2)*MC_Shocks!Z178)</f>
        <v>551.628907123914</v>
      </c>
      <c r="AC181" s="0" t="n">
        <f aca="false">AB181*EXP((Inputs!$B$6-Inputs!$B$7-0.5*Inputs!$B$8^2)*$B$2+Inputs!$B$8*SQRT($B$2)*MC_Shocks!AA178)</f>
        <v>551.171371944424</v>
      </c>
      <c r="AD181" s="0" t="n">
        <f aca="false">AC181*EXP((Inputs!$B$6-Inputs!$B$7-0.5*Inputs!$B$8^2)*$B$2+Inputs!$B$8*SQRT($B$2)*MC_Shocks!AB178)</f>
        <v>553.366763428107</v>
      </c>
      <c r="AE181" s="0" t="n">
        <f aca="false">AD181*EXP((Inputs!$B$6-Inputs!$B$7-0.5*Inputs!$B$8^2)*$B$2+Inputs!$B$8*SQRT($B$2)*MC_Shocks!AC178)</f>
        <v>555.356227976708</v>
      </c>
      <c r="AF181" s="0" t="n">
        <f aca="false">AE181*EXP((Inputs!$B$6-Inputs!$B$7-0.5*Inputs!$B$8^2)*$B$2+Inputs!$B$8*SQRT($B$2)*MC_Shocks!AD178)</f>
        <v>555.07814270767</v>
      </c>
      <c r="AG181" s="0" t="n">
        <f aca="false">AF181*EXP((Inputs!$B$6-Inputs!$B$7-0.5*Inputs!$B$8^2)*$B$2+Inputs!$B$8*SQRT($B$2)*MC_Shocks!AE178)</f>
        <v>559.964635702163</v>
      </c>
      <c r="AH181" s="0" t="n">
        <f aca="false">AG181*EXP((Inputs!$B$6-Inputs!$B$7-0.5*Inputs!$B$8^2)*$B$2+Inputs!$B$8*SQRT($B$2)*MC_Shocks!AF178)</f>
        <v>564.345470968093</v>
      </c>
      <c r="AI181" s="0" t="n">
        <f aca="false">AH181*EXP((Inputs!$B$6-Inputs!$B$7-0.5*Inputs!$B$8^2)*$B$2+Inputs!$B$8*SQRT($B$2)*MC_Shocks!AG178)</f>
        <v>566.252557330936</v>
      </c>
      <c r="AJ181" s="0" t="n">
        <f aca="false">AI181*EXP((Inputs!$B$6-Inputs!$B$7-0.5*Inputs!$B$8^2)*$B$2+Inputs!$B$8*SQRT($B$2)*MC_Shocks!AH178)</f>
        <v>566.551368830051</v>
      </c>
      <c r="AK181" s="0" t="n">
        <f aca="false">AJ181*EXP((Inputs!$B$6-Inputs!$B$7-0.5*Inputs!$B$8^2)*$B$2+Inputs!$B$8*SQRT($B$2)*MC_Shocks!AI178)</f>
        <v>569.567091810078</v>
      </c>
      <c r="AL181" s="0" t="n">
        <f aca="false">AK181*EXP((Inputs!$B$6-Inputs!$B$7-0.5*Inputs!$B$8^2)*$B$2+Inputs!$B$8*SQRT($B$2)*MC_Shocks!AJ178)</f>
        <v>571.042697249665</v>
      </c>
      <c r="AM181" s="0" t="n">
        <f aca="false">AL181*EXP((Inputs!$B$6-Inputs!$B$7-0.5*Inputs!$B$8^2)*$B$2+Inputs!$B$8*SQRT($B$2)*MC_Shocks!AK178)</f>
        <v>575.922784155243</v>
      </c>
      <c r="AN181" s="0" t="n">
        <f aca="false">AM181*EXP((Inputs!$B$6-Inputs!$B$7-0.5*Inputs!$B$8^2)*$B$2+Inputs!$B$8*SQRT($B$2)*MC_Shocks!AL178)</f>
        <v>580.102092406574</v>
      </c>
      <c r="AO181" s="0" t="n">
        <f aca="false">AN181*EXP((Inputs!$B$6-Inputs!$B$7-0.5*Inputs!$B$8^2)*$B$2+Inputs!$B$8*SQRT($B$2)*MC_Shocks!AM178)</f>
        <v>575.489319122028</v>
      </c>
      <c r="AP181" s="0" t="n">
        <f aca="false">AO181*EXP((Inputs!$B$6-Inputs!$B$7-0.5*Inputs!$B$8^2)*$B$2+Inputs!$B$8*SQRT($B$2)*MC_Shocks!AN178)</f>
        <v>570.606649904959</v>
      </c>
      <c r="AQ181" s="0" t="n">
        <f aca="false">AP181*EXP((Inputs!$B$6-Inputs!$B$7-0.5*Inputs!$B$8^2)*$B$2+Inputs!$B$8*SQRT($B$2)*MC_Shocks!AO178)</f>
        <v>567.494714346849</v>
      </c>
      <c r="AR181" s="0" t="n">
        <f aca="false">AQ181*EXP((Inputs!$B$6-Inputs!$B$7-0.5*Inputs!$B$8^2)*$B$2+Inputs!$B$8*SQRT($B$2)*MC_Shocks!AP178)</f>
        <v>571.960214128975</v>
      </c>
      <c r="AS181" s="0" t="n">
        <f aca="false">AR181*EXP((Inputs!$B$6-Inputs!$B$7-0.5*Inputs!$B$8^2)*$B$2+Inputs!$B$8*SQRT($B$2)*MC_Shocks!AQ178)</f>
        <v>564.905783962372</v>
      </c>
      <c r="AT181" s="0" t="n">
        <f aca="false">AS181*EXP((Inputs!$B$6-Inputs!$B$7-0.5*Inputs!$B$8^2)*$B$2+Inputs!$B$8*SQRT($B$2)*MC_Shocks!AR178)</f>
        <v>566.731068874337</v>
      </c>
      <c r="AU181" s="0" t="n">
        <f aca="false">AT181*EXP((Inputs!$B$6-Inputs!$B$7-0.5*Inputs!$B$8^2)*$B$2+Inputs!$B$8*SQRT($B$2)*MC_Shocks!AS178)</f>
        <v>568.416971291367</v>
      </c>
      <c r="AV181" s="0" t="n">
        <f aca="false">AU181*EXP((Inputs!$B$6-Inputs!$B$7-0.5*Inputs!$B$8^2)*$B$2+Inputs!$B$8*SQRT($B$2)*MC_Shocks!AT178)</f>
        <v>573.73798683915</v>
      </c>
      <c r="AW181" s="0" t="n">
        <f aca="false">AV181*EXP((Inputs!$B$6-Inputs!$B$7-0.5*Inputs!$B$8^2)*$B$2+Inputs!$B$8*SQRT($B$2)*MC_Shocks!AU178)</f>
        <v>574.613574597863</v>
      </c>
      <c r="AX181" s="0" t="n">
        <f aca="false">AW181*EXP((Inputs!$B$6-Inputs!$B$7-0.5*Inputs!$B$8^2)*$B$2+Inputs!$B$8*SQRT($B$2)*MC_Shocks!AV178)</f>
        <v>568.576842252695</v>
      </c>
      <c r="AY181" s="0" t="n">
        <f aca="false">AX181*EXP((Inputs!$B$6-Inputs!$B$7-0.5*Inputs!$B$8^2)*$B$2+Inputs!$B$8*SQRT($B$2)*MC_Shocks!AW178)</f>
        <v>564.319326476657</v>
      </c>
      <c r="AZ181" s="0" t="n">
        <f aca="false">AY181*EXP((Inputs!$B$6-Inputs!$B$7-0.5*Inputs!$B$8^2)*$B$2+Inputs!$B$8*SQRT($B$2)*MC_Shocks!AX178)</f>
        <v>559.105327299118</v>
      </c>
      <c r="BA181" s="0" t="n">
        <f aca="false">AZ181*EXP((Inputs!$B$6-Inputs!$B$7-0.5*Inputs!$B$8^2)*$B$2+Inputs!$B$8*SQRT($B$2)*MC_Shocks!AY178)</f>
        <v>556.77695259597</v>
      </c>
      <c r="BB181" s="0" t="n">
        <f aca="false">BA181*EXP((Inputs!$B$6-Inputs!$B$7-0.5*Inputs!$B$8^2)*$B$2+Inputs!$B$8*SQRT($B$2)*MC_Shocks!AZ178)</f>
        <v>556.022128141228</v>
      </c>
      <c r="BC181" s="0" t="n">
        <f aca="false">BB181*EXP((Inputs!$B$6-Inputs!$B$7-0.5*Inputs!$B$8^2)*$B$2+Inputs!$B$8*SQRT($B$2)*MC_Shocks!BA178)</f>
        <v>550.957138651775</v>
      </c>
      <c r="BD181" s="0" t="n">
        <f aca="false">BC181*EXP((Inputs!$B$6-Inputs!$B$7-0.5*Inputs!$B$8^2)*$B$2+Inputs!$B$8*SQRT($B$2)*MC_Shocks!BB178)</f>
        <v>557.475217672246</v>
      </c>
      <c r="BE181" s="0" t="n">
        <f aca="false">BD181*EXP((Inputs!$B$6-Inputs!$B$7-0.5*Inputs!$B$8^2)*$B$2+Inputs!$B$8*SQRT($B$2)*MC_Shocks!BC178)</f>
        <v>551.696994217091</v>
      </c>
      <c r="BF181" s="0" t="n">
        <f aca="false">BE181*EXP((Inputs!$B$6-Inputs!$B$7-0.5*Inputs!$B$8^2)*$B$2+Inputs!$B$8*SQRT($B$2)*MC_Shocks!BD178)</f>
        <v>557.672507351432</v>
      </c>
      <c r="BG181" s="0" t="n">
        <f aca="false">BF181*EXP((Inputs!$B$6-Inputs!$B$7-0.5*Inputs!$B$8^2)*$B$2+Inputs!$B$8*SQRT($B$2)*MC_Shocks!BE178)</f>
        <v>562.993490270236</v>
      </c>
      <c r="BH181" s="0" t="n">
        <f aca="false">BG181*EXP((Inputs!$B$6-Inputs!$B$7-0.5*Inputs!$B$8^2)*$B$2+Inputs!$B$8*SQRT($B$2)*MC_Shocks!BF178)</f>
        <v>567.073311353529</v>
      </c>
      <c r="BI181" s="0" t="n">
        <f aca="false">BH181*EXP((Inputs!$B$6-Inputs!$B$7-0.5*Inputs!$B$8^2)*$B$2+Inputs!$B$8*SQRT($B$2)*MC_Shocks!BG178)</f>
        <v>564.014125602009</v>
      </c>
      <c r="BJ181" s="0" t="n">
        <f aca="false">BI181*EXP((Inputs!$B$6-Inputs!$B$7-0.5*Inputs!$B$8^2)*$B$2+Inputs!$B$8*SQRT($B$2)*MC_Shocks!BH178)</f>
        <v>565.60178683161</v>
      </c>
      <c r="BK181" s="0" t="n">
        <f aca="false">BJ181*EXP((Inputs!$B$6-Inputs!$B$7-0.5*Inputs!$B$8^2)*$B$2+Inputs!$B$8*SQRT($B$2)*MC_Shocks!BI178)</f>
        <v>559.9521121817</v>
      </c>
      <c r="BL181" s="0" t="n">
        <f aca="false">BK181*EXP((Inputs!$B$6-Inputs!$B$7-0.5*Inputs!$B$8^2)*$B$2+Inputs!$B$8*SQRT($B$2)*MC_Shocks!BJ178)</f>
        <v>564.066292110285</v>
      </c>
      <c r="BM181" s="0" t="n">
        <f aca="false">BL181*EXP((Inputs!$B$6-Inputs!$B$7-0.5*Inputs!$B$8^2)*$B$2+Inputs!$B$8*SQRT($B$2)*MC_Shocks!BK178)</f>
        <v>563.78850674079</v>
      </c>
      <c r="BN181" s="0" t="n">
        <f aca="false">AVERAGE(C181:BM181)</f>
        <v>564.20668320702</v>
      </c>
      <c r="BO181" s="0" t="n">
        <f aca="false">MAX(B181:BM181)</f>
        <v>580.102092406574</v>
      </c>
      <c r="BP181" s="0" t="n">
        <f aca="false">MAX(BM181-Inputs!$B$4,0)</f>
        <v>0</v>
      </c>
      <c r="BQ181" s="0" t="n">
        <f aca="false">MAX(Inputs!$B$4-BM181,0)</f>
        <v>11.2114932592099</v>
      </c>
      <c r="BR181" s="0" t="n">
        <f aca="false">MAX(BN181-Inputs!$B$4,0)</f>
        <v>0</v>
      </c>
      <c r="BS181" s="0" t="n">
        <f aca="false">IF(BO181&gt;=Inputs!$B$9,0,MAX(BM181-Inputs!$B$4,0))</f>
        <v>0</v>
      </c>
    </row>
    <row r="182" customFormat="false" ht="15" hidden="false" customHeight="false" outlineLevel="0" collapsed="false">
      <c r="A182" s="0" t="n">
        <v>178</v>
      </c>
      <c r="B182" s="0" t="n">
        <f aca="false">Inputs!$B$3</f>
        <v>574.788024902344</v>
      </c>
      <c r="C182" s="0" t="n">
        <f aca="false">B182*EXP((Inputs!$B$6-Inputs!$B$7-0.5*Inputs!$B$8^2)*$B$2+Inputs!$B$8*SQRT($B$2)*MC_Shocks!A179)</f>
        <v>572.978690637786</v>
      </c>
      <c r="D182" s="0" t="n">
        <f aca="false">C182*EXP((Inputs!$B$6-Inputs!$B$7-0.5*Inputs!$B$8^2)*$B$2+Inputs!$B$8*SQRT($B$2)*MC_Shocks!B179)</f>
        <v>567.496700082463</v>
      </c>
      <c r="E182" s="0" t="n">
        <f aca="false">D182*EXP((Inputs!$B$6-Inputs!$B$7-0.5*Inputs!$B$8^2)*$B$2+Inputs!$B$8*SQRT($B$2)*MC_Shocks!C179)</f>
        <v>556.504525552596</v>
      </c>
      <c r="F182" s="0" t="n">
        <f aca="false">E182*EXP((Inputs!$B$6-Inputs!$B$7-0.5*Inputs!$B$8^2)*$B$2+Inputs!$B$8*SQRT($B$2)*MC_Shocks!D179)</f>
        <v>551.990549948643</v>
      </c>
      <c r="G182" s="0" t="n">
        <f aca="false">F182*EXP((Inputs!$B$6-Inputs!$B$7-0.5*Inputs!$B$8^2)*$B$2+Inputs!$B$8*SQRT($B$2)*MC_Shocks!E179)</f>
        <v>556.937507507922</v>
      </c>
      <c r="H182" s="0" t="n">
        <f aca="false">G182*EXP((Inputs!$B$6-Inputs!$B$7-0.5*Inputs!$B$8^2)*$B$2+Inputs!$B$8*SQRT($B$2)*MC_Shocks!F179)</f>
        <v>555.212933816115</v>
      </c>
      <c r="I182" s="0" t="n">
        <f aca="false">H182*EXP((Inputs!$B$6-Inputs!$B$7-0.5*Inputs!$B$8^2)*$B$2+Inputs!$B$8*SQRT($B$2)*MC_Shocks!G179)</f>
        <v>554.519932641772</v>
      </c>
      <c r="J182" s="0" t="n">
        <f aca="false">I182*EXP((Inputs!$B$6-Inputs!$B$7-0.5*Inputs!$B$8^2)*$B$2+Inputs!$B$8*SQRT($B$2)*MC_Shocks!H179)</f>
        <v>557.463799759941</v>
      </c>
      <c r="K182" s="0" t="n">
        <f aca="false">J182*EXP((Inputs!$B$6-Inputs!$B$7-0.5*Inputs!$B$8^2)*$B$2+Inputs!$B$8*SQRT($B$2)*MC_Shocks!I179)</f>
        <v>565.559890172169</v>
      </c>
      <c r="L182" s="0" t="n">
        <f aca="false">K182*EXP((Inputs!$B$6-Inputs!$B$7-0.5*Inputs!$B$8^2)*$B$2+Inputs!$B$8*SQRT($B$2)*MC_Shocks!J179)</f>
        <v>571.589876149391</v>
      </c>
      <c r="M182" s="0" t="n">
        <f aca="false">L182*EXP((Inputs!$B$6-Inputs!$B$7-0.5*Inputs!$B$8^2)*$B$2+Inputs!$B$8*SQRT($B$2)*MC_Shocks!K179)</f>
        <v>567.251385727562</v>
      </c>
      <c r="N182" s="0" t="n">
        <f aca="false">M182*EXP((Inputs!$B$6-Inputs!$B$7-0.5*Inputs!$B$8^2)*$B$2+Inputs!$B$8*SQRT($B$2)*MC_Shocks!L179)</f>
        <v>558.629553069245</v>
      </c>
      <c r="O182" s="0" t="n">
        <f aca="false">N182*EXP((Inputs!$B$6-Inputs!$B$7-0.5*Inputs!$B$8^2)*$B$2+Inputs!$B$8*SQRT($B$2)*MC_Shocks!M179)</f>
        <v>569.238562933585</v>
      </c>
      <c r="P182" s="0" t="n">
        <f aca="false">O182*EXP((Inputs!$B$6-Inputs!$B$7-0.5*Inputs!$B$8^2)*$B$2+Inputs!$B$8*SQRT($B$2)*MC_Shocks!N179)</f>
        <v>579.632199104766</v>
      </c>
      <c r="Q182" s="0" t="n">
        <f aca="false">P182*EXP((Inputs!$B$6-Inputs!$B$7-0.5*Inputs!$B$8^2)*$B$2+Inputs!$B$8*SQRT($B$2)*MC_Shocks!O179)</f>
        <v>580.554154189424</v>
      </c>
      <c r="R182" s="0" t="n">
        <f aca="false">Q182*EXP((Inputs!$B$6-Inputs!$B$7-0.5*Inputs!$B$8^2)*$B$2+Inputs!$B$8*SQRT($B$2)*MC_Shocks!P179)</f>
        <v>574.786507009682</v>
      </c>
      <c r="S182" s="0" t="n">
        <f aca="false">R182*EXP((Inputs!$B$6-Inputs!$B$7-0.5*Inputs!$B$8^2)*$B$2+Inputs!$B$8*SQRT($B$2)*MC_Shocks!Q179)</f>
        <v>579.250047850035</v>
      </c>
      <c r="T182" s="0" t="n">
        <f aca="false">S182*EXP((Inputs!$B$6-Inputs!$B$7-0.5*Inputs!$B$8^2)*$B$2+Inputs!$B$8*SQRT($B$2)*MC_Shocks!R179)</f>
        <v>578.808652262338</v>
      </c>
      <c r="U182" s="0" t="n">
        <f aca="false">T182*EXP((Inputs!$B$6-Inputs!$B$7-0.5*Inputs!$B$8^2)*$B$2+Inputs!$B$8*SQRT($B$2)*MC_Shocks!S179)</f>
        <v>578.344664399253</v>
      </c>
      <c r="V182" s="0" t="n">
        <f aca="false">U182*EXP((Inputs!$B$6-Inputs!$B$7-0.5*Inputs!$B$8^2)*$B$2+Inputs!$B$8*SQRT($B$2)*MC_Shocks!T179)</f>
        <v>582.517967792251</v>
      </c>
      <c r="W182" s="0" t="n">
        <f aca="false">V182*EXP((Inputs!$B$6-Inputs!$B$7-0.5*Inputs!$B$8^2)*$B$2+Inputs!$B$8*SQRT($B$2)*MC_Shocks!U179)</f>
        <v>584.120291664594</v>
      </c>
      <c r="X182" s="0" t="n">
        <f aca="false">W182*EXP((Inputs!$B$6-Inputs!$B$7-0.5*Inputs!$B$8^2)*$B$2+Inputs!$B$8*SQRT($B$2)*MC_Shocks!V179)</f>
        <v>578.705807984725</v>
      </c>
      <c r="Y182" s="0" t="n">
        <f aca="false">X182*EXP((Inputs!$B$6-Inputs!$B$7-0.5*Inputs!$B$8^2)*$B$2+Inputs!$B$8*SQRT($B$2)*MC_Shocks!W179)</f>
        <v>577.271335076638</v>
      </c>
      <c r="Z182" s="0" t="n">
        <f aca="false">Y182*EXP((Inputs!$B$6-Inputs!$B$7-0.5*Inputs!$B$8^2)*$B$2+Inputs!$B$8*SQRT($B$2)*MC_Shocks!X179)</f>
        <v>580.361761314656</v>
      </c>
      <c r="AA182" s="0" t="n">
        <f aca="false">Z182*EXP((Inputs!$B$6-Inputs!$B$7-0.5*Inputs!$B$8^2)*$B$2+Inputs!$B$8*SQRT($B$2)*MC_Shocks!Y179)</f>
        <v>582.770685823926</v>
      </c>
      <c r="AB182" s="0" t="n">
        <f aca="false">AA182*EXP((Inputs!$B$6-Inputs!$B$7-0.5*Inputs!$B$8^2)*$B$2+Inputs!$B$8*SQRT($B$2)*MC_Shocks!Z179)</f>
        <v>584.038362084574</v>
      </c>
      <c r="AC182" s="0" t="n">
        <f aca="false">AB182*EXP((Inputs!$B$6-Inputs!$B$7-0.5*Inputs!$B$8^2)*$B$2+Inputs!$B$8*SQRT($B$2)*MC_Shocks!AA179)</f>
        <v>588.434608373925</v>
      </c>
      <c r="AD182" s="0" t="n">
        <f aca="false">AC182*EXP((Inputs!$B$6-Inputs!$B$7-0.5*Inputs!$B$8^2)*$B$2+Inputs!$B$8*SQRT($B$2)*MC_Shocks!AB179)</f>
        <v>586.803872576355</v>
      </c>
      <c r="AE182" s="0" t="n">
        <f aca="false">AD182*EXP((Inputs!$B$6-Inputs!$B$7-0.5*Inputs!$B$8^2)*$B$2+Inputs!$B$8*SQRT($B$2)*MC_Shocks!AC179)</f>
        <v>587.691619564781</v>
      </c>
      <c r="AF182" s="0" t="n">
        <f aca="false">AE182*EXP((Inputs!$B$6-Inputs!$B$7-0.5*Inputs!$B$8^2)*$B$2+Inputs!$B$8*SQRT($B$2)*MC_Shocks!AD179)</f>
        <v>572.217030991387</v>
      </c>
      <c r="AG182" s="0" t="n">
        <f aca="false">AF182*EXP((Inputs!$B$6-Inputs!$B$7-0.5*Inputs!$B$8^2)*$B$2+Inputs!$B$8*SQRT($B$2)*MC_Shocks!AE179)</f>
        <v>570.233322333167</v>
      </c>
      <c r="AH182" s="0" t="n">
        <f aca="false">AG182*EXP((Inputs!$B$6-Inputs!$B$7-0.5*Inputs!$B$8^2)*$B$2+Inputs!$B$8*SQRT($B$2)*MC_Shocks!AF179)</f>
        <v>573.753553134352</v>
      </c>
      <c r="AI182" s="0" t="n">
        <f aca="false">AH182*EXP((Inputs!$B$6-Inputs!$B$7-0.5*Inputs!$B$8^2)*$B$2+Inputs!$B$8*SQRT($B$2)*MC_Shocks!AG179)</f>
        <v>572.033352258014</v>
      </c>
      <c r="AJ182" s="0" t="n">
        <f aca="false">AI182*EXP((Inputs!$B$6-Inputs!$B$7-0.5*Inputs!$B$8^2)*$B$2+Inputs!$B$8*SQRT($B$2)*MC_Shocks!AH179)</f>
        <v>569.975320106471</v>
      </c>
      <c r="AK182" s="0" t="n">
        <f aca="false">AJ182*EXP((Inputs!$B$6-Inputs!$B$7-0.5*Inputs!$B$8^2)*$B$2+Inputs!$B$8*SQRT($B$2)*MC_Shocks!AI179)</f>
        <v>565.339018486483</v>
      </c>
      <c r="AL182" s="0" t="n">
        <f aca="false">AK182*EXP((Inputs!$B$6-Inputs!$B$7-0.5*Inputs!$B$8^2)*$B$2+Inputs!$B$8*SQRT($B$2)*MC_Shocks!AJ179)</f>
        <v>569.910638576356</v>
      </c>
      <c r="AM182" s="0" t="n">
        <f aca="false">AL182*EXP((Inputs!$B$6-Inputs!$B$7-0.5*Inputs!$B$8^2)*$B$2+Inputs!$B$8*SQRT($B$2)*MC_Shocks!AK179)</f>
        <v>572.449681835401</v>
      </c>
      <c r="AN182" s="0" t="n">
        <f aca="false">AM182*EXP((Inputs!$B$6-Inputs!$B$7-0.5*Inputs!$B$8^2)*$B$2+Inputs!$B$8*SQRT($B$2)*MC_Shocks!AL179)</f>
        <v>576.264726128845</v>
      </c>
      <c r="AO182" s="0" t="n">
        <f aca="false">AN182*EXP((Inputs!$B$6-Inputs!$B$7-0.5*Inputs!$B$8^2)*$B$2+Inputs!$B$8*SQRT($B$2)*MC_Shocks!AM179)</f>
        <v>568.480771158789</v>
      </c>
      <c r="AP182" s="0" t="n">
        <f aca="false">AO182*EXP((Inputs!$B$6-Inputs!$B$7-0.5*Inputs!$B$8^2)*$B$2+Inputs!$B$8*SQRT($B$2)*MC_Shocks!AN179)</f>
        <v>567.811201977608</v>
      </c>
      <c r="AQ182" s="0" t="n">
        <f aca="false">AP182*EXP((Inputs!$B$6-Inputs!$B$7-0.5*Inputs!$B$8^2)*$B$2+Inputs!$B$8*SQRT($B$2)*MC_Shocks!AO179)</f>
        <v>566.604307993546</v>
      </c>
      <c r="AR182" s="0" t="n">
        <f aca="false">AQ182*EXP((Inputs!$B$6-Inputs!$B$7-0.5*Inputs!$B$8^2)*$B$2+Inputs!$B$8*SQRT($B$2)*MC_Shocks!AP179)</f>
        <v>565.397912919696</v>
      </c>
      <c r="AS182" s="0" t="n">
        <f aca="false">AR182*EXP((Inputs!$B$6-Inputs!$B$7-0.5*Inputs!$B$8^2)*$B$2+Inputs!$B$8*SQRT($B$2)*MC_Shocks!AQ179)</f>
        <v>562.694672791051</v>
      </c>
      <c r="AT182" s="0" t="n">
        <f aca="false">AS182*EXP((Inputs!$B$6-Inputs!$B$7-0.5*Inputs!$B$8^2)*$B$2+Inputs!$B$8*SQRT($B$2)*MC_Shocks!AR179)</f>
        <v>561.204774132426</v>
      </c>
      <c r="AU182" s="0" t="n">
        <f aca="false">AT182*EXP((Inputs!$B$6-Inputs!$B$7-0.5*Inputs!$B$8^2)*$B$2+Inputs!$B$8*SQRT($B$2)*MC_Shocks!AS179)</f>
        <v>565.053480163781</v>
      </c>
      <c r="AV182" s="0" t="n">
        <f aca="false">AU182*EXP((Inputs!$B$6-Inputs!$B$7-0.5*Inputs!$B$8^2)*$B$2+Inputs!$B$8*SQRT($B$2)*MC_Shocks!AT179)</f>
        <v>556.596262610258</v>
      </c>
      <c r="AW182" s="0" t="n">
        <f aca="false">AV182*EXP((Inputs!$B$6-Inputs!$B$7-0.5*Inputs!$B$8^2)*$B$2+Inputs!$B$8*SQRT($B$2)*MC_Shocks!AU179)</f>
        <v>564.552663850785</v>
      </c>
      <c r="AX182" s="0" t="n">
        <f aca="false">AW182*EXP((Inputs!$B$6-Inputs!$B$7-0.5*Inputs!$B$8^2)*$B$2+Inputs!$B$8*SQRT($B$2)*MC_Shocks!AV179)</f>
        <v>566.777206493636</v>
      </c>
      <c r="AY182" s="0" t="n">
        <f aca="false">AX182*EXP((Inputs!$B$6-Inputs!$B$7-0.5*Inputs!$B$8^2)*$B$2+Inputs!$B$8*SQRT($B$2)*MC_Shocks!AW179)</f>
        <v>566.64035224013</v>
      </c>
      <c r="AZ182" s="0" t="n">
        <f aca="false">AY182*EXP((Inputs!$B$6-Inputs!$B$7-0.5*Inputs!$B$8^2)*$B$2+Inputs!$B$8*SQRT($B$2)*MC_Shocks!AX179)</f>
        <v>570.785230790869</v>
      </c>
      <c r="BA182" s="0" t="n">
        <f aca="false">AZ182*EXP((Inputs!$B$6-Inputs!$B$7-0.5*Inputs!$B$8^2)*$B$2+Inputs!$B$8*SQRT($B$2)*MC_Shocks!AY179)</f>
        <v>564.302237480092</v>
      </c>
      <c r="BB182" s="0" t="n">
        <f aca="false">BA182*EXP((Inputs!$B$6-Inputs!$B$7-0.5*Inputs!$B$8^2)*$B$2+Inputs!$B$8*SQRT($B$2)*MC_Shocks!AZ179)</f>
        <v>561.387428971537</v>
      </c>
      <c r="BC182" s="0" t="n">
        <f aca="false">BB182*EXP((Inputs!$B$6-Inputs!$B$7-0.5*Inputs!$B$8^2)*$B$2+Inputs!$B$8*SQRT($B$2)*MC_Shocks!BA179)</f>
        <v>560.901388741487</v>
      </c>
      <c r="BD182" s="0" t="n">
        <f aca="false">BC182*EXP((Inputs!$B$6-Inputs!$B$7-0.5*Inputs!$B$8^2)*$B$2+Inputs!$B$8*SQRT($B$2)*MC_Shocks!BB179)</f>
        <v>567.064116328574</v>
      </c>
      <c r="BE182" s="0" t="n">
        <f aca="false">BD182*EXP((Inputs!$B$6-Inputs!$B$7-0.5*Inputs!$B$8^2)*$B$2+Inputs!$B$8*SQRT($B$2)*MC_Shocks!BC179)</f>
        <v>566.908462803633</v>
      </c>
      <c r="BF182" s="0" t="n">
        <f aca="false">BE182*EXP((Inputs!$B$6-Inputs!$B$7-0.5*Inputs!$B$8^2)*$B$2+Inputs!$B$8*SQRT($B$2)*MC_Shocks!BD179)</f>
        <v>568.989763307883</v>
      </c>
      <c r="BG182" s="0" t="n">
        <f aca="false">BF182*EXP((Inputs!$B$6-Inputs!$B$7-0.5*Inputs!$B$8^2)*$B$2+Inputs!$B$8*SQRT($B$2)*MC_Shocks!BE179)</f>
        <v>566.388174517983</v>
      </c>
      <c r="BH182" s="0" t="n">
        <f aca="false">BG182*EXP((Inputs!$B$6-Inputs!$B$7-0.5*Inputs!$B$8^2)*$B$2+Inputs!$B$8*SQRT($B$2)*MC_Shocks!BF179)</f>
        <v>568.633486678573</v>
      </c>
      <c r="BI182" s="0" t="n">
        <f aca="false">BH182*EXP((Inputs!$B$6-Inputs!$B$7-0.5*Inputs!$B$8^2)*$B$2+Inputs!$B$8*SQRT($B$2)*MC_Shocks!BG179)</f>
        <v>576.304343135187</v>
      </c>
      <c r="BJ182" s="0" t="n">
        <f aca="false">BI182*EXP((Inputs!$B$6-Inputs!$B$7-0.5*Inputs!$B$8^2)*$B$2+Inputs!$B$8*SQRT($B$2)*MC_Shocks!BH179)</f>
        <v>580.928506491957</v>
      </c>
      <c r="BK182" s="0" t="n">
        <f aca="false">BJ182*EXP((Inputs!$B$6-Inputs!$B$7-0.5*Inputs!$B$8^2)*$B$2+Inputs!$B$8*SQRT($B$2)*MC_Shocks!BI179)</f>
        <v>580.608004046165</v>
      </c>
      <c r="BL182" s="0" t="n">
        <f aca="false">BK182*EXP((Inputs!$B$6-Inputs!$B$7-0.5*Inputs!$B$8^2)*$B$2+Inputs!$B$8*SQRT($B$2)*MC_Shocks!BJ179)</f>
        <v>583.782690086961</v>
      </c>
      <c r="BM182" s="0" t="n">
        <f aca="false">BL182*EXP((Inputs!$B$6-Inputs!$B$7-0.5*Inputs!$B$8^2)*$B$2+Inputs!$B$8*SQRT($B$2)*MC_Shocks!BK179)</f>
        <v>586.518701820269</v>
      </c>
      <c r="BN182" s="0" t="n">
        <f aca="false">AVERAGE(C182:BM182)</f>
        <v>570.904114769118</v>
      </c>
      <c r="BO182" s="0" t="n">
        <f aca="false">MAX(B182:BM182)</f>
        <v>588.434608373925</v>
      </c>
      <c r="BP182" s="0" t="n">
        <f aca="false">MAX(BM182-Inputs!$B$4,0)</f>
        <v>11.5187018202685</v>
      </c>
      <c r="BQ182" s="0" t="n">
        <f aca="false">MAX(Inputs!$B$4-BM182,0)</f>
        <v>0</v>
      </c>
      <c r="BR182" s="0" t="n">
        <f aca="false">MAX(BN182-Inputs!$B$4,0)</f>
        <v>0</v>
      </c>
      <c r="BS182" s="0" t="n">
        <f aca="false">IF(BO182&gt;=Inputs!$B$9,0,MAX(BM182-Inputs!$B$4,0))</f>
        <v>11.5187018202685</v>
      </c>
    </row>
    <row r="183" customFormat="false" ht="15" hidden="false" customHeight="false" outlineLevel="0" collapsed="false">
      <c r="A183" s="0" t="n">
        <v>179</v>
      </c>
      <c r="B183" s="0" t="n">
        <f aca="false">Inputs!$B$3</f>
        <v>574.788024902344</v>
      </c>
      <c r="C183" s="0" t="n">
        <f aca="false">B183*EXP((Inputs!$B$6-Inputs!$B$7-0.5*Inputs!$B$8^2)*$B$2+Inputs!$B$8*SQRT($B$2)*MC_Shocks!A180)</f>
        <v>577.15703571641</v>
      </c>
      <c r="D183" s="0" t="n">
        <f aca="false">C183*EXP((Inputs!$B$6-Inputs!$B$7-0.5*Inputs!$B$8^2)*$B$2+Inputs!$B$8*SQRT($B$2)*MC_Shocks!B180)</f>
        <v>582.325633369805</v>
      </c>
      <c r="E183" s="0" t="n">
        <f aca="false">D183*EXP((Inputs!$B$6-Inputs!$B$7-0.5*Inputs!$B$8^2)*$B$2+Inputs!$B$8*SQRT($B$2)*MC_Shocks!C180)</f>
        <v>587.505674690014</v>
      </c>
      <c r="F183" s="0" t="n">
        <f aca="false">E183*EXP((Inputs!$B$6-Inputs!$B$7-0.5*Inputs!$B$8^2)*$B$2+Inputs!$B$8*SQRT($B$2)*MC_Shocks!D180)</f>
        <v>586.968695372715</v>
      </c>
      <c r="G183" s="0" t="n">
        <f aca="false">F183*EXP((Inputs!$B$6-Inputs!$B$7-0.5*Inputs!$B$8^2)*$B$2+Inputs!$B$8*SQRT($B$2)*MC_Shocks!E180)</f>
        <v>590.020816105411</v>
      </c>
      <c r="H183" s="0" t="n">
        <f aca="false">G183*EXP((Inputs!$B$6-Inputs!$B$7-0.5*Inputs!$B$8^2)*$B$2+Inputs!$B$8*SQRT($B$2)*MC_Shocks!F180)</f>
        <v>588.285908381091</v>
      </c>
      <c r="I183" s="0" t="n">
        <f aca="false">H183*EXP((Inputs!$B$6-Inputs!$B$7-0.5*Inputs!$B$8^2)*$B$2+Inputs!$B$8*SQRT($B$2)*MC_Shocks!G180)</f>
        <v>584.04889222041</v>
      </c>
      <c r="J183" s="0" t="n">
        <f aca="false">I183*EXP((Inputs!$B$6-Inputs!$B$7-0.5*Inputs!$B$8^2)*$B$2+Inputs!$B$8*SQRT($B$2)*MC_Shocks!H180)</f>
        <v>582.856574457319</v>
      </c>
      <c r="K183" s="0" t="n">
        <f aca="false">J183*EXP((Inputs!$B$6-Inputs!$B$7-0.5*Inputs!$B$8^2)*$B$2+Inputs!$B$8*SQRT($B$2)*MC_Shocks!I180)</f>
        <v>582.558936732205</v>
      </c>
      <c r="L183" s="0" t="n">
        <f aca="false">K183*EXP((Inputs!$B$6-Inputs!$B$7-0.5*Inputs!$B$8^2)*$B$2+Inputs!$B$8*SQRT($B$2)*MC_Shocks!J180)</f>
        <v>574.984698893286</v>
      </c>
      <c r="M183" s="0" t="n">
        <f aca="false">L183*EXP((Inputs!$B$6-Inputs!$B$7-0.5*Inputs!$B$8^2)*$B$2+Inputs!$B$8*SQRT($B$2)*MC_Shocks!K180)</f>
        <v>578.976993654865</v>
      </c>
      <c r="N183" s="0" t="n">
        <f aca="false">M183*EXP((Inputs!$B$6-Inputs!$B$7-0.5*Inputs!$B$8^2)*$B$2+Inputs!$B$8*SQRT($B$2)*MC_Shocks!L180)</f>
        <v>566.458593089221</v>
      </c>
      <c r="O183" s="0" t="n">
        <f aca="false">N183*EXP((Inputs!$B$6-Inputs!$B$7-0.5*Inputs!$B$8^2)*$B$2+Inputs!$B$8*SQRT($B$2)*MC_Shocks!M180)</f>
        <v>578.845064280246</v>
      </c>
      <c r="P183" s="0" t="n">
        <f aca="false">O183*EXP((Inputs!$B$6-Inputs!$B$7-0.5*Inputs!$B$8^2)*$B$2+Inputs!$B$8*SQRT($B$2)*MC_Shocks!N180)</f>
        <v>585.838131979983</v>
      </c>
      <c r="Q183" s="0" t="n">
        <f aca="false">P183*EXP((Inputs!$B$6-Inputs!$B$7-0.5*Inputs!$B$8^2)*$B$2+Inputs!$B$8*SQRT($B$2)*MC_Shocks!O180)</f>
        <v>584.681515960167</v>
      </c>
      <c r="R183" s="0" t="n">
        <f aca="false">Q183*EXP((Inputs!$B$6-Inputs!$B$7-0.5*Inputs!$B$8^2)*$B$2+Inputs!$B$8*SQRT($B$2)*MC_Shocks!P180)</f>
        <v>584.780397862781</v>
      </c>
      <c r="S183" s="0" t="n">
        <f aca="false">R183*EXP((Inputs!$B$6-Inputs!$B$7-0.5*Inputs!$B$8^2)*$B$2+Inputs!$B$8*SQRT($B$2)*MC_Shocks!Q180)</f>
        <v>586.24288325789</v>
      </c>
      <c r="T183" s="0" t="n">
        <f aca="false">S183*EXP((Inputs!$B$6-Inputs!$B$7-0.5*Inputs!$B$8^2)*$B$2+Inputs!$B$8*SQRT($B$2)*MC_Shocks!R180)</f>
        <v>583.56434601935</v>
      </c>
      <c r="U183" s="0" t="n">
        <f aca="false">T183*EXP((Inputs!$B$6-Inputs!$B$7-0.5*Inputs!$B$8^2)*$B$2+Inputs!$B$8*SQRT($B$2)*MC_Shocks!S180)</f>
        <v>584.511870489463</v>
      </c>
      <c r="V183" s="0" t="n">
        <f aca="false">U183*EXP((Inputs!$B$6-Inputs!$B$7-0.5*Inputs!$B$8^2)*$B$2+Inputs!$B$8*SQRT($B$2)*MC_Shocks!T180)</f>
        <v>583.899612127498</v>
      </c>
      <c r="W183" s="0" t="n">
        <f aca="false">V183*EXP((Inputs!$B$6-Inputs!$B$7-0.5*Inputs!$B$8^2)*$B$2+Inputs!$B$8*SQRT($B$2)*MC_Shocks!U180)</f>
        <v>583.518138503198</v>
      </c>
      <c r="X183" s="0" t="n">
        <f aca="false">W183*EXP((Inputs!$B$6-Inputs!$B$7-0.5*Inputs!$B$8^2)*$B$2+Inputs!$B$8*SQRT($B$2)*MC_Shocks!V180)</f>
        <v>584.413855303058</v>
      </c>
      <c r="Y183" s="0" t="n">
        <f aca="false">X183*EXP((Inputs!$B$6-Inputs!$B$7-0.5*Inputs!$B$8^2)*$B$2+Inputs!$B$8*SQRT($B$2)*MC_Shocks!W180)</f>
        <v>578.410342052311</v>
      </c>
      <c r="Z183" s="0" t="n">
        <f aca="false">Y183*EXP((Inputs!$B$6-Inputs!$B$7-0.5*Inputs!$B$8^2)*$B$2+Inputs!$B$8*SQRT($B$2)*MC_Shocks!X180)</f>
        <v>578.646516325747</v>
      </c>
      <c r="AA183" s="0" t="n">
        <f aca="false">Z183*EXP((Inputs!$B$6-Inputs!$B$7-0.5*Inputs!$B$8^2)*$B$2+Inputs!$B$8*SQRT($B$2)*MC_Shocks!Y180)</f>
        <v>579.451946062885</v>
      </c>
      <c r="AB183" s="0" t="n">
        <f aca="false">AA183*EXP((Inputs!$B$6-Inputs!$B$7-0.5*Inputs!$B$8^2)*$B$2+Inputs!$B$8*SQRT($B$2)*MC_Shocks!Z180)</f>
        <v>580.099257764146</v>
      </c>
      <c r="AC183" s="0" t="n">
        <f aca="false">AB183*EXP((Inputs!$B$6-Inputs!$B$7-0.5*Inputs!$B$8^2)*$B$2+Inputs!$B$8*SQRT($B$2)*MC_Shocks!AA180)</f>
        <v>579.161503394772</v>
      </c>
      <c r="AD183" s="0" t="n">
        <f aca="false">AC183*EXP((Inputs!$B$6-Inputs!$B$7-0.5*Inputs!$B$8^2)*$B$2+Inputs!$B$8*SQRT($B$2)*MC_Shocks!AB180)</f>
        <v>584.468146711977</v>
      </c>
      <c r="AE183" s="0" t="n">
        <f aca="false">AD183*EXP((Inputs!$B$6-Inputs!$B$7-0.5*Inputs!$B$8^2)*$B$2+Inputs!$B$8*SQRT($B$2)*MC_Shocks!AC180)</f>
        <v>582.885692037904</v>
      </c>
      <c r="AF183" s="0" t="n">
        <f aca="false">AE183*EXP((Inputs!$B$6-Inputs!$B$7-0.5*Inputs!$B$8^2)*$B$2+Inputs!$B$8*SQRT($B$2)*MC_Shocks!AD180)</f>
        <v>583.992881677502</v>
      </c>
      <c r="AG183" s="0" t="n">
        <f aca="false">AF183*EXP((Inputs!$B$6-Inputs!$B$7-0.5*Inputs!$B$8^2)*$B$2+Inputs!$B$8*SQRT($B$2)*MC_Shocks!AE180)</f>
        <v>590.089684089229</v>
      </c>
      <c r="AH183" s="0" t="n">
        <f aca="false">AG183*EXP((Inputs!$B$6-Inputs!$B$7-0.5*Inputs!$B$8^2)*$B$2+Inputs!$B$8*SQRT($B$2)*MC_Shocks!AF180)</f>
        <v>589.773858161383</v>
      </c>
      <c r="AI183" s="0" t="n">
        <f aca="false">AH183*EXP((Inputs!$B$6-Inputs!$B$7-0.5*Inputs!$B$8^2)*$B$2+Inputs!$B$8*SQRT($B$2)*MC_Shocks!AG180)</f>
        <v>590.83384079046</v>
      </c>
      <c r="AJ183" s="0" t="n">
        <f aca="false">AI183*EXP((Inputs!$B$6-Inputs!$B$7-0.5*Inputs!$B$8^2)*$B$2+Inputs!$B$8*SQRT($B$2)*MC_Shocks!AH180)</f>
        <v>590.437944746587</v>
      </c>
      <c r="AK183" s="0" t="n">
        <f aca="false">AJ183*EXP((Inputs!$B$6-Inputs!$B$7-0.5*Inputs!$B$8^2)*$B$2+Inputs!$B$8*SQRT($B$2)*MC_Shocks!AI180)</f>
        <v>596.318472858992</v>
      </c>
      <c r="AL183" s="0" t="n">
        <f aca="false">AK183*EXP((Inputs!$B$6-Inputs!$B$7-0.5*Inputs!$B$8^2)*$B$2+Inputs!$B$8*SQRT($B$2)*MC_Shocks!AJ180)</f>
        <v>595.156671071699</v>
      </c>
      <c r="AM183" s="0" t="n">
        <f aca="false">AL183*EXP((Inputs!$B$6-Inputs!$B$7-0.5*Inputs!$B$8^2)*$B$2+Inputs!$B$8*SQRT($B$2)*MC_Shocks!AK180)</f>
        <v>601.303508636144</v>
      </c>
      <c r="AN183" s="0" t="n">
        <f aca="false">AM183*EXP((Inputs!$B$6-Inputs!$B$7-0.5*Inputs!$B$8^2)*$B$2+Inputs!$B$8*SQRT($B$2)*MC_Shocks!AL180)</f>
        <v>600.866260870307</v>
      </c>
      <c r="AO183" s="0" t="n">
        <f aca="false">AN183*EXP((Inputs!$B$6-Inputs!$B$7-0.5*Inputs!$B$8^2)*$B$2+Inputs!$B$8*SQRT($B$2)*MC_Shocks!AM180)</f>
        <v>596.839748488668</v>
      </c>
      <c r="AP183" s="0" t="n">
        <f aca="false">AO183*EXP((Inputs!$B$6-Inputs!$B$7-0.5*Inputs!$B$8^2)*$B$2+Inputs!$B$8*SQRT($B$2)*MC_Shocks!AN180)</f>
        <v>600.121669966994</v>
      </c>
      <c r="AQ183" s="0" t="n">
        <f aca="false">AP183*EXP((Inputs!$B$6-Inputs!$B$7-0.5*Inputs!$B$8^2)*$B$2+Inputs!$B$8*SQRT($B$2)*MC_Shocks!AO180)</f>
        <v>598.729450588073</v>
      </c>
      <c r="AR183" s="0" t="n">
        <f aca="false">AQ183*EXP((Inputs!$B$6-Inputs!$B$7-0.5*Inputs!$B$8^2)*$B$2+Inputs!$B$8*SQRT($B$2)*MC_Shocks!AP180)</f>
        <v>601.740665780002</v>
      </c>
      <c r="AS183" s="0" t="n">
        <f aca="false">AR183*EXP((Inputs!$B$6-Inputs!$B$7-0.5*Inputs!$B$8^2)*$B$2+Inputs!$B$8*SQRT($B$2)*MC_Shocks!AQ180)</f>
        <v>588.907210553745</v>
      </c>
      <c r="AT183" s="0" t="n">
        <f aca="false">AS183*EXP((Inputs!$B$6-Inputs!$B$7-0.5*Inputs!$B$8^2)*$B$2+Inputs!$B$8*SQRT($B$2)*MC_Shocks!AR180)</f>
        <v>588.98708406949</v>
      </c>
      <c r="AU183" s="0" t="n">
        <f aca="false">AT183*EXP((Inputs!$B$6-Inputs!$B$7-0.5*Inputs!$B$8^2)*$B$2+Inputs!$B$8*SQRT($B$2)*MC_Shocks!AS180)</f>
        <v>586.898887289284</v>
      </c>
      <c r="AV183" s="0" t="n">
        <f aca="false">AU183*EXP((Inputs!$B$6-Inputs!$B$7-0.5*Inputs!$B$8^2)*$B$2+Inputs!$B$8*SQRT($B$2)*MC_Shocks!AT180)</f>
        <v>582.024236126484</v>
      </c>
      <c r="AW183" s="0" t="n">
        <f aca="false">AV183*EXP((Inputs!$B$6-Inputs!$B$7-0.5*Inputs!$B$8^2)*$B$2+Inputs!$B$8*SQRT($B$2)*MC_Shocks!AU180)</f>
        <v>579.530085725546</v>
      </c>
      <c r="AX183" s="0" t="n">
        <f aca="false">AW183*EXP((Inputs!$B$6-Inputs!$B$7-0.5*Inputs!$B$8^2)*$B$2+Inputs!$B$8*SQRT($B$2)*MC_Shocks!AV180)</f>
        <v>576.95296180659</v>
      </c>
      <c r="AY183" s="0" t="n">
        <f aca="false">AX183*EXP((Inputs!$B$6-Inputs!$B$7-0.5*Inputs!$B$8^2)*$B$2+Inputs!$B$8*SQRT($B$2)*MC_Shocks!AW180)</f>
        <v>576.78777975217</v>
      </c>
      <c r="AZ183" s="0" t="n">
        <f aca="false">AY183*EXP((Inputs!$B$6-Inputs!$B$7-0.5*Inputs!$B$8^2)*$B$2+Inputs!$B$8*SQRT($B$2)*MC_Shocks!AX180)</f>
        <v>570.619024654325</v>
      </c>
      <c r="BA183" s="0" t="n">
        <f aca="false">AZ183*EXP((Inputs!$B$6-Inputs!$B$7-0.5*Inputs!$B$8^2)*$B$2+Inputs!$B$8*SQRT($B$2)*MC_Shocks!AY180)</f>
        <v>572.106461169852</v>
      </c>
      <c r="BB183" s="0" t="n">
        <f aca="false">BA183*EXP((Inputs!$B$6-Inputs!$B$7-0.5*Inputs!$B$8^2)*$B$2+Inputs!$B$8*SQRT($B$2)*MC_Shocks!AZ180)</f>
        <v>578.395303666577</v>
      </c>
      <c r="BC183" s="0" t="n">
        <f aca="false">BB183*EXP((Inputs!$B$6-Inputs!$B$7-0.5*Inputs!$B$8^2)*$B$2+Inputs!$B$8*SQRT($B$2)*MC_Shocks!BA180)</f>
        <v>579.740432853842</v>
      </c>
      <c r="BD183" s="0" t="n">
        <f aca="false">BC183*EXP((Inputs!$B$6-Inputs!$B$7-0.5*Inputs!$B$8^2)*$B$2+Inputs!$B$8*SQRT($B$2)*MC_Shocks!BB180)</f>
        <v>583.52802318291</v>
      </c>
      <c r="BE183" s="0" t="n">
        <f aca="false">BD183*EXP((Inputs!$B$6-Inputs!$B$7-0.5*Inputs!$B$8^2)*$B$2+Inputs!$B$8*SQRT($B$2)*MC_Shocks!BC180)</f>
        <v>588.672455088352</v>
      </c>
      <c r="BF183" s="0" t="n">
        <f aca="false">BE183*EXP((Inputs!$B$6-Inputs!$B$7-0.5*Inputs!$B$8^2)*$B$2+Inputs!$B$8*SQRT($B$2)*MC_Shocks!BD180)</f>
        <v>594.531247855305</v>
      </c>
      <c r="BG183" s="0" t="n">
        <f aca="false">BF183*EXP((Inputs!$B$6-Inputs!$B$7-0.5*Inputs!$B$8^2)*$B$2+Inputs!$B$8*SQRT($B$2)*MC_Shocks!BE180)</f>
        <v>603.474231571039</v>
      </c>
      <c r="BH183" s="0" t="n">
        <f aca="false">BG183*EXP((Inputs!$B$6-Inputs!$B$7-0.5*Inputs!$B$8^2)*$B$2+Inputs!$B$8*SQRT($B$2)*MC_Shocks!BF180)</f>
        <v>601.145810984258</v>
      </c>
      <c r="BI183" s="0" t="n">
        <f aca="false">BH183*EXP((Inputs!$B$6-Inputs!$B$7-0.5*Inputs!$B$8^2)*$B$2+Inputs!$B$8*SQRT($B$2)*MC_Shocks!BG180)</f>
        <v>597.785588115978</v>
      </c>
      <c r="BJ183" s="0" t="n">
        <f aca="false">BI183*EXP((Inputs!$B$6-Inputs!$B$7-0.5*Inputs!$B$8^2)*$B$2+Inputs!$B$8*SQRT($B$2)*MC_Shocks!BH180)</f>
        <v>601.569258336103</v>
      </c>
      <c r="BK183" s="0" t="n">
        <f aca="false">BJ183*EXP((Inputs!$B$6-Inputs!$B$7-0.5*Inputs!$B$8^2)*$B$2+Inputs!$B$8*SQRT($B$2)*MC_Shocks!BI180)</f>
        <v>605.01584483044</v>
      </c>
      <c r="BL183" s="0" t="n">
        <f aca="false">BK183*EXP((Inputs!$B$6-Inputs!$B$7-0.5*Inputs!$B$8^2)*$B$2+Inputs!$B$8*SQRT($B$2)*MC_Shocks!BJ180)</f>
        <v>608.807652995541</v>
      </c>
      <c r="BM183" s="0" t="n">
        <f aca="false">BL183*EXP((Inputs!$B$6-Inputs!$B$7-0.5*Inputs!$B$8^2)*$B$2+Inputs!$B$8*SQRT($B$2)*MC_Shocks!BK180)</f>
        <v>618.059238968198</v>
      </c>
      <c r="BN183" s="0" t="n">
        <f aca="false">AVERAGE(C183:BM183)</f>
        <v>587.385891272035</v>
      </c>
      <c r="BO183" s="0" t="n">
        <f aca="false">MAX(B183:BM183)</f>
        <v>618.059238968198</v>
      </c>
      <c r="BP183" s="0" t="n">
        <f aca="false">MAX(BM183-Inputs!$B$4,0)</f>
        <v>43.0592389681976</v>
      </c>
      <c r="BQ183" s="0" t="n">
        <f aca="false">MAX(Inputs!$B$4-BM183,0)</f>
        <v>0</v>
      </c>
      <c r="BR183" s="0" t="n">
        <f aca="false">MAX(BN183-Inputs!$B$4,0)</f>
        <v>12.3858912720348</v>
      </c>
      <c r="BS183" s="0" t="n">
        <f aca="false">IF(BO183&gt;=Inputs!$B$9,0,MAX(BM183-Inputs!$B$4,0))</f>
        <v>0</v>
      </c>
    </row>
    <row r="184" customFormat="false" ht="15" hidden="false" customHeight="false" outlineLevel="0" collapsed="false">
      <c r="A184" s="0" t="n">
        <v>180</v>
      </c>
      <c r="B184" s="0" t="n">
        <f aca="false">Inputs!$B$3</f>
        <v>574.788024902344</v>
      </c>
      <c r="C184" s="0" t="n">
        <f aca="false">B184*EXP((Inputs!$B$6-Inputs!$B$7-0.5*Inputs!$B$8^2)*$B$2+Inputs!$B$8*SQRT($B$2)*MC_Shocks!A181)</f>
        <v>574.894097310127</v>
      </c>
      <c r="D184" s="0" t="n">
        <f aca="false">C184*EXP((Inputs!$B$6-Inputs!$B$7-0.5*Inputs!$B$8^2)*$B$2+Inputs!$B$8*SQRT($B$2)*MC_Shocks!B181)</f>
        <v>576.895335814528</v>
      </c>
      <c r="E184" s="0" t="n">
        <f aca="false">D184*EXP((Inputs!$B$6-Inputs!$B$7-0.5*Inputs!$B$8^2)*$B$2+Inputs!$B$8*SQRT($B$2)*MC_Shocks!C181)</f>
        <v>572.480001127115</v>
      </c>
      <c r="F184" s="0" t="n">
        <f aca="false">E184*EXP((Inputs!$B$6-Inputs!$B$7-0.5*Inputs!$B$8^2)*$B$2+Inputs!$B$8*SQRT($B$2)*MC_Shocks!D181)</f>
        <v>582.315006250908</v>
      </c>
      <c r="G184" s="0" t="n">
        <f aca="false">F184*EXP((Inputs!$B$6-Inputs!$B$7-0.5*Inputs!$B$8^2)*$B$2+Inputs!$B$8*SQRT($B$2)*MC_Shocks!E181)</f>
        <v>580.81720101864</v>
      </c>
      <c r="H184" s="0" t="n">
        <f aca="false">G184*EXP((Inputs!$B$6-Inputs!$B$7-0.5*Inputs!$B$8^2)*$B$2+Inputs!$B$8*SQRT($B$2)*MC_Shocks!F181)</f>
        <v>579.453455939671</v>
      </c>
      <c r="I184" s="0" t="n">
        <f aca="false">H184*EXP((Inputs!$B$6-Inputs!$B$7-0.5*Inputs!$B$8^2)*$B$2+Inputs!$B$8*SQRT($B$2)*MC_Shocks!G181)</f>
        <v>577.916223597968</v>
      </c>
      <c r="J184" s="0" t="n">
        <f aca="false">I184*EXP((Inputs!$B$6-Inputs!$B$7-0.5*Inputs!$B$8^2)*$B$2+Inputs!$B$8*SQRT($B$2)*MC_Shocks!H181)</f>
        <v>575.02143037927</v>
      </c>
      <c r="K184" s="0" t="n">
        <f aca="false">J184*EXP((Inputs!$B$6-Inputs!$B$7-0.5*Inputs!$B$8^2)*$B$2+Inputs!$B$8*SQRT($B$2)*MC_Shocks!I181)</f>
        <v>571.757552578065</v>
      </c>
      <c r="L184" s="0" t="n">
        <f aca="false">K184*EXP((Inputs!$B$6-Inputs!$B$7-0.5*Inputs!$B$8^2)*$B$2+Inputs!$B$8*SQRT($B$2)*MC_Shocks!J181)</f>
        <v>569.440810148026</v>
      </c>
      <c r="M184" s="0" t="n">
        <f aca="false">L184*EXP((Inputs!$B$6-Inputs!$B$7-0.5*Inputs!$B$8^2)*$B$2+Inputs!$B$8*SQRT($B$2)*MC_Shocks!K181)</f>
        <v>563.35747106843</v>
      </c>
      <c r="N184" s="0" t="n">
        <f aca="false">M184*EXP((Inputs!$B$6-Inputs!$B$7-0.5*Inputs!$B$8^2)*$B$2+Inputs!$B$8*SQRT($B$2)*MC_Shocks!L181)</f>
        <v>559.911534799771</v>
      </c>
      <c r="O184" s="0" t="n">
        <f aca="false">N184*EXP((Inputs!$B$6-Inputs!$B$7-0.5*Inputs!$B$8^2)*$B$2+Inputs!$B$8*SQRT($B$2)*MC_Shocks!M181)</f>
        <v>568.689262702915</v>
      </c>
      <c r="P184" s="0" t="n">
        <f aca="false">O184*EXP((Inputs!$B$6-Inputs!$B$7-0.5*Inputs!$B$8^2)*$B$2+Inputs!$B$8*SQRT($B$2)*MC_Shocks!N181)</f>
        <v>572.071752517257</v>
      </c>
      <c r="Q184" s="0" t="n">
        <f aca="false">P184*EXP((Inputs!$B$6-Inputs!$B$7-0.5*Inputs!$B$8^2)*$B$2+Inputs!$B$8*SQRT($B$2)*MC_Shocks!O181)</f>
        <v>576.343544542308</v>
      </c>
      <c r="R184" s="0" t="n">
        <f aca="false">Q184*EXP((Inputs!$B$6-Inputs!$B$7-0.5*Inputs!$B$8^2)*$B$2+Inputs!$B$8*SQRT($B$2)*MC_Shocks!P181)</f>
        <v>581.805961985432</v>
      </c>
      <c r="S184" s="0" t="n">
        <f aca="false">R184*EXP((Inputs!$B$6-Inputs!$B$7-0.5*Inputs!$B$8^2)*$B$2+Inputs!$B$8*SQRT($B$2)*MC_Shocks!Q181)</f>
        <v>590.38888042484</v>
      </c>
      <c r="T184" s="0" t="n">
        <f aca="false">S184*EXP((Inputs!$B$6-Inputs!$B$7-0.5*Inputs!$B$8^2)*$B$2+Inputs!$B$8*SQRT($B$2)*MC_Shocks!R181)</f>
        <v>582.205303611708</v>
      </c>
      <c r="U184" s="0" t="n">
        <f aca="false">T184*EXP((Inputs!$B$6-Inputs!$B$7-0.5*Inputs!$B$8^2)*$B$2+Inputs!$B$8*SQRT($B$2)*MC_Shocks!S181)</f>
        <v>576.606958808994</v>
      </c>
      <c r="V184" s="0" t="n">
        <f aca="false">U184*EXP((Inputs!$B$6-Inputs!$B$7-0.5*Inputs!$B$8^2)*$B$2+Inputs!$B$8*SQRT($B$2)*MC_Shocks!T181)</f>
        <v>572.996307820633</v>
      </c>
      <c r="W184" s="0" t="n">
        <f aca="false">V184*EXP((Inputs!$B$6-Inputs!$B$7-0.5*Inputs!$B$8^2)*$B$2+Inputs!$B$8*SQRT($B$2)*MC_Shocks!U181)</f>
        <v>570.918948313269</v>
      </c>
      <c r="X184" s="0" t="n">
        <f aca="false">W184*EXP((Inputs!$B$6-Inputs!$B$7-0.5*Inputs!$B$8^2)*$B$2+Inputs!$B$8*SQRT($B$2)*MC_Shocks!V181)</f>
        <v>569.612995594516</v>
      </c>
      <c r="Y184" s="0" t="n">
        <f aca="false">X184*EXP((Inputs!$B$6-Inputs!$B$7-0.5*Inputs!$B$8^2)*$B$2+Inputs!$B$8*SQRT($B$2)*MC_Shocks!W181)</f>
        <v>567.650349534201</v>
      </c>
      <c r="Z184" s="0" t="n">
        <f aca="false">Y184*EXP((Inputs!$B$6-Inputs!$B$7-0.5*Inputs!$B$8^2)*$B$2+Inputs!$B$8*SQRT($B$2)*MC_Shocks!X181)</f>
        <v>568.692430551371</v>
      </c>
      <c r="AA184" s="0" t="n">
        <f aca="false">Z184*EXP((Inputs!$B$6-Inputs!$B$7-0.5*Inputs!$B$8^2)*$B$2+Inputs!$B$8*SQRT($B$2)*MC_Shocks!Y181)</f>
        <v>568.905346006983</v>
      </c>
      <c r="AB184" s="0" t="n">
        <f aca="false">AA184*EXP((Inputs!$B$6-Inputs!$B$7-0.5*Inputs!$B$8^2)*$B$2+Inputs!$B$8*SQRT($B$2)*MC_Shocks!Z181)</f>
        <v>565.70581200205</v>
      </c>
      <c r="AC184" s="0" t="n">
        <f aca="false">AB184*EXP((Inputs!$B$6-Inputs!$B$7-0.5*Inputs!$B$8^2)*$B$2+Inputs!$B$8*SQRT($B$2)*MC_Shocks!AA181)</f>
        <v>556.078771987785</v>
      </c>
      <c r="AD184" s="0" t="n">
        <f aca="false">AC184*EXP((Inputs!$B$6-Inputs!$B$7-0.5*Inputs!$B$8^2)*$B$2+Inputs!$B$8*SQRT($B$2)*MC_Shocks!AB181)</f>
        <v>551.7681276757</v>
      </c>
      <c r="AE184" s="0" t="n">
        <f aca="false">AD184*EXP((Inputs!$B$6-Inputs!$B$7-0.5*Inputs!$B$8^2)*$B$2+Inputs!$B$8*SQRT($B$2)*MC_Shocks!AC181)</f>
        <v>549.421077980356</v>
      </c>
      <c r="AF184" s="0" t="n">
        <f aca="false">AE184*EXP((Inputs!$B$6-Inputs!$B$7-0.5*Inputs!$B$8^2)*$B$2+Inputs!$B$8*SQRT($B$2)*MC_Shocks!AD181)</f>
        <v>548.396954674911</v>
      </c>
      <c r="AG184" s="0" t="n">
        <f aca="false">AF184*EXP((Inputs!$B$6-Inputs!$B$7-0.5*Inputs!$B$8^2)*$B$2+Inputs!$B$8*SQRT($B$2)*MC_Shocks!AE181)</f>
        <v>543.555661512096</v>
      </c>
      <c r="AH184" s="0" t="n">
        <f aca="false">AG184*EXP((Inputs!$B$6-Inputs!$B$7-0.5*Inputs!$B$8^2)*$B$2+Inputs!$B$8*SQRT($B$2)*MC_Shocks!AF181)</f>
        <v>541.494491418901</v>
      </c>
      <c r="AI184" s="0" t="n">
        <f aca="false">AH184*EXP((Inputs!$B$6-Inputs!$B$7-0.5*Inputs!$B$8^2)*$B$2+Inputs!$B$8*SQRT($B$2)*MC_Shocks!AG181)</f>
        <v>536.708513890547</v>
      </c>
      <c r="AJ184" s="0" t="n">
        <f aca="false">AI184*EXP((Inputs!$B$6-Inputs!$B$7-0.5*Inputs!$B$8^2)*$B$2+Inputs!$B$8*SQRT($B$2)*MC_Shocks!AH181)</f>
        <v>536.223660009966</v>
      </c>
      <c r="AK184" s="0" t="n">
        <f aca="false">AJ184*EXP((Inputs!$B$6-Inputs!$B$7-0.5*Inputs!$B$8^2)*$B$2+Inputs!$B$8*SQRT($B$2)*MC_Shocks!AI181)</f>
        <v>531.728428494935</v>
      </c>
      <c r="AL184" s="0" t="n">
        <f aca="false">AK184*EXP((Inputs!$B$6-Inputs!$B$7-0.5*Inputs!$B$8^2)*$B$2+Inputs!$B$8*SQRT($B$2)*MC_Shocks!AJ181)</f>
        <v>528.209447781016</v>
      </c>
      <c r="AM184" s="0" t="n">
        <f aca="false">AL184*EXP((Inputs!$B$6-Inputs!$B$7-0.5*Inputs!$B$8^2)*$B$2+Inputs!$B$8*SQRT($B$2)*MC_Shocks!AK181)</f>
        <v>522.803394170083</v>
      </c>
      <c r="AN184" s="0" t="n">
        <f aca="false">AM184*EXP((Inputs!$B$6-Inputs!$B$7-0.5*Inputs!$B$8^2)*$B$2+Inputs!$B$8*SQRT($B$2)*MC_Shocks!AL181)</f>
        <v>522.216413235243</v>
      </c>
      <c r="AO184" s="0" t="n">
        <f aca="false">AN184*EXP((Inputs!$B$6-Inputs!$B$7-0.5*Inputs!$B$8^2)*$B$2+Inputs!$B$8*SQRT($B$2)*MC_Shocks!AM181)</f>
        <v>518.68819281863</v>
      </c>
      <c r="AP184" s="0" t="n">
        <f aca="false">AO184*EXP((Inputs!$B$6-Inputs!$B$7-0.5*Inputs!$B$8^2)*$B$2+Inputs!$B$8*SQRT($B$2)*MC_Shocks!AN181)</f>
        <v>522.482102672664</v>
      </c>
      <c r="AQ184" s="0" t="n">
        <f aca="false">AP184*EXP((Inputs!$B$6-Inputs!$B$7-0.5*Inputs!$B$8^2)*$B$2+Inputs!$B$8*SQRT($B$2)*MC_Shocks!AO181)</f>
        <v>524.21643977292</v>
      </c>
      <c r="AR184" s="0" t="n">
        <f aca="false">AQ184*EXP((Inputs!$B$6-Inputs!$B$7-0.5*Inputs!$B$8^2)*$B$2+Inputs!$B$8*SQRT($B$2)*MC_Shocks!AP181)</f>
        <v>523.975458138656</v>
      </c>
      <c r="AS184" s="0" t="n">
        <f aca="false">AR184*EXP((Inputs!$B$6-Inputs!$B$7-0.5*Inputs!$B$8^2)*$B$2+Inputs!$B$8*SQRT($B$2)*MC_Shocks!AQ181)</f>
        <v>520.720148264271</v>
      </c>
      <c r="AT184" s="0" t="n">
        <f aca="false">AS184*EXP((Inputs!$B$6-Inputs!$B$7-0.5*Inputs!$B$8^2)*$B$2+Inputs!$B$8*SQRT($B$2)*MC_Shocks!AR181)</f>
        <v>522.343665583701</v>
      </c>
      <c r="AU184" s="0" t="n">
        <f aca="false">AT184*EXP((Inputs!$B$6-Inputs!$B$7-0.5*Inputs!$B$8^2)*$B$2+Inputs!$B$8*SQRT($B$2)*MC_Shocks!AS181)</f>
        <v>525.263144881526</v>
      </c>
      <c r="AV184" s="0" t="n">
        <f aca="false">AU184*EXP((Inputs!$B$6-Inputs!$B$7-0.5*Inputs!$B$8^2)*$B$2+Inputs!$B$8*SQRT($B$2)*MC_Shocks!AT181)</f>
        <v>525.90765405236</v>
      </c>
      <c r="AW184" s="0" t="n">
        <f aca="false">AV184*EXP((Inputs!$B$6-Inputs!$B$7-0.5*Inputs!$B$8^2)*$B$2+Inputs!$B$8*SQRT($B$2)*MC_Shocks!AU181)</f>
        <v>532.691291877337</v>
      </c>
      <c r="AX184" s="0" t="n">
        <f aca="false">AW184*EXP((Inputs!$B$6-Inputs!$B$7-0.5*Inputs!$B$8^2)*$B$2+Inputs!$B$8*SQRT($B$2)*MC_Shocks!AV181)</f>
        <v>534.687615057349</v>
      </c>
      <c r="AY184" s="0" t="n">
        <f aca="false">AX184*EXP((Inputs!$B$6-Inputs!$B$7-0.5*Inputs!$B$8^2)*$B$2+Inputs!$B$8*SQRT($B$2)*MC_Shocks!AW181)</f>
        <v>538.627704691445</v>
      </c>
      <c r="AZ184" s="0" t="n">
        <f aca="false">AY184*EXP((Inputs!$B$6-Inputs!$B$7-0.5*Inputs!$B$8^2)*$B$2+Inputs!$B$8*SQRT($B$2)*MC_Shocks!AX181)</f>
        <v>539.249584278228</v>
      </c>
      <c r="BA184" s="0" t="n">
        <f aca="false">AZ184*EXP((Inputs!$B$6-Inputs!$B$7-0.5*Inputs!$B$8^2)*$B$2+Inputs!$B$8*SQRT($B$2)*MC_Shocks!AY181)</f>
        <v>542.198874794282</v>
      </c>
      <c r="BB184" s="0" t="n">
        <f aca="false">BA184*EXP((Inputs!$B$6-Inputs!$B$7-0.5*Inputs!$B$8^2)*$B$2+Inputs!$B$8*SQRT($B$2)*MC_Shocks!AZ181)</f>
        <v>538.833358438746</v>
      </c>
      <c r="BC184" s="0" t="n">
        <f aca="false">BB184*EXP((Inputs!$B$6-Inputs!$B$7-0.5*Inputs!$B$8^2)*$B$2+Inputs!$B$8*SQRT($B$2)*MC_Shocks!BA181)</f>
        <v>536.928117677965</v>
      </c>
      <c r="BD184" s="0" t="n">
        <f aca="false">BC184*EXP((Inputs!$B$6-Inputs!$B$7-0.5*Inputs!$B$8^2)*$B$2+Inputs!$B$8*SQRT($B$2)*MC_Shocks!BB181)</f>
        <v>538.46906138939</v>
      </c>
      <c r="BE184" s="0" t="n">
        <f aca="false">BD184*EXP((Inputs!$B$6-Inputs!$B$7-0.5*Inputs!$B$8^2)*$B$2+Inputs!$B$8*SQRT($B$2)*MC_Shocks!BC181)</f>
        <v>539.983309736176</v>
      </c>
      <c r="BF184" s="0" t="n">
        <f aca="false">BE184*EXP((Inputs!$B$6-Inputs!$B$7-0.5*Inputs!$B$8^2)*$B$2+Inputs!$B$8*SQRT($B$2)*MC_Shocks!BD181)</f>
        <v>542.213276808385</v>
      </c>
      <c r="BG184" s="0" t="n">
        <f aca="false">BF184*EXP((Inputs!$B$6-Inputs!$B$7-0.5*Inputs!$B$8^2)*$B$2+Inputs!$B$8*SQRT($B$2)*MC_Shocks!BE181)</f>
        <v>547.01877492526</v>
      </c>
      <c r="BH184" s="0" t="n">
        <f aca="false">BG184*EXP((Inputs!$B$6-Inputs!$B$7-0.5*Inputs!$B$8^2)*$B$2+Inputs!$B$8*SQRT($B$2)*MC_Shocks!BF181)</f>
        <v>540.92098376403</v>
      </c>
      <c r="BI184" s="0" t="n">
        <f aca="false">BH184*EXP((Inputs!$B$6-Inputs!$B$7-0.5*Inputs!$B$8^2)*$B$2+Inputs!$B$8*SQRT($B$2)*MC_Shocks!BG181)</f>
        <v>536.806259291202</v>
      </c>
      <c r="BJ184" s="0" t="n">
        <f aca="false">BI184*EXP((Inputs!$B$6-Inputs!$B$7-0.5*Inputs!$B$8^2)*$B$2+Inputs!$B$8*SQRT($B$2)*MC_Shocks!BH181)</f>
        <v>537.835507079298</v>
      </c>
      <c r="BK184" s="0" t="n">
        <f aca="false">BJ184*EXP((Inputs!$B$6-Inputs!$B$7-0.5*Inputs!$B$8^2)*$B$2+Inputs!$B$8*SQRT($B$2)*MC_Shocks!BI181)</f>
        <v>534.804224160525</v>
      </c>
      <c r="BL184" s="0" t="n">
        <f aca="false">BK184*EXP((Inputs!$B$6-Inputs!$B$7-0.5*Inputs!$B$8^2)*$B$2+Inputs!$B$8*SQRT($B$2)*MC_Shocks!BJ181)</f>
        <v>549.380222775786</v>
      </c>
      <c r="BM184" s="0" t="n">
        <f aca="false">BL184*EXP((Inputs!$B$6-Inputs!$B$7-0.5*Inputs!$B$8^2)*$B$2+Inputs!$B$8*SQRT($B$2)*MC_Shocks!BK181)</f>
        <v>551.684478804643</v>
      </c>
      <c r="BN184" s="0" t="n">
        <f aca="false">AVERAGE(C184:BM184)</f>
        <v>551.609339190719</v>
      </c>
      <c r="BO184" s="0" t="n">
        <f aca="false">MAX(B184:BM184)</f>
        <v>590.38888042484</v>
      </c>
      <c r="BP184" s="0" t="n">
        <f aca="false">MAX(BM184-Inputs!$B$4,0)</f>
        <v>0</v>
      </c>
      <c r="BQ184" s="0" t="n">
        <f aca="false">MAX(Inputs!$B$4-BM184,0)</f>
        <v>23.3155211953574</v>
      </c>
      <c r="BR184" s="0" t="n">
        <f aca="false">MAX(BN184-Inputs!$B$4,0)</f>
        <v>0</v>
      </c>
      <c r="BS184" s="0" t="n">
        <f aca="false">IF(BO184&gt;=Inputs!$B$9,0,MAX(BM184-Inputs!$B$4,0))</f>
        <v>0</v>
      </c>
    </row>
    <row r="185" customFormat="false" ht="15" hidden="false" customHeight="false" outlineLevel="0" collapsed="false">
      <c r="A185" s="0" t="n">
        <v>181</v>
      </c>
      <c r="B185" s="0" t="n">
        <f aca="false">Inputs!$B$3</f>
        <v>574.788024902344</v>
      </c>
      <c r="C185" s="0" t="n">
        <f aca="false">B185*EXP((Inputs!$B$6-Inputs!$B$7-0.5*Inputs!$B$8^2)*$B$2+Inputs!$B$8*SQRT($B$2)*MC_Shocks!A182)</f>
        <v>574.485152436688</v>
      </c>
      <c r="D185" s="0" t="n">
        <f aca="false">C185*EXP((Inputs!$B$6-Inputs!$B$7-0.5*Inputs!$B$8^2)*$B$2+Inputs!$B$8*SQRT($B$2)*MC_Shocks!B182)</f>
        <v>572.194736986862</v>
      </c>
      <c r="E185" s="0" t="n">
        <f aca="false">D185*EXP((Inputs!$B$6-Inputs!$B$7-0.5*Inputs!$B$8^2)*$B$2+Inputs!$B$8*SQRT($B$2)*MC_Shocks!C182)</f>
        <v>570.073102027559</v>
      </c>
      <c r="F185" s="0" t="n">
        <f aca="false">E185*EXP((Inputs!$B$6-Inputs!$B$7-0.5*Inputs!$B$8^2)*$B$2+Inputs!$B$8*SQRT($B$2)*MC_Shocks!D182)</f>
        <v>570.263214566636</v>
      </c>
      <c r="G185" s="0" t="n">
        <f aca="false">F185*EXP((Inputs!$B$6-Inputs!$B$7-0.5*Inputs!$B$8^2)*$B$2+Inputs!$B$8*SQRT($B$2)*MC_Shocks!E182)</f>
        <v>570.82387397964</v>
      </c>
      <c r="H185" s="0" t="n">
        <f aca="false">G185*EXP((Inputs!$B$6-Inputs!$B$7-0.5*Inputs!$B$8^2)*$B$2+Inputs!$B$8*SQRT($B$2)*MC_Shocks!F182)</f>
        <v>568.81318660474</v>
      </c>
      <c r="I185" s="0" t="n">
        <f aca="false">H185*EXP((Inputs!$B$6-Inputs!$B$7-0.5*Inputs!$B$8^2)*$B$2+Inputs!$B$8*SQRT($B$2)*MC_Shocks!G182)</f>
        <v>567.635497529903</v>
      </c>
      <c r="J185" s="0" t="n">
        <f aca="false">I185*EXP((Inputs!$B$6-Inputs!$B$7-0.5*Inputs!$B$8^2)*$B$2+Inputs!$B$8*SQRT($B$2)*MC_Shocks!H182)</f>
        <v>573.775364009832</v>
      </c>
      <c r="K185" s="0" t="n">
        <f aca="false">J185*EXP((Inputs!$B$6-Inputs!$B$7-0.5*Inputs!$B$8^2)*$B$2+Inputs!$B$8*SQRT($B$2)*MC_Shocks!I182)</f>
        <v>580.166725148255</v>
      </c>
      <c r="L185" s="0" t="n">
        <f aca="false">K185*EXP((Inputs!$B$6-Inputs!$B$7-0.5*Inputs!$B$8^2)*$B$2+Inputs!$B$8*SQRT($B$2)*MC_Shocks!J182)</f>
        <v>581.382694714749</v>
      </c>
      <c r="M185" s="0" t="n">
        <f aca="false">L185*EXP((Inputs!$B$6-Inputs!$B$7-0.5*Inputs!$B$8^2)*$B$2+Inputs!$B$8*SQRT($B$2)*MC_Shocks!K182)</f>
        <v>575.283745470029</v>
      </c>
      <c r="N185" s="0" t="n">
        <f aca="false">M185*EXP((Inputs!$B$6-Inputs!$B$7-0.5*Inputs!$B$8^2)*$B$2+Inputs!$B$8*SQRT($B$2)*MC_Shocks!L182)</f>
        <v>577.801071055566</v>
      </c>
      <c r="O185" s="0" t="n">
        <f aca="false">N185*EXP((Inputs!$B$6-Inputs!$B$7-0.5*Inputs!$B$8^2)*$B$2+Inputs!$B$8*SQRT($B$2)*MC_Shocks!M182)</f>
        <v>585.024678251705</v>
      </c>
      <c r="P185" s="0" t="n">
        <f aca="false">O185*EXP((Inputs!$B$6-Inputs!$B$7-0.5*Inputs!$B$8^2)*$B$2+Inputs!$B$8*SQRT($B$2)*MC_Shocks!N182)</f>
        <v>591.472256768743</v>
      </c>
      <c r="Q185" s="0" t="n">
        <f aca="false">P185*EXP((Inputs!$B$6-Inputs!$B$7-0.5*Inputs!$B$8^2)*$B$2+Inputs!$B$8*SQRT($B$2)*MC_Shocks!O182)</f>
        <v>594.984454603541</v>
      </c>
      <c r="R185" s="0" t="n">
        <f aca="false">Q185*EXP((Inputs!$B$6-Inputs!$B$7-0.5*Inputs!$B$8^2)*$B$2+Inputs!$B$8*SQRT($B$2)*MC_Shocks!P182)</f>
        <v>601.793059968223</v>
      </c>
      <c r="S185" s="0" t="n">
        <f aca="false">R185*EXP((Inputs!$B$6-Inputs!$B$7-0.5*Inputs!$B$8^2)*$B$2+Inputs!$B$8*SQRT($B$2)*MC_Shocks!Q182)</f>
        <v>602.104762992421</v>
      </c>
      <c r="T185" s="0" t="n">
        <f aca="false">S185*EXP((Inputs!$B$6-Inputs!$B$7-0.5*Inputs!$B$8^2)*$B$2+Inputs!$B$8*SQRT($B$2)*MC_Shocks!R182)</f>
        <v>605.169448596326</v>
      </c>
      <c r="U185" s="0" t="n">
        <f aca="false">T185*EXP((Inputs!$B$6-Inputs!$B$7-0.5*Inputs!$B$8^2)*$B$2+Inputs!$B$8*SQRT($B$2)*MC_Shocks!S182)</f>
        <v>601.966779873332</v>
      </c>
      <c r="V185" s="0" t="n">
        <f aca="false">U185*EXP((Inputs!$B$6-Inputs!$B$7-0.5*Inputs!$B$8^2)*$B$2+Inputs!$B$8*SQRT($B$2)*MC_Shocks!T182)</f>
        <v>603.420994040345</v>
      </c>
      <c r="W185" s="0" t="n">
        <f aca="false">V185*EXP((Inputs!$B$6-Inputs!$B$7-0.5*Inputs!$B$8^2)*$B$2+Inputs!$B$8*SQRT($B$2)*MC_Shocks!U182)</f>
        <v>609.876568531784</v>
      </c>
      <c r="X185" s="0" t="n">
        <f aca="false">W185*EXP((Inputs!$B$6-Inputs!$B$7-0.5*Inputs!$B$8^2)*$B$2+Inputs!$B$8*SQRT($B$2)*MC_Shocks!V182)</f>
        <v>607.088782521524</v>
      </c>
      <c r="Y185" s="0" t="n">
        <f aca="false">X185*EXP((Inputs!$B$6-Inputs!$B$7-0.5*Inputs!$B$8^2)*$B$2+Inputs!$B$8*SQRT($B$2)*MC_Shocks!W182)</f>
        <v>603.011082451831</v>
      </c>
      <c r="Z185" s="0" t="n">
        <f aca="false">Y185*EXP((Inputs!$B$6-Inputs!$B$7-0.5*Inputs!$B$8^2)*$B$2+Inputs!$B$8*SQRT($B$2)*MC_Shocks!X182)</f>
        <v>603.534544450326</v>
      </c>
      <c r="AA185" s="0" t="n">
        <f aca="false">Z185*EXP((Inputs!$B$6-Inputs!$B$7-0.5*Inputs!$B$8^2)*$B$2+Inputs!$B$8*SQRT($B$2)*MC_Shocks!Y182)</f>
        <v>602.50713304891</v>
      </c>
      <c r="AB185" s="0" t="n">
        <f aca="false">AA185*EXP((Inputs!$B$6-Inputs!$B$7-0.5*Inputs!$B$8^2)*$B$2+Inputs!$B$8*SQRT($B$2)*MC_Shocks!Z182)</f>
        <v>605.674973993122</v>
      </c>
      <c r="AC185" s="0" t="n">
        <f aca="false">AB185*EXP((Inputs!$B$6-Inputs!$B$7-0.5*Inputs!$B$8^2)*$B$2+Inputs!$B$8*SQRT($B$2)*MC_Shocks!AA182)</f>
        <v>603.557994720391</v>
      </c>
      <c r="AD185" s="0" t="n">
        <f aca="false">AC185*EXP((Inputs!$B$6-Inputs!$B$7-0.5*Inputs!$B$8^2)*$B$2+Inputs!$B$8*SQRT($B$2)*MC_Shocks!AB182)</f>
        <v>611.899941799997</v>
      </c>
      <c r="AE185" s="0" t="n">
        <f aca="false">AD185*EXP((Inputs!$B$6-Inputs!$B$7-0.5*Inputs!$B$8^2)*$B$2+Inputs!$B$8*SQRT($B$2)*MC_Shocks!AC182)</f>
        <v>605.728673862876</v>
      </c>
      <c r="AF185" s="0" t="n">
        <f aca="false">AE185*EXP((Inputs!$B$6-Inputs!$B$7-0.5*Inputs!$B$8^2)*$B$2+Inputs!$B$8*SQRT($B$2)*MC_Shocks!AD182)</f>
        <v>611.840917356832</v>
      </c>
      <c r="AG185" s="0" t="n">
        <f aca="false">AF185*EXP((Inputs!$B$6-Inputs!$B$7-0.5*Inputs!$B$8^2)*$B$2+Inputs!$B$8*SQRT($B$2)*MC_Shocks!AE182)</f>
        <v>608.197167711006</v>
      </c>
      <c r="AH185" s="0" t="n">
        <f aca="false">AG185*EXP((Inputs!$B$6-Inputs!$B$7-0.5*Inputs!$B$8^2)*$B$2+Inputs!$B$8*SQRT($B$2)*MC_Shocks!AF182)</f>
        <v>599.649900144069</v>
      </c>
      <c r="AI185" s="0" t="n">
        <f aca="false">AH185*EXP((Inputs!$B$6-Inputs!$B$7-0.5*Inputs!$B$8^2)*$B$2+Inputs!$B$8*SQRT($B$2)*MC_Shocks!AG182)</f>
        <v>600.839213545219</v>
      </c>
      <c r="AJ185" s="0" t="n">
        <f aca="false">AI185*EXP((Inputs!$B$6-Inputs!$B$7-0.5*Inputs!$B$8^2)*$B$2+Inputs!$B$8*SQRT($B$2)*MC_Shocks!AH182)</f>
        <v>599.683430233891</v>
      </c>
      <c r="AK185" s="0" t="n">
        <f aca="false">AJ185*EXP((Inputs!$B$6-Inputs!$B$7-0.5*Inputs!$B$8^2)*$B$2+Inputs!$B$8*SQRT($B$2)*MC_Shocks!AI182)</f>
        <v>594.483962666917</v>
      </c>
      <c r="AL185" s="0" t="n">
        <f aca="false">AK185*EXP((Inputs!$B$6-Inputs!$B$7-0.5*Inputs!$B$8^2)*$B$2+Inputs!$B$8*SQRT($B$2)*MC_Shocks!AJ182)</f>
        <v>586.66254280893</v>
      </c>
      <c r="AM185" s="0" t="n">
        <f aca="false">AL185*EXP((Inputs!$B$6-Inputs!$B$7-0.5*Inputs!$B$8^2)*$B$2+Inputs!$B$8*SQRT($B$2)*MC_Shocks!AK182)</f>
        <v>586.678970714553</v>
      </c>
      <c r="AN185" s="0" t="n">
        <f aca="false">AM185*EXP((Inputs!$B$6-Inputs!$B$7-0.5*Inputs!$B$8^2)*$B$2+Inputs!$B$8*SQRT($B$2)*MC_Shocks!AL182)</f>
        <v>591.294011833038</v>
      </c>
      <c r="AO185" s="0" t="n">
        <f aca="false">AN185*EXP((Inputs!$B$6-Inputs!$B$7-0.5*Inputs!$B$8^2)*$B$2+Inputs!$B$8*SQRT($B$2)*MC_Shocks!AM182)</f>
        <v>594.100274025402</v>
      </c>
      <c r="AP185" s="0" t="n">
        <f aca="false">AO185*EXP((Inputs!$B$6-Inputs!$B$7-0.5*Inputs!$B$8^2)*$B$2+Inputs!$B$8*SQRT($B$2)*MC_Shocks!AN182)</f>
        <v>594.423659107188</v>
      </c>
      <c r="AQ185" s="0" t="n">
        <f aca="false">AP185*EXP((Inputs!$B$6-Inputs!$B$7-0.5*Inputs!$B$8^2)*$B$2+Inputs!$B$8*SQRT($B$2)*MC_Shocks!AO182)</f>
        <v>596.742264717453</v>
      </c>
      <c r="AR185" s="0" t="n">
        <f aca="false">AQ185*EXP((Inputs!$B$6-Inputs!$B$7-0.5*Inputs!$B$8^2)*$B$2+Inputs!$B$8*SQRT($B$2)*MC_Shocks!AP182)</f>
        <v>596.669728578995</v>
      </c>
      <c r="AS185" s="0" t="n">
        <f aca="false">AR185*EXP((Inputs!$B$6-Inputs!$B$7-0.5*Inputs!$B$8^2)*$B$2+Inputs!$B$8*SQRT($B$2)*MC_Shocks!AQ182)</f>
        <v>589.996215771407</v>
      </c>
      <c r="AT185" s="0" t="n">
        <f aca="false">AS185*EXP((Inputs!$B$6-Inputs!$B$7-0.5*Inputs!$B$8^2)*$B$2+Inputs!$B$8*SQRT($B$2)*MC_Shocks!AR182)</f>
        <v>583.438212009639</v>
      </c>
      <c r="AU185" s="0" t="n">
        <f aca="false">AT185*EXP((Inputs!$B$6-Inputs!$B$7-0.5*Inputs!$B$8^2)*$B$2+Inputs!$B$8*SQRT($B$2)*MC_Shocks!AS182)</f>
        <v>582.553574038054</v>
      </c>
      <c r="AV185" s="0" t="n">
        <f aca="false">AU185*EXP((Inputs!$B$6-Inputs!$B$7-0.5*Inputs!$B$8^2)*$B$2+Inputs!$B$8*SQRT($B$2)*MC_Shocks!AT182)</f>
        <v>581.866491443989</v>
      </c>
      <c r="AW185" s="0" t="n">
        <f aca="false">AV185*EXP((Inputs!$B$6-Inputs!$B$7-0.5*Inputs!$B$8^2)*$B$2+Inputs!$B$8*SQRT($B$2)*MC_Shocks!AU182)</f>
        <v>585.863112206467</v>
      </c>
      <c r="AX185" s="0" t="n">
        <f aca="false">AW185*EXP((Inputs!$B$6-Inputs!$B$7-0.5*Inputs!$B$8^2)*$B$2+Inputs!$B$8*SQRT($B$2)*MC_Shocks!AV182)</f>
        <v>589.448973890675</v>
      </c>
      <c r="AY185" s="0" t="n">
        <f aca="false">AX185*EXP((Inputs!$B$6-Inputs!$B$7-0.5*Inputs!$B$8^2)*$B$2+Inputs!$B$8*SQRT($B$2)*MC_Shocks!AW182)</f>
        <v>592.341295991839</v>
      </c>
      <c r="AZ185" s="0" t="n">
        <f aca="false">AY185*EXP((Inputs!$B$6-Inputs!$B$7-0.5*Inputs!$B$8^2)*$B$2+Inputs!$B$8*SQRT($B$2)*MC_Shocks!AX182)</f>
        <v>591.081457674573</v>
      </c>
      <c r="BA185" s="0" t="n">
        <f aca="false">AZ185*EXP((Inputs!$B$6-Inputs!$B$7-0.5*Inputs!$B$8^2)*$B$2+Inputs!$B$8*SQRT($B$2)*MC_Shocks!AY182)</f>
        <v>584.698018392717</v>
      </c>
      <c r="BB185" s="0" t="n">
        <f aca="false">BA185*EXP((Inputs!$B$6-Inputs!$B$7-0.5*Inputs!$B$8^2)*$B$2+Inputs!$B$8*SQRT($B$2)*MC_Shocks!AZ182)</f>
        <v>586.667827492531</v>
      </c>
      <c r="BC185" s="0" t="n">
        <f aca="false">BB185*EXP((Inputs!$B$6-Inputs!$B$7-0.5*Inputs!$B$8^2)*$B$2+Inputs!$B$8*SQRT($B$2)*MC_Shocks!BA182)</f>
        <v>589.172643395909</v>
      </c>
      <c r="BD185" s="0" t="n">
        <f aca="false">BC185*EXP((Inputs!$B$6-Inputs!$B$7-0.5*Inputs!$B$8^2)*$B$2+Inputs!$B$8*SQRT($B$2)*MC_Shocks!BB182)</f>
        <v>578.168561038246</v>
      </c>
      <c r="BE185" s="0" t="n">
        <f aca="false">BD185*EXP((Inputs!$B$6-Inputs!$B$7-0.5*Inputs!$B$8^2)*$B$2+Inputs!$B$8*SQRT($B$2)*MC_Shocks!BC182)</f>
        <v>574.408611442762</v>
      </c>
      <c r="BF185" s="0" t="n">
        <f aca="false">BE185*EXP((Inputs!$B$6-Inputs!$B$7-0.5*Inputs!$B$8^2)*$B$2+Inputs!$B$8*SQRT($B$2)*MC_Shocks!BD182)</f>
        <v>571.322146451846</v>
      </c>
      <c r="BG185" s="0" t="n">
        <f aca="false">BF185*EXP((Inputs!$B$6-Inputs!$B$7-0.5*Inputs!$B$8^2)*$B$2+Inputs!$B$8*SQRT($B$2)*MC_Shocks!BE182)</f>
        <v>571.912738822107</v>
      </c>
      <c r="BH185" s="0" t="n">
        <f aca="false">BG185*EXP((Inputs!$B$6-Inputs!$B$7-0.5*Inputs!$B$8^2)*$B$2+Inputs!$B$8*SQRT($B$2)*MC_Shocks!BF182)</f>
        <v>568.33312017136</v>
      </c>
      <c r="BI185" s="0" t="n">
        <f aca="false">BH185*EXP((Inputs!$B$6-Inputs!$B$7-0.5*Inputs!$B$8^2)*$B$2+Inputs!$B$8*SQRT($B$2)*MC_Shocks!BG182)</f>
        <v>568.214809890541</v>
      </c>
      <c r="BJ185" s="0" t="n">
        <f aca="false">BI185*EXP((Inputs!$B$6-Inputs!$B$7-0.5*Inputs!$B$8^2)*$B$2+Inputs!$B$8*SQRT($B$2)*MC_Shocks!BH182)</f>
        <v>567.320100685785</v>
      </c>
      <c r="BK185" s="0" t="n">
        <f aca="false">BJ185*EXP((Inputs!$B$6-Inputs!$B$7-0.5*Inputs!$B$8^2)*$B$2+Inputs!$B$8*SQRT($B$2)*MC_Shocks!BI182)</f>
        <v>566.657744963695</v>
      </c>
      <c r="BL185" s="0" t="n">
        <f aca="false">BK185*EXP((Inputs!$B$6-Inputs!$B$7-0.5*Inputs!$B$8^2)*$B$2+Inputs!$B$8*SQRT($B$2)*MC_Shocks!BJ182)</f>
        <v>563.499641235214</v>
      </c>
      <c r="BM185" s="0" t="n">
        <f aca="false">BL185*EXP((Inputs!$B$6-Inputs!$B$7-0.5*Inputs!$B$8^2)*$B$2+Inputs!$B$8*SQRT($B$2)*MC_Shocks!BK182)</f>
        <v>560.703351814213</v>
      </c>
      <c r="BN185" s="0" t="n">
        <f aca="false">AVERAGE(C185:BM185)</f>
        <v>587.784907734491</v>
      </c>
      <c r="BO185" s="0" t="n">
        <f aca="false">MAX(B185:BM185)</f>
        <v>611.899941799997</v>
      </c>
      <c r="BP185" s="0" t="n">
        <f aca="false">MAX(BM185-Inputs!$B$4,0)</f>
        <v>0</v>
      </c>
      <c r="BQ185" s="0" t="n">
        <f aca="false">MAX(Inputs!$B$4-BM185,0)</f>
        <v>14.2966481857867</v>
      </c>
      <c r="BR185" s="0" t="n">
        <f aca="false">MAX(BN185-Inputs!$B$4,0)</f>
        <v>12.7849077344907</v>
      </c>
      <c r="BS185" s="0" t="n">
        <f aca="false">IF(BO185&gt;=Inputs!$B$9,0,MAX(BM185-Inputs!$B$4,0))</f>
        <v>0</v>
      </c>
    </row>
    <row r="186" customFormat="false" ht="15" hidden="false" customHeight="false" outlineLevel="0" collapsed="false">
      <c r="A186" s="0" t="n">
        <v>182</v>
      </c>
      <c r="B186" s="0" t="n">
        <f aca="false">Inputs!$B$3</f>
        <v>574.788024902344</v>
      </c>
      <c r="C186" s="0" t="n">
        <f aca="false">B186*EXP((Inputs!$B$6-Inputs!$B$7-0.5*Inputs!$B$8^2)*$B$2+Inputs!$B$8*SQRT($B$2)*MC_Shocks!A183)</f>
        <v>569.937058909726</v>
      </c>
      <c r="D186" s="0" t="n">
        <f aca="false">C186*EXP((Inputs!$B$6-Inputs!$B$7-0.5*Inputs!$B$8^2)*$B$2+Inputs!$B$8*SQRT($B$2)*MC_Shocks!B183)</f>
        <v>571.711972317031</v>
      </c>
      <c r="E186" s="0" t="n">
        <f aca="false">D186*EXP((Inputs!$B$6-Inputs!$B$7-0.5*Inputs!$B$8^2)*$B$2+Inputs!$B$8*SQRT($B$2)*MC_Shocks!C183)</f>
        <v>574.36218533863</v>
      </c>
      <c r="F186" s="0" t="n">
        <f aca="false">E186*EXP((Inputs!$B$6-Inputs!$B$7-0.5*Inputs!$B$8^2)*$B$2+Inputs!$B$8*SQRT($B$2)*MC_Shocks!D183)</f>
        <v>570.915508628532</v>
      </c>
      <c r="G186" s="0" t="n">
        <f aca="false">F186*EXP((Inputs!$B$6-Inputs!$B$7-0.5*Inputs!$B$8^2)*$B$2+Inputs!$B$8*SQRT($B$2)*MC_Shocks!E183)</f>
        <v>577.898781076676</v>
      </c>
      <c r="H186" s="0" t="n">
        <f aca="false">G186*EXP((Inputs!$B$6-Inputs!$B$7-0.5*Inputs!$B$8^2)*$B$2+Inputs!$B$8*SQRT($B$2)*MC_Shocks!F183)</f>
        <v>576.512683769237</v>
      </c>
      <c r="I186" s="0" t="n">
        <f aca="false">H186*EXP((Inputs!$B$6-Inputs!$B$7-0.5*Inputs!$B$8^2)*$B$2+Inputs!$B$8*SQRT($B$2)*MC_Shocks!G183)</f>
        <v>583.608610915721</v>
      </c>
      <c r="J186" s="0" t="n">
        <f aca="false">I186*EXP((Inputs!$B$6-Inputs!$B$7-0.5*Inputs!$B$8^2)*$B$2+Inputs!$B$8*SQRT($B$2)*MC_Shocks!H183)</f>
        <v>580.698058657815</v>
      </c>
      <c r="K186" s="0" t="n">
        <f aca="false">J186*EXP((Inputs!$B$6-Inputs!$B$7-0.5*Inputs!$B$8^2)*$B$2+Inputs!$B$8*SQRT($B$2)*MC_Shocks!I183)</f>
        <v>571.490862542267</v>
      </c>
      <c r="L186" s="0" t="n">
        <f aca="false">K186*EXP((Inputs!$B$6-Inputs!$B$7-0.5*Inputs!$B$8^2)*$B$2+Inputs!$B$8*SQRT($B$2)*MC_Shocks!J183)</f>
        <v>573.371266770255</v>
      </c>
      <c r="M186" s="0" t="n">
        <f aca="false">L186*EXP((Inputs!$B$6-Inputs!$B$7-0.5*Inputs!$B$8^2)*$B$2+Inputs!$B$8*SQRT($B$2)*MC_Shocks!K183)</f>
        <v>574.557091458859</v>
      </c>
      <c r="N186" s="0" t="n">
        <f aca="false">M186*EXP((Inputs!$B$6-Inputs!$B$7-0.5*Inputs!$B$8^2)*$B$2+Inputs!$B$8*SQRT($B$2)*MC_Shocks!L183)</f>
        <v>574.768091671837</v>
      </c>
      <c r="O186" s="0" t="n">
        <f aca="false">N186*EXP((Inputs!$B$6-Inputs!$B$7-0.5*Inputs!$B$8^2)*$B$2+Inputs!$B$8*SQRT($B$2)*MC_Shocks!M183)</f>
        <v>571.901150785871</v>
      </c>
      <c r="P186" s="0" t="n">
        <f aca="false">O186*EXP((Inputs!$B$6-Inputs!$B$7-0.5*Inputs!$B$8^2)*$B$2+Inputs!$B$8*SQRT($B$2)*MC_Shocks!N183)</f>
        <v>571.798256496547</v>
      </c>
      <c r="Q186" s="0" t="n">
        <f aca="false">P186*EXP((Inputs!$B$6-Inputs!$B$7-0.5*Inputs!$B$8^2)*$B$2+Inputs!$B$8*SQRT($B$2)*MC_Shocks!O183)</f>
        <v>569.537573564901</v>
      </c>
      <c r="R186" s="0" t="n">
        <f aca="false">Q186*EXP((Inputs!$B$6-Inputs!$B$7-0.5*Inputs!$B$8^2)*$B$2+Inputs!$B$8*SQRT($B$2)*MC_Shocks!P183)</f>
        <v>568.226756090211</v>
      </c>
      <c r="S186" s="0" t="n">
        <f aca="false">R186*EXP((Inputs!$B$6-Inputs!$B$7-0.5*Inputs!$B$8^2)*$B$2+Inputs!$B$8*SQRT($B$2)*MC_Shocks!Q183)</f>
        <v>572.087253645316</v>
      </c>
      <c r="T186" s="0" t="n">
        <f aca="false">S186*EXP((Inputs!$B$6-Inputs!$B$7-0.5*Inputs!$B$8^2)*$B$2+Inputs!$B$8*SQRT($B$2)*MC_Shocks!R183)</f>
        <v>572.977951487068</v>
      </c>
      <c r="U186" s="0" t="n">
        <f aca="false">T186*EXP((Inputs!$B$6-Inputs!$B$7-0.5*Inputs!$B$8^2)*$B$2+Inputs!$B$8*SQRT($B$2)*MC_Shocks!S183)</f>
        <v>575.81146255779</v>
      </c>
      <c r="V186" s="0" t="n">
        <f aca="false">U186*EXP((Inputs!$B$6-Inputs!$B$7-0.5*Inputs!$B$8^2)*$B$2+Inputs!$B$8*SQRT($B$2)*MC_Shocks!T183)</f>
        <v>574.807503983235</v>
      </c>
      <c r="W186" s="0" t="n">
        <f aca="false">V186*EXP((Inputs!$B$6-Inputs!$B$7-0.5*Inputs!$B$8^2)*$B$2+Inputs!$B$8*SQRT($B$2)*MC_Shocks!U183)</f>
        <v>573.304120097473</v>
      </c>
      <c r="X186" s="0" t="n">
        <f aca="false">W186*EXP((Inputs!$B$6-Inputs!$B$7-0.5*Inputs!$B$8^2)*$B$2+Inputs!$B$8*SQRT($B$2)*MC_Shocks!V183)</f>
        <v>568.135599832628</v>
      </c>
      <c r="Y186" s="0" t="n">
        <f aca="false">X186*EXP((Inputs!$B$6-Inputs!$B$7-0.5*Inputs!$B$8^2)*$B$2+Inputs!$B$8*SQRT($B$2)*MC_Shocks!W183)</f>
        <v>566.523727537937</v>
      </c>
      <c r="Z186" s="0" t="n">
        <f aca="false">Y186*EXP((Inputs!$B$6-Inputs!$B$7-0.5*Inputs!$B$8^2)*$B$2+Inputs!$B$8*SQRT($B$2)*MC_Shocks!X183)</f>
        <v>551.844895052209</v>
      </c>
      <c r="AA186" s="0" t="n">
        <f aca="false">Z186*EXP((Inputs!$B$6-Inputs!$B$7-0.5*Inputs!$B$8^2)*$B$2+Inputs!$B$8*SQRT($B$2)*MC_Shocks!Y183)</f>
        <v>549.318895754443</v>
      </c>
      <c r="AB186" s="0" t="n">
        <f aca="false">AA186*EXP((Inputs!$B$6-Inputs!$B$7-0.5*Inputs!$B$8^2)*$B$2+Inputs!$B$8*SQRT($B$2)*MC_Shocks!Z183)</f>
        <v>549.014011212629</v>
      </c>
      <c r="AC186" s="0" t="n">
        <f aca="false">AB186*EXP((Inputs!$B$6-Inputs!$B$7-0.5*Inputs!$B$8^2)*$B$2+Inputs!$B$8*SQRT($B$2)*MC_Shocks!AA183)</f>
        <v>551.526501670984</v>
      </c>
      <c r="AD186" s="0" t="n">
        <f aca="false">AC186*EXP((Inputs!$B$6-Inputs!$B$7-0.5*Inputs!$B$8^2)*$B$2+Inputs!$B$8*SQRT($B$2)*MC_Shocks!AB183)</f>
        <v>550.404139748641</v>
      </c>
      <c r="AE186" s="0" t="n">
        <f aca="false">AD186*EXP((Inputs!$B$6-Inputs!$B$7-0.5*Inputs!$B$8^2)*$B$2+Inputs!$B$8*SQRT($B$2)*MC_Shocks!AC183)</f>
        <v>551.97635835732</v>
      </c>
      <c r="AF186" s="0" t="n">
        <f aca="false">AE186*EXP((Inputs!$B$6-Inputs!$B$7-0.5*Inputs!$B$8^2)*$B$2+Inputs!$B$8*SQRT($B$2)*MC_Shocks!AD183)</f>
        <v>542.56471336828</v>
      </c>
      <c r="AG186" s="0" t="n">
        <f aca="false">AF186*EXP((Inputs!$B$6-Inputs!$B$7-0.5*Inputs!$B$8^2)*$B$2+Inputs!$B$8*SQRT($B$2)*MC_Shocks!AE183)</f>
        <v>542.371292706921</v>
      </c>
      <c r="AH186" s="0" t="n">
        <f aca="false">AG186*EXP((Inputs!$B$6-Inputs!$B$7-0.5*Inputs!$B$8^2)*$B$2+Inputs!$B$8*SQRT($B$2)*MC_Shocks!AF183)</f>
        <v>535.24345870829</v>
      </c>
      <c r="AI186" s="0" t="n">
        <f aca="false">AH186*EXP((Inputs!$B$6-Inputs!$B$7-0.5*Inputs!$B$8^2)*$B$2+Inputs!$B$8*SQRT($B$2)*MC_Shocks!AG183)</f>
        <v>530.187442685314</v>
      </c>
      <c r="AJ186" s="0" t="n">
        <f aca="false">AI186*EXP((Inputs!$B$6-Inputs!$B$7-0.5*Inputs!$B$8^2)*$B$2+Inputs!$B$8*SQRT($B$2)*MC_Shocks!AH183)</f>
        <v>529.450756222683</v>
      </c>
      <c r="AK186" s="0" t="n">
        <f aca="false">AJ186*EXP((Inputs!$B$6-Inputs!$B$7-0.5*Inputs!$B$8^2)*$B$2+Inputs!$B$8*SQRT($B$2)*MC_Shocks!AI183)</f>
        <v>534.888888524744</v>
      </c>
      <c r="AL186" s="0" t="n">
        <f aca="false">AK186*EXP((Inputs!$B$6-Inputs!$B$7-0.5*Inputs!$B$8^2)*$B$2+Inputs!$B$8*SQRT($B$2)*MC_Shocks!AJ183)</f>
        <v>536.516940116299</v>
      </c>
      <c r="AM186" s="0" t="n">
        <f aca="false">AL186*EXP((Inputs!$B$6-Inputs!$B$7-0.5*Inputs!$B$8^2)*$B$2+Inputs!$B$8*SQRT($B$2)*MC_Shocks!AK183)</f>
        <v>536.645158037956</v>
      </c>
      <c r="AN186" s="0" t="n">
        <f aca="false">AM186*EXP((Inputs!$B$6-Inputs!$B$7-0.5*Inputs!$B$8^2)*$B$2+Inputs!$B$8*SQRT($B$2)*MC_Shocks!AL183)</f>
        <v>536.612635052457</v>
      </c>
      <c r="AO186" s="0" t="n">
        <f aca="false">AN186*EXP((Inputs!$B$6-Inputs!$B$7-0.5*Inputs!$B$8^2)*$B$2+Inputs!$B$8*SQRT($B$2)*MC_Shocks!AM183)</f>
        <v>533.633685718501</v>
      </c>
      <c r="AP186" s="0" t="n">
        <f aca="false">AO186*EXP((Inputs!$B$6-Inputs!$B$7-0.5*Inputs!$B$8^2)*$B$2+Inputs!$B$8*SQRT($B$2)*MC_Shocks!AN183)</f>
        <v>531.385927101005</v>
      </c>
      <c r="AQ186" s="0" t="n">
        <f aca="false">AP186*EXP((Inputs!$B$6-Inputs!$B$7-0.5*Inputs!$B$8^2)*$B$2+Inputs!$B$8*SQRT($B$2)*MC_Shocks!AO183)</f>
        <v>533.240869850051</v>
      </c>
      <c r="AR186" s="0" t="n">
        <f aca="false">AQ186*EXP((Inputs!$B$6-Inputs!$B$7-0.5*Inputs!$B$8^2)*$B$2+Inputs!$B$8*SQRT($B$2)*MC_Shocks!AP183)</f>
        <v>527.462383695073</v>
      </c>
      <c r="AS186" s="0" t="n">
        <f aca="false">AR186*EXP((Inputs!$B$6-Inputs!$B$7-0.5*Inputs!$B$8^2)*$B$2+Inputs!$B$8*SQRT($B$2)*MC_Shocks!AQ183)</f>
        <v>529.999760486178</v>
      </c>
      <c r="AT186" s="0" t="n">
        <f aca="false">AS186*EXP((Inputs!$B$6-Inputs!$B$7-0.5*Inputs!$B$8^2)*$B$2+Inputs!$B$8*SQRT($B$2)*MC_Shocks!AR183)</f>
        <v>528.418651949088</v>
      </c>
      <c r="AU186" s="0" t="n">
        <f aca="false">AT186*EXP((Inputs!$B$6-Inputs!$B$7-0.5*Inputs!$B$8^2)*$B$2+Inputs!$B$8*SQRT($B$2)*MC_Shocks!AS183)</f>
        <v>531.940856262751</v>
      </c>
      <c r="AV186" s="0" t="n">
        <f aca="false">AU186*EXP((Inputs!$B$6-Inputs!$B$7-0.5*Inputs!$B$8^2)*$B$2+Inputs!$B$8*SQRT($B$2)*MC_Shocks!AT183)</f>
        <v>536.062605381112</v>
      </c>
      <c r="AW186" s="0" t="n">
        <f aca="false">AV186*EXP((Inputs!$B$6-Inputs!$B$7-0.5*Inputs!$B$8^2)*$B$2+Inputs!$B$8*SQRT($B$2)*MC_Shocks!AU183)</f>
        <v>529.044618271934</v>
      </c>
      <c r="AX186" s="0" t="n">
        <f aca="false">AW186*EXP((Inputs!$B$6-Inputs!$B$7-0.5*Inputs!$B$8^2)*$B$2+Inputs!$B$8*SQRT($B$2)*MC_Shocks!AV183)</f>
        <v>526.65908573474</v>
      </c>
      <c r="AY186" s="0" t="n">
        <f aca="false">AX186*EXP((Inputs!$B$6-Inputs!$B$7-0.5*Inputs!$B$8^2)*$B$2+Inputs!$B$8*SQRT($B$2)*MC_Shocks!AW183)</f>
        <v>523.146166997014</v>
      </c>
      <c r="AZ186" s="0" t="n">
        <f aca="false">AY186*EXP((Inputs!$B$6-Inputs!$B$7-0.5*Inputs!$B$8^2)*$B$2+Inputs!$B$8*SQRT($B$2)*MC_Shocks!AX183)</f>
        <v>515.725646123701</v>
      </c>
      <c r="BA186" s="0" t="n">
        <f aca="false">AZ186*EXP((Inputs!$B$6-Inputs!$B$7-0.5*Inputs!$B$8^2)*$B$2+Inputs!$B$8*SQRT($B$2)*MC_Shocks!AY183)</f>
        <v>511.566819898722</v>
      </c>
      <c r="BB186" s="0" t="n">
        <f aca="false">BA186*EXP((Inputs!$B$6-Inputs!$B$7-0.5*Inputs!$B$8^2)*$B$2+Inputs!$B$8*SQRT($B$2)*MC_Shocks!AZ183)</f>
        <v>521.619777629854</v>
      </c>
      <c r="BC186" s="0" t="n">
        <f aca="false">BB186*EXP((Inputs!$B$6-Inputs!$B$7-0.5*Inputs!$B$8^2)*$B$2+Inputs!$B$8*SQRT($B$2)*MC_Shocks!BA183)</f>
        <v>524.197474504562</v>
      </c>
      <c r="BD186" s="0" t="n">
        <f aca="false">BC186*EXP((Inputs!$B$6-Inputs!$B$7-0.5*Inputs!$B$8^2)*$B$2+Inputs!$B$8*SQRT($B$2)*MC_Shocks!BB183)</f>
        <v>532.281546144373</v>
      </c>
      <c r="BE186" s="0" t="n">
        <f aca="false">BD186*EXP((Inputs!$B$6-Inputs!$B$7-0.5*Inputs!$B$8^2)*$B$2+Inputs!$B$8*SQRT($B$2)*MC_Shocks!BC183)</f>
        <v>535.844552340725</v>
      </c>
      <c r="BF186" s="0" t="n">
        <f aca="false">BE186*EXP((Inputs!$B$6-Inputs!$B$7-0.5*Inputs!$B$8^2)*$B$2+Inputs!$B$8*SQRT($B$2)*MC_Shocks!BD183)</f>
        <v>532.750611919999</v>
      </c>
      <c r="BG186" s="0" t="n">
        <f aca="false">BF186*EXP((Inputs!$B$6-Inputs!$B$7-0.5*Inputs!$B$8^2)*$B$2+Inputs!$B$8*SQRT($B$2)*MC_Shocks!BE183)</f>
        <v>531.189680547462</v>
      </c>
      <c r="BH186" s="0" t="n">
        <f aca="false">BG186*EXP((Inputs!$B$6-Inputs!$B$7-0.5*Inputs!$B$8^2)*$B$2+Inputs!$B$8*SQRT($B$2)*MC_Shocks!BF183)</f>
        <v>533.725435107954</v>
      </c>
      <c r="BI186" s="0" t="n">
        <f aca="false">BH186*EXP((Inputs!$B$6-Inputs!$B$7-0.5*Inputs!$B$8^2)*$B$2+Inputs!$B$8*SQRT($B$2)*MC_Shocks!BG183)</f>
        <v>535.631587302272</v>
      </c>
      <c r="BJ186" s="0" t="n">
        <f aca="false">BI186*EXP((Inputs!$B$6-Inputs!$B$7-0.5*Inputs!$B$8^2)*$B$2+Inputs!$B$8*SQRT($B$2)*MC_Shocks!BH183)</f>
        <v>533.234283383637</v>
      </c>
      <c r="BK186" s="0" t="n">
        <f aca="false">BJ186*EXP((Inputs!$B$6-Inputs!$B$7-0.5*Inputs!$B$8^2)*$B$2+Inputs!$B$8*SQRT($B$2)*MC_Shocks!BI183)</f>
        <v>526.934627558422</v>
      </c>
      <c r="BL186" s="0" t="n">
        <f aca="false">BK186*EXP((Inputs!$B$6-Inputs!$B$7-0.5*Inputs!$B$8^2)*$B$2+Inputs!$B$8*SQRT($B$2)*MC_Shocks!BJ183)</f>
        <v>540.909782005945</v>
      </c>
      <c r="BM186" s="0" t="n">
        <f aca="false">BL186*EXP((Inputs!$B$6-Inputs!$B$7-0.5*Inputs!$B$8^2)*$B$2+Inputs!$B$8*SQRT($B$2)*MC_Shocks!BK183)</f>
        <v>540.355413535489</v>
      </c>
      <c r="BN186" s="0" t="n">
        <f aca="false">AVERAGE(C186:BM186)</f>
        <v>548.578912139767</v>
      </c>
      <c r="BO186" s="0" t="n">
        <f aca="false">MAX(B186:BM186)</f>
        <v>583.608610915721</v>
      </c>
      <c r="BP186" s="0" t="n">
        <f aca="false">MAX(BM186-Inputs!$B$4,0)</f>
        <v>0</v>
      </c>
      <c r="BQ186" s="0" t="n">
        <f aca="false">MAX(Inputs!$B$4-BM186,0)</f>
        <v>34.6445864645112</v>
      </c>
      <c r="BR186" s="0" t="n">
        <f aca="false">MAX(BN186-Inputs!$B$4,0)</f>
        <v>0</v>
      </c>
      <c r="BS186" s="0" t="n">
        <f aca="false">IF(BO186&gt;=Inputs!$B$9,0,MAX(BM186-Inputs!$B$4,0))</f>
        <v>0</v>
      </c>
    </row>
    <row r="187" customFormat="false" ht="15" hidden="false" customHeight="false" outlineLevel="0" collapsed="false">
      <c r="A187" s="0" t="n">
        <v>183</v>
      </c>
      <c r="B187" s="0" t="n">
        <f aca="false">Inputs!$B$3</f>
        <v>574.788024902344</v>
      </c>
      <c r="C187" s="0" t="n">
        <f aca="false">B187*EXP((Inputs!$B$6-Inputs!$B$7-0.5*Inputs!$B$8^2)*$B$2+Inputs!$B$8*SQRT($B$2)*MC_Shocks!A184)</f>
        <v>573.358728624443</v>
      </c>
      <c r="D187" s="0" t="n">
        <f aca="false">C187*EXP((Inputs!$B$6-Inputs!$B$7-0.5*Inputs!$B$8^2)*$B$2+Inputs!$B$8*SQRT($B$2)*MC_Shocks!B184)</f>
        <v>573.928589398434</v>
      </c>
      <c r="E187" s="0" t="n">
        <f aca="false">D187*EXP((Inputs!$B$6-Inputs!$B$7-0.5*Inputs!$B$8^2)*$B$2+Inputs!$B$8*SQRT($B$2)*MC_Shocks!C184)</f>
        <v>572.878556605335</v>
      </c>
      <c r="F187" s="0" t="n">
        <f aca="false">E187*EXP((Inputs!$B$6-Inputs!$B$7-0.5*Inputs!$B$8^2)*$B$2+Inputs!$B$8*SQRT($B$2)*MC_Shocks!D184)</f>
        <v>573.490678370601</v>
      </c>
      <c r="G187" s="0" t="n">
        <f aca="false">F187*EXP((Inputs!$B$6-Inputs!$B$7-0.5*Inputs!$B$8^2)*$B$2+Inputs!$B$8*SQRT($B$2)*MC_Shocks!E184)</f>
        <v>579.430261399294</v>
      </c>
      <c r="H187" s="0" t="n">
        <f aca="false">G187*EXP((Inputs!$B$6-Inputs!$B$7-0.5*Inputs!$B$8^2)*$B$2+Inputs!$B$8*SQRT($B$2)*MC_Shocks!F184)</f>
        <v>578.912649814597</v>
      </c>
      <c r="I187" s="0" t="n">
        <f aca="false">H187*EXP((Inputs!$B$6-Inputs!$B$7-0.5*Inputs!$B$8^2)*$B$2+Inputs!$B$8*SQRT($B$2)*MC_Shocks!G184)</f>
        <v>573.651571365516</v>
      </c>
      <c r="J187" s="0" t="n">
        <f aca="false">I187*EXP((Inputs!$B$6-Inputs!$B$7-0.5*Inputs!$B$8^2)*$B$2+Inputs!$B$8*SQRT($B$2)*MC_Shocks!H184)</f>
        <v>572.970485856128</v>
      </c>
      <c r="K187" s="0" t="n">
        <f aca="false">J187*EXP((Inputs!$B$6-Inputs!$B$7-0.5*Inputs!$B$8^2)*$B$2+Inputs!$B$8*SQRT($B$2)*MC_Shocks!I184)</f>
        <v>570.917350381551</v>
      </c>
      <c r="L187" s="0" t="n">
        <f aca="false">K187*EXP((Inputs!$B$6-Inputs!$B$7-0.5*Inputs!$B$8^2)*$B$2+Inputs!$B$8*SQRT($B$2)*MC_Shocks!J184)</f>
        <v>577.45730920791</v>
      </c>
      <c r="M187" s="0" t="n">
        <f aca="false">L187*EXP((Inputs!$B$6-Inputs!$B$7-0.5*Inputs!$B$8^2)*$B$2+Inputs!$B$8*SQRT($B$2)*MC_Shocks!K184)</f>
        <v>582.902122181287</v>
      </c>
      <c r="N187" s="0" t="n">
        <f aca="false">M187*EXP((Inputs!$B$6-Inputs!$B$7-0.5*Inputs!$B$8^2)*$B$2+Inputs!$B$8*SQRT($B$2)*MC_Shocks!L184)</f>
        <v>583.454578274904</v>
      </c>
      <c r="O187" s="0" t="n">
        <f aca="false">N187*EXP((Inputs!$B$6-Inputs!$B$7-0.5*Inputs!$B$8^2)*$B$2+Inputs!$B$8*SQRT($B$2)*MC_Shocks!M184)</f>
        <v>577.620322415913</v>
      </c>
      <c r="P187" s="0" t="n">
        <f aca="false">O187*EXP((Inputs!$B$6-Inputs!$B$7-0.5*Inputs!$B$8^2)*$B$2+Inputs!$B$8*SQRT($B$2)*MC_Shocks!N184)</f>
        <v>572.08417716071</v>
      </c>
      <c r="Q187" s="0" t="n">
        <f aca="false">P187*EXP((Inputs!$B$6-Inputs!$B$7-0.5*Inputs!$B$8^2)*$B$2+Inputs!$B$8*SQRT($B$2)*MC_Shocks!O184)</f>
        <v>572.206787914198</v>
      </c>
      <c r="R187" s="0" t="n">
        <f aca="false">Q187*EXP((Inputs!$B$6-Inputs!$B$7-0.5*Inputs!$B$8^2)*$B$2+Inputs!$B$8*SQRT($B$2)*MC_Shocks!P184)</f>
        <v>573.789616920072</v>
      </c>
      <c r="S187" s="0" t="n">
        <f aca="false">R187*EXP((Inputs!$B$6-Inputs!$B$7-0.5*Inputs!$B$8^2)*$B$2+Inputs!$B$8*SQRT($B$2)*MC_Shocks!Q184)</f>
        <v>572.140887343935</v>
      </c>
      <c r="T187" s="0" t="n">
        <f aca="false">S187*EXP((Inputs!$B$6-Inputs!$B$7-0.5*Inputs!$B$8^2)*$B$2+Inputs!$B$8*SQRT($B$2)*MC_Shocks!R184)</f>
        <v>570.019419038405</v>
      </c>
      <c r="U187" s="0" t="n">
        <f aca="false">T187*EXP((Inputs!$B$6-Inputs!$B$7-0.5*Inputs!$B$8^2)*$B$2+Inputs!$B$8*SQRT($B$2)*MC_Shocks!S184)</f>
        <v>567.398627399445</v>
      </c>
      <c r="V187" s="0" t="n">
        <f aca="false">U187*EXP((Inputs!$B$6-Inputs!$B$7-0.5*Inputs!$B$8^2)*$B$2+Inputs!$B$8*SQRT($B$2)*MC_Shocks!T184)</f>
        <v>567.346851426828</v>
      </c>
      <c r="W187" s="0" t="n">
        <f aca="false">V187*EXP((Inputs!$B$6-Inputs!$B$7-0.5*Inputs!$B$8^2)*$B$2+Inputs!$B$8*SQRT($B$2)*MC_Shocks!U184)</f>
        <v>556.775894165266</v>
      </c>
      <c r="X187" s="0" t="n">
        <f aca="false">W187*EXP((Inputs!$B$6-Inputs!$B$7-0.5*Inputs!$B$8^2)*$B$2+Inputs!$B$8*SQRT($B$2)*MC_Shocks!V184)</f>
        <v>551.984717994033</v>
      </c>
      <c r="Y187" s="0" t="n">
        <f aca="false">X187*EXP((Inputs!$B$6-Inputs!$B$7-0.5*Inputs!$B$8^2)*$B$2+Inputs!$B$8*SQRT($B$2)*MC_Shocks!W184)</f>
        <v>549.297571318076</v>
      </c>
      <c r="Z187" s="0" t="n">
        <f aca="false">Y187*EXP((Inputs!$B$6-Inputs!$B$7-0.5*Inputs!$B$8^2)*$B$2+Inputs!$B$8*SQRT($B$2)*MC_Shocks!X184)</f>
        <v>554.636931594596</v>
      </c>
      <c r="AA187" s="0" t="n">
        <f aca="false">Z187*EXP((Inputs!$B$6-Inputs!$B$7-0.5*Inputs!$B$8^2)*$B$2+Inputs!$B$8*SQRT($B$2)*MC_Shocks!Y184)</f>
        <v>551.119739284873</v>
      </c>
      <c r="AB187" s="0" t="n">
        <f aca="false">AA187*EXP((Inputs!$B$6-Inputs!$B$7-0.5*Inputs!$B$8^2)*$B$2+Inputs!$B$8*SQRT($B$2)*MC_Shocks!Z184)</f>
        <v>551.961375916892</v>
      </c>
      <c r="AC187" s="0" t="n">
        <f aca="false">AB187*EXP((Inputs!$B$6-Inputs!$B$7-0.5*Inputs!$B$8^2)*$B$2+Inputs!$B$8*SQRT($B$2)*MC_Shocks!AA184)</f>
        <v>553.006389211504</v>
      </c>
      <c r="AD187" s="0" t="n">
        <f aca="false">AC187*EXP((Inputs!$B$6-Inputs!$B$7-0.5*Inputs!$B$8^2)*$B$2+Inputs!$B$8*SQRT($B$2)*MC_Shocks!AB184)</f>
        <v>558.782440831065</v>
      </c>
      <c r="AE187" s="0" t="n">
        <f aca="false">AD187*EXP((Inputs!$B$6-Inputs!$B$7-0.5*Inputs!$B$8^2)*$B$2+Inputs!$B$8*SQRT($B$2)*MC_Shocks!AC184)</f>
        <v>564.460557124776</v>
      </c>
      <c r="AF187" s="0" t="n">
        <f aca="false">AE187*EXP((Inputs!$B$6-Inputs!$B$7-0.5*Inputs!$B$8^2)*$B$2+Inputs!$B$8*SQRT($B$2)*MC_Shocks!AD184)</f>
        <v>564.25634904811</v>
      </c>
      <c r="AG187" s="0" t="n">
        <f aca="false">AF187*EXP((Inputs!$B$6-Inputs!$B$7-0.5*Inputs!$B$8^2)*$B$2+Inputs!$B$8*SQRT($B$2)*MC_Shocks!AE184)</f>
        <v>562.185009231675</v>
      </c>
      <c r="AH187" s="0" t="n">
        <f aca="false">AG187*EXP((Inputs!$B$6-Inputs!$B$7-0.5*Inputs!$B$8^2)*$B$2+Inputs!$B$8*SQRT($B$2)*MC_Shocks!AF184)</f>
        <v>559.28498715027</v>
      </c>
      <c r="AI187" s="0" t="n">
        <f aca="false">AH187*EXP((Inputs!$B$6-Inputs!$B$7-0.5*Inputs!$B$8^2)*$B$2+Inputs!$B$8*SQRT($B$2)*MC_Shocks!AG184)</f>
        <v>558.269121010769</v>
      </c>
      <c r="AJ187" s="0" t="n">
        <f aca="false">AI187*EXP((Inputs!$B$6-Inputs!$B$7-0.5*Inputs!$B$8^2)*$B$2+Inputs!$B$8*SQRT($B$2)*MC_Shocks!AH184)</f>
        <v>556.402692890473</v>
      </c>
      <c r="AK187" s="0" t="n">
        <f aca="false">AJ187*EXP((Inputs!$B$6-Inputs!$B$7-0.5*Inputs!$B$8^2)*$B$2+Inputs!$B$8*SQRT($B$2)*MC_Shocks!AI184)</f>
        <v>558.904452193055</v>
      </c>
      <c r="AL187" s="0" t="n">
        <f aca="false">AK187*EXP((Inputs!$B$6-Inputs!$B$7-0.5*Inputs!$B$8^2)*$B$2+Inputs!$B$8*SQRT($B$2)*MC_Shocks!AJ184)</f>
        <v>560.824017118403</v>
      </c>
      <c r="AM187" s="0" t="n">
        <f aca="false">AL187*EXP((Inputs!$B$6-Inputs!$B$7-0.5*Inputs!$B$8^2)*$B$2+Inputs!$B$8*SQRT($B$2)*MC_Shocks!AK184)</f>
        <v>563.51628049845</v>
      </c>
      <c r="AN187" s="0" t="n">
        <f aca="false">AM187*EXP((Inputs!$B$6-Inputs!$B$7-0.5*Inputs!$B$8^2)*$B$2+Inputs!$B$8*SQRT($B$2)*MC_Shocks!AL184)</f>
        <v>569.227626709722</v>
      </c>
      <c r="AO187" s="0" t="n">
        <f aca="false">AN187*EXP((Inputs!$B$6-Inputs!$B$7-0.5*Inputs!$B$8^2)*$B$2+Inputs!$B$8*SQRT($B$2)*MC_Shocks!AM184)</f>
        <v>577.756671713266</v>
      </c>
      <c r="AP187" s="0" t="n">
        <f aca="false">AO187*EXP((Inputs!$B$6-Inputs!$B$7-0.5*Inputs!$B$8^2)*$B$2+Inputs!$B$8*SQRT($B$2)*MC_Shocks!AN184)</f>
        <v>578.382881664312</v>
      </c>
      <c r="AQ187" s="0" t="n">
        <f aca="false">AP187*EXP((Inputs!$B$6-Inputs!$B$7-0.5*Inputs!$B$8^2)*$B$2+Inputs!$B$8*SQRT($B$2)*MC_Shocks!AO184)</f>
        <v>583.504640931372</v>
      </c>
      <c r="AR187" s="0" t="n">
        <f aca="false">AQ187*EXP((Inputs!$B$6-Inputs!$B$7-0.5*Inputs!$B$8^2)*$B$2+Inputs!$B$8*SQRT($B$2)*MC_Shocks!AP184)</f>
        <v>581.93399258889</v>
      </c>
      <c r="AS187" s="0" t="n">
        <f aca="false">AR187*EXP((Inputs!$B$6-Inputs!$B$7-0.5*Inputs!$B$8^2)*$B$2+Inputs!$B$8*SQRT($B$2)*MC_Shocks!AQ184)</f>
        <v>587.48573706215</v>
      </c>
      <c r="AT187" s="0" t="n">
        <f aca="false">AS187*EXP((Inputs!$B$6-Inputs!$B$7-0.5*Inputs!$B$8^2)*$B$2+Inputs!$B$8*SQRT($B$2)*MC_Shocks!AR184)</f>
        <v>592.509677863833</v>
      </c>
      <c r="AU187" s="0" t="n">
        <f aca="false">AT187*EXP((Inputs!$B$6-Inputs!$B$7-0.5*Inputs!$B$8^2)*$B$2+Inputs!$B$8*SQRT($B$2)*MC_Shocks!AS184)</f>
        <v>597.324943376405</v>
      </c>
      <c r="AV187" s="0" t="n">
        <f aca="false">AU187*EXP((Inputs!$B$6-Inputs!$B$7-0.5*Inputs!$B$8^2)*$B$2+Inputs!$B$8*SQRT($B$2)*MC_Shocks!AT184)</f>
        <v>597.827253920895</v>
      </c>
      <c r="AW187" s="0" t="n">
        <f aca="false">AV187*EXP((Inputs!$B$6-Inputs!$B$7-0.5*Inputs!$B$8^2)*$B$2+Inputs!$B$8*SQRT($B$2)*MC_Shocks!AU184)</f>
        <v>594.722022710035</v>
      </c>
      <c r="AX187" s="0" t="n">
        <f aca="false">AW187*EXP((Inputs!$B$6-Inputs!$B$7-0.5*Inputs!$B$8^2)*$B$2+Inputs!$B$8*SQRT($B$2)*MC_Shocks!AV184)</f>
        <v>588.234510452117</v>
      </c>
      <c r="AY187" s="0" t="n">
        <f aca="false">AX187*EXP((Inputs!$B$6-Inputs!$B$7-0.5*Inputs!$B$8^2)*$B$2+Inputs!$B$8*SQRT($B$2)*MC_Shocks!AW184)</f>
        <v>588.103180648971</v>
      </c>
      <c r="AZ187" s="0" t="n">
        <f aca="false">AY187*EXP((Inputs!$B$6-Inputs!$B$7-0.5*Inputs!$B$8^2)*$B$2+Inputs!$B$8*SQRT($B$2)*MC_Shocks!AX184)</f>
        <v>595.355119018821</v>
      </c>
      <c r="BA187" s="0" t="n">
        <f aca="false">AZ187*EXP((Inputs!$B$6-Inputs!$B$7-0.5*Inputs!$B$8^2)*$B$2+Inputs!$B$8*SQRT($B$2)*MC_Shocks!AY184)</f>
        <v>593.949563840667</v>
      </c>
      <c r="BB187" s="0" t="n">
        <f aca="false">BA187*EXP((Inputs!$B$6-Inputs!$B$7-0.5*Inputs!$B$8^2)*$B$2+Inputs!$B$8*SQRT($B$2)*MC_Shocks!AZ184)</f>
        <v>597.716829587209</v>
      </c>
      <c r="BC187" s="0" t="n">
        <f aca="false">BB187*EXP((Inputs!$B$6-Inputs!$B$7-0.5*Inputs!$B$8^2)*$B$2+Inputs!$B$8*SQRT($B$2)*MC_Shocks!BA184)</f>
        <v>601.788752301833</v>
      </c>
      <c r="BD187" s="0" t="n">
        <f aca="false">BC187*EXP((Inputs!$B$6-Inputs!$B$7-0.5*Inputs!$B$8^2)*$B$2+Inputs!$B$8*SQRT($B$2)*MC_Shocks!BB184)</f>
        <v>600.492606931078</v>
      </c>
      <c r="BE187" s="0" t="n">
        <f aca="false">BD187*EXP((Inputs!$B$6-Inputs!$B$7-0.5*Inputs!$B$8^2)*$B$2+Inputs!$B$8*SQRT($B$2)*MC_Shocks!BC184)</f>
        <v>606.853353656179</v>
      </c>
      <c r="BF187" s="0" t="n">
        <f aca="false">BE187*EXP((Inputs!$B$6-Inputs!$B$7-0.5*Inputs!$B$8^2)*$B$2+Inputs!$B$8*SQRT($B$2)*MC_Shocks!BD184)</f>
        <v>593.066897966542</v>
      </c>
      <c r="BG187" s="0" t="n">
        <f aca="false">BF187*EXP((Inputs!$B$6-Inputs!$B$7-0.5*Inputs!$B$8^2)*$B$2+Inputs!$B$8*SQRT($B$2)*MC_Shocks!BE184)</f>
        <v>587.397347363493</v>
      </c>
      <c r="BH187" s="0" t="n">
        <f aca="false">BG187*EXP((Inputs!$B$6-Inputs!$B$7-0.5*Inputs!$B$8^2)*$B$2+Inputs!$B$8*SQRT($B$2)*MC_Shocks!BF184)</f>
        <v>583.201151588503</v>
      </c>
      <c r="BI187" s="0" t="n">
        <f aca="false">BH187*EXP((Inputs!$B$6-Inputs!$B$7-0.5*Inputs!$B$8^2)*$B$2+Inputs!$B$8*SQRT($B$2)*MC_Shocks!BG184)</f>
        <v>579.475692188336</v>
      </c>
      <c r="BJ187" s="0" t="n">
        <f aca="false">BI187*EXP((Inputs!$B$6-Inputs!$B$7-0.5*Inputs!$B$8^2)*$B$2+Inputs!$B$8*SQRT($B$2)*MC_Shocks!BH184)</f>
        <v>581.078351653687</v>
      </c>
      <c r="BK187" s="0" t="n">
        <f aca="false">BJ187*EXP((Inputs!$B$6-Inputs!$B$7-0.5*Inputs!$B$8^2)*$B$2+Inputs!$B$8*SQRT($B$2)*MC_Shocks!BI184)</f>
        <v>582.471810686066</v>
      </c>
      <c r="BL187" s="0" t="n">
        <f aca="false">BK187*EXP((Inputs!$B$6-Inputs!$B$7-0.5*Inputs!$B$8^2)*$B$2+Inputs!$B$8*SQRT($B$2)*MC_Shocks!BJ184)</f>
        <v>584.350299052566</v>
      </c>
      <c r="BM187" s="0" t="n">
        <f aca="false">BL187*EXP((Inputs!$B$6-Inputs!$B$7-0.5*Inputs!$B$8^2)*$B$2+Inputs!$B$8*SQRT($B$2)*MC_Shocks!BK184)</f>
        <v>587.175438993822</v>
      </c>
      <c r="BN187" s="0" t="n">
        <f aca="false">AVERAGE(C187:BM187)</f>
        <v>575.762134161152</v>
      </c>
      <c r="BO187" s="0" t="n">
        <f aca="false">MAX(B187:BM187)</f>
        <v>606.853353656179</v>
      </c>
      <c r="BP187" s="0" t="n">
        <f aca="false">MAX(BM187-Inputs!$B$4,0)</f>
        <v>12.1754389938222</v>
      </c>
      <c r="BQ187" s="0" t="n">
        <f aca="false">MAX(Inputs!$B$4-BM187,0)</f>
        <v>0</v>
      </c>
      <c r="BR187" s="0" t="n">
        <f aca="false">MAX(BN187-Inputs!$B$4,0)</f>
        <v>0.762134161151721</v>
      </c>
      <c r="BS187" s="0" t="n">
        <f aca="false">IF(BO187&gt;=Inputs!$B$9,0,MAX(BM187-Inputs!$B$4,0))</f>
        <v>0</v>
      </c>
    </row>
    <row r="188" customFormat="false" ht="15" hidden="false" customHeight="false" outlineLevel="0" collapsed="false">
      <c r="A188" s="0" t="n">
        <v>184</v>
      </c>
      <c r="B188" s="0" t="n">
        <f aca="false">Inputs!$B$3</f>
        <v>574.788024902344</v>
      </c>
      <c r="C188" s="0" t="n">
        <f aca="false">B188*EXP((Inputs!$B$6-Inputs!$B$7-0.5*Inputs!$B$8^2)*$B$2+Inputs!$B$8*SQRT($B$2)*MC_Shocks!A185)</f>
        <v>570.525865015863</v>
      </c>
      <c r="D188" s="0" t="n">
        <f aca="false">C188*EXP((Inputs!$B$6-Inputs!$B$7-0.5*Inputs!$B$8^2)*$B$2+Inputs!$B$8*SQRT($B$2)*MC_Shocks!B185)</f>
        <v>565.092305424512</v>
      </c>
      <c r="E188" s="0" t="n">
        <f aca="false">D188*EXP((Inputs!$B$6-Inputs!$B$7-0.5*Inputs!$B$8^2)*$B$2+Inputs!$B$8*SQRT($B$2)*MC_Shocks!C185)</f>
        <v>566.925219217603</v>
      </c>
      <c r="F188" s="0" t="n">
        <f aca="false">E188*EXP((Inputs!$B$6-Inputs!$B$7-0.5*Inputs!$B$8^2)*$B$2+Inputs!$B$8*SQRT($B$2)*MC_Shocks!D185)</f>
        <v>564.151102466813</v>
      </c>
      <c r="G188" s="0" t="n">
        <f aca="false">F188*EXP((Inputs!$B$6-Inputs!$B$7-0.5*Inputs!$B$8^2)*$B$2+Inputs!$B$8*SQRT($B$2)*MC_Shocks!E185)</f>
        <v>557.218775919674</v>
      </c>
      <c r="H188" s="0" t="n">
        <f aca="false">G188*EXP((Inputs!$B$6-Inputs!$B$7-0.5*Inputs!$B$8^2)*$B$2+Inputs!$B$8*SQRT($B$2)*MC_Shocks!F185)</f>
        <v>561.582056921283</v>
      </c>
      <c r="I188" s="0" t="n">
        <f aca="false">H188*EXP((Inputs!$B$6-Inputs!$B$7-0.5*Inputs!$B$8^2)*$B$2+Inputs!$B$8*SQRT($B$2)*MC_Shocks!G185)</f>
        <v>567.885332522713</v>
      </c>
      <c r="J188" s="0" t="n">
        <f aca="false">I188*EXP((Inputs!$B$6-Inputs!$B$7-0.5*Inputs!$B$8^2)*$B$2+Inputs!$B$8*SQRT($B$2)*MC_Shocks!H185)</f>
        <v>574.998103927382</v>
      </c>
      <c r="K188" s="0" t="n">
        <f aca="false">J188*EXP((Inputs!$B$6-Inputs!$B$7-0.5*Inputs!$B$8^2)*$B$2+Inputs!$B$8*SQRT($B$2)*MC_Shocks!I185)</f>
        <v>575.906082362609</v>
      </c>
      <c r="L188" s="0" t="n">
        <f aca="false">K188*EXP((Inputs!$B$6-Inputs!$B$7-0.5*Inputs!$B$8^2)*$B$2+Inputs!$B$8*SQRT($B$2)*MC_Shocks!J185)</f>
        <v>578.827449546531</v>
      </c>
      <c r="M188" s="0" t="n">
        <f aca="false">L188*EXP((Inputs!$B$6-Inputs!$B$7-0.5*Inputs!$B$8^2)*$B$2+Inputs!$B$8*SQRT($B$2)*MC_Shocks!K185)</f>
        <v>585.207132632308</v>
      </c>
      <c r="N188" s="0" t="n">
        <f aca="false">M188*EXP((Inputs!$B$6-Inputs!$B$7-0.5*Inputs!$B$8^2)*$B$2+Inputs!$B$8*SQRT($B$2)*MC_Shocks!L185)</f>
        <v>582.291894368492</v>
      </c>
      <c r="O188" s="0" t="n">
        <f aca="false">N188*EXP((Inputs!$B$6-Inputs!$B$7-0.5*Inputs!$B$8^2)*$B$2+Inputs!$B$8*SQRT($B$2)*MC_Shocks!M185)</f>
        <v>587.500530599194</v>
      </c>
      <c r="P188" s="0" t="n">
        <f aca="false">O188*EXP((Inputs!$B$6-Inputs!$B$7-0.5*Inputs!$B$8^2)*$B$2+Inputs!$B$8*SQRT($B$2)*MC_Shocks!N185)</f>
        <v>588.840991943778</v>
      </c>
      <c r="Q188" s="0" t="n">
        <f aca="false">P188*EXP((Inputs!$B$6-Inputs!$B$7-0.5*Inputs!$B$8^2)*$B$2+Inputs!$B$8*SQRT($B$2)*MC_Shocks!O185)</f>
        <v>593.180626878359</v>
      </c>
      <c r="R188" s="0" t="n">
        <f aca="false">Q188*EXP((Inputs!$B$6-Inputs!$B$7-0.5*Inputs!$B$8^2)*$B$2+Inputs!$B$8*SQRT($B$2)*MC_Shocks!P185)</f>
        <v>594.113006233284</v>
      </c>
      <c r="S188" s="0" t="n">
        <f aca="false">R188*EXP((Inputs!$B$6-Inputs!$B$7-0.5*Inputs!$B$8^2)*$B$2+Inputs!$B$8*SQRT($B$2)*MC_Shocks!Q185)</f>
        <v>600.310504627523</v>
      </c>
      <c r="T188" s="0" t="n">
        <f aca="false">S188*EXP((Inputs!$B$6-Inputs!$B$7-0.5*Inputs!$B$8^2)*$B$2+Inputs!$B$8*SQRT($B$2)*MC_Shocks!R185)</f>
        <v>601.432651803905</v>
      </c>
      <c r="U188" s="0" t="n">
        <f aca="false">T188*EXP((Inputs!$B$6-Inputs!$B$7-0.5*Inputs!$B$8^2)*$B$2+Inputs!$B$8*SQRT($B$2)*MC_Shocks!S185)</f>
        <v>594.449960472664</v>
      </c>
      <c r="V188" s="0" t="n">
        <f aca="false">U188*EXP((Inputs!$B$6-Inputs!$B$7-0.5*Inputs!$B$8^2)*$B$2+Inputs!$B$8*SQRT($B$2)*MC_Shocks!T185)</f>
        <v>601.393189961429</v>
      </c>
      <c r="W188" s="0" t="n">
        <f aca="false">V188*EXP((Inputs!$B$6-Inputs!$B$7-0.5*Inputs!$B$8^2)*$B$2+Inputs!$B$8*SQRT($B$2)*MC_Shocks!U185)</f>
        <v>596.945936202599</v>
      </c>
      <c r="X188" s="0" t="n">
        <f aca="false">W188*EXP((Inputs!$B$6-Inputs!$B$7-0.5*Inputs!$B$8^2)*$B$2+Inputs!$B$8*SQRT($B$2)*MC_Shocks!V185)</f>
        <v>602.966319196616</v>
      </c>
      <c r="Y188" s="0" t="n">
        <f aca="false">X188*EXP((Inputs!$B$6-Inputs!$B$7-0.5*Inputs!$B$8^2)*$B$2+Inputs!$B$8*SQRT($B$2)*MC_Shocks!W185)</f>
        <v>602.591652561946</v>
      </c>
      <c r="Z188" s="0" t="n">
        <f aca="false">Y188*EXP((Inputs!$B$6-Inputs!$B$7-0.5*Inputs!$B$8^2)*$B$2+Inputs!$B$8*SQRT($B$2)*MC_Shocks!X185)</f>
        <v>608.297061844139</v>
      </c>
      <c r="AA188" s="0" t="n">
        <f aca="false">Z188*EXP((Inputs!$B$6-Inputs!$B$7-0.5*Inputs!$B$8^2)*$B$2+Inputs!$B$8*SQRT($B$2)*MC_Shocks!Y185)</f>
        <v>613.855620091513</v>
      </c>
      <c r="AB188" s="0" t="n">
        <f aca="false">AA188*EXP((Inputs!$B$6-Inputs!$B$7-0.5*Inputs!$B$8^2)*$B$2+Inputs!$B$8*SQRT($B$2)*MC_Shocks!Z185)</f>
        <v>616.011966334451</v>
      </c>
      <c r="AC188" s="0" t="n">
        <f aca="false">AB188*EXP((Inputs!$B$6-Inputs!$B$7-0.5*Inputs!$B$8^2)*$B$2+Inputs!$B$8*SQRT($B$2)*MC_Shocks!AA185)</f>
        <v>618.560440254374</v>
      </c>
      <c r="AD188" s="0" t="n">
        <f aca="false">AC188*EXP((Inputs!$B$6-Inputs!$B$7-0.5*Inputs!$B$8^2)*$B$2+Inputs!$B$8*SQRT($B$2)*MC_Shocks!AB185)</f>
        <v>620.696312051369</v>
      </c>
      <c r="AE188" s="0" t="n">
        <f aca="false">AD188*EXP((Inputs!$B$6-Inputs!$B$7-0.5*Inputs!$B$8^2)*$B$2+Inputs!$B$8*SQRT($B$2)*MC_Shocks!AC185)</f>
        <v>610.916730734746</v>
      </c>
      <c r="AF188" s="0" t="n">
        <f aca="false">AE188*EXP((Inputs!$B$6-Inputs!$B$7-0.5*Inputs!$B$8^2)*$B$2+Inputs!$B$8*SQRT($B$2)*MC_Shocks!AD185)</f>
        <v>611.548156240364</v>
      </c>
      <c r="AG188" s="0" t="n">
        <f aca="false">AF188*EXP((Inputs!$B$6-Inputs!$B$7-0.5*Inputs!$B$8^2)*$B$2+Inputs!$B$8*SQRT($B$2)*MC_Shocks!AE185)</f>
        <v>606.214774828281</v>
      </c>
      <c r="AH188" s="0" t="n">
        <f aca="false">AG188*EXP((Inputs!$B$6-Inputs!$B$7-0.5*Inputs!$B$8^2)*$B$2+Inputs!$B$8*SQRT($B$2)*MC_Shocks!AF185)</f>
        <v>607.095849695742</v>
      </c>
      <c r="AI188" s="0" t="n">
        <f aca="false">AH188*EXP((Inputs!$B$6-Inputs!$B$7-0.5*Inputs!$B$8^2)*$B$2+Inputs!$B$8*SQRT($B$2)*MC_Shocks!AG185)</f>
        <v>601.6729919182</v>
      </c>
      <c r="AJ188" s="0" t="n">
        <f aca="false">AI188*EXP((Inputs!$B$6-Inputs!$B$7-0.5*Inputs!$B$8^2)*$B$2+Inputs!$B$8*SQRT($B$2)*MC_Shocks!AH185)</f>
        <v>596.099884894815</v>
      </c>
      <c r="AK188" s="0" t="n">
        <f aca="false">AJ188*EXP((Inputs!$B$6-Inputs!$B$7-0.5*Inputs!$B$8^2)*$B$2+Inputs!$B$8*SQRT($B$2)*MC_Shocks!AI185)</f>
        <v>603.794830498669</v>
      </c>
      <c r="AL188" s="0" t="n">
        <f aca="false">AK188*EXP((Inputs!$B$6-Inputs!$B$7-0.5*Inputs!$B$8^2)*$B$2+Inputs!$B$8*SQRT($B$2)*MC_Shocks!AJ185)</f>
        <v>608.996589628578</v>
      </c>
      <c r="AM188" s="0" t="n">
        <f aca="false">AL188*EXP((Inputs!$B$6-Inputs!$B$7-0.5*Inputs!$B$8^2)*$B$2+Inputs!$B$8*SQRT($B$2)*MC_Shocks!AK185)</f>
        <v>609.034022602778</v>
      </c>
      <c r="AN188" s="0" t="n">
        <f aca="false">AM188*EXP((Inputs!$B$6-Inputs!$B$7-0.5*Inputs!$B$8^2)*$B$2+Inputs!$B$8*SQRT($B$2)*MC_Shocks!AL185)</f>
        <v>609.984912162131</v>
      </c>
      <c r="AO188" s="0" t="n">
        <f aca="false">AN188*EXP((Inputs!$B$6-Inputs!$B$7-0.5*Inputs!$B$8^2)*$B$2+Inputs!$B$8*SQRT($B$2)*MC_Shocks!AM185)</f>
        <v>608.84385692022</v>
      </c>
      <c r="AP188" s="0" t="n">
        <f aca="false">AO188*EXP((Inputs!$B$6-Inputs!$B$7-0.5*Inputs!$B$8^2)*$B$2+Inputs!$B$8*SQRT($B$2)*MC_Shocks!AN185)</f>
        <v>611.6602473859</v>
      </c>
      <c r="AQ188" s="0" t="n">
        <f aca="false">AP188*EXP((Inputs!$B$6-Inputs!$B$7-0.5*Inputs!$B$8^2)*$B$2+Inputs!$B$8*SQRT($B$2)*MC_Shocks!AO185)</f>
        <v>608.446015913286</v>
      </c>
      <c r="AR188" s="0" t="n">
        <f aca="false">AQ188*EXP((Inputs!$B$6-Inputs!$B$7-0.5*Inputs!$B$8^2)*$B$2+Inputs!$B$8*SQRT($B$2)*MC_Shocks!AP185)</f>
        <v>613.319386503507</v>
      </c>
      <c r="AS188" s="0" t="n">
        <f aca="false">AR188*EXP((Inputs!$B$6-Inputs!$B$7-0.5*Inputs!$B$8^2)*$B$2+Inputs!$B$8*SQRT($B$2)*MC_Shocks!AQ185)</f>
        <v>612.146982990199</v>
      </c>
      <c r="AT188" s="0" t="n">
        <f aca="false">AS188*EXP((Inputs!$B$6-Inputs!$B$7-0.5*Inputs!$B$8^2)*$B$2+Inputs!$B$8*SQRT($B$2)*MC_Shocks!AR185)</f>
        <v>610.169092662979</v>
      </c>
      <c r="AU188" s="0" t="n">
        <f aca="false">AT188*EXP((Inputs!$B$6-Inputs!$B$7-0.5*Inputs!$B$8^2)*$B$2+Inputs!$B$8*SQRT($B$2)*MC_Shocks!AS185)</f>
        <v>610.331770930177</v>
      </c>
      <c r="AV188" s="0" t="n">
        <f aca="false">AU188*EXP((Inputs!$B$6-Inputs!$B$7-0.5*Inputs!$B$8^2)*$B$2+Inputs!$B$8*SQRT($B$2)*MC_Shocks!AT185)</f>
        <v>607.53359801829</v>
      </c>
      <c r="AW188" s="0" t="n">
        <f aca="false">AV188*EXP((Inputs!$B$6-Inputs!$B$7-0.5*Inputs!$B$8^2)*$B$2+Inputs!$B$8*SQRT($B$2)*MC_Shocks!AU185)</f>
        <v>609.177222446263</v>
      </c>
      <c r="AX188" s="0" t="n">
        <f aca="false">AW188*EXP((Inputs!$B$6-Inputs!$B$7-0.5*Inputs!$B$8^2)*$B$2+Inputs!$B$8*SQRT($B$2)*MC_Shocks!AV185)</f>
        <v>606.643122932717</v>
      </c>
      <c r="AY188" s="0" t="n">
        <f aca="false">AX188*EXP((Inputs!$B$6-Inputs!$B$7-0.5*Inputs!$B$8^2)*$B$2+Inputs!$B$8*SQRT($B$2)*MC_Shocks!AW185)</f>
        <v>608.959516099198</v>
      </c>
      <c r="AZ188" s="0" t="n">
        <f aca="false">AY188*EXP((Inputs!$B$6-Inputs!$B$7-0.5*Inputs!$B$8^2)*$B$2+Inputs!$B$8*SQRT($B$2)*MC_Shocks!AX185)</f>
        <v>614.920289977862</v>
      </c>
      <c r="BA188" s="0" t="n">
        <f aca="false">AZ188*EXP((Inputs!$B$6-Inputs!$B$7-0.5*Inputs!$B$8^2)*$B$2+Inputs!$B$8*SQRT($B$2)*MC_Shocks!AY185)</f>
        <v>611.479008377814</v>
      </c>
      <c r="BB188" s="0" t="n">
        <f aca="false">BA188*EXP((Inputs!$B$6-Inputs!$B$7-0.5*Inputs!$B$8^2)*$B$2+Inputs!$B$8*SQRT($B$2)*MC_Shocks!AZ185)</f>
        <v>610.903558202449</v>
      </c>
      <c r="BC188" s="0" t="n">
        <f aca="false">BB188*EXP((Inputs!$B$6-Inputs!$B$7-0.5*Inputs!$B$8^2)*$B$2+Inputs!$B$8*SQRT($B$2)*MC_Shocks!BA185)</f>
        <v>613.201228503273</v>
      </c>
      <c r="BD188" s="0" t="n">
        <f aca="false">BC188*EXP((Inputs!$B$6-Inputs!$B$7-0.5*Inputs!$B$8^2)*$B$2+Inputs!$B$8*SQRT($B$2)*MC_Shocks!BB185)</f>
        <v>611.142305992529</v>
      </c>
      <c r="BE188" s="0" t="n">
        <f aca="false">BD188*EXP((Inputs!$B$6-Inputs!$B$7-0.5*Inputs!$B$8^2)*$B$2+Inputs!$B$8*SQRT($B$2)*MC_Shocks!BC185)</f>
        <v>613.455424223404</v>
      </c>
      <c r="BF188" s="0" t="n">
        <f aca="false">BE188*EXP((Inputs!$B$6-Inputs!$B$7-0.5*Inputs!$B$8^2)*$B$2+Inputs!$B$8*SQRT($B$2)*MC_Shocks!BD185)</f>
        <v>616.222369946389</v>
      </c>
      <c r="BG188" s="0" t="n">
        <f aca="false">BF188*EXP((Inputs!$B$6-Inputs!$B$7-0.5*Inputs!$B$8^2)*$B$2+Inputs!$B$8*SQRT($B$2)*MC_Shocks!BE185)</f>
        <v>621.599310416556</v>
      </c>
      <c r="BH188" s="0" t="n">
        <f aca="false">BG188*EXP((Inputs!$B$6-Inputs!$B$7-0.5*Inputs!$B$8^2)*$B$2+Inputs!$B$8*SQRT($B$2)*MC_Shocks!BF185)</f>
        <v>618.676625629349</v>
      </c>
      <c r="BI188" s="0" t="n">
        <f aca="false">BH188*EXP((Inputs!$B$6-Inputs!$B$7-0.5*Inputs!$B$8^2)*$B$2+Inputs!$B$8*SQRT($B$2)*MC_Shocks!BG185)</f>
        <v>614.124729810921</v>
      </c>
      <c r="BJ188" s="0" t="n">
        <f aca="false">BI188*EXP((Inputs!$B$6-Inputs!$B$7-0.5*Inputs!$B$8^2)*$B$2+Inputs!$B$8*SQRT($B$2)*MC_Shocks!BH185)</f>
        <v>612.685882994072</v>
      </c>
      <c r="BK188" s="0" t="n">
        <f aca="false">BJ188*EXP((Inputs!$B$6-Inputs!$B$7-0.5*Inputs!$B$8^2)*$B$2+Inputs!$B$8*SQRT($B$2)*MC_Shocks!BI185)</f>
        <v>608.057570000021</v>
      </c>
      <c r="BL188" s="0" t="n">
        <f aca="false">BK188*EXP((Inputs!$B$6-Inputs!$B$7-0.5*Inputs!$B$8^2)*$B$2+Inputs!$B$8*SQRT($B$2)*MC_Shocks!BJ185)</f>
        <v>610.844261137599</v>
      </c>
      <c r="BM188" s="0" t="n">
        <f aca="false">BL188*EXP((Inputs!$B$6-Inputs!$B$7-0.5*Inputs!$B$8^2)*$B$2+Inputs!$B$8*SQRT($B$2)*MC_Shocks!BK185)</f>
        <v>605.297598180578</v>
      </c>
      <c r="BN188" s="0" t="n">
        <f aca="false">AVERAGE(C188:BM188)</f>
        <v>600.745362075917</v>
      </c>
      <c r="BO188" s="0" t="n">
        <f aca="false">MAX(B188:BM188)</f>
        <v>621.599310416556</v>
      </c>
      <c r="BP188" s="0" t="n">
        <f aca="false">MAX(BM188-Inputs!$B$4,0)</f>
        <v>30.2975981805782</v>
      </c>
      <c r="BQ188" s="0" t="n">
        <f aca="false">MAX(Inputs!$B$4-BM188,0)</f>
        <v>0</v>
      </c>
      <c r="BR188" s="0" t="n">
        <f aca="false">MAX(BN188-Inputs!$B$4,0)</f>
        <v>25.7453620759171</v>
      </c>
      <c r="BS188" s="0" t="n">
        <f aca="false">IF(BO188&gt;=Inputs!$B$9,0,MAX(BM188-Inputs!$B$4,0))</f>
        <v>0</v>
      </c>
    </row>
    <row r="189" customFormat="false" ht="15" hidden="false" customHeight="false" outlineLevel="0" collapsed="false">
      <c r="A189" s="0" t="n">
        <v>185</v>
      </c>
      <c r="B189" s="0" t="n">
        <f aca="false">Inputs!$B$3</f>
        <v>574.788024902344</v>
      </c>
      <c r="C189" s="0" t="n">
        <f aca="false">B189*EXP((Inputs!$B$6-Inputs!$B$7-0.5*Inputs!$B$8^2)*$B$2+Inputs!$B$8*SQRT($B$2)*MC_Shocks!A186)</f>
        <v>585.580332232478</v>
      </c>
      <c r="D189" s="0" t="n">
        <f aca="false">C189*EXP((Inputs!$B$6-Inputs!$B$7-0.5*Inputs!$B$8^2)*$B$2+Inputs!$B$8*SQRT($B$2)*MC_Shocks!B186)</f>
        <v>591.687278354673</v>
      </c>
      <c r="E189" s="0" t="n">
        <f aca="false">D189*EXP((Inputs!$B$6-Inputs!$B$7-0.5*Inputs!$B$8^2)*$B$2+Inputs!$B$8*SQRT($B$2)*MC_Shocks!C186)</f>
        <v>591.802130560577</v>
      </c>
      <c r="F189" s="0" t="n">
        <f aca="false">E189*EXP((Inputs!$B$6-Inputs!$B$7-0.5*Inputs!$B$8^2)*$B$2+Inputs!$B$8*SQRT($B$2)*MC_Shocks!D186)</f>
        <v>595.944578995872</v>
      </c>
      <c r="G189" s="0" t="n">
        <f aca="false">F189*EXP((Inputs!$B$6-Inputs!$B$7-0.5*Inputs!$B$8^2)*$B$2+Inputs!$B$8*SQRT($B$2)*MC_Shocks!E186)</f>
        <v>588.31193967078</v>
      </c>
      <c r="H189" s="0" t="n">
        <f aca="false">G189*EXP((Inputs!$B$6-Inputs!$B$7-0.5*Inputs!$B$8^2)*$B$2+Inputs!$B$8*SQRT($B$2)*MC_Shocks!F186)</f>
        <v>600.263944969081</v>
      </c>
      <c r="I189" s="0" t="n">
        <f aca="false">H189*EXP((Inputs!$B$6-Inputs!$B$7-0.5*Inputs!$B$8^2)*$B$2+Inputs!$B$8*SQRT($B$2)*MC_Shocks!G186)</f>
        <v>597.516348533381</v>
      </c>
      <c r="J189" s="0" t="n">
        <f aca="false">I189*EXP((Inputs!$B$6-Inputs!$B$7-0.5*Inputs!$B$8^2)*$B$2+Inputs!$B$8*SQRT($B$2)*MC_Shocks!H186)</f>
        <v>597.001765948874</v>
      </c>
      <c r="K189" s="0" t="n">
        <f aca="false">J189*EXP((Inputs!$B$6-Inputs!$B$7-0.5*Inputs!$B$8^2)*$B$2+Inputs!$B$8*SQRT($B$2)*MC_Shocks!I186)</f>
        <v>588.331963749325</v>
      </c>
      <c r="L189" s="0" t="n">
        <f aca="false">K189*EXP((Inputs!$B$6-Inputs!$B$7-0.5*Inputs!$B$8^2)*$B$2+Inputs!$B$8*SQRT($B$2)*MC_Shocks!J186)</f>
        <v>590.661667417898</v>
      </c>
      <c r="M189" s="0" t="n">
        <f aca="false">L189*EXP((Inputs!$B$6-Inputs!$B$7-0.5*Inputs!$B$8^2)*$B$2+Inputs!$B$8*SQRT($B$2)*MC_Shocks!K186)</f>
        <v>585.555589054386</v>
      </c>
      <c r="N189" s="0" t="n">
        <f aca="false">M189*EXP((Inputs!$B$6-Inputs!$B$7-0.5*Inputs!$B$8^2)*$B$2+Inputs!$B$8*SQRT($B$2)*MC_Shocks!L186)</f>
        <v>586.083271087552</v>
      </c>
      <c r="O189" s="0" t="n">
        <f aca="false">N189*EXP((Inputs!$B$6-Inputs!$B$7-0.5*Inputs!$B$8^2)*$B$2+Inputs!$B$8*SQRT($B$2)*MC_Shocks!M186)</f>
        <v>583.61323826496</v>
      </c>
      <c r="P189" s="0" t="n">
        <f aca="false">O189*EXP((Inputs!$B$6-Inputs!$B$7-0.5*Inputs!$B$8^2)*$B$2+Inputs!$B$8*SQRT($B$2)*MC_Shocks!N186)</f>
        <v>578.699374276818</v>
      </c>
      <c r="Q189" s="0" t="n">
        <f aca="false">P189*EXP((Inputs!$B$6-Inputs!$B$7-0.5*Inputs!$B$8^2)*$B$2+Inputs!$B$8*SQRT($B$2)*MC_Shocks!O186)</f>
        <v>575.072710950876</v>
      </c>
      <c r="R189" s="0" t="n">
        <f aca="false">Q189*EXP((Inputs!$B$6-Inputs!$B$7-0.5*Inputs!$B$8^2)*$B$2+Inputs!$B$8*SQRT($B$2)*MC_Shocks!P186)</f>
        <v>576.15803075186</v>
      </c>
      <c r="S189" s="0" t="n">
        <f aca="false">R189*EXP((Inputs!$B$6-Inputs!$B$7-0.5*Inputs!$B$8^2)*$B$2+Inputs!$B$8*SQRT($B$2)*MC_Shocks!Q186)</f>
        <v>570.38427014837</v>
      </c>
      <c r="T189" s="0" t="n">
        <f aca="false">S189*EXP((Inputs!$B$6-Inputs!$B$7-0.5*Inputs!$B$8^2)*$B$2+Inputs!$B$8*SQRT($B$2)*MC_Shocks!R186)</f>
        <v>567.059550635499</v>
      </c>
      <c r="U189" s="0" t="n">
        <f aca="false">T189*EXP((Inputs!$B$6-Inputs!$B$7-0.5*Inputs!$B$8^2)*$B$2+Inputs!$B$8*SQRT($B$2)*MC_Shocks!S186)</f>
        <v>570.104897932678</v>
      </c>
      <c r="V189" s="0" t="n">
        <f aca="false">U189*EXP((Inputs!$B$6-Inputs!$B$7-0.5*Inputs!$B$8^2)*$B$2+Inputs!$B$8*SQRT($B$2)*MC_Shocks!T186)</f>
        <v>582.05216504409</v>
      </c>
      <c r="W189" s="0" t="n">
        <f aca="false">V189*EXP((Inputs!$B$6-Inputs!$B$7-0.5*Inputs!$B$8^2)*$B$2+Inputs!$B$8*SQRT($B$2)*MC_Shocks!U186)</f>
        <v>584.316679666288</v>
      </c>
      <c r="X189" s="0" t="n">
        <f aca="false">W189*EXP((Inputs!$B$6-Inputs!$B$7-0.5*Inputs!$B$8^2)*$B$2+Inputs!$B$8*SQRT($B$2)*MC_Shocks!V186)</f>
        <v>580.134992680495</v>
      </c>
      <c r="Y189" s="0" t="n">
        <f aca="false">X189*EXP((Inputs!$B$6-Inputs!$B$7-0.5*Inputs!$B$8^2)*$B$2+Inputs!$B$8*SQRT($B$2)*MC_Shocks!W186)</f>
        <v>578.502488223813</v>
      </c>
      <c r="Z189" s="0" t="n">
        <f aca="false">Y189*EXP((Inputs!$B$6-Inputs!$B$7-0.5*Inputs!$B$8^2)*$B$2+Inputs!$B$8*SQRT($B$2)*MC_Shocks!X186)</f>
        <v>578.702060915547</v>
      </c>
      <c r="AA189" s="0" t="n">
        <f aca="false">Z189*EXP((Inputs!$B$6-Inputs!$B$7-0.5*Inputs!$B$8^2)*$B$2+Inputs!$B$8*SQRT($B$2)*MC_Shocks!Y186)</f>
        <v>577.154573939973</v>
      </c>
      <c r="AB189" s="0" t="n">
        <f aca="false">AA189*EXP((Inputs!$B$6-Inputs!$B$7-0.5*Inputs!$B$8^2)*$B$2+Inputs!$B$8*SQRT($B$2)*MC_Shocks!Z186)</f>
        <v>581.358947554894</v>
      </c>
      <c r="AC189" s="0" t="n">
        <f aca="false">AB189*EXP((Inputs!$B$6-Inputs!$B$7-0.5*Inputs!$B$8^2)*$B$2+Inputs!$B$8*SQRT($B$2)*MC_Shocks!AA186)</f>
        <v>582.417714244713</v>
      </c>
      <c r="AD189" s="0" t="n">
        <f aca="false">AC189*EXP((Inputs!$B$6-Inputs!$B$7-0.5*Inputs!$B$8^2)*$B$2+Inputs!$B$8*SQRT($B$2)*MC_Shocks!AB186)</f>
        <v>586.682740532631</v>
      </c>
      <c r="AE189" s="0" t="n">
        <f aca="false">AD189*EXP((Inputs!$B$6-Inputs!$B$7-0.5*Inputs!$B$8^2)*$B$2+Inputs!$B$8*SQRT($B$2)*MC_Shocks!AC186)</f>
        <v>585.276306788387</v>
      </c>
      <c r="AF189" s="0" t="n">
        <f aca="false">AE189*EXP((Inputs!$B$6-Inputs!$B$7-0.5*Inputs!$B$8^2)*$B$2+Inputs!$B$8*SQRT($B$2)*MC_Shocks!AD186)</f>
        <v>591.518834157508</v>
      </c>
      <c r="AG189" s="0" t="n">
        <f aca="false">AF189*EXP((Inputs!$B$6-Inputs!$B$7-0.5*Inputs!$B$8^2)*$B$2+Inputs!$B$8*SQRT($B$2)*MC_Shocks!AE186)</f>
        <v>590.793842522121</v>
      </c>
      <c r="AH189" s="0" t="n">
        <f aca="false">AG189*EXP((Inputs!$B$6-Inputs!$B$7-0.5*Inputs!$B$8^2)*$B$2+Inputs!$B$8*SQRT($B$2)*MC_Shocks!AF186)</f>
        <v>586.31491609575</v>
      </c>
      <c r="AI189" s="0" t="n">
        <f aca="false">AH189*EXP((Inputs!$B$6-Inputs!$B$7-0.5*Inputs!$B$8^2)*$B$2+Inputs!$B$8*SQRT($B$2)*MC_Shocks!AG186)</f>
        <v>596.586336806302</v>
      </c>
      <c r="AJ189" s="0" t="n">
        <f aca="false">AI189*EXP((Inputs!$B$6-Inputs!$B$7-0.5*Inputs!$B$8^2)*$B$2+Inputs!$B$8*SQRT($B$2)*MC_Shocks!AH186)</f>
        <v>588.06696090804</v>
      </c>
      <c r="AK189" s="0" t="n">
        <f aca="false">AJ189*EXP((Inputs!$B$6-Inputs!$B$7-0.5*Inputs!$B$8^2)*$B$2+Inputs!$B$8*SQRT($B$2)*MC_Shocks!AI186)</f>
        <v>584.685889933406</v>
      </c>
      <c r="AL189" s="0" t="n">
        <f aca="false">AK189*EXP((Inputs!$B$6-Inputs!$B$7-0.5*Inputs!$B$8^2)*$B$2+Inputs!$B$8*SQRT($B$2)*MC_Shocks!AJ186)</f>
        <v>581.839655044617</v>
      </c>
      <c r="AM189" s="0" t="n">
        <f aca="false">AL189*EXP((Inputs!$B$6-Inputs!$B$7-0.5*Inputs!$B$8^2)*$B$2+Inputs!$B$8*SQRT($B$2)*MC_Shocks!AK186)</f>
        <v>593.589217135209</v>
      </c>
      <c r="AN189" s="0" t="n">
        <f aca="false">AM189*EXP((Inputs!$B$6-Inputs!$B$7-0.5*Inputs!$B$8^2)*$B$2+Inputs!$B$8*SQRT($B$2)*MC_Shocks!AL186)</f>
        <v>602.215644864824</v>
      </c>
      <c r="AO189" s="0" t="n">
        <f aca="false">AN189*EXP((Inputs!$B$6-Inputs!$B$7-0.5*Inputs!$B$8^2)*$B$2+Inputs!$B$8*SQRT($B$2)*MC_Shocks!AM186)</f>
        <v>609.452611811241</v>
      </c>
      <c r="AP189" s="0" t="n">
        <f aca="false">AO189*EXP((Inputs!$B$6-Inputs!$B$7-0.5*Inputs!$B$8^2)*$B$2+Inputs!$B$8*SQRT($B$2)*MC_Shocks!AN186)</f>
        <v>607.91339054857</v>
      </c>
      <c r="AQ189" s="0" t="n">
        <f aca="false">AP189*EXP((Inputs!$B$6-Inputs!$B$7-0.5*Inputs!$B$8^2)*$B$2+Inputs!$B$8*SQRT($B$2)*MC_Shocks!AO186)</f>
        <v>619.785546347769</v>
      </c>
      <c r="AR189" s="0" t="n">
        <f aca="false">AQ189*EXP((Inputs!$B$6-Inputs!$B$7-0.5*Inputs!$B$8^2)*$B$2+Inputs!$B$8*SQRT($B$2)*MC_Shocks!AP186)</f>
        <v>621.657920870779</v>
      </c>
      <c r="AS189" s="0" t="n">
        <f aca="false">AR189*EXP((Inputs!$B$6-Inputs!$B$7-0.5*Inputs!$B$8^2)*$B$2+Inputs!$B$8*SQRT($B$2)*MC_Shocks!AQ186)</f>
        <v>626.55520997024</v>
      </c>
      <c r="AT189" s="0" t="n">
        <f aca="false">AS189*EXP((Inputs!$B$6-Inputs!$B$7-0.5*Inputs!$B$8^2)*$B$2+Inputs!$B$8*SQRT($B$2)*MC_Shocks!AR186)</f>
        <v>627.508200263591</v>
      </c>
      <c r="AU189" s="0" t="n">
        <f aca="false">AT189*EXP((Inputs!$B$6-Inputs!$B$7-0.5*Inputs!$B$8^2)*$B$2+Inputs!$B$8*SQRT($B$2)*MC_Shocks!AS186)</f>
        <v>627.321175058743</v>
      </c>
      <c r="AV189" s="0" t="n">
        <f aca="false">AU189*EXP((Inputs!$B$6-Inputs!$B$7-0.5*Inputs!$B$8^2)*$B$2+Inputs!$B$8*SQRT($B$2)*MC_Shocks!AT186)</f>
        <v>626.128503834919</v>
      </c>
      <c r="AW189" s="0" t="n">
        <f aca="false">AV189*EXP((Inputs!$B$6-Inputs!$B$7-0.5*Inputs!$B$8^2)*$B$2+Inputs!$B$8*SQRT($B$2)*MC_Shocks!AU186)</f>
        <v>625.147042179819</v>
      </c>
      <c r="AX189" s="0" t="n">
        <f aca="false">AW189*EXP((Inputs!$B$6-Inputs!$B$7-0.5*Inputs!$B$8^2)*$B$2+Inputs!$B$8*SQRT($B$2)*MC_Shocks!AV186)</f>
        <v>628.231266713332</v>
      </c>
      <c r="AY189" s="0" t="n">
        <f aca="false">AX189*EXP((Inputs!$B$6-Inputs!$B$7-0.5*Inputs!$B$8^2)*$B$2+Inputs!$B$8*SQRT($B$2)*MC_Shocks!AW186)</f>
        <v>630.123396185256</v>
      </c>
      <c r="AZ189" s="0" t="n">
        <f aca="false">AY189*EXP((Inputs!$B$6-Inputs!$B$7-0.5*Inputs!$B$8^2)*$B$2+Inputs!$B$8*SQRT($B$2)*MC_Shocks!AX186)</f>
        <v>630.025524554579</v>
      </c>
      <c r="BA189" s="0" t="n">
        <f aca="false">AZ189*EXP((Inputs!$B$6-Inputs!$B$7-0.5*Inputs!$B$8^2)*$B$2+Inputs!$B$8*SQRT($B$2)*MC_Shocks!AY186)</f>
        <v>637.675578508645</v>
      </c>
      <c r="BB189" s="0" t="n">
        <f aca="false">BA189*EXP((Inputs!$B$6-Inputs!$B$7-0.5*Inputs!$B$8^2)*$B$2+Inputs!$B$8*SQRT($B$2)*MC_Shocks!AZ186)</f>
        <v>622.901778694601</v>
      </c>
      <c r="BC189" s="0" t="n">
        <f aca="false">BB189*EXP((Inputs!$B$6-Inputs!$B$7-0.5*Inputs!$B$8^2)*$B$2+Inputs!$B$8*SQRT($B$2)*MC_Shocks!BA186)</f>
        <v>625.485464307768</v>
      </c>
      <c r="BD189" s="0" t="n">
        <f aca="false">BC189*EXP((Inputs!$B$6-Inputs!$B$7-0.5*Inputs!$B$8^2)*$B$2+Inputs!$B$8*SQRT($B$2)*MC_Shocks!BB186)</f>
        <v>629.116347636675</v>
      </c>
      <c r="BE189" s="0" t="n">
        <f aca="false">BD189*EXP((Inputs!$B$6-Inputs!$B$7-0.5*Inputs!$B$8^2)*$B$2+Inputs!$B$8*SQRT($B$2)*MC_Shocks!BC186)</f>
        <v>634.926568079997</v>
      </c>
      <c r="BF189" s="0" t="n">
        <f aca="false">BE189*EXP((Inputs!$B$6-Inputs!$B$7-0.5*Inputs!$B$8^2)*$B$2+Inputs!$B$8*SQRT($B$2)*MC_Shocks!BD186)</f>
        <v>634.659767756177</v>
      </c>
      <c r="BG189" s="0" t="n">
        <f aca="false">BF189*EXP((Inputs!$B$6-Inputs!$B$7-0.5*Inputs!$B$8^2)*$B$2+Inputs!$B$8*SQRT($B$2)*MC_Shocks!BE186)</f>
        <v>635.767420861428</v>
      </c>
      <c r="BH189" s="0" t="n">
        <f aca="false">BG189*EXP((Inputs!$B$6-Inputs!$B$7-0.5*Inputs!$B$8^2)*$B$2+Inputs!$B$8*SQRT($B$2)*MC_Shocks!BF186)</f>
        <v>640.820011218321</v>
      </c>
      <c r="BI189" s="0" t="n">
        <f aca="false">BH189*EXP((Inputs!$B$6-Inputs!$B$7-0.5*Inputs!$B$8^2)*$B$2+Inputs!$B$8*SQRT($B$2)*MC_Shocks!BG186)</f>
        <v>648.506687768712</v>
      </c>
      <c r="BJ189" s="0" t="n">
        <f aca="false">BI189*EXP((Inputs!$B$6-Inputs!$B$7-0.5*Inputs!$B$8^2)*$B$2+Inputs!$B$8*SQRT($B$2)*MC_Shocks!BH186)</f>
        <v>647.023427872216</v>
      </c>
      <c r="BK189" s="0" t="n">
        <f aca="false">BJ189*EXP((Inputs!$B$6-Inputs!$B$7-0.5*Inputs!$B$8^2)*$B$2+Inputs!$B$8*SQRT($B$2)*MC_Shocks!BI186)</f>
        <v>648.456380943625</v>
      </c>
      <c r="BL189" s="0" t="n">
        <f aca="false">BK189*EXP((Inputs!$B$6-Inputs!$B$7-0.5*Inputs!$B$8^2)*$B$2+Inputs!$B$8*SQRT($B$2)*MC_Shocks!BJ186)</f>
        <v>657.21100382217</v>
      </c>
      <c r="BM189" s="0" t="n">
        <f aca="false">BL189*EXP((Inputs!$B$6-Inputs!$B$7-0.5*Inputs!$B$8^2)*$B$2+Inputs!$B$8*SQRT($B$2)*MC_Shocks!BK186)</f>
        <v>646.290849132289</v>
      </c>
      <c r="BN189" s="0" t="n">
        <f aca="false">AVERAGE(C189:BM189)</f>
        <v>603.821173421207</v>
      </c>
      <c r="BO189" s="0" t="n">
        <f aca="false">MAX(B189:BM189)</f>
        <v>657.21100382217</v>
      </c>
      <c r="BP189" s="0" t="n">
        <f aca="false">MAX(BM189-Inputs!$B$4,0)</f>
        <v>71.2908491322889</v>
      </c>
      <c r="BQ189" s="0" t="n">
        <f aca="false">MAX(Inputs!$B$4-BM189,0)</f>
        <v>0</v>
      </c>
      <c r="BR189" s="0" t="n">
        <f aca="false">MAX(BN189-Inputs!$B$4,0)</f>
        <v>28.8211734212065</v>
      </c>
      <c r="BS189" s="0" t="n">
        <f aca="false">IF(BO189&gt;=Inputs!$B$9,0,MAX(BM189-Inputs!$B$4,0))</f>
        <v>0</v>
      </c>
    </row>
    <row r="190" customFormat="false" ht="15" hidden="false" customHeight="false" outlineLevel="0" collapsed="false">
      <c r="A190" s="0" t="n">
        <v>186</v>
      </c>
      <c r="B190" s="0" t="n">
        <f aca="false">Inputs!$B$3</f>
        <v>574.788024902344</v>
      </c>
      <c r="C190" s="0" t="n">
        <f aca="false">B190*EXP((Inputs!$B$6-Inputs!$B$7-0.5*Inputs!$B$8^2)*$B$2+Inputs!$B$8*SQRT($B$2)*MC_Shocks!A187)</f>
        <v>571.704245974377</v>
      </c>
      <c r="D190" s="0" t="n">
        <f aca="false">C190*EXP((Inputs!$B$6-Inputs!$B$7-0.5*Inputs!$B$8^2)*$B$2+Inputs!$B$8*SQRT($B$2)*MC_Shocks!B187)</f>
        <v>578.44562695389</v>
      </c>
      <c r="E190" s="0" t="n">
        <f aca="false">D190*EXP((Inputs!$B$6-Inputs!$B$7-0.5*Inputs!$B$8^2)*$B$2+Inputs!$B$8*SQRT($B$2)*MC_Shocks!C187)</f>
        <v>583.535879643928</v>
      </c>
      <c r="F190" s="0" t="n">
        <f aca="false">E190*EXP((Inputs!$B$6-Inputs!$B$7-0.5*Inputs!$B$8^2)*$B$2+Inputs!$B$8*SQRT($B$2)*MC_Shocks!D187)</f>
        <v>586.014659465778</v>
      </c>
      <c r="G190" s="0" t="n">
        <f aca="false">F190*EXP((Inputs!$B$6-Inputs!$B$7-0.5*Inputs!$B$8^2)*$B$2+Inputs!$B$8*SQRT($B$2)*MC_Shocks!E187)</f>
        <v>583.987998230902</v>
      </c>
      <c r="H190" s="0" t="n">
        <f aca="false">G190*EXP((Inputs!$B$6-Inputs!$B$7-0.5*Inputs!$B$8^2)*$B$2+Inputs!$B$8*SQRT($B$2)*MC_Shocks!F187)</f>
        <v>579.971710652352</v>
      </c>
      <c r="I190" s="0" t="n">
        <f aca="false">H190*EXP((Inputs!$B$6-Inputs!$B$7-0.5*Inputs!$B$8^2)*$B$2+Inputs!$B$8*SQRT($B$2)*MC_Shocks!G187)</f>
        <v>577.312413713612</v>
      </c>
      <c r="J190" s="0" t="n">
        <f aca="false">I190*EXP((Inputs!$B$6-Inputs!$B$7-0.5*Inputs!$B$8^2)*$B$2+Inputs!$B$8*SQRT($B$2)*MC_Shocks!H187)</f>
        <v>584.500818597721</v>
      </c>
      <c r="K190" s="0" t="n">
        <f aca="false">J190*EXP((Inputs!$B$6-Inputs!$B$7-0.5*Inputs!$B$8^2)*$B$2+Inputs!$B$8*SQRT($B$2)*MC_Shocks!I187)</f>
        <v>581.648956254258</v>
      </c>
      <c r="L190" s="0" t="n">
        <f aca="false">K190*EXP((Inputs!$B$6-Inputs!$B$7-0.5*Inputs!$B$8^2)*$B$2+Inputs!$B$8*SQRT($B$2)*MC_Shocks!J187)</f>
        <v>582.172042627723</v>
      </c>
      <c r="M190" s="0" t="n">
        <f aca="false">L190*EXP((Inputs!$B$6-Inputs!$B$7-0.5*Inputs!$B$8^2)*$B$2+Inputs!$B$8*SQRT($B$2)*MC_Shocks!K187)</f>
        <v>578.756134155022</v>
      </c>
      <c r="N190" s="0" t="n">
        <f aca="false">M190*EXP((Inputs!$B$6-Inputs!$B$7-0.5*Inputs!$B$8^2)*$B$2+Inputs!$B$8*SQRT($B$2)*MC_Shocks!L187)</f>
        <v>582.693445465771</v>
      </c>
      <c r="O190" s="0" t="n">
        <f aca="false">N190*EXP((Inputs!$B$6-Inputs!$B$7-0.5*Inputs!$B$8^2)*$B$2+Inputs!$B$8*SQRT($B$2)*MC_Shocks!M187)</f>
        <v>580.263237700912</v>
      </c>
      <c r="P190" s="0" t="n">
        <f aca="false">O190*EXP((Inputs!$B$6-Inputs!$B$7-0.5*Inputs!$B$8^2)*$B$2+Inputs!$B$8*SQRT($B$2)*MC_Shocks!N187)</f>
        <v>579.868861942182</v>
      </c>
      <c r="Q190" s="0" t="n">
        <f aca="false">P190*EXP((Inputs!$B$6-Inputs!$B$7-0.5*Inputs!$B$8^2)*$B$2+Inputs!$B$8*SQRT($B$2)*MC_Shocks!O187)</f>
        <v>572.230625077138</v>
      </c>
      <c r="R190" s="0" t="n">
        <f aca="false">Q190*EXP((Inputs!$B$6-Inputs!$B$7-0.5*Inputs!$B$8^2)*$B$2+Inputs!$B$8*SQRT($B$2)*MC_Shocks!P187)</f>
        <v>565.006729256823</v>
      </c>
      <c r="S190" s="0" t="n">
        <f aca="false">R190*EXP((Inputs!$B$6-Inputs!$B$7-0.5*Inputs!$B$8^2)*$B$2+Inputs!$B$8*SQRT($B$2)*MC_Shocks!Q187)</f>
        <v>565.094424461481</v>
      </c>
      <c r="T190" s="0" t="n">
        <f aca="false">S190*EXP((Inputs!$B$6-Inputs!$B$7-0.5*Inputs!$B$8^2)*$B$2+Inputs!$B$8*SQRT($B$2)*MC_Shocks!R187)</f>
        <v>559.237779102397</v>
      </c>
      <c r="U190" s="0" t="n">
        <f aca="false">T190*EXP((Inputs!$B$6-Inputs!$B$7-0.5*Inputs!$B$8^2)*$B$2+Inputs!$B$8*SQRT($B$2)*MC_Shocks!S187)</f>
        <v>568.70886690293</v>
      </c>
      <c r="V190" s="0" t="n">
        <f aca="false">U190*EXP((Inputs!$B$6-Inputs!$B$7-0.5*Inputs!$B$8^2)*$B$2+Inputs!$B$8*SQRT($B$2)*MC_Shocks!T187)</f>
        <v>559.536627901185</v>
      </c>
      <c r="W190" s="0" t="n">
        <f aca="false">V190*EXP((Inputs!$B$6-Inputs!$B$7-0.5*Inputs!$B$8^2)*$B$2+Inputs!$B$8*SQRT($B$2)*MC_Shocks!U187)</f>
        <v>556.048521495926</v>
      </c>
      <c r="X190" s="0" t="n">
        <f aca="false">W190*EXP((Inputs!$B$6-Inputs!$B$7-0.5*Inputs!$B$8^2)*$B$2+Inputs!$B$8*SQRT($B$2)*MC_Shocks!V187)</f>
        <v>556.174655969971</v>
      </c>
      <c r="Y190" s="0" t="n">
        <f aca="false">X190*EXP((Inputs!$B$6-Inputs!$B$7-0.5*Inputs!$B$8^2)*$B$2+Inputs!$B$8*SQRT($B$2)*MC_Shocks!W187)</f>
        <v>554.618292978728</v>
      </c>
      <c r="Z190" s="0" t="n">
        <f aca="false">Y190*EXP((Inputs!$B$6-Inputs!$B$7-0.5*Inputs!$B$8^2)*$B$2+Inputs!$B$8*SQRT($B$2)*MC_Shocks!X187)</f>
        <v>549.833388108995</v>
      </c>
      <c r="AA190" s="0" t="n">
        <f aca="false">Z190*EXP((Inputs!$B$6-Inputs!$B$7-0.5*Inputs!$B$8^2)*$B$2+Inputs!$B$8*SQRT($B$2)*MC_Shocks!Y187)</f>
        <v>545.722401975843</v>
      </c>
      <c r="AB190" s="0" t="n">
        <f aca="false">AA190*EXP((Inputs!$B$6-Inputs!$B$7-0.5*Inputs!$B$8^2)*$B$2+Inputs!$B$8*SQRT($B$2)*MC_Shocks!Z187)</f>
        <v>541.501552102383</v>
      </c>
      <c r="AC190" s="0" t="n">
        <f aca="false">AB190*EXP((Inputs!$B$6-Inputs!$B$7-0.5*Inputs!$B$8^2)*$B$2+Inputs!$B$8*SQRT($B$2)*MC_Shocks!AA187)</f>
        <v>540.322243305134</v>
      </c>
      <c r="AD190" s="0" t="n">
        <f aca="false">AC190*EXP((Inputs!$B$6-Inputs!$B$7-0.5*Inputs!$B$8^2)*$B$2+Inputs!$B$8*SQRT($B$2)*MC_Shocks!AB187)</f>
        <v>548.805782761351</v>
      </c>
      <c r="AE190" s="0" t="n">
        <f aca="false">AD190*EXP((Inputs!$B$6-Inputs!$B$7-0.5*Inputs!$B$8^2)*$B$2+Inputs!$B$8*SQRT($B$2)*MC_Shocks!AC187)</f>
        <v>549.197001822312</v>
      </c>
      <c r="AF190" s="0" t="n">
        <f aca="false">AE190*EXP((Inputs!$B$6-Inputs!$B$7-0.5*Inputs!$B$8^2)*$B$2+Inputs!$B$8*SQRT($B$2)*MC_Shocks!AD187)</f>
        <v>554.427165141748</v>
      </c>
      <c r="AG190" s="0" t="n">
        <f aca="false">AF190*EXP((Inputs!$B$6-Inputs!$B$7-0.5*Inputs!$B$8^2)*$B$2+Inputs!$B$8*SQRT($B$2)*MC_Shocks!AE187)</f>
        <v>556.713974428073</v>
      </c>
      <c r="AH190" s="0" t="n">
        <f aca="false">AG190*EXP((Inputs!$B$6-Inputs!$B$7-0.5*Inputs!$B$8^2)*$B$2+Inputs!$B$8*SQRT($B$2)*MC_Shocks!AF187)</f>
        <v>561.708005547634</v>
      </c>
      <c r="AI190" s="0" t="n">
        <f aca="false">AH190*EXP((Inputs!$B$6-Inputs!$B$7-0.5*Inputs!$B$8^2)*$B$2+Inputs!$B$8*SQRT($B$2)*MC_Shocks!AG187)</f>
        <v>549.42071182844</v>
      </c>
      <c r="AJ190" s="0" t="n">
        <f aca="false">AI190*EXP((Inputs!$B$6-Inputs!$B$7-0.5*Inputs!$B$8^2)*$B$2+Inputs!$B$8*SQRT($B$2)*MC_Shocks!AH187)</f>
        <v>548.147025713175</v>
      </c>
      <c r="AK190" s="0" t="n">
        <f aca="false">AJ190*EXP((Inputs!$B$6-Inputs!$B$7-0.5*Inputs!$B$8^2)*$B$2+Inputs!$B$8*SQRT($B$2)*MC_Shocks!AI187)</f>
        <v>553.912830159707</v>
      </c>
      <c r="AL190" s="0" t="n">
        <f aca="false">AK190*EXP((Inputs!$B$6-Inputs!$B$7-0.5*Inputs!$B$8^2)*$B$2+Inputs!$B$8*SQRT($B$2)*MC_Shocks!AJ187)</f>
        <v>551.458230494193</v>
      </c>
      <c r="AM190" s="0" t="n">
        <f aca="false">AL190*EXP((Inputs!$B$6-Inputs!$B$7-0.5*Inputs!$B$8^2)*$B$2+Inputs!$B$8*SQRT($B$2)*MC_Shocks!AK187)</f>
        <v>559.275421856989</v>
      </c>
      <c r="AN190" s="0" t="n">
        <f aca="false">AM190*EXP((Inputs!$B$6-Inputs!$B$7-0.5*Inputs!$B$8^2)*$B$2+Inputs!$B$8*SQRT($B$2)*MC_Shocks!AL187)</f>
        <v>565.951296999075</v>
      </c>
      <c r="AO190" s="0" t="n">
        <f aca="false">AN190*EXP((Inputs!$B$6-Inputs!$B$7-0.5*Inputs!$B$8^2)*$B$2+Inputs!$B$8*SQRT($B$2)*MC_Shocks!AM187)</f>
        <v>563.902158631779</v>
      </c>
      <c r="AP190" s="0" t="n">
        <f aca="false">AO190*EXP((Inputs!$B$6-Inputs!$B$7-0.5*Inputs!$B$8^2)*$B$2+Inputs!$B$8*SQRT($B$2)*MC_Shocks!AN187)</f>
        <v>561.708768463614</v>
      </c>
      <c r="AQ190" s="0" t="n">
        <f aca="false">AP190*EXP((Inputs!$B$6-Inputs!$B$7-0.5*Inputs!$B$8^2)*$B$2+Inputs!$B$8*SQRT($B$2)*MC_Shocks!AO187)</f>
        <v>557.262800096113</v>
      </c>
      <c r="AR190" s="0" t="n">
        <f aca="false">AQ190*EXP((Inputs!$B$6-Inputs!$B$7-0.5*Inputs!$B$8^2)*$B$2+Inputs!$B$8*SQRT($B$2)*MC_Shocks!AP187)</f>
        <v>554.538770091438</v>
      </c>
      <c r="AS190" s="0" t="n">
        <f aca="false">AR190*EXP((Inputs!$B$6-Inputs!$B$7-0.5*Inputs!$B$8^2)*$B$2+Inputs!$B$8*SQRT($B$2)*MC_Shocks!AQ187)</f>
        <v>549.194670713863</v>
      </c>
      <c r="AT190" s="0" t="n">
        <f aca="false">AS190*EXP((Inputs!$B$6-Inputs!$B$7-0.5*Inputs!$B$8^2)*$B$2+Inputs!$B$8*SQRT($B$2)*MC_Shocks!AR187)</f>
        <v>551.118053951624</v>
      </c>
      <c r="AU190" s="0" t="n">
        <f aca="false">AT190*EXP((Inputs!$B$6-Inputs!$B$7-0.5*Inputs!$B$8^2)*$B$2+Inputs!$B$8*SQRT($B$2)*MC_Shocks!AS187)</f>
        <v>544.840236633831</v>
      </c>
      <c r="AV190" s="0" t="n">
        <f aca="false">AU190*EXP((Inputs!$B$6-Inputs!$B$7-0.5*Inputs!$B$8^2)*$B$2+Inputs!$B$8*SQRT($B$2)*MC_Shocks!AT187)</f>
        <v>547.50759080211</v>
      </c>
      <c r="AW190" s="0" t="n">
        <f aca="false">AV190*EXP((Inputs!$B$6-Inputs!$B$7-0.5*Inputs!$B$8^2)*$B$2+Inputs!$B$8*SQRT($B$2)*MC_Shocks!AU187)</f>
        <v>550.294273343257</v>
      </c>
      <c r="AX190" s="0" t="n">
        <f aca="false">AW190*EXP((Inputs!$B$6-Inputs!$B$7-0.5*Inputs!$B$8^2)*$B$2+Inputs!$B$8*SQRT($B$2)*MC_Shocks!AV187)</f>
        <v>543.141152534904</v>
      </c>
      <c r="AY190" s="0" t="n">
        <f aca="false">AX190*EXP((Inputs!$B$6-Inputs!$B$7-0.5*Inputs!$B$8^2)*$B$2+Inputs!$B$8*SQRT($B$2)*MC_Shocks!AW187)</f>
        <v>549.91197162178</v>
      </c>
      <c r="AZ190" s="0" t="n">
        <f aca="false">AY190*EXP((Inputs!$B$6-Inputs!$B$7-0.5*Inputs!$B$8^2)*$B$2+Inputs!$B$8*SQRT($B$2)*MC_Shocks!AX187)</f>
        <v>552.209213275423</v>
      </c>
      <c r="BA190" s="0" t="n">
        <f aca="false">AZ190*EXP((Inputs!$B$6-Inputs!$B$7-0.5*Inputs!$B$8^2)*$B$2+Inputs!$B$8*SQRT($B$2)*MC_Shocks!AY187)</f>
        <v>555.555568230843</v>
      </c>
      <c r="BB190" s="0" t="n">
        <f aca="false">BA190*EXP((Inputs!$B$6-Inputs!$B$7-0.5*Inputs!$B$8^2)*$B$2+Inputs!$B$8*SQRT($B$2)*MC_Shocks!AZ187)</f>
        <v>552.274112241641</v>
      </c>
      <c r="BC190" s="0" t="n">
        <f aca="false">BB190*EXP((Inputs!$B$6-Inputs!$B$7-0.5*Inputs!$B$8^2)*$B$2+Inputs!$B$8*SQRT($B$2)*MC_Shocks!BA187)</f>
        <v>555.0599578913</v>
      </c>
      <c r="BD190" s="0" t="n">
        <f aca="false">BC190*EXP((Inputs!$B$6-Inputs!$B$7-0.5*Inputs!$B$8^2)*$B$2+Inputs!$B$8*SQRT($B$2)*MC_Shocks!BB187)</f>
        <v>560.09482690327</v>
      </c>
      <c r="BE190" s="0" t="n">
        <f aca="false">BD190*EXP((Inputs!$B$6-Inputs!$B$7-0.5*Inputs!$B$8^2)*$B$2+Inputs!$B$8*SQRT($B$2)*MC_Shocks!BC187)</f>
        <v>559.709654005185</v>
      </c>
      <c r="BF190" s="0" t="n">
        <f aca="false">BE190*EXP((Inputs!$B$6-Inputs!$B$7-0.5*Inputs!$B$8^2)*$B$2+Inputs!$B$8*SQRT($B$2)*MC_Shocks!BD187)</f>
        <v>568.723101315194</v>
      </c>
      <c r="BG190" s="0" t="n">
        <f aca="false">BF190*EXP((Inputs!$B$6-Inputs!$B$7-0.5*Inputs!$B$8^2)*$B$2+Inputs!$B$8*SQRT($B$2)*MC_Shocks!BE187)</f>
        <v>568.975608275076</v>
      </c>
      <c r="BH190" s="0" t="n">
        <f aca="false">BG190*EXP((Inputs!$B$6-Inputs!$B$7-0.5*Inputs!$B$8^2)*$B$2+Inputs!$B$8*SQRT($B$2)*MC_Shocks!BF187)</f>
        <v>574.202259350908</v>
      </c>
      <c r="BI190" s="0" t="n">
        <f aca="false">BH190*EXP((Inputs!$B$6-Inputs!$B$7-0.5*Inputs!$B$8^2)*$B$2+Inputs!$B$8*SQRT($B$2)*MC_Shocks!BG187)</f>
        <v>575.592795028111</v>
      </c>
      <c r="BJ190" s="0" t="n">
        <f aca="false">BI190*EXP((Inputs!$B$6-Inputs!$B$7-0.5*Inputs!$B$8^2)*$B$2+Inputs!$B$8*SQRT($B$2)*MC_Shocks!BH187)</f>
        <v>578.327145828536</v>
      </c>
      <c r="BK190" s="0" t="n">
        <f aca="false">BJ190*EXP((Inputs!$B$6-Inputs!$B$7-0.5*Inputs!$B$8^2)*$B$2+Inputs!$B$8*SQRT($B$2)*MC_Shocks!BI187)</f>
        <v>570.763774327394</v>
      </c>
      <c r="BL190" s="0" t="n">
        <f aca="false">BK190*EXP((Inputs!$B$6-Inputs!$B$7-0.5*Inputs!$B$8^2)*$B$2+Inputs!$B$8*SQRT($B$2)*MC_Shocks!BJ187)</f>
        <v>572.500324015051</v>
      </c>
      <c r="BM190" s="0" t="n">
        <f aca="false">BL190*EXP((Inputs!$B$6-Inputs!$B$7-0.5*Inputs!$B$8^2)*$B$2+Inputs!$B$8*SQRT($B$2)*MC_Shocks!BK187)</f>
        <v>569.225747828204</v>
      </c>
      <c r="BN190" s="0" t="n">
        <f aca="false">AVERAGE(C190:BM190)</f>
        <v>562.707367018579</v>
      </c>
      <c r="BO190" s="0" t="n">
        <f aca="false">MAX(B190:BM190)</f>
        <v>586.014659465778</v>
      </c>
      <c r="BP190" s="0" t="n">
        <f aca="false">MAX(BM190-Inputs!$B$4,0)</f>
        <v>0</v>
      </c>
      <c r="BQ190" s="0" t="n">
        <f aca="false">MAX(Inputs!$B$4-BM190,0)</f>
        <v>5.77425217179632</v>
      </c>
      <c r="BR190" s="0" t="n">
        <f aca="false">MAX(BN190-Inputs!$B$4,0)</f>
        <v>0</v>
      </c>
      <c r="BS190" s="0" t="n">
        <f aca="false">IF(BO190&gt;=Inputs!$B$9,0,MAX(BM190-Inputs!$B$4,0))</f>
        <v>0</v>
      </c>
    </row>
    <row r="191" customFormat="false" ht="15" hidden="false" customHeight="false" outlineLevel="0" collapsed="false">
      <c r="A191" s="0" t="n">
        <v>187</v>
      </c>
      <c r="B191" s="0" t="n">
        <f aca="false">Inputs!$B$3</f>
        <v>574.788024902344</v>
      </c>
      <c r="C191" s="0" t="n">
        <f aca="false">B191*EXP((Inputs!$B$6-Inputs!$B$7-0.5*Inputs!$B$8^2)*$B$2+Inputs!$B$8*SQRT($B$2)*MC_Shocks!A188)</f>
        <v>570.995428483988</v>
      </c>
      <c r="D191" s="0" t="n">
        <f aca="false">C191*EXP((Inputs!$B$6-Inputs!$B$7-0.5*Inputs!$B$8^2)*$B$2+Inputs!$B$8*SQRT($B$2)*MC_Shocks!B188)</f>
        <v>579.005185615766</v>
      </c>
      <c r="E191" s="0" t="n">
        <f aca="false">D191*EXP((Inputs!$B$6-Inputs!$B$7-0.5*Inputs!$B$8^2)*$B$2+Inputs!$B$8*SQRT($B$2)*MC_Shocks!C188)</f>
        <v>578.078649011912</v>
      </c>
      <c r="F191" s="0" t="n">
        <f aca="false">E191*EXP((Inputs!$B$6-Inputs!$B$7-0.5*Inputs!$B$8^2)*$B$2+Inputs!$B$8*SQRT($B$2)*MC_Shocks!D188)</f>
        <v>573.549992590696</v>
      </c>
      <c r="G191" s="0" t="n">
        <f aca="false">F191*EXP((Inputs!$B$6-Inputs!$B$7-0.5*Inputs!$B$8^2)*$B$2+Inputs!$B$8*SQRT($B$2)*MC_Shocks!E188)</f>
        <v>571.972237482392</v>
      </c>
      <c r="H191" s="0" t="n">
        <f aca="false">G191*EXP((Inputs!$B$6-Inputs!$B$7-0.5*Inputs!$B$8^2)*$B$2+Inputs!$B$8*SQRT($B$2)*MC_Shocks!F188)</f>
        <v>566.155265425534</v>
      </c>
      <c r="I191" s="0" t="n">
        <f aca="false">H191*EXP((Inputs!$B$6-Inputs!$B$7-0.5*Inputs!$B$8^2)*$B$2+Inputs!$B$8*SQRT($B$2)*MC_Shocks!G188)</f>
        <v>572.686037158626</v>
      </c>
      <c r="J191" s="0" t="n">
        <f aca="false">I191*EXP((Inputs!$B$6-Inputs!$B$7-0.5*Inputs!$B$8^2)*$B$2+Inputs!$B$8*SQRT($B$2)*MC_Shocks!H188)</f>
        <v>569.587923353001</v>
      </c>
      <c r="K191" s="0" t="n">
        <f aca="false">J191*EXP((Inputs!$B$6-Inputs!$B$7-0.5*Inputs!$B$8^2)*$B$2+Inputs!$B$8*SQRT($B$2)*MC_Shocks!I188)</f>
        <v>572.038559793148</v>
      </c>
      <c r="L191" s="0" t="n">
        <f aca="false">K191*EXP((Inputs!$B$6-Inputs!$B$7-0.5*Inputs!$B$8^2)*$B$2+Inputs!$B$8*SQRT($B$2)*MC_Shocks!J188)</f>
        <v>578.280283507036</v>
      </c>
      <c r="M191" s="0" t="n">
        <f aca="false">L191*EXP((Inputs!$B$6-Inputs!$B$7-0.5*Inputs!$B$8^2)*$B$2+Inputs!$B$8*SQRT($B$2)*MC_Shocks!K188)</f>
        <v>576.044725840746</v>
      </c>
      <c r="N191" s="0" t="n">
        <f aca="false">M191*EXP((Inputs!$B$6-Inputs!$B$7-0.5*Inputs!$B$8^2)*$B$2+Inputs!$B$8*SQRT($B$2)*MC_Shocks!L188)</f>
        <v>578.535637269641</v>
      </c>
      <c r="O191" s="0" t="n">
        <f aca="false">N191*EXP((Inputs!$B$6-Inputs!$B$7-0.5*Inputs!$B$8^2)*$B$2+Inputs!$B$8*SQRT($B$2)*MC_Shocks!M188)</f>
        <v>573.881450556707</v>
      </c>
      <c r="P191" s="0" t="n">
        <f aca="false">O191*EXP((Inputs!$B$6-Inputs!$B$7-0.5*Inputs!$B$8^2)*$B$2+Inputs!$B$8*SQRT($B$2)*MC_Shocks!N188)</f>
        <v>585.179925636426</v>
      </c>
      <c r="Q191" s="0" t="n">
        <f aca="false">P191*EXP((Inputs!$B$6-Inputs!$B$7-0.5*Inputs!$B$8^2)*$B$2+Inputs!$B$8*SQRT($B$2)*MC_Shocks!O188)</f>
        <v>589.598596191112</v>
      </c>
      <c r="R191" s="0" t="n">
        <f aca="false">Q191*EXP((Inputs!$B$6-Inputs!$B$7-0.5*Inputs!$B$8^2)*$B$2+Inputs!$B$8*SQRT($B$2)*MC_Shocks!P188)</f>
        <v>588.753946370807</v>
      </c>
      <c r="S191" s="0" t="n">
        <f aca="false">R191*EXP((Inputs!$B$6-Inputs!$B$7-0.5*Inputs!$B$8^2)*$B$2+Inputs!$B$8*SQRT($B$2)*MC_Shocks!Q188)</f>
        <v>585.210619727399</v>
      </c>
      <c r="T191" s="0" t="n">
        <f aca="false">S191*EXP((Inputs!$B$6-Inputs!$B$7-0.5*Inputs!$B$8^2)*$B$2+Inputs!$B$8*SQRT($B$2)*MC_Shocks!R188)</f>
        <v>584.736789596053</v>
      </c>
      <c r="U191" s="0" t="n">
        <f aca="false">T191*EXP((Inputs!$B$6-Inputs!$B$7-0.5*Inputs!$B$8^2)*$B$2+Inputs!$B$8*SQRT($B$2)*MC_Shocks!S188)</f>
        <v>583.216844858606</v>
      </c>
      <c r="V191" s="0" t="n">
        <f aca="false">U191*EXP((Inputs!$B$6-Inputs!$B$7-0.5*Inputs!$B$8^2)*$B$2+Inputs!$B$8*SQRT($B$2)*MC_Shocks!T188)</f>
        <v>592.378639653681</v>
      </c>
      <c r="W191" s="0" t="n">
        <f aca="false">V191*EXP((Inputs!$B$6-Inputs!$B$7-0.5*Inputs!$B$8^2)*$B$2+Inputs!$B$8*SQRT($B$2)*MC_Shocks!U188)</f>
        <v>586.702708854328</v>
      </c>
      <c r="X191" s="0" t="n">
        <f aca="false">W191*EXP((Inputs!$B$6-Inputs!$B$7-0.5*Inputs!$B$8^2)*$B$2+Inputs!$B$8*SQRT($B$2)*MC_Shocks!V188)</f>
        <v>587.385853467592</v>
      </c>
      <c r="Y191" s="0" t="n">
        <f aca="false">X191*EXP((Inputs!$B$6-Inputs!$B$7-0.5*Inputs!$B$8^2)*$B$2+Inputs!$B$8*SQRT($B$2)*MC_Shocks!W188)</f>
        <v>587.355810946598</v>
      </c>
      <c r="Z191" s="0" t="n">
        <f aca="false">Y191*EXP((Inputs!$B$6-Inputs!$B$7-0.5*Inputs!$B$8^2)*$B$2+Inputs!$B$8*SQRT($B$2)*MC_Shocks!X188)</f>
        <v>586.86435074608</v>
      </c>
      <c r="AA191" s="0" t="n">
        <f aca="false">Z191*EXP((Inputs!$B$6-Inputs!$B$7-0.5*Inputs!$B$8^2)*$B$2+Inputs!$B$8*SQRT($B$2)*MC_Shocks!Y188)</f>
        <v>586.414208387397</v>
      </c>
      <c r="AB191" s="0" t="n">
        <f aca="false">AA191*EXP((Inputs!$B$6-Inputs!$B$7-0.5*Inputs!$B$8^2)*$B$2+Inputs!$B$8*SQRT($B$2)*MC_Shocks!Z188)</f>
        <v>585.929762186196</v>
      </c>
      <c r="AC191" s="0" t="n">
        <f aca="false">AB191*EXP((Inputs!$B$6-Inputs!$B$7-0.5*Inputs!$B$8^2)*$B$2+Inputs!$B$8*SQRT($B$2)*MC_Shocks!AA188)</f>
        <v>590.057653189822</v>
      </c>
      <c r="AD191" s="0" t="n">
        <f aca="false">AC191*EXP((Inputs!$B$6-Inputs!$B$7-0.5*Inputs!$B$8^2)*$B$2+Inputs!$B$8*SQRT($B$2)*MC_Shocks!AB188)</f>
        <v>592.971078889589</v>
      </c>
      <c r="AE191" s="0" t="n">
        <f aca="false">AD191*EXP((Inputs!$B$6-Inputs!$B$7-0.5*Inputs!$B$8^2)*$B$2+Inputs!$B$8*SQRT($B$2)*MC_Shocks!AC188)</f>
        <v>595.001046369252</v>
      </c>
      <c r="AF191" s="0" t="n">
        <f aca="false">AE191*EXP((Inputs!$B$6-Inputs!$B$7-0.5*Inputs!$B$8^2)*$B$2+Inputs!$B$8*SQRT($B$2)*MC_Shocks!AD188)</f>
        <v>580.90601097431</v>
      </c>
      <c r="AG191" s="0" t="n">
        <f aca="false">AF191*EXP((Inputs!$B$6-Inputs!$B$7-0.5*Inputs!$B$8^2)*$B$2+Inputs!$B$8*SQRT($B$2)*MC_Shocks!AE188)</f>
        <v>582.34412985028</v>
      </c>
      <c r="AH191" s="0" t="n">
        <f aca="false">AG191*EXP((Inputs!$B$6-Inputs!$B$7-0.5*Inputs!$B$8^2)*$B$2+Inputs!$B$8*SQRT($B$2)*MC_Shocks!AF188)</f>
        <v>574.799777242037</v>
      </c>
      <c r="AI191" s="0" t="n">
        <f aca="false">AH191*EXP((Inputs!$B$6-Inputs!$B$7-0.5*Inputs!$B$8^2)*$B$2+Inputs!$B$8*SQRT($B$2)*MC_Shocks!AG188)</f>
        <v>577.808978494678</v>
      </c>
      <c r="AJ191" s="0" t="n">
        <f aca="false">AI191*EXP((Inputs!$B$6-Inputs!$B$7-0.5*Inputs!$B$8^2)*$B$2+Inputs!$B$8*SQRT($B$2)*MC_Shocks!AH188)</f>
        <v>584.662515870468</v>
      </c>
      <c r="AK191" s="0" t="n">
        <f aca="false">AJ191*EXP((Inputs!$B$6-Inputs!$B$7-0.5*Inputs!$B$8^2)*$B$2+Inputs!$B$8*SQRT($B$2)*MC_Shocks!AI188)</f>
        <v>580.437014902927</v>
      </c>
      <c r="AL191" s="0" t="n">
        <f aca="false">AK191*EXP((Inputs!$B$6-Inputs!$B$7-0.5*Inputs!$B$8^2)*$B$2+Inputs!$B$8*SQRT($B$2)*MC_Shocks!AJ188)</f>
        <v>579.287514568167</v>
      </c>
      <c r="AM191" s="0" t="n">
        <f aca="false">AL191*EXP((Inputs!$B$6-Inputs!$B$7-0.5*Inputs!$B$8^2)*$B$2+Inputs!$B$8*SQRT($B$2)*MC_Shocks!AK188)</f>
        <v>576.594120060104</v>
      </c>
      <c r="AN191" s="0" t="n">
        <f aca="false">AM191*EXP((Inputs!$B$6-Inputs!$B$7-0.5*Inputs!$B$8^2)*$B$2+Inputs!$B$8*SQRT($B$2)*MC_Shocks!AL188)</f>
        <v>582.327816256304</v>
      </c>
      <c r="AO191" s="0" t="n">
        <f aca="false">AN191*EXP((Inputs!$B$6-Inputs!$B$7-0.5*Inputs!$B$8^2)*$B$2+Inputs!$B$8*SQRT($B$2)*MC_Shocks!AM188)</f>
        <v>582.821944718028</v>
      </c>
      <c r="AP191" s="0" t="n">
        <f aca="false">AO191*EXP((Inputs!$B$6-Inputs!$B$7-0.5*Inputs!$B$8^2)*$B$2+Inputs!$B$8*SQRT($B$2)*MC_Shocks!AN188)</f>
        <v>590.923652107272</v>
      </c>
      <c r="AQ191" s="0" t="n">
        <f aca="false">AP191*EXP((Inputs!$B$6-Inputs!$B$7-0.5*Inputs!$B$8^2)*$B$2+Inputs!$B$8*SQRT($B$2)*MC_Shocks!AO188)</f>
        <v>592.922351422998</v>
      </c>
      <c r="AR191" s="0" t="n">
        <f aca="false">AQ191*EXP((Inputs!$B$6-Inputs!$B$7-0.5*Inputs!$B$8^2)*$B$2+Inputs!$B$8*SQRT($B$2)*MC_Shocks!AP188)</f>
        <v>594.119884057673</v>
      </c>
      <c r="AS191" s="0" t="n">
        <f aca="false">AR191*EXP((Inputs!$B$6-Inputs!$B$7-0.5*Inputs!$B$8^2)*$B$2+Inputs!$B$8*SQRT($B$2)*MC_Shocks!AQ188)</f>
        <v>594.497513414815</v>
      </c>
      <c r="AT191" s="0" t="n">
        <f aca="false">AS191*EXP((Inputs!$B$6-Inputs!$B$7-0.5*Inputs!$B$8^2)*$B$2+Inputs!$B$8*SQRT($B$2)*MC_Shocks!AR188)</f>
        <v>598.424255997842</v>
      </c>
      <c r="AU191" s="0" t="n">
        <f aca="false">AT191*EXP((Inputs!$B$6-Inputs!$B$7-0.5*Inputs!$B$8^2)*$B$2+Inputs!$B$8*SQRT($B$2)*MC_Shocks!AS188)</f>
        <v>590.287255121269</v>
      </c>
      <c r="AV191" s="0" t="n">
        <f aca="false">AU191*EXP((Inputs!$B$6-Inputs!$B$7-0.5*Inputs!$B$8^2)*$B$2+Inputs!$B$8*SQRT($B$2)*MC_Shocks!AT188)</f>
        <v>590.74275356251</v>
      </c>
      <c r="AW191" s="0" t="n">
        <f aca="false">AV191*EXP((Inputs!$B$6-Inputs!$B$7-0.5*Inputs!$B$8^2)*$B$2+Inputs!$B$8*SQRT($B$2)*MC_Shocks!AU188)</f>
        <v>590.470278438823</v>
      </c>
      <c r="AX191" s="0" t="n">
        <f aca="false">AW191*EXP((Inputs!$B$6-Inputs!$B$7-0.5*Inputs!$B$8^2)*$B$2+Inputs!$B$8*SQRT($B$2)*MC_Shocks!AV188)</f>
        <v>593.934086943962</v>
      </c>
      <c r="AY191" s="0" t="n">
        <f aca="false">AX191*EXP((Inputs!$B$6-Inputs!$B$7-0.5*Inputs!$B$8^2)*$B$2+Inputs!$B$8*SQRT($B$2)*MC_Shocks!AW188)</f>
        <v>593.10630339382</v>
      </c>
      <c r="AZ191" s="0" t="n">
        <f aca="false">AY191*EXP((Inputs!$B$6-Inputs!$B$7-0.5*Inputs!$B$8^2)*$B$2+Inputs!$B$8*SQRT($B$2)*MC_Shocks!AX188)</f>
        <v>588.294536350746</v>
      </c>
      <c r="BA191" s="0" t="n">
        <f aca="false">AZ191*EXP((Inputs!$B$6-Inputs!$B$7-0.5*Inputs!$B$8^2)*$B$2+Inputs!$B$8*SQRT($B$2)*MC_Shocks!AY188)</f>
        <v>588.384340678473</v>
      </c>
      <c r="BB191" s="0" t="n">
        <f aca="false">BA191*EXP((Inputs!$B$6-Inputs!$B$7-0.5*Inputs!$B$8^2)*$B$2+Inputs!$B$8*SQRT($B$2)*MC_Shocks!AZ188)</f>
        <v>583.40671707077</v>
      </c>
      <c r="BC191" s="0" t="n">
        <f aca="false">BB191*EXP((Inputs!$B$6-Inputs!$B$7-0.5*Inputs!$B$8^2)*$B$2+Inputs!$B$8*SQRT($B$2)*MC_Shocks!BA188)</f>
        <v>574.618227859442</v>
      </c>
      <c r="BD191" s="0" t="n">
        <f aca="false">BC191*EXP((Inputs!$B$6-Inputs!$B$7-0.5*Inputs!$B$8^2)*$B$2+Inputs!$B$8*SQRT($B$2)*MC_Shocks!BB188)</f>
        <v>577.996856874952</v>
      </c>
      <c r="BE191" s="0" t="n">
        <f aca="false">BD191*EXP((Inputs!$B$6-Inputs!$B$7-0.5*Inputs!$B$8^2)*$B$2+Inputs!$B$8*SQRT($B$2)*MC_Shocks!BC188)</f>
        <v>580.712867830083</v>
      </c>
      <c r="BF191" s="0" t="n">
        <f aca="false">BE191*EXP((Inputs!$B$6-Inputs!$B$7-0.5*Inputs!$B$8^2)*$B$2+Inputs!$B$8*SQRT($B$2)*MC_Shocks!BD188)</f>
        <v>582.923624366629</v>
      </c>
      <c r="BG191" s="0" t="n">
        <f aca="false">BF191*EXP((Inputs!$B$6-Inputs!$B$7-0.5*Inputs!$B$8^2)*$B$2+Inputs!$B$8*SQRT($B$2)*MC_Shocks!BE188)</f>
        <v>589.035575289176</v>
      </c>
      <c r="BH191" s="0" t="n">
        <f aca="false">BG191*EXP((Inputs!$B$6-Inputs!$B$7-0.5*Inputs!$B$8^2)*$B$2+Inputs!$B$8*SQRT($B$2)*MC_Shocks!BF188)</f>
        <v>585.991472239509</v>
      </c>
      <c r="BI191" s="0" t="n">
        <f aca="false">BH191*EXP((Inputs!$B$6-Inputs!$B$7-0.5*Inputs!$B$8^2)*$B$2+Inputs!$B$8*SQRT($B$2)*MC_Shocks!BG188)</f>
        <v>579.431002614537</v>
      </c>
      <c r="BJ191" s="0" t="n">
        <f aca="false">BI191*EXP((Inputs!$B$6-Inputs!$B$7-0.5*Inputs!$B$8^2)*$B$2+Inputs!$B$8*SQRT($B$2)*MC_Shocks!BH188)</f>
        <v>579.163821516673</v>
      </c>
      <c r="BK191" s="0" t="n">
        <f aca="false">BJ191*EXP((Inputs!$B$6-Inputs!$B$7-0.5*Inputs!$B$8^2)*$B$2+Inputs!$B$8*SQRT($B$2)*MC_Shocks!BI188)</f>
        <v>577.62391896226</v>
      </c>
      <c r="BL191" s="0" t="n">
        <f aca="false">BK191*EXP((Inputs!$B$6-Inputs!$B$7-0.5*Inputs!$B$8^2)*$B$2+Inputs!$B$8*SQRT($B$2)*MC_Shocks!BJ188)</f>
        <v>573.831286024002</v>
      </c>
      <c r="BM191" s="0" t="n">
        <f aca="false">BL191*EXP((Inputs!$B$6-Inputs!$B$7-0.5*Inputs!$B$8^2)*$B$2+Inputs!$B$8*SQRT($B$2)*MC_Shocks!BK188)</f>
        <v>573.522009777841</v>
      </c>
      <c r="BN191" s="0" t="n">
        <f aca="false">AVERAGE(C191:BM191)</f>
        <v>583.094025809738</v>
      </c>
      <c r="BO191" s="0" t="n">
        <f aca="false">MAX(B191:BM191)</f>
        <v>598.424255997842</v>
      </c>
      <c r="BP191" s="0" t="n">
        <f aca="false">MAX(BM191-Inputs!$B$4,0)</f>
        <v>0</v>
      </c>
      <c r="BQ191" s="0" t="n">
        <f aca="false">MAX(Inputs!$B$4-BM191,0)</f>
        <v>1.47799022215918</v>
      </c>
      <c r="BR191" s="0" t="n">
        <f aca="false">MAX(BN191-Inputs!$B$4,0)</f>
        <v>8.09402580973824</v>
      </c>
      <c r="BS191" s="0" t="n">
        <f aca="false">IF(BO191&gt;=Inputs!$B$9,0,MAX(BM191-Inputs!$B$4,0))</f>
        <v>0</v>
      </c>
    </row>
    <row r="192" customFormat="false" ht="15" hidden="false" customHeight="false" outlineLevel="0" collapsed="false">
      <c r="A192" s="0" t="n">
        <v>188</v>
      </c>
      <c r="B192" s="0" t="n">
        <f aca="false">Inputs!$B$3</f>
        <v>574.788024902344</v>
      </c>
      <c r="C192" s="0" t="n">
        <f aca="false">B192*EXP((Inputs!$B$6-Inputs!$B$7-0.5*Inputs!$B$8^2)*$B$2+Inputs!$B$8*SQRT($B$2)*MC_Shocks!A189)</f>
        <v>572.059958500617</v>
      </c>
      <c r="D192" s="0" t="n">
        <f aca="false">C192*EXP((Inputs!$B$6-Inputs!$B$7-0.5*Inputs!$B$8^2)*$B$2+Inputs!$B$8*SQRT($B$2)*MC_Shocks!B189)</f>
        <v>563.841496757044</v>
      </c>
      <c r="E192" s="0" t="n">
        <f aca="false">D192*EXP((Inputs!$B$6-Inputs!$B$7-0.5*Inputs!$B$8^2)*$B$2+Inputs!$B$8*SQRT($B$2)*MC_Shocks!C189)</f>
        <v>561.924594904477</v>
      </c>
      <c r="F192" s="0" t="n">
        <f aca="false">E192*EXP((Inputs!$B$6-Inputs!$B$7-0.5*Inputs!$B$8^2)*$B$2+Inputs!$B$8*SQRT($B$2)*MC_Shocks!D189)</f>
        <v>556.93424226462</v>
      </c>
      <c r="G192" s="0" t="n">
        <f aca="false">F192*EXP((Inputs!$B$6-Inputs!$B$7-0.5*Inputs!$B$8^2)*$B$2+Inputs!$B$8*SQRT($B$2)*MC_Shocks!E189)</f>
        <v>558.011269721967</v>
      </c>
      <c r="H192" s="0" t="n">
        <f aca="false">G192*EXP((Inputs!$B$6-Inputs!$B$7-0.5*Inputs!$B$8^2)*$B$2+Inputs!$B$8*SQRT($B$2)*MC_Shocks!F189)</f>
        <v>555.16712158297</v>
      </c>
      <c r="I192" s="0" t="n">
        <f aca="false">H192*EXP((Inputs!$B$6-Inputs!$B$7-0.5*Inputs!$B$8^2)*$B$2+Inputs!$B$8*SQRT($B$2)*MC_Shocks!G189)</f>
        <v>560.137363275587</v>
      </c>
      <c r="J192" s="0" t="n">
        <f aca="false">I192*EXP((Inputs!$B$6-Inputs!$B$7-0.5*Inputs!$B$8^2)*$B$2+Inputs!$B$8*SQRT($B$2)*MC_Shocks!H189)</f>
        <v>567.363266286215</v>
      </c>
      <c r="K192" s="0" t="n">
        <f aca="false">J192*EXP((Inputs!$B$6-Inputs!$B$7-0.5*Inputs!$B$8^2)*$B$2+Inputs!$B$8*SQRT($B$2)*MC_Shocks!I189)</f>
        <v>570.483138663537</v>
      </c>
      <c r="L192" s="0" t="n">
        <f aca="false">K192*EXP((Inputs!$B$6-Inputs!$B$7-0.5*Inputs!$B$8^2)*$B$2+Inputs!$B$8*SQRT($B$2)*MC_Shocks!J189)</f>
        <v>563.559946939496</v>
      </c>
      <c r="M192" s="0" t="n">
        <f aca="false">L192*EXP((Inputs!$B$6-Inputs!$B$7-0.5*Inputs!$B$8^2)*$B$2+Inputs!$B$8*SQRT($B$2)*MC_Shocks!K189)</f>
        <v>570.383362117481</v>
      </c>
      <c r="N192" s="0" t="n">
        <f aca="false">M192*EXP((Inputs!$B$6-Inputs!$B$7-0.5*Inputs!$B$8^2)*$B$2+Inputs!$B$8*SQRT($B$2)*MC_Shocks!L189)</f>
        <v>577.612458309875</v>
      </c>
      <c r="O192" s="0" t="n">
        <f aca="false">N192*EXP((Inputs!$B$6-Inputs!$B$7-0.5*Inputs!$B$8^2)*$B$2+Inputs!$B$8*SQRT($B$2)*MC_Shocks!M189)</f>
        <v>577.753061734389</v>
      </c>
      <c r="P192" s="0" t="n">
        <f aca="false">O192*EXP((Inputs!$B$6-Inputs!$B$7-0.5*Inputs!$B$8^2)*$B$2+Inputs!$B$8*SQRT($B$2)*MC_Shocks!N189)</f>
        <v>583.903423175133</v>
      </c>
      <c r="Q192" s="0" t="n">
        <f aca="false">P192*EXP((Inputs!$B$6-Inputs!$B$7-0.5*Inputs!$B$8^2)*$B$2+Inputs!$B$8*SQRT($B$2)*MC_Shocks!O189)</f>
        <v>581.408442061482</v>
      </c>
      <c r="R192" s="0" t="n">
        <f aca="false">Q192*EXP((Inputs!$B$6-Inputs!$B$7-0.5*Inputs!$B$8^2)*$B$2+Inputs!$B$8*SQRT($B$2)*MC_Shocks!P189)</f>
        <v>572.918217574733</v>
      </c>
      <c r="S192" s="0" t="n">
        <f aca="false">R192*EXP((Inputs!$B$6-Inputs!$B$7-0.5*Inputs!$B$8^2)*$B$2+Inputs!$B$8*SQRT($B$2)*MC_Shocks!Q189)</f>
        <v>569.526891186307</v>
      </c>
      <c r="T192" s="0" t="n">
        <f aca="false">S192*EXP((Inputs!$B$6-Inputs!$B$7-0.5*Inputs!$B$8^2)*$B$2+Inputs!$B$8*SQRT($B$2)*MC_Shocks!R189)</f>
        <v>577.44823656389</v>
      </c>
      <c r="U192" s="0" t="n">
        <f aca="false">T192*EXP((Inputs!$B$6-Inputs!$B$7-0.5*Inputs!$B$8^2)*$B$2+Inputs!$B$8*SQRT($B$2)*MC_Shocks!S189)</f>
        <v>570.711857010682</v>
      </c>
      <c r="V192" s="0" t="n">
        <f aca="false">U192*EXP((Inputs!$B$6-Inputs!$B$7-0.5*Inputs!$B$8^2)*$B$2+Inputs!$B$8*SQRT($B$2)*MC_Shocks!T189)</f>
        <v>570.763525930424</v>
      </c>
      <c r="W192" s="0" t="n">
        <f aca="false">V192*EXP((Inputs!$B$6-Inputs!$B$7-0.5*Inputs!$B$8^2)*$B$2+Inputs!$B$8*SQRT($B$2)*MC_Shocks!U189)</f>
        <v>570.972001063542</v>
      </c>
      <c r="X192" s="0" t="n">
        <f aca="false">W192*EXP((Inputs!$B$6-Inputs!$B$7-0.5*Inputs!$B$8^2)*$B$2+Inputs!$B$8*SQRT($B$2)*MC_Shocks!V189)</f>
        <v>568.706848485978</v>
      </c>
      <c r="Y192" s="0" t="n">
        <f aca="false">X192*EXP((Inputs!$B$6-Inputs!$B$7-0.5*Inputs!$B$8^2)*$B$2+Inputs!$B$8*SQRT($B$2)*MC_Shocks!W189)</f>
        <v>566.762862749964</v>
      </c>
      <c r="Z192" s="0" t="n">
        <f aca="false">Y192*EXP((Inputs!$B$6-Inputs!$B$7-0.5*Inputs!$B$8^2)*$B$2+Inputs!$B$8*SQRT($B$2)*MC_Shocks!X189)</f>
        <v>567.141290365093</v>
      </c>
      <c r="AA192" s="0" t="n">
        <f aca="false">Z192*EXP((Inputs!$B$6-Inputs!$B$7-0.5*Inputs!$B$8^2)*$B$2+Inputs!$B$8*SQRT($B$2)*MC_Shocks!Y189)</f>
        <v>564.670953231382</v>
      </c>
      <c r="AB192" s="0" t="n">
        <f aca="false">AA192*EXP((Inputs!$B$6-Inputs!$B$7-0.5*Inputs!$B$8^2)*$B$2+Inputs!$B$8*SQRT($B$2)*MC_Shocks!Z189)</f>
        <v>558.389289728743</v>
      </c>
      <c r="AC192" s="0" t="n">
        <f aca="false">AB192*EXP((Inputs!$B$6-Inputs!$B$7-0.5*Inputs!$B$8^2)*$B$2+Inputs!$B$8*SQRT($B$2)*MC_Shocks!AA189)</f>
        <v>559.395389410653</v>
      </c>
      <c r="AD192" s="0" t="n">
        <f aca="false">AC192*EXP((Inputs!$B$6-Inputs!$B$7-0.5*Inputs!$B$8^2)*$B$2+Inputs!$B$8*SQRT($B$2)*MC_Shocks!AB189)</f>
        <v>564.232184619553</v>
      </c>
      <c r="AE192" s="0" t="n">
        <f aca="false">AD192*EXP((Inputs!$B$6-Inputs!$B$7-0.5*Inputs!$B$8^2)*$B$2+Inputs!$B$8*SQRT($B$2)*MC_Shocks!AC189)</f>
        <v>568.191468425683</v>
      </c>
      <c r="AF192" s="0" t="n">
        <f aca="false">AE192*EXP((Inputs!$B$6-Inputs!$B$7-0.5*Inputs!$B$8^2)*$B$2+Inputs!$B$8*SQRT($B$2)*MC_Shocks!AD189)</f>
        <v>564.606586800767</v>
      </c>
      <c r="AG192" s="0" t="n">
        <f aca="false">AF192*EXP((Inputs!$B$6-Inputs!$B$7-0.5*Inputs!$B$8^2)*$B$2+Inputs!$B$8*SQRT($B$2)*MC_Shocks!AE189)</f>
        <v>559.082790896986</v>
      </c>
      <c r="AH192" s="0" t="n">
        <f aca="false">AG192*EXP((Inputs!$B$6-Inputs!$B$7-0.5*Inputs!$B$8^2)*$B$2+Inputs!$B$8*SQRT($B$2)*MC_Shocks!AF189)</f>
        <v>557.87640636889</v>
      </c>
      <c r="AI192" s="0" t="n">
        <f aca="false">AH192*EXP((Inputs!$B$6-Inputs!$B$7-0.5*Inputs!$B$8^2)*$B$2+Inputs!$B$8*SQRT($B$2)*MC_Shocks!AG189)</f>
        <v>564.911454109598</v>
      </c>
      <c r="AJ192" s="0" t="n">
        <f aca="false">AI192*EXP((Inputs!$B$6-Inputs!$B$7-0.5*Inputs!$B$8^2)*$B$2+Inputs!$B$8*SQRT($B$2)*MC_Shocks!AH189)</f>
        <v>567.865634955758</v>
      </c>
      <c r="AK192" s="0" t="n">
        <f aca="false">AJ192*EXP((Inputs!$B$6-Inputs!$B$7-0.5*Inputs!$B$8^2)*$B$2+Inputs!$B$8*SQRT($B$2)*MC_Shocks!AI189)</f>
        <v>571.099633878417</v>
      </c>
      <c r="AL192" s="0" t="n">
        <f aca="false">AK192*EXP((Inputs!$B$6-Inputs!$B$7-0.5*Inputs!$B$8^2)*$B$2+Inputs!$B$8*SQRT($B$2)*MC_Shocks!AJ189)</f>
        <v>575.199658547237</v>
      </c>
      <c r="AM192" s="0" t="n">
        <f aca="false">AL192*EXP((Inputs!$B$6-Inputs!$B$7-0.5*Inputs!$B$8^2)*$B$2+Inputs!$B$8*SQRT($B$2)*MC_Shocks!AK189)</f>
        <v>577.177280885979</v>
      </c>
      <c r="AN192" s="0" t="n">
        <f aca="false">AM192*EXP((Inputs!$B$6-Inputs!$B$7-0.5*Inputs!$B$8^2)*$B$2+Inputs!$B$8*SQRT($B$2)*MC_Shocks!AL189)</f>
        <v>577.78427700855</v>
      </c>
      <c r="AO192" s="0" t="n">
        <f aca="false">AN192*EXP((Inputs!$B$6-Inputs!$B$7-0.5*Inputs!$B$8^2)*$B$2+Inputs!$B$8*SQRT($B$2)*MC_Shocks!AM189)</f>
        <v>580.882766883877</v>
      </c>
      <c r="AP192" s="0" t="n">
        <f aca="false">AO192*EXP((Inputs!$B$6-Inputs!$B$7-0.5*Inputs!$B$8^2)*$B$2+Inputs!$B$8*SQRT($B$2)*MC_Shocks!AN189)</f>
        <v>578.425971206031</v>
      </c>
      <c r="AQ192" s="0" t="n">
        <f aca="false">AP192*EXP((Inputs!$B$6-Inputs!$B$7-0.5*Inputs!$B$8^2)*$B$2+Inputs!$B$8*SQRT($B$2)*MC_Shocks!AO189)</f>
        <v>572.025756654666</v>
      </c>
      <c r="AR192" s="0" t="n">
        <f aca="false">AQ192*EXP((Inputs!$B$6-Inputs!$B$7-0.5*Inputs!$B$8^2)*$B$2+Inputs!$B$8*SQRT($B$2)*MC_Shocks!AP189)</f>
        <v>575.370311594762</v>
      </c>
      <c r="AS192" s="0" t="n">
        <f aca="false">AR192*EXP((Inputs!$B$6-Inputs!$B$7-0.5*Inputs!$B$8^2)*$B$2+Inputs!$B$8*SQRT($B$2)*MC_Shocks!AQ189)</f>
        <v>581.102469914173</v>
      </c>
      <c r="AT192" s="0" t="n">
        <f aca="false">AS192*EXP((Inputs!$B$6-Inputs!$B$7-0.5*Inputs!$B$8^2)*$B$2+Inputs!$B$8*SQRT($B$2)*MC_Shocks!AR189)</f>
        <v>576.024702958394</v>
      </c>
      <c r="AU192" s="0" t="n">
        <f aca="false">AT192*EXP((Inputs!$B$6-Inputs!$B$7-0.5*Inputs!$B$8^2)*$B$2+Inputs!$B$8*SQRT($B$2)*MC_Shocks!AS189)</f>
        <v>579.847504458183</v>
      </c>
      <c r="AV192" s="0" t="n">
        <f aca="false">AU192*EXP((Inputs!$B$6-Inputs!$B$7-0.5*Inputs!$B$8^2)*$B$2+Inputs!$B$8*SQRT($B$2)*MC_Shocks!AT189)</f>
        <v>587.686076694983</v>
      </c>
      <c r="AW192" s="0" t="n">
        <f aca="false">AV192*EXP((Inputs!$B$6-Inputs!$B$7-0.5*Inputs!$B$8^2)*$B$2+Inputs!$B$8*SQRT($B$2)*MC_Shocks!AU189)</f>
        <v>587.731041503943</v>
      </c>
      <c r="AX192" s="0" t="n">
        <f aca="false">AW192*EXP((Inputs!$B$6-Inputs!$B$7-0.5*Inputs!$B$8^2)*$B$2+Inputs!$B$8*SQRT($B$2)*MC_Shocks!AV189)</f>
        <v>583.984580453901</v>
      </c>
      <c r="AY192" s="0" t="n">
        <f aca="false">AX192*EXP((Inputs!$B$6-Inputs!$B$7-0.5*Inputs!$B$8^2)*$B$2+Inputs!$B$8*SQRT($B$2)*MC_Shocks!AW189)</f>
        <v>584.609912867389</v>
      </c>
      <c r="AZ192" s="0" t="n">
        <f aca="false">AY192*EXP((Inputs!$B$6-Inputs!$B$7-0.5*Inputs!$B$8^2)*$B$2+Inputs!$B$8*SQRT($B$2)*MC_Shocks!AX189)</f>
        <v>582.117182768615</v>
      </c>
      <c r="BA192" s="0" t="n">
        <f aca="false">AZ192*EXP((Inputs!$B$6-Inputs!$B$7-0.5*Inputs!$B$8^2)*$B$2+Inputs!$B$8*SQRT($B$2)*MC_Shocks!AY189)</f>
        <v>579.330776791968</v>
      </c>
      <c r="BB192" s="0" t="n">
        <f aca="false">BA192*EXP((Inputs!$B$6-Inputs!$B$7-0.5*Inputs!$B$8^2)*$B$2+Inputs!$B$8*SQRT($B$2)*MC_Shocks!AZ189)</f>
        <v>581.379870036034</v>
      </c>
      <c r="BC192" s="0" t="n">
        <f aca="false">BB192*EXP((Inputs!$B$6-Inputs!$B$7-0.5*Inputs!$B$8^2)*$B$2+Inputs!$B$8*SQRT($B$2)*MC_Shocks!BA189)</f>
        <v>574.084368306319</v>
      </c>
      <c r="BD192" s="0" t="n">
        <f aca="false">BC192*EXP((Inputs!$B$6-Inputs!$B$7-0.5*Inputs!$B$8^2)*$B$2+Inputs!$B$8*SQRT($B$2)*MC_Shocks!BB189)</f>
        <v>567.599500091696</v>
      </c>
      <c r="BE192" s="0" t="n">
        <f aca="false">BD192*EXP((Inputs!$B$6-Inputs!$B$7-0.5*Inputs!$B$8^2)*$B$2+Inputs!$B$8*SQRT($B$2)*MC_Shocks!BC189)</f>
        <v>567.739919731651</v>
      </c>
      <c r="BF192" s="0" t="n">
        <f aca="false">BE192*EXP((Inputs!$B$6-Inputs!$B$7-0.5*Inputs!$B$8^2)*$B$2+Inputs!$B$8*SQRT($B$2)*MC_Shocks!BD189)</f>
        <v>567.693000774784</v>
      </c>
      <c r="BG192" s="0" t="n">
        <f aca="false">BF192*EXP((Inputs!$B$6-Inputs!$B$7-0.5*Inputs!$B$8^2)*$B$2+Inputs!$B$8*SQRT($B$2)*MC_Shocks!BE189)</f>
        <v>569.296002288401</v>
      </c>
      <c r="BH192" s="0" t="n">
        <f aca="false">BG192*EXP((Inputs!$B$6-Inputs!$B$7-0.5*Inputs!$B$8^2)*$B$2+Inputs!$B$8*SQRT($B$2)*MC_Shocks!BF189)</f>
        <v>577.88271411899</v>
      </c>
      <c r="BI192" s="0" t="n">
        <f aca="false">BH192*EXP((Inputs!$B$6-Inputs!$B$7-0.5*Inputs!$B$8^2)*$B$2+Inputs!$B$8*SQRT($B$2)*MC_Shocks!BG189)</f>
        <v>578.41659683283</v>
      </c>
      <c r="BJ192" s="0" t="n">
        <f aca="false">BI192*EXP((Inputs!$B$6-Inputs!$B$7-0.5*Inputs!$B$8^2)*$B$2+Inputs!$B$8*SQRT($B$2)*MC_Shocks!BH189)</f>
        <v>581.222688844346</v>
      </c>
      <c r="BK192" s="0" t="n">
        <f aca="false">BJ192*EXP((Inputs!$B$6-Inputs!$B$7-0.5*Inputs!$B$8^2)*$B$2+Inputs!$B$8*SQRT($B$2)*MC_Shocks!BI189)</f>
        <v>576.796450322787</v>
      </c>
      <c r="BL192" s="0" t="n">
        <f aca="false">BK192*EXP((Inputs!$B$6-Inputs!$B$7-0.5*Inputs!$B$8^2)*$B$2+Inputs!$B$8*SQRT($B$2)*MC_Shocks!BJ189)</f>
        <v>580.375773501893</v>
      </c>
      <c r="BM192" s="0" t="n">
        <f aca="false">BL192*EXP((Inputs!$B$6-Inputs!$B$7-0.5*Inputs!$B$8^2)*$B$2+Inputs!$B$8*SQRT($B$2)*MC_Shocks!BK189)</f>
        <v>578.011791292076</v>
      </c>
      <c r="BN192" s="0" t="n">
        <f aca="false">AVERAGE(C192:BM192)</f>
        <v>571.993898682324</v>
      </c>
      <c r="BO192" s="0" t="n">
        <f aca="false">MAX(B192:BM192)</f>
        <v>587.731041503943</v>
      </c>
      <c r="BP192" s="0" t="n">
        <f aca="false">MAX(BM192-Inputs!$B$4,0)</f>
        <v>3.0117912920764</v>
      </c>
      <c r="BQ192" s="0" t="n">
        <f aca="false">MAX(Inputs!$B$4-BM192,0)</f>
        <v>0</v>
      </c>
      <c r="BR192" s="0" t="n">
        <f aca="false">MAX(BN192-Inputs!$B$4,0)</f>
        <v>0</v>
      </c>
      <c r="BS192" s="0" t="n">
        <f aca="false">IF(BO192&gt;=Inputs!$B$9,0,MAX(BM192-Inputs!$B$4,0))</f>
        <v>3.0117912920764</v>
      </c>
    </row>
    <row r="193" customFormat="false" ht="15" hidden="false" customHeight="false" outlineLevel="0" collapsed="false">
      <c r="A193" s="0" t="n">
        <v>189</v>
      </c>
      <c r="B193" s="0" t="n">
        <f aca="false">Inputs!$B$3</f>
        <v>574.788024902344</v>
      </c>
      <c r="C193" s="0" t="n">
        <f aca="false">B193*EXP((Inputs!$B$6-Inputs!$B$7-0.5*Inputs!$B$8^2)*$B$2+Inputs!$B$8*SQRT($B$2)*MC_Shocks!A190)</f>
        <v>575.168031543732</v>
      </c>
      <c r="D193" s="0" t="n">
        <f aca="false">C193*EXP((Inputs!$B$6-Inputs!$B$7-0.5*Inputs!$B$8^2)*$B$2+Inputs!$B$8*SQRT($B$2)*MC_Shocks!B190)</f>
        <v>574.725802991555</v>
      </c>
      <c r="E193" s="0" t="n">
        <f aca="false">D193*EXP((Inputs!$B$6-Inputs!$B$7-0.5*Inputs!$B$8^2)*$B$2+Inputs!$B$8*SQRT($B$2)*MC_Shocks!C190)</f>
        <v>579.509429662968</v>
      </c>
      <c r="F193" s="0" t="n">
        <f aca="false">E193*EXP((Inputs!$B$6-Inputs!$B$7-0.5*Inputs!$B$8^2)*$B$2+Inputs!$B$8*SQRT($B$2)*MC_Shocks!D190)</f>
        <v>573.572456534547</v>
      </c>
      <c r="G193" s="0" t="n">
        <f aca="false">F193*EXP((Inputs!$B$6-Inputs!$B$7-0.5*Inputs!$B$8^2)*$B$2+Inputs!$B$8*SQRT($B$2)*MC_Shocks!E190)</f>
        <v>563.330085729789</v>
      </c>
      <c r="H193" s="0" t="n">
        <f aca="false">G193*EXP((Inputs!$B$6-Inputs!$B$7-0.5*Inputs!$B$8^2)*$B$2+Inputs!$B$8*SQRT($B$2)*MC_Shocks!F190)</f>
        <v>562.430138820772</v>
      </c>
      <c r="I193" s="0" t="n">
        <f aca="false">H193*EXP((Inputs!$B$6-Inputs!$B$7-0.5*Inputs!$B$8^2)*$B$2+Inputs!$B$8*SQRT($B$2)*MC_Shocks!G190)</f>
        <v>564.577744352292</v>
      </c>
      <c r="J193" s="0" t="n">
        <f aca="false">I193*EXP((Inputs!$B$6-Inputs!$B$7-0.5*Inputs!$B$8^2)*$B$2+Inputs!$B$8*SQRT($B$2)*MC_Shocks!H190)</f>
        <v>565.313458630497</v>
      </c>
      <c r="K193" s="0" t="n">
        <f aca="false">J193*EXP((Inputs!$B$6-Inputs!$B$7-0.5*Inputs!$B$8^2)*$B$2+Inputs!$B$8*SQRT($B$2)*MC_Shocks!I190)</f>
        <v>570.920361068025</v>
      </c>
      <c r="L193" s="0" t="n">
        <f aca="false">K193*EXP((Inputs!$B$6-Inputs!$B$7-0.5*Inputs!$B$8^2)*$B$2+Inputs!$B$8*SQRT($B$2)*MC_Shocks!J190)</f>
        <v>572.958744655992</v>
      </c>
      <c r="M193" s="0" t="n">
        <f aca="false">L193*EXP((Inputs!$B$6-Inputs!$B$7-0.5*Inputs!$B$8^2)*$B$2+Inputs!$B$8*SQRT($B$2)*MC_Shocks!K190)</f>
        <v>570.455438197154</v>
      </c>
      <c r="N193" s="0" t="n">
        <f aca="false">M193*EXP((Inputs!$B$6-Inputs!$B$7-0.5*Inputs!$B$8^2)*$B$2+Inputs!$B$8*SQRT($B$2)*MC_Shocks!L190)</f>
        <v>560.081280269938</v>
      </c>
      <c r="O193" s="0" t="n">
        <f aca="false">N193*EXP((Inputs!$B$6-Inputs!$B$7-0.5*Inputs!$B$8^2)*$B$2+Inputs!$B$8*SQRT($B$2)*MC_Shocks!M190)</f>
        <v>559.080603773759</v>
      </c>
      <c r="P193" s="0" t="n">
        <f aca="false">O193*EXP((Inputs!$B$6-Inputs!$B$7-0.5*Inputs!$B$8^2)*$B$2+Inputs!$B$8*SQRT($B$2)*MC_Shocks!N190)</f>
        <v>563.711582373279</v>
      </c>
      <c r="Q193" s="0" t="n">
        <f aca="false">P193*EXP((Inputs!$B$6-Inputs!$B$7-0.5*Inputs!$B$8^2)*$B$2+Inputs!$B$8*SQRT($B$2)*MC_Shocks!O190)</f>
        <v>562.014117610633</v>
      </c>
      <c r="R193" s="0" t="n">
        <f aca="false">Q193*EXP((Inputs!$B$6-Inputs!$B$7-0.5*Inputs!$B$8^2)*$B$2+Inputs!$B$8*SQRT($B$2)*MC_Shocks!P190)</f>
        <v>562.193423800619</v>
      </c>
      <c r="S193" s="0" t="n">
        <f aca="false">R193*EXP((Inputs!$B$6-Inputs!$B$7-0.5*Inputs!$B$8^2)*$B$2+Inputs!$B$8*SQRT($B$2)*MC_Shocks!Q190)</f>
        <v>564.12898565276</v>
      </c>
      <c r="T193" s="0" t="n">
        <f aca="false">S193*EXP((Inputs!$B$6-Inputs!$B$7-0.5*Inputs!$B$8^2)*$B$2+Inputs!$B$8*SQRT($B$2)*MC_Shocks!R190)</f>
        <v>559.656373278925</v>
      </c>
      <c r="U193" s="0" t="n">
        <f aca="false">T193*EXP((Inputs!$B$6-Inputs!$B$7-0.5*Inputs!$B$8^2)*$B$2+Inputs!$B$8*SQRT($B$2)*MC_Shocks!S190)</f>
        <v>562.483280459336</v>
      </c>
      <c r="V193" s="0" t="n">
        <f aca="false">U193*EXP((Inputs!$B$6-Inputs!$B$7-0.5*Inputs!$B$8^2)*$B$2+Inputs!$B$8*SQRT($B$2)*MC_Shocks!T190)</f>
        <v>569.889772760457</v>
      </c>
      <c r="W193" s="0" t="n">
        <f aca="false">V193*EXP((Inputs!$B$6-Inputs!$B$7-0.5*Inputs!$B$8^2)*$B$2+Inputs!$B$8*SQRT($B$2)*MC_Shocks!U190)</f>
        <v>569.162719149512</v>
      </c>
      <c r="X193" s="0" t="n">
        <f aca="false">W193*EXP((Inputs!$B$6-Inputs!$B$7-0.5*Inputs!$B$8^2)*$B$2+Inputs!$B$8*SQRT($B$2)*MC_Shocks!V190)</f>
        <v>564.140802891106</v>
      </c>
      <c r="Y193" s="0" t="n">
        <f aca="false">X193*EXP((Inputs!$B$6-Inputs!$B$7-0.5*Inputs!$B$8^2)*$B$2+Inputs!$B$8*SQRT($B$2)*MC_Shocks!W190)</f>
        <v>563.896010089328</v>
      </c>
      <c r="Z193" s="0" t="n">
        <f aca="false">Y193*EXP((Inputs!$B$6-Inputs!$B$7-0.5*Inputs!$B$8^2)*$B$2+Inputs!$B$8*SQRT($B$2)*MC_Shocks!X190)</f>
        <v>554.085069824837</v>
      </c>
      <c r="AA193" s="0" t="n">
        <f aca="false">Z193*EXP((Inputs!$B$6-Inputs!$B$7-0.5*Inputs!$B$8^2)*$B$2+Inputs!$B$8*SQRT($B$2)*MC_Shocks!Y190)</f>
        <v>555.620328599387</v>
      </c>
      <c r="AB193" s="0" t="n">
        <f aca="false">AA193*EXP((Inputs!$B$6-Inputs!$B$7-0.5*Inputs!$B$8^2)*$B$2+Inputs!$B$8*SQRT($B$2)*MC_Shocks!Z190)</f>
        <v>557.670006626191</v>
      </c>
      <c r="AC193" s="0" t="n">
        <f aca="false">AB193*EXP((Inputs!$B$6-Inputs!$B$7-0.5*Inputs!$B$8^2)*$B$2+Inputs!$B$8*SQRT($B$2)*MC_Shocks!AA190)</f>
        <v>565.185777323367</v>
      </c>
      <c r="AD193" s="0" t="n">
        <f aca="false">AC193*EXP((Inputs!$B$6-Inputs!$B$7-0.5*Inputs!$B$8^2)*$B$2+Inputs!$B$8*SQRT($B$2)*MC_Shocks!AB190)</f>
        <v>564.369885062635</v>
      </c>
      <c r="AE193" s="0" t="n">
        <f aca="false">AD193*EXP((Inputs!$B$6-Inputs!$B$7-0.5*Inputs!$B$8^2)*$B$2+Inputs!$B$8*SQRT($B$2)*MC_Shocks!AC190)</f>
        <v>566.255102097238</v>
      </c>
      <c r="AF193" s="0" t="n">
        <f aca="false">AE193*EXP((Inputs!$B$6-Inputs!$B$7-0.5*Inputs!$B$8^2)*$B$2+Inputs!$B$8*SQRT($B$2)*MC_Shocks!AD190)</f>
        <v>562.452367160319</v>
      </c>
      <c r="AG193" s="0" t="n">
        <f aca="false">AF193*EXP((Inputs!$B$6-Inputs!$B$7-0.5*Inputs!$B$8^2)*$B$2+Inputs!$B$8*SQRT($B$2)*MC_Shocks!AE190)</f>
        <v>560.917174264233</v>
      </c>
      <c r="AH193" s="0" t="n">
        <f aca="false">AG193*EXP((Inputs!$B$6-Inputs!$B$7-0.5*Inputs!$B$8^2)*$B$2+Inputs!$B$8*SQRT($B$2)*MC_Shocks!AF190)</f>
        <v>554.223672545807</v>
      </c>
      <c r="AI193" s="0" t="n">
        <f aca="false">AH193*EXP((Inputs!$B$6-Inputs!$B$7-0.5*Inputs!$B$8^2)*$B$2+Inputs!$B$8*SQRT($B$2)*MC_Shocks!AG190)</f>
        <v>553.420115471116</v>
      </c>
      <c r="AJ193" s="0" t="n">
        <f aca="false">AI193*EXP((Inputs!$B$6-Inputs!$B$7-0.5*Inputs!$B$8^2)*$B$2+Inputs!$B$8*SQRT($B$2)*MC_Shocks!AH190)</f>
        <v>552.133429782428</v>
      </c>
      <c r="AK193" s="0" t="n">
        <f aca="false">AJ193*EXP((Inputs!$B$6-Inputs!$B$7-0.5*Inputs!$B$8^2)*$B$2+Inputs!$B$8*SQRT($B$2)*MC_Shocks!AI190)</f>
        <v>553.497704820015</v>
      </c>
      <c r="AL193" s="0" t="n">
        <f aca="false">AK193*EXP((Inputs!$B$6-Inputs!$B$7-0.5*Inputs!$B$8^2)*$B$2+Inputs!$B$8*SQRT($B$2)*MC_Shocks!AJ190)</f>
        <v>550.818284999165</v>
      </c>
      <c r="AM193" s="0" t="n">
        <f aca="false">AL193*EXP((Inputs!$B$6-Inputs!$B$7-0.5*Inputs!$B$8^2)*$B$2+Inputs!$B$8*SQRT($B$2)*MC_Shocks!AK190)</f>
        <v>551.23458717823</v>
      </c>
      <c r="AN193" s="0" t="n">
        <f aca="false">AM193*EXP((Inputs!$B$6-Inputs!$B$7-0.5*Inputs!$B$8^2)*$B$2+Inputs!$B$8*SQRT($B$2)*MC_Shocks!AL190)</f>
        <v>549.830529930067</v>
      </c>
      <c r="AO193" s="0" t="n">
        <f aca="false">AN193*EXP((Inputs!$B$6-Inputs!$B$7-0.5*Inputs!$B$8^2)*$B$2+Inputs!$B$8*SQRT($B$2)*MC_Shocks!AM190)</f>
        <v>548.438231207293</v>
      </c>
      <c r="AP193" s="0" t="n">
        <f aca="false">AO193*EXP((Inputs!$B$6-Inputs!$B$7-0.5*Inputs!$B$8^2)*$B$2+Inputs!$B$8*SQRT($B$2)*MC_Shocks!AN190)</f>
        <v>548.839746550095</v>
      </c>
      <c r="AQ193" s="0" t="n">
        <f aca="false">AP193*EXP((Inputs!$B$6-Inputs!$B$7-0.5*Inputs!$B$8^2)*$B$2+Inputs!$B$8*SQRT($B$2)*MC_Shocks!AO190)</f>
        <v>549.067998622476</v>
      </c>
      <c r="AR193" s="0" t="n">
        <f aca="false">AQ193*EXP((Inputs!$B$6-Inputs!$B$7-0.5*Inputs!$B$8^2)*$B$2+Inputs!$B$8*SQRT($B$2)*MC_Shocks!AP190)</f>
        <v>552.445609700149</v>
      </c>
      <c r="AS193" s="0" t="n">
        <f aca="false">AR193*EXP((Inputs!$B$6-Inputs!$B$7-0.5*Inputs!$B$8^2)*$B$2+Inputs!$B$8*SQRT($B$2)*MC_Shocks!AQ190)</f>
        <v>551.969204514484</v>
      </c>
      <c r="AT193" s="0" t="n">
        <f aca="false">AS193*EXP((Inputs!$B$6-Inputs!$B$7-0.5*Inputs!$B$8^2)*$B$2+Inputs!$B$8*SQRT($B$2)*MC_Shocks!AR190)</f>
        <v>550.491192361384</v>
      </c>
      <c r="AU193" s="0" t="n">
        <f aca="false">AT193*EXP((Inputs!$B$6-Inputs!$B$7-0.5*Inputs!$B$8^2)*$B$2+Inputs!$B$8*SQRT($B$2)*MC_Shocks!AS190)</f>
        <v>549.754022296442</v>
      </c>
      <c r="AV193" s="0" t="n">
        <f aca="false">AU193*EXP((Inputs!$B$6-Inputs!$B$7-0.5*Inputs!$B$8^2)*$B$2+Inputs!$B$8*SQRT($B$2)*MC_Shocks!AT190)</f>
        <v>546.697630203617</v>
      </c>
      <c r="AW193" s="0" t="n">
        <f aca="false">AV193*EXP((Inputs!$B$6-Inputs!$B$7-0.5*Inputs!$B$8^2)*$B$2+Inputs!$B$8*SQRT($B$2)*MC_Shocks!AU190)</f>
        <v>545.190370977465</v>
      </c>
      <c r="AX193" s="0" t="n">
        <f aca="false">AW193*EXP((Inputs!$B$6-Inputs!$B$7-0.5*Inputs!$B$8^2)*$B$2+Inputs!$B$8*SQRT($B$2)*MC_Shocks!AV190)</f>
        <v>554.098499984621</v>
      </c>
      <c r="AY193" s="0" t="n">
        <f aca="false">AX193*EXP((Inputs!$B$6-Inputs!$B$7-0.5*Inputs!$B$8^2)*$B$2+Inputs!$B$8*SQRT($B$2)*MC_Shocks!AW190)</f>
        <v>550.153071579874</v>
      </c>
      <c r="AZ193" s="0" t="n">
        <f aca="false">AY193*EXP((Inputs!$B$6-Inputs!$B$7-0.5*Inputs!$B$8^2)*$B$2+Inputs!$B$8*SQRT($B$2)*MC_Shocks!AX190)</f>
        <v>548.990045540369</v>
      </c>
      <c r="BA193" s="0" t="n">
        <f aca="false">AZ193*EXP((Inputs!$B$6-Inputs!$B$7-0.5*Inputs!$B$8^2)*$B$2+Inputs!$B$8*SQRT($B$2)*MC_Shocks!AY190)</f>
        <v>547.356706764071</v>
      </c>
      <c r="BB193" s="0" t="n">
        <f aca="false">BA193*EXP((Inputs!$B$6-Inputs!$B$7-0.5*Inputs!$B$8^2)*$B$2+Inputs!$B$8*SQRT($B$2)*MC_Shocks!AZ190)</f>
        <v>546.336031961408</v>
      </c>
      <c r="BC193" s="0" t="n">
        <f aca="false">BB193*EXP((Inputs!$B$6-Inputs!$B$7-0.5*Inputs!$B$8^2)*$B$2+Inputs!$B$8*SQRT($B$2)*MC_Shocks!BA190)</f>
        <v>544.953706467141</v>
      </c>
      <c r="BD193" s="0" t="n">
        <f aca="false">BC193*EXP((Inputs!$B$6-Inputs!$B$7-0.5*Inputs!$B$8^2)*$B$2+Inputs!$B$8*SQRT($B$2)*MC_Shocks!BB190)</f>
        <v>546.213747096743</v>
      </c>
      <c r="BE193" s="0" t="n">
        <f aca="false">BD193*EXP((Inputs!$B$6-Inputs!$B$7-0.5*Inputs!$B$8^2)*$B$2+Inputs!$B$8*SQRT($B$2)*MC_Shocks!BC190)</f>
        <v>538.904272288314</v>
      </c>
      <c r="BF193" s="0" t="n">
        <f aca="false">BE193*EXP((Inputs!$B$6-Inputs!$B$7-0.5*Inputs!$B$8^2)*$B$2+Inputs!$B$8*SQRT($B$2)*MC_Shocks!BD190)</f>
        <v>543.407838192926</v>
      </c>
      <c r="BG193" s="0" t="n">
        <f aca="false">BF193*EXP((Inputs!$B$6-Inputs!$B$7-0.5*Inputs!$B$8^2)*$B$2+Inputs!$B$8*SQRT($B$2)*MC_Shocks!BE190)</f>
        <v>546.193169584136</v>
      </c>
      <c r="BH193" s="0" t="n">
        <f aca="false">BG193*EXP((Inputs!$B$6-Inputs!$B$7-0.5*Inputs!$B$8^2)*$B$2+Inputs!$B$8*SQRT($B$2)*MC_Shocks!BF190)</f>
        <v>540.8853746213</v>
      </c>
      <c r="BI193" s="0" t="n">
        <f aca="false">BH193*EXP((Inputs!$B$6-Inputs!$B$7-0.5*Inputs!$B$8^2)*$B$2+Inputs!$B$8*SQRT($B$2)*MC_Shocks!BG190)</f>
        <v>531.28638419438</v>
      </c>
      <c r="BJ193" s="0" t="n">
        <f aca="false">BI193*EXP((Inputs!$B$6-Inputs!$B$7-0.5*Inputs!$B$8^2)*$B$2+Inputs!$B$8*SQRT($B$2)*MC_Shocks!BH190)</f>
        <v>527.233992371334</v>
      </c>
      <c r="BK193" s="0" t="n">
        <f aca="false">BJ193*EXP((Inputs!$B$6-Inputs!$B$7-0.5*Inputs!$B$8^2)*$B$2+Inputs!$B$8*SQRT($B$2)*MC_Shocks!BI190)</f>
        <v>526.269649196168</v>
      </c>
      <c r="BL193" s="0" t="n">
        <f aca="false">BK193*EXP((Inputs!$B$6-Inputs!$B$7-0.5*Inputs!$B$8^2)*$B$2+Inputs!$B$8*SQRT($B$2)*MC_Shocks!BJ190)</f>
        <v>537.203728427089</v>
      </c>
      <c r="BM193" s="0" t="n">
        <f aca="false">BL193*EXP((Inputs!$B$6-Inputs!$B$7-0.5*Inputs!$B$8^2)*$B$2+Inputs!$B$8*SQRT($B$2)*MC_Shocks!BK190)</f>
        <v>539.574771481345</v>
      </c>
      <c r="BN193" s="0" t="n">
        <f aca="false">AVERAGE(C193:BM193)</f>
        <v>555.509042478836</v>
      </c>
      <c r="BO193" s="0" t="n">
        <f aca="false">MAX(B193:BM193)</f>
        <v>579.509429662968</v>
      </c>
      <c r="BP193" s="0" t="n">
        <f aca="false">MAX(BM193-Inputs!$B$4,0)</f>
        <v>0</v>
      </c>
      <c r="BQ193" s="0" t="n">
        <f aca="false">MAX(Inputs!$B$4-BM193,0)</f>
        <v>35.4252285186554</v>
      </c>
      <c r="BR193" s="0" t="n">
        <f aca="false">MAX(BN193-Inputs!$B$4,0)</f>
        <v>0</v>
      </c>
      <c r="BS193" s="0" t="n">
        <f aca="false">IF(BO193&gt;=Inputs!$B$9,0,MAX(BM193-Inputs!$B$4,0))</f>
        <v>0</v>
      </c>
    </row>
    <row r="194" customFormat="false" ht="15" hidden="false" customHeight="false" outlineLevel="0" collapsed="false">
      <c r="A194" s="0" t="n">
        <v>190</v>
      </c>
      <c r="B194" s="0" t="n">
        <f aca="false">Inputs!$B$3</f>
        <v>574.788024902344</v>
      </c>
      <c r="C194" s="0" t="n">
        <f aca="false">B194*EXP((Inputs!$B$6-Inputs!$B$7-0.5*Inputs!$B$8^2)*$B$2+Inputs!$B$8*SQRT($B$2)*MC_Shocks!A191)</f>
        <v>566.658092309853</v>
      </c>
      <c r="D194" s="0" t="n">
        <f aca="false">C194*EXP((Inputs!$B$6-Inputs!$B$7-0.5*Inputs!$B$8^2)*$B$2+Inputs!$B$8*SQRT($B$2)*MC_Shocks!B191)</f>
        <v>563.619527683043</v>
      </c>
      <c r="E194" s="0" t="n">
        <f aca="false">D194*EXP((Inputs!$B$6-Inputs!$B$7-0.5*Inputs!$B$8^2)*$B$2+Inputs!$B$8*SQRT($B$2)*MC_Shocks!C191)</f>
        <v>563.43480096418</v>
      </c>
      <c r="F194" s="0" t="n">
        <f aca="false">E194*EXP((Inputs!$B$6-Inputs!$B$7-0.5*Inputs!$B$8^2)*$B$2+Inputs!$B$8*SQRT($B$2)*MC_Shocks!D191)</f>
        <v>564.623090759323</v>
      </c>
      <c r="G194" s="0" t="n">
        <f aca="false">F194*EXP((Inputs!$B$6-Inputs!$B$7-0.5*Inputs!$B$8^2)*$B$2+Inputs!$B$8*SQRT($B$2)*MC_Shocks!E191)</f>
        <v>558.817469178049</v>
      </c>
      <c r="H194" s="0" t="n">
        <f aca="false">G194*EXP((Inputs!$B$6-Inputs!$B$7-0.5*Inputs!$B$8^2)*$B$2+Inputs!$B$8*SQRT($B$2)*MC_Shocks!F191)</f>
        <v>558.272025422912</v>
      </c>
      <c r="I194" s="0" t="n">
        <f aca="false">H194*EXP((Inputs!$B$6-Inputs!$B$7-0.5*Inputs!$B$8^2)*$B$2+Inputs!$B$8*SQRT($B$2)*MC_Shocks!G191)</f>
        <v>555.155174737025</v>
      </c>
      <c r="J194" s="0" t="n">
        <f aca="false">I194*EXP((Inputs!$B$6-Inputs!$B$7-0.5*Inputs!$B$8^2)*$B$2+Inputs!$B$8*SQRT($B$2)*MC_Shocks!H191)</f>
        <v>550.36732717565</v>
      </c>
      <c r="K194" s="0" t="n">
        <f aca="false">J194*EXP((Inputs!$B$6-Inputs!$B$7-0.5*Inputs!$B$8^2)*$B$2+Inputs!$B$8*SQRT($B$2)*MC_Shocks!I191)</f>
        <v>551.553925026241</v>
      </c>
      <c r="L194" s="0" t="n">
        <f aca="false">K194*EXP((Inputs!$B$6-Inputs!$B$7-0.5*Inputs!$B$8^2)*$B$2+Inputs!$B$8*SQRT($B$2)*MC_Shocks!J191)</f>
        <v>555.002755102676</v>
      </c>
      <c r="M194" s="0" t="n">
        <f aca="false">L194*EXP((Inputs!$B$6-Inputs!$B$7-0.5*Inputs!$B$8^2)*$B$2+Inputs!$B$8*SQRT($B$2)*MC_Shocks!K191)</f>
        <v>558.770789968261</v>
      </c>
      <c r="N194" s="0" t="n">
        <f aca="false">M194*EXP((Inputs!$B$6-Inputs!$B$7-0.5*Inputs!$B$8^2)*$B$2+Inputs!$B$8*SQRT($B$2)*MC_Shocks!L191)</f>
        <v>561.375636628783</v>
      </c>
      <c r="O194" s="0" t="n">
        <f aca="false">N194*EXP((Inputs!$B$6-Inputs!$B$7-0.5*Inputs!$B$8^2)*$B$2+Inputs!$B$8*SQRT($B$2)*MC_Shocks!M191)</f>
        <v>559.217776778896</v>
      </c>
      <c r="P194" s="0" t="n">
        <f aca="false">O194*EXP((Inputs!$B$6-Inputs!$B$7-0.5*Inputs!$B$8^2)*$B$2+Inputs!$B$8*SQRT($B$2)*MC_Shocks!N191)</f>
        <v>562.449753607486</v>
      </c>
      <c r="Q194" s="0" t="n">
        <f aca="false">P194*EXP((Inputs!$B$6-Inputs!$B$7-0.5*Inputs!$B$8^2)*$B$2+Inputs!$B$8*SQRT($B$2)*MC_Shocks!O191)</f>
        <v>563.883600261386</v>
      </c>
      <c r="R194" s="0" t="n">
        <f aca="false">Q194*EXP((Inputs!$B$6-Inputs!$B$7-0.5*Inputs!$B$8^2)*$B$2+Inputs!$B$8*SQRT($B$2)*MC_Shocks!P191)</f>
        <v>564.536325355199</v>
      </c>
      <c r="S194" s="0" t="n">
        <f aca="false">R194*EXP((Inputs!$B$6-Inputs!$B$7-0.5*Inputs!$B$8^2)*$B$2+Inputs!$B$8*SQRT($B$2)*MC_Shocks!Q191)</f>
        <v>561.856523579955</v>
      </c>
      <c r="T194" s="0" t="n">
        <f aca="false">S194*EXP((Inputs!$B$6-Inputs!$B$7-0.5*Inputs!$B$8^2)*$B$2+Inputs!$B$8*SQRT($B$2)*MC_Shocks!R191)</f>
        <v>559.699006011145</v>
      </c>
      <c r="U194" s="0" t="n">
        <f aca="false">T194*EXP((Inputs!$B$6-Inputs!$B$7-0.5*Inputs!$B$8^2)*$B$2+Inputs!$B$8*SQRT($B$2)*MC_Shocks!S191)</f>
        <v>560.079993946889</v>
      </c>
      <c r="V194" s="0" t="n">
        <f aca="false">U194*EXP((Inputs!$B$6-Inputs!$B$7-0.5*Inputs!$B$8^2)*$B$2+Inputs!$B$8*SQRT($B$2)*MC_Shocks!T191)</f>
        <v>571.080040890091</v>
      </c>
      <c r="W194" s="0" t="n">
        <f aca="false">V194*EXP((Inputs!$B$6-Inputs!$B$7-0.5*Inputs!$B$8^2)*$B$2+Inputs!$B$8*SQRT($B$2)*MC_Shocks!U191)</f>
        <v>572.500408564872</v>
      </c>
      <c r="X194" s="0" t="n">
        <f aca="false">W194*EXP((Inputs!$B$6-Inputs!$B$7-0.5*Inputs!$B$8^2)*$B$2+Inputs!$B$8*SQRT($B$2)*MC_Shocks!V191)</f>
        <v>569.78508293964</v>
      </c>
      <c r="Y194" s="0" t="n">
        <f aca="false">X194*EXP((Inputs!$B$6-Inputs!$B$7-0.5*Inputs!$B$8^2)*$B$2+Inputs!$B$8*SQRT($B$2)*MC_Shocks!W191)</f>
        <v>566.08840409199</v>
      </c>
      <c r="Z194" s="0" t="n">
        <f aca="false">Y194*EXP((Inputs!$B$6-Inputs!$B$7-0.5*Inputs!$B$8^2)*$B$2+Inputs!$B$8*SQRT($B$2)*MC_Shocks!X191)</f>
        <v>563.937494131122</v>
      </c>
      <c r="AA194" s="0" t="n">
        <f aca="false">Z194*EXP((Inputs!$B$6-Inputs!$B$7-0.5*Inputs!$B$8^2)*$B$2+Inputs!$B$8*SQRT($B$2)*MC_Shocks!Y191)</f>
        <v>573.816770973075</v>
      </c>
      <c r="AB194" s="0" t="n">
        <f aca="false">AA194*EXP((Inputs!$B$6-Inputs!$B$7-0.5*Inputs!$B$8^2)*$B$2+Inputs!$B$8*SQRT($B$2)*MC_Shocks!Z191)</f>
        <v>572.056161699507</v>
      </c>
      <c r="AC194" s="0" t="n">
        <f aca="false">AB194*EXP((Inputs!$B$6-Inputs!$B$7-0.5*Inputs!$B$8^2)*$B$2+Inputs!$B$8*SQRT($B$2)*MC_Shocks!AA191)</f>
        <v>576.240822323851</v>
      </c>
      <c r="AD194" s="0" t="n">
        <f aca="false">AC194*EXP((Inputs!$B$6-Inputs!$B$7-0.5*Inputs!$B$8^2)*$B$2+Inputs!$B$8*SQRT($B$2)*MC_Shocks!AB191)</f>
        <v>574.579099132022</v>
      </c>
      <c r="AE194" s="0" t="n">
        <f aca="false">AD194*EXP((Inputs!$B$6-Inputs!$B$7-0.5*Inputs!$B$8^2)*$B$2+Inputs!$B$8*SQRT($B$2)*MC_Shocks!AC191)</f>
        <v>575.825155844513</v>
      </c>
      <c r="AF194" s="0" t="n">
        <f aca="false">AE194*EXP((Inputs!$B$6-Inputs!$B$7-0.5*Inputs!$B$8^2)*$B$2+Inputs!$B$8*SQRT($B$2)*MC_Shocks!AD191)</f>
        <v>579.50788996718</v>
      </c>
      <c r="AG194" s="0" t="n">
        <f aca="false">AF194*EXP((Inputs!$B$6-Inputs!$B$7-0.5*Inputs!$B$8^2)*$B$2+Inputs!$B$8*SQRT($B$2)*MC_Shocks!AE191)</f>
        <v>576.939104343673</v>
      </c>
      <c r="AH194" s="0" t="n">
        <f aca="false">AG194*EXP((Inputs!$B$6-Inputs!$B$7-0.5*Inputs!$B$8^2)*$B$2+Inputs!$B$8*SQRT($B$2)*MC_Shocks!AF191)</f>
        <v>574.066438718823</v>
      </c>
      <c r="AI194" s="0" t="n">
        <f aca="false">AH194*EXP((Inputs!$B$6-Inputs!$B$7-0.5*Inputs!$B$8^2)*$B$2+Inputs!$B$8*SQRT($B$2)*MC_Shocks!AG191)</f>
        <v>581.725805875737</v>
      </c>
      <c r="AJ194" s="0" t="n">
        <f aca="false">AI194*EXP((Inputs!$B$6-Inputs!$B$7-0.5*Inputs!$B$8^2)*$B$2+Inputs!$B$8*SQRT($B$2)*MC_Shocks!AH191)</f>
        <v>586.342610054114</v>
      </c>
      <c r="AK194" s="0" t="n">
        <f aca="false">AJ194*EXP((Inputs!$B$6-Inputs!$B$7-0.5*Inputs!$B$8^2)*$B$2+Inputs!$B$8*SQRT($B$2)*MC_Shocks!AI191)</f>
        <v>590.087586687657</v>
      </c>
      <c r="AL194" s="0" t="n">
        <f aca="false">AK194*EXP((Inputs!$B$6-Inputs!$B$7-0.5*Inputs!$B$8^2)*$B$2+Inputs!$B$8*SQRT($B$2)*MC_Shocks!AJ191)</f>
        <v>593.84048392991</v>
      </c>
      <c r="AM194" s="0" t="n">
        <f aca="false">AL194*EXP((Inputs!$B$6-Inputs!$B$7-0.5*Inputs!$B$8^2)*$B$2+Inputs!$B$8*SQRT($B$2)*MC_Shocks!AK191)</f>
        <v>596.065678522833</v>
      </c>
      <c r="AN194" s="0" t="n">
        <f aca="false">AM194*EXP((Inputs!$B$6-Inputs!$B$7-0.5*Inputs!$B$8^2)*$B$2+Inputs!$B$8*SQRT($B$2)*MC_Shocks!AL191)</f>
        <v>605.740771269915</v>
      </c>
      <c r="AO194" s="0" t="n">
        <f aca="false">AN194*EXP((Inputs!$B$6-Inputs!$B$7-0.5*Inputs!$B$8^2)*$B$2+Inputs!$B$8*SQRT($B$2)*MC_Shocks!AM191)</f>
        <v>606.008962115394</v>
      </c>
      <c r="AP194" s="0" t="n">
        <f aca="false">AO194*EXP((Inputs!$B$6-Inputs!$B$7-0.5*Inputs!$B$8^2)*$B$2+Inputs!$B$8*SQRT($B$2)*MC_Shocks!AN191)</f>
        <v>608.847911968872</v>
      </c>
      <c r="AQ194" s="0" t="n">
        <f aca="false">AP194*EXP((Inputs!$B$6-Inputs!$B$7-0.5*Inputs!$B$8^2)*$B$2+Inputs!$B$8*SQRT($B$2)*MC_Shocks!AO191)</f>
        <v>601.937003537362</v>
      </c>
      <c r="AR194" s="0" t="n">
        <f aca="false">AQ194*EXP((Inputs!$B$6-Inputs!$B$7-0.5*Inputs!$B$8^2)*$B$2+Inputs!$B$8*SQRT($B$2)*MC_Shocks!AP191)</f>
        <v>598.066972199572</v>
      </c>
      <c r="AS194" s="0" t="n">
        <f aca="false">AR194*EXP((Inputs!$B$6-Inputs!$B$7-0.5*Inputs!$B$8^2)*$B$2+Inputs!$B$8*SQRT($B$2)*MC_Shocks!AQ191)</f>
        <v>592.452688251951</v>
      </c>
      <c r="AT194" s="0" t="n">
        <f aca="false">AS194*EXP((Inputs!$B$6-Inputs!$B$7-0.5*Inputs!$B$8^2)*$B$2+Inputs!$B$8*SQRT($B$2)*MC_Shocks!AR191)</f>
        <v>598.527482663274</v>
      </c>
      <c r="AU194" s="0" t="n">
        <f aca="false">AT194*EXP((Inputs!$B$6-Inputs!$B$7-0.5*Inputs!$B$8^2)*$B$2+Inputs!$B$8*SQRT($B$2)*MC_Shocks!AS191)</f>
        <v>586.584990813644</v>
      </c>
      <c r="AV194" s="0" t="n">
        <f aca="false">AU194*EXP((Inputs!$B$6-Inputs!$B$7-0.5*Inputs!$B$8^2)*$B$2+Inputs!$B$8*SQRT($B$2)*MC_Shocks!AT191)</f>
        <v>584.771040857028</v>
      </c>
      <c r="AW194" s="0" t="n">
        <f aca="false">AV194*EXP((Inputs!$B$6-Inputs!$B$7-0.5*Inputs!$B$8^2)*$B$2+Inputs!$B$8*SQRT($B$2)*MC_Shocks!AU191)</f>
        <v>571.100817729328</v>
      </c>
      <c r="AX194" s="0" t="n">
        <f aca="false">AW194*EXP((Inputs!$B$6-Inputs!$B$7-0.5*Inputs!$B$8^2)*$B$2+Inputs!$B$8*SQRT($B$2)*MC_Shocks!AV191)</f>
        <v>567.400560830729</v>
      </c>
      <c r="AY194" s="0" t="n">
        <f aca="false">AX194*EXP((Inputs!$B$6-Inputs!$B$7-0.5*Inputs!$B$8^2)*$B$2+Inputs!$B$8*SQRT($B$2)*MC_Shocks!AW191)</f>
        <v>565.24833166272</v>
      </c>
      <c r="AZ194" s="0" t="n">
        <f aca="false">AY194*EXP((Inputs!$B$6-Inputs!$B$7-0.5*Inputs!$B$8^2)*$B$2+Inputs!$B$8*SQRT($B$2)*MC_Shocks!AX191)</f>
        <v>571.546369094525</v>
      </c>
      <c r="BA194" s="0" t="n">
        <f aca="false">AZ194*EXP((Inputs!$B$6-Inputs!$B$7-0.5*Inputs!$B$8^2)*$B$2+Inputs!$B$8*SQRT($B$2)*MC_Shocks!AY191)</f>
        <v>573.401619254854</v>
      </c>
      <c r="BB194" s="0" t="n">
        <f aca="false">BA194*EXP((Inputs!$B$6-Inputs!$B$7-0.5*Inputs!$B$8^2)*$B$2+Inputs!$B$8*SQRT($B$2)*MC_Shocks!AZ191)</f>
        <v>569.678078042134</v>
      </c>
      <c r="BC194" s="0" t="n">
        <f aca="false">BB194*EXP((Inputs!$B$6-Inputs!$B$7-0.5*Inputs!$B$8^2)*$B$2+Inputs!$B$8*SQRT($B$2)*MC_Shocks!BA191)</f>
        <v>574.570038657584</v>
      </c>
      <c r="BD194" s="0" t="n">
        <f aca="false">BC194*EXP((Inputs!$B$6-Inputs!$B$7-0.5*Inputs!$B$8^2)*$B$2+Inputs!$B$8*SQRT($B$2)*MC_Shocks!BB191)</f>
        <v>574.705532670082</v>
      </c>
      <c r="BE194" s="0" t="n">
        <f aca="false">BD194*EXP((Inputs!$B$6-Inputs!$B$7-0.5*Inputs!$B$8^2)*$B$2+Inputs!$B$8*SQRT($B$2)*MC_Shocks!BC191)</f>
        <v>574.931059257252</v>
      </c>
      <c r="BF194" s="0" t="n">
        <f aca="false">BE194*EXP((Inputs!$B$6-Inputs!$B$7-0.5*Inputs!$B$8^2)*$B$2+Inputs!$B$8*SQRT($B$2)*MC_Shocks!BD191)</f>
        <v>569.525591256621</v>
      </c>
      <c r="BG194" s="0" t="n">
        <f aca="false">BF194*EXP((Inputs!$B$6-Inputs!$B$7-0.5*Inputs!$B$8^2)*$B$2+Inputs!$B$8*SQRT($B$2)*MC_Shocks!BE191)</f>
        <v>565.123508170827</v>
      </c>
      <c r="BH194" s="0" t="n">
        <f aca="false">BG194*EXP((Inputs!$B$6-Inputs!$B$7-0.5*Inputs!$B$8^2)*$B$2+Inputs!$B$8*SQRT($B$2)*MC_Shocks!BF191)</f>
        <v>561.48955318812</v>
      </c>
      <c r="BI194" s="0" t="n">
        <f aca="false">BH194*EXP((Inputs!$B$6-Inputs!$B$7-0.5*Inputs!$B$8^2)*$B$2+Inputs!$B$8*SQRT($B$2)*MC_Shocks!BG191)</f>
        <v>561.749528656544</v>
      </c>
      <c r="BJ194" s="0" t="n">
        <f aca="false">BI194*EXP((Inputs!$B$6-Inputs!$B$7-0.5*Inputs!$B$8^2)*$B$2+Inputs!$B$8*SQRT($B$2)*MC_Shocks!BH191)</f>
        <v>562.149744758994</v>
      </c>
      <c r="BK194" s="0" t="n">
        <f aca="false">BJ194*EXP((Inputs!$B$6-Inputs!$B$7-0.5*Inputs!$B$8^2)*$B$2+Inputs!$B$8*SQRT($B$2)*MC_Shocks!BI191)</f>
        <v>569.131673065628</v>
      </c>
      <c r="BL194" s="0" t="n">
        <f aca="false">BK194*EXP((Inputs!$B$6-Inputs!$B$7-0.5*Inputs!$B$8^2)*$B$2+Inputs!$B$8*SQRT($B$2)*MC_Shocks!BJ191)</f>
        <v>570.926667982065</v>
      </c>
      <c r="BM194" s="0" t="n">
        <f aca="false">BL194*EXP((Inputs!$B$6-Inputs!$B$7-0.5*Inputs!$B$8^2)*$B$2+Inputs!$B$8*SQRT($B$2)*MC_Shocks!BK191)</f>
        <v>558.847199016951</v>
      </c>
      <c r="BN194" s="0" t="n">
        <f aca="false">AVERAGE(C194:BM194)</f>
        <v>572.671783018405</v>
      </c>
      <c r="BO194" s="0" t="n">
        <f aca="false">MAX(B194:BM194)</f>
        <v>608.847911968872</v>
      </c>
      <c r="BP194" s="0" t="n">
        <f aca="false">MAX(BM194-Inputs!$B$4,0)</f>
        <v>0</v>
      </c>
      <c r="BQ194" s="0" t="n">
        <f aca="false">MAX(Inputs!$B$4-BM194,0)</f>
        <v>16.1528009830492</v>
      </c>
      <c r="BR194" s="0" t="n">
        <f aca="false">MAX(BN194-Inputs!$B$4,0)</f>
        <v>0</v>
      </c>
      <c r="BS194" s="0" t="n">
        <f aca="false">IF(BO194&gt;=Inputs!$B$9,0,MAX(BM194-Inputs!$B$4,0))</f>
        <v>0</v>
      </c>
    </row>
    <row r="195" customFormat="false" ht="15" hidden="false" customHeight="false" outlineLevel="0" collapsed="false">
      <c r="A195" s="0" t="n">
        <v>191</v>
      </c>
      <c r="B195" s="0" t="n">
        <f aca="false">Inputs!$B$3</f>
        <v>574.788024902344</v>
      </c>
      <c r="C195" s="0" t="n">
        <f aca="false">B195*EXP((Inputs!$B$6-Inputs!$B$7-0.5*Inputs!$B$8^2)*$B$2+Inputs!$B$8*SQRT($B$2)*MC_Shocks!A192)</f>
        <v>576.041194773309</v>
      </c>
      <c r="D195" s="0" t="n">
        <f aca="false">C195*EXP((Inputs!$B$6-Inputs!$B$7-0.5*Inputs!$B$8^2)*$B$2+Inputs!$B$8*SQRT($B$2)*MC_Shocks!B192)</f>
        <v>569.506719282826</v>
      </c>
      <c r="E195" s="0" t="n">
        <f aca="false">D195*EXP((Inputs!$B$6-Inputs!$B$7-0.5*Inputs!$B$8^2)*$B$2+Inputs!$B$8*SQRT($B$2)*MC_Shocks!C192)</f>
        <v>565.212575068086</v>
      </c>
      <c r="F195" s="0" t="n">
        <f aca="false">E195*EXP((Inputs!$B$6-Inputs!$B$7-0.5*Inputs!$B$8^2)*$B$2+Inputs!$B$8*SQRT($B$2)*MC_Shocks!D192)</f>
        <v>561.635643479347</v>
      </c>
      <c r="G195" s="0" t="n">
        <f aca="false">F195*EXP((Inputs!$B$6-Inputs!$B$7-0.5*Inputs!$B$8^2)*$B$2+Inputs!$B$8*SQRT($B$2)*MC_Shocks!E192)</f>
        <v>558.74064838115</v>
      </c>
      <c r="H195" s="0" t="n">
        <f aca="false">G195*EXP((Inputs!$B$6-Inputs!$B$7-0.5*Inputs!$B$8^2)*$B$2+Inputs!$B$8*SQRT($B$2)*MC_Shocks!F192)</f>
        <v>552.730604684301</v>
      </c>
      <c r="I195" s="0" t="n">
        <f aca="false">H195*EXP((Inputs!$B$6-Inputs!$B$7-0.5*Inputs!$B$8^2)*$B$2+Inputs!$B$8*SQRT($B$2)*MC_Shocks!G192)</f>
        <v>553.675775621176</v>
      </c>
      <c r="J195" s="0" t="n">
        <f aca="false">I195*EXP((Inputs!$B$6-Inputs!$B$7-0.5*Inputs!$B$8^2)*$B$2+Inputs!$B$8*SQRT($B$2)*MC_Shocks!H192)</f>
        <v>547.565320323554</v>
      </c>
      <c r="K195" s="0" t="n">
        <f aca="false">J195*EXP((Inputs!$B$6-Inputs!$B$7-0.5*Inputs!$B$8^2)*$B$2+Inputs!$B$8*SQRT($B$2)*MC_Shocks!I192)</f>
        <v>549.168611445021</v>
      </c>
      <c r="L195" s="0" t="n">
        <f aca="false">K195*EXP((Inputs!$B$6-Inputs!$B$7-0.5*Inputs!$B$8^2)*$B$2+Inputs!$B$8*SQRT($B$2)*MC_Shocks!J192)</f>
        <v>559.053766008849</v>
      </c>
      <c r="M195" s="0" t="n">
        <f aca="false">L195*EXP((Inputs!$B$6-Inputs!$B$7-0.5*Inputs!$B$8^2)*$B$2+Inputs!$B$8*SQRT($B$2)*MC_Shocks!K192)</f>
        <v>553.241284309108</v>
      </c>
      <c r="N195" s="0" t="n">
        <f aca="false">M195*EXP((Inputs!$B$6-Inputs!$B$7-0.5*Inputs!$B$8^2)*$B$2+Inputs!$B$8*SQRT($B$2)*MC_Shocks!L192)</f>
        <v>552.046092534151</v>
      </c>
      <c r="O195" s="0" t="n">
        <f aca="false">N195*EXP((Inputs!$B$6-Inputs!$B$7-0.5*Inputs!$B$8^2)*$B$2+Inputs!$B$8*SQRT($B$2)*MC_Shocks!M192)</f>
        <v>541.155886628905</v>
      </c>
      <c r="P195" s="0" t="n">
        <f aca="false">O195*EXP((Inputs!$B$6-Inputs!$B$7-0.5*Inputs!$B$8^2)*$B$2+Inputs!$B$8*SQRT($B$2)*MC_Shocks!N192)</f>
        <v>539.916448431019</v>
      </c>
      <c r="Q195" s="0" t="n">
        <f aca="false">P195*EXP((Inputs!$B$6-Inputs!$B$7-0.5*Inputs!$B$8^2)*$B$2+Inputs!$B$8*SQRT($B$2)*MC_Shocks!O192)</f>
        <v>542.72751515308</v>
      </c>
      <c r="R195" s="0" t="n">
        <f aca="false">Q195*EXP((Inputs!$B$6-Inputs!$B$7-0.5*Inputs!$B$8^2)*$B$2+Inputs!$B$8*SQRT($B$2)*MC_Shocks!P192)</f>
        <v>545.890557158473</v>
      </c>
      <c r="S195" s="0" t="n">
        <f aca="false">R195*EXP((Inputs!$B$6-Inputs!$B$7-0.5*Inputs!$B$8^2)*$B$2+Inputs!$B$8*SQRT($B$2)*MC_Shocks!Q192)</f>
        <v>546.27721247562</v>
      </c>
      <c r="T195" s="0" t="n">
        <f aca="false">S195*EXP((Inputs!$B$6-Inputs!$B$7-0.5*Inputs!$B$8^2)*$B$2+Inputs!$B$8*SQRT($B$2)*MC_Shocks!R192)</f>
        <v>550.196442051759</v>
      </c>
      <c r="U195" s="0" t="n">
        <f aca="false">T195*EXP((Inputs!$B$6-Inputs!$B$7-0.5*Inputs!$B$8^2)*$B$2+Inputs!$B$8*SQRT($B$2)*MC_Shocks!S192)</f>
        <v>561.475118605698</v>
      </c>
      <c r="V195" s="0" t="n">
        <f aca="false">U195*EXP((Inputs!$B$6-Inputs!$B$7-0.5*Inputs!$B$8^2)*$B$2+Inputs!$B$8*SQRT($B$2)*MC_Shocks!T192)</f>
        <v>569.207723300907</v>
      </c>
      <c r="W195" s="0" t="n">
        <f aca="false">V195*EXP((Inputs!$B$6-Inputs!$B$7-0.5*Inputs!$B$8^2)*$B$2+Inputs!$B$8*SQRT($B$2)*MC_Shocks!U192)</f>
        <v>566.906634502937</v>
      </c>
      <c r="X195" s="0" t="n">
        <f aca="false">W195*EXP((Inputs!$B$6-Inputs!$B$7-0.5*Inputs!$B$8^2)*$B$2+Inputs!$B$8*SQRT($B$2)*MC_Shocks!V192)</f>
        <v>560.470943474041</v>
      </c>
      <c r="Y195" s="0" t="n">
        <f aca="false">X195*EXP((Inputs!$B$6-Inputs!$B$7-0.5*Inputs!$B$8^2)*$B$2+Inputs!$B$8*SQRT($B$2)*MC_Shocks!W192)</f>
        <v>558.720721847479</v>
      </c>
      <c r="Z195" s="0" t="n">
        <f aca="false">Y195*EXP((Inputs!$B$6-Inputs!$B$7-0.5*Inputs!$B$8^2)*$B$2+Inputs!$B$8*SQRT($B$2)*MC_Shocks!X192)</f>
        <v>554.591438362915</v>
      </c>
      <c r="AA195" s="0" t="n">
        <f aca="false">Z195*EXP((Inputs!$B$6-Inputs!$B$7-0.5*Inputs!$B$8^2)*$B$2+Inputs!$B$8*SQRT($B$2)*MC_Shocks!Y192)</f>
        <v>556.633228160206</v>
      </c>
      <c r="AB195" s="0" t="n">
        <f aca="false">AA195*EXP((Inputs!$B$6-Inputs!$B$7-0.5*Inputs!$B$8^2)*$B$2+Inputs!$B$8*SQRT($B$2)*MC_Shocks!Z192)</f>
        <v>551.493752934651</v>
      </c>
      <c r="AC195" s="0" t="n">
        <f aca="false">AB195*EXP((Inputs!$B$6-Inputs!$B$7-0.5*Inputs!$B$8^2)*$B$2+Inputs!$B$8*SQRT($B$2)*MC_Shocks!AA192)</f>
        <v>551.22724192622</v>
      </c>
      <c r="AD195" s="0" t="n">
        <f aca="false">AC195*EXP((Inputs!$B$6-Inputs!$B$7-0.5*Inputs!$B$8^2)*$B$2+Inputs!$B$8*SQRT($B$2)*MC_Shocks!AB192)</f>
        <v>554.956316662903</v>
      </c>
      <c r="AE195" s="0" t="n">
        <f aca="false">AD195*EXP((Inputs!$B$6-Inputs!$B$7-0.5*Inputs!$B$8^2)*$B$2+Inputs!$B$8*SQRT($B$2)*MC_Shocks!AC192)</f>
        <v>554.565493882236</v>
      </c>
      <c r="AF195" s="0" t="n">
        <f aca="false">AE195*EXP((Inputs!$B$6-Inputs!$B$7-0.5*Inputs!$B$8^2)*$B$2+Inputs!$B$8*SQRT($B$2)*MC_Shocks!AD192)</f>
        <v>550.469841210502</v>
      </c>
      <c r="AG195" s="0" t="n">
        <f aca="false">AF195*EXP((Inputs!$B$6-Inputs!$B$7-0.5*Inputs!$B$8^2)*$B$2+Inputs!$B$8*SQRT($B$2)*MC_Shocks!AE192)</f>
        <v>555.676478723728</v>
      </c>
      <c r="AH195" s="0" t="n">
        <f aca="false">AG195*EXP((Inputs!$B$6-Inputs!$B$7-0.5*Inputs!$B$8^2)*$B$2+Inputs!$B$8*SQRT($B$2)*MC_Shocks!AF192)</f>
        <v>547.506699034302</v>
      </c>
      <c r="AI195" s="0" t="n">
        <f aca="false">AH195*EXP((Inputs!$B$6-Inputs!$B$7-0.5*Inputs!$B$8^2)*$B$2+Inputs!$B$8*SQRT($B$2)*MC_Shocks!AG192)</f>
        <v>546.13633349533</v>
      </c>
      <c r="AJ195" s="0" t="n">
        <f aca="false">AI195*EXP((Inputs!$B$6-Inputs!$B$7-0.5*Inputs!$B$8^2)*$B$2+Inputs!$B$8*SQRT($B$2)*MC_Shocks!AH192)</f>
        <v>546.007373372279</v>
      </c>
      <c r="AK195" s="0" t="n">
        <f aca="false">AJ195*EXP((Inputs!$B$6-Inputs!$B$7-0.5*Inputs!$B$8^2)*$B$2+Inputs!$B$8*SQRT($B$2)*MC_Shocks!AI192)</f>
        <v>546.127797919754</v>
      </c>
      <c r="AL195" s="0" t="n">
        <f aca="false">AK195*EXP((Inputs!$B$6-Inputs!$B$7-0.5*Inputs!$B$8^2)*$B$2+Inputs!$B$8*SQRT($B$2)*MC_Shocks!AJ192)</f>
        <v>546.961932282434</v>
      </c>
      <c r="AM195" s="0" t="n">
        <f aca="false">AL195*EXP((Inputs!$B$6-Inputs!$B$7-0.5*Inputs!$B$8^2)*$B$2+Inputs!$B$8*SQRT($B$2)*MC_Shocks!AK192)</f>
        <v>549.668917810663</v>
      </c>
      <c r="AN195" s="0" t="n">
        <f aca="false">AM195*EXP((Inputs!$B$6-Inputs!$B$7-0.5*Inputs!$B$8^2)*$B$2+Inputs!$B$8*SQRT($B$2)*MC_Shocks!AL192)</f>
        <v>549.566382177352</v>
      </c>
      <c r="AO195" s="0" t="n">
        <f aca="false">AN195*EXP((Inputs!$B$6-Inputs!$B$7-0.5*Inputs!$B$8^2)*$B$2+Inputs!$B$8*SQRT($B$2)*MC_Shocks!AM192)</f>
        <v>548.015793595568</v>
      </c>
      <c r="AP195" s="0" t="n">
        <f aca="false">AO195*EXP((Inputs!$B$6-Inputs!$B$7-0.5*Inputs!$B$8^2)*$B$2+Inputs!$B$8*SQRT($B$2)*MC_Shocks!AN192)</f>
        <v>546.298234857991</v>
      </c>
      <c r="AQ195" s="0" t="n">
        <f aca="false">AP195*EXP((Inputs!$B$6-Inputs!$B$7-0.5*Inputs!$B$8^2)*$B$2+Inputs!$B$8*SQRT($B$2)*MC_Shocks!AO192)</f>
        <v>543.705772427247</v>
      </c>
      <c r="AR195" s="0" t="n">
        <f aca="false">AQ195*EXP((Inputs!$B$6-Inputs!$B$7-0.5*Inputs!$B$8^2)*$B$2+Inputs!$B$8*SQRT($B$2)*MC_Shocks!AP192)</f>
        <v>547.164845116286</v>
      </c>
      <c r="AS195" s="0" t="n">
        <f aca="false">AR195*EXP((Inputs!$B$6-Inputs!$B$7-0.5*Inputs!$B$8^2)*$B$2+Inputs!$B$8*SQRT($B$2)*MC_Shocks!AQ192)</f>
        <v>544.417035057649</v>
      </c>
      <c r="AT195" s="0" t="n">
        <f aca="false">AS195*EXP((Inputs!$B$6-Inputs!$B$7-0.5*Inputs!$B$8^2)*$B$2+Inputs!$B$8*SQRT($B$2)*MC_Shocks!AR192)</f>
        <v>548.138115955316</v>
      </c>
      <c r="AU195" s="0" t="n">
        <f aca="false">AT195*EXP((Inputs!$B$6-Inputs!$B$7-0.5*Inputs!$B$8^2)*$B$2+Inputs!$B$8*SQRT($B$2)*MC_Shocks!AS192)</f>
        <v>548.272451847137</v>
      </c>
      <c r="AV195" s="0" t="n">
        <f aca="false">AU195*EXP((Inputs!$B$6-Inputs!$B$7-0.5*Inputs!$B$8^2)*$B$2+Inputs!$B$8*SQRT($B$2)*MC_Shocks!AT192)</f>
        <v>546.061481001703</v>
      </c>
      <c r="AW195" s="0" t="n">
        <f aca="false">AV195*EXP((Inputs!$B$6-Inputs!$B$7-0.5*Inputs!$B$8^2)*$B$2+Inputs!$B$8*SQRT($B$2)*MC_Shocks!AU192)</f>
        <v>548.798695827721</v>
      </c>
      <c r="AX195" s="0" t="n">
        <f aca="false">AW195*EXP((Inputs!$B$6-Inputs!$B$7-0.5*Inputs!$B$8^2)*$B$2+Inputs!$B$8*SQRT($B$2)*MC_Shocks!AV192)</f>
        <v>545.692245617151</v>
      </c>
      <c r="AY195" s="0" t="n">
        <f aca="false">AX195*EXP((Inputs!$B$6-Inputs!$B$7-0.5*Inputs!$B$8^2)*$B$2+Inputs!$B$8*SQRT($B$2)*MC_Shocks!AW192)</f>
        <v>548.513658484565</v>
      </c>
      <c r="AZ195" s="0" t="n">
        <f aca="false">AY195*EXP((Inputs!$B$6-Inputs!$B$7-0.5*Inputs!$B$8^2)*$B$2+Inputs!$B$8*SQRT($B$2)*MC_Shocks!AX192)</f>
        <v>549.491912968</v>
      </c>
      <c r="BA195" s="0" t="n">
        <f aca="false">AZ195*EXP((Inputs!$B$6-Inputs!$B$7-0.5*Inputs!$B$8^2)*$B$2+Inputs!$B$8*SQRT($B$2)*MC_Shocks!AY192)</f>
        <v>546.950204188028</v>
      </c>
      <c r="BB195" s="0" t="n">
        <f aca="false">BA195*EXP((Inputs!$B$6-Inputs!$B$7-0.5*Inputs!$B$8^2)*$B$2+Inputs!$B$8*SQRT($B$2)*MC_Shocks!AZ192)</f>
        <v>549.300544146426</v>
      </c>
      <c r="BC195" s="0" t="n">
        <f aca="false">BB195*EXP((Inputs!$B$6-Inputs!$B$7-0.5*Inputs!$B$8^2)*$B$2+Inputs!$B$8*SQRT($B$2)*MC_Shocks!BA192)</f>
        <v>551.739565684886</v>
      </c>
      <c r="BD195" s="0" t="n">
        <f aca="false">BC195*EXP((Inputs!$B$6-Inputs!$B$7-0.5*Inputs!$B$8^2)*$B$2+Inputs!$B$8*SQRT($B$2)*MC_Shocks!BB192)</f>
        <v>556.881805614721</v>
      </c>
      <c r="BE195" s="0" t="n">
        <f aca="false">BD195*EXP((Inputs!$B$6-Inputs!$B$7-0.5*Inputs!$B$8^2)*$B$2+Inputs!$B$8*SQRT($B$2)*MC_Shocks!BC192)</f>
        <v>561.219308570081</v>
      </c>
      <c r="BF195" s="0" t="n">
        <f aca="false">BE195*EXP((Inputs!$B$6-Inputs!$B$7-0.5*Inputs!$B$8^2)*$B$2+Inputs!$B$8*SQRT($B$2)*MC_Shocks!BD192)</f>
        <v>563.463940181191</v>
      </c>
      <c r="BG195" s="0" t="n">
        <f aca="false">BF195*EXP((Inputs!$B$6-Inputs!$B$7-0.5*Inputs!$B$8^2)*$B$2+Inputs!$B$8*SQRT($B$2)*MC_Shocks!BE192)</f>
        <v>558.498834434252</v>
      </c>
      <c r="BH195" s="0" t="n">
        <f aca="false">BG195*EXP((Inputs!$B$6-Inputs!$B$7-0.5*Inputs!$B$8^2)*$B$2+Inputs!$B$8*SQRT($B$2)*MC_Shocks!BF192)</f>
        <v>569.507187940632</v>
      </c>
      <c r="BI195" s="0" t="n">
        <f aca="false">BH195*EXP((Inputs!$B$6-Inputs!$B$7-0.5*Inputs!$B$8^2)*$B$2+Inputs!$B$8*SQRT($B$2)*MC_Shocks!BG192)</f>
        <v>563.254123044497</v>
      </c>
      <c r="BJ195" s="0" t="n">
        <f aca="false">BI195*EXP((Inputs!$B$6-Inputs!$B$7-0.5*Inputs!$B$8^2)*$B$2+Inputs!$B$8*SQRT($B$2)*MC_Shocks!BH192)</f>
        <v>567.5652353005</v>
      </c>
      <c r="BK195" s="0" t="n">
        <f aca="false">BJ195*EXP((Inputs!$B$6-Inputs!$B$7-0.5*Inputs!$B$8^2)*$B$2+Inputs!$B$8*SQRT($B$2)*MC_Shocks!BI192)</f>
        <v>569.564127795448</v>
      </c>
      <c r="BL195" s="0" t="n">
        <f aca="false">BK195*EXP((Inputs!$B$6-Inputs!$B$7-0.5*Inputs!$B$8^2)*$B$2+Inputs!$B$8*SQRT($B$2)*MC_Shocks!BJ192)</f>
        <v>564.336825919129</v>
      </c>
      <c r="BM195" s="0" t="n">
        <f aca="false">BL195*EXP((Inputs!$B$6-Inputs!$B$7-0.5*Inputs!$B$8^2)*$B$2+Inputs!$B$8*SQRT($B$2)*MC_Shocks!BK192)</f>
        <v>563.833804687658</v>
      </c>
      <c r="BN195" s="0" t="n">
        <f aca="false">AVERAGE(C195:BM195)</f>
        <v>553.870451075556</v>
      </c>
      <c r="BO195" s="0" t="n">
        <f aca="false">MAX(B195:BM195)</f>
        <v>576.041194773309</v>
      </c>
      <c r="BP195" s="0" t="n">
        <f aca="false">MAX(BM195-Inputs!$B$4,0)</f>
        <v>0</v>
      </c>
      <c r="BQ195" s="0" t="n">
        <f aca="false">MAX(Inputs!$B$4-BM195,0)</f>
        <v>11.1661953123424</v>
      </c>
      <c r="BR195" s="0" t="n">
        <f aca="false">MAX(BN195-Inputs!$B$4,0)</f>
        <v>0</v>
      </c>
      <c r="BS195" s="0" t="n">
        <f aca="false">IF(BO195&gt;=Inputs!$B$9,0,MAX(BM195-Inputs!$B$4,0))</f>
        <v>0</v>
      </c>
    </row>
    <row r="196" customFormat="false" ht="15" hidden="false" customHeight="false" outlineLevel="0" collapsed="false">
      <c r="A196" s="0" t="n">
        <v>192</v>
      </c>
      <c r="B196" s="0" t="n">
        <f aca="false">Inputs!$B$3</f>
        <v>574.788024902344</v>
      </c>
      <c r="C196" s="0" t="n">
        <f aca="false">B196*EXP((Inputs!$B$6-Inputs!$B$7-0.5*Inputs!$B$8^2)*$B$2+Inputs!$B$8*SQRT($B$2)*MC_Shocks!A193)</f>
        <v>574.48322906043</v>
      </c>
      <c r="D196" s="0" t="n">
        <f aca="false">C196*EXP((Inputs!$B$6-Inputs!$B$7-0.5*Inputs!$B$8^2)*$B$2+Inputs!$B$8*SQRT($B$2)*MC_Shocks!B193)</f>
        <v>580.518906000877</v>
      </c>
      <c r="E196" s="0" t="n">
        <f aca="false">D196*EXP((Inputs!$B$6-Inputs!$B$7-0.5*Inputs!$B$8^2)*$B$2+Inputs!$B$8*SQRT($B$2)*MC_Shocks!C193)</f>
        <v>577.29767186594</v>
      </c>
      <c r="F196" s="0" t="n">
        <f aca="false">E196*EXP((Inputs!$B$6-Inputs!$B$7-0.5*Inputs!$B$8^2)*$B$2+Inputs!$B$8*SQRT($B$2)*MC_Shocks!D193)</f>
        <v>576.153637823632</v>
      </c>
      <c r="G196" s="0" t="n">
        <f aca="false">F196*EXP((Inputs!$B$6-Inputs!$B$7-0.5*Inputs!$B$8^2)*$B$2+Inputs!$B$8*SQRT($B$2)*MC_Shocks!E193)</f>
        <v>565.628066656199</v>
      </c>
      <c r="H196" s="0" t="n">
        <f aca="false">G196*EXP((Inputs!$B$6-Inputs!$B$7-0.5*Inputs!$B$8^2)*$B$2+Inputs!$B$8*SQRT($B$2)*MC_Shocks!F193)</f>
        <v>573.520034338068</v>
      </c>
      <c r="I196" s="0" t="n">
        <f aca="false">H196*EXP((Inputs!$B$6-Inputs!$B$7-0.5*Inputs!$B$8^2)*$B$2+Inputs!$B$8*SQRT($B$2)*MC_Shocks!G193)</f>
        <v>568.723976907034</v>
      </c>
      <c r="J196" s="0" t="n">
        <f aca="false">I196*EXP((Inputs!$B$6-Inputs!$B$7-0.5*Inputs!$B$8^2)*$B$2+Inputs!$B$8*SQRT($B$2)*MC_Shocks!H193)</f>
        <v>570.254591677903</v>
      </c>
      <c r="K196" s="0" t="n">
        <f aca="false">J196*EXP((Inputs!$B$6-Inputs!$B$7-0.5*Inputs!$B$8^2)*$B$2+Inputs!$B$8*SQRT($B$2)*MC_Shocks!I193)</f>
        <v>569.849776751895</v>
      </c>
      <c r="L196" s="0" t="n">
        <f aca="false">K196*EXP((Inputs!$B$6-Inputs!$B$7-0.5*Inputs!$B$8^2)*$B$2+Inputs!$B$8*SQRT($B$2)*MC_Shocks!J193)</f>
        <v>569.460639523876</v>
      </c>
      <c r="M196" s="0" t="n">
        <f aca="false">L196*EXP((Inputs!$B$6-Inputs!$B$7-0.5*Inputs!$B$8^2)*$B$2+Inputs!$B$8*SQRT($B$2)*MC_Shocks!K193)</f>
        <v>573.185040645787</v>
      </c>
      <c r="N196" s="0" t="n">
        <f aca="false">M196*EXP((Inputs!$B$6-Inputs!$B$7-0.5*Inputs!$B$8^2)*$B$2+Inputs!$B$8*SQRT($B$2)*MC_Shocks!L193)</f>
        <v>580.889753160323</v>
      </c>
      <c r="O196" s="0" t="n">
        <f aca="false">N196*EXP((Inputs!$B$6-Inputs!$B$7-0.5*Inputs!$B$8^2)*$B$2+Inputs!$B$8*SQRT($B$2)*MC_Shocks!M193)</f>
        <v>582.104743062381</v>
      </c>
      <c r="P196" s="0" t="n">
        <f aca="false">O196*EXP((Inputs!$B$6-Inputs!$B$7-0.5*Inputs!$B$8^2)*$B$2+Inputs!$B$8*SQRT($B$2)*MC_Shocks!N193)</f>
        <v>585.192842672904</v>
      </c>
      <c r="Q196" s="0" t="n">
        <f aca="false">P196*EXP((Inputs!$B$6-Inputs!$B$7-0.5*Inputs!$B$8^2)*$B$2+Inputs!$B$8*SQRT($B$2)*MC_Shocks!O193)</f>
        <v>586.777000050323</v>
      </c>
      <c r="R196" s="0" t="n">
        <f aca="false">Q196*EXP((Inputs!$B$6-Inputs!$B$7-0.5*Inputs!$B$8^2)*$B$2+Inputs!$B$8*SQRT($B$2)*MC_Shocks!P193)</f>
        <v>591.588454394555</v>
      </c>
      <c r="S196" s="0" t="n">
        <f aca="false">R196*EXP((Inputs!$B$6-Inputs!$B$7-0.5*Inputs!$B$8^2)*$B$2+Inputs!$B$8*SQRT($B$2)*MC_Shocks!Q193)</f>
        <v>589.475550941673</v>
      </c>
      <c r="T196" s="0" t="n">
        <f aca="false">S196*EXP((Inputs!$B$6-Inputs!$B$7-0.5*Inputs!$B$8^2)*$B$2+Inputs!$B$8*SQRT($B$2)*MC_Shocks!R193)</f>
        <v>594.581979937281</v>
      </c>
      <c r="U196" s="0" t="n">
        <f aca="false">T196*EXP((Inputs!$B$6-Inputs!$B$7-0.5*Inputs!$B$8^2)*$B$2+Inputs!$B$8*SQRT($B$2)*MC_Shocks!S193)</f>
        <v>599.899705492083</v>
      </c>
      <c r="V196" s="0" t="n">
        <f aca="false">U196*EXP((Inputs!$B$6-Inputs!$B$7-0.5*Inputs!$B$8^2)*$B$2+Inputs!$B$8*SQRT($B$2)*MC_Shocks!T193)</f>
        <v>605.130740870456</v>
      </c>
      <c r="W196" s="0" t="n">
        <f aca="false">V196*EXP((Inputs!$B$6-Inputs!$B$7-0.5*Inputs!$B$8^2)*$B$2+Inputs!$B$8*SQRT($B$2)*MC_Shocks!U193)</f>
        <v>602.026783834982</v>
      </c>
      <c r="X196" s="0" t="n">
        <f aca="false">W196*EXP((Inputs!$B$6-Inputs!$B$7-0.5*Inputs!$B$8^2)*$B$2+Inputs!$B$8*SQRT($B$2)*MC_Shocks!V193)</f>
        <v>601.280078975748</v>
      </c>
      <c r="Y196" s="0" t="n">
        <f aca="false">X196*EXP((Inputs!$B$6-Inputs!$B$7-0.5*Inputs!$B$8^2)*$B$2+Inputs!$B$8*SQRT($B$2)*MC_Shocks!W193)</f>
        <v>602.480233624983</v>
      </c>
      <c r="Z196" s="0" t="n">
        <f aca="false">Y196*EXP((Inputs!$B$6-Inputs!$B$7-0.5*Inputs!$B$8^2)*$B$2+Inputs!$B$8*SQRT($B$2)*MC_Shocks!X193)</f>
        <v>596.020074668775</v>
      </c>
      <c r="AA196" s="0" t="n">
        <f aca="false">Z196*EXP((Inputs!$B$6-Inputs!$B$7-0.5*Inputs!$B$8^2)*$B$2+Inputs!$B$8*SQRT($B$2)*MC_Shocks!Y193)</f>
        <v>603.666031070818</v>
      </c>
      <c r="AB196" s="0" t="n">
        <f aca="false">AA196*EXP((Inputs!$B$6-Inputs!$B$7-0.5*Inputs!$B$8^2)*$B$2+Inputs!$B$8*SQRT($B$2)*MC_Shocks!Z193)</f>
        <v>603.664182922672</v>
      </c>
      <c r="AC196" s="0" t="n">
        <f aca="false">AB196*EXP((Inputs!$B$6-Inputs!$B$7-0.5*Inputs!$B$8^2)*$B$2+Inputs!$B$8*SQRT($B$2)*MC_Shocks!AA193)</f>
        <v>605.082475177303</v>
      </c>
      <c r="AD196" s="0" t="n">
        <f aca="false">AC196*EXP((Inputs!$B$6-Inputs!$B$7-0.5*Inputs!$B$8^2)*$B$2+Inputs!$B$8*SQRT($B$2)*MC_Shocks!AB193)</f>
        <v>602.375945968021</v>
      </c>
      <c r="AE196" s="0" t="n">
        <f aca="false">AD196*EXP((Inputs!$B$6-Inputs!$B$7-0.5*Inputs!$B$8^2)*$B$2+Inputs!$B$8*SQRT($B$2)*MC_Shocks!AC193)</f>
        <v>596.124778568742</v>
      </c>
      <c r="AF196" s="0" t="n">
        <f aca="false">AE196*EXP((Inputs!$B$6-Inputs!$B$7-0.5*Inputs!$B$8^2)*$B$2+Inputs!$B$8*SQRT($B$2)*MC_Shocks!AD193)</f>
        <v>593.331098103873</v>
      </c>
      <c r="AG196" s="0" t="n">
        <f aca="false">AF196*EXP((Inputs!$B$6-Inputs!$B$7-0.5*Inputs!$B$8^2)*$B$2+Inputs!$B$8*SQRT($B$2)*MC_Shocks!AE193)</f>
        <v>594.419829484983</v>
      </c>
      <c r="AH196" s="0" t="n">
        <f aca="false">AG196*EXP((Inputs!$B$6-Inputs!$B$7-0.5*Inputs!$B$8^2)*$B$2+Inputs!$B$8*SQRT($B$2)*MC_Shocks!AF193)</f>
        <v>597.660260089275</v>
      </c>
      <c r="AI196" s="0" t="n">
        <f aca="false">AH196*EXP((Inputs!$B$6-Inputs!$B$7-0.5*Inputs!$B$8^2)*$B$2+Inputs!$B$8*SQRT($B$2)*MC_Shocks!AG193)</f>
        <v>598.484292131234</v>
      </c>
      <c r="AJ196" s="0" t="n">
        <f aca="false">AI196*EXP((Inputs!$B$6-Inputs!$B$7-0.5*Inputs!$B$8^2)*$B$2+Inputs!$B$8*SQRT($B$2)*MC_Shocks!AH193)</f>
        <v>600.189329775523</v>
      </c>
      <c r="AK196" s="0" t="n">
        <f aca="false">AJ196*EXP((Inputs!$B$6-Inputs!$B$7-0.5*Inputs!$B$8^2)*$B$2+Inputs!$B$8*SQRT($B$2)*MC_Shocks!AI193)</f>
        <v>598.643262555293</v>
      </c>
      <c r="AL196" s="0" t="n">
        <f aca="false">AK196*EXP((Inputs!$B$6-Inputs!$B$7-0.5*Inputs!$B$8^2)*$B$2+Inputs!$B$8*SQRT($B$2)*MC_Shocks!AJ193)</f>
        <v>601.06129274233</v>
      </c>
      <c r="AM196" s="0" t="n">
        <f aca="false">AL196*EXP((Inputs!$B$6-Inputs!$B$7-0.5*Inputs!$B$8^2)*$B$2+Inputs!$B$8*SQRT($B$2)*MC_Shocks!AK193)</f>
        <v>608.230849704691</v>
      </c>
      <c r="AN196" s="0" t="n">
        <f aca="false">AM196*EXP((Inputs!$B$6-Inputs!$B$7-0.5*Inputs!$B$8^2)*$B$2+Inputs!$B$8*SQRT($B$2)*MC_Shocks!AL193)</f>
        <v>611.698731048993</v>
      </c>
      <c r="AO196" s="0" t="n">
        <f aca="false">AN196*EXP((Inputs!$B$6-Inputs!$B$7-0.5*Inputs!$B$8^2)*$B$2+Inputs!$B$8*SQRT($B$2)*MC_Shocks!AM193)</f>
        <v>615.697815371463</v>
      </c>
      <c r="AP196" s="0" t="n">
        <f aca="false">AO196*EXP((Inputs!$B$6-Inputs!$B$7-0.5*Inputs!$B$8^2)*$B$2+Inputs!$B$8*SQRT($B$2)*MC_Shocks!AN193)</f>
        <v>617.193773445161</v>
      </c>
      <c r="AQ196" s="0" t="n">
        <f aca="false">AP196*EXP((Inputs!$B$6-Inputs!$B$7-0.5*Inputs!$B$8^2)*$B$2+Inputs!$B$8*SQRT($B$2)*MC_Shocks!AO193)</f>
        <v>609.935302000167</v>
      </c>
      <c r="AR196" s="0" t="n">
        <f aca="false">AQ196*EXP((Inputs!$B$6-Inputs!$B$7-0.5*Inputs!$B$8^2)*$B$2+Inputs!$B$8*SQRT($B$2)*MC_Shocks!AP193)</f>
        <v>604.958534785682</v>
      </c>
      <c r="AS196" s="0" t="n">
        <f aca="false">AR196*EXP((Inputs!$B$6-Inputs!$B$7-0.5*Inputs!$B$8^2)*$B$2+Inputs!$B$8*SQRT($B$2)*MC_Shocks!AQ193)</f>
        <v>607.20275168483</v>
      </c>
      <c r="AT196" s="0" t="n">
        <f aca="false">AS196*EXP((Inputs!$B$6-Inputs!$B$7-0.5*Inputs!$B$8^2)*$B$2+Inputs!$B$8*SQRT($B$2)*MC_Shocks!AR193)</f>
        <v>607.207335259212</v>
      </c>
      <c r="AU196" s="0" t="n">
        <f aca="false">AT196*EXP((Inputs!$B$6-Inputs!$B$7-0.5*Inputs!$B$8^2)*$B$2+Inputs!$B$8*SQRT($B$2)*MC_Shocks!AS193)</f>
        <v>609.387217417716</v>
      </c>
      <c r="AV196" s="0" t="n">
        <f aca="false">AU196*EXP((Inputs!$B$6-Inputs!$B$7-0.5*Inputs!$B$8^2)*$B$2+Inputs!$B$8*SQRT($B$2)*MC_Shocks!AT193)</f>
        <v>617.603842233437</v>
      </c>
      <c r="AW196" s="0" t="n">
        <f aca="false">AV196*EXP((Inputs!$B$6-Inputs!$B$7-0.5*Inputs!$B$8^2)*$B$2+Inputs!$B$8*SQRT($B$2)*MC_Shocks!AU193)</f>
        <v>621.229862806938</v>
      </c>
      <c r="AX196" s="0" t="n">
        <f aca="false">AW196*EXP((Inputs!$B$6-Inputs!$B$7-0.5*Inputs!$B$8^2)*$B$2+Inputs!$B$8*SQRT($B$2)*MC_Shocks!AV193)</f>
        <v>627.524168472437</v>
      </c>
      <c r="AY196" s="0" t="n">
        <f aca="false">AX196*EXP((Inputs!$B$6-Inputs!$B$7-0.5*Inputs!$B$8^2)*$B$2+Inputs!$B$8*SQRT($B$2)*MC_Shocks!AW193)</f>
        <v>628.054921487557</v>
      </c>
      <c r="AZ196" s="0" t="n">
        <f aca="false">AY196*EXP((Inputs!$B$6-Inputs!$B$7-0.5*Inputs!$B$8^2)*$B$2+Inputs!$B$8*SQRT($B$2)*MC_Shocks!AX193)</f>
        <v>624.10481965918</v>
      </c>
      <c r="BA196" s="0" t="n">
        <f aca="false">AZ196*EXP((Inputs!$B$6-Inputs!$B$7-0.5*Inputs!$B$8^2)*$B$2+Inputs!$B$8*SQRT($B$2)*MC_Shocks!AY193)</f>
        <v>623.877236239191</v>
      </c>
      <c r="BB196" s="0" t="n">
        <f aca="false">BA196*EXP((Inputs!$B$6-Inputs!$B$7-0.5*Inputs!$B$8^2)*$B$2+Inputs!$B$8*SQRT($B$2)*MC_Shocks!AZ193)</f>
        <v>619.965527195803</v>
      </c>
      <c r="BC196" s="0" t="n">
        <f aca="false">BB196*EXP((Inputs!$B$6-Inputs!$B$7-0.5*Inputs!$B$8^2)*$B$2+Inputs!$B$8*SQRT($B$2)*MC_Shocks!BA193)</f>
        <v>627.73625114706</v>
      </c>
      <c r="BD196" s="0" t="n">
        <f aca="false">BC196*EXP((Inputs!$B$6-Inputs!$B$7-0.5*Inputs!$B$8^2)*$B$2+Inputs!$B$8*SQRT($B$2)*MC_Shocks!BB193)</f>
        <v>631.744199941545</v>
      </c>
      <c r="BE196" s="0" t="n">
        <f aca="false">BD196*EXP((Inputs!$B$6-Inputs!$B$7-0.5*Inputs!$B$8^2)*$B$2+Inputs!$B$8*SQRT($B$2)*MC_Shocks!BC193)</f>
        <v>634.418034984527</v>
      </c>
      <c r="BF196" s="0" t="n">
        <f aca="false">BE196*EXP((Inputs!$B$6-Inputs!$B$7-0.5*Inputs!$B$8^2)*$B$2+Inputs!$B$8*SQRT($B$2)*MC_Shocks!BD193)</f>
        <v>640.729336144527</v>
      </c>
      <c r="BG196" s="0" t="n">
        <f aca="false">BF196*EXP((Inputs!$B$6-Inputs!$B$7-0.5*Inputs!$B$8^2)*$B$2+Inputs!$B$8*SQRT($B$2)*MC_Shocks!BE193)</f>
        <v>630.6029430999</v>
      </c>
      <c r="BH196" s="0" t="n">
        <f aca="false">BG196*EXP((Inputs!$B$6-Inputs!$B$7-0.5*Inputs!$B$8^2)*$B$2+Inputs!$B$8*SQRT($B$2)*MC_Shocks!BF193)</f>
        <v>633.611770418838</v>
      </c>
      <c r="BI196" s="0" t="n">
        <f aca="false">BH196*EXP((Inputs!$B$6-Inputs!$B$7-0.5*Inputs!$B$8^2)*$B$2+Inputs!$B$8*SQRT($B$2)*MC_Shocks!BG193)</f>
        <v>627.117198878293</v>
      </c>
      <c r="BJ196" s="0" t="n">
        <f aca="false">BI196*EXP((Inputs!$B$6-Inputs!$B$7-0.5*Inputs!$B$8^2)*$B$2+Inputs!$B$8*SQRT($B$2)*MC_Shocks!BH193)</f>
        <v>627.140257487907</v>
      </c>
      <c r="BK196" s="0" t="n">
        <f aca="false">BJ196*EXP((Inputs!$B$6-Inputs!$B$7-0.5*Inputs!$B$8^2)*$B$2+Inputs!$B$8*SQRT($B$2)*MC_Shocks!BI193)</f>
        <v>625.65041668671</v>
      </c>
      <c r="BL196" s="0" t="n">
        <f aca="false">BK196*EXP((Inputs!$B$6-Inputs!$B$7-0.5*Inputs!$B$8^2)*$B$2+Inputs!$B$8*SQRT($B$2)*MC_Shocks!BJ193)</f>
        <v>629.002753174119</v>
      </c>
      <c r="BM196" s="0" t="n">
        <f aca="false">BL196*EXP((Inputs!$B$6-Inputs!$B$7-0.5*Inputs!$B$8^2)*$B$2+Inputs!$B$8*SQRT($B$2)*MC_Shocks!BK193)</f>
        <v>630.201848384718</v>
      </c>
      <c r="BN196" s="0" t="n">
        <f aca="false">AVERAGE(C196:BM196)</f>
        <v>603.223079217282</v>
      </c>
      <c r="BO196" s="0" t="n">
        <f aca="false">MAX(B196:BM196)</f>
        <v>640.729336144527</v>
      </c>
      <c r="BP196" s="0" t="n">
        <f aca="false">MAX(BM196-Inputs!$B$4,0)</f>
        <v>55.2018483847178</v>
      </c>
      <c r="BQ196" s="0" t="n">
        <f aca="false">MAX(Inputs!$B$4-BM196,0)</f>
        <v>0</v>
      </c>
      <c r="BR196" s="0" t="n">
        <f aca="false">MAX(BN196-Inputs!$B$4,0)</f>
        <v>28.2230792172822</v>
      </c>
      <c r="BS196" s="0" t="n">
        <f aca="false">IF(BO196&gt;=Inputs!$B$9,0,MAX(BM196-Inputs!$B$4,0))</f>
        <v>0</v>
      </c>
    </row>
    <row r="197" customFormat="false" ht="15" hidden="false" customHeight="false" outlineLevel="0" collapsed="false">
      <c r="A197" s="0" t="n">
        <v>193</v>
      </c>
      <c r="B197" s="0" t="n">
        <f aca="false">Inputs!$B$3</f>
        <v>574.788024902344</v>
      </c>
      <c r="C197" s="0" t="n">
        <f aca="false">B197*EXP((Inputs!$B$6-Inputs!$B$7-0.5*Inputs!$B$8^2)*$B$2+Inputs!$B$8*SQRT($B$2)*MC_Shocks!A194)</f>
        <v>581.009094697563</v>
      </c>
      <c r="D197" s="0" t="n">
        <f aca="false">C197*EXP((Inputs!$B$6-Inputs!$B$7-0.5*Inputs!$B$8^2)*$B$2+Inputs!$B$8*SQRT($B$2)*MC_Shocks!B194)</f>
        <v>578.296036410731</v>
      </c>
      <c r="E197" s="0" t="n">
        <f aca="false">D197*EXP((Inputs!$B$6-Inputs!$B$7-0.5*Inputs!$B$8^2)*$B$2+Inputs!$B$8*SQRT($B$2)*MC_Shocks!C194)</f>
        <v>581.613196396484</v>
      </c>
      <c r="F197" s="0" t="n">
        <f aca="false">E197*EXP((Inputs!$B$6-Inputs!$B$7-0.5*Inputs!$B$8^2)*$B$2+Inputs!$B$8*SQRT($B$2)*MC_Shocks!D194)</f>
        <v>582.417097802867</v>
      </c>
      <c r="G197" s="0" t="n">
        <f aca="false">F197*EXP((Inputs!$B$6-Inputs!$B$7-0.5*Inputs!$B$8^2)*$B$2+Inputs!$B$8*SQRT($B$2)*MC_Shocks!E194)</f>
        <v>574.964608089017</v>
      </c>
      <c r="H197" s="0" t="n">
        <f aca="false">G197*EXP((Inputs!$B$6-Inputs!$B$7-0.5*Inputs!$B$8^2)*$B$2+Inputs!$B$8*SQRT($B$2)*MC_Shocks!F194)</f>
        <v>570.843714305347</v>
      </c>
      <c r="I197" s="0" t="n">
        <f aca="false">H197*EXP((Inputs!$B$6-Inputs!$B$7-0.5*Inputs!$B$8^2)*$B$2+Inputs!$B$8*SQRT($B$2)*MC_Shocks!G194)</f>
        <v>570.219182758845</v>
      </c>
      <c r="J197" s="0" t="n">
        <f aca="false">I197*EXP((Inputs!$B$6-Inputs!$B$7-0.5*Inputs!$B$8^2)*$B$2+Inputs!$B$8*SQRT($B$2)*MC_Shocks!H194)</f>
        <v>575.327197675584</v>
      </c>
      <c r="K197" s="0" t="n">
        <f aca="false">J197*EXP((Inputs!$B$6-Inputs!$B$7-0.5*Inputs!$B$8^2)*$B$2+Inputs!$B$8*SQRT($B$2)*MC_Shocks!I194)</f>
        <v>577.502021619142</v>
      </c>
      <c r="L197" s="0" t="n">
        <f aca="false">K197*EXP((Inputs!$B$6-Inputs!$B$7-0.5*Inputs!$B$8^2)*$B$2+Inputs!$B$8*SQRT($B$2)*MC_Shocks!J194)</f>
        <v>572.232016428494</v>
      </c>
      <c r="M197" s="0" t="n">
        <f aca="false">L197*EXP((Inputs!$B$6-Inputs!$B$7-0.5*Inputs!$B$8^2)*$B$2+Inputs!$B$8*SQRT($B$2)*MC_Shocks!K194)</f>
        <v>571.649325927561</v>
      </c>
      <c r="N197" s="0" t="n">
        <f aca="false">M197*EXP((Inputs!$B$6-Inputs!$B$7-0.5*Inputs!$B$8^2)*$B$2+Inputs!$B$8*SQRT($B$2)*MC_Shocks!L194)</f>
        <v>580.928243672985</v>
      </c>
      <c r="O197" s="0" t="n">
        <f aca="false">N197*EXP((Inputs!$B$6-Inputs!$B$7-0.5*Inputs!$B$8^2)*$B$2+Inputs!$B$8*SQRT($B$2)*MC_Shocks!M194)</f>
        <v>581.49588909526</v>
      </c>
      <c r="P197" s="0" t="n">
        <f aca="false">O197*EXP((Inputs!$B$6-Inputs!$B$7-0.5*Inputs!$B$8^2)*$B$2+Inputs!$B$8*SQRT($B$2)*MC_Shocks!N194)</f>
        <v>580.042611619207</v>
      </c>
      <c r="Q197" s="0" t="n">
        <f aca="false">P197*EXP((Inputs!$B$6-Inputs!$B$7-0.5*Inputs!$B$8^2)*$B$2+Inputs!$B$8*SQRT($B$2)*MC_Shocks!O194)</f>
        <v>582.364679307267</v>
      </c>
      <c r="R197" s="0" t="n">
        <f aca="false">Q197*EXP((Inputs!$B$6-Inputs!$B$7-0.5*Inputs!$B$8^2)*$B$2+Inputs!$B$8*SQRT($B$2)*MC_Shocks!P194)</f>
        <v>585.957430932747</v>
      </c>
      <c r="S197" s="0" t="n">
        <f aca="false">R197*EXP((Inputs!$B$6-Inputs!$B$7-0.5*Inputs!$B$8^2)*$B$2+Inputs!$B$8*SQRT($B$2)*MC_Shocks!Q194)</f>
        <v>583.895895316473</v>
      </c>
      <c r="T197" s="0" t="n">
        <f aca="false">S197*EXP((Inputs!$B$6-Inputs!$B$7-0.5*Inputs!$B$8^2)*$B$2+Inputs!$B$8*SQRT($B$2)*MC_Shocks!R194)</f>
        <v>586.283780419049</v>
      </c>
      <c r="U197" s="0" t="n">
        <f aca="false">T197*EXP((Inputs!$B$6-Inputs!$B$7-0.5*Inputs!$B$8^2)*$B$2+Inputs!$B$8*SQRT($B$2)*MC_Shocks!S194)</f>
        <v>584.811281497568</v>
      </c>
      <c r="V197" s="0" t="n">
        <f aca="false">U197*EXP((Inputs!$B$6-Inputs!$B$7-0.5*Inputs!$B$8^2)*$B$2+Inputs!$B$8*SQRT($B$2)*MC_Shocks!T194)</f>
        <v>588.213469257679</v>
      </c>
      <c r="W197" s="0" t="n">
        <f aca="false">V197*EXP((Inputs!$B$6-Inputs!$B$7-0.5*Inputs!$B$8^2)*$B$2+Inputs!$B$8*SQRT($B$2)*MC_Shocks!U194)</f>
        <v>589.061399520384</v>
      </c>
      <c r="X197" s="0" t="n">
        <f aca="false">W197*EXP((Inputs!$B$6-Inputs!$B$7-0.5*Inputs!$B$8^2)*$B$2+Inputs!$B$8*SQRT($B$2)*MC_Shocks!V194)</f>
        <v>591.373727135938</v>
      </c>
      <c r="Y197" s="0" t="n">
        <f aca="false">X197*EXP((Inputs!$B$6-Inputs!$B$7-0.5*Inputs!$B$8^2)*$B$2+Inputs!$B$8*SQRT($B$2)*MC_Shocks!W194)</f>
        <v>587.878289504839</v>
      </c>
      <c r="Z197" s="0" t="n">
        <f aca="false">Y197*EXP((Inputs!$B$6-Inputs!$B$7-0.5*Inputs!$B$8^2)*$B$2+Inputs!$B$8*SQRT($B$2)*MC_Shocks!X194)</f>
        <v>584.115671417882</v>
      </c>
      <c r="AA197" s="0" t="n">
        <f aca="false">Z197*EXP((Inputs!$B$6-Inputs!$B$7-0.5*Inputs!$B$8^2)*$B$2+Inputs!$B$8*SQRT($B$2)*MC_Shocks!Y194)</f>
        <v>588.568873214608</v>
      </c>
      <c r="AB197" s="0" t="n">
        <f aca="false">AA197*EXP((Inputs!$B$6-Inputs!$B$7-0.5*Inputs!$B$8^2)*$B$2+Inputs!$B$8*SQRT($B$2)*MC_Shocks!Z194)</f>
        <v>588.253766792087</v>
      </c>
      <c r="AC197" s="0" t="n">
        <f aca="false">AB197*EXP((Inputs!$B$6-Inputs!$B$7-0.5*Inputs!$B$8^2)*$B$2+Inputs!$B$8*SQRT($B$2)*MC_Shocks!AA194)</f>
        <v>589.641030100502</v>
      </c>
      <c r="AD197" s="0" t="n">
        <f aca="false">AC197*EXP((Inputs!$B$6-Inputs!$B$7-0.5*Inputs!$B$8^2)*$B$2+Inputs!$B$8*SQRT($B$2)*MC_Shocks!AB194)</f>
        <v>588.265062520619</v>
      </c>
      <c r="AE197" s="0" t="n">
        <f aca="false">AD197*EXP((Inputs!$B$6-Inputs!$B$7-0.5*Inputs!$B$8^2)*$B$2+Inputs!$B$8*SQRT($B$2)*MC_Shocks!AC194)</f>
        <v>592.530012106786</v>
      </c>
      <c r="AF197" s="0" t="n">
        <f aca="false">AE197*EXP((Inputs!$B$6-Inputs!$B$7-0.5*Inputs!$B$8^2)*$B$2+Inputs!$B$8*SQRT($B$2)*MC_Shocks!AD194)</f>
        <v>589.735493297874</v>
      </c>
      <c r="AG197" s="0" t="n">
        <f aca="false">AF197*EXP((Inputs!$B$6-Inputs!$B$7-0.5*Inputs!$B$8^2)*$B$2+Inputs!$B$8*SQRT($B$2)*MC_Shocks!AE194)</f>
        <v>589.157015724216</v>
      </c>
      <c r="AH197" s="0" t="n">
        <f aca="false">AG197*EXP((Inputs!$B$6-Inputs!$B$7-0.5*Inputs!$B$8^2)*$B$2+Inputs!$B$8*SQRT($B$2)*MC_Shocks!AF194)</f>
        <v>592.897957830247</v>
      </c>
      <c r="AI197" s="0" t="n">
        <f aca="false">AH197*EXP((Inputs!$B$6-Inputs!$B$7-0.5*Inputs!$B$8^2)*$B$2+Inputs!$B$8*SQRT($B$2)*MC_Shocks!AG194)</f>
        <v>598.497136806765</v>
      </c>
      <c r="AJ197" s="0" t="n">
        <f aca="false">AI197*EXP((Inputs!$B$6-Inputs!$B$7-0.5*Inputs!$B$8^2)*$B$2+Inputs!$B$8*SQRT($B$2)*MC_Shocks!AH194)</f>
        <v>596.071786365787</v>
      </c>
      <c r="AK197" s="0" t="n">
        <f aca="false">AJ197*EXP((Inputs!$B$6-Inputs!$B$7-0.5*Inputs!$B$8^2)*$B$2+Inputs!$B$8*SQRT($B$2)*MC_Shocks!AI194)</f>
        <v>605.467889988343</v>
      </c>
      <c r="AL197" s="0" t="n">
        <f aca="false">AK197*EXP((Inputs!$B$6-Inputs!$B$7-0.5*Inputs!$B$8^2)*$B$2+Inputs!$B$8*SQRT($B$2)*MC_Shocks!AJ194)</f>
        <v>607.031565916062</v>
      </c>
      <c r="AM197" s="0" t="n">
        <f aca="false">AL197*EXP((Inputs!$B$6-Inputs!$B$7-0.5*Inputs!$B$8^2)*$B$2+Inputs!$B$8*SQRT($B$2)*MC_Shocks!AK194)</f>
        <v>602.086794226815</v>
      </c>
      <c r="AN197" s="0" t="n">
        <f aca="false">AM197*EXP((Inputs!$B$6-Inputs!$B$7-0.5*Inputs!$B$8^2)*$B$2+Inputs!$B$8*SQRT($B$2)*MC_Shocks!AL194)</f>
        <v>603.909054507436</v>
      </c>
      <c r="AO197" s="0" t="n">
        <f aca="false">AN197*EXP((Inputs!$B$6-Inputs!$B$7-0.5*Inputs!$B$8^2)*$B$2+Inputs!$B$8*SQRT($B$2)*MC_Shocks!AM194)</f>
        <v>602.133766721631</v>
      </c>
      <c r="AP197" s="0" t="n">
        <f aca="false">AO197*EXP((Inputs!$B$6-Inputs!$B$7-0.5*Inputs!$B$8^2)*$B$2+Inputs!$B$8*SQRT($B$2)*MC_Shocks!AN194)</f>
        <v>604.267753721527</v>
      </c>
      <c r="AQ197" s="0" t="n">
        <f aca="false">AP197*EXP((Inputs!$B$6-Inputs!$B$7-0.5*Inputs!$B$8^2)*$B$2+Inputs!$B$8*SQRT($B$2)*MC_Shocks!AO194)</f>
        <v>604.119334046679</v>
      </c>
      <c r="AR197" s="0" t="n">
        <f aca="false">AQ197*EXP((Inputs!$B$6-Inputs!$B$7-0.5*Inputs!$B$8^2)*$B$2+Inputs!$B$8*SQRT($B$2)*MC_Shocks!AP194)</f>
        <v>604.532413731005</v>
      </c>
      <c r="AS197" s="0" t="n">
        <f aca="false">AR197*EXP((Inputs!$B$6-Inputs!$B$7-0.5*Inputs!$B$8^2)*$B$2+Inputs!$B$8*SQRT($B$2)*MC_Shocks!AQ194)</f>
        <v>600.233041540965</v>
      </c>
      <c r="AT197" s="0" t="n">
        <f aca="false">AS197*EXP((Inputs!$B$6-Inputs!$B$7-0.5*Inputs!$B$8^2)*$B$2+Inputs!$B$8*SQRT($B$2)*MC_Shocks!AR194)</f>
        <v>605.022971785617</v>
      </c>
      <c r="AU197" s="0" t="n">
        <f aca="false">AT197*EXP((Inputs!$B$6-Inputs!$B$7-0.5*Inputs!$B$8^2)*$B$2+Inputs!$B$8*SQRT($B$2)*MC_Shocks!AS194)</f>
        <v>599.55591626945</v>
      </c>
      <c r="AV197" s="0" t="n">
        <f aca="false">AU197*EXP((Inputs!$B$6-Inputs!$B$7-0.5*Inputs!$B$8^2)*$B$2+Inputs!$B$8*SQRT($B$2)*MC_Shocks!AT194)</f>
        <v>594.36153600775</v>
      </c>
      <c r="AW197" s="0" t="n">
        <f aca="false">AV197*EXP((Inputs!$B$6-Inputs!$B$7-0.5*Inputs!$B$8^2)*$B$2+Inputs!$B$8*SQRT($B$2)*MC_Shocks!AU194)</f>
        <v>596.152414692367</v>
      </c>
      <c r="AX197" s="0" t="n">
        <f aca="false">AW197*EXP((Inputs!$B$6-Inputs!$B$7-0.5*Inputs!$B$8^2)*$B$2+Inputs!$B$8*SQRT($B$2)*MC_Shocks!AV194)</f>
        <v>603.838025524281</v>
      </c>
      <c r="AY197" s="0" t="n">
        <f aca="false">AX197*EXP((Inputs!$B$6-Inputs!$B$7-0.5*Inputs!$B$8^2)*$B$2+Inputs!$B$8*SQRT($B$2)*MC_Shocks!AW194)</f>
        <v>602.208187986071</v>
      </c>
      <c r="AZ197" s="0" t="n">
        <f aca="false">AY197*EXP((Inputs!$B$6-Inputs!$B$7-0.5*Inputs!$B$8^2)*$B$2+Inputs!$B$8*SQRT($B$2)*MC_Shocks!AX194)</f>
        <v>605.623391401173</v>
      </c>
      <c r="BA197" s="0" t="n">
        <f aca="false">AZ197*EXP((Inputs!$B$6-Inputs!$B$7-0.5*Inputs!$B$8^2)*$B$2+Inputs!$B$8*SQRT($B$2)*MC_Shocks!AY194)</f>
        <v>610.859767662773</v>
      </c>
      <c r="BB197" s="0" t="n">
        <f aca="false">BA197*EXP((Inputs!$B$6-Inputs!$B$7-0.5*Inputs!$B$8^2)*$B$2+Inputs!$B$8*SQRT($B$2)*MC_Shocks!AZ194)</f>
        <v>614.878450968461</v>
      </c>
      <c r="BC197" s="0" t="n">
        <f aca="false">BB197*EXP((Inputs!$B$6-Inputs!$B$7-0.5*Inputs!$B$8^2)*$B$2+Inputs!$B$8*SQRT($B$2)*MC_Shocks!BA194)</f>
        <v>613.420169164054</v>
      </c>
      <c r="BD197" s="0" t="n">
        <f aca="false">BC197*EXP((Inputs!$B$6-Inputs!$B$7-0.5*Inputs!$B$8^2)*$B$2+Inputs!$B$8*SQRT($B$2)*MC_Shocks!BB194)</f>
        <v>608.19115288839</v>
      </c>
      <c r="BE197" s="0" t="n">
        <f aca="false">BD197*EXP((Inputs!$B$6-Inputs!$B$7-0.5*Inputs!$B$8^2)*$B$2+Inputs!$B$8*SQRT($B$2)*MC_Shocks!BC194)</f>
        <v>597.689368168393</v>
      </c>
      <c r="BF197" s="0" t="n">
        <f aca="false">BE197*EXP((Inputs!$B$6-Inputs!$B$7-0.5*Inputs!$B$8^2)*$B$2+Inputs!$B$8*SQRT($B$2)*MC_Shocks!BD194)</f>
        <v>596.500686283831</v>
      </c>
      <c r="BG197" s="0" t="n">
        <f aca="false">BF197*EXP((Inputs!$B$6-Inputs!$B$7-0.5*Inputs!$B$8^2)*$B$2+Inputs!$B$8*SQRT($B$2)*MC_Shocks!BE194)</f>
        <v>602.158344165624</v>
      </c>
      <c r="BH197" s="0" t="n">
        <f aca="false">BG197*EXP((Inputs!$B$6-Inputs!$B$7-0.5*Inputs!$B$8^2)*$B$2+Inputs!$B$8*SQRT($B$2)*MC_Shocks!BF194)</f>
        <v>596.868489612755</v>
      </c>
      <c r="BI197" s="0" t="n">
        <f aca="false">BH197*EXP((Inputs!$B$6-Inputs!$B$7-0.5*Inputs!$B$8^2)*$B$2+Inputs!$B$8*SQRT($B$2)*MC_Shocks!BG194)</f>
        <v>600.249780148749</v>
      </c>
      <c r="BJ197" s="0" t="n">
        <f aca="false">BI197*EXP((Inputs!$B$6-Inputs!$B$7-0.5*Inputs!$B$8^2)*$B$2+Inputs!$B$8*SQRT($B$2)*MC_Shocks!BH194)</f>
        <v>595.79858993664</v>
      </c>
      <c r="BK197" s="0" t="n">
        <f aca="false">BJ197*EXP((Inputs!$B$6-Inputs!$B$7-0.5*Inputs!$B$8^2)*$B$2+Inputs!$B$8*SQRT($B$2)*MC_Shocks!BI194)</f>
        <v>596.356397620379</v>
      </c>
      <c r="BL197" s="0" t="n">
        <f aca="false">BK197*EXP((Inputs!$B$6-Inputs!$B$7-0.5*Inputs!$B$8^2)*$B$2+Inputs!$B$8*SQRT($B$2)*MC_Shocks!BJ194)</f>
        <v>599.770859777711</v>
      </c>
      <c r="BM197" s="0" t="n">
        <f aca="false">BL197*EXP((Inputs!$B$6-Inputs!$B$7-0.5*Inputs!$B$8^2)*$B$2+Inputs!$B$8*SQRT($B$2)*MC_Shocks!BK194)</f>
        <v>596.697484033685</v>
      </c>
      <c r="BN197" s="0" t="n">
        <f aca="false">AVERAGE(C197:BM197)</f>
        <v>592.477739588365</v>
      </c>
      <c r="BO197" s="0" t="n">
        <f aca="false">MAX(B197:BM197)</f>
        <v>614.878450968461</v>
      </c>
      <c r="BP197" s="0" t="n">
        <f aca="false">MAX(BM197-Inputs!$B$4,0)</f>
        <v>21.6974840336853</v>
      </c>
      <c r="BQ197" s="0" t="n">
        <f aca="false">MAX(Inputs!$B$4-BM197,0)</f>
        <v>0</v>
      </c>
      <c r="BR197" s="0" t="n">
        <f aca="false">MAX(BN197-Inputs!$B$4,0)</f>
        <v>17.4777395883654</v>
      </c>
      <c r="BS197" s="0" t="n">
        <f aca="false">IF(BO197&gt;=Inputs!$B$9,0,MAX(BM197-Inputs!$B$4,0))</f>
        <v>0</v>
      </c>
    </row>
    <row r="198" customFormat="false" ht="15" hidden="false" customHeight="false" outlineLevel="0" collapsed="false">
      <c r="A198" s="0" t="n">
        <v>194</v>
      </c>
      <c r="B198" s="0" t="n">
        <f aca="false">Inputs!$B$3</f>
        <v>574.788024902344</v>
      </c>
      <c r="C198" s="0" t="n">
        <f aca="false">B198*EXP((Inputs!$B$6-Inputs!$B$7-0.5*Inputs!$B$8^2)*$B$2+Inputs!$B$8*SQRT($B$2)*MC_Shocks!A195)</f>
        <v>575.620216294479</v>
      </c>
      <c r="D198" s="0" t="n">
        <f aca="false">C198*EXP((Inputs!$B$6-Inputs!$B$7-0.5*Inputs!$B$8^2)*$B$2+Inputs!$B$8*SQRT($B$2)*MC_Shocks!B195)</f>
        <v>573.781992895636</v>
      </c>
      <c r="E198" s="0" t="n">
        <f aca="false">D198*EXP((Inputs!$B$6-Inputs!$B$7-0.5*Inputs!$B$8^2)*$B$2+Inputs!$B$8*SQRT($B$2)*MC_Shocks!C195)</f>
        <v>577.055105475287</v>
      </c>
      <c r="F198" s="0" t="n">
        <f aca="false">E198*EXP((Inputs!$B$6-Inputs!$B$7-0.5*Inputs!$B$8^2)*$B$2+Inputs!$B$8*SQRT($B$2)*MC_Shocks!D195)</f>
        <v>578.187872625402</v>
      </c>
      <c r="G198" s="0" t="n">
        <f aca="false">F198*EXP((Inputs!$B$6-Inputs!$B$7-0.5*Inputs!$B$8^2)*$B$2+Inputs!$B$8*SQRT($B$2)*MC_Shocks!E195)</f>
        <v>578.501683010149</v>
      </c>
      <c r="H198" s="0" t="n">
        <f aca="false">G198*EXP((Inputs!$B$6-Inputs!$B$7-0.5*Inputs!$B$8^2)*$B$2+Inputs!$B$8*SQRT($B$2)*MC_Shocks!F195)</f>
        <v>585.752949640346</v>
      </c>
      <c r="I198" s="0" t="n">
        <f aca="false">H198*EXP((Inputs!$B$6-Inputs!$B$7-0.5*Inputs!$B$8^2)*$B$2+Inputs!$B$8*SQRT($B$2)*MC_Shocks!G195)</f>
        <v>588.894169677232</v>
      </c>
      <c r="J198" s="0" t="n">
        <f aca="false">I198*EXP((Inputs!$B$6-Inputs!$B$7-0.5*Inputs!$B$8^2)*$B$2+Inputs!$B$8*SQRT($B$2)*MC_Shocks!H195)</f>
        <v>585.733133835749</v>
      </c>
      <c r="K198" s="0" t="n">
        <f aca="false">J198*EXP((Inputs!$B$6-Inputs!$B$7-0.5*Inputs!$B$8^2)*$B$2+Inputs!$B$8*SQRT($B$2)*MC_Shocks!I195)</f>
        <v>585.389510500018</v>
      </c>
      <c r="L198" s="0" t="n">
        <f aca="false">K198*EXP((Inputs!$B$6-Inputs!$B$7-0.5*Inputs!$B$8^2)*$B$2+Inputs!$B$8*SQRT($B$2)*MC_Shocks!J195)</f>
        <v>585.092340155636</v>
      </c>
      <c r="M198" s="0" t="n">
        <f aca="false">L198*EXP((Inputs!$B$6-Inputs!$B$7-0.5*Inputs!$B$8^2)*$B$2+Inputs!$B$8*SQRT($B$2)*MC_Shocks!K195)</f>
        <v>585.52049163431</v>
      </c>
      <c r="N198" s="0" t="n">
        <f aca="false">M198*EXP((Inputs!$B$6-Inputs!$B$7-0.5*Inputs!$B$8^2)*$B$2+Inputs!$B$8*SQRT($B$2)*MC_Shocks!L195)</f>
        <v>597.421170121162</v>
      </c>
      <c r="O198" s="0" t="n">
        <f aca="false">N198*EXP((Inputs!$B$6-Inputs!$B$7-0.5*Inputs!$B$8^2)*$B$2+Inputs!$B$8*SQRT($B$2)*MC_Shocks!M195)</f>
        <v>599.237865457835</v>
      </c>
      <c r="P198" s="0" t="n">
        <f aca="false">O198*EXP((Inputs!$B$6-Inputs!$B$7-0.5*Inputs!$B$8^2)*$B$2+Inputs!$B$8*SQRT($B$2)*MC_Shocks!N195)</f>
        <v>589.693090301603</v>
      </c>
      <c r="Q198" s="0" t="n">
        <f aca="false">P198*EXP((Inputs!$B$6-Inputs!$B$7-0.5*Inputs!$B$8^2)*$B$2+Inputs!$B$8*SQRT($B$2)*MC_Shocks!O195)</f>
        <v>587.214717165696</v>
      </c>
      <c r="R198" s="0" t="n">
        <f aca="false">Q198*EXP((Inputs!$B$6-Inputs!$B$7-0.5*Inputs!$B$8^2)*$B$2+Inputs!$B$8*SQRT($B$2)*MC_Shocks!P195)</f>
        <v>578.336243462741</v>
      </c>
      <c r="S198" s="0" t="n">
        <f aca="false">R198*EXP((Inputs!$B$6-Inputs!$B$7-0.5*Inputs!$B$8^2)*$B$2+Inputs!$B$8*SQRT($B$2)*MC_Shocks!Q195)</f>
        <v>576.879546587966</v>
      </c>
      <c r="T198" s="0" t="n">
        <f aca="false">S198*EXP((Inputs!$B$6-Inputs!$B$7-0.5*Inputs!$B$8^2)*$B$2+Inputs!$B$8*SQRT($B$2)*MC_Shocks!R195)</f>
        <v>567.909775323079</v>
      </c>
      <c r="U198" s="0" t="n">
        <f aca="false">T198*EXP((Inputs!$B$6-Inputs!$B$7-0.5*Inputs!$B$8^2)*$B$2+Inputs!$B$8*SQRT($B$2)*MC_Shocks!S195)</f>
        <v>564.049827574486</v>
      </c>
      <c r="V198" s="0" t="n">
        <f aca="false">U198*EXP((Inputs!$B$6-Inputs!$B$7-0.5*Inputs!$B$8^2)*$B$2+Inputs!$B$8*SQRT($B$2)*MC_Shocks!T195)</f>
        <v>557.338679601663</v>
      </c>
      <c r="W198" s="0" t="n">
        <f aca="false">V198*EXP((Inputs!$B$6-Inputs!$B$7-0.5*Inputs!$B$8^2)*$B$2+Inputs!$B$8*SQRT($B$2)*MC_Shocks!U195)</f>
        <v>559.092510851287</v>
      </c>
      <c r="X198" s="0" t="n">
        <f aca="false">W198*EXP((Inputs!$B$6-Inputs!$B$7-0.5*Inputs!$B$8^2)*$B$2+Inputs!$B$8*SQRT($B$2)*MC_Shocks!V195)</f>
        <v>559.14764370195</v>
      </c>
      <c r="Y198" s="0" t="n">
        <f aca="false">X198*EXP((Inputs!$B$6-Inputs!$B$7-0.5*Inputs!$B$8^2)*$B$2+Inputs!$B$8*SQRT($B$2)*MC_Shocks!W195)</f>
        <v>560.54598124883</v>
      </c>
      <c r="Z198" s="0" t="n">
        <f aca="false">Y198*EXP((Inputs!$B$6-Inputs!$B$7-0.5*Inputs!$B$8^2)*$B$2+Inputs!$B$8*SQRT($B$2)*MC_Shocks!X195)</f>
        <v>560.134089668717</v>
      </c>
      <c r="AA198" s="0" t="n">
        <f aca="false">Z198*EXP((Inputs!$B$6-Inputs!$B$7-0.5*Inputs!$B$8^2)*$B$2+Inputs!$B$8*SQRT($B$2)*MC_Shocks!Y195)</f>
        <v>554.024893011271</v>
      </c>
      <c r="AB198" s="0" t="n">
        <f aca="false">AA198*EXP((Inputs!$B$6-Inputs!$B$7-0.5*Inputs!$B$8^2)*$B$2+Inputs!$B$8*SQRT($B$2)*MC_Shocks!Z195)</f>
        <v>556.338928226925</v>
      </c>
      <c r="AC198" s="0" t="n">
        <f aca="false">AB198*EXP((Inputs!$B$6-Inputs!$B$7-0.5*Inputs!$B$8^2)*$B$2+Inputs!$B$8*SQRT($B$2)*MC_Shocks!AA195)</f>
        <v>564.940802782724</v>
      </c>
      <c r="AD198" s="0" t="n">
        <f aca="false">AC198*EXP((Inputs!$B$6-Inputs!$B$7-0.5*Inputs!$B$8^2)*$B$2+Inputs!$B$8*SQRT($B$2)*MC_Shocks!AB195)</f>
        <v>566.831197042916</v>
      </c>
      <c r="AE198" s="0" t="n">
        <f aca="false">AD198*EXP((Inputs!$B$6-Inputs!$B$7-0.5*Inputs!$B$8^2)*$B$2+Inputs!$B$8*SQRT($B$2)*MC_Shocks!AC195)</f>
        <v>564.972485338578</v>
      </c>
      <c r="AF198" s="0" t="n">
        <f aca="false">AE198*EXP((Inputs!$B$6-Inputs!$B$7-0.5*Inputs!$B$8^2)*$B$2+Inputs!$B$8*SQRT($B$2)*MC_Shocks!AD195)</f>
        <v>558.66083734586</v>
      </c>
      <c r="AG198" s="0" t="n">
        <f aca="false">AF198*EXP((Inputs!$B$6-Inputs!$B$7-0.5*Inputs!$B$8^2)*$B$2+Inputs!$B$8*SQRT($B$2)*MC_Shocks!AE195)</f>
        <v>554.703216593601</v>
      </c>
      <c r="AH198" s="0" t="n">
        <f aca="false">AG198*EXP((Inputs!$B$6-Inputs!$B$7-0.5*Inputs!$B$8^2)*$B$2+Inputs!$B$8*SQRT($B$2)*MC_Shocks!AF195)</f>
        <v>556.752891399441</v>
      </c>
      <c r="AI198" s="0" t="n">
        <f aca="false">AH198*EXP((Inputs!$B$6-Inputs!$B$7-0.5*Inputs!$B$8^2)*$B$2+Inputs!$B$8*SQRT($B$2)*MC_Shocks!AG195)</f>
        <v>561.565731043287</v>
      </c>
      <c r="AJ198" s="0" t="n">
        <f aca="false">AI198*EXP((Inputs!$B$6-Inputs!$B$7-0.5*Inputs!$B$8^2)*$B$2+Inputs!$B$8*SQRT($B$2)*MC_Shocks!AH195)</f>
        <v>562.782145052888</v>
      </c>
      <c r="AK198" s="0" t="n">
        <f aca="false">AJ198*EXP((Inputs!$B$6-Inputs!$B$7-0.5*Inputs!$B$8^2)*$B$2+Inputs!$B$8*SQRT($B$2)*MC_Shocks!AI195)</f>
        <v>566.418045521658</v>
      </c>
      <c r="AL198" s="0" t="n">
        <f aca="false">AK198*EXP((Inputs!$B$6-Inputs!$B$7-0.5*Inputs!$B$8^2)*$B$2+Inputs!$B$8*SQRT($B$2)*MC_Shocks!AJ195)</f>
        <v>569.660582128513</v>
      </c>
      <c r="AM198" s="0" t="n">
        <f aca="false">AL198*EXP((Inputs!$B$6-Inputs!$B$7-0.5*Inputs!$B$8^2)*$B$2+Inputs!$B$8*SQRT($B$2)*MC_Shocks!AK195)</f>
        <v>572.008218220082</v>
      </c>
      <c r="AN198" s="0" t="n">
        <f aca="false">AM198*EXP((Inputs!$B$6-Inputs!$B$7-0.5*Inputs!$B$8^2)*$B$2+Inputs!$B$8*SQRT($B$2)*MC_Shocks!AL195)</f>
        <v>569.081718276396</v>
      </c>
      <c r="AO198" s="0" t="n">
        <f aca="false">AN198*EXP((Inputs!$B$6-Inputs!$B$7-0.5*Inputs!$B$8^2)*$B$2+Inputs!$B$8*SQRT($B$2)*MC_Shocks!AM195)</f>
        <v>569.921195249173</v>
      </c>
      <c r="AP198" s="0" t="n">
        <f aca="false">AO198*EXP((Inputs!$B$6-Inputs!$B$7-0.5*Inputs!$B$8^2)*$B$2+Inputs!$B$8*SQRT($B$2)*MC_Shocks!AN195)</f>
        <v>566.151820889799</v>
      </c>
      <c r="AQ198" s="0" t="n">
        <f aca="false">AP198*EXP((Inputs!$B$6-Inputs!$B$7-0.5*Inputs!$B$8^2)*$B$2+Inputs!$B$8*SQRT($B$2)*MC_Shocks!AO195)</f>
        <v>566.283517977625</v>
      </c>
      <c r="AR198" s="0" t="n">
        <f aca="false">AQ198*EXP((Inputs!$B$6-Inputs!$B$7-0.5*Inputs!$B$8^2)*$B$2+Inputs!$B$8*SQRT($B$2)*MC_Shocks!AP195)</f>
        <v>567.82536936019</v>
      </c>
      <c r="AS198" s="0" t="n">
        <f aca="false">AR198*EXP((Inputs!$B$6-Inputs!$B$7-0.5*Inputs!$B$8^2)*$B$2+Inputs!$B$8*SQRT($B$2)*MC_Shocks!AQ195)</f>
        <v>575.492374176654</v>
      </c>
      <c r="AT198" s="0" t="n">
        <f aca="false">AS198*EXP((Inputs!$B$6-Inputs!$B$7-0.5*Inputs!$B$8^2)*$B$2+Inputs!$B$8*SQRT($B$2)*MC_Shocks!AR195)</f>
        <v>569.5976602389</v>
      </c>
      <c r="AU198" s="0" t="n">
        <f aca="false">AT198*EXP((Inputs!$B$6-Inputs!$B$7-0.5*Inputs!$B$8^2)*$B$2+Inputs!$B$8*SQRT($B$2)*MC_Shocks!AS195)</f>
        <v>571.831496434253</v>
      </c>
      <c r="AV198" s="0" t="n">
        <f aca="false">AU198*EXP((Inputs!$B$6-Inputs!$B$7-0.5*Inputs!$B$8^2)*$B$2+Inputs!$B$8*SQRT($B$2)*MC_Shocks!AT195)</f>
        <v>578.645068090991</v>
      </c>
      <c r="AW198" s="0" t="n">
        <f aca="false">AV198*EXP((Inputs!$B$6-Inputs!$B$7-0.5*Inputs!$B$8^2)*$B$2+Inputs!$B$8*SQRT($B$2)*MC_Shocks!AU195)</f>
        <v>582.193879508705</v>
      </c>
      <c r="AX198" s="0" t="n">
        <f aca="false">AW198*EXP((Inputs!$B$6-Inputs!$B$7-0.5*Inputs!$B$8^2)*$B$2+Inputs!$B$8*SQRT($B$2)*MC_Shocks!AV195)</f>
        <v>586.108877425897</v>
      </c>
      <c r="AY198" s="0" t="n">
        <f aca="false">AX198*EXP((Inputs!$B$6-Inputs!$B$7-0.5*Inputs!$B$8^2)*$B$2+Inputs!$B$8*SQRT($B$2)*MC_Shocks!AW195)</f>
        <v>588.903338168172</v>
      </c>
      <c r="AZ198" s="0" t="n">
        <f aca="false">AY198*EXP((Inputs!$B$6-Inputs!$B$7-0.5*Inputs!$B$8^2)*$B$2+Inputs!$B$8*SQRT($B$2)*MC_Shocks!AX195)</f>
        <v>595.056300035991</v>
      </c>
      <c r="BA198" s="0" t="n">
        <f aca="false">AZ198*EXP((Inputs!$B$6-Inputs!$B$7-0.5*Inputs!$B$8^2)*$B$2+Inputs!$B$8*SQRT($B$2)*MC_Shocks!AY195)</f>
        <v>590.000526232572</v>
      </c>
      <c r="BB198" s="0" t="n">
        <f aca="false">BA198*EXP((Inputs!$B$6-Inputs!$B$7-0.5*Inputs!$B$8^2)*$B$2+Inputs!$B$8*SQRT($B$2)*MC_Shocks!AZ195)</f>
        <v>583.604340670991</v>
      </c>
      <c r="BC198" s="0" t="n">
        <f aca="false">BB198*EXP((Inputs!$B$6-Inputs!$B$7-0.5*Inputs!$B$8^2)*$B$2+Inputs!$B$8*SQRT($B$2)*MC_Shocks!BA195)</f>
        <v>583.630066065983</v>
      </c>
      <c r="BD198" s="0" t="n">
        <f aca="false">BC198*EXP((Inputs!$B$6-Inputs!$B$7-0.5*Inputs!$B$8^2)*$B$2+Inputs!$B$8*SQRT($B$2)*MC_Shocks!BB195)</f>
        <v>573.763474847727</v>
      </c>
      <c r="BE198" s="0" t="n">
        <f aca="false">BD198*EXP((Inputs!$B$6-Inputs!$B$7-0.5*Inputs!$B$8^2)*$B$2+Inputs!$B$8*SQRT($B$2)*MC_Shocks!BC195)</f>
        <v>579.447022650873</v>
      </c>
      <c r="BF198" s="0" t="n">
        <f aca="false">BE198*EXP((Inputs!$B$6-Inputs!$B$7-0.5*Inputs!$B$8^2)*$B$2+Inputs!$B$8*SQRT($B$2)*MC_Shocks!BD195)</f>
        <v>585.140771463823</v>
      </c>
      <c r="BG198" s="0" t="n">
        <f aca="false">BF198*EXP((Inputs!$B$6-Inputs!$B$7-0.5*Inputs!$B$8^2)*$B$2+Inputs!$B$8*SQRT($B$2)*MC_Shocks!BE195)</f>
        <v>583.18766384177</v>
      </c>
      <c r="BH198" s="0" t="n">
        <f aca="false">BG198*EXP((Inputs!$B$6-Inputs!$B$7-0.5*Inputs!$B$8^2)*$B$2+Inputs!$B$8*SQRT($B$2)*MC_Shocks!BF195)</f>
        <v>581.529700880831</v>
      </c>
      <c r="BI198" s="0" t="n">
        <f aca="false">BH198*EXP((Inputs!$B$6-Inputs!$B$7-0.5*Inputs!$B$8^2)*$B$2+Inputs!$B$8*SQRT($B$2)*MC_Shocks!BG195)</f>
        <v>581.250864954397</v>
      </c>
      <c r="BJ198" s="0" t="n">
        <f aca="false">BI198*EXP((Inputs!$B$6-Inputs!$B$7-0.5*Inputs!$B$8^2)*$B$2+Inputs!$B$8*SQRT($B$2)*MC_Shocks!BH195)</f>
        <v>581.545637062508</v>
      </c>
      <c r="BK198" s="0" t="n">
        <f aca="false">BJ198*EXP((Inputs!$B$6-Inputs!$B$7-0.5*Inputs!$B$8^2)*$B$2+Inputs!$B$8*SQRT($B$2)*MC_Shocks!BI195)</f>
        <v>582.187548413965</v>
      </c>
      <c r="BL198" s="0" t="n">
        <f aca="false">BK198*EXP((Inputs!$B$6-Inputs!$B$7-0.5*Inputs!$B$8^2)*$B$2+Inputs!$B$8*SQRT($B$2)*MC_Shocks!BJ195)</f>
        <v>584.826607108814</v>
      </c>
      <c r="BM198" s="0" t="n">
        <f aca="false">BL198*EXP((Inputs!$B$6-Inputs!$B$7-0.5*Inputs!$B$8^2)*$B$2+Inputs!$B$8*SQRT($B$2)*MC_Shocks!BK195)</f>
        <v>584.081363850561</v>
      </c>
      <c r="BN198" s="0" t="n">
        <f aca="false">AVERAGE(C198:BM198)</f>
        <v>575.039345784072</v>
      </c>
      <c r="BO198" s="0" t="n">
        <f aca="false">MAX(B198:BM198)</f>
        <v>599.237865457835</v>
      </c>
      <c r="BP198" s="0" t="n">
        <f aca="false">MAX(BM198-Inputs!$B$4,0)</f>
        <v>9.08136385056048</v>
      </c>
      <c r="BQ198" s="0" t="n">
        <f aca="false">MAX(Inputs!$B$4-BM198,0)</f>
        <v>0</v>
      </c>
      <c r="BR198" s="0" t="n">
        <f aca="false">MAX(BN198-Inputs!$B$4,0)</f>
        <v>0.0393457840723386</v>
      </c>
      <c r="BS198" s="0" t="n">
        <f aca="false">IF(BO198&gt;=Inputs!$B$9,0,MAX(BM198-Inputs!$B$4,0))</f>
        <v>9.08136385056048</v>
      </c>
    </row>
    <row r="199" customFormat="false" ht="15" hidden="false" customHeight="false" outlineLevel="0" collapsed="false">
      <c r="A199" s="0" t="n">
        <v>195</v>
      </c>
      <c r="B199" s="0" t="n">
        <f aca="false">Inputs!$B$3</f>
        <v>574.788024902344</v>
      </c>
      <c r="C199" s="0" t="n">
        <f aca="false">B199*EXP((Inputs!$B$6-Inputs!$B$7-0.5*Inputs!$B$8^2)*$B$2+Inputs!$B$8*SQRT($B$2)*MC_Shocks!A196)</f>
        <v>579.159528541521</v>
      </c>
      <c r="D199" s="0" t="n">
        <f aca="false">C199*EXP((Inputs!$B$6-Inputs!$B$7-0.5*Inputs!$B$8^2)*$B$2+Inputs!$B$8*SQRT($B$2)*MC_Shocks!B196)</f>
        <v>581.266868703498</v>
      </c>
      <c r="E199" s="0" t="n">
        <f aca="false">D199*EXP((Inputs!$B$6-Inputs!$B$7-0.5*Inputs!$B$8^2)*$B$2+Inputs!$B$8*SQRT($B$2)*MC_Shocks!C196)</f>
        <v>578.529354792118</v>
      </c>
      <c r="F199" s="0" t="n">
        <f aca="false">E199*EXP((Inputs!$B$6-Inputs!$B$7-0.5*Inputs!$B$8^2)*$B$2+Inputs!$B$8*SQRT($B$2)*MC_Shocks!D196)</f>
        <v>584.744507608878</v>
      </c>
      <c r="G199" s="0" t="n">
        <f aca="false">F199*EXP((Inputs!$B$6-Inputs!$B$7-0.5*Inputs!$B$8^2)*$B$2+Inputs!$B$8*SQRT($B$2)*MC_Shocks!E196)</f>
        <v>578.532277794486</v>
      </c>
      <c r="H199" s="0" t="n">
        <f aca="false">G199*EXP((Inputs!$B$6-Inputs!$B$7-0.5*Inputs!$B$8^2)*$B$2+Inputs!$B$8*SQRT($B$2)*MC_Shocks!F196)</f>
        <v>578.163974115654</v>
      </c>
      <c r="I199" s="0" t="n">
        <f aca="false">H199*EXP((Inputs!$B$6-Inputs!$B$7-0.5*Inputs!$B$8^2)*$B$2+Inputs!$B$8*SQRT($B$2)*MC_Shocks!G196)</f>
        <v>582.670802952778</v>
      </c>
      <c r="J199" s="0" t="n">
        <f aca="false">I199*EXP((Inputs!$B$6-Inputs!$B$7-0.5*Inputs!$B$8^2)*$B$2+Inputs!$B$8*SQRT($B$2)*MC_Shocks!H196)</f>
        <v>579.39275642372</v>
      </c>
      <c r="K199" s="0" t="n">
        <f aca="false">J199*EXP((Inputs!$B$6-Inputs!$B$7-0.5*Inputs!$B$8^2)*$B$2+Inputs!$B$8*SQRT($B$2)*MC_Shocks!I196)</f>
        <v>580.87210526165</v>
      </c>
      <c r="L199" s="0" t="n">
        <f aca="false">K199*EXP((Inputs!$B$6-Inputs!$B$7-0.5*Inputs!$B$8^2)*$B$2+Inputs!$B$8*SQRT($B$2)*MC_Shocks!J196)</f>
        <v>583.436268822637</v>
      </c>
      <c r="M199" s="0" t="n">
        <f aca="false">L199*EXP((Inputs!$B$6-Inputs!$B$7-0.5*Inputs!$B$8^2)*$B$2+Inputs!$B$8*SQRT($B$2)*MC_Shocks!K196)</f>
        <v>579.521665701506</v>
      </c>
      <c r="N199" s="0" t="n">
        <f aca="false">M199*EXP((Inputs!$B$6-Inputs!$B$7-0.5*Inputs!$B$8^2)*$B$2+Inputs!$B$8*SQRT($B$2)*MC_Shocks!L196)</f>
        <v>579.243194113489</v>
      </c>
      <c r="O199" s="0" t="n">
        <f aca="false">N199*EXP((Inputs!$B$6-Inputs!$B$7-0.5*Inputs!$B$8^2)*$B$2+Inputs!$B$8*SQRT($B$2)*MC_Shocks!M196)</f>
        <v>578.579060936569</v>
      </c>
      <c r="P199" s="0" t="n">
        <f aca="false">O199*EXP((Inputs!$B$6-Inputs!$B$7-0.5*Inputs!$B$8^2)*$B$2+Inputs!$B$8*SQRT($B$2)*MC_Shocks!N196)</f>
        <v>576.106543857769</v>
      </c>
      <c r="Q199" s="0" t="n">
        <f aca="false">P199*EXP((Inputs!$B$6-Inputs!$B$7-0.5*Inputs!$B$8^2)*$B$2+Inputs!$B$8*SQRT($B$2)*MC_Shocks!O196)</f>
        <v>586.777698388738</v>
      </c>
      <c r="R199" s="0" t="n">
        <f aca="false">Q199*EXP((Inputs!$B$6-Inputs!$B$7-0.5*Inputs!$B$8^2)*$B$2+Inputs!$B$8*SQRT($B$2)*MC_Shocks!P196)</f>
        <v>583.291274541281</v>
      </c>
      <c r="S199" s="0" t="n">
        <f aca="false">R199*EXP((Inputs!$B$6-Inputs!$B$7-0.5*Inputs!$B$8^2)*$B$2+Inputs!$B$8*SQRT($B$2)*MC_Shocks!Q196)</f>
        <v>588.015363166212</v>
      </c>
      <c r="T199" s="0" t="n">
        <f aca="false">S199*EXP((Inputs!$B$6-Inputs!$B$7-0.5*Inputs!$B$8^2)*$B$2+Inputs!$B$8*SQRT($B$2)*MC_Shocks!R196)</f>
        <v>586.241211126717</v>
      </c>
      <c r="U199" s="0" t="n">
        <f aca="false">T199*EXP((Inputs!$B$6-Inputs!$B$7-0.5*Inputs!$B$8^2)*$B$2+Inputs!$B$8*SQRT($B$2)*MC_Shocks!S196)</f>
        <v>581.26421539465</v>
      </c>
      <c r="V199" s="0" t="n">
        <f aca="false">U199*EXP((Inputs!$B$6-Inputs!$B$7-0.5*Inputs!$B$8^2)*$B$2+Inputs!$B$8*SQRT($B$2)*MC_Shocks!T196)</f>
        <v>581.793376959977</v>
      </c>
      <c r="W199" s="0" t="n">
        <f aca="false">V199*EXP((Inputs!$B$6-Inputs!$B$7-0.5*Inputs!$B$8^2)*$B$2+Inputs!$B$8*SQRT($B$2)*MC_Shocks!U196)</f>
        <v>584.852057740456</v>
      </c>
      <c r="X199" s="0" t="n">
        <f aca="false">W199*EXP((Inputs!$B$6-Inputs!$B$7-0.5*Inputs!$B$8^2)*$B$2+Inputs!$B$8*SQRT($B$2)*MC_Shocks!V196)</f>
        <v>589.194068062501</v>
      </c>
      <c r="Y199" s="0" t="n">
        <f aca="false">X199*EXP((Inputs!$B$6-Inputs!$B$7-0.5*Inputs!$B$8^2)*$B$2+Inputs!$B$8*SQRT($B$2)*MC_Shocks!W196)</f>
        <v>596.597888370978</v>
      </c>
      <c r="Z199" s="0" t="n">
        <f aca="false">Y199*EXP((Inputs!$B$6-Inputs!$B$7-0.5*Inputs!$B$8^2)*$B$2+Inputs!$B$8*SQRT($B$2)*MC_Shocks!X196)</f>
        <v>610.758840127494</v>
      </c>
      <c r="AA199" s="0" t="n">
        <f aca="false">Z199*EXP((Inputs!$B$6-Inputs!$B$7-0.5*Inputs!$B$8^2)*$B$2+Inputs!$B$8*SQRT($B$2)*MC_Shocks!Y196)</f>
        <v>612.031548713201</v>
      </c>
      <c r="AB199" s="0" t="n">
        <f aca="false">AA199*EXP((Inputs!$B$6-Inputs!$B$7-0.5*Inputs!$B$8^2)*$B$2+Inputs!$B$8*SQRT($B$2)*MC_Shocks!Z196)</f>
        <v>608.877972910064</v>
      </c>
      <c r="AC199" s="0" t="n">
        <f aca="false">AB199*EXP((Inputs!$B$6-Inputs!$B$7-0.5*Inputs!$B$8^2)*$B$2+Inputs!$B$8*SQRT($B$2)*MC_Shocks!AA196)</f>
        <v>611.127026447094</v>
      </c>
      <c r="AD199" s="0" t="n">
        <f aca="false">AC199*EXP((Inputs!$B$6-Inputs!$B$7-0.5*Inputs!$B$8^2)*$B$2+Inputs!$B$8*SQRT($B$2)*MC_Shocks!AB196)</f>
        <v>609.895302743629</v>
      </c>
      <c r="AE199" s="0" t="n">
        <f aca="false">AD199*EXP((Inputs!$B$6-Inputs!$B$7-0.5*Inputs!$B$8^2)*$B$2+Inputs!$B$8*SQRT($B$2)*MC_Shocks!AC196)</f>
        <v>614.449833946742</v>
      </c>
      <c r="AF199" s="0" t="n">
        <f aca="false">AE199*EXP((Inputs!$B$6-Inputs!$B$7-0.5*Inputs!$B$8^2)*$B$2+Inputs!$B$8*SQRT($B$2)*MC_Shocks!AD196)</f>
        <v>608.216717949137</v>
      </c>
      <c r="AG199" s="0" t="n">
        <f aca="false">AF199*EXP((Inputs!$B$6-Inputs!$B$7-0.5*Inputs!$B$8^2)*$B$2+Inputs!$B$8*SQRT($B$2)*MC_Shocks!AE196)</f>
        <v>619.810319958847</v>
      </c>
      <c r="AH199" s="0" t="n">
        <f aca="false">AG199*EXP((Inputs!$B$6-Inputs!$B$7-0.5*Inputs!$B$8^2)*$B$2+Inputs!$B$8*SQRT($B$2)*MC_Shocks!AF196)</f>
        <v>624.0926404007</v>
      </c>
      <c r="AI199" s="0" t="n">
        <f aca="false">AH199*EXP((Inputs!$B$6-Inputs!$B$7-0.5*Inputs!$B$8^2)*$B$2+Inputs!$B$8*SQRT($B$2)*MC_Shocks!AG196)</f>
        <v>615.868834024182</v>
      </c>
      <c r="AJ199" s="0" t="n">
        <f aca="false">AI199*EXP((Inputs!$B$6-Inputs!$B$7-0.5*Inputs!$B$8^2)*$B$2+Inputs!$B$8*SQRT($B$2)*MC_Shocks!AH196)</f>
        <v>612.472251782711</v>
      </c>
      <c r="AK199" s="0" t="n">
        <f aca="false">AJ199*EXP((Inputs!$B$6-Inputs!$B$7-0.5*Inputs!$B$8^2)*$B$2+Inputs!$B$8*SQRT($B$2)*MC_Shocks!AI196)</f>
        <v>616.508373589507</v>
      </c>
      <c r="AL199" s="0" t="n">
        <f aca="false">AK199*EXP((Inputs!$B$6-Inputs!$B$7-0.5*Inputs!$B$8^2)*$B$2+Inputs!$B$8*SQRT($B$2)*MC_Shocks!AJ196)</f>
        <v>622.347192425904</v>
      </c>
      <c r="AM199" s="0" t="n">
        <f aca="false">AL199*EXP((Inputs!$B$6-Inputs!$B$7-0.5*Inputs!$B$8^2)*$B$2+Inputs!$B$8*SQRT($B$2)*MC_Shocks!AK196)</f>
        <v>616.155791878422</v>
      </c>
      <c r="AN199" s="0" t="n">
        <f aca="false">AM199*EXP((Inputs!$B$6-Inputs!$B$7-0.5*Inputs!$B$8^2)*$B$2+Inputs!$B$8*SQRT($B$2)*MC_Shocks!AL196)</f>
        <v>619.709347903366</v>
      </c>
      <c r="AO199" s="0" t="n">
        <f aca="false">AN199*EXP((Inputs!$B$6-Inputs!$B$7-0.5*Inputs!$B$8^2)*$B$2+Inputs!$B$8*SQRT($B$2)*MC_Shocks!AM196)</f>
        <v>610.267100441087</v>
      </c>
      <c r="AP199" s="0" t="n">
        <f aca="false">AO199*EXP((Inputs!$B$6-Inputs!$B$7-0.5*Inputs!$B$8^2)*$B$2+Inputs!$B$8*SQRT($B$2)*MC_Shocks!AN196)</f>
        <v>609.892285658155</v>
      </c>
      <c r="AQ199" s="0" t="n">
        <f aca="false">AP199*EXP((Inputs!$B$6-Inputs!$B$7-0.5*Inputs!$B$8^2)*$B$2+Inputs!$B$8*SQRT($B$2)*MC_Shocks!AO196)</f>
        <v>615.3544926817</v>
      </c>
      <c r="AR199" s="0" t="n">
        <f aca="false">AQ199*EXP((Inputs!$B$6-Inputs!$B$7-0.5*Inputs!$B$8^2)*$B$2+Inputs!$B$8*SQRT($B$2)*MC_Shocks!AP196)</f>
        <v>612.725898044949</v>
      </c>
      <c r="AS199" s="0" t="n">
        <f aca="false">AR199*EXP((Inputs!$B$6-Inputs!$B$7-0.5*Inputs!$B$8^2)*$B$2+Inputs!$B$8*SQRT($B$2)*MC_Shocks!AQ196)</f>
        <v>605.501874922059</v>
      </c>
      <c r="AT199" s="0" t="n">
        <f aca="false">AS199*EXP((Inputs!$B$6-Inputs!$B$7-0.5*Inputs!$B$8^2)*$B$2+Inputs!$B$8*SQRT($B$2)*MC_Shocks!AR196)</f>
        <v>606.261798474973</v>
      </c>
      <c r="AU199" s="0" t="n">
        <f aca="false">AT199*EXP((Inputs!$B$6-Inputs!$B$7-0.5*Inputs!$B$8^2)*$B$2+Inputs!$B$8*SQRT($B$2)*MC_Shocks!AS196)</f>
        <v>603.417313774576</v>
      </c>
      <c r="AV199" s="0" t="n">
        <f aca="false">AU199*EXP((Inputs!$B$6-Inputs!$B$7-0.5*Inputs!$B$8^2)*$B$2+Inputs!$B$8*SQRT($B$2)*MC_Shocks!AT196)</f>
        <v>606.495682518762</v>
      </c>
      <c r="AW199" s="0" t="n">
        <f aca="false">AV199*EXP((Inputs!$B$6-Inputs!$B$7-0.5*Inputs!$B$8^2)*$B$2+Inputs!$B$8*SQRT($B$2)*MC_Shocks!AU196)</f>
        <v>602.307840370628</v>
      </c>
      <c r="AX199" s="0" t="n">
        <f aca="false">AW199*EXP((Inputs!$B$6-Inputs!$B$7-0.5*Inputs!$B$8^2)*$B$2+Inputs!$B$8*SQRT($B$2)*MC_Shocks!AV196)</f>
        <v>598.68387652909</v>
      </c>
      <c r="AY199" s="0" t="n">
        <f aca="false">AX199*EXP((Inputs!$B$6-Inputs!$B$7-0.5*Inputs!$B$8^2)*$B$2+Inputs!$B$8*SQRT($B$2)*MC_Shocks!AW196)</f>
        <v>589.217568638881</v>
      </c>
      <c r="AZ199" s="0" t="n">
        <f aca="false">AY199*EXP((Inputs!$B$6-Inputs!$B$7-0.5*Inputs!$B$8^2)*$B$2+Inputs!$B$8*SQRT($B$2)*MC_Shocks!AX196)</f>
        <v>590.068123861542</v>
      </c>
      <c r="BA199" s="0" t="n">
        <f aca="false">AZ199*EXP((Inputs!$B$6-Inputs!$B$7-0.5*Inputs!$B$8^2)*$B$2+Inputs!$B$8*SQRT($B$2)*MC_Shocks!AY196)</f>
        <v>589.371001774603</v>
      </c>
      <c r="BB199" s="0" t="n">
        <f aca="false">BA199*EXP((Inputs!$B$6-Inputs!$B$7-0.5*Inputs!$B$8^2)*$B$2+Inputs!$B$8*SQRT($B$2)*MC_Shocks!AZ196)</f>
        <v>583.895943502058</v>
      </c>
      <c r="BC199" s="0" t="n">
        <f aca="false">BB199*EXP((Inputs!$B$6-Inputs!$B$7-0.5*Inputs!$B$8^2)*$B$2+Inputs!$B$8*SQRT($B$2)*MC_Shocks!BA196)</f>
        <v>584.849479057518</v>
      </c>
      <c r="BD199" s="0" t="n">
        <f aca="false">BC199*EXP((Inputs!$B$6-Inputs!$B$7-0.5*Inputs!$B$8^2)*$B$2+Inputs!$B$8*SQRT($B$2)*MC_Shocks!BB196)</f>
        <v>589.689749155374</v>
      </c>
      <c r="BE199" s="0" t="n">
        <f aca="false">BD199*EXP((Inputs!$B$6-Inputs!$B$7-0.5*Inputs!$B$8^2)*$B$2+Inputs!$B$8*SQRT($B$2)*MC_Shocks!BC196)</f>
        <v>588.737718805953</v>
      </c>
      <c r="BF199" s="0" t="n">
        <f aca="false">BE199*EXP((Inputs!$B$6-Inputs!$B$7-0.5*Inputs!$B$8^2)*$B$2+Inputs!$B$8*SQRT($B$2)*MC_Shocks!BD196)</f>
        <v>590.047163004464</v>
      </c>
      <c r="BG199" s="0" t="n">
        <f aca="false">BF199*EXP((Inputs!$B$6-Inputs!$B$7-0.5*Inputs!$B$8^2)*$B$2+Inputs!$B$8*SQRT($B$2)*MC_Shocks!BE196)</f>
        <v>591.383653206485</v>
      </c>
      <c r="BH199" s="0" t="n">
        <f aca="false">BG199*EXP((Inputs!$B$6-Inputs!$B$7-0.5*Inputs!$B$8^2)*$B$2+Inputs!$B$8*SQRT($B$2)*MC_Shocks!BF196)</f>
        <v>585.815792203422</v>
      </c>
      <c r="BI199" s="0" t="n">
        <f aca="false">BH199*EXP((Inputs!$B$6-Inputs!$B$7-0.5*Inputs!$B$8^2)*$B$2+Inputs!$B$8*SQRT($B$2)*MC_Shocks!BG196)</f>
        <v>595.507828717125</v>
      </c>
      <c r="BJ199" s="0" t="n">
        <f aca="false">BI199*EXP((Inputs!$B$6-Inputs!$B$7-0.5*Inputs!$B$8^2)*$B$2+Inputs!$B$8*SQRT($B$2)*MC_Shocks!BH196)</f>
        <v>593.343583217702</v>
      </c>
      <c r="BK199" s="0" t="n">
        <f aca="false">BJ199*EXP((Inputs!$B$6-Inputs!$B$7-0.5*Inputs!$B$8^2)*$B$2+Inputs!$B$8*SQRT($B$2)*MC_Shocks!BI196)</f>
        <v>596.496218178755</v>
      </c>
      <c r="BL199" s="0" t="n">
        <f aca="false">BK199*EXP((Inputs!$B$6-Inputs!$B$7-0.5*Inputs!$B$8^2)*$B$2+Inputs!$B$8*SQRT($B$2)*MC_Shocks!BJ196)</f>
        <v>600.203871895991</v>
      </c>
      <c r="BM199" s="0" t="n">
        <f aca="false">BL199*EXP((Inputs!$B$6-Inputs!$B$7-0.5*Inputs!$B$8^2)*$B$2+Inputs!$B$8*SQRT($B$2)*MC_Shocks!BK196)</f>
        <v>599.596128266954</v>
      </c>
      <c r="BN199" s="0" t="n">
        <f aca="false">AVERAGE(C199:BM199)</f>
        <v>596.185715001295</v>
      </c>
      <c r="BO199" s="0" t="n">
        <f aca="false">MAX(B199:BM199)</f>
        <v>624.0926404007</v>
      </c>
      <c r="BP199" s="0" t="n">
        <f aca="false">MAX(BM199-Inputs!$B$4,0)</f>
        <v>24.5961282669538</v>
      </c>
      <c r="BQ199" s="0" t="n">
        <f aca="false">MAX(Inputs!$B$4-BM199,0)</f>
        <v>0</v>
      </c>
      <c r="BR199" s="0" t="n">
        <f aca="false">MAX(BN199-Inputs!$B$4,0)</f>
        <v>21.185715001295</v>
      </c>
      <c r="BS199" s="0" t="n">
        <f aca="false">IF(BO199&gt;=Inputs!$B$9,0,MAX(BM199-Inputs!$B$4,0))</f>
        <v>0</v>
      </c>
    </row>
    <row r="200" customFormat="false" ht="15" hidden="false" customHeight="false" outlineLevel="0" collapsed="false">
      <c r="A200" s="0" t="n">
        <v>196</v>
      </c>
      <c r="B200" s="0" t="n">
        <f aca="false">Inputs!$B$3</f>
        <v>574.788024902344</v>
      </c>
      <c r="C200" s="0" t="n">
        <f aca="false">B200*EXP((Inputs!$B$6-Inputs!$B$7-0.5*Inputs!$B$8^2)*$B$2+Inputs!$B$8*SQRT($B$2)*MC_Shocks!A197)</f>
        <v>577.616023931637</v>
      </c>
      <c r="D200" s="0" t="n">
        <f aca="false">C200*EXP((Inputs!$B$6-Inputs!$B$7-0.5*Inputs!$B$8^2)*$B$2+Inputs!$B$8*SQRT($B$2)*MC_Shocks!B197)</f>
        <v>578.798111211568</v>
      </c>
      <c r="E200" s="0" t="n">
        <f aca="false">D200*EXP((Inputs!$B$6-Inputs!$B$7-0.5*Inputs!$B$8^2)*$B$2+Inputs!$B$8*SQRT($B$2)*MC_Shocks!C197)</f>
        <v>572.379354260903</v>
      </c>
      <c r="F200" s="0" t="n">
        <f aca="false">E200*EXP((Inputs!$B$6-Inputs!$B$7-0.5*Inputs!$B$8^2)*$B$2+Inputs!$B$8*SQRT($B$2)*MC_Shocks!D197)</f>
        <v>570.92645422166</v>
      </c>
      <c r="G200" s="0" t="n">
        <f aca="false">F200*EXP((Inputs!$B$6-Inputs!$B$7-0.5*Inputs!$B$8^2)*$B$2+Inputs!$B$8*SQRT($B$2)*MC_Shocks!E197)</f>
        <v>568.212452543701</v>
      </c>
      <c r="H200" s="0" t="n">
        <f aca="false">G200*EXP((Inputs!$B$6-Inputs!$B$7-0.5*Inputs!$B$8^2)*$B$2+Inputs!$B$8*SQRT($B$2)*MC_Shocks!F197)</f>
        <v>566.188299369951</v>
      </c>
      <c r="I200" s="0" t="n">
        <f aca="false">H200*EXP((Inputs!$B$6-Inputs!$B$7-0.5*Inputs!$B$8^2)*$B$2+Inputs!$B$8*SQRT($B$2)*MC_Shocks!G197)</f>
        <v>560.41435438112</v>
      </c>
      <c r="J200" s="0" t="n">
        <f aca="false">I200*EXP((Inputs!$B$6-Inputs!$B$7-0.5*Inputs!$B$8^2)*$B$2+Inputs!$B$8*SQRT($B$2)*MC_Shocks!H197)</f>
        <v>565.497972994014</v>
      </c>
      <c r="K200" s="0" t="n">
        <f aca="false">J200*EXP((Inputs!$B$6-Inputs!$B$7-0.5*Inputs!$B$8^2)*$B$2+Inputs!$B$8*SQRT($B$2)*MC_Shocks!I197)</f>
        <v>572.784516503594</v>
      </c>
      <c r="L200" s="0" t="n">
        <f aca="false">K200*EXP((Inputs!$B$6-Inputs!$B$7-0.5*Inputs!$B$8^2)*$B$2+Inputs!$B$8*SQRT($B$2)*MC_Shocks!J197)</f>
        <v>577.300178463208</v>
      </c>
      <c r="M200" s="0" t="n">
        <f aca="false">L200*EXP((Inputs!$B$6-Inputs!$B$7-0.5*Inputs!$B$8^2)*$B$2+Inputs!$B$8*SQRT($B$2)*MC_Shocks!K197)</f>
        <v>583.203252505483</v>
      </c>
      <c r="N200" s="0" t="n">
        <f aca="false">M200*EXP((Inputs!$B$6-Inputs!$B$7-0.5*Inputs!$B$8^2)*$B$2+Inputs!$B$8*SQRT($B$2)*MC_Shocks!L197)</f>
        <v>581.665831806947</v>
      </c>
      <c r="O200" s="0" t="n">
        <f aca="false">N200*EXP((Inputs!$B$6-Inputs!$B$7-0.5*Inputs!$B$8^2)*$B$2+Inputs!$B$8*SQRT($B$2)*MC_Shocks!M197)</f>
        <v>578.791921739639</v>
      </c>
      <c r="P200" s="0" t="n">
        <f aca="false">O200*EXP((Inputs!$B$6-Inputs!$B$7-0.5*Inputs!$B$8^2)*$B$2+Inputs!$B$8*SQRT($B$2)*MC_Shocks!N197)</f>
        <v>575.28229307489</v>
      </c>
      <c r="Q200" s="0" t="n">
        <f aca="false">P200*EXP((Inputs!$B$6-Inputs!$B$7-0.5*Inputs!$B$8^2)*$B$2+Inputs!$B$8*SQRT($B$2)*MC_Shocks!O197)</f>
        <v>578.283674391375</v>
      </c>
      <c r="R200" s="0" t="n">
        <f aca="false">Q200*EXP((Inputs!$B$6-Inputs!$B$7-0.5*Inputs!$B$8^2)*$B$2+Inputs!$B$8*SQRT($B$2)*MC_Shocks!P197)</f>
        <v>579.380914381166</v>
      </c>
      <c r="S200" s="0" t="n">
        <f aca="false">R200*EXP((Inputs!$B$6-Inputs!$B$7-0.5*Inputs!$B$8^2)*$B$2+Inputs!$B$8*SQRT($B$2)*MC_Shocks!Q197)</f>
        <v>579.080716949049</v>
      </c>
      <c r="T200" s="0" t="n">
        <f aca="false">S200*EXP((Inputs!$B$6-Inputs!$B$7-0.5*Inputs!$B$8^2)*$B$2+Inputs!$B$8*SQRT($B$2)*MC_Shocks!R197)</f>
        <v>585.116262001173</v>
      </c>
      <c r="U200" s="0" t="n">
        <f aca="false">T200*EXP((Inputs!$B$6-Inputs!$B$7-0.5*Inputs!$B$8^2)*$B$2+Inputs!$B$8*SQRT($B$2)*MC_Shocks!S197)</f>
        <v>587.054275235695</v>
      </c>
      <c r="V200" s="0" t="n">
        <f aca="false">U200*EXP((Inputs!$B$6-Inputs!$B$7-0.5*Inputs!$B$8^2)*$B$2+Inputs!$B$8*SQRT($B$2)*MC_Shocks!T197)</f>
        <v>583.21655514337</v>
      </c>
      <c r="W200" s="0" t="n">
        <f aca="false">V200*EXP((Inputs!$B$6-Inputs!$B$7-0.5*Inputs!$B$8^2)*$B$2+Inputs!$B$8*SQRT($B$2)*MC_Shocks!U197)</f>
        <v>580.129451900426</v>
      </c>
      <c r="X200" s="0" t="n">
        <f aca="false">W200*EXP((Inputs!$B$6-Inputs!$B$7-0.5*Inputs!$B$8^2)*$B$2+Inputs!$B$8*SQRT($B$2)*MC_Shocks!V197)</f>
        <v>583.331610908335</v>
      </c>
      <c r="Y200" s="0" t="n">
        <f aca="false">X200*EXP((Inputs!$B$6-Inputs!$B$7-0.5*Inputs!$B$8^2)*$B$2+Inputs!$B$8*SQRT($B$2)*MC_Shocks!W197)</f>
        <v>588.227736157456</v>
      </c>
      <c r="Z200" s="0" t="n">
        <f aca="false">Y200*EXP((Inputs!$B$6-Inputs!$B$7-0.5*Inputs!$B$8^2)*$B$2+Inputs!$B$8*SQRT($B$2)*MC_Shocks!X197)</f>
        <v>590.863463670593</v>
      </c>
      <c r="AA200" s="0" t="n">
        <f aca="false">Z200*EXP((Inputs!$B$6-Inputs!$B$7-0.5*Inputs!$B$8^2)*$B$2+Inputs!$B$8*SQRT($B$2)*MC_Shocks!Y197)</f>
        <v>599.878561310692</v>
      </c>
      <c r="AB200" s="0" t="n">
        <f aca="false">AA200*EXP((Inputs!$B$6-Inputs!$B$7-0.5*Inputs!$B$8^2)*$B$2+Inputs!$B$8*SQRT($B$2)*MC_Shocks!Z197)</f>
        <v>607.767260031762</v>
      </c>
      <c r="AC200" s="0" t="n">
        <f aca="false">AB200*EXP((Inputs!$B$6-Inputs!$B$7-0.5*Inputs!$B$8^2)*$B$2+Inputs!$B$8*SQRT($B$2)*MC_Shocks!AA197)</f>
        <v>609.954924677416</v>
      </c>
      <c r="AD200" s="0" t="n">
        <f aca="false">AC200*EXP((Inputs!$B$6-Inputs!$B$7-0.5*Inputs!$B$8^2)*$B$2+Inputs!$B$8*SQRT($B$2)*MC_Shocks!AB197)</f>
        <v>605.967867375318</v>
      </c>
      <c r="AE200" s="0" t="n">
        <f aca="false">AD200*EXP((Inputs!$B$6-Inputs!$B$7-0.5*Inputs!$B$8^2)*$B$2+Inputs!$B$8*SQRT($B$2)*MC_Shocks!AC197)</f>
        <v>599.759780029178</v>
      </c>
      <c r="AF200" s="0" t="n">
        <f aca="false">AE200*EXP((Inputs!$B$6-Inputs!$B$7-0.5*Inputs!$B$8^2)*$B$2+Inputs!$B$8*SQRT($B$2)*MC_Shocks!AD197)</f>
        <v>597.975899846134</v>
      </c>
      <c r="AG200" s="0" t="n">
        <f aca="false">AF200*EXP((Inputs!$B$6-Inputs!$B$7-0.5*Inputs!$B$8^2)*$B$2+Inputs!$B$8*SQRT($B$2)*MC_Shocks!AE197)</f>
        <v>601.61637567793</v>
      </c>
      <c r="AH200" s="0" t="n">
        <f aca="false">AG200*EXP((Inputs!$B$6-Inputs!$B$7-0.5*Inputs!$B$8^2)*$B$2+Inputs!$B$8*SQRT($B$2)*MC_Shocks!AF197)</f>
        <v>610.455280465223</v>
      </c>
      <c r="AI200" s="0" t="n">
        <f aca="false">AH200*EXP((Inputs!$B$6-Inputs!$B$7-0.5*Inputs!$B$8^2)*$B$2+Inputs!$B$8*SQRT($B$2)*MC_Shocks!AG197)</f>
        <v>612.537986301982</v>
      </c>
      <c r="AJ200" s="0" t="n">
        <f aca="false">AI200*EXP((Inputs!$B$6-Inputs!$B$7-0.5*Inputs!$B$8^2)*$B$2+Inputs!$B$8*SQRT($B$2)*MC_Shocks!AH197)</f>
        <v>618.301819303186</v>
      </c>
      <c r="AK200" s="0" t="n">
        <f aca="false">AJ200*EXP((Inputs!$B$6-Inputs!$B$7-0.5*Inputs!$B$8^2)*$B$2+Inputs!$B$8*SQRT($B$2)*MC_Shocks!AI197)</f>
        <v>617.157977207627</v>
      </c>
      <c r="AL200" s="0" t="n">
        <f aca="false">AK200*EXP((Inputs!$B$6-Inputs!$B$7-0.5*Inputs!$B$8^2)*$B$2+Inputs!$B$8*SQRT($B$2)*MC_Shocks!AJ197)</f>
        <v>620.273036700232</v>
      </c>
      <c r="AM200" s="0" t="n">
        <f aca="false">AL200*EXP((Inputs!$B$6-Inputs!$B$7-0.5*Inputs!$B$8^2)*$B$2+Inputs!$B$8*SQRT($B$2)*MC_Shocks!AK197)</f>
        <v>624.396602992483</v>
      </c>
      <c r="AN200" s="0" t="n">
        <f aca="false">AM200*EXP((Inputs!$B$6-Inputs!$B$7-0.5*Inputs!$B$8^2)*$B$2+Inputs!$B$8*SQRT($B$2)*MC_Shocks!AL197)</f>
        <v>614.725626053035</v>
      </c>
      <c r="AO200" s="0" t="n">
        <f aca="false">AN200*EXP((Inputs!$B$6-Inputs!$B$7-0.5*Inputs!$B$8^2)*$B$2+Inputs!$B$8*SQRT($B$2)*MC_Shocks!AM197)</f>
        <v>612.770553927781</v>
      </c>
      <c r="AP200" s="0" t="n">
        <f aca="false">AO200*EXP((Inputs!$B$6-Inputs!$B$7-0.5*Inputs!$B$8^2)*$B$2+Inputs!$B$8*SQRT($B$2)*MC_Shocks!AN197)</f>
        <v>617.462803471941</v>
      </c>
      <c r="AQ200" s="0" t="n">
        <f aca="false">AP200*EXP((Inputs!$B$6-Inputs!$B$7-0.5*Inputs!$B$8^2)*$B$2+Inputs!$B$8*SQRT($B$2)*MC_Shocks!AO197)</f>
        <v>618.86707227859</v>
      </c>
      <c r="AR200" s="0" t="n">
        <f aca="false">AQ200*EXP((Inputs!$B$6-Inputs!$B$7-0.5*Inputs!$B$8^2)*$B$2+Inputs!$B$8*SQRT($B$2)*MC_Shocks!AP197)</f>
        <v>613.07846184754</v>
      </c>
      <c r="AS200" s="0" t="n">
        <f aca="false">AR200*EXP((Inputs!$B$6-Inputs!$B$7-0.5*Inputs!$B$8^2)*$B$2+Inputs!$B$8*SQRT($B$2)*MC_Shocks!AQ197)</f>
        <v>601.429418446883</v>
      </c>
      <c r="AT200" s="0" t="n">
        <f aca="false">AS200*EXP((Inputs!$B$6-Inputs!$B$7-0.5*Inputs!$B$8^2)*$B$2+Inputs!$B$8*SQRT($B$2)*MC_Shocks!AR197)</f>
        <v>599.743335363164</v>
      </c>
      <c r="AU200" s="0" t="n">
        <f aca="false">AT200*EXP((Inputs!$B$6-Inputs!$B$7-0.5*Inputs!$B$8^2)*$B$2+Inputs!$B$8*SQRT($B$2)*MC_Shocks!AS197)</f>
        <v>599.459388871328</v>
      </c>
      <c r="AV200" s="0" t="n">
        <f aca="false">AU200*EXP((Inputs!$B$6-Inputs!$B$7-0.5*Inputs!$B$8^2)*$B$2+Inputs!$B$8*SQRT($B$2)*MC_Shocks!AT197)</f>
        <v>595.326760403496</v>
      </c>
      <c r="AW200" s="0" t="n">
        <f aca="false">AV200*EXP((Inputs!$B$6-Inputs!$B$7-0.5*Inputs!$B$8^2)*$B$2+Inputs!$B$8*SQRT($B$2)*MC_Shocks!AU197)</f>
        <v>596.05911410692</v>
      </c>
      <c r="AX200" s="0" t="n">
        <f aca="false">AW200*EXP((Inputs!$B$6-Inputs!$B$7-0.5*Inputs!$B$8^2)*$B$2+Inputs!$B$8*SQRT($B$2)*MC_Shocks!AV197)</f>
        <v>598.514840539075</v>
      </c>
      <c r="AY200" s="0" t="n">
        <f aca="false">AX200*EXP((Inputs!$B$6-Inputs!$B$7-0.5*Inputs!$B$8^2)*$B$2+Inputs!$B$8*SQRT($B$2)*MC_Shocks!AW197)</f>
        <v>601.764506635182</v>
      </c>
      <c r="AZ200" s="0" t="n">
        <f aca="false">AY200*EXP((Inputs!$B$6-Inputs!$B$7-0.5*Inputs!$B$8^2)*$B$2+Inputs!$B$8*SQRT($B$2)*MC_Shocks!AX197)</f>
        <v>590.67804071117</v>
      </c>
      <c r="BA200" s="0" t="n">
        <f aca="false">AZ200*EXP((Inputs!$B$6-Inputs!$B$7-0.5*Inputs!$B$8^2)*$B$2+Inputs!$B$8*SQRT($B$2)*MC_Shocks!AY197)</f>
        <v>584.606665199617</v>
      </c>
      <c r="BB200" s="0" t="n">
        <f aca="false">BA200*EXP((Inputs!$B$6-Inputs!$B$7-0.5*Inputs!$B$8^2)*$B$2+Inputs!$B$8*SQRT($B$2)*MC_Shocks!AZ197)</f>
        <v>583.250648074218</v>
      </c>
      <c r="BC200" s="0" t="n">
        <f aca="false">BB200*EXP((Inputs!$B$6-Inputs!$B$7-0.5*Inputs!$B$8^2)*$B$2+Inputs!$B$8*SQRT($B$2)*MC_Shocks!BA197)</f>
        <v>585.959325572847</v>
      </c>
      <c r="BD200" s="0" t="n">
        <f aca="false">BC200*EXP((Inputs!$B$6-Inputs!$B$7-0.5*Inputs!$B$8^2)*$B$2+Inputs!$B$8*SQRT($B$2)*MC_Shocks!BB197)</f>
        <v>588.293385820439</v>
      </c>
      <c r="BE200" s="0" t="n">
        <f aca="false">BD200*EXP((Inputs!$B$6-Inputs!$B$7-0.5*Inputs!$B$8^2)*$B$2+Inputs!$B$8*SQRT($B$2)*MC_Shocks!BC197)</f>
        <v>590.555389668104</v>
      </c>
      <c r="BF200" s="0" t="n">
        <f aca="false">BE200*EXP((Inputs!$B$6-Inputs!$B$7-0.5*Inputs!$B$8^2)*$B$2+Inputs!$B$8*SQRT($B$2)*MC_Shocks!BD197)</f>
        <v>588.817401220871</v>
      </c>
      <c r="BG200" s="0" t="n">
        <f aca="false">BF200*EXP((Inputs!$B$6-Inputs!$B$7-0.5*Inputs!$B$8^2)*$B$2+Inputs!$B$8*SQRT($B$2)*MC_Shocks!BE197)</f>
        <v>587.344391335624</v>
      </c>
      <c r="BH200" s="0" t="n">
        <f aca="false">BG200*EXP((Inputs!$B$6-Inputs!$B$7-0.5*Inputs!$B$8^2)*$B$2+Inputs!$B$8*SQRT($B$2)*MC_Shocks!BF197)</f>
        <v>584.015699499535</v>
      </c>
      <c r="BI200" s="0" t="n">
        <f aca="false">BH200*EXP((Inputs!$B$6-Inputs!$B$7-0.5*Inputs!$B$8^2)*$B$2+Inputs!$B$8*SQRT($B$2)*MC_Shocks!BG197)</f>
        <v>587.641017457987</v>
      </c>
      <c r="BJ200" s="0" t="n">
        <f aca="false">BI200*EXP((Inputs!$B$6-Inputs!$B$7-0.5*Inputs!$B$8^2)*$B$2+Inputs!$B$8*SQRT($B$2)*MC_Shocks!BH197)</f>
        <v>583.420603471505</v>
      </c>
      <c r="BK200" s="0" t="n">
        <f aca="false">BJ200*EXP((Inputs!$B$6-Inputs!$B$7-0.5*Inputs!$B$8^2)*$B$2+Inputs!$B$8*SQRT($B$2)*MC_Shocks!BI197)</f>
        <v>587.423489137434</v>
      </c>
      <c r="BL200" s="0" t="n">
        <f aca="false">BK200*EXP((Inputs!$B$6-Inputs!$B$7-0.5*Inputs!$B$8^2)*$B$2+Inputs!$B$8*SQRT($B$2)*MC_Shocks!BJ197)</f>
        <v>588.448390180796</v>
      </c>
      <c r="BM200" s="0" t="n">
        <f aca="false">BL200*EXP((Inputs!$B$6-Inputs!$B$7-0.5*Inputs!$B$8^2)*$B$2+Inputs!$B$8*SQRT($B$2)*MC_Shocks!BK197)</f>
        <v>588.29364367712</v>
      </c>
      <c r="BN200" s="0" t="n">
        <f aca="false">AVERAGE(C200:BM200)</f>
        <v>591.710143216481</v>
      </c>
      <c r="BO200" s="0" t="n">
        <f aca="false">MAX(B200:BM200)</f>
        <v>624.396602992483</v>
      </c>
      <c r="BP200" s="0" t="n">
        <f aca="false">MAX(BM200-Inputs!$B$4,0)</f>
        <v>13.2936436771199</v>
      </c>
      <c r="BQ200" s="0" t="n">
        <f aca="false">MAX(Inputs!$B$4-BM200,0)</f>
        <v>0</v>
      </c>
      <c r="BR200" s="0" t="n">
        <f aca="false">MAX(BN200-Inputs!$B$4,0)</f>
        <v>16.710143216481</v>
      </c>
      <c r="BS200" s="0" t="n">
        <f aca="false">IF(BO200&gt;=Inputs!$B$9,0,MAX(BM200-Inputs!$B$4,0))</f>
        <v>0</v>
      </c>
    </row>
    <row r="201" customFormat="false" ht="15" hidden="false" customHeight="false" outlineLevel="0" collapsed="false">
      <c r="A201" s="0" t="n">
        <v>197</v>
      </c>
      <c r="B201" s="0" t="n">
        <f aca="false">Inputs!$B$3</f>
        <v>574.788024902344</v>
      </c>
      <c r="C201" s="0" t="n">
        <f aca="false">B201*EXP((Inputs!$B$6-Inputs!$B$7-0.5*Inputs!$B$8^2)*$B$2+Inputs!$B$8*SQRT($B$2)*MC_Shocks!A198)</f>
        <v>571.855301643623</v>
      </c>
      <c r="D201" s="0" t="n">
        <f aca="false">C201*EXP((Inputs!$B$6-Inputs!$B$7-0.5*Inputs!$B$8^2)*$B$2+Inputs!$B$8*SQRT($B$2)*MC_Shocks!B198)</f>
        <v>565.792191096624</v>
      </c>
      <c r="E201" s="0" t="n">
        <f aca="false">D201*EXP((Inputs!$B$6-Inputs!$B$7-0.5*Inputs!$B$8^2)*$B$2+Inputs!$B$8*SQRT($B$2)*MC_Shocks!C198)</f>
        <v>562.945815420958</v>
      </c>
      <c r="F201" s="0" t="n">
        <f aca="false">E201*EXP((Inputs!$B$6-Inputs!$B$7-0.5*Inputs!$B$8^2)*$B$2+Inputs!$B$8*SQRT($B$2)*MC_Shocks!D198)</f>
        <v>561.526954242489</v>
      </c>
      <c r="G201" s="0" t="n">
        <f aca="false">F201*EXP((Inputs!$B$6-Inputs!$B$7-0.5*Inputs!$B$8^2)*$B$2+Inputs!$B$8*SQRT($B$2)*MC_Shocks!E198)</f>
        <v>551.124494966354</v>
      </c>
      <c r="H201" s="0" t="n">
        <f aca="false">G201*EXP((Inputs!$B$6-Inputs!$B$7-0.5*Inputs!$B$8^2)*$B$2+Inputs!$B$8*SQRT($B$2)*MC_Shocks!F198)</f>
        <v>550.314231058961</v>
      </c>
      <c r="I201" s="0" t="n">
        <f aca="false">H201*EXP((Inputs!$B$6-Inputs!$B$7-0.5*Inputs!$B$8^2)*$B$2+Inputs!$B$8*SQRT($B$2)*MC_Shocks!G198)</f>
        <v>554.416751477588</v>
      </c>
      <c r="J201" s="0" t="n">
        <f aca="false">I201*EXP((Inputs!$B$6-Inputs!$B$7-0.5*Inputs!$B$8^2)*$B$2+Inputs!$B$8*SQRT($B$2)*MC_Shocks!H198)</f>
        <v>556.969626630722</v>
      </c>
      <c r="K201" s="0" t="n">
        <f aca="false">J201*EXP((Inputs!$B$6-Inputs!$B$7-0.5*Inputs!$B$8^2)*$B$2+Inputs!$B$8*SQRT($B$2)*MC_Shocks!I198)</f>
        <v>554.833824734205</v>
      </c>
      <c r="L201" s="0" t="n">
        <f aca="false">K201*EXP((Inputs!$B$6-Inputs!$B$7-0.5*Inputs!$B$8^2)*$B$2+Inputs!$B$8*SQRT($B$2)*MC_Shocks!J198)</f>
        <v>555.0928103154</v>
      </c>
      <c r="M201" s="0" t="n">
        <f aca="false">L201*EXP((Inputs!$B$6-Inputs!$B$7-0.5*Inputs!$B$8^2)*$B$2+Inputs!$B$8*SQRT($B$2)*MC_Shocks!K198)</f>
        <v>552.701250544658</v>
      </c>
      <c r="N201" s="0" t="n">
        <f aca="false">M201*EXP((Inputs!$B$6-Inputs!$B$7-0.5*Inputs!$B$8^2)*$B$2+Inputs!$B$8*SQRT($B$2)*MC_Shocks!L198)</f>
        <v>553.406084612727</v>
      </c>
      <c r="O201" s="0" t="n">
        <f aca="false">N201*EXP((Inputs!$B$6-Inputs!$B$7-0.5*Inputs!$B$8^2)*$B$2+Inputs!$B$8*SQRT($B$2)*MC_Shocks!M198)</f>
        <v>560.261705180614</v>
      </c>
      <c r="P201" s="0" t="n">
        <f aca="false">O201*EXP((Inputs!$B$6-Inputs!$B$7-0.5*Inputs!$B$8^2)*$B$2+Inputs!$B$8*SQRT($B$2)*MC_Shocks!N198)</f>
        <v>564.636067998582</v>
      </c>
      <c r="Q201" s="0" t="n">
        <f aca="false">P201*EXP((Inputs!$B$6-Inputs!$B$7-0.5*Inputs!$B$8^2)*$B$2+Inputs!$B$8*SQRT($B$2)*MC_Shocks!O198)</f>
        <v>567.027137873485</v>
      </c>
      <c r="R201" s="0" t="n">
        <f aca="false">Q201*EXP((Inputs!$B$6-Inputs!$B$7-0.5*Inputs!$B$8^2)*$B$2+Inputs!$B$8*SQRT($B$2)*MC_Shocks!P198)</f>
        <v>564.867649894005</v>
      </c>
      <c r="S201" s="0" t="n">
        <f aca="false">R201*EXP((Inputs!$B$6-Inputs!$B$7-0.5*Inputs!$B$8^2)*$B$2+Inputs!$B$8*SQRT($B$2)*MC_Shocks!Q198)</f>
        <v>568.29179787226</v>
      </c>
      <c r="T201" s="0" t="n">
        <f aca="false">S201*EXP((Inputs!$B$6-Inputs!$B$7-0.5*Inputs!$B$8^2)*$B$2+Inputs!$B$8*SQRT($B$2)*MC_Shocks!R198)</f>
        <v>560.790510456291</v>
      </c>
      <c r="U201" s="0" t="n">
        <f aca="false">T201*EXP((Inputs!$B$6-Inputs!$B$7-0.5*Inputs!$B$8^2)*$B$2+Inputs!$B$8*SQRT($B$2)*MC_Shocks!S198)</f>
        <v>559.72177590437</v>
      </c>
      <c r="V201" s="0" t="n">
        <f aca="false">U201*EXP((Inputs!$B$6-Inputs!$B$7-0.5*Inputs!$B$8^2)*$B$2+Inputs!$B$8*SQRT($B$2)*MC_Shocks!T198)</f>
        <v>562.372656025229</v>
      </c>
      <c r="W201" s="0" t="n">
        <f aca="false">V201*EXP((Inputs!$B$6-Inputs!$B$7-0.5*Inputs!$B$8^2)*$B$2+Inputs!$B$8*SQRT($B$2)*MC_Shocks!U198)</f>
        <v>565.738965132883</v>
      </c>
      <c r="X201" s="0" t="n">
        <f aca="false">W201*EXP((Inputs!$B$6-Inputs!$B$7-0.5*Inputs!$B$8^2)*$B$2+Inputs!$B$8*SQRT($B$2)*MC_Shocks!V198)</f>
        <v>568.807051017063</v>
      </c>
      <c r="Y201" s="0" t="n">
        <f aca="false">X201*EXP((Inputs!$B$6-Inputs!$B$7-0.5*Inputs!$B$8^2)*$B$2+Inputs!$B$8*SQRT($B$2)*MC_Shocks!W198)</f>
        <v>570.192762101514</v>
      </c>
      <c r="Z201" s="0" t="n">
        <f aca="false">Y201*EXP((Inputs!$B$6-Inputs!$B$7-0.5*Inputs!$B$8^2)*$B$2+Inputs!$B$8*SQRT($B$2)*MC_Shocks!X198)</f>
        <v>569.361827014902</v>
      </c>
      <c r="AA201" s="0" t="n">
        <f aca="false">Z201*EXP((Inputs!$B$6-Inputs!$B$7-0.5*Inputs!$B$8^2)*$B$2+Inputs!$B$8*SQRT($B$2)*MC_Shocks!Y198)</f>
        <v>571.85084790784</v>
      </c>
      <c r="AB201" s="0" t="n">
        <f aca="false">AA201*EXP((Inputs!$B$6-Inputs!$B$7-0.5*Inputs!$B$8^2)*$B$2+Inputs!$B$8*SQRT($B$2)*MC_Shocks!Z198)</f>
        <v>567.59805594266</v>
      </c>
      <c r="AC201" s="0" t="n">
        <f aca="false">AB201*EXP((Inputs!$B$6-Inputs!$B$7-0.5*Inputs!$B$8^2)*$B$2+Inputs!$B$8*SQRT($B$2)*MC_Shocks!AA198)</f>
        <v>563.860599068941</v>
      </c>
      <c r="AD201" s="0" t="n">
        <f aca="false">AC201*EXP((Inputs!$B$6-Inputs!$B$7-0.5*Inputs!$B$8^2)*$B$2+Inputs!$B$8*SQRT($B$2)*MC_Shocks!AB198)</f>
        <v>564.190027347559</v>
      </c>
      <c r="AE201" s="0" t="n">
        <f aca="false">AD201*EXP((Inputs!$B$6-Inputs!$B$7-0.5*Inputs!$B$8^2)*$B$2+Inputs!$B$8*SQRT($B$2)*MC_Shocks!AC198)</f>
        <v>565.019034821915</v>
      </c>
      <c r="AF201" s="0" t="n">
        <f aca="false">AE201*EXP((Inputs!$B$6-Inputs!$B$7-0.5*Inputs!$B$8^2)*$B$2+Inputs!$B$8*SQRT($B$2)*MC_Shocks!AD198)</f>
        <v>556.947630169412</v>
      </c>
      <c r="AG201" s="0" t="n">
        <f aca="false">AF201*EXP((Inputs!$B$6-Inputs!$B$7-0.5*Inputs!$B$8^2)*$B$2+Inputs!$B$8*SQRT($B$2)*MC_Shocks!AE198)</f>
        <v>559.014940765185</v>
      </c>
      <c r="AH201" s="0" t="n">
        <f aca="false">AG201*EXP((Inputs!$B$6-Inputs!$B$7-0.5*Inputs!$B$8^2)*$B$2+Inputs!$B$8*SQRT($B$2)*MC_Shocks!AF198)</f>
        <v>562.505297746662</v>
      </c>
      <c r="AI201" s="0" t="n">
        <f aca="false">AH201*EXP((Inputs!$B$6-Inputs!$B$7-0.5*Inputs!$B$8^2)*$B$2+Inputs!$B$8*SQRT($B$2)*MC_Shocks!AG198)</f>
        <v>562.213560832716</v>
      </c>
      <c r="AJ201" s="0" t="n">
        <f aca="false">AI201*EXP((Inputs!$B$6-Inputs!$B$7-0.5*Inputs!$B$8^2)*$B$2+Inputs!$B$8*SQRT($B$2)*MC_Shocks!AH198)</f>
        <v>572.95813733003</v>
      </c>
      <c r="AK201" s="0" t="n">
        <f aca="false">AJ201*EXP((Inputs!$B$6-Inputs!$B$7-0.5*Inputs!$B$8^2)*$B$2+Inputs!$B$8*SQRT($B$2)*MC_Shocks!AI198)</f>
        <v>569.916173198686</v>
      </c>
      <c r="AL201" s="0" t="n">
        <f aca="false">AK201*EXP((Inputs!$B$6-Inputs!$B$7-0.5*Inputs!$B$8^2)*$B$2+Inputs!$B$8*SQRT($B$2)*MC_Shocks!AJ198)</f>
        <v>568.3395973891</v>
      </c>
      <c r="AM201" s="0" t="n">
        <f aca="false">AL201*EXP((Inputs!$B$6-Inputs!$B$7-0.5*Inputs!$B$8^2)*$B$2+Inputs!$B$8*SQRT($B$2)*MC_Shocks!AK198)</f>
        <v>566.614625696308</v>
      </c>
      <c r="AN201" s="0" t="n">
        <f aca="false">AM201*EXP((Inputs!$B$6-Inputs!$B$7-0.5*Inputs!$B$8^2)*$B$2+Inputs!$B$8*SQRT($B$2)*MC_Shocks!AL198)</f>
        <v>566.325688743946</v>
      </c>
      <c r="AO201" s="0" t="n">
        <f aca="false">AN201*EXP((Inputs!$B$6-Inputs!$B$7-0.5*Inputs!$B$8^2)*$B$2+Inputs!$B$8*SQRT($B$2)*MC_Shocks!AM198)</f>
        <v>564.904054183496</v>
      </c>
      <c r="AP201" s="0" t="n">
        <f aca="false">AO201*EXP((Inputs!$B$6-Inputs!$B$7-0.5*Inputs!$B$8^2)*$B$2+Inputs!$B$8*SQRT($B$2)*MC_Shocks!AN198)</f>
        <v>558.687373083779</v>
      </c>
      <c r="AQ201" s="0" t="n">
        <f aca="false">AP201*EXP((Inputs!$B$6-Inputs!$B$7-0.5*Inputs!$B$8^2)*$B$2+Inputs!$B$8*SQRT($B$2)*MC_Shocks!AO198)</f>
        <v>556.322764264987</v>
      </c>
      <c r="AR201" s="0" t="n">
        <f aca="false">AQ201*EXP((Inputs!$B$6-Inputs!$B$7-0.5*Inputs!$B$8^2)*$B$2+Inputs!$B$8*SQRT($B$2)*MC_Shocks!AP198)</f>
        <v>555.944541422336</v>
      </c>
      <c r="AS201" s="0" t="n">
        <f aca="false">AR201*EXP((Inputs!$B$6-Inputs!$B$7-0.5*Inputs!$B$8^2)*$B$2+Inputs!$B$8*SQRT($B$2)*MC_Shocks!AQ198)</f>
        <v>561.442343400799</v>
      </c>
      <c r="AT201" s="0" t="n">
        <f aca="false">AS201*EXP((Inputs!$B$6-Inputs!$B$7-0.5*Inputs!$B$8^2)*$B$2+Inputs!$B$8*SQRT($B$2)*MC_Shocks!AR198)</f>
        <v>571.390991158678</v>
      </c>
      <c r="AU201" s="0" t="n">
        <f aca="false">AT201*EXP((Inputs!$B$6-Inputs!$B$7-0.5*Inputs!$B$8^2)*$B$2+Inputs!$B$8*SQRT($B$2)*MC_Shocks!AS198)</f>
        <v>577.531111371937</v>
      </c>
      <c r="AV201" s="0" t="n">
        <f aca="false">AU201*EXP((Inputs!$B$6-Inputs!$B$7-0.5*Inputs!$B$8^2)*$B$2+Inputs!$B$8*SQRT($B$2)*MC_Shocks!AT198)</f>
        <v>574.043736596731</v>
      </c>
      <c r="AW201" s="0" t="n">
        <f aca="false">AV201*EXP((Inputs!$B$6-Inputs!$B$7-0.5*Inputs!$B$8^2)*$B$2+Inputs!$B$8*SQRT($B$2)*MC_Shocks!AU198)</f>
        <v>570.937694250403</v>
      </c>
      <c r="AX201" s="0" t="n">
        <f aca="false">AW201*EXP((Inputs!$B$6-Inputs!$B$7-0.5*Inputs!$B$8^2)*$B$2+Inputs!$B$8*SQRT($B$2)*MC_Shocks!AV198)</f>
        <v>570.270304663394</v>
      </c>
      <c r="AY201" s="0" t="n">
        <f aca="false">AX201*EXP((Inputs!$B$6-Inputs!$B$7-0.5*Inputs!$B$8^2)*$B$2+Inputs!$B$8*SQRT($B$2)*MC_Shocks!AW198)</f>
        <v>578.455505947387</v>
      </c>
      <c r="AZ201" s="0" t="n">
        <f aca="false">AY201*EXP((Inputs!$B$6-Inputs!$B$7-0.5*Inputs!$B$8^2)*$B$2+Inputs!$B$8*SQRT($B$2)*MC_Shocks!AX198)</f>
        <v>577.751390582158</v>
      </c>
      <c r="BA201" s="0" t="n">
        <f aca="false">AZ201*EXP((Inputs!$B$6-Inputs!$B$7-0.5*Inputs!$B$8^2)*$B$2+Inputs!$B$8*SQRT($B$2)*MC_Shocks!AY198)</f>
        <v>571.752907775024</v>
      </c>
      <c r="BB201" s="0" t="n">
        <f aca="false">BA201*EXP((Inputs!$B$6-Inputs!$B$7-0.5*Inputs!$B$8^2)*$B$2+Inputs!$B$8*SQRT($B$2)*MC_Shocks!AZ198)</f>
        <v>569.537955473848</v>
      </c>
      <c r="BC201" s="0" t="n">
        <f aca="false">BB201*EXP((Inputs!$B$6-Inputs!$B$7-0.5*Inputs!$B$8^2)*$B$2+Inputs!$B$8*SQRT($B$2)*MC_Shocks!BA198)</f>
        <v>573.022768265424</v>
      </c>
      <c r="BD201" s="0" t="n">
        <f aca="false">BC201*EXP((Inputs!$B$6-Inputs!$B$7-0.5*Inputs!$B$8^2)*$B$2+Inputs!$B$8*SQRT($B$2)*MC_Shocks!BB198)</f>
        <v>576.222025942133</v>
      </c>
      <c r="BE201" s="0" t="n">
        <f aca="false">BD201*EXP((Inputs!$B$6-Inputs!$B$7-0.5*Inputs!$B$8^2)*$B$2+Inputs!$B$8*SQRT($B$2)*MC_Shocks!BC198)</f>
        <v>575.361802605306</v>
      </c>
      <c r="BF201" s="0" t="n">
        <f aca="false">BE201*EXP((Inputs!$B$6-Inputs!$B$7-0.5*Inputs!$B$8^2)*$B$2+Inputs!$B$8*SQRT($B$2)*MC_Shocks!BD198)</f>
        <v>578.544168925295</v>
      </c>
      <c r="BG201" s="0" t="n">
        <f aca="false">BF201*EXP((Inputs!$B$6-Inputs!$B$7-0.5*Inputs!$B$8^2)*$B$2+Inputs!$B$8*SQRT($B$2)*MC_Shocks!BE198)</f>
        <v>568.258394873127</v>
      </c>
      <c r="BH201" s="0" t="n">
        <f aca="false">BG201*EXP((Inputs!$B$6-Inputs!$B$7-0.5*Inputs!$B$8^2)*$B$2+Inputs!$B$8*SQRT($B$2)*MC_Shocks!BF198)</f>
        <v>568.780296156237</v>
      </c>
      <c r="BI201" s="0" t="n">
        <f aca="false">BH201*EXP((Inputs!$B$6-Inputs!$B$7-0.5*Inputs!$B$8^2)*$B$2+Inputs!$B$8*SQRT($B$2)*MC_Shocks!BG198)</f>
        <v>572.731115060163</v>
      </c>
      <c r="BJ201" s="0" t="n">
        <f aca="false">BI201*EXP((Inputs!$B$6-Inputs!$B$7-0.5*Inputs!$B$8^2)*$B$2+Inputs!$B$8*SQRT($B$2)*MC_Shocks!BH198)</f>
        <v>569.013183950525</v>
      </c>
      <c r="BK201" s="0" t="n">
        <f aca="false">BJ201*EXP((Inputs!$B$6-Inputs!$B$7-0.5*Inputs!$B$8^2)*$B$2+Inputs!$B$8*SQRT($B$2)*MC_Shocks!BI198)</f>
        <v>565.303802957241</v>
      </c>
      <c r="BL201" s="0" t="n">
        <f aca="false">BK201*EXP((Inputs!$B$6-Inputs!$B$7-0.5*Inputs!$B$8^2)*$B$2+Inputs!$B$8*SQRT($B$2)*MC_Shocks!BJ198)</f>
        <v>557.047858606938</v>
      </c>
      <c r="BM201" s="0" t="n">
        <f aca="false">BL201*EXP((Inputs!$B$6-Inputs!$B$7-0.5*Inputs!$B$8^2)*$B$2+Inputs!$B$8*SQRT($B$2)*MC_Shocks!BK198)</f>
        <v>564.17137727843</v>
      </c>
      <c r="BN201" s="0" t="n">
        <f aca="false">AVERAGE(C201:BM201)</f>
        <v>565.362427444004</v>
      </c>
      <c r="BO201" s="0" t="n">
        <f aca="false">MAX(B201:BM201)</f>
        <v>578.544168925295</v>
      </c>
      <c r="BP201" s="0" t="n">
        <f aca="false">MAX(BM201-Inputs!$B$4,0)</f>
        <v>0</v>
      </c>
      <c r="BQ201" s="0" t="n">
        <f aca="false">MAX(Inputs!$B$4-BM201,0)</f>
        <v>10.8286227215697</v>
      </c>
      <c r="BR201" s="0" t="n">
        <f aca="false">MAX(BN201-Inputs!$B$4,0)</f>
        <v>0</v>
      </c>
      <c r="BS201" s="0" t="n">
        <f aca="false">IF(BO201&gt;=Inputs!$B$9,0,MAX(BM201-Inputs!$B$4,0))</f>
        <v>0</v>
      </c>
    </row>
    <row r="202" customFormat="false" ht="15" hidden="false" customHeight="false" outlineLevel="0" collapsed="false">
      <c r="A202" s="0" t="n">
        <v>198</v>
      </c>
      <c r="B202" s="0" t="n">
        <f aca="false">Inputs!$B$3</f>
        <v>574.788024902344</v>
      </c>
      <c r="C202" s="0" t="n">
        <f aca="false">B202*EXP((Inputs!$B$6-Inputs!$B$7-0.5*Inputs!$B$8^2)*$B$2+Inputs!$B$8*SQRT($B$2)*MC_Shocks!A199)</f>
        <v>571.567561902934</v>
      </c>
      <c r="D202" s="0" t="n">
        <f aca="false">C202*EXP((Inputs!$B$6-Inputs!$B$7-0.5*Inputs!$B$8^2)*$B$2+Inputs!$B$8*SQRT($B$2)*MC_Shocks!B199)</f>
        <v>572.715571944431</v>
      </c>
      <c r="E202" s="0" t="n">
        <f aca="false">D202*EXP((Inputs!$B$6-Inputs!$B$7-0.5*Inputs!$B$8^2)*$B$2+Inputs!$B$8*SQRT($B$2)*MC_Shocks!C199)</f>
        <v>575.520234540928</v>
      </c>
      <c r="F202" s="0" t="n">
        <f aca="false">E202*EXP((Inputs!$B$6-Inputs!$B$7-0.5*Inputs!$B$8^2)*$B$2+Inputs!$B$8*SQRT($B$2)*MC_Shocks!D199)</f>
        <v>582.520216475294</v>
      </c>
      <c r="G202" s="0" t="n">
        <f aca="false">F202*EXP((Inputs!$B$6-Inputs!$B$7-0.5*Inputs!$B$8^2)*$B$2+Inputs!$B$8*SQRT($B$2)*MC_Shocks!E199)</f>
        <v>581.864355207088</v>
      </c>
      <c r="H202" s="0" t="n">
        <f aca="false">G202*EXP((Inputs!$B$6-Inputs!$B$7-0.5*Inputs!$B$8^2)*$B$2+Inputs!$B$8*SQRT($B$2)*MC_Shocks!F199)</f>
        <v>579.434371483587</v>
      </c>
      <c r="I202" s="0" t="n">
        <f aca="false">H202*EXP((Inputs!$B$6-Inputs!$B$7-0.5*Inputs!$B$8^2)*$B$2+Inputs!$B$8*SQRT($B$2)*MC_Shocks!G199)</f>
        <v>580.285180223767</v>
      </c>
      <c r="J202" s="0" t="n">
        <f aca="false">I202*EXP((Inputs!$B$6-Inputs!$B$7-0.5*Inputs!$B$8^2)*$B$2+Inputs!$B$8*SQRT($B$2)*MC_Shocks!H199)</f>
        <v>586.281798726526</v>
      </c>
      <c r="K202" s="0" t="n">
        <f aca="false">J202*EXP((Inputs!$B$6-Inputs!$B$7-0.5*Inputs!$B$8^2)*$B$2+Inputs!$B$8*SQRT($B$2)*MC_Shocks!I199)</f>
        <v>585.546099291841</v>
      </c>
      <c r="L202" s="0" t="n">
        <f aca="false">K202*EXP((Inputs!$B$6-Inputs!$B$7-0.5*Inputs!$B$8^2)*$B$2+Inputs!$B$8*SQRT($B$2)*MC_Shocks!J199)</f>
        <v>581.182199107751</v>
      </c>
      <c r="M202" s="0" t="n">
        <f aca="false">L202*EXP((Inputs!$B$6-Inputs!$B$7-0.5*Inputs!$B$8^2)*$B$2+Inputs!$B$8*SQRT($B$2)*MC_Shocks!K199)</f>
        <v>574.175936847814</v>
      </c>
      <c r="N202" s="0" t="n">
        <f aca="false">M202*EXP((Inputs!$B$6-Inputs!$B$7-0.5*Inputs!$B$8^2)*$B$2+Inputs!$B$8*SQRT($B$2)*MC_Shocks!L199)</f>
        <v>568.693533034883</v>
      </c>
      <c r="O202" s="0" t="n">
        <f aca="false">N202*EXP((Inputs!$B$6-Inputs!$B$7-0.5*Inputs!$B$8^2)*$B$2+Inputs!$B$8*SQRT($B$2)*MC_Shocks!M199)</f>
        <v>572.66058533474</v>
      </c>
      <c r="P202" s="0" t="n">
        <f aca="false">O202*EXP((Inputs!$B$6-Inputs!$B$7-0.5*Inputs!$B$8^2)*$B$2+Inputs!$B$8*SQRT($B$2)*MC_Shocks!N199)</f>
        <v>571.259756201961</v>
      </c>
      <c r="Q202" s="0" t="n">
        <f aca="false">P202*EXP((Inputs!$B$6-Inputs!$B$7-0.5*Inputs!$B$8^2)*$B$2+Inputs!$B$8*SQRT($B$2)*MC_Shocks!O199)</f>
        <v>568.566857032291</v>
      </c>
      <c r="R202" s="0" t="n">
        <f aca="false">Q202*EXP((Inputs!$B$6-Inputs!$B$7-0.5*Inputs!$B$8^2)*$B$2+Inputs!$B$8*SQRT($B$2)*MC_Shocks!P199)</f>
        <v>565.400028952165</v>
      </c>
      <c r="S202" s="0" t="n">
        <f aca="false">R202*EXP((Inputs!$B$6-Inputs!$B$7-0.5*Inputs!$B$8^2)*$B$2+Inputs!$B$8*SQRT($B$2)*MC_Shocks!Q199)</f>
        <v>565.834984950995</v>
      </c>
      <c r="T202" s="0" t="n">
        <f aca="false">S202*EXP((Inputs!$B$6-Inputs!$B$7-0.5*Inputs!$B$8^2)*$B$2+Inputs!$B$8*SQRT($B$2)*MC_Shocks!R199)</f>
        <v>564.814427036512</v>
      </c>
      <c r="U202" s="0" t="n">
        <f aca="false">T202*EXP((Inputs!$B$6-Inputs!$B$7-0.5*Inputs!$B$8^2)*$B$2+Inputs!$B$8*SQRT($B$2)*MC_Shocks!S199)</f>
        <v>563.645107008951</v>
      </c>
      <c r="V202" s="0" t="n">
        <f aca="false">U202*EXP((Inputs!$B$6-Inputs!$B$7-0.5*Inputs!$B$8^2)*$B$2+Inputs!$B$8*SQRT($B$2)*MC_Shocks!T199)</f>
        <v>569.764588185313</v>
      </c>
      <c r="W202" s="0" t="n">
        <f aca="false">V202*EXP((Inputs!$B$6-Inputs!$B$7-0.5*Inputs!$B$8^2)*$B$2+Inputs!$B$8*SQRT($B$2)*MC_Shocks!U199)</f>
        <v>576.81328802899</v>
      </c>
      <c r="X202" s="0" t="n">
        <f aca="false">W202*EXP((Inputs!$B$6-Inputs!$B$7-0.5*Inputs!$B$8^2)*$B$2+Inputs!$B$8*SQRT($B$2)*MC_Shocks!V199)</f>
        <v>569.54666043273</v>
      </c>
      <c r="Y202" s="0" t="n">
        <f aca="false">X202*EXP((Inputs!$B$6-Inputs!$B$7-0.5*Inputs!$B$8^2)*$B$2+Inputs!$B$8*SQRT($B$2)*MC_Shocks!W199)</f>
        <v>571.082578408218</v>
      </c>
      <c r="Z202" s="0" t="n">
        <f aca="false">Y202*EXP((Inputs!$B$6-Inputs!$B$7-0.5*Inputs!$B$8^2)*$B$2+Inputs!$B$8*SQRT($B$2)*MC_Shocks!X199)</f>
        <v>567.627464327186</v>
      </c>
      <c r="AA202" s="0" t="n">
        <f aca="false">Z202*EXP((Inputs!$B$6-Inputs!$B$7-0.5*Inputs!$B$8^2)*$B$2+Inputs!$B$8*SQRT($B$2)*MC_Shocks!Y199)</f>
        <v>566.56413807398</v>
      </c>
      <c r="AB202" s="0" t="n">
        <f aca="false">AA202*EXP((Inputs!$B$6-Inputs!$B$7-0.5*Inputs!$B$8^2)*$B$2+Inputs!$B$8*SQRT($B$2)*MC_Shocks!Z199)</f>
        <v>568.009482584359</v>
      </c>
      <c r="AC202" s="0" t="n">
        <f aca="false">AB202*EXP((Inputs!$B$6-Inputs!$B$7-0.5*Inputs!$B$8^2)*$B$2+Inputs!$B$8*SQRT($B$2)*MC_Shocks!AA199)</f>
        <v>567.105266777157</v>
      </c>
      <c r="AD202" s="0" t="n">
        <f aca="false">AC202*EXP((Inputs!$B$6-Inputs!$B$7-0.5*Inputs!$B$8^2)*$B$2+Inputs!$B$8*SQRT($B$2)*MC_Shocks!AB199)</f>
        <v>568.196607699277</v>
      </c>
      <c r="AE202" s="0" t="n">
        <f aca="false">AD202*EXP((Inputs!$B$6-Inputs!$B$7-0.5*Inputs!$B$8^2)*$B$2+Inputs!$B$8*SQRT($B$2)*MC_Shocks!AC199)</f>
        <v>571.292006149412</v>
      </c>
      <c r="AF202" s="0" t="n">
        <f aca="false">AE202*EXP((Inputs!$B$6-Inputs!$B$7-0.5*Inputs!$B$8^2)*$B$2+Inputs!$B$8*SQRT($B$2)*MC_Shocks!AD199)</f>
        <v>572.682617573933</v>
      </c>
      <c r="AG202" s="0" t="n">
        <f aca="false">AF202*EXP((Inputs!$B$6-Inputs!$B$7-0.5*Inputs!$B$8^2)*$B$2+Inputs!$B$8*SQRT($B$2)*MC_Shocks!AE199)</f>
        <v>569.805268233384</v>
      </c>
      <c r="AH202" s="0" t="n">
        <f aca="false">AG202*EXP((Inputs!$B$6-Inputs!$B$7-0.5*Inputs!$B$8^2)*$B$2+Inputs!$B$8*SQRT($B$2)*MC_Shocks!AF199)</f>
        <v>567.021702814705</v>
      </c>
      <c r="AI202" s="0" t="n">
        <f aca="false">AH202*EXP((Inputs!$B$6-Inputs!$B$7-0.5*Inputs!$B$8^2)*$B$2+Inputs!$B$8*SQRT($B$2)*MC_Shocks!AG199)</f>
        <v>560.63539886322</v>
      </c>
      <c r="AJ202" s="0" t="n">
        <f aca="false">AI202*EXP((Inputs!$B$6-Inputs!$B$7-0.5*Inputs!$B$8^2)*$B$2+Inputs!$B$8*SQRT($B$2)*MC_Shocks!AH199)</f>
        <v>556.902952723401</v>
      </c>
      <c r="AK202" s="0" t="n">
        <f aca="false">AJ202*EXP((Inputs!$B$6-Inputs!$B$7-0.5*Inputs!$B$8^2)*$B$2+Inputs!$B$8*SQRT($B$2)*MC_Shocks!AI199)</f>
        <v>565.692323376605</v>
      </c>
      <c r="AL202" s="0" t="n">
        <f aca="false">AK202*EXP((Inputs!$B$6-Inputs!$B$7-0.5*Inputs!$B$8^2)*$B$2+Inputs!$B$8*SQRT($B$2)*MC_Shocks!AJ199)</f>
        <v>562.202286988604</v>
      </c>
      <c r="AM202" s="0" t="n">
        <f aca="false">AL202*EXP((Inputs!$B$6-Inputs!$B$7-0.5*Inputs!$B$8^2)*$B$2+Inputs!$B$8*SQRT($B$2)*MC_Shocks!AK199)</f>
        <v>556.957550767801</v>
      </c>
      <c r="AN202" s="0" t="n">
        <f aca="false">AM202*EXP((Inputs!$B$6-Inputs!$B$7-0.5*Inputs!$B$8^2)*$B$2+Inputs!$B$8*SQRT($B$2)*MC_Shocks!AL199)</f>
        <v>558.425563056497</v>
      </c>
      <c r="AO202" s="0" t="n">
        <f aca="false">AN202*EXP((Inputs!$B$6-Inputs!$B$7-0.5*Inputs!$B$8^2)*$B$2+Inputs!$B$8*SQRT($B$2)*MC_Shocks!AM199)</f>
        <v>557.989496038104</v>
      </c>
      <c r="AP202" s="0" t="n">
        <f aca="false">AO202*EXP((Inputs!$B$6-Inputs!$B$7-0.5*Inputs!$B$8^2)*$B$2+Inputs!$B$8*SQRT($B$2)*MC_Shocks!AN199)</f>
        <v>557.176926933694</v>
      </c>
      <c r="AQ202" s="0" t="n">
        <f aca="false">AP202*EXP((Inputs!$B$6-Inputs!$B$7-0.5*Inputs!$B$8^2)*$B$2+Inputs!$B$8*SQRT($B$2)*MC_Shocks!AO199)</f>
        <v>563.493087592074</v>
      </c>
      <c r="AR202" s="0" t="n">
        <f aca="false">AQ202*EXP((Inputs!$B$6-Inputs!$B$7-0.5*Inputs!$B$8^2)*$B$2+Inputs!$B$8*SQRT($B$2)*MC_Shocks!AP199)</f>
        <v>566.006518371286</v>
      </c>
      <c r="AS202" s="0" t="n">
        <f aca="false">AR202*EXP((Inputs!$B$6-Inputs!$B$7-0.5*Inputs!$B$8^2)*$B$2+Inputs!$B$8*SQRT($B$2)*MC_Shocks!AQ199)</f>
        <v>563.684957344677</v>
      </c>
      <c r="AT202" s="0" t="n">
        <f aca="false">AS202*EXP((Inputs!$B$6-Inputs!$B$7-0.5*Inputs!$B$8^2)*$B$2+Inputs!$B$8*SQRT($B$2)*MC_Shocks!AR199)</f>
        <v>561.843019412547</v>
      </c>
      <c r="AU202" s="0" t="n">
        <f aca="false">AT202*EXP((Inputs!$B$6-Inputs!$B$7-0.5*Inputs!$B$8^2)*$B$2+Inputs!$B$8*SQRT($B$2)*MC_Shocks!AS199)</f>
        <v>559.6602003649</v>
      </c>
      <c r="AV202" s="0" t="n">
        <f aca="false">AU202*EXP((Inputs!$B$6-Inputs!$B$7-0.5*Inputs!$B$8^2)*$B$2+Inputs!$B$8*SQRT($B$2)*MC_Shocks!AT199)</f>
        <v>563.610504179247</v>
      </c>
      <c r="AW202" s="0" t="n">
        <f aca="false">AV202*EXP((Inputs!$B$6-Inputs!$B$7-0.5*Inputs!$B$8^2)*$B$2+Inputs!$B$8*SQRT($B$2)*MC_Shocks!AU199)</f>
        <v>562.287464671769</v>
      </c>
      <c r="AX202" s="0" t="n">
        <f aca="false">AW202*EXP((Inputs!$B$6-Inputs!$B$7-0.5*Inputs!$B$8^2)*$B$2+Inputs!$B$8*SQRT($B$2)*MC_Shocks!AV199)</f>
        <v>554.397829621121</v>
      </c>
      <c r="AY202" s="0" t="n">
        <f aca="false">AX202*EXP((Inputs!$B$6-Inputs!$B$7-0.5*Inputs!$B$8^2)*$B$2+Inputs!$B$8*SQRT($B$2)*MC_Shocks!AW199)</f>
        <v>554.237637113098</v>
      </c>
      <c r="AZ202" s="0" t="n">
        <f aca="false">AY202*EXP((Inputs!$B$6-Inputs!$B$7-0.5*Inputs!$B$8^2)*$B$2+Inputs!$B$8*SQRT($B$2)*MC_Shocks!AX199)</f>
        <v>547.572406934529</v>
      </c>
      <c r="BA202" s="0" t="n">
        <f aca="false">AZ202*EXP((Inputs!$B$6-Inputs!$B$7-0.5*Inputs!$B$8^2)*$B$2+Inputs!$B$8*SQRT($B$2)*MC_Shocks!AY199)</f>
        <v>557.195656644345</v>
      </c>
      <c r="BB202" s="0" t="n">
        <f aca="false">BA202*EXP((Inputs!$B$6-Inputs!$B$7-0.5*Inputs!$B$8^2)*$B$2+Inputs!$B$8*SQRT($B$2)*MC_Shocks!AZ199)</f>
        <v>552.995668489914</v>
      </c>
      <c r="BC202" s="0" t="n">
        <f aca="false">BB202*EXP((Inputs!$B$6-Inputs!$B$7-0.5*Inputs!$B$8^2)*$B$2+Inputs!$B$8*SQRT($B$2)*MC_Shocks!BA199)</f>
        <v>552.338139114032</v>
      </c>
      <c r="BD202" s="0" t="n">
        <f aca="false">BC202*EXP((Inputs!$B$6-Inputs!$B$7-0.5*Inputs!$B$8^2)*$B$2+Inputs!$B$8*SQRT($B$2)*MC_Shocks!BB199)</f>
        <v>553.522869640966</v>
      </c>
      <c r="BE202" s="0" t="n">
        <f aca="false">BD202*EXP((Inputs!$B$6-Inputs!$B$7-0.5*Inputs!$B$8^2)*$B$2+Inputs!$B$8*SQRT($B$2)*MC_Shocks!BC199)</f>
        <v>552.308895641595</v>
      </c>
      <c r="BF202" s="0" t="n">
        <f aca="false">BE202*EXP((Inputs!$B$6-Inputs!$B$7-0.5*Inputs!$B$8^2)*$B$2+Inputs!$B$8*SQRT($B$2)*MC_Shocks!BD199)</f>
        <v>551.091584924381</v>
      </c>
      <c r="BG202" s="0" t="n">
        <f aca="false">BF202*EXP((Inputs!$B$6-Inputs!$B$7-0.5*Inputs!$B$8^2)*$B$2+Inputs!$B$8*SQRT($B$2)*MC_Shocks!BE199)</f>
        <v>552.99097332729</v>
      </c>
      <c r="BH202" s="0" t="n">
        <f aca="false">BG202*EXP((Inputs!$B$6-Inputs!$B$7-0.5*Inputs!$B$8^2)*$B$2+Inputs!$B$8*SQRT($B$2)*MC_Shocks!BF199)</f>
        <v>559.779758320518</v>
      </c>
      <c r="BI202" s="0" t="n">
        <f aca="false">BH202*EXP((Inputs!$B$6-Inputs!$B$7-0.5*Inputs!$B$8^2)*$B$2+Inputs!$B$8*SQRT($B$2)*MC_Shocks!BG199)</f>
        <v>563.251569024983</v>
      </c>
      <c r="BJ202" s="0" t="n">
        <f aca="false">BI202*EXP((Inputs!$B$6-Inputs!$B$7-0.5*Inputs!$B$8^2)*$B$2+Inputs!$B$8*SQRT($B$2)*MC_Shocks!BH199)</f>
        <v>569.9505972587</v>
      </c>
      <c r="BK202" s="0" t="n">
        <f aca="false">BJ202*EXP((Inputs!$B$6-Inputs!$B$7-0.5*Inputs!$B$8^2)*$B$2+Inputs!$B$8*SQRT($B$2)*MC_Shocks!BI199)</f>
        <v>565.291328977593</v>
      </c>
      <c r="BL202" s="0" t="n">
        <f aca="false">BK202*EXP((Inputs!$B$6-Inputs!$B$7-0.5*Inputs!$B$8^2)*$B$2+Inputs!$B$8*SQRT($B$2)*MC_Shocks!BJ199)</f>
        <v>566.76977339121</v>
      </c>
      <c r="BM202" s="0" t="n">
        <f aca="false">BL202*EXP((Inputs!$B$6-Inputs!$B$7-0.5*Inputs!$B$8^2)*$B$2+Inputs!$B$8*SQRT($B$2)*MC_Shocks!BK199)</f>
        <v>567.521745371861</v>
      </c>
      <c r="BN202" s="0" t="n">
        <f aca="false">AVERAGE(C202:BM202)</f>
        <v>565.956589826566</v>
      </c>
      <c r="BO202" s="0" t="n">
        <f aca="false">MAX(B202:BM202)</f>
        <v>586.281798726526</v>
      </c>
      <c r="BP202" s="0" t="n">
        <f aca="false">MAX(BM202-Inputs!$B$4,0)</f>
        <v>0</v>
      </c>
      <c r="BQ202" s="0" t="n">
        <f aca="false">MAX(Inputs!$B$4-BM202,0)</f>
        <v>7.47825462813876</v>
      </c>
      <c r="BR202" s="0" t="n">
        <f aca="false">MAX(BN202-Inputs!$B$4,0)</f>
        <v>0</v>
      </c>
      <c r="BS202" s="0" t="n">
        <f aca="false">IF(BO202&gt;=Inputs!$B$9,0,MAX(BM202-Inputs!$B$4,0))</f>
        <v>0</v>
      </c>
    </row>
    <row r="203" customFormat="false" ht="15" hidden="false" customHeight="false" outlineLevel="0" collapsed="false">
      <c r="A203" s="0" t="n">
        <v>199</v>
      </c>
      <c r="B203" s="0" t="n">
        <f aca="false">Inputs!$B$3</f>
        <v>574.788024902344</v>
      </c>
      <c r="C203" s="0" t="n">
        <f aca="false">B203*EXP((Inputs!$B$6-Inputs!$B$7-0.5*Inputs!$B$8^2)*$B$2+Inputs!$B$8*SQRT($B$2)*MC_Shocks!A200)</f>
        <v>576.445524482132</v>
      </c>
      <c r="D203" s="0" t="n">
        <f aca="false">C203*EXP((Inputs!$B$6-Inputs!$B$7-0.5*Inputs!$B$8^2)*$B$2+Inputs!$B$8*SQRT($B$2)*MC_Shocks!B200)</f>
        <v>582.828377011125</v>
      </c>
      <c r="E203" s="0" t="n">
        <f aca="false">D203*EXP((Inputs!$B$6-Inputs!$B$7-0.5*Inputs!$B$8^2)*$B$2+Inputs!$B$8*SQRT($B$2)*MC_Shocks!C200)</f>
        <v>581.86332301008</v>
      </c>
      <c r="F203" s="0" t="n">
        <f aca="false">E203*EXP((Inputs!$B$6-Inputs!$B$7-0.5*Inputs!$B$8^2)*$B$2+Inputs!$B$8*SQRT($B$2)*MC_Shocks!D200)</f>
        <v>580.049279910814</v>
      </c>
      <c r="G203" s="0" t="n">
        <f aca="false">F203*EXP((Inputs!$B$6-Inputs!$B$7-0.5*Inputs!$B$8^2)*$B$2+Inputs!$B$8*SQRT($B$2)*MC_Shocks!E200)</f>
        <v>582.566558155912</v>
      </c>
      <c r="H203" s="0" t="n">
        <f aca="false">G203*EXP((Inputs!$B$6-Inputs!$B$7-0.5*Inputs!$B$8^2)*$B$2+Inputs!$B$8*SQRT($B$2)*MC_Shocks!F200)</f>
        <v>574.460509890565</v>
      </c>
      <c r="I203" s="0" t="n">
        <f aca="false">H203*EXP((Inputs!$B$6-Inputs!$B$7-0.5*Inputs!$B$8^2)*$B$2+Inputs!$B$8*SQRT($B$2)*MC_Shocks!G200)</f>
        <v>573.436235956799</v>
      </c>
      <c r="J203" s="0" t="n">
        <f aca="false">I203*EXP((Inputs!$B$6-Inputs!$B$7-0.5*Inputs!$B$8^2)*$B$2+Inputs!$B$8*SQRT($B$2)*MC_Shocks!H200)</f>
        <v>572.880125081971</v>
      </c>
      <c r="K203" s="0" t="n">
        <f aca="false">J203*EXP((Inputs!$B$6-Inputs!$B$7-0.5*Inputs!$B$8^2)*$B$2+Inputs!$B$8*SQRT($B$2)*MC_Shocks!I200)</f>
        <v>568.766310560006</v>
      </c>
      <c r="L203" s="0" t="n">
        <f aca="false">K203*EXP((Inputs!$B$6-Inputs!$B$7-0.5*Inputs!$B$8^2)*$B$2+Inputs!$B$8*SQRT($B$2)*MC_Shocks!J200)</f>
        <v>573.609919972244</v>
      </c>
      <c r="M203" s="0" t="n">
        <f aca="false">L203*EXP((Inputs!$B$6-Inputs!$B$7-0.5*Inputs!$B$8^2)*$B$2+Inputs!$B$8*SQRT($B$2)*MC_Shocks!K200)</f>
        <v>568.850239548116</v>
      </c>
      <c r="N203" s="0" t="n">
        <f aca="false">M203*EXP((Inputs!$B$6-Inputs!$B$7-0.5*Inputs!$B$8^2)*$B$2+Inputs!$B$8*SQRT($B$2)*MC_Shocks!L200)</f>
        <v>568.291023156823</v>
      </c>
      <c r="O203" s="0" t="n">
        <f aca="false">N203*EXP((Inputs!$B$6-Inputs!$B$7-0.5*Inputs!$B$8^2)*$B$2+Inputs!$B$8*SQRT($B$2)*MC_Shocks!M200)</f>
        <v>569.667914419201</v>
      </c>
      <c r="P203" s="0" t="n">
        <f aca="false">O203*EXP((Inputs!$B$6-Inputs!$B$7-0.5*Inputs!$B$8^2)*$B$2+Inputs!$B$8*SQRT($B$2)*MC_Shocks!N200)</f>
        <v>575.871641306467</v>
      </c>
      <c r="Q203" s="0" t="n">
        <f aca="false">P203*EXP((Inputs!$B$6-Inputs!$B$7-0.5*Inputs!$B$8^2)*$B$2+Inputs!$B$8*SQRT($B$2)*MC_Shocks!O200)</f>
        <v>575.87773632376</v>
      </c>
      <c r="R203" s="0" t="n">
        <f aca="false">Q203*EXP((Inputs!$B$6-Inputs!$B$7-0.5*Inputs!$B$8^2)*$B$2+Inputs!$B$8*SQRT($B$2)*MC_Shocks!P200)</f>
        <v>580.225123668684</v>
      </c>
      <c r="S203" s="0" t="n">
        <f aca="false">R203*EXP((Inputs!$B$6-Inputs!$B$7-0.5*Inputs!$B$8^2)*$B$2+Inputs!$B$8*SQRT($B$2)*MC_Shocks!Q200)</f>
        <v>583.513913389392</v>
      </c>
      <c r="T203" s="0" t="n">
        <f aca="false">S203*EXP((Inputs!$B$6-Inputs!$B$7-0.5*Inputs!$B$8^2)*$B$2+Inputs!$B$8*SQRT($B$2)*MC_Shocks!R200)</f>
        <v>584.140775574891</v>
      </c>
      <c r="U203" s="0" t="n">
        <f aca="false">T203*EXP((Inputs!$B$6-Inputs!$B$7-0.5*Inputs!$B$8^2)*$B$2+Inputs!$B$8*SQRT($B$2)*MC_Shocks!S200)</f>
        <v>579.168392258576</v>
      </c>
      <c r="V203" s="0" t="n">
        <f aca="false">U203*EXP((Inputs!$B$6-Inputs!$B$7-0.5*Inputs!$B$8^2)*$B$2+Inputs!$B$8*SQRT($B$2)*MC_Shocks!T200)</f>
        <v>572.668561080767</v>
      </c>
      <c r="W203" s="0" t="n">
        <f aca="false">V203*EXP((Inputs!$B$6-Inputs!$B$7-0.5*Inputs!$B$8^2)*$B$2+Inputs!$B$8*SQRT($B$2)*MC_Shocks!U200)</f>
        <v>573.206681764496</v>
      </c>
      <c r="X203" s="0" t="n">
        <f aca="false">W203*EXP((Inputs!$B$6-Inputs!$B$7-0.5*Inputs!$B$8^2)*$B$2+Inputs!$B$8*SQRT($B$2)*MC_Shocks!V200)</f>
        <v>570.798060325209</v>
      </c>
      <c r="Y203" s="0" t="n">
        <f aca="false">X203*EXP((Inputs!$B$6-Inputs!$B$7-0.5*Inputs!$B$8^2)*$B$2+Inputs!$B$8*SQRT($B$2)*MC_Shocks!W200)</f>
        <v>575.030036897465</v>
      </c>
      <c r="Z203" s="0" t="n">
        <f aca="false">Y203*EXP((Inputs!$B$6-Inputs!$B$7-0.5*Inputs!$B$8^2)*$B$2+Inputs!$B$8*SQRT($B$2)*MC_Shocks!X200)</f>
        <v>578.497055010441</v>
      </c>
      <c r="AA203" s="0" t="n">
        <f aca="false">Z203*EXP((Inputs!$B$6-Inputs!$B$7-0.5*Inputs!$B$8^2)*$B$2+Inputs!$B$8*SQRT($B$2)*MC_Shocks!Y200)</f>
        <v>577.704950332483</v>
      </c>
      <c r="AB203" s="0" t="n">
        <f aca="false">AA203*EXP((Inputs!$B$6-Inputs!$B$7-0.5*Inputs!$B$8^2)*$B$2+Inputs!$B$8*SQRT($B$2)*MC_Shocks!Z200)</f>
        <v>572.477542766435</v>
      </c>
      <c r="AC203" s="0" t="n">
        <f aca="false">AB203*EXP((Inputs!$B$6-Inputs!$B$7-0.5*Inputs!$B$8^2)*$B$2+Inputs!$B$8*SQRT($B$2)*MC_Shocks!AA200)</f>
        <v>574.855946137105</v>
      </c>
      <c r="AD203" s="0" t="n">
        <f aca="false">AC203*EXP((Inputs!$B$6-Inputs!$B$7-0.5*Inputs!$B$8^2)*$B$2+Inputs!$B$8*SQRT($B$2)*MC_Shocks!AB200)</f>
        <v>570.286265783976</v>
      </c>
      <c r="AE203" s="0" t="n">
        <f aca="false">AD203*EXP((Inputs!$B$6-Inputs!$B$7-0.5*Inputs!$B$8^2)*$B$2+Inputs!$B$8*SQRT($B$2)*MC_Shocks!AC200)</f>
        <v>566.918706370909</v>
      </c>
      <c r="AF203" s="0" t="n">
        <f aca="false">AE203*EXP((Inputs!$B$6-Inputs!$B$7-0.5*Inputs!$B$8^2)*$B$2+Inputs!$B$8*SQRT($B$2)*MC_Shocks!AD200)</f>
        <v>562.584069230997</v>
      </c>
      <c r="AG203" s="0" t="n">
        <f aca="false">AF203*EXP((Inputs!$B$6-Inputs!$B$7-0.5*Inputs!$B$8^2)*$B$2+Inputs!$B$8*SQRT($B$2)*MC_Shocks!AE200)</f>
        <v>562.019296006094</v>
      </c>
      <c r="AH203" s="0" t="n">
        <f aca="false">AG203*EXP((Inputs!$B$6-Inputs!$B$7-0.5*Inputs!$B$8^2)*$B$2+Inputs!$B$8*SQRT($B$2)*MC_Shocks!AF200)</f>
        <v>567.314374057611</v>
      </c>
      <c r="AI203" s="0" t="n">
        <f aca="false">AH203*EXP((Inputs!$B$6-Inputs!$B$7-0.5*Inputs!$B$8^2)*$B$2+Inputs!$B$8*SQRT($B$2)*MC_Shocks!AG200)</f>
        <v>567.345202014537</v>
      </c>
      <c r="AJ203" s="0" t="n">
        <f aca="false">AI203*EXP((Inputs!$B$6-Inputs!$B$7-0.5*Inputs!$B$8^2)*$B$2+Inputs!$B$8*SQRT($B$2)*MC_Shocks!AH200)</f>
        <v>565.40722938025</v>
      </c>
      <c r="AK203" s="0" t="n">
        <f aca="false">AJ203*EXP((Inputs!$B$6-Inputs!$B$7-0.5*Inputs!$B$8^2)*$B$2+Inputs!$B$8*SQRT($B$2)*MC_Shocks!AI200)</f>
        <v>558.658243779075</v>
      </c>
      <c r="AL203" s="0" t="n">
        <f aca="false">AK203*EXP((Inputs!$B$6-Inputs!$B$7-0.5*Inputs!$B$8^2)*$B$2+Inputs!$B$8*SQRT($B$2)*MC_Shocks!AJ200)</f>
        <v>561.163454593004</v>
      </c>
      <c r="AM203" s="0" t="n">
        <f aca="false">AL203*EXP((Inputs!$B$6-Inputs!$B$7-0.5*Inputs!$B$8^2)*$B$2+Inputs!$B$8*SQRT($B$2)*MC_Shocks!AK200)</f>
        <v>557.752677825867</v>
      </c>
      <c r="AN203" s="0" t="n">
        <f aca="false">AM203*EXP((Inputs!$B$6-Inputs!$B$7-0.5*Inputs!$B$8^2)*$B$2+Inputs!$B$8*SQRT($B$2)*MC_Shocks!AL200)</f>
        <v>558.325555377264</v>
      </c>
      <c r="AO203" s="0" t="n">
        <f aca="false">AN203*EXP((Inputs!$B$6-Inputs!$B$7-0.5*Inputs!$B$8^2)*$B$2+Inputs!$B$8*SQRT($B$2)*MC_Shocks!AM200)</f>
        <v>556.811381700341</v>
      </c>
      <c r="AP203" s="0" t="n">
        <f aca="false">AO203*EXP((Inputs!$B$6-Inputs!$B$7-0.5*Inputs!$B$8^2)*$B$2+Inputs!$B$8*SQRT($B$2)*MC_Shocks!AN200)</f>
        <v>560.578958972862</v>
      </c>
      <c r="AQ203" s="0" t="n">
        <f aca="false">AP203*EXP((Inputs!$B$6-Inputs!$B$7-0.5*Inputs!$B$8^2)*$B$2+Inputs!$B$8*SQRT($B$2)*MC_Shocks!AO200)</f>
        <v>559.932971340579</v>
      </c>
      <c r="AR203" s="0" t="n">
        <f aca="false">AQ203*EXP((Inputs!$B$6-Inputs!$B$7-0.5*Inputs!$B$8^2)*$B$2+Inputs!$B$8*SQRT($B$2)*MC_Shocks!AP200)</f>
        <v>559.72408098251</v>
      </c>
      <c r="AS203" s="0" t="n">
        <f aca="false">AR203*EXP((Inputs!$B$6-Inputs!$B$7-0.5*Inputs!$B$8^2)*$B$2+Inputs!$B$8*SQRT($B$2)*MC_Shocks!AQ200)</f>
        <v>561.938093919643</v>
      </c>
      <c r="AT203" s="0" t="n">
        <f aca="false">AS203*EXP((Inputs!$B$6-Inputs!$B$7-0.5*Inputs!$B$8^2)*$B$2+Inputs!$B$8*SQRT($B$2)*MC_Shocks!AR200)</f>
        <v>571.463316246445</v>
      </c>
      <c r="AU203" s="0" t="n">
        <f aca="false">AT203*EXP((Inputs!$B$6-Inputs!$B$7-0.5*Inputs!$B$8^2)*$B$2+Inputs!$B$8*SQRT($B$2)*MC_Shocks!AS200)</f>
        <v>575.559513814536</v>
      </c>
      <c r="AV203" s="0" t="n">
        <f aca="false">AU203*EXP((Inputs!$B$6-Inputs!$B$7-0.5*Inputs!$B$8^2)*$B$2+Inputs!$B$8*SQRT($B$2)*MC_Shocks!AT200)</f>
        <v>575.20934575426</v>
      </c>
      <c r="AW203" s="0" t="n">
        <f aca="false">AV203*EXP((Inputs!$B$6-Inputs!$B$7-0.5*Inputs!$B$8^2)*$B$2+Inputs!$B$8*SQRT($B$2)*MC_Shocks!AU200)</f>
        <v>575.278200852267</v>
      </c>
      <c r="AX203" s="0" t="n">
        <f aca="false">AW203*EXP((Inputs!$B$6-Inputs!$B$7-0.5*Inputs!$B$8^2)*$B$2+Inputs!$B$8*SQRT($B$2)*MC_Shocks!AV200)</f>
        <v>572.941942422345</v>
      </c>
      <c r="AY203" s="0" t="n">
        <f aca="false">AX203*EXP((Inputs!$B$6-Inputs!$B$7-0.5*Inputs!$B$8^2)*$B$2+Inputs!$B$8*SQRT($B$2)*MC_Shocks!AW200)</f>
        <v>568.693962719204</v>
      </c>
      <c r="AZ203" s="0" t="n">
        <f aca="false">AY203*EXP((Inputs!$B$6-Inputs!$B$7-0.5*Inputs!$B$8^2)*$B$2+Inputs!$B$8*SQRT($B$2)*MC_Shocks!AX200)</f>
        <v>566.259138678586</v>
      </c>
      <c r="BA203" s="0" t="n">
        <f aca="false">AZ203*EXP((Inputs!$B$6-Inputs!$B$7-0.5*Inputs!$B$8^2)*$B$2+Inputs!$B$8*SQRT($B$2)*MC_Shocks!AY200)</f>
        <v>562.854251181639</v>
      </c>
      <c r="BB203" s="0" t="n">
        <f aca="false">BA203*EXP((Inputs!$B$6-Inputs!$B$7-0.5*Inputs!$B$8^2)*$B$2+Inputs!$B$8*SQRT($B$2)*MC_Shocks!AZ200)</f>
        <v>565.832551677497</v>
      </c>
      <c r="BC203" s="0" t="n">
        <f aca="false">BB203*EXP((Inputs!$B$6-Inputs!$B$7-0.5*Inputs!$B$8^2)*$B$2+Inputs!$B$8*SQRT($B$2)*MC_Shocks!BA200)</f>
        <v>561.09754647666</v>
      </c>
      <c r="BD203" s="0" t="n">
        <f aca="false">BC203*EXP((Inputs!$B$6-Inputs!$B$7-0.5*Inputs!$B$8^2)*$B$2+Inputs!$B$8*SQRT($B$2)*MC_Shocks!BB200)</f>
        <v>567.116871534757</v>
      </c>
      <c r="BE203" s="0" t="n">
        <f aca="false">BD203*EXP((Inputs!$B$6-Inputs!$B$7-0.5*Inputs!$B$8^2)*$B$2+Inputs!$B$8*SQRT($B$2)*MC_Shocks!BC200)</f>
        <v>570.564195218646</v>
      </c>
      <c r="BF203" s="0" t="n">
        <f aca="false">BE203*EXP((Inputs!$B$6-Inputs!$B$7-0.5*Inputs!$B$8^2)*$B$2+Inputs!$B$8*SQRT($B$2)*MC_Shocks!BD200)</f>
        <v>570.710830304587</v>
      </c>
      <c r="BG203" s="0" t="n">
        <f aca="false">BF203*EXP((Inputs!$B$6-Inputs!$B$7-0.5*Inputs!$B$8^2)*$B$2+Inputs!$B$8*SQRT($B$2)*MC_Shocks!BE200)</f>
        <v>570.766109320667</v>
      </c>
      <c r="BH203" s="0" t="n">
        <f aca="false">BG203*EXP((Inputs!$B$6-Inputs!$B$7-0.5*Inputs!$B$8^2)*$B$2+Inputs!$B$8*SQRT($B$2)*MC_Shocks!BF200)</f>
        <v>568.301988125943</v>
      </c>
      <c r="BI203" s="0" t="n">
        <f aca="false">BH203*EXP((Inputs!$B$6-Inputs!$B$7-0.5*Inputs!$B$8^2)*$B$2+Inputs!$B$8*SQRT($B$2)*MC_Shocks!BG200)</f>
        <v>569.574643900951</v>
      </c>
      <c r="BJ203" s="0" t="n">
        <f aca="false">BI203*EXP((Inputs!$B$6-Inputs!$B$7-0.5*Inputs!$B$8^2)*$B$2+Inputs!$B$8*SQRT($B$2)*MC_Shocks!BH200)</f>
        <v>574.566570577034</v>
      </c>
      <c r="BK203" s="0" t="n">
        <f aca="false">BJ203*EXP((Inputs!$B$6-Inputs!$B$7-0.5*Inputs!$B$8^2)*$B$2+Inputs!$B$8*SQRT($B$2)*MC_Shocks!BI200)</f>
        <v>571.424394383426</v>
      </c>
      <c r="BL203" s="0" t="n">
        <f aca="false">BK203*EXP((Inputs!$B$6-Inputs!$B$7-0.5*Inputs!$B$8^2)*$B$2+Inputs!$B$8*SQRT($B$2)*MC_Shocks!BJ200)</f>
        <v>564.568752218104</v>
      </c>
      <c r="BM203" s="0" t="n">
        <f aca="false">BL203*EXP((Inputs!$B$6-Inputs!$B$7-0.5*Inputs!$B$8^2)*$B$2+Inputs!$B$8*SQRT($B$2)*MC_Shocks!BK200)</f>
        <v>567.780613339786</v>
      </c>
      <c r="BN203" s="0" t="n">
        <f aca="false">AVERAGE(C203:BM203)</f>
        <v>570.39804854087</v>
      </c>
      <c r="BO203" s="0" t="n">
        <f aca="false">MAX(B203:BM203)</f>
        <v>584.140775574891</v>
      </c>
      <c r="BP203" s="0" t="n">
        <f aca="false">MAX(BM203-Inputs!$B$4,0)</f>
        <v>0</v>
      </c>
      <c r="BQ203" s="0" t="n">
        <f aca="false">MAX(Inputs!$B$4-BM203,0)</f>
        <v>7.21938666021424</v>
      </c>
      <c r="BR203" s="0" t="n">
        <f aca="false">MAX(BN203-Inputs!$B$4,0)</f>
        <v>0</v>
      </c>
      <c r="BS203" s="0" t="n">
        <f aca="false">IF(BO203&gt;=Inputs!$B$9,0,MAX(BM203-Inputs!$B$4,0))</f>
        <v>0</v>
      </c>
    </row>
    <row r="204" customFormat="false" ht="15" hidden="false" customHeight="false" outlineLevel="0" collapsed="false">
      <c r="A204" s="0" t="n">
        <v>200</v>
      </c>
      <c r="B204" s="0" t="n">
        <f aca="false">Inputs!$B$3</f>
        <v>574.788024902344</v>
      </c>
      <c r="C204" s="0" t="n">
        <f aca="false">B204*EXP((Inputs!$B$6-Inputs!$B$7-0.5*Inputs!$B$8^2)*$B$2+Inputs!$B$8*SQRT($B$2)*MC_Shocks!A201)</f>
        <v>576.323324701755</v>
      </c>
      <c r="D204" s="0" t="n">
        <f aca="false">C204*EXP((Inputs!$B$6-Inputs!$B$7-0.5*Inputs!$B$8^2)*$B$2+Inputs!$B$8*SQRT($B$2)*MC_Shocks!B201)</f>
        <v>571.278404936973</v>
      </c>
      <c r="E204" s="0" t="n">
        <f aca="false">D204*EXP((Inputs!$B$6-Inputs!$B$7-0.5*Inputs!$B$8^2)*$B$2+Inputs!$B$8*SQRT($B$2)*MC_Shocks!C201)</f>
        <v>568.017954204914</v>
      </c>
      <c r="F204" s="0" t="n">
        <f aca="false">E204*EXP((Inputs!$B$6-Inputs!$B$7-0.5*Inputs!$B$8^2)*$B$2+Inputs!$B$8*SQRT($B$2)*MC_Shocks!D201)</f>
        <v>564.213155153713</v>
      </c>
      <c r="G204" s="0" t="n">
        <f aca="false">F204*EXP((Inputs!$B$6-Inputs!$B$7-0.5*Inputs!$B$8^2)*$B$2+Inputs!$B$8*SQRT($B$2)*MC_Shocks!E201)</f>
        <v>561.032455204946</v>
      </c>
      <c r="H204" s="0" t="n">
        <f aca="false">G204*EXP((Inputs!$B$6-Inputs!$B$7-0.5*Inputs!$B$8^2)*$B$2+Inputs!$B$8*SQRT($B$2)*MC_Shocks!F201)</f>
        <v>559.6464926772</v>
      </c>
      <c r="I204" s="0" t="n">
        <f aca="false">H204*EXP((Inputs!$B$6-Inputs!$B$7-0.5*Inputs!$B$8^2)*$B$2+Inputs!$B$8*SQRT($B$2)*MC_Shocks!G201)</f>
        <v>558.517046330487</v>
      </c>
      <c r="J204" s="0" t="n">
        <f aca="false">I204*EXP((Inputs!$B$6-Inputs!$B$7-0.5*Inputs!$B$8^2)*$B$2+Inputs!$B$8*SQRT($B$2)*MC_Shocks!H201)</f>
        <v>555.693424124794</v>
      </c>
      <c r="K204" s="0" t="n">
        <f aca="false">J204*EXP((Inputs!$B$6-Inputs!$B$7-0.5*Inputs!$B$8^2)*$B$2+Inputs!$B$8*SQRT($B$2)*MC_Shocks!I201)</f>
        <v>552.413351062023</v>
      </c>
      <c r="L204" s="0" t="n">
        <f aca="false">K204*EXP((Inputs!$B$6-Inputs!$B$7-0.5*Inputs!$B$8^2)*$B$2+Inputs!$B$8*SQRT($B$2)*MC_Shocks!J201)</f>
        <v>551.463680610787</v>
      </c>
      <c r="M204" s="0" t="n">
        <f aca="false">L204*EXP((Inputs!$B$6-Inputs!$B$7-0.5*Inputs!$B$8^2)*$B$2+Inputs!$B$8*SQRT($B$2)*MC_Shocks!K201)</f>
        <v>552.249865635749</v>
      </c>
      <c r="N204" s="0" t="n">
        <f aca="false">M204*EXP((Inputs!$B$6-Inputs!$B$7-0.5*Inputs!$B$8^2)*$B$2+Inputs!$B$8*SQRT($B$2)*MC_Shocks!L201)</f>
        <v>550.917879282816</v>
      </c>
      <c r="O204" s="0" t="n">
        <f aca="false">N204*EXP((Inputs!$B$6-Inputs!$B$7-0.5*Inputs!$B$8^2)*$B$2+Inputs!$B$8*SQRT($B$2)*MC_Shocks!M201)</f>
        <v>556.057522500155</v>
      </c>
      <c r="P204" s="0" t="n">
        <f aca="false">O204*EXP((Inputs!$B$6-Inputs!$B$7-0.5*Inputs!$B$8^2)*$B$2+Inputs!$B$8*SQRT($B$2)*MC_Shocks!N201)</f>
        <v>558.355979106658</v>
      </c>
      <c r="Q204" s="0" t="n">
        <f aca="false">P204*EXP((Inputs!$B$6-Inputs!$B$7-0.5*Inputs!$B$8^2)*$B$2+Inputs!$B$8*SQRT($B$2)*MC_Shocks!O201)</f>
        <v>551.40574858418</v>
      </c>
      <c r="R204" s="0" t="n">
        <f aca="false">Q204*EXP((Inputs!$B$6-Inputs!$B$7-0.5*Inputs!$B$8^2)*$B$2+Inputs!$B$8*SQRT($B$2)*MC_Shocks!P201)</f>
        <v>553.753678159984</v>
      </c>
      <c r="S204" s="0" t="n">
        <f aca="false">R204*EXP((Inputs!$B$6-Inputs!$B$7-0.5*Inputs!$B$8^2)*$B$2+Inputs!$B$8*SQRT($B$2)*MC_Shocks!Q201)</f>
        <v>556.472663943969</v>
      </c>
      <c r="T204" s="0" t="n">
        <f aca="false">S204*EXP((Inputs!$B$6-Inputs!$B$7-0.5*Inputs!$B$8^2)*$B$2+Inputs!$B$8*SQRT($B$2)*MC_Shocks!R201)</f>
        <v>554.609154918524</v>
      </c>
      <c r="U204" s="0" t="n">
        <f aca="false">T204*EXP((Inputs!$B$6-Inputs!$B$7-0.5*Inputs!$B$8^2)*$B$2+Inputs!$B$8*SQRT($B$2)*MC_Shocks!S201)</f>
        <v>548.121306067424</v>
      </c>
      <c r="V204" s="0" t="n">
        <f aca="false">U204*EXP((Inputs!$B$6-Inputs!$B$7-0.5*Inputs!$B$8^2)*$B$2+Inputs!$B$8*SQRT($B$2)*MC_Shocks!T201)</f>
        <v>548.208092052471</v>
      </c>
      <c r="W204" s="0" t="n">
        <f aca="false">V204*EXP((Inputs!$B$6-Inputs!$B$7-0.5*Inputs!$B$8^2)*$B$2+Inputs!$B$8*SQRT($B$2)*MC_Shocks!U201)</f>
        <v>548.22627931352</v>
      </c>
      <c r="X204" s="0" t="n">
        <f aca="false">W204*EXP((Inputs!$B$6-Inputs!$B$7-0.5*Inputs!$B$8^2)*$B$2+Inputs!$B$8*SQRT($B$2)*MC_Shocks!V201)</f>
        <v>543.421070781897</v>
      </c>
      <c r="Y204" s="0" t="n">
        <f aca="false">X204*EXP((Inputs!$B$6-Inputs!$B$7-0.5*Inputs!$B$8^2)*$B$2+Inputs!$B$8*SQRT($B$2)*MC_Shocks!W201)</f>
        <v>537.251503678153</v>
      </c>
      <c r="Z204" s="0" t="n">
        <f aca="false">Y204*EXP((Inputs!$B$6-Inputs!$B$7-0.5*Inputs!$B$8^2)*$B$2+Inputs!$B$8*SQRT($B$2)*MC_Shocks!X201)</f>
        <v>536.929125349659</v>
      </c>
      <c r="AA204" s="0" t="n">
        <f aca="false">Z204*EXP((Inputs!$B$6-Inputs!$B$7-0.5*Inputs!$B$8^2)*$B$2+Inputs!$B$8*SQRT($B$2)*MC_Shocks!Y201)</f>
        <v>535.987820923518</v>
      </c>
      <c r="AB204" s="0" t="n">
        <f aca="false">AA204*EXP((Inputs!$B$6-Inputs!$B$7-0.5*Inputs!$B$8^2)*$B$2+Inputs!$B$8*SQRT($B$2)*MC_Shocks!Z201)</f>
        <v>534.266947912811</v>
      </c>
      <c r="AC204" s="0" t="n">
        <f aca="false">AB204*EXP((Inputs!$B$6-Inputs!$B$7-0.5*Inputs!$B$8^2)*$B$2+Inputs!$B$8*SQRT($B$2)*MC_Shocks!AA201)</f>
        <v>533.963908779418</v>
      </c>
      <c r="AD204" s="0" t="n">
        <f aca="false">AC204*EXP((Inputs!$B$6-Inputs!$B$7-0.5*Inputs!$B$8^2)*$B$2+Inputs!$B$8*SQRT($B$2)*MC_Shocks!AB201)</f>
        <v>529.362946525719</v>
      </c>
      <c r="AE204" s="0" t="n">
        <f aca="false">AD204*EXP((Inputs!$B$6-Inputs!$B$7-0.5*Inputs!$B$8^2)*$B$2+Inputs!$B$8*SQRT($B$2)*MC_Shocks!AC201)</f>
        <v>527.589863745568</v>
      </c>
      <c r="AF204" s="0" t="n">
        <f aca="false">AE204*EXP((Inputs!$B$6-Inputs!$B$7-0.5*Inputs!$B$8^2)*$B$2+Inputs!$B$8*SQRT($B$2)*MC_Shocks!AD201)</f>
        <v>529.876723873527</v>
      </c>
      <c r="AG204" s="0" t="n">
        <f aca="false">AF204*EXP((Inputs!$B$6-Inputs!$B$7-0.5*Inputs!$B$8^2)*$B$2+Inputs!$B$8*SQRT($B$2)*MC_Shocks!AE201)</f>
        <v>528.457513711354</v>
      </c>
      <c r="AH204" s="0" t="n">
        <f aca="false">AG204*EXP((Inputs!$B$6-Inputs!$B$7-0.5*Inputs!$B$8^2)*$B$2+Inputs!$B$8*SQRT($B$2)*MC_Shocks!AF201)</f>
        <v>521.543689264429</v>
      </c>
      <c r="AI204" s="0" t="n">
        <f aca="false">AH204*EXP((Inputs!$B$6-Inputs!$B$7-0.5*Inputs!$B$8^2)*$B$2+Inputs!$B$8*SQRT($B$2)*MC_Shocks!AG201)</f>
        <v>519.640655411495</v>
      </c>
      <c r="AJ204" s="0" t="n">
        <f aca="false">AI204*EXP((Inputs!$B$6-Inputs!$B$7-0.5*Inputs!$B$8^2)*$B$2+Inputs!$B$8*SQRT($B$2)*MC_Shocks!AH201)</f>
        <v>515.29643024781</v>
      </c>
      <c r="AK204" s="0" t="n">
        <f aca="false">AJ204*EXP((Inputs!$B$6-Inputs!$B$7-0.5*Inputs!$B$8^2)*$B$2+Inputs!$B$8*SQRT($B$2)*MC_Shocks!AI201)</f>
        <v>516.43830711955</v>
      </c>
      <c r="AL204" s="0" t="n">
        <f aca="false">AK204*EXP((Inputs!$B$6-Inputs!$B$7-0.5*Inputs!$B$8^2)*$B$2+Inputs!$B$8*SQRT($B$2)*MC_Shocks!AJ201)</f>
        <v>517.795040741927</v>
      </c>
      <c r="AM204" s="0" t="n">
        <f aca="false">AL204*EXP((Inputs!$B$6-Inputs!$B$7-0.5*Inputs!$B$8^2)*$B$2+Inputs!$B$8*SQRT($B$2)*MC_Shocks!AK201)</f>
        <v>511.07421937649</v>
      </c>
      <c r="AN204" s="0" t="n">
        <f aca="false">AM204*EXP((Inputs!$B$6-Inputs!$B$7-0.5*Inputs!$B$8^2)*$B$2+Inputs!$B$8*SQRT($B$2)*MC_Shocks!AL201)</f>
        <v>514.209294875753</v>
      </c>
      <c r="AO204" s="0" t="n">
        <f aca="false">AN204*EXP((Inputs!$B$6-Inputs!$B$7-0.5*Inputs!$B$8^2)*$B$2+Inputs!$B$8*SQRT($B$2)*MC_Shocks!AM201)</f>
        <v>509.74049772681</v>
      </c>
      <c r="AP204" s="0" t="n">
        <f aca="false">AO204*EXP((Inputs!$B$6-Inputs!$B$7-0.5*Inputs!$B$8^2)*$B$2+Inputs!$B$8*SQRT($B$2)*MC_Shocks!AN201)</f>
        <v>516.13328078475</v>
      </c>
      <c r="AQ204" s="0" t="n">
        <f aca="false">AP204*EXP((Inputs!$B$6-Inputs!$B$7-0.5*Inputs!$B$8^2)*$B$2+Inputs!$B$8*SQRT($B$2)*MC_Shocks!AO201)</f>
        <v>515.98227583575</v>
      </c>
      <c r="AR204" s="0" t="n">
        <f aca="false">AQ204*EXP((Inputs!$B$6-Inputs!$B$7-0.5*Inputs!$B$8^2)*$B$2+Inputs!$B$8*SQRT($B$2)*MC_Shocks!AP201)</f>
        <v>510.953788403159</v>
      </c>
      <c r="AS204" s="0" t="n">
        <f aca="false">AR204*EXP((Inputs!$B$6-Inputs!$B$7-0.5*Inputs!$B$8^2)*$B$2+Inputs!$B$8*SQRT($B$2)*MC_Shocks!AQ201)</f>
        <v>506.393557826397</v>
      </c>
      <c r="AT204" s="0" t="n">
        <f aca="false">AS204*EXP((Inputs!$B$6-Inputs!$B$7-0.5*Inputs!$B$8^2)*$B$2+Inputs!$B$8*SQRT($B$2)*MC_Shocks!AR201)</f>
        <v>507.841760167554</v>
      </c>
      <c r="AU204" s="0" t="n">
        <f aca="false">AT204*EXP((Inputs!$B$6-Inputs!$B$7-0.5*Inputs!$B$8^2)*$B$2+Inputs!$B$8*SQRT($B$2)*MC_Shocks!AS201)</f>
        <v>506.315536206756</v>
      </c>
      <c r="AV204" s="0" t="n">
        <f aca="false">AU204*EXP((Inputs!$B$6-Inputs!$B$7-0.5*Inputs!$B$8^2)*$B$2+Inputs!$B$8*SQRT($B$2)*MC_Shocks!AT201)</f>
        <v>505.975191940508</v>
      </c>
      <c r="AW204" s="0" t="n">
        <f aca="false">AV204*EXP((Inputs!$B$6-Inputs!$B$7-0.5*Inputs!$B$8^2)*$B$2+Inputs!$B$8*SQRT($B$2)*MC_Shocks!AU201)</f>
        <v>512.538633531929</v>
      </c>
      <c r="AX204" s="0" t="n">
        <f aca="false">AW204*EXP((Inputs!$B$6-Inputs!$B$7-0.5*Inputs!$B$8^2)*$B$2+Inputs!$B$8*SQRT($B$2)*MC_Shocks!AV201)</f>
        <v>509.751495127643</v>
      </c>
      <c r="AY204" s="0" t="n">
        <f aca="false">AX204*EXP((Inputs!$B$6-Inputs!$B$7-0.5*Inputs!$B$8^2)*$B$2+Inputs!$B$8*SQRT($B$2)*MC_Shocks!AW201)</f>
        <v>510.042141775567</v>
      </c>
      <c r="AZ204" s="0" t="n">
        <f aca="false">AY204*EXP((Inputs!$B$6-Inputs!$B$7-0.5*Inputs!$B$8^2)*$B$2+Inputs!$B$8*SQRT($B$2)*MC_Shocks!AX201)</f>
        <v>515.86817181929</v>
      </c>
      <c r="BA204" s="0" t="n">
        <f aca="false">AZ204*EXP((Inputs!$B$6-Inputs!$B$7-0.5*Inputs!$B$8^2)*$B$2+Inputs!$B$8*SQRT($B$2)*MC_Shocks!AY201)</f>
        <v>517.025167098979</v>
      </c>
      <c r="BB204" s="0" t="n">
        <f aca="false">BA204*EXP((Inputs!$B$6-Inputs!$B$7-0.5*Inputs!$B$8^2)*$B$2+Inputs!$B$8*SQRT($B$2)*MC_Shocks!AZ201)</f>
        <v>510.525589827252</v>
      </c>
      <c r="BC204" s="0" t="n">
        <f aca="false">BB204*EXP((Inputs!$B$6-Inputs!$B$7-0.5*Inputs!$B$8^2)*$B$2+Inputs!$B$8*SQRT($B$2)*MC_Shocks!BA201)</f>
        <v>512.624866025512</v>
      </c>
      <c r="BD204" s="0" t="n">
        <f aca="false">BC204*EXP((Inputs!$B$6-Inputs!$B$7-0.5*Inputs!$B$8^2)*$B$2+Inputs!$B$8*SQRT($B$2)*MC_Shocks!BB201)</f>
        <v>507.965023477834</v>
      </c>
      <c r="BE204" s="0" t="n">
        <f aca="false">BD204*EXP((Inputs!$B$6-Inputs!$B$7-0.5*Inputs!$B$8^2)*$B$2+Inputs!$B$8*SQRT($B$2)*MC_Shocks!BC201)</f>
        <v>513.71419540301</v>
      </c>
      <c r="BF204" s="0" t="n">
        <f aca="false">BE204*EXP((Inputs!$B$6-Inputs!$B$7-0.5*Inputs!$B$8^2)*$B$2+Inputs!$B$8*SQRT($B$2)*MC_Shocks!BD201)</f>
        <v>510.419849749006</v>
      </c>
      <c r="BG204" s="0" t="n">
        <f aca="false">BF204*EXP((Inputs!$B$6-Inputs!$B$7-0.5*Inputs!$B$8^2)*$B$2+Inputs!$B$8*SQRT($B$2)*MC_Shocks!BE201)</f>
        <v>522.6358513469</v>
      </c>
      <c r="BH204" s="0" t="n">
        <f aca="false">BG204*EXP((Inputs!$B$6-Inputs!$B$7-0.5*Inputs!$B$8^2)*$B$2+Inputs!$B$8*SQRT($B$2)*MC_Shocks!BF201)</f>
        <v>528.805091448496</v>
      </c>
      <c r="BI204" s="0" t="n">
        <f aca="false">BH204*EXP((Inputs!$B$6-Inputs!$B$7-0.5*Inputs!$B$8^2)*$B$2+Inputs!$B$8*SQRT($B$2)*MC_Shocks!BG201)</f>
        <v>525.52341562699</v>
      </c>
      <c r="BJ204" s="0" t="n">
        <f aca="false">BI204*EXP((Inputs!$B$6-Inputs!$B$7-0.5*Inputs!$B$8^2)*$B$2+Inputs!$B$8*SQRT($B$2)*MC_Shocks!BH201)</f>
        <v>525.656440571232</v>
      </c>
      <c r="BK204" s="0" t="n">
        <f aca="false">BJ204*EXP((Inputs!$B$6-Inputs!$B$7-0.5*Inputs!$B$8^2)*$B$2+Inputs!$B$8*SQRT($B$2)*MC_Shocks!BI201)</f>
        <v>528.858443238652</v>
      </c>
      <c r="BL204" s="0" t="n">
        <f aca="false">BK204*EXP((Inputs!$B$6-Inputs!$B$7-0.5*Inputs!$B$8^2)*$B$2+Inputs!$B$8*SQRT($B$2)*MC_Shocks!BJ201)</f>
        <v>532.206663219705</v>
      </c>
      <c r="BM204" s="0" t="n">
        <f aca="false">BL204*EXP((Inputs!$B$6-Inputs!$B$7-0.5*Inputs!$B$8^2)*$B$2+Inputs!$B$8*SQRT($B$2)*MC_Shocks!BK201)</f>
        <v>534.127856855311</v>
      </c>
      <c r="BN204" s="0" t="n">
        <f aca="false">AVERAGE(C204:BM204)</f>
        <v>532.503290570272</v>
      </c>
      <c r="BO204" s="0" t="n">
        <f aca="false">MAX(B204:BM204)</f>
        <v>576.323324701755</v>
      </c>
      <c r="BP204" s="0" t="n">
        <f aca="false">MAX(BM204-Inputs!$B$4,0)</f>
        <v>0</v>
      </c>
      <c r="BQ204" s="0" t="n">
        <f aca="false">MAX(Inputs!$B$4-BM204,0)</f>
        <v>40.8721431446887</v>
      </c>
      <c r="BR204" s="0" t="n">
        <f aca="false">MAX(BN204-Inputs!$B$4,0)</f>
        <v>0</v>
      </c>
      <c r="BS204" s="0" t="n">
        <f aca="false">IF(BO204&gt;=Inputs!$B$9,0,MAX(BM204-Inputs!$B$4,0))</f>
        <v>0</v>
      </c>
    </row>
    <row r="205" customFormat="false" ht="15" hidden="false" customHeight="false" outlineLevel="0" collapsed="false">
      <c r="A205" s="0" t="n">
        <v>201</v>
      </c>
      <c r="B205" s="0" t="n">
        <f aca="false">Inputs!$B$3</f>
        <v>574.788024902344</v>
      </c>
      <c r="C205" s="0" t="n">
        <f aca="false">B205*EXP((Inputs!$B$6-Inputs!$B$7-0.5*Inputs!$B$8^2)*$B$2+Inputs!$B$8*SQRT($B$2)*MC_Shocks!A202)</f>
        <v>580.580797200272</v>
      </c>
      <c r="D205" s="0" t="n">
        <f aca="false">C205*EXP((Inputs!$B$6-Inputs!$B$7-0.5*Inputs!$B$8^2)*$B$2+Inputs!$B$8*SQRT($B$2)*MC_Shocks!B202)</f>
        <v>580.069426270333</v>
      </c>
      <c r="E205" s="0" t="n">
        <f aca="false">D205*EXP((Inputs!$B$6-Inputs!$B$7-0.5*Inputs!$B$8^2)*$B$2+Inputs!$B$8*SQRT($B$2)*MC_Shocks!C202)</f>
        <v>578.438925754857</v>
      </c>
      <c r="F205" s="0" t="n">
        <f aca="false">E205*EXP((Inputs!$B$6-Inputs!$B$7-0.5*Inputs!$B$8^2)*$B$2+Inputs!$B$8*SQRT($B$2)*MC_Shocks!D202)</f>
        <v>576.903862689607</v>
      </c>
      <c r="G205" s="0" t="n">
        <f aca="false">F205*EXP((Inputs!$B$6-Inputs!$B$7-0.5*Inputs!$B$8^2)*$B$2+Inputs!$B$8*SQRT($B$2)*MC_Shocks!E202)</f>
        <v>580.90045363116</v>
      </c>
      <c r="H205" s="0" t="n">
        <f aca="false">G205*EXP((Inputs!$B$6-Inputs!$B$7-0.5*Inputs!$B$8^2)*$B$2+Inputs!$B$8*SQRT($B$2)*MC_Shocks!F202)</f>
        <v>582.640699552386</v>
      </c>
      <c r="I205" s="0" t="n">
        <f aca="false">H205*EXP((Inputs!$B$6-Inputs!$B$7-0.5*Inputs!$B$8^2)*$B$2+Inputs!$B$8*SQRT($B$2)*MC_Shocks!G202)</f>
        <v>584.043677481033</v>
      </c>
      <c r="J205" s="0" t="n">
        <f aca="false">I205*EXP((Inputs!$B$6-Inputs!$B$7-0.5*Inputs!$B$8^2)*$B$2+Inputs!$B$8*SQRT($B$2)*MC_Shocks!H202)</f>
        <v>587.795242507103</v>
      </c>
      <c r="K205" s="0" t="n">
        <f aca="false">J205*EXP((Inputs!$B$6-Inputs!$B$7-0.5*Inputs!$B$8^2)*$B$2+Inputs!$B$8*SQRT($B$2)*MC_Shocks!I202)</f>
        <v>578.363213989672</v>
      </c>
      <c r="L205" s="0" t="n">
        <f aca="false">K205*EXP((Inputs!$B$6-Inputs!$B$7-0.5*Inputs!$B$8^2)*$B$2+Inputs!$B$8*SQRT($B$2)*MC_Shocks!J202)</f>
        <v>579.842294664282</v>
      </c>
      <c r="M205" s="0" t="n">
        <f aca="false">L205*EXP((Inputs!$B$6-Inputs!$B$7-0.5*Inputs!$B$8^2)*$B$2+Inputs!$B$8*SQRT($B$2)*MC_Shocks!K202)</f>
        <v>580.90334715579</v>
      </c>
      <c r="N205" s="0" t="n">
        <f aca="false">M205*EXP((Inputs!$B$6-Inputs!$B$7-0.5*Inputs!$B$8^2)*$B$2+Inputs!$B$8*SQRT($B$2)*MC_Shocks!L202)</f>
        <v>588.700346199533</v>
      </c>
      <c r="O205" s="0" t="n">
        <f aca="false">N205*EXP((Inputs!$B$6-Inputs!$B$7-0.5*Inputs!$B$8^2)*$B$2+Inputs!$B$8*SQRT($B$2)*MC_Shocks!M202)</f>
        <v>581.659603552589</v>
      </c>
      <c r="P205" s="0" t="n">
        <f aca="false">O205*EXP((Inputs!$B$6-Inputs!$B$7-0.5*Inputs!$B$8^2)*$B$2+Inputs!$B$8*SQRT($B$2)*MC_Shocks!N202)</f>
        <v>588.945018158391</v>
      </c>
      <c r="Q205" s="0" t="n">
        <f aca="false">P205*EXP((Inputs!$B$6-Inputs!$B$7-0.5*Inputs!$B$8^2)*$B$2+Inputs!$B$8*SQRT($B$2)*MC_Shocks!O202)</f>
        <v>589.353030584821</v>
      </c>
      <c r="R205" s="0" t="n">
        <f aca="false">Q205*EXP((Inputs!$B$6-Inputs!$B$7-0.5*Inputs!$B$8^2)*$B$2+Inputs!$B$8*SQRT($B$2)*MC_Shocks!P202)</f>
        <v>591.699461440243</v>
      </c>
      <c r="S205" s="0" t="n">
        <f aca="false">R205*EXP((Inputs!$B$6-Inputs!$B$7-0.5*Inputs!$B$8^2)*$B$2+Inputs!$B$8*SQRT($B$2)*MC_Shocks!Q202)</f>
        <v>599.675194151923</v>
      </c>
      <c r="T205" s="0" t="n">
        <f aca="false">S205*EXP((Inputs!$B$6-Inputs!$B$7-0.5*Inputs!$B$8^2)*$B$2+Inputs!$B$8*SQRT($B$2)*MC_Shocks!R202)</f>
        <v>602.405610807348</v>
      </c>
      <c r="U205" s="0" t="n">
        <f aca="false">T205*EXP((Inputs!$B$6-Inputs!$B$7-0.5*Inputs!$B$8^2)*$B$2+Inputs!$B$8*SQRT($B$2)*MC_Shocks!S202)</f>
        <v>604.378963539387</v>
      </c>
      <c r="V205" s="0" t="n">
        <f aca="false">U205*EXP((Inputs!$B$6-Inputs!$B$7-0.5*Inputs!$B$8^2)*$B$2+Inputs!$B$8*SQRT($B$2)*MC_Shocks!T202)</f>
        <v>605.598871393571</v>
      </c>
      <c r="W205" s="0" t="n">
        <f aca="false">V205*EXP((Inputs!$B$6-Inputs!$B$7-0.5*Inputs!$B$8^2)*$B$2+Inputs!$B$8*SQRT($B$2)*MC_Shocks!U202)</f>
        <v>603.33750687505</v>
      </c>
      <c r="X205" s="0" t="n">
        <f aca="false">W205*EXP((Inputs!$B$6-Inputs!$B$7-0.5*Inputs!$B$8^2)*$B$2+Inputs!$B$8*SQRT($B$2)*MC_Shocks!V202)</f>
        <v>603.258067399357</v>
      </c>
      <c r="Y205" s="0" t="n">
        <f aca="false">X205*EXP((Inputs!$B$6-Inputs!$B$7-0.5*Inputs!$B$8^2)*$B$2+Inputs!$B$8*SQRT($B$2)*MC_Shocks!W202)</f>
        <v>599.900177477271</v>
      </c>
      <c r="Z205" s="0" t="n">
        <f aca="false">Y205*EXP((Inputs!$B$6-Inputs!$B$7-0.5*Inputs!$B$8^2)*$B$2+Inputs!$B$8*SQRT($B$2)*MC_Shocks!X202)</f>
        <v>599.744691651598</v>
      </c>
      <c r="AA205" s="0" t="n">
        <f aca="false">Z205*EXP((Inputs!$B$6-Inputs!$B$7-0.5*Inputs!$B$8^2)*$B$2+Inputs!$B$8*SQRT($B$2)*MC_Shocks!Y202)</f>
        <v>588.788791693681</v>
      </c>
      <c r="AB205" s="0" t="n">
        <f aca="false">AA205*EXP((Inputs!$B$6-Inputs!$B$7-0.5*Inputs!$B$8^2)*$B$2+Inputs!$B$8*SQRT($B$2)*MC_Shocks!Z202)</f>
        <v>590.851911501385</v>
      </c>
      <c r="AC205" s="0" t="n">
        <f aca="false">AB205*EXP((Inputs!$B$6-Inputs!$B$7-0.5*Inputs!$B$8^2)*$B$2+Inputs!$B$8*SQRT($B$2)*MC_Shocks!AA202)</f>
        <v>590.337261996269</v>
      </c>
      <c r="AD205" s="0" t="n">
        <f aca="false">AC205*EXP((Inputs!$B$6-Inputs!$B$7-0.5*Inputs!$B$8^2)*$B$2+Inputs!$B$8*SQRT($B$2)*MC_Shocks!AB202)</f>
        <v>588.820415969402</v>
      </c>
      <c r="AE205" s="0" t="n">
        <f aca="false">AD205*EXP((Inputs!$B$6-Inputs!$B$7-0.5*Inputs!$B$8^2)*$B$2+Inputs!$B$8*SQRT($B$2)*MC_Shocks!AC202)</f>
        <v>589.903462538275</v>
      </c>
      <c r="AF205" s="0" t="n">
        <f aca="false">AE205*EXP((Inputs!$B$6-Inputs!$B$7-0.5*Inputs!$B$8^2)*$B$2+Inputs!$B$8*SQRT($B$2)*MC_Shocks!AD202)</f>
        <v>583.287860479244</v>
      </c>
      <c r="AG205" s="0" t="n">
        <f aca="false">AF205*EXP((Inputs!$B$6-Inputs!$B$7-0.5*Inputs!$B$8^2)*$B$2+Inputs!$B$8*SQRT($B$2)*MC_Shocks!AE202)</f>
        <v>592.33951352344</v>
      </c>
      <c r="AH205" s="0" t="n">
        <f aca="false">AG205*EXP((Inputs!$B$6-Inputs!$B$7-0.5*Inputs!$B$8^2)*$B$2+Inputs!$B$8*SQRT($B$2)*MC_Shocks!AF202)</f>
        <v>591.912636504217</v>
      </c>
      <c r="AI205" s="0" t="n">
        <f aca="false">AH205*EXP((Inputs!$B$6-Inputs!$B$7-0.5*Inputs!$B$8^2)*$B$2+Inputs!$B$8*SQRT($B$2)*MC_Shocks!AG202)</f>
        <v>591.283974340012</v>
      </c>
      <c r="AJ205" s="0" t="n">
        <f aca="false">AI205*EXP((Inputs!$B$6-Inputs!$B$7-0.5*Inputs!$B$8^2)*$B$2+Inputs!$B$8*SQRT($B$2)*MC_Shocks!AH202)</f>
        <v>586.828302646196</v>
      </c>
      <c r="AK205" s="0" t="n">
        <f aca="false">AJ205*EXP((Inputs!$B$6-Inputs!$B$7-0.5*Inputs!$B$8^2)*$B$2+Inputs!$B$8*SQRT($B$2)*MC_Shocks!AI202)</f>
        <v>586.995157795982</v>
      </c>
      <c r="AL205" s="0" t="n">
        <f aca="false">AK205*EXP((Inputs!$B$6-Inputs!$B$7-0.5*Inputs!$B$8^2)*$B$2+Inputs!$B$8*SQRT($B$2)*MC_Shocks!AJ202)</f>
        <v>593.545335090602</v>
      </c>
      <c r="AM205" s="0" t="n">
        <f aca="false">AL205*EXP((Inputs!$B$6-Inputs!$B$7-0.5*Inputs!$B$8^2)*$B$2+Inputs!$B$8*SQRT($B$2)*MC_Shocks!AK202)</f>
        <v>598.499570707245</v>
      </c>
      <c r="AN205" s="0" t="n">
        <f aca="false">AM205*EXP((Inputs!$B$6-Inputs!$B$7-0.5*Inputs!$B$8^2)*$B$2+Inputs!$B$8*SQRT($B$2)*MC_Shocks!AL202)</f>
        <v>602.626954947108</v>
      </c>
      <c r="AO205" s="0" t="n">
        <f aca="false">AN205*EXP((Inputs!$B$6-Inputs!$B$7-0.5*Inputs!$B$8^2)*$B$2+Inputs!$B$8*SQRT($B$2)*MC_Shocks!AM202)</f>
        <v>605.301842024407</v>
      </c>
      <c r="AP205" s="0" t="n">
        <f aca="false">AO205*EXP((Inputs!$B$6-Inputs!$B$7-0.5*Inputs!$B$8^2)*$B$2+Inputs!$B$8*SQRT($B$2)*MC_Shocks!AN202)</f>
        <v>603.63956304734</v>
      </c>
      <c r="AQ205" s="0" t="n">
        <f aca="false">AP205*EXP((Inputs!$B$6-Inputs!$B$7-0.5*Inputs!$B$8^2)*$B$2+Inputs!$B$8*SQRT($B$2)*MC_Shocks!AO202)</f>
        <v>596.79132312412</v>
      </c>
      <c r="AR205" s="0" t="n">
        <f aca="false">AQ205*EXP((Inputs!$B$6-Inputs!$B$7-0.5*Inputs!$B$8^2)*$B$2+Inputs!$B$8*SQRT($B$2)*MC_Shocks!AP202)</f>
        <v>595.896506256126</v>
      </c>
      <c r="AS205" s="0" t="n">
        <f aca="false">AR205*EXP((Inputs!$B$6-Inputs!$B$7-0.5*Inputs!$B$8^2)*$B$2+Inputs!$B$8*SQRT($B$2)*MC_Shocks!AQ202)</f>
        <v>594.838638731827</v>
      </c>
      <c r="AT205" s="0" t="n">
        <f aca="false">AS205*EXP((Inputs!$B$6-Inputs!$B$7-0.5*Inputs!$B$8^2)*$B$2+Inputs!$B$8*SQRT($B$2)*MC_Shocks!AR202)</f>
        <v>599.864949935153</v>
      </c>
      <c r="AU205" s="0" t="n">
        <f aca="false">AT205*EXP((Inputs!$B$6-Inputs!$B$7-0.5*Inputs!$B$8^2)*$B$2+Inputs!$B$8*SQRT($B$2)*MC_Shocks!AS202)</f>
        <v>601.39578174046</v>
      </c>
      <c r="AV205" s="0" t="n">
        <f aca="false">AU205*EXP((Inputs!$B$6-Inputs!$B$7-0.5*Inputs!$B$8^2)*$B$2+Inputs!$B$8*SQRT($B$2)*MC_Shocks!AT202)</f>
        <v>609.194741163604</v>
      </c>
      <c r="AW205" s="0" t="n">
        <f aca="false">AV205*EXP((Inputs!$B$6-Inputs!$B$7-0.5*Inputs!$B$8^2)*$B$2+Inputs!$B$8*SQRT($B$2)*MC_Shocks!AU202)</f>
        <v>615.067455910232</v>
      </c>
      <c r="AX205" s="0" t="n">
        <f aca="false">AW205*EXP((Inputs!$B$6-Inputs!$B$7-0.5*Inputs!$B$8^2)*$B$2+Inputs!$B$8*SQRT($B$2)*MC_Shocks!AV202)</f>
        <v>612.901913209837</v>
      </c>
      <c r="AY205" s="0" t="n">
        <f aca="false">AX205*EXP((Inputs!$B$6-Inputs!$B$7-0.5*Inputs!$B$8^2)*$B$2+Inputs!$B$8*SQRT($B$2)*MC_Shocks!AW202)</f>
        <v>604.292619446234</v>
      </c>
      <c r="AZ205" s="0" t="n">
        <f aca="false">AY205*EXP((Inputs!$B$6-Inputs!$B$7-0.5*Inputs!$B$8^2)*$B$2+Inputs!$B$8*SQRT($B$2)*MC_Shocks!AX202)</f>
        <v>611.029104279363</v>
      </c>
      <c r="BA205" s="0" t="n">
        <f aca="false">AZ205*EXP((Inputs!$B$6-Inputs!$B$7-0.5*Inputs!$B$8^2)*$B$2+Inputs!$B$8*SQRT($B$2)*MC_Shocks!AY202)</f>
        <v>617.712333634196</v>
      </c>
      <c r="BB205" s="0" t="n">
        <f aca="false">BA205*EXP((Inputs!$B$6-Inputs!$B$7-0.5*Inputs!$B$8^2)*$B$2+Inputs!$B$8*SQRT($B$2)*MC_Shocks!AZ202)</f>
        <v>611.111294518532</v>
      </c>
      <c r="BC205" s="0" t="n">
        <f aca="false">BB205*EXP((Inputs!$B$6-Inputs!$B$7-0.5*Inputs!$B$8^2)*$B$2+Inputs!$B$8*SQRT($B$2)*MC_Shocks!BA202)</f>
        <v>618.530289971357</v>
      </c>
      <c r="BD205" s="0" t="n">
        <f aca="false">BC205*EXP((Inputs!$B$6-Inputs!$B$7-0.5*Inputs!$B$8^2)*$B$2+Inputs!$B$8*SQRT($B$2)*MC_Shocks!BB202)</f>
        <v>620.466622704402</v>
      </c>
      <c r="BE205" s="0" t="n">
        <f aca="false">BD205*EXP((Inputs!$B$6-Inputs!$B$7-0.5*Inputs!$B$8^2)*$B$2+Inputs!$B$8*SQRT($B$2)*MC_Shocks!BC202)</f>
        <v>621.316647747143</v>
      </c>
      <c r="BF205" s="0" t="n">
        <f aca="false">BE205*EXP((Inputs!$B$6-Inputs!$B$7-0.5*Inputs!$B$8^2)*$B$2+Inputs!$B$8*SQRT($B$2)*MC_Shocks!BD202)</f>
        <v>629.386283866173</v>
      </c>
      <c r="BG205" s="0" t="n">
        <f aca="false">BF205*EXP((Inputs!$B$6-Inputs!$B$7-0.5*Inputs!$B$8^2)*$B$2+Inputs!$B$8*SQRT($B$2)*MC_Shocks!BE202)</f>
        <v>636.196103547113</v>
      </c>
      <c r="BH205" s="0" t="n">
        <f aca="false">BG205*EXP((Inputs!$B$6-Inputs!$B$7-0.5*Inputs!$B$8^2)*$B$2+Inputs!$B$8*SQRT($B$2)*MC_Shocks!BF202)</f>
        <v>639.552149801269</v>
      </c>
      <c r="BI205" s="0" t="n">
        <f aca="false">BH205*EXP((Inputs!$B$6-Inputs!$B$7-0.5*Inputs!$B$8^2)*$B$2+Inputs!$B$8*SQRT($B$2)*MC_Shocks!BG202)</f>
        <v>642.018105947171</v>
      </c>
      <c r="BJ205" s="0" t="n">
        <f aca="false">BI205*EXP((Inputs!$B$6-Inputs!$B$7-0.5*Inputs!$B$8^2)*$B$2+Inputs!$B$8*SQRT($B$2)*MC_Shocks!BH202)</f>
        <v>645.226014357864</v>
      </c>
      <c r="BK205" s="0" t="n">
        <f aca="false">BJ205*EXP((Inputs!$B$6-Inputs!$B$7-0.5*Inputs!$B$8^2)*$B$2+Inputs!$B$8*SQRT($B$2)*MC_Shocks!BI202)</f>
        <v>643.242217889287</v>
      </c>
      <c r="BL205" s="0" t="n">
        <f aca="false">BK205*EXP((Inputs!$B$6-Inputs!$B$7-0.5*Inputs!$B$8^2)*$B$2+Inputs!$B$8*SQRT($B$2)*MC_Shocks!BJ202)</f>
        <v>643.021758719047</v>
      </c>
      <c r="BM205" s="0" t="n">
        <f aca="false">BL205*EXP((Inputs!$B$6-Inputs!$B$7-0.5*Inputs!$B$8^2)*$B$2+Inputs!$B$8*SQRT($B$2)*MC_Shocks!BK202)</f>
        <v>638.495638105249</v>
      </c>
      <c r="BN205" s="0" t="n">
        <f aca="false">AVERAGE(C205:BM205)</f>
        <v>601.296024341875</v>
      </c>
      <c r="BO205" s="0" t="n">
        <f aca="false">MAX(B205:BM205)</f>
        <v>645.226014357864</v>
      </c>
      <c r="BP205" s="0" t="n">
        <f aca="false">MAX(BM205-Inputs!$B$4,0)</f>
        <v>63.4956381052492</v>
      </c>
      <c r="BQ205" s="0" t="n">
        <f aca="false">MAX(Inputs!$B$4-BM205,0)</f>
        <v>0</v>
      </c>
      <c r="BR205" s="0" t="n">
        <f aca="false">MAX(BN205-Inputs!$B$4,0)</f>
        <v>26.2960243418753</v>
      </c>
      <c r="BS205" s="0" t="n">
        <f aca="false">IF(BO205&gt;=Inputs!$B$9,0,MAX(BM205-Inputs!$B$4,0))</f>
        <v>0</v>
      </c>
    </row>
    <row r="206" customFormat="false" ht="15" hidden="false" customHeight="false" outlineLevel="0" collapsed="false">
      <c r="A206" s="0" t="n">
        <v>202</v>
      </c>
      <c r="B206" s="0" t="n">
        <f aca="false">Inputs!$B$3</f>
        <v>574.788024902344</v>
      </c>
      <c r="C206" s="0" t="n">
        <f aca="false">B206*EXP((Inputs!$B$6-Inputs!$B$7-0.5*Inputs!$B$8^2)*$B$2+Inputs!$B$8*SQRT($B$2)*MC_Shocks!A203)</f>
        <v>573.325522015146</v>
      </c>
      <c r="D206" s="0" t="n">
        <f aca="false">C206*EXP((Inputs!$B$6-Inputs!$B$7-0.5*Inputs!$B$8^2)*$B$2+Inputs!$B$8*SQRT($B$2)*MC_Shocks!B203)</f>
        <v>571.714357766331</v>
      </c>
      <c r="E206" s="0" t="n">
        <f aca="false">D206*EXP((Inputs!$B$6-Inputs!$B$7-0.5*Inputs!$B$8^2)*$B$2+Inputs!$B$8*SQRT($B$2)*MC_Shocks!C203)</f>
        <v>568.893910167117</v>
      </c>
      <c r="F206" s="0" t="n">
        <f aca="false">E206*EXP((Inputs!$B$6-Inputs!$B$7-0.5*Inputs!$B$8^2)*$B$2+Inputs!$B$8*SQRT($B$2)*MC_Shocks!D203)</f>
        <v>569.5651070378</v>
      </c>
      <c r="G206" s="0" t="n">
        <f aca="false">F206*EXP((Inputs!$B$6-Inputs!$B$7-0.5*Inputs!$B$8^2)*$B$2+Inputs!$B$8*SQRT($B$2)*MC_Shocks!E203)</f>
        <v>568.156722057776</v>
      </c>
      <c r="H206" s="0" t="n">
        <f aca="false">G206*EXP((Inputs!$B$6-Inputs!$B$7-0.5*Inputs!$B$8^2)*$B$2+Inputs!$B$8*SQRT($B$2)*MC_Shocks!F203)</f>
        <v>570.478701711034</v>
      </c>
      <c r="I206" s="0" t="n">
        <f aca="false">H206*EXP((Inputs!$B$6-Inputs!$B$7-0.5*Inputs!$B$8^2)*$B$2+Inputs!$B$8*SQRT($B$2)*MC_Shocks!G203)</f>
        <v>563.236920480616</v>
      </c>
      <c r="J206" s="0" t="n">
        <f aca="false">I206*EXP((Inputs!$B$6-Inputs!$B$7-0.5*Inputs!$B$8^2)*$B$2+Inputs!$B$8*SQRT($B$2)*MC_Shocks!H203)</f>
        <v>562.783747045004</v>
      </c>
      <c r="K206" s="0" t="n">
        <f aca="false">J206*EXP((Inputs!$B$6-Inputs!$B$7-0.5*Inputs!$B$8^2)*$B$2+Inputs!$B$8*SQRT($B$2)*MC_Shocks!I203)</f>
        <v>563.424515411117</v>
      </c>
      <c r="L206" s="0" t="n">
        <f aca="false">K206*EXP((Inputs!$B$6-Inputs!$B$7-0.5*Inputs!$B$8^2)*$B$2+Inputs!$B$8*SQRT($B$2)*MC_Shocks!J203)</f>
        <v>562.090846779654</v>
      </c>
      <c r="M206" s="0" t="n">
        <f aca="false">L206*EXP((Inputs!$B$6-Inputs!$B$7-0.5*Inputs!$B$8^2)*$B$2+Inputs!$B$8*SQRT($B$2)*MC_Shocks!K203)</f>
        <v>561.375616194132</v>
      </c>
      <c r="N206" s="0" t="n">
        <f aca="false">M206*EXP((Inputs!$B$6-Inputs!$B$7-0.5*Inputs!$B$8^2)*$B$2+Inputs!$B$8*SQRT($B$2)*MC_Shocks!L203)</f>
        <v>554.41242654433</v>
      </c>
      <c r="O206" s="0" t="n">
        <f aca="false">N206*EXP((Inputs!$B$6-Inputs!$B$7-0.5*Inputs!$B$8^2)*$B$2+Inputs!$B$8*SQRT($B$2)*MC_Shocks!M203)</f>
        <v>556.034925933038</v>
      </c>
      <c r="P206" s="0" t="n">
        <f aca="false">O206*EXP((Inputs!$B$6-Inputs!$B$7-0.5*Inputs!$B$8^2)*$B$2+Inputs!$B$8*SQRT($B$2)*MC_Shocks!N203)</f>
        <v>558.951590603098</v>
      </c>
      <c r="Q206" s="0" t="n">
        <f aca="false">P206*EXP((Inputs!$B$6-Inputs!$B$7-0.5*Inputs!$B$8^2)*$B$2+Inputs!$B$8*SQRT($B$2)*MC_Shocks!O203)</f>
        <v>561.197228237667</v>
      </c>
      <c r="R206" s="0" t="n">
        <f aca="false">Q206*EXP((Inputs!$B$6-Inputs!$B$7-0.5*Inputs!$B$8^2)*$B$2+Inputs!$B$8*SQRT($B$2)*MC_Shocks!P203)</f>
        <v>565.894077335116</v>
      </c>
      <c r="S206" s="0" t="n">
        <f aca="false">R206*EXP((Inputs!$B$6-Inputs!$B$7-0.5*Inputs!$B$8^2)*$B$2+Inputs!$B$8*SQRT($B$2)*MC_Shocks!Q203)</f>
        <v>566.852978194523</v>
      </c>
      <c r="T206" s="0" t="n">
        <f aca="false">S206*EXP((Inputs!$B$6-Inputs!$B$7-0.5*Inputs!$B$8^2)*$B$2+Inputs!$B$8*SQRT($B$2)*MC_Shocks!R203)</f>
        <v>569.063290604628</v>
      </c>
      <c r="U206" s="0" t="n">
        <f aca="false">T206*EXP((Inputs!$B$6-Inputs!$B$7-0.5*Inputs!$B$8^2)*$B$2+Inputs!$B$8*SQRT($B$2)*MC_Shocks!S203)</f>
        <v>569.822123838353</v>
      </c>
      <c r="V206" s="0" t="n">
        <f aca="false">U206*EXP((Inputs!$B$6-Inputs!$B$7-0.5*Inputs!$B$8^2)*$B$2+Inputs!$B$8*SQRT($B$2)*MC_Shocks!T203)</f>
        <v>572.992650014134</v>
      </c>
      <c r="W206" s="0" t="n">
        <f aca="false">V206*EXP((Inputs!$B$6-Inputs!$B$7-0.5*Inputs!$B$8^2)*$B$2+Inputs!$B$8*SQRT($B$2)*MC_Shocks!U203)</f>
        <v>565.921352849865</v>
      </c>
      <c r="X206" s="0" t="n">
        <f aca="false">W206*EXP((Inputs!$B$6-Inputs!$B$7-0.5*Inputs!$B$8^2)*$B$2+Inputs!$B$8*SQRT($B$2)*MC_Shocks!V203)</f>
        <v>561.976874656926</v>
      </c>
      <c r="Y206" s="0" t="n">
        <f aca="false">X206*EXP((Inputs!$B$6-Inputs!$B$7-0.5*Inputs!$B$8^2)*$B$2+Inputs!$B$8*SQRT($B$2)*MC_Shocks!W203)</f>
        <v>569.149898551538</v>
      </c>
      <c r="Z206" s="0" t="n">
        <f aca="false">Y206*EXP((Inputs!$B$6-Inputs!$B$7-0.5*Inputs!$B$8^2)*$B$2+Inputs!$B$8*SQRT($B$2)*MC_Shocks!X203)</f>
        <v>558.201287638424</v>
      </c>
      <c r="AA206" s="0" t="n">
        <f aca="false">Z206*EXP((Inputs!$B$6-Inputs!$B$7-0.5*Inputs!$B$8^2)*$B$2+Inputs!$B$8*SQRT($B$2)*MC_Shocks!Y203)</f>
        <v>557.633496088408</v>
      </c>
      <c r="AB206" s="0" t="n">
        <f aca="false">AA206*EXP((Inputs!$B$6-Inputs!$B$7-0.5*Inputs!$B$8^2)*$B$2+Inputs!$B$8*SQRT($B$2)*MC_Shocks!Z203)</f>
        <v>562.896552977612</v>
      </c>
      <c r="AC206" s="0" t="n">
        <f aca="false">AB206*EXP((Inputs!$B$6-Inputs!$B$7-0.5*Inputs!$B$8^2)*$B$2+Inputs!$B$8*SQRT($B$2)*MC_Shocks!AA203)</f>
        <v>562.533317401828</v>
      </c>
      <c r="AD206" s="0" t="n">
        <f aca="false">AC206*EXP((Inputs!$B$6-Inputs!$B$7-0.5*Inputs!$B$8^2)*$B$2+Inputs!$B$8*SQRT($B$2)*MC_Shocks!AB203)</f>
        <v>560.78172844095</v>
      </c>
      <c r="AE206" s="0" t="n">
        <f aca="false">AD206*EXP((Inputs!$B$6-Inputs!$B$7-0.5*Inputs!$B$8^2)*$B$2+Inputs!$B$8*SQRT($B$2)*MC_Shocks!AC203)</f>
        <v>561.41073117965</v>
      </c>
      <c r="AF206" s="0" t="n">
        <f aca="false">AE206*EXP((Inputs!$B$6-Inputs!$B$7-0.5*Inputs!$B$8^2)*$B$2+Inputs!$B$8*SQRT($B$2)*MC_Shocks!AD203)</f>
        <v>559.893069337391</v>
      </c>
      <c r="AG206" s="0" t="n">
        <f aca="false">AF206*EXP((Inputs!$B$6-Inputs!$B$7-0.5*Inputs!$B$8^2)*$B$2+Inputs!$B$8*SQRT($B$2)*MC_Shocks!AE203)</f>
        <v>560.08293636924</v>
      </c>
      <c r="AH206" s="0" t="n">
        <f aca="false">AG206*EXP((Inputs!$B$6-Inputs!$B$7-0.5*Inputs!$B$8^2)*$B$2+Inputs!$B$8*SQRT($B$2)*MC_Shocks!AF203)</f>
        <v>557.107358790253</v>
      </c>
      <c r="AI206" s="0" t="n">
        <f aca="false">AH206*EXP((Inputs!$B$6-Inputs!$B$7-0.5*Inputs!$B$8^2)*$B$2+Inputs!$B$8*SQRT($B$2)*MC_Shocks!AG203)</f>
        <v>562.081785254999</v>
      </c>
      <c r="AJ206" s="0" t="n">
        <f aca="false">AI206*EXP((Inputs!$B$6-Inputs!$B$7-0.5*Inputs!$B$8^2)*$B$2+Inputs!$B$8*SQRT($B$2)*MC_Shocks!AH203)</f>
        <v>568.517671688042</v>
      </c>
      <c r="AK206" s="0" t="n">
        <f aca="false">AJ206*EXP((Inputs!$B$6-Inputs!$B$7-0.5*Inputs!$B$8^2)*$B$2+Inputs!$B$8*SQRT($B$2)*MC_Shocks!AI203)</f>
        <v>567.969968501151</v>
      </c>
      <c r="AL206" s="0" t="n">
        <f aca="false">AK206*EXP((Inputs!$B$6-Inputs!$B$7-0.5*Inputs!$B$8^2)*$B$2+Inputs!$B$8*SQRT($B$2)*MC_Shocks!AJ203)</f>
        <v>561.810107736407</v>
      </c>
      <c r="AM206" s="0" t="n">
        <f aca="false">AL206*EXP((Inputs!$B$6-Inputs!$B$7-0.5*Inputs!$B$8^2)*$B$2+Inputs!$B$8*SQRT($B$2)*MC_Shocks!AK203)</f>
        <v>559.533055531862</v>
      </c>
      <c r="AN206" s="0" t="n">
        <f aca="false">AM206*EXP((Inputs!$B$6-Inputs!$B$7-0.5*Inputs!$B$8^2)*$B$2+Inputs!$B$8*SQRT($B$2)*MC_Shocks!AL203)</f>
        <v>558.769675844405</v>
      </c>
      <c r="AO206" s="0" t="n">
        <f aca="false">AN206*EXP((Inputs!$B$6-Inputs!$B$7-0.5*Inputs!$B$8^2)*$B$2+Inputs!$B$8*SQRT($B$2)*MC_Shocks!AM203)</f>
        <v>561.067998288382</v>
      </c>
      <c r="AP206" s="0" t="n">
        <f aca="false">AO206*EXP((Inputs!$B$6-Inputs!$B$7-0.5*Inputs!$B$8^2)*$B$2+Inputs!$B$8*SQRT($B$2)*MC_Shocks!AN203)</f>
        <v>556.651797548788</v>
      </c>
      <c r="AQ206" s="0" t="n">
        <f aca="false">AP206*EXP((Inputs!$B$6-Inputs!$B$7-0.5*Inputs!$B$8^2)*$B$2+Inputs!$B$8*SQRT($B$2)*MC_Shocks!AO203)</f>
        <v>553.317788076242</v>
      </c>
      <c r="AR206" s="0" t="n">
        <f aca="false">AQ206*EXP((Inputs!$B$6-Inputs!$B$7-0.5*Inputs!$B$8^2)*$B$2+Inputs!$B$8*SQRT($B$2)*MC_Shocks!AP203)</f>
        <v>555.616328857758</v>
      </c>
      <c r="AS206" s="0" t="n">
        <f aca="false">AR206*EXP((Inputs!$B$6-Inputs!$B$7-0.5*Inputs!$B$8^2)*$B$2+Inputs!$B$8*SQRT($B$2)*MC_Shocks!AQ203)</f>
        <v>559.822995827486</v>
      </c>
      <c r="AT206" s="0" t="n">
        <f aca="false">AS206*EXP((Inputs!$B$6-Inputs!$B$7-0.5*Inputs!$B$8^2)*$B$2+Inputs!$B$8*SQRT($B$2)*MC_Shocks!AR203)</f>
        <v>557.121807699047</v>
      </c>
      <c r="AU206" s="0" t="n">
        <f aca="false">AT206*EXP((Inputs!$B$6-Inputs!$B$7-0.5*Inputs!$B$8^2)*$B$2+Inputs!$B$8*SQRT($B$2)*MC_Shocks!AS203)</f>
        <v>551.312539211741</v>
      </c>
      <c r="AV206" s="0" t="n">
        <f aca="false">AU206*EXP((Inputs!$B$6-Inputs!$B$7-0.5*Inputs!$B$8^2)*$B$2+Inputs!$B$8*SQRT($B$2)*MC_Shocks!AT203)</f>
        <v>565.917880039262</v>
      </c>
      <c r="AW206" s="0" t="n">
        <f aca="false">AV206*EXP((Inputs!$B$6-Inputs!$B$7-0.5*Inputs!$B$8^2)*$B$2+Inputs!$B$8*SQRT($B$2)*MC_Shocks!AU203)</f>
        <v>569.499115102866</v>
      </c>
      <c r="AX206" s="0" t="n">
        <f aca="false">AW206*EXP((Inputs!$B$6-Inputs!$B$7-0.5*Inputs!$B$8^2)*$B$2+Inputs!$B$8*SQRT($B$2)*MC_Shocks!AV203)</f>
        <v>568.347726735922</v>
      </c>
      <c r="AY206" s="0" t="n">
        <f aca="false">AX206*EXP((Inputs!$B$6-Inputs!$B$7-0.5*Inputs!$B$8^2)*$B$2+Inputs!$B$8*SQRT($B$2)*MC_Shocks!AW203)</f>
        <v>572.333432375855</v>
      </c>
      <c r="AZ206" s="0" t="n">
        <f aca="false">AY206*EXP((Inputs!$B$6-Inputs!$B$7-0.5*Inputs!$B$8^2)*$B$2+Inputs!$B$8*SQRT($B$2)*MC_Shocks!AX203)</f>
        <v>571.822577122464</v>
      </c>
      <c r="BA206" s="0" t="n">
        <f aca="false">AZ206*EXP((Inputs!$B$6-Inputs!$B$7-0.5*Inputs!$B$8^2)*$B$2+Inputs!$B$8*SQRT($B$2)*MC_Shocks!AY203)</f>
        <v>575.82408893084</v>
      </c>
      <c r="BB206" s="0" t="n">
        <f aca="false">BA206*EXP((Inputs!$B$6-Inputs!$B$7-0.5*Inputs!$B$8^2)*$B$2+Inputs!$B$8*SQRT($B$2)*MC_Shocks!AZ203)</f>
        <v>576.607043454104</v>
      </c>
      <c r="BC206" s="0" t="n">
        <f aca="false">BB206*EXP((Inputs!$B$6-Inputs!$B$7-0.5*Inputs!$B$8^2)*$B$2+Inputs!$B$8*SQRT($B$2)*MC_Shocks!BA203)</f>
        <v>577.079122648189</v>
      </c>
      <c r="BD206" s="0" t="n">
        <f aca="false">BC206*EXP((Inputs!$B$6-Inputs!$B$7-0.5*Inputs!$B$8^2)*$B$2+Inputs!$B$8*SQRT($B$2)*MC_Shocks!BB203)</f>
        <v>576.613773252734</v>
      </c>
      <c r="BE206" s="0" t="n">
        <f aca="false">BD206*EXP((Inputs!$B$6-Inputs!$B$7-0.5*Inputs!$B$8^2)*$B$2+Inputs!$B$8*SQRT($B$2)*MC_Shocks!BC203)</f>
        <v>570.084719226778</v>
      </c>
      <c r="BF206" s="0" t="n">
        <f aca="false">BE206*EXP((Inputs!$B$6-Inputs!$B$7-0.5*Inputs!$B$8^2)*$B$2+Inputs!$B$8*SQRT($B$2)*MC_Shocks!BD203)</f>
        <v>578.972012606113</v>
      </c>
      <c r="BG206" s="0" t="n">
        <f aca="false">BF206*EXP((Inputs!$B$6-Inputs!$B$7-0.5*Inputs!$B$8^2)*$B$2+Inputs!$B$8*SQRT($B$2)*MC_Shocks!BE203)</f>
        <v>574.717901774167</v>
      </c>
      <c r="BH206" s="0" t="n">
        <f aca="false">BG206*EXP((Inputs!$B$6-Inputs!$B$7-0.5*Inputs!$B$8^2)*$B$2+Inputs!$B$8*SQRT($B$2)*MC_Shocks!BF203)</f>
        <v>568.604224335971</v>
      </c>
      <c r="BI206" s="0" t="n">
        <f aca="false">BH206*EXP((Inputs!$B$6-Inputs!$B$7-0.5*Inputs!$B$8^2)*$B$2+Inputs!$B$8*SQRT($B$2)*MC_Shocks!BG203)</f>
        <v>567.698431417218</v>
      </c>
      <c r="BJ206" s="0" t="n">
        <f aca="false">BI206*EXP((Inputs!$B$6-Inputs!$B$7-0.5*Inputs!$B$8^2)*$B$2+Inputs!$B$8*SQRT($B$2)*MC_Shocks!BH203)</f>
        <v>563.438031356394</v>
      </c>
      <c r="BK206" s="0" t="n">
        <f aca="false">BJ206*EXP((Inputs!$B$6-Inputs!$B$7-0.5*Inputs!$B$8^2)*$B$2+Inputs!$B$8*SQRT($B$2)*MC_Shocks!BI203)</f>
        <v>563.260064980335</v>
      </c>
      <c r="BL206" s="0" t="n">
        <f aca="false">BK206*EXP((Inputs!$B$6-Inputs!$B$7-0.5*Inputs!$B$8^2)*$B$2+Inputs!$B$8*SQRT($B$2)*MC_Shocks!BJ203)</f>
        <v>566.395037075538</v>
      </c>
      <c r="BM206" s="0" t="n">
        <f aca="false">BL206*EXP((Inputs!$B$6-Inputs!$B$7-0.5*Inputs!$B$8^2)*$B$2+Inputs!$B$8*SQRT($B$2)*MC_Shocks!BK203)</f>
        <v>570.938676322824</v>
      </c>
      <c r="BN206" s="0" t="n">
        <f aca="false">AVERAGE(C206:BM206)</f>
        <v>565.073067318676</v>
      </c>
      <c r="BO206" s="0" t="n">
        <f aca="false">MAX(B206:BM206)</f>
        <v>578.972012606113</v>
      </c>
      <c r="BP206" s="0" t="n">
        <f aca="false">MAX(BM206-Inputs!$B$4,0)</f>
        <v>0</v>
      </c>
      <c r="BQ206" s="0" t="n">
        <f aca="false">MAX(Inputs!$B$4-BM206,0)</f>
        <v>4.06132367717646</v>
      </c>
      <c r="BR206" s="0" t="n">
        <f aca="false">MAX(BN206-Inputs!$B$4,0)</f>
        <v>0</v>
      </c>
      <c r="BS206" s="0" t="n">
        <f aca="false">IF(BO206&gt;=Inputs!$B$9,0,MAX(BM206-Inputs!$B$4,0))</f>
        <v>0</v>
      </c>
    </row>
    <row r="207" customFormat="false" ht="15" hidden="false" customHeight="false" outlineLevel="0" collapsed="false">
      <c r="A207" s="0" t="n">
        <v>203</v>
      </c>
      <c r="B207" s="0" t="n">
        <f aca="false">Inputs!$B$3</f>
        <v>574.788024902344</v>
      </c>
      <c r="C207" s="0" t="n">
        <f aca="false">B207*EXP((Inputs!$B$6-Inputs!$B$7-0.5*Inputs!$B$8^2)*$B$2+Inputs!$B$8*SQRT($B$2)*MC_Shocks!A204)</f>
        <v>578.569614278321</v>
      </c>
      <c r="D207" s="0" t="n">
        <f aca="false">C207*EXP((Inputs!$B$6-Inputs!$B$7-0.5*Inputs!$B$8^2)*$B$2+Inputs!$B$8*SQRT($B$2)*MC_Shocks!B204)</f>
        <v>577.222978140626</v>
      </c>
      <c r="E207" s="0" t="n">
        <f aca="false">D207*EXP((Inputs!$B$6-Inputs!$B$7-0.5*Inputs!$B$8^2)*$B$2+Inputs!$B$8*SQRT($B$2)*MC_Shocks!C204)</f>
        <v>577.504580245435</v>
      </c>
      <c r="F207" s="0" t="n">
        <f aca="false">E207*EXP((Inputs!$B$6-Inputs!$B$7-0.5*Inputs!$B$8^2)*$B$2+Inputs!$B$8*SQRT($B$2)*MC_Shocks!D204)</f>
        <v>579.430885451471</v>
      </c>
      <c r="G207" s="0" t="n">
        <f aca="false">F207*EXP((Inputs!$B$6-Inputs!$B$7-0.5*Inputs!$B$8^2)*$B$2+Inputs!$B$8*SQRT($B$2)*MC_Shocks!E204)</f>
        <v>571.461010897354</v>
      </c>
      <c r="H207" s="0" t="n">
        <f aca="false">G207*EXP((Inputs!$B$6-Inputs!$B$7-0.5*Inputs!$B$8^2)*$B$2+Inputs!$B$8*SQRT($B$2)*MC_Shocks!F204)</f>
        <v>574.10770172397</v>
      </c>
      <c r="I207" s="0" t="n">
        <f aca="false">H207*EXP((Inputs!$B$6-Inputs!$B$7-0.5*Inputs!$B$8^2)*$B$2+Inputs!$B$8*SQRT($B$2)*MC_Shocks!G204)</f>
        <v>567.562367340085</v>
      </c>
      <c r="J207" s="0" t="n">
        <f aca="false">I207*EXP((Inputs!$B$6-Inputs!$B$7-0.5*Inputs!$B$8^2)*$B$2+Inputs!$B$8*SQRT($B$2)*MC_Shocks!H204)</f>
        <v>576.878088671652</v>
      </c>
      <c r="K207" s="0" t="n">
        <f aca="false">J207*EXP((Inputs!$B$6-Inputs!$B$7-0.5*Inputs!$B$8^2)*$B$2+Inputs!$B$8*SQRT($B$2)*MC_Shocks!I204)</f>
        <v>575.084096404454</v>
      </c>
      <c r="L207" s="0" t="n">
        <f aca="false">K207*EXP((Inputs!$B$6-Inputs!$B$7-0.5*Inputs!$B$8^2)*$B$2+Inputs!$B$8*SQRT($B$2)*MC_Shocks!J204)</f>
        <v>574.295461323982</v>
      </c>
      <c r="M207" s="0" t="n">
        <f aca="false">L207*EXP((Inputs!$B$6-Inputs!$B$7-0.5*Inputs!$B$8^2)*$B$2+Inputs!$B$8*SQRT($B$2)*MC_Shocks!K204)</f>
        <v>570.853309841765</v>
      </c>
      <c r="N207" s="0" t="n">
        <f aca="false">M207*EXP((Inputs!$B$6-Inputs!$B$7-0.5*Inputs!$B$8^2)*$B$2+Inputs!$B$8*SQRT($B$2)*MC_Shocks!L204)</f>
        <v>568.061152758504</v>
      </c>
      <c r="O207" s="0" t="n">
        <f aca="false">N207*EXP((Inputs!$B$6-Inputs!$B$7-0.5*Inputs!$B$8^2)*$B$2+Inputs!$B$8*SQRT($B$2)*MC_Shocks!M204)</f>
        <v>578.456702553567</v>
      </c>
      <c r="P207" s="0" t="n">
        <f aca="false">O207*EXP((Inputs!$B$6-Inputs!$B$7-0.5*Inputs!$B$8^2)*$B$2+Inputs!$B$8*SQRT($B$2)*MC_Shocks!N204)</f>
        <v>582.843052409769</v>
      </c>
      <c r="Q207" s="0" t="n">
        <f aca="false">P207*EXP((Inputs!$B$6-Inputs!$B$7-0.5*Inputs!$B$8^2)*$B$2+Inputs!$B$8*SQRT($B$2)*MC_Shocks!O204)</f>
        <v>575.77819501211</v>
      </c>
      <c r="R207" s="0" t="n">
        <f aca="false">Q207*EXP((Inputs!$B$6-Inputs!$B$7-0.5*Inputs!$B$8^2)*$B$2+Inputs!$B$8*SQRT($B$2)*MC_Shocks!P204)</f>
        <v>582.745000305315</v>
      </c>
      <c r="S207" s="0" t="n">
        <f aca="false">R207*EXP((Inputs!$B$6-Inputs!$B$7-0.5*Inputs!$B$8^2)*$B$2+Inputs!$B$8*SQRT($B$2)*MC_Shocks!Q204)</f>
        <v>588.342917255809</v>
      </c>
      <c r="T207" s="0" t="n">
        <f aca="false">S207*EXP((Inputs!$B$6-Inputs!$B$7-0.5*Inputs!$B$8^2)*$B$2+Inputs!$B$8*SQRT($B$2)*MC_Shocks!R204)</f>
        <v>587.087252832265</v>
      </c>
      <c r="U207" s="0" t="n">
        <f aca="false">T207*EXP((Inputs!$B$6-Inputs!$B$7-0.5*Inputs!$B$8^2)*$B$2+Inputs!$B$8*SQRT($B$2)*MC_Shocks!S204)</f>
        <v>588.572900029289</v>
      </c>
      <c r="V207" s="0" t="n">
        <f aca="false">U207*EXP((Inputs!$B$6-Inputs!$B$7-0.5*Inputs!$B$8^2)*$B$2+Inputs!$B$8*SQRT($B$2)*MC_Shocks!T204)</f>
        <v>588.558643151686</v>
      </c>
      <c r="W207" s="0" t="n">
        <f aca="false">V207*EXP((Inputs!$B$6-Inputs!$B$7-0.5*Inputs!$B$8^2)*$B$2+Inputs!$B$8*SQRT($B$2)*MC_Shocks!U204)</f>
        <v>597.897477760977</v>
      </c>
      <c r="X207" s="0" t="n">
        <f aca="false">W207*EXP((Inputs!$B$6-Inputs!$B$7-0.5*Inputs!$B$8^2)*$B$2+Inputs!$B$8*SQRT($B$2)*MC_Shocks!V204)</f>
        <v>594.188545758598</v>
      </c>
      <c r="Y207" s="0" t="n">
        <f aca="false">X207*EXP((Inputs!$B$6-Inputs!$B$7-0.5*Inputs!$B$8^2)*$B$2+Inputs!$B$8*SQRT($B$2)*MC_Shocks!W204)</f>
        <v>594.933307057683</v>
      </c>
      <c r="Z207" s="0" t="n">
        <f aca="false">Y207*EXP((Inputs!$B$6-Inputs!$B$7-0.5*Inputs!$B$8^2)*$B$2+Inputs!$B$8*SQRT($B$2)*MC_Shocks!X204)</f>
        <v>592.971998488141</v>
      </c>
      <c r="AA207" s="0" t="n">
        <f aca="false">Z207*EXP((Inputs!$B$6-Inputs!$B$7-0.5*Inputs!$B$8^2)*$B$2+Inputs!$B$8*SQRT($B$2)*MC_Shocks!Y204)</f>
        <v>586.324418688081</v>
      </c>
      <c r="AB207" s="0" t="n">
        <f aca="false">AA207*EXP((Inputs!$B$6-Inputs!$B$7-0.5*Inputs!$B$8^2)*$B$2+Inputs!$B$8*SQRT($B$2)*MC_Shocks!Z204)</f>
        <v>596.663772964538</v>
      </c>
      <c r="AC207" s="0" t="n">
        <f aca="false">AB207*EXP((Inputs!$B$6-Inputs!$B$7-0.5*Inputs!$B$8^2)*$B$2+Inputs!$B$8*SQRT($B$2)*MC_Shocks!AA204)</f>
        <v>591.152940513357</v>
      </c>
      <c r="AD207" s="0" t="n">
        <f aca="false">AC207*EXP((Inputs!$B$6-Inputs!$B$7-0.5*Inputs!$B$8^2)*$B$2+Inputs!$B$8*SQRT($B$2)*MC_Shocks!AB204)</f>
        <v>592.242020938516</v>
      </c>
      <c r="AE207" s="0" t="n">
        <f aca="false">AD207*EXP((Inputs!$B$6-Inputs!$B$7-0.5*Inputs!$B$8^2)*$B$2+Inputs!$B$8*SQRT($B$2)*MC_Shocks!AC204)</f>
        <v>584.175112596701</v>
      </c>
      <c r="AF207" s="0" t="n">
        <f aca="false">AE207*EXP((Inputs!$B$6-Inputs!$B$7-0.5*Inputs!$B$8^2)*$B$2+Inputs!$B$8*SQRT($B$2)*MC_Shocks!AD204)</f>
        <v>582.38358123148</v>
      </c>
      <c r="AG207" s="0" t="n">
        <f aca="false">AF207*EXP((Inputs!$B$6-Inputs!$B$7-0.5*Inputs!$B$8^2)*$B$2+Inputs!$B$8*SQRT($B$2)*MC_Shocks!AE204)</f>
        <v>584.391476560796</v>
      </c>
      <c r="AH207" s="0" t="n">
        <f aca="false">AG207*EXP((Inputs!$B$6-Inputs!$B$7-0.5*Inputs!$B$8^2)*$B$2+Inputs!$B$8*SQRT($B$2)*MC_Shocks!AF204)</f>
        <v>580.635294861868</v>
      </c>
      <c r="AI207" s="0" t="n">
        <f aca="false">AH207*EXP((Inputs!$B$6-Inputs!$B$7-0.5*Inputs!$B$8^2)*$B$2+Inputs!$B$8*SQRT($B$2)*MC_Shocks!AG204)</f>
        <v>583.399525424204</v>
      </c>
      <c r="AJ207" s="0" t="n">
        <f aca="false">AI207*EXP((Inputs!$B$6-Inputs!$B$7-0.5*Inputs!$B$8^2)*$B$2+Inputs!$B$8*SQRT($B$2)*MC_Shocks!AH204)</f>
        <v>582.210624017222</v>
      </c>
      <c r="AK207" s="0" t="n">
        <f aca="false">AJ207*EXP((Inputs!$B$6-Inputs!$B$7-0.5*Inputs!$B$8^2)*$B$2+Inputs!$B$8*SQRT($B$2)*MC_Shocks!AI204)</f>
        <v>587.648803335395</v>
      </c>
      <c r="AL207" s="0" t="n">
        <f aca="false">AK207*EXP((Inputs!$B$6-Inputs!$B$7-0.5*Inputs!$B$8^2)*$B$2+Inputs!$B$8*SQRT($B$2)*MC_Shocks!AJ204)</f>
        <v>594.087503098869</v>
      </c>
      <c r="AM207" s="0" t="n">
        <f aca="false">AL207*EXP((Inputs!$B$6-Inputs!$B$7-0.5*Inputs!$B$8^2)*$B$2+Inputs!$B$8*SQRT($B$2)*MC_Shocks!AK204)</f>
        <v>591.384456516355</v>
      </c>
      <c r="AN207" s="0" t="n">
        <f aca="false">AM207*EXP((Inputs!$B$6-Inputs!$B$7-0.5*Inputs!$B$8^2)*$B$2+Inputs!$B$8*SQRT($B$2)*MC_Shocks!AL204)</f>
        <v>591.800373473265</v>
      </c>
      <c r="AO207" s="0" t="n">
        <f aca="false">AN207*EXP((Inputs!$B$6-Inputs!$B$7-0.5*Inputs!$B$8^2)*$B$2+Inputs!$B$8*SQRT($B$2)*MC_Shocks!AM204)</f>
        <v>592.718175535935</v>
      </c>
      <c r="AP207" s="0" t="n">
        <f aca="false">AO207*EXP((Inputs!$B$6-Inputs!$B$7-0.5*Inputs!$B$8^2)*$B$2+Inputs!$B$8*SQRT($B$2)*MC_Shocks!AN204)</f>
        <v>595.693715909162</v>
      </c>
      <c r="AQ207" s="0" t="n">
        <f aca="false">AP207*EXP((Inputs!$B$6-Inputs!$B$7-0.5*Inputs!$B$8^2)*$B$2+Inputs!$B$8*SQRT($B$2)*MC_Shocks!AO204)</f>
        <v>595.81788305295</v>
      </c>
      <c r="AR207" s="0" t="n">
        <f aca="false">AQ207*EXP((Inputs!$B$6-Inputs!$B$7-0.5*Inputs!$B$8^2)*$B$2+Inputs!$B$8*SQRT($B$2)*MC_Shocks!AP204)</f>
        <v>596.773902487681</v>
      </c>
      <c r="AS207" s="0" t="n">
        <f aca="false">AR207*EXP((Inputs!$B$6-Inputs!$B$7-0.5*Inputs!$B$8^2)*$B$2+Inputs!$B$8*SQRT($B$2)*MC_Shocks!AQ204)</f>
        <v>595.678869628074</v>
      </c>
      <c r="AT207" s="0" t="n">
        <f aca="false">AS207*EXP((Inputs!$B$6-Inputs!$B$7-0.5*Inputs!$B$8^2)*$B$2+Inputs!$B$8*SQRT($B$2)*MC_Shocks!AR204)</f>
        <v>596.279927366129</v>
      </c>
      <c r="AU207" s="0" t="n">
        <f aca="false">AT207*EXP((Inputs!$B$6-Inputs!$B$7-0.5*Inputs!$B$8^2)*$B$2+Inputs!$B$8*SQRT($B$2)*MC_Shocks!AS204)</f>
        <v>602.508076477798</v>
      </c>
      <c r="AV207" s="0" t="n">
        <f aca="false">AU207*EXP((Inputs!$B$6-Inputs!$B$7-0.5*Inputs!$B$8^2)*$B$2+Inputs!$B$8*SQRT($B$2)*MC_Shocks!AT204)</f>
        <v>605.661198337886</v>
      </c>
      <c r="AW207" s="0" t="n">
        <f aca="false">AV207*EXP((Inputs!$B$6-Inputs!$B$7-0.5*Inputs!$B$8^2)*$B$2+Inputs!$B$8*SQRT($B$2)*MC_Shocks!AU204)</f>
        <v>609.0973532074</v>
      </c>
      <c r="AX207" s="0" t="n">
        <f aca="false">AW207*EXP((Inputs!$B$6-Inputs!$B$7-0.5*Inputs!$B$8^2)*$B$2+Inputs!$B$8*SQRT($B$2)*MC_Shocks!AV204)</f>
        <v>612.659017297635</v>
      </c>
      <c r="AY207" s="0" t="n">
        <f aca="false">AX207*EXP((Inputs!$B$6-Inputs!$B$7-0.5*Inputs!$B$8^2)*$B$2+Inputs!$B$8*SQRT($B$2)*MC_Shocks!AW204)</f>
        <v>611.969654714735</v>
      </c>
      <c r="AZ207" s="0" t="n">
        <f aca="false">AY207*EXP((Inputs!$B$6-Inputs!$B$7-0.5*Inputs!$B$8^2)*$B$2+Inputs!$B$8*SQRT($B$2)*MC_Shocks!AX204)</f>
        <v>613.577308045193</v>
      </c>
      <c r="BA207" s="0" t="n">
        <f aca="false">AZ207*EXP((Inputs!$B$6-Inputs!$B$7-0.5*Inputs!$B$8^2)*$B$2+Inputs!$B$8*SQRT($B$2)*MC_Shocks!AY204)</f>
        <v>608.375296163196</v>
      </c>
      <c r="BB207" s="0" t="n">
        <f aca="false">BA207*EXP((Inputs!$B$6-Inputs!$B$7-0.5*Inputs!$B$8^2)*$B$2+Inputs!$B$8*SQRT($B$2)*MC_Shocks!AZ204)</f>
        <v>614.587729395757</v>
      </c>
      <c r="BC207" s="0" t="n">
        <f aca="false">BB207*EXP((Inputs!$B$6-Inputs!$B$7-0.5*Inputs!$B$8^2)*$B$2+Inputs!$B$8*SQRT($B$2)*MC_Shocks!BA204)</f>
        <v>601.224792571401</v>
      </c>
      <c r="BD207" s="0" t="n">
        <f aca="false">BC207*EXP((Inputs!$B$6-Inputs!$B$7-0.5*Inputs!$B$8^2)*$B$2+Inputs!$B$8*SQRT($B$2)*MC_Shocks!BB204)</f>
        <v>600.865958227016</v>
      </c>
      <c r="BE207" s="0" t="n">
        <f aca="false">BD207*EXP((Inputs!$B$6-Inputs!$B$7-0.5*Inputs!$B$8^2)*$B$2+Inputs!$B$8*SQRT($B$2)*MC_Shocks!BC204)</f>
        <v>606.386086361101</v>
      </c>
      <c r="BF207" s="0" t="n">
        <f aca="false">BE207*EXP((Inputs!$B$6-Inputs!$B$7-0.5*Inputs!$B$8^2)*$B$2+Inputs!$B$8*SQRT($B$2)*MC_Shocks!BD204)</f>
        <v>599.917236193953</v>
      </c>
      <c r="BG207" s="0" t="n">
        <f aca="false">BF207*EXP((Inputs!$B$6-Inputs!$B$7-0.5*Inputs!$B$8^2)*$B$2+Inputs!$B$8*SQRT($B$2)*MC_Shocks!BE204)</f>
        <v>601.879628241379</v>
      </c>
      <c r="BH207" s="0" t="n">
        <f aca="false">BG207*EXP((Inputs!$B$6-Inputs!$B$7-0.5*Inputs!$B$8^2)*$B$2+Inputs!$B$8*SQRT($B$2)*MC_Shocks!BF204)</f>
        <v>598.69441317006</v>
      </c>
      <c r="BI207" s="0" t="n">
        <f aca="false">BH207*EXP((Inputs!$B$6-Inputs!$B$7-0.5*Inputs!$B$8^2)*$B$2+Inputs!$B$8*SQRT($B$2)*MC_Shocks!BG204)</f>
        <v>597.001682764408</v>
      </c>
      <c r="BJ207" s="0" t="n">
        <f aca="false">BI207*EXP((Inputs!$B$6-Inputs!$B$7-0.5*Inputs!$B$8^2)*$B$2+Inputs!$B$8*SQRT($B$2)*MC_Shocks!BH204)</f>
        <v>601.555242565306</v>
      </c>
      <c r="BK207" s="0" t="n">
        <f aca="false">BJ207*EXP((Inputs!$B$6-Inputs!$B$7-0.5*Inputs!$B$8^2)*$B$2+Inputs!$B$8*SQRT($B$2)*MC_Shocks!BI204)</f>
        <v>602.557970972105</v>
      </c>
      <c r="BL207" s="0" t="n">
        <f aca="false">BK207*EXP((Inputs!$B$6-Inputs!$B$7-0.5*Inputs!$B$8^2)*$B$2+Inputs!$B$8*SQRT($B$2)*MC_Shocks!BJ204)</f>
        <v>592.9675881664</v>
      </c>
      <c r="BM207" s="0" t="n">
        <f aca="false">BL207*EXP((Inputs!$B$6-Inputs!$B$7-0.5*Inputs!$B$8^2)*$B$2+Inputs!$B$8*SQRT($B$2)*MC_Shocks!BK204)</f>
        <v>588.447740824931</v>
      </c>
      <c r="BN207" s="0" t="n">
        <f aca="false">AVERAGE(C207:BM207)</f>
        <v>590.711168120493</v>
      </c>
      <c r="BO207" s="0" t="n">
        <f aca="false">MAX(B207:BM207)</f>
        <v>614.587729395757</v>
      </c>
      <c r="BP207" s="0" t="n">
        <f aca="false">MAX(BM207-Inputs!$B$4,0)</f>
        <v>13.4477408249305</v>
      </c>
      <c r="BQ207" s="0" t="n">
        <f aca="false">MAX(Inputs!$B$4-BM207,0)</f>
        <v>0</v>
      </c>
      <c r="BR207" s="0" t="n">
        <f aca="false">MAX(BN207-Inputs!$B$4,0)</f>
        <v>15.711168120493</v>
      </c>
      <c r="BS207" s="0" t="n">
        <f aca="false">IF(BO207&gt;=Inputs!$B$9,0,MAX(BM207-Inputs!$B$4,0))</f>
        <v>0</v>
      </c>
    </row>
    <row r="208" customFormat="false" ht="15" hidden="false" customHeight="false" outlineLevel="0" collapsed="false">
      <c r="A208" s="0" t="n">
        <v>204</v>
      </c>
      <c r="B208" s="0" t="n">
        <f aca="false">Inputs!$B$3</f>
        <v>574.788024902344</v>
      </c>
      <c r="C208" s="0" t="n">
        <f aca="false">B208*EXP((Inputs!$B$6-Inputs!$B$7-0.5*Inputs!$B$8^2)*$B$2+Inputs!$B$8*SQRT($B$2)*MC_Shocks!A205)</f>
        <v>579.307224162902</v>
      </c>
      <c r="D208" s="0" t="n">
        <f aca="false">C208*EXP((Inputs!$B$6-Inputs!$B$7-0.5*Inputs!$B$8^2)*$B$2+Inputs!$B$8*SQRT($B$2)*MC_Shocks!B205)</f>
        <v>581.428915593308</v>
      </c>
      <c r="E208" s="0" t="n">
        <f aca="false">D208*EXP((Inputs!$B$6-Inputs!$B$7-0.5*Inputs!$B$8^2)*$B$2+Inputs!$B$8*SQRT($B$2)*MC_Shocks!C205)</f>
        <v>589.603891041326</v>
      </c>
      <c r="F208" s="0" t="n">
        <f aca="false">E208*EXP((Inputs!$B$6-Inputs!$B$7-0.5*Inputs!$B$8^2)*$B$2+Inputs!$B$8*SQRT($B$2)*MC_Shocks!D205)</f>
        <v>597.583274556363</v>
      </c>
      <c r="G208" s="0" t="n">
        <f aca="false">F208*EXP((Inputs!$B$6-Inputs!$B$7-0.5*Inputs!$B$8^2)*$B$2+Inputs!$B$8*SQRT($B$2)*MC_Shocks!E205)</f>
        <v>596.019244628523</v>
      </c>
      <c r="H208" s="0" t="n">
        <f aca="false">G208*EXP((Inputs!$B$6-Inputs!$B$7-0.5*Inputs!$B$8^2)*$B$2+Inputs!$B$8*SQRT($B$2)*MC_Shocks!F205)</f>
        <v>608.030698556774</v>
      </c>
      <c r="I208" s="0" t="n">
        <f aca="false">H208*EXP((Inputs!$B$6-Inputs!$B$7-0.5*Inputs!$B$8^2)*$B$2+Inputs!$B$8*SQRT($B$2)*MC_Shocks!G205)</f>
        <v>608.206155305376</v>
      </c>
      <c r="J208" s="0" t="n">
        <f aca="false">I208*EXP((Inputs!$B$6-Inputs!$B$7-0.5*Inputs!$B$8^2)*$B$2+Inputs!$B$8*SQRT($B$2)*MC_Shocks!H205)</f>
        <v>603.636026712635</v>
      </c>
      <c r="K208" s="0" t="n">
        <f aca="false">J208*EXP((Inputs!$B$6-Inputs!$B$7-0.5*Inputs!$B$8^2)*$B$2+Inputs!$B$8*SQRT($B$2)*MC_Shocks!I205)</f>
        <v>600.666035605726</v>
      </c>
      <c r="L208" s="0" t="n">
        <f aca="false">K208*EXP((Inputs!$B$6-Inputs!$B$7-0.5*Inputs!$B$8^2)*$B$2+Inputs!$B$8*SQRT($B$2)*MC_Shocks!J205)</f>
        <v>590.0639461958</v>
      </c>
      <c r="M208" s="0" t="n">
        <f aca="false">L208*EXP((Inputs!$B$6-Inputs!$B$7-0.5*Inputs!$B$8^2)*$B$2+Inputs!$B$8*SQRT($B$2)*MC_Shocks!K205)</f>
        <v>597.690858477465</v>
      </c>
      <c r="N208" s="0" t="n">
        <f aca="false">M208*EXP((Inputs!$B$6-Inputs!$B$7-0.5*Inputs!$B$8^2)*$B$2+Inputs!$B$8*SQRT($B$2)*MC_Shocks!L205)</f>
        <v>605.357488473167</v>
      </c>
      <c r="O208" s="0" t="n">
        <f aca="false">N208*EXP((Inputs!$B$6-Inputs!$B$7-0.5*Inputs!$B$8^2)*$B$2+Inputs!$B$8*SQRT($B$2)*MC_Shocks!M205)</f>
        <v>600.556977464439</v>
      </c>
      <c r="P208" s="0" t="n">
        <f aca="false">O208*EXP((Inputs!$B$6-Inputs!$B$7-0.5*Inputs!$B$8^2)*$B$2+Inputs!$B$8*SQRT($B$2)*MC_Shocks!N205)</f>
        <v>599.528822536899</v>
      </c>
      <c r="Q208" s="0" t="n">
        <f aca="false">P208*EXP((Inputs!$B$6-Inputs!$B$7-0.5*Inputs!$B$8^2)*$B$2+Inputs!$B$8*SQRT($B$2)*MC_Shocks!O205)</f>
        <v>600.040305966558</v>
      </c>
      <c r="R208" s="0" t="n">
        <f aca="false">Q208*EXP((Inputs!$B$6-Inputs!$B$7-0.5*Inputs!$B$8^2)*$B$2+Inputs!$B$8*SQRT($B$2)*MC_Shocks!P205)</f>
        <v>595.542475671771</v>
      </c>
      <c r="S208" s="0" t="n">
        <f aca="false">R208*EXP((Inputs!$B$6-Inputs!$B$7-0.5*Inputs!$B$8^2)*$B$2+Inputs!$B$8*SQRT($B$2)*MC_Shocks!Q205)</f>
        <v>587.36350421875</v>
      </c>
      <c r="T208" s="0" t="n">
        <f aca="false">S208*EXP((Inputs!$B$6-Inputs!$B$7-0.5*Inputs!$B$8^2)*$B$2+Inputs!$B$8*SQRT($B$2)*MC_Shocks!R205)</f>
        <v>586.439468546631</v>
      </c>
      <c r="U208" s="0" t="n">
        <f aca="false">T208*EXP((Inputs!$B$6-Inputs!$B$7-0.5*Inputs!$B$8^2)*$B$2+Inputs!$B$8*SQRT($B$2)*MC_Shocks!S205)</f>
        <v>585.002822474655</v>
      </c>
      <c r="V208" s="0" t="n">
        <f aca="false">U208*EXP((Inputs!$B$6-Inputs!$B$7-0.5*Inputs!$B$8^2)*$B$2+Inputs!$B$8*SQRT($B$2)*MC_Shocks!T205)</f>
        <v>583.258070811636</v>
      </c>
      <c r="W208" s="0" t="n">
        <f aca="false">V208*EXP((Inputs!$B$6-Inputs!$B$7-0.5*Inputs!$B$8^2)*$B$2+Inputs!$B$8*SQRT($B$2)*MC_Shocks!U205)</f>
        <v>584.344598077838</v>
      </c>
      <c r="X208" s="0" t="n">
        <f aca="false">W208*EXP((Inputs!$B$6-Inputs!$B$7-0.5*Inputs!$B$8^2)*$B$2+Inputs!$B$8*SQRT($B$2)*MC_Shocks!V205)</f>
        <v>591.06472276727</v>
      </c>
      <c r="Y208" s="0" t="n">
        <f aca="false">X208*EXP((Inputs!$B$6-Inputs!$B$7-0.5*Inputs!$B$8^2)*$B$2+Inputs!$B$8*SQRT($B$2)*MC_Shocks!W205)</f>
        <v>589.700883010908</v>
      </c>
      <c r="Z208" s="0" t="n">
        <f aca="false">Y208*EXP((Inputs!$B$6-Inputs!$B$7-0.5*Inputs!$B$8^2)*$B$2+Inputs!$B$8*SQRT($B$2)*MC_Shocks!X205)</f>
        <v>590.554470310162</v>
      </c>
      <c r="AA208" s="0" t="n">
        <f aca="false">Z208*EXP((Inputs!$B$6-Inputs!$B$7-0.5*Inputs!$B$8^2)*$B$2+Inputs!$B$8*SQRT($B$2)*MC_Shocks!Y205)</f>
        <v>594.025613609978</v>
      </c>
      <c r="AB208" s="0" t="n">
        <f aca="false">AA208*EXP((Inputs!$B$6-Inputs!$B$7-0.5*Inputs!$B$8^2)*$B$2+Inputs!$B$8*SQRT($B$2)*MC_Shocks!Z205)</f>
        <v>596.698977489922</v>
      </c>
      <c r="AC208" s="0" t="n">
        <f aca="false">AB208*EXP((Inputs!$B$6-Inputs!$B$7-0.5*Inputs!$B$8^2)*$B$2+Inputs!$B$8*SQRT($B$2)*MC_Shocks!AA205)</f>
        <v>593.853639461604</v>
      </c>
      <c r="AD208" s="0" t="n">
        <f aca="false">AC208*EXP((Inputs!$B$6-Inputs!$B$7-0.5*Inputs!$B$8^2)*$B$2+Inputs!$B$8*SQRT($B$2)*MC_Shocks!AB205)</f>
        <v>594.363909756708</v>
      </c>
      <c r="AE208" s="0" t="n">
        <f aca="false">AD208*EXP((Inputs!$B$6-Inputs!$B$7-0.5*Inputs!$B$8^2)*$B$2+Inputs!$B$8*SQRT($B$2)*MC_Shocks!AC205)</f>
        <v>597.007522733334</v>
      </c>
      <c r="AF208" s="0" t="n">
        <f aca="false">AE208*EXP((Inputs!$B$6-Inputs!$B$7-0.5*Inputs!$B$8^2)*$B$2+Inputs!$B$8*SQRT($B$2)*MC_Shocks!AD205)</f>
        <v>591.743269707491</v>
      </c>
      <c r="AG208" s="0" t="n">
        <f aca="false">AF208*EXP((Inputs!$B$6-Inputs!$B$7-0.5*Inputs!$B$8^2)*$B$2+Inputs!$B$8*SQRT($B$2)*MC_Shocks!AE205)</f>
        <v>597.760880247137</v>
      </c>
      <c r="AH208" s="0" t="n">
        <f aca="false">AG208*EXP((Inputs!$B$6-Inputs!$B$7-0.5*Inputs!$B$8^2)*$B$2+Inputs!$B$8*SQRT($B$2)*MC_Shocks!AF205)</f>
        <v>604.645221219595</v>
      </c>
      <c r="AI208" s="0" t="n">
        <f aca="false">AH208*EXP((Inputs!$B$6-Inputs!$B$7-0.5*Inputs!$B$8^2)*$B$2+Inputs!$B$8*SQRT($B$2)*MC_Shocks!AG205)</f>
        <v>601.244945642481</v>
      </c>
      <c r="AJ208" s="0" t="n">
        <f aca="false">AI208*EXP((Inputs!$B$6-Inputs!$B$7-0.5*Inputs!$B$8^2)*$B$2+Inputs!$B$8*SQRT($B$2)*MC_Shocks!AH205)</f>
        <v>602.226198278641</v>
      </c>
      <c r="AK208" s="0" t="n">
        <f aca="false">AJ208*EXP((Inputs!$B$6-Inputs!$B$7-0.5*Inputs!$B$8^2)*$B$2+Inputs!$B$8*SQRT($B$2)*MC_Shocks!AI205)</f>
        <v>605.359572048207</v>
      </c>
      <c r="AL208" s="0" t="n">
        <f aca="false">AK208*EXP((Inputs!$B$6-Inputs!$B$7-0.5*Inputs!$B$8^2)*$B$2+Inputs!$B$8*SQRT($B$2)*MC_Shocks!AJ205)</f>
        <v>602.801893156041</v>
      </c>
      <c r="AM208" s="0" t="n">
        <f aca="false">AL208*EXP((Inputs!$B$6-Inputs!$B$7-0.5*Inputs!$B$8^2)*$B$2+Inputs!$B$8*SQRT($B$2)*MC_Shocks!AK205)</f>
        <v>605.166458929103</v>
      </c>
      <c r="AN208" s="0" t="n">
        <f aca="false">AM208*EXP((Inputs!$B$6-Inputs!$B$7-0.5*Inputs!$B$8^2)*$B$2+Inputs!$B$8*SQRT($B$2)*MC_Shocks!AL205)</f>
        <v>606.007878701294</v>
      </c>
      <c r="AO208" s="0" t="n">
        <f aca="false">AN208*EXP((Inputs!$B$6-Inputs!$B$7-0.5*Inputs!$B$8^2)*$B$2+Inputs!$B$8*SQRT($B$2)*MC_Shocks!AM205)</f>
        <v>599.048388644797</v>
      </c>
      <c r="AP208" s="0" t="n">
        <f aca="false">AO208*EXP((Inputs!$B$6-Inputs!$B$7-0.5*Inputs!$B$8^2)*$B$2+Inputs!$B$8*SQRT($B$2)*MC_Shocks!AN205)</f>
        <v>601.29112229514</v>
      </c>
      <c r="AQ208" s="0" t="n">
        <f aca="false">AP208*EXP((Inputs!$B$6-Inputs!$B$7-0.5*Inputs!$B$8^2)*$B$2+Inputs!$B$8*SQRT($B$2)*MC_Shocks!AO205)</f>
        <v>596.122483157481</v>
      </c>
      <c r="AR208" s="0" t="n">
        <f aca="false">AQ208*EXP((Inputs!$B$6-Inputs!$B$7-0.5*Inputs!$B$8^2)*$B$2+Inputs!$B$8*SQRT($B$2)*MC_Shocks!AP205)</f>
        <v>600.637230153829</v>
      </c>
      <c r="AS208" s="0" t="n">
        <f aca="false">AR208*EXP((Inputs!$B$6-Inputs!$B$7-0.5*Inputs!$B$8^2)*$B$2+Inputs!$B$8*SQRT($B$2)*MC_Shocks!AQ205)</f>
        <v>597.503880498611</v>
      </c>
      <c r="AT208" s="0" t="n">
        <f aca="false">AS208*EXP((Inputs!$B$6-Inputs!$B$7-0.5*Inputs!$B$8^2)*$B$2+Inputs!$B$8*SQRT($B$2)*MC_Shocks!AR205)</f>
        <v>596.796172206997</v>
      </c>
      <c r="AU208" s="0" t="n">
        <f aca="false">AT208*EXP((Inputs!$B$6-Inputs!$B$7-0.5*Inputs!$B$8^2)*$B$2+Inputs!$B$8*SQRT($B$2)*MC_Shocks!AS205)</f>
        <v>603.385440781109</v>
      </c>
      <c r="AV208" s="0" t="n">
        <f aca="false">AU208*EXP((Inputs!$B$6-Inputs!$B$7-0.5*Inputs!$B$8^2)*$B$2+Inputs!$B$8*SQRT($B$2)*MC_Shocks!AT205)</f>
        <v>605.823265077584</v>
      </c>
      <c r="AW208" s="0" t="n">
        <f aca="false">AV208*EXP((Inputs!$B$6-Inputs!$B$7-0.5*Inputs!$B$8^2)*$B$2+Inputs!$B$8*SQRT($B$2)*MC_Shocks!AU205)</f>
        <v>600.714154534822</v>
      </c>
      <c r="AX208" s="0" t="n">
        <f aca="false">AW208*EXP((Inputs!$B$6-Inputs!$B$7-0.5*Inputs!$B$8^2)*$B$2+Inputs!$B$8*SQRT($B$2)*MC_Shocks!AV205)</f>
        <v>595.953258789387</v>
      </c>
      <c r="AY208" s="0" t="n">
        <f aca="false">AX208*EXP((Inputs!$B$6-Inputs!$B$7-0.5*Inputs!$B$8^2)*$B$2+Inputs!$B$8*SQRT($B$2)*MC_Shocks!AW205)</f>
        <v>593.182625992365</v>
      </c>
      <c r="AZ208" s="0" t="n">
        <f aca="false">AY208*EXP((Inputs!$B$6-Inputs!$B$7-0.5*Inputs!$B$8^2)*$B$2+Inputs!$B$8*SQRT($B$2)*MC_Shocks!AX205)</f>
        <v>595.098742196473</v>
      </c>
      <c r="BA208" s="0" t="n">
        <f aca="false">AZ208*EXP((Inputs!$B$6-Inputs!$B$7-0.5*Inputs!$B$8^2)*$B$2+Inputs!$B$8*SQRT($B$2)*MC_Shocks!AY205)</f>
        <v>596.848940994729</v>
      </c>
      <c r="BB208" s="0" t="n">
        <f aca="false">BA208*EXP((Inputs!$B$6-Inputs!$B$7-0.5*Inputs!$B$8^2)*$B$2+Inputs!$B$8*SQRT($B$2)*MC_Shocks!AZ205)</f>
        <v>592.926284155076</v>
      </c>
      <c r="BC208" s="0" t="n">
        <f aca="false">BB208*EXP((Inputs!$B$6-Inputs!$B$7-0.5*Inputs!$B$8^2)*$B$2+Inputs!$B$8*SQRT($B$2)*MC_Shocks!BA205)</f>
        <v>587.51688242924</v>
      </c>
      <c r="BD208" s="0" t="n">
        <f aca="false">BC208*EXP((Inputs!$B$6-Inputs!$B$7-0.5*Inputs!$B$8^2)*$B$2+Inputs!$B$8*SQRT($B$2)*MC_Shocks!BB205)</f>
        <v>588.886284434896</v>
      </c>
      <c r="BE208" s="0" t="n">
        <f aca="false">BD208*EXP((Inputs!$B$6-Inputs!$B$7-0.5*Inputs!$B$8^2)*$B$2+Inputs!$B$8*SQRT($B$2)*MC_Shocks!BC205)</f>
        <v>588.092788162447</v>
      </c>
      <c r="BF208" s="0" t="n">
        <f aca="false">BE208*EXP((Inputs!$B$6-Inputs!$B$7-0.5*Inputs!$B$8^2)*$B$2+Inputs!$B$8*SQRT($B$2)*MC_Shocks!BD205)</f>
        <v>598.299925349508</v>
      </c>
      <c r="BG208" s="0" t="n">
        <f aca="false">BF208*EXP((Inputs!$B$6-Inputs!$B$7-0.5*Inputs!$B$8^2)*$B$2+Inputs!$B$8*SQRT($B$2)*MC_Shocks!BE205)</f>
        <v>598.53013746141</v>
      </c>
      <c r="BH208" s="0" t="n">
        <f aca="false">BG208*EXP((Inputs!$B$6-Inputs!$B$7-0.5*Inputs!$B$8^2)*$B$2+Inputs!$B$8*SQRT($B$2)*MC_Shocks!BF205)</f>
        <v>607.263988435374</v>
      </c>
      <c r="BI208" s="0" t="n">
        <f aca="false">BH208*EXP((Inputs!$B$6-Inputs!$B$7-0.5*Inputs!$B$8^2)*$B$2+Inputs!$B$8*SQRT($B$2)*MC_Shocks!BG205)</f>
        <v>601.708629282676</v>
      </c>
      <c r="BJ208" s="0" t="n">
        <f aca="false">BI208*EXP((Inputs!$B$6-Inputs!$B$7-0.5*Inputs!$B$8^2)*$B$2+Inputs!$B$8*SQRT($B$2)*MC_Shocks!BH205)</f>
        <v>594.301885185497</v>
      </c>
      <c r="BK208" s="0" t="n">
        <f aca="false">BJ208*EXP((Inputs!$B$6-Inputs!$B$7-0.5*Inputs!$B$8^2)*$B$2+Inputs!$B$8*SQRT($B$2)*MC_Shocks!BI205)</f>
        <v>589.100119007001</v>
      </c>
      <c r="BL208" s="0" t="n">
        <f aca="false">BK208*EXP((Inputs!$B$6-Inputs!$B$7-0.5*Inputs!$B$8^2)*$B$2+Inputs!$B$8*SQRT($B$2)*MC_Shocks!BJ205)</f>
        <v>594.739680720823</v>
      </c>
      <c r="BM208" s="0" t="n">
        <f aca="false">BL208*EXP((Inputs!$B$6-Inputs!$B$7-0.5*Inputs!$B$8^2)*$B$2+Inputs!$B$8*SQRT($B$2)*MC_Shocks!BK205)</f>
        <v>603.139921152282</v>
      </c>
      <c r="BN208" s="0" t="n">
        <f aca="false">AVERAGE(C208:BM208)</f>
        <v>596.362049099174</v>
      </c>
      <c r="BO208" s="0" t="n">
        <f aca="false">MAX(B208:BM208)</f>
        <v>608.206155305376</v>
      </c>
      <c r="BP208" s="0" t="n">
        <f aca="false">MAX(BM208-Inputs!$B$4,0)</f>
        <v>28.139921152282</v>
      </c>
      <c r="BQ208" s="0" t="n">
        <f aca="false">MAX(Inputs!$B$4-BM208,0)</f>
        <v>0</v>
      </c>
      <c r="BR208" s="0" t="n">
        <f aca="false">MAX(BN208-Inputs!$B$4,0)</f>
        <v>21.3620490991741</v>
      </c>
      <c r="BS208" s="0" t="n">
        <f aca="false">IF(BO208&gt;=Inputs!$B$9,0,MAX(BM208-Inputs!$B$4,0))</f>
        <v>0</v>
      </c>
    </row>
    <row r="209" customFormat="false" ht="15" hidden="false" customHeight="false" outlineLevel="0" collapsed="false">
      <c r="A209" s="0" t="n">
        <v>205</v>
      </c>
      <c r="B209" s="0" t="n">
        <f aca="false">Inputs!$B$3</f>
        <v>574.788024902344</v>
      </c>
      <c r="C209" s="0" t="n">
        <f aca="false">B209*EXP((Inputs!$B$6-Inputs!$B$7-0.5*Inputs!$B$8^2)*$B$2+Inputs!$B$8*SQRT($B$2)*MC_Shocks!A206)</f>
        <v>571.286393727981</v>
      </c>
      <c r="D209" s="0" t="n">
        <f aca="false">C209*EXP((Inputs!$B$6-Inputs!$B$7-0.5*Inputs!$B$8^2)*$B$2+Inputs!$B$8*SQRT($B$2)*MC_Shocks!B206)</f>
        <v>569.256614462037</v>
      </c>
      <c r="E209" s="0" t="n">
        <f aca="false">D209*EXP((Inputs!$B$6-Inputs!$B$7-0.5*Inputs!$B$8^2)*$B$2+Inputs!$B$8*SQRT($B$2)*MC_Shocks!C206)</f>
        <v>564.055230009391</v>
      </c>
      <c r="F209" s="0" t="n">
        <f aca="false">E209*EXP((Inputs!$B$6-Inputs!$B$7-0.5*Inputs!$B$8^2)*$B$2+Inputs!$B$8*SQRT($B$2)*MC_Shocks!D206)</f>
        <v>556.059238004724</v>
      </c>
      <c r="G209" s="0" t="n">
        <f aca="false">F209*EXP((Inputs!$B$6-Inputs!$B$7-0.5*Inputs!$B$8^2)*$B$2+Inputs!$B$8*SQRT($B$2)*MC_Shocks!E206)</f>
        <v>559.290094663387</v>
      </c>
      <c r="H209" s="0" t="n">
        <f aca="false">G209*EXP((Inputs!$B$6-Inputs!$B$7-0.5*Inputs!$B$8^2)*$B$2+Inputs!$B$8*SQRT($B$2)*MC_Shocks!F206)</f>
        <v>560.33332535896</v>
      </c>
      <c r="I209" s="0" t="n">
        <f aca="false">H209*EXP((Inputs!$B$6-Inputs!$B$7-0.5*Inputs!$B$8^2)*$B$2+Inputs!$B$8*SQRT($B$2)*MC_Shocks!G206)</f>
        <v>560.432809309022</v>
      </c>
      <c r="J209" s="0" t="n">
        <f aca="false">I209*EXP((Inputs!$B$6-Inputs!$B$7-0.5*Inputs!$B$8^2)*$B$2+Inputs!$B$8*SQRT($B$2)*MC_Shocks!H206)</f>
        <v>554.295031494198</v>
      </c>
      <c r="K209" s="0" t="n">
        <f aca="false">J209*EXP((Inputs!$B$6-Inputs!$B$7-0.5*Inputs!$B$8^2)*$B$2+Inputs!$B$8*SQRT($B$2)*MC_Shocks!I206)</f>
        <v>561.606334989987</v>
      </c>
      <c r="L209" s="0" t="n">
        <f aca="false">K209*EXP((Inputs!$B$6-Inputs!$B$7-0.5*Inputs!$B$8^2)*$B$2+Inputs!$B$8*SQRT($B$2)*MC_Shocks!J206)</f>
        <v>559.42101732485</v>
      </c>
      <c r="M209" s="0" t="n">
        <f aca="false">L209*EXP((Inputs!$B$6-Inputs!$B$7-0.5*Inputs!$B$8^2)*$B$2+Inputs!$B$8*SQRT($B$2)*MC_Shocks!K206)</f>
        <v>561.847194253165</v>
      </c>
      <c r="N209" s="0" t="n">
        <f aca="false">M209*EXP((Inputs!$B$6-Inputs!$B$7-0.5*Inputs!$B$8^2)*$B$2+Inputs!$B$8*SQRT($B$2)*MC_Shocks!L206)</f>
        <v>555.453704526309</v>
      </c>
      <c r="O209" s="0" t="n">
        <f aca="false">N209*EXP((Inputs!$B$6-Inputs!$B$7-0.5*Inputs!$B$8^2)*$B$2+Inputs!$B$8*SQRT($B$2)*MC_Shocks!M206)</f>
        <v>554.667127887537</v>
      </c>
      <c r="P209" s="0" t="n">
        <f aca="false">O209*EXP((Inputs!$B$6-Inputs!$B$7-0.5*Inputs!$B$8^2)*$B$2+Inputs!$B$8*SQRT($B$2)*MC_Shocks!N206)</f>
        <v>556.003146912284</v>
      </c>
      <c r="Q209" s="0" t="n">
        <f aca="false">P209*EXP((Inputs!$B$6-Inputs!$B$7-0.5*Inputs!$B$8^2)*$B$2+Inputs!$B$8*SQRT($B$2)*MC_Shocks!O206)</f>
        <v>557.500252811241</v>
      </c>
      <c r="R209" s="0" t="n">
        <f aca="false">Q209*EXP((Inputs!$B$6-Inputs!$B$7-0.5*Inputs!$B$8^2)*$B$2+Inputs!$B$8*SQRT($B$2)*MC_Shocks!P206)</f>
        <v>558.237280230018</v>
      </c>
      <c r="S209" s="0" t="n">
        <f aca="false">R209*EXP((Inputs!$B$6-Inputs!$B$7-0.5*Inputs!$B$8^2)*$B$2+Inputs!$B$8*SQRT($B$2)*MC_Shocks!Q206)</f>
        <v>560.484428528398</v>
      </c>
      <c r="T209" s="0" t="n">
        <f aca="false">S209*EXP((Inputs!$B$6-Inputs!$B$7-0.5*Inputs!$B$8^2)*$B$2+Inputs!$B$8*SQRT($B$2)*MC_Shocks!R206)</f>
        <v>555.532666972455</v>
      </c>
      <c r="U209" s="0" t="n">
        <f aca="false">T209*EXP((Inputs!$B$6-Inputs!$B$7-0.5*Inputs!$B$8^2)*$B$2+Inputs!$B$8*SQRT($B$2)*MC_Shocks!S206)</f>
        <v>556.455659824066</v>
      </c>
      <c r="V209" s="0" t="n">
        <f aca="false">U209*EXP((Inputs!$B$6-Inputs!$B$7-0.5*Inputs!$B$8^2)*$B$2+Inputs!$B$8*SQRT($B$2)*MC_Shocks!T206)</f>
        <v>557.01059074724</v>
      </c>
      <c r="W209" s="0" t="n">
        <f aca="false">V209*EXP((Inputs!$B$6-Inputs!$B$7-0.5*Inputs!$B$8^2)*$B$2+Inputs!$B$8*SQRT($B$2)*MC_Shocks!U206)</f>
        <v>558.087874818144</v>
      </c>
      <c r="X209" s="0" t="n">
        <f aca="false">W209*EXP((Inputs!$B$6-Inputs!$B$7-0.5*Inputs!$B$8^2)*$B$2+Inputs!$B$8*SQRT($B$2)*MC_Shocks!V206)</f>
        <v>558.460935814842</v>
      </c>
      <c r="Y209" s="0" t="n">
        <f aca="false">X209*EXP((Inputs!$B$6-Inputs!$B$7-0.5*Inputs!$B$8^2)*$B$2+Inputs!$B$8*SQRT($B$2)*MC_Shocks!W206)</f>
        <v>552.900828440136</v>
      </c>
      <c r="Z209" s="0" t="n">
        <f aca="false">Y209*EXP((Inputs!$B$6-Inputs!$B$7-0.5*Inputs!$B$8^2)*$B$2+Inputs!$B$8*SQRT($B$2)*MC_Shocks!X206)</f>
        <v>547.202494739935</v>
      </c>
      <c r="AA209" s="0" t="n">
        <f aca="false">Z209*EXP((Inputs!$B$6-Inputs!$B$7-0.5*Inputs!$B$8^2)*$B$2+Inputs!$B$8*SQRT($B$2)*MC_Shocks!Y206)</f>
        <v>537.725146762339</v>
      </c>
      <c r="AB209" s="0" t="n">
        <f aca="false">AA209*EXP((Inputs!$B$6-Inputs!$B$7-0.5*Inputs!$B$8^2)*$B$2+Inputs!$B$8*SQRT($B$2)*MC_Shocks!Z206)</f>
        <v>541.274934749864</v>
      </c>
      <c r="AC209" s="0" t="n">
        <f aca="false">AB209*EXP((Inputs!$B$6-Inputs!$B$7-0.5*Inputs!$B$8^2)*$B$2+Inputs!$B$8*SQRT($B$2)*MC_Shocks!AA206)</f>
        <v>544.891912618598</v>
      </c>
      <c r="AD209" s="0" t="n">
        <f aca="false">AC209*EXP((Inputs!$B$6-Inputs!$B$7-0.5*Inputs!$B$8^2)*$B$2+Inputs!$B$8*SQRT($B$2)*MC_Shocks!AB206)</f>
        <v>548.602221989094</v>
      </c>
      <c r="AE209" s="0" t="n">
        <f aca="false">AD209*EXP((Inputs!$B$6-Inputs!$B$7-0.5*Inputs!$B$8^2)*$B$2+Inputs!$B$8*SQRT($B$2)*MC_Shocks!AC206)</f>
        <v>549.990887167398</v>
      </c>
      <c r="AF209" s="0" t="n">
        <f aca="false">AE209*EXP((Inputs!$B$6-Inputs!$B$7-0.5*Inputs!$B$8^2)*$B$2+Inputs!$B$8*SQRT($B$2)*MC_Shocks!AD206)</f>
        <v>540.813282626329</v>
      </c>
      <c r="AG209" s="0" t="n">
        <f aca="false">AF209*EXP((Inputs!$B$6-Inputs!$B$7-0.5*Inputs!$B$8^2)*$B$2+Inputs!$B$8*SQRT($B$2)*MC_Shocks!AE206)</f>
        <v>536.476929317609</v>
      </c>
      <c r="AH209" s="0" t="n">
        <f aca="false">AG209*EXP((Inputs!$B$6-Inputs!$B$7-0.5*Inputs!$B$8^2)*$B$2+Inputs!$B$8*SQRT($B$2)*MC_Shocks!AF206)</f>
        <v>537.253357819648</v>
      </c>
      <c r="AI209" s="0" t="n">
        <f aca="false">AH209*EXP((Inputs!$B$6-Inputs!$B$7-0.5*Inputs!$B$8^2)*$B$2+Inputs!$B$8*SQRT($B$2)*MC_Shocks!AG206)</f>
        <v>537.881982255467</v>
      </c>
      <c r="AJ209" s="0" t="n">
        <f aca="false">AI209*EXP((Inputs!$B$6-Inputs!$B$7-0.5*Inputs!$B$8^2)*$B$2+Inputs!$B$8*SQRT($B$2)*MC_Shocks!AH206)</f>
        <v>536.983005606543</v>
      </c>
      <c r="AK209" s="0" t="n">
        <f aca="false">AJ209*EXP((Inputs!$B$6-Inputs!$B$7-0.5*Inputs!$B$8^2)*$B$2+Inputs!$B$8*SQRT($B$2)*MC_Shocks!AI206)</f>
        <v>538.607648285863</v>
      </c>
      <c r="AL209" s="0" t="n">
        <f aca="false">AK209*EXP((Inputs!$B$6-Inputs!$B$7-0.5*Inputs!$B$8^2)*$B$2+Inputs!$B$8*SQRT($B$2)*MC_Shocks!AJ206)</f>
        <v>538.708248183096</v>
      </c>
      <c r="AM209" s="0" t="n">
        <f aca="false">AL209*EXP((Inputs!$B$6-Inputs!$B$7-0.5*Inputs!$B$8^2)*$B$2+Inputs!$B$8*SQRT($B$2)*MC_Shocks!AK206)</f>
        <v>539.275480531349</v>
      </c>
      <c r="AN209" s="0" t="n">
        <f aca="false">AM209*EXP((Inputs!$B$6-Inputs!$B$7-0.5*Inputs!$B$8^2)*$B$2+Inputs!$B$8*SQRT($B$2)*MC_Shocks!AL206)</f>
        <v>536.599058441807</v>
      </c>
      <c r="AO209" s="0" t="n">
        <f aca="false">AN209*EXP((Inputs!$B$6-Inputs!$B$7-0.5*Inputs!$B$8^2)*$B$2+Inputs!$B$8*SQRT($B$2)*MC_Shocks!AM206)</f>
        <v>540.846641218951</v>
      </c>
      <c r="AP209" s="0" t="n">
        <f aca="false">AO209*EXP((Inputs!$B$6-Inputs!$B$7-0.5*Inputs!$B$8^2)*$B$2+Inputs!$B$8*SQRT($B$2)*MC_Shocks!AN206)</f>
        <v>539.052408607309</v>
      </c>
      <c r="AQ209" s="0" t="n">
        <f aca="false">AP209*EXP((Inputs!$B$6-Inputs!$B$7-0.5*Inputs!$B$8^2)*$B$2+Inputs!$B$8*SQRT($B$2)*MC_Shocks!AO206)</f>
        <v>533.442421886167</v>
      </c>
      <c r="AR209" s="0" t="n">
        <f aca="false">AQ209*EXP((Inputs!$B$6-Inputs!$B$7-0.5*Inputs!$B$8^2)*$B$2+Inputs!$B$8*SQRT($B$2)*MC_Shocks!AP206)</f>
        <v>530.239696741622</v>
      </c>
      <c r="AS209" s="0" t="n">
        <f aca="false">AR209*EXP((Inputs!$B$6-Inputs!$B$7-0.5*Inputs!$B$8^2)*$B$2+Inputs!$B$8*SQRT($B$2)*MC_Shocks!AQ206)</f>
        <v>528.825823410114</v>
      </c>
      <c r="AT209" s="0" t="n">
        <f aca="false">AS209*EXP((Inputs!$B$6-Inputs!$B$7-0.5*Inputs!$B$8^2)*$B$2+Inputs!$B$8*SQRT($B$2)*MC_Shocks!AR206)</f>
        <v>533.062583317464</v>
      </c>
      <c r="AU209" s="0" t="n">
        <f aca="false">AT209*EXP((Inputs!$B$6-Inputs!$B$7-0.5*Inputs!$B$8^2)*$B$2+Inputs!$B$8*SQRT($B$2)*MC_Shocks!AS206)</f>
        <v>532.93413995166</v>
      </c>
      <c r="AV209" s="0" t="n">
        <f aca="false">AU209*EXP((Inputs!$B$6-Inputs!$B$7-0.5*Inputs!$B$8^2)*$B$2+Inputs!$B$8*SQRT($B$2)*MC_Shocks!AT206)</f>
        <v>532.197932048813</v>
      </c>
      <c r="AW209" s="0" t="n">
        <f aca="false">AV209*EXP((Inputs!$B$6-Inputs!$B$7-0.5*Inputs!$B$8^2)*$B$2+Inputs!$B$8*SQRT($B$2)*MC_Shocks!AU206)</f>
        <v>527.00192556557</v>
      </c>
      <c r="AX209" s="0" t="n">
        <f aca="false">AW209*EXP((Inputs!$B$6-Inputs!$B$7-0.5*Inputs!$B$8^2)*$B$2+Inputs!$B$8*SQRT($B$2)*MC_Shocks!AV206)</f>
        <v>530.346057848869</v>
      </c>
      <c r="AY209" s="0" t="n">
        <f aca="false">AX209*EXP((Inputs!$B$6-Inputs!$B$7-0.5*Inputs!$B$8^2)*$B$2+Inputs!$B$8*SQRT($B$2)*MC_Shocks!AW206)</f>
        <v>527.66000666629</v>
      </c>
      <c r="AZ209" s="0" t="n">
        <f aca="false">AY209*EXP((Inputs!$B$6-Inputs!$B$7-0.5*Inputs!$B$8^2)*$B$2+Inputs!$B$8*SQRT($B$2)*MC_Shocks!AX206)</f>
        <v>527.291201337535</v>
      </c>
      <c r="BA209" s="0" t="n">
        <f aca="false">AZ209*EXP((Inputs!$B$6-Inputs!$B$7-0.5*Inputs!$B$8^2)*$B$2+Inputs!$B$8*SQRT($B$2)*MC_Shocks!AY206)</f>
        <v>533.569600526674</v>
      </c>
      <c r="BB209" s="0" t="n">
        <f aca="false">BA209*EXP((Inputs!$B$6-Inputs!$B$7-0.5*Inputs!$B$8^2)*$B$2+Inputs!$B$8*SQRT($B$2)*MC_Shocks!AZ206)</f>
        <v>535.777975166934</v>
      </c>
      <c r="BC209" s="0" t="n">
        <f aca="false">BB209*EXP((Inputs!$B$6-Inputs!$B$7-0.5*Inputs!$B$8^2)*$B$2+Inputs!$B$8*SQRT($B$2)*MC_Shocks!BA206)</f>
        <v>528.951794347577</v>
      </c>
      <c r="BD209" s="0" t="n">
        <f aca="false">BC209*EXP((Inputs!$B$6-Inputs!$B$7-0.5*Inputs!$B$8^2)*$B$2+Inputs!$B$8*SQRT($B$2)*MC_Shocks!BB206)</f>
        <v>521.627730637179</v>
      </c>
      <c r="BE209" s="0" t="n">
        <f aca="false">BD209*EXP((Inputs!$B$6-Inputs!$B$7-0.5*Inputs!$B$8^2)*$B$2+Inputs!$B$8*SQRT($B$2)*MC_Shocks!BC206)</f>
        <v>521.410859670324</v>
      </c>
      <c r="BF209" s="0" t="n">
        <f aca="false">BE209*EXP((Inputs!$B$6-Inputs!$B$7-0.5*Inputs!$B$8^2)*$B$2+Inputs!$B$8*SQRT($B$2)*MC_Shocks!BD206)</f>
        <v>516.467329498869</v>
      </c>
      <c r="BG209" s="0" t="n">
        <f aca="false">BF209*EXP((Inputs!$B$6-Inputs!$B$7-0.5*Inputs!$B$8^2)*$B$2+Inputs!$B$8*SQRT($B$2)*MC_Shocks!BE206)</f>
        <v>519.180318173937</v>
      </c>
      <c r="BH209" s="0" t="n">
        <f aca="false">BG209*EXP((Inputs!$B$6-Inputs!$B$7-0.5*Inputs!$B$8^2)*$B$2+Inputs!$B$8*SQRT($B$2)*MC_Shocks!BF206)</f>
        <v>519.403405414859</v>
      </c>
      <c r="BI209" s="0" t="n">
        <f aca="false">BH209*EXP((Inputs!$B$6-Inputs!$B$7-0.5*Inputs!$B$8^2)*$B$2+Inputs!$B$8*SQRT($B$2)*MC_Shocks!BG206)</f>
        <v>520.134365964409</v>
      </c>
      <c r="BJ209" s="0" t="n">
        <f aca="false">BI209*EXP((Inputs!$B$6-Inputs!$B$7-0.5*Inputs!$B$8^2)*$B$2+Inputs!$B$8*SQRT($B$2)*MC_Shocks!BH206)</f>
        <v>517.275148938576</v>
      </c>
      <c r="BK209" s="0" t="n">
        <f aca="false">BJ209*EXP((Inputs!$B$6-Inputs!$B$7-0.5*Inputs!$B$8^2)*$B$2+Inputs!$B$8*SQRT($B$2)*MC_Shocks!BI206)</f>
        <v>524.520017601627</v>
      </c>
      <c r="BL209" s="0" t="n">
        <f aca="false">BK209*EXP((Inputs!$B$6-Inputs!$B$7-0.5*Inputs!$B$8^2)*$B$2+Inputs!$B$8*SQRT($B$2)*MC_Shocks!BJ206)</f>
        <v>536.533018832881</v>
      </c>
      <c r="BM209" s="0" t="n">
        <f aca="false">BL209*EXP((Inputs!$B$6-Inputs!$B$7-0.5*Inputs!$B$8^2)*$B$2+Inputs!$B$8*SQRT($B$2)*MC_Shocks!BK206)</f>
        <v>535.399089795037</v>
      </c>
      <c r="BN209" s="0" t="n">
        <f aca="false">AVERAGE(C209:BM209)</f>
        <v>542.605013736104</v>
      </c>
      <c r="BO209" s="0" t="n">
        <f aca="false">MAX(B209:BM209)</f>
        <v>574.788024902344</v>
      </c>
      <c r="BP209" s="0" t="n">
        <f aca="false">MAX(BM209-Inputs!$B$4,0)</f>
        <v>0</v>
      </c>
      <c r="BQ209" s="0" t="n">
        <f aca="false">MAX(Inputs!$B$4-BM209,0)</f>
        <v>39.6009102049634</v>
      </c>
      <c r="BR209" s="0" t="n">
        <f aca="false">MAX(BN209-Inputs!$B$4,0)</f>
        <v>0</v>
      </c>
      <c r="BS209" s="0" t="n">
        <f aca="false">IF(BO209&gt;=Inputs!$B$9,0,MAX(BM209-Inputs!$B$4,0))</f>
        <v>0</v>
      </c>
    </row>
    <row r="210" customFormat="false" ht="15" hidden="false" customHeight="false" outlineLevel="0" collapsed="false">
      <c r="A210" s="0" t="n">
        <v>206</v>
      </c>
      <c r="B210" s="0" t="n">
        <f aca="false">Inputs!$B$3</f>
        <v>574.788024902344</v>
      </c>
      <c r="C210" s="0" t="n">
        <f aca="false">B210*EXP((Inputs!$B$6-Inputs!$B$7-0.5*Inputs!$B$8^2)*$B$2+Inputs!$B$8*SQRT($B$2)*MC_Shocks!A207)</f>
        <v>576.454432401001</v>
      </c>
      <c r="D210" s="0" t="n">
        <f aca="false">C210*EXP((Inputs!$B$6-Inputs!$B$7-0.5*Inputs!$B$8^2)*$B$2+Inputs!$B$8*SQRT($B$2)*MC_Shocks!B207)</f>
        <v>576.954513404874</v>
      </c>
      <c r="E210" s="0" t="n">
        <f aca="false">D210*EXP((Inputs!$B$6-Inputs!$B$7-0.5*Inputs!$B$8^2)*$B$2+Inputs!$B$8*SQRT($B$2)*MC_Shocks!C207)</f>
        <v>575.821474437024</v>
      </c>
      <c r="F210" s="0" t="n">
        <f aca="false">E210*EXP((Inputs!$B$6-Inputs!$B$7-0.5*Inputs!$B$8^2)*$B$2+Inputs!$B$8*SQRT($B$2)*MC_Shocks!D207)</f>
        <v>572.08708002735</v>
      </c>
      <c r="G210" s="0" t="n">
        <f aca="false">F210*EXP((Inputs!$B$6-Inputs!$B$7-0.5*Inputs!$B$8^2)*$B$2+Inputs!$B$8*SQRT($B$2)*MC_Shocks!E207)</f>
        <v>567.237754877149</v>
      </c>
      <c r="H210" s="0" t="n">
        <f aca="false">G210*EXP((Inputs!$B$6-Inputs!$B$7-0.5*Inputs!$B$8^2)*$B$2+Inputs!$B$8*SQRT($B$2)*MC_Shocks!F207)</f>
        <v>562.203686387954</v>
      </c>
      <c r="I210" s="0" t="n">
        <f aca="false">H210*EXP((Inputs!$B$6-Inputs!$B$7-0.5*Inputs!$B$8^2)*$B$2+Inputs!$B$8*SQRT($B$2)*MC_Shocks!G207)</f>
        <v>564.067145407618</v>
      </c>
      <c r="J210" s="0" t="n">
        <f aca="false">I210*EXP((Inputs!$B$6-Inputs!$B$7-0.5*Inputs!$B$8^2)*$B$2+Inputs!$B$8*SQRT($B$2)*MC_Shocks!H207)</f>
        <v>561.799523728832</v>
      </c>
      <c r="K210" s="0" t="n">
        <f aca="false">J210*EXP((Inputs!$B$6-Inputs!$B$7-0.5*Inputs!$B$8^2)*$B$2+Inputs!$B$8*SQRT($B$2)*MC_Shocks!I207)</f>
        <v>550.477397972138</v>
      </c>
      <c r="L210" s="0" t="n">
        <f aca="false">K210*EXP((Inputs!$B$6-Inputs!$B$7-0.5*Inputs!$B$8^2)*$B$2+Inputs!$B$8*SQRT($B$2)*MC_Shocks!J207)</f>
        <v>552.475599530224</v>
      </c>
      <c r="M210" s="0" t="n">
        <f aca="false">L210*EXP((Inputs!$B$6-Inputs!$B$7-0.5*Inputs!$B$8^2)*$B$2+Inputs!$B$8*SQRT($B$2)*MC_Shocks!K207)</f>
        <v>552.360035079428</v>
      </c>
      <c r="N210" s="0" t="n">
        <f aca="false">M210*EXP((Inputs!$B$6-Inputs!$B$7-0.5*Inputs!$B$8^2)*$B$2+Inputs!$B$8*SQRT($B$2)*MC_Shocks!L207)</f>
        <v>558.345252550896</v>
      </c>
      <c r="O210" s="0" t="n">
        <f aca="false">N210*EXP((Inputs!$B$6-Inputs!$B$7-0.5*Inputs!$B$8^2)*$B$2+Inputs!$B$8*SQRT($B$2)*MC_Shocks!M207)</f>
        <v>560.053209594641</v>
      </c>
      <c r="P210" s="0" t="n">
        <f aca="false">O210*EXP((Inputs!$B$6-Inputs!$B$7-0.5*Inputs!$B$8^2)*$B$2+Inputs!$B$8*SQRT($B$2)*MC_Shocks!N207)</f>
        <v>553.574235954687</v>
      </c>
      <c r="Q210" s="0" t="n">
        <f aca="false">P210*EXP((Inputs!$B$6-Inputs!$B$7-0.5*Inputs!$B$8^2)*$B$2+Inputs!$B$8*SQRT($B$2)*MC_Shocks!O207)</f>
        <v>543.920041788142</v>
      </c>
      <c r="R210" s="0" t="n">
        <f aca="false">Q210*EXP((Inputs!$B$6-Inputs!$B$7-0.5*Inputs!$B$8^2)*$B$2+Inputs!$B$8*SQRT($B$2)*MC_Shocks!P207)</f>
        <v>540.875452639465</v>
      </c>
      <c r="S210" s="0" t="n">
        <f aca="false">R210*EXP((Inputs!$B$6-Inputs!$B$7-0.5*Inputs!$B$8^2)*$B$2+Inputs!$B$8*SQRT($B$2)*MC_Shocks!Q207)</f>
        <v>538.25068578689</v>
      </c>
      <c r="T210" s="0" t="n">
        <f aca="false">S210*EXP((Inputs!$B$6-Inputs!$B$7-0.5*Inputs!$B$8^2)*$B$2+Inputs!$B$8*SQRT($B$2)*MC_Shocks!R207)</f>
        <v>542.344160938632</v>
      </c>
      <c r="U210" s="0" t="n">
        <f aca="false">T210*EXP((Inputs!$B$6-Inputs!$B$7-0.5*Inputs!$B$8^2)*$B$2+Inputs!$B$8*SQRT($B$2)*MC_Shocks!S207)</f>
        <v>542.357152924816</v>
      </c>
      <c r="V210" s="0" t="n">
        <f aca="false">U210*EXP((Inputs!$B$6-Inputs!$B$7-0.5*Inputs!$B$8^2)*$B$2+Inputs!$B$8*SQRT($B$2)*MC_Shocks!T207)</f>
        <v>547.30846917552</v>
      </c>
      <c r="W210" s="0" t="n">
        <f aca="false">V210*EXP((Inputs!$B$6-Inputs!$B$7-0.5*Inputs!$B$8^2)*$B$2+Inputs!$B$8*SQRT($B$2)*MC_Shocks!U207)</f>
        <v>541.637550254816</v>
      </c>
      <c r="X210" s="0" t="n">
        <f aca="false">W210*EXP((Inputs!$B$6-Inputs!$B$7-0.5*Inputs!$B$8^2)*$B$2+Inputs!$B$8*SQRT($B$2)*MC_Shocks!V207)</f>
        <v>545.852495065552</v>
      </c>
      <c r="Y210" s="0" t="n">
        <f aca="false">X210*EXP((Inputs!$B$6-Inputs!$B$7-0.5*Inputs!$B$8^2)*$B$2+Inputs!$B$8*SQRT($B$2)*MC_Shocks!W207)</f>
        <v>549.035273678722</v>
      </c>
      <c r="Z210" s="0" t="n">
        <f aca="false">Y210*EXP((Inputs!$B$6-Inputs!$B$7-0.5*Inputs!$B$8^2)*$B$2+Inputs!$B$8*SQRT($B$2)*MC_Shocks!X207)</f>
        <v>540.365869089478</v>
      </c>
      <c r="AA210" s="0" t="n">
        <f aca="false">Z210*EXP((Inputs!$B$6-Inputs!$B$7-0.5*Inputs!$B$8^2)*$B$2+Inputs!$B$8*SQRT($B$2)*MC_Shocks!Y207)</f>
        <v>546.11689647032</v>
      </c>
      <c r="AB210" s="0" t="n">
        <f aca="false">AA210*EXP((Inputs!$B$6-Inputs!$B$7-0.5*Inputs!$B$8^2)*$B$2+Inputs!$B$8*SQRT($B$2)*MC_Shocks!Z207)</f>
        <v>546.573493668977</v>
      </c>
      <c r="AC210" s="0" t="n">
        <f aca="false">AB210*EXP((Inputs!$B$6-Inputs!$B$7-0.5*Inputs!$B$8^2)*$B$2+Inputs!$B$8*SQRT($B$2)*MC_Shocks!AA207)</f>
        <v>548.327743734033</v>
      </c>
      <c r="AD210" s="0" t="n">
        <f aca="false">AC210*EXP((Inputs!$B$6-Inputs!$B$7-0.5*Inputs!$B$8^2)*$B$2+Inputs!$B$8*SQRT($B$2)*MC_Shocks!AB207)</f>
        <v>544.629812789058</v>
      </c>
      <c r="AE210" s="0" t="n">
        <f aca="false">AD210*EXP((Inputs!$B$6-Inputs!$B$7-0.5*Inputs!$B$8^2)*$B$2+Inputs!$B$8*SQRT($B$2)*MC_Shocks!AC207)</f>
        <v>550.219414317117</v>
      </c>
      <c r="AF210" s="0" t="n">
        <f aca="false">AE210*EXP((Inputs!$B$6-Inputs!$B$7-0.5*Inputs!$B$8^2)*$B$2+Inputs!$B$8*SQRT($B$2)*MC_Shocks!AD207)</f>
        <v>545.119011884314</v>
      </c>
      <c r="AG210" s="0" t="n">
        <f aca="false">AF210*EXP((Inputs!$B$6-Inputs!$B$7-0.5*Inputs!$B$8^2)*$B$2+Inputs!$B$8*SQRT($B$2)*MC_Shocks!AE207)</f>
        <v>548.780982254029</v>
      </c>
      <c r="AH210" s="0" t="n">
        <f aca="false">AG210*EXP((Inputs!$B$6-Inputs!$B$7-0.5*Inputs!$B$8^2)*$B$2+Inputs!$B$8*SQRT($B$2)*MC_Shocks!AF207)</f>
        <v>552.417221753761</v>
      </c>
      <c r="AI210" s="0" t="n">
        <f aca="false">AH210*EXP((Inputs!$B$6-Inputs!$B$7-0.5*Inputs!$B$8^2)*$B$2+Inputs!$B$8*SQRT($B$2)*MC_Shocks!AG207)</f>
        <v>548.21628668144</v>
      </c>
      <c r="AJ210" s="0" t="n">
        <f aca="false">AI210*EXP((Inputs!$B$6-Inputs!$B$7-0.5*Inputs!$B$8^2)*$B$2+Inputs!$B$8*SQRT($B$2)*MC_Shocks!AH207)</f>
        <v>556.962685575043</v>
      </c>
      <c r="AK210" s="0" t="n">
        <f aca="false">AJ210*EXP((Inputs!$B$6-Inputs!$B$7-0.5*Inputs!$B$8^2)*$B$2+Inputs!$B$8*SQRT($B$2)*MC_Shocks!AI207)</f>
        <v>558.039238617684</v>
      </c>
      <c r="AL210" s="0" t="n">
        <f aca="false">AK210*EXP((Inputs!$B$6-Inputs!$B$7-0.5*Inputs!$B$8^2)*$B$2+Inputs!$B$8*SQRT($B$2)*MC_Shocks!AJ207)</f>
        <v>560.994393825157</v>
      </c>
      <c r="AM210" s="0" t="n">
        <f aca="false">AL210*EXP((Inputs!$B$6-Inputs!$B$7-0.5*Inputs!$B$8^2)*$B$2+Inputs!$B$8*SQRT($B$2)*MC_Shocks!AK207)</f>
        <v>554.291460463779</v>
      </c>
      <c r="AN210" s="0" t="n">
        <f aca="false">AM210*EXP((Inputs!$B$6-Inputs!$B$7-0.5*Inputs!$B$8^2)*$B$2+Inputs!$B$8*SQRT($B$2)*MC_Shocks!AL207)</f>
        <v>563.735318283903</v>
      </c>
      <c r="AO210" s="0" t="n">
        <f aca="false">AN210*EXP((Inputs!$B$6-Inputs!$B$7-0.5*Inputs!$B$8^2)*$B$2+Inputs!$B$8*SQRT($B$2)*MC_Shocks!AM207)</f>
        <v>558.338166969495</v>
      </c>
      <c r="AP210" s="0" t="n">
        <f aca="false">AO210*EXP((Inputs!$B$6-Inputs!$B$7-0.5*Inputs!$B$8^2)*$B$2+Inputs!$B$8*SQRT($B$2)*MC_Shocks!AN207)</f>
        <v>562.949273997727</v>
      </c>
      <c r="AQ210" s="0" t="n">
        <f aca="false">AP210*EXP((Inputs!$B$6-Inputs!$B$7-0.5*Inputs!$B$8^2)*$B$2+Inputs!$B$8*SQRT($B$2)*MC_Shocks!AO207)</f>
        <v>558.576937887844</v>
      </c>
      <c r="AR210" s="0" t="n">
        <f aca="false">AQ210*EXP((Inputs!$B$6-Inputs!$B$7-0.5*Inputs!$B$8^2)*$B$2+Inputs!$B$8*SQRT($B$2)*MC_Shocks!AP207)</f>
        <v>555.893250768743</v>
      </c>
      <c r="AS210" s="0" t="n">
        <f aca="false">AR210*EXP((Inputs!$B$6-Inputs!$B$7-0.5*Inputs!$B$8^2)*$B$2+Inputs!$B$8*SQRT($B$2)*MC_Shocks!AQ207)</f>
        <v>559.435233687118</v>
      </c>
      <c r="AT210" s="0" t="n">
        <f aca="false">AS210*EXP((Inputs!$B$6-Inputs!$B$7-0.5*Inputs!$B$8^2)*$B$2+Inputs!$B$8*SQRT($B$2)*MC_Shocks!AR207)</f>
        <v>564.06733172624</v>
      </c>
      <c r="AU210" s="0" t="n">
        <f aca="false">AT210*EXP((Inputs!$B$6-Inputs!$B$7-0.5*Inputs!$B$8^2)*$B$2+Inputs!$B$8*SQRT($B$2)*MC_Shocks!AS207)</f>
        <v>558.459950132389</v>
      </c>
      <c r="AV210" s="0" t="n">
        <f aca="false">AU210*EXP((Inputs!$B$6-Inputs!$B$7-0.5*Inputs!$B$8^2)*$B$2+Inputs!$B$8*SQRT($B$2)*MC_Shocks!AT207)</f>
        <v>563.365099397129</v>
      </c>
      <c r="AW210" s="0" t="n">
        <f aca="false">AV210*EXP((Inputs!$B$6-Inputs!$B$7-0.5*Inputs!$B$8^2)*$B$2+Inputs!$B$8*SQRT($B$2)*MC_Shocks!AU207)</f>
        <v>568.108274305015</v>
      </c>
      <c r="AX210" s="0" t="n">
        <f aca="false">AW210*EXP((Inputs!$B$6-Inputs!$B$7-0.5*Inputs!$B$8^2)*$B$2+Inputs!$B$8*SQRT($B$2)*MC_Shocks!AV207)</f>
        <v>563.950005169568</v>
      </c>
      <c r="AY210" s="0" t="n">
        <f aca="false">AX210*EXP((Inputs!$B$6-Inputs!$B$7-0.5*Inputs!$B$8^2)*$B$2+Inputs!$B$8*SQRT($B$2)*MC_Shocks!AW207)</f>
        <v>571.20144509524</v>
      </c>
      <c r="AZ210" s="0" t="n">
        <f aca="false">AY210*EXP((Inputs!$B$6-Inputs!$B$7-0.5*Inputs!$B$8^2)*$B$2+Inputs!$B$8*SQRT($B$2)*MC_Shocks!AX207)</f>
        <v>564.691223087491</v>
      </c>
      <c r="BA210" s="0" t="n">
        <f aca="false">AZ210*EXP((Inputs!$B$6-Inputs!$B$7-0.5*Inputs!$B$8^2)*$B$2+Inputs!$B$8*SQRT($B$2)*MC_Shocks!AY207)</f>
        <v>561.952375467271</v>
      </c>
      <c r="BB210" s="0" t="n">
        <f aca="false">BA210*EXP((Inputs!$B$6-Inputs!$B$7-0.5*Inputs!$B$8^2)*$B$2+Inputs!$B$8*SQRT($B$2)*MC_Shocks!AZ207)</f>
        <v>564.145017674644</v>
      </c>
      <c r="BC210" s="0" t="n">
        <f aca="false">BB210*EXP((Inputs!$B$6-Inputs!$B$7-0.5*Inputs!$B$8^2)*$B$2+Inputs!$B$8*SQRT($B$2)*MC_Shocks!BA207)</f>
        <v>560.390779929976</v>
      </c>
      <c r="BD210" s="0" t="n">
        <f aca="false">BC210*EXP((Inputs!$B$6-Inputs!$B$7-0.5*Inputs!$B$8^2)*$B$2+Inputs!$B$8*SQRT($B$2)*MC_Shocks!BB207)</f>
        <v>561.617804791276</v>
      </c>
      <c r="BE210" s="0" t="n">
        <f aca="false">BD210*EXP((Inputs!$B$6-Inputs!$B$7-0.5*Inputs!$B$8^2)*$B$2+Inputs!$B$8*SQRT($B$2)*MC_Shocks!BC207)</f>
        <v>562.745976888074</v>
      </c>
      <c r="BF210" s="0" t="n">
        <f aca="false">BE210*EXP((Inputs!$B$6-Inputs!$B$7-0.5*Inputs!$B$8^2)*$B$2+Inputs!$B$8*SQRT($B$2)*MC_Shocks!BD207)</f>
        <v>561.964457814936</v>
      </c>
      <c r="BG210" s="0" t="n">
        <f aca="false">BF210*EXP((Inputs!$B$6-Inputs!$B$7-0.5*Inputs!$B$8^2)*$B$2+Inputs!$B$8*SQRT($B$2)*MC_Shocks!BE207)</f>
        <v>565.740976227663</v>
      </c>
      <c r="BH210" s="0" t="n">
        <f aca="false">BG210*EXP((Inputs!$B$6-Inputs!$B$7-0.5*Inputs!$B$8^2)*$B$2+Inputs!$B$8*SQRT($B$2)*MC_Shocks!BF207)</f>
        <v>564.770291487897</v>
      </c>
      <c r="BI210" s="0" t="n">
        <f aca="false">BH210*EXP((Inputs!$B$6-Inputs!$B$7-0.5*Inputs!$B$8^2)*$B$2+Inputs!$B$8*SQRT($B$2)*MC_Shocks!BG207)</f>
        <v>565.861992359868</v>
      </c>
      <c r="BJ210" s="0" t="n">
        <f aca="false">BI210*EXP((Inputs!$B$6-Inputs!$B$7-0.5*Inputs!$B$8^2)*$B$2+Inputs!$B$8*SQRT($B$2)*MC_Shocks!BH207)</f>
        <v>571.085801165036</v>
      </c>
      <c r="BK210" s="0" t="n">
        <f aca="false">BJ210*EXP((Inputs!$B$6-Inputs!$B$7-0.5*Inputs!$B$8^2)*$B$2+Inputs!$B$8*SQRT($B$2)*MC_Shocks!BI207)</f>
        <v>574.733395729397</v>
      </c>
      <c r="BL210" s="0" t="n">
        <f aca="false">BK210*EXP((Inputs!$B$6-Inputs!$B$7-0.5*Inputs!$B$8^2)*$B$2+Inputs!$B$8*SQRT($B$2)*MC_Shocks!BJ207)</f>
        <v>578.382865178483</v>
      </c>
      <c r="BM210" s="0" t="n">
        <f aca="false">BL210*EXP((Inputs!$B$6-Inputs!$B$7-0.5*Inputs!$B$8^2)*$B$2+Inputs!$B$8*SQRT($B$2)*MC_Shocks!BK207)</f>
        <v>573.188123822833</v>
      </c>
      <c r="BN210" s="0" t="n">
        <f aca="false">AVERAGE(C210:BM210)</f>
        <v>558.030134980569</v>
      </c>
      <c r="BO210" s="0" t="n">
        <f aca="false">MAX(B210:BM210)</f>
        <v>578.382865178483</v>
      </c>
      <c r="BP210" s="0" t="n">
        <f aca="false">MAX(BM210-Inputs!$B$4,0)</f>
        <v>0</v>
      </c>
      <c r="BQ210" s="0" t="n">
        <f aca="false">MAX(Inputs!$B$4-BM210,0)</f>
        <v>1.81187617716705</v>
      </c>
      <c r="BR210" s="0" t="n">
        <f aca="false">MAX(BN210-Inputs!$B$4,0)</f>
        <v>0</v>
      </c>
      <c r="BS210" s="0" t="n">
        <f aca="false">IF(BO210&gt;=Inputs!$B$9,0,MAX(BM210-Inputs!$B$4,0))</f>
        <v>0</v>
      </c>
    </row>
    <row r="211" customFormat="false" ht="15" hidden="false" customHeight="false" outlineLevel="0" collapsed="false">
      <c r="A211" s="0" t="n">
        <v>207</v>
      </c>
      <c r="B211" s="0" t="n">
        <f aca="false">Inputs!$B$3</f>
        <v>574.788024902344</v>
      </c>
      <c r="C211" s="0" t="n">
        <f aca="false">B211*EXP((Inputs!$B$6-Inputs!$B$7-0.5*Inputs!$B$8^2)*$B$2+Inputs!$B$8*SQRT($B$2)*MC_Shocks!A208)</f>
        <v>577.240394057148</v>
      </c>
      <c r="D211" s="0" t="n">
        <f aca="false">C211*EXP((Inputs!$B$6-Inputs!$B$7-0.5*Inputs!$B$8^2)*$B$2+Inputs!$B$8*SQRT($B$2)*MC_Shocks!B208)</f>
        <v>573.28560943098</v>
      </c>
      <c r="E211" s="0" t="n">
        <f aca="false">D211*EXP((Inputs!$B$6-Inputs!$B$7-0.5*Inputs!$B$8^2)*$B$2+Inputs!$B$8*SQRT($B$2)*MC_Shocks!C208)</f>
        <v>567.540975907359</v>
      </c>
      <c r="F211" s="0" t="n">
        <f aca="false">E211*EXP((Inputs!$B$6-Inputs!$B$7-0.5*Inputs!$B$8^2)*$B$2+Inputs!$B$8*SQRT($B$2)*MC_Shocks!D208)</f>
        <v>567.271732557784</v>
      </c>
      <c r="G211" s="0" t="n">
        <f aca="false">F211*EXP((Inputs!$B$6-Inputs!$B$7-0.5*Inputs!$B$8^2)*$B$2+Inputs!$B$8*SQRT($B$2)*MC_Shocks!E208)</f>
        <v>563.269964768161</v>
      </c>
      <c r="H211" s="0" t="n">
        <f aca="false">G211*EXP((Inputs!$B$6-Inputs!$B$7-0.5*Inputs!$B$8^2)*$B$2+Inputs!$B$8*SQRT($B$2)*MC_Shocks!F208)</f>
        <v>566.867330632976</v>
      </c>
      <c r="I211" s="0" t="n">
        <f aca="false">H211*EXP((Inputs!$B$6-Inputs!$B$7-0.5*Inputs!$B$8^2)*$B$2+Inputs!$B$8*SQRT($B$2)*MC_Shocks!G208)</f>
        <v>570.595925092108</v>
      </c>
      <c r="J211" s="0" t="n">
        <f aca="false">I211*EXP((Inputs!$B$6-Inputs!$B$7-0.5*Inputs!$B$8^2)*$B$2+Inputs!$B$8*SQRT($B$2)*MC_Shocks!H208)</f>
        <v>562.101346412523</v>
      </c>
      <c r="K211" s="0" t="n">
        <f aca="false">J211*EXP((Inputs!$B$6-Inputs!$B$7-0.5*Inputs!$B$8^2)*$B$2+Inputs!$B$8*SQRT($B$2)*MC_Shocks!I208)</f>
        <v>558.47262457055</v>
      </c>
      <c r="L211" s="0" t="n">
        <f aca="false">K211*EXP((Inputs!$B$6-Inputs!$B$7-0.5*Inputs!$B$8^2)*$B$2+Inputs!$B$8*SQRT($B$2)*MC_Shocks!J208)</f>
        <v>552.094649645013</v>
      </c>
      <c r="M211" s="0" t="n">
        <f aca="false">L211*EXP((Inputs!$B$6-Inputs!$B$7-0.5*Inputs!$B$8^2)*$B$2+Inputs!$B$8*SQRT($B$2)*MC_Shocks!K208)</f>
        <v>550.124054287117</v>
      </c>
      <c r="N211" s="0" t="n">
        <f aca="false">M211*EXP((Inputs!$B$6-Inputs!$B$7-0.5*Inputs!$B$8^2)*$B$2+Inputs!$B$8*SQRT($B$2)*MC_Shocks!L208)</f>
        <v>552.166165031802</v>
      </c>
      <c r="O211" s="0" t="n">
        <f aca="false">N211*EXP((Inputs!$B$6-Inputs!$B$7-0.5*Inputs!$B$8^2)*$B$2+Inputs!$B$8*SQRT($B$2)*MC_Shocks!M208)</f>
        <v>551.15787371041</v>
      </c>
      <c r="P211" s="0" t="n">
        <f aca="false">O211*EXP((Inputs!$B$6-Inputs!$B$7-0.5*Inputs!$B$8^2)*$B$2+Inputs!$B$8*SQRT($B$2)*MC_Shocks!N208)</f>
        <v>548.637033089392</v>
      </c>
      <c r="Q211" s="0" t="n">
        <f aca="false">P211*EXP((Inputs!$B$6-Inputs!$B$7-0.5*Inputs!$B$8^2)*$B$2+Inputs!$B$8*SQRT($B$2)*MC_Shocks!O208)</f>
        <v>554.377386729649</v>
      </c>
      <c r="R211" s="0" t="n">
        <f aca="false">Q211*EXP((Inputs!$B$6-Inputs!$B$7-0.5*Inputs!$B$8^2)*$B$2+Inputs!$B$8*SQRT($B$2)*MC_Shocks!P208)</f>
        <v>544.384415813905</v>
      </c>
      <c r="S211" s="0" t="n">
        <f aca="false">R211*EXP((Inputs!$B$6-Inputs!$B$7-0.5*Inputs!$B$8^2)*$B$2+Inputs!$B$8*SQRT($B$2)*MC_Shocks!Q208)</f>
        <v>549.804097383231</v>
      </c>
      <c r="T211" s="0" t="n">
        <f aca="false">S211*EXP((Inputs!$B$6-Inputs!$B$7-0.5*Inputs!$B$8^2)*$B$2+Inputs!$B$8*SQRT($B$2)*MC_Shocks!R208)</f>
        <v>547.48690200441</v>
      </c>
      <c r="U211" s="0" t="n">
        <f aca="false">T211*EXP((Inputs!$B$6-Inputs!$B$7-0.5*Inputs!$B$8^2)*$B$2+Inputs!$B$8*SQRT($B$2)*MC_Shocks!S208)</f>
        <v>547.199378273286</v>
      </c>
      <c r="V211" s="0" t="n">
        <f aca="false">U211*EXP((Inputs!$B$6-Inputs!$B$7-0.5*Inputs!$B$8^2)*$B$2+Inputs!$B$8*SQRT($B$2)*MC_Shocks!T208)</f>
        <v>544.966325699026</v>
      </c>
      <c r="W211" s="0" t="n">
        <f aca="false">V211*EXP((Inputs!$B$6-Inputs!$B$7-0.5*Inputs!$B$8^2)*$B$2+Inputs!$B$8*SQRT($B$2)*MC_Shocks!U208)</f>
        <v>551.729562876762</v>
      </c>
      <c r="X211" s="0" t="n">
        <f aca="false">W211*EXP((Inputs!$B$6-Inputs!$B$7-0.5*Inputs!$B$8^2)*$B$2+Inputs!$B$8*SQRT($B$2)*MC_Shocks!V208)</f>
        <v>546.419517197524</v>
      </c>
      <c r="Y211" s="0" t="n">
        <f aca="false">X211*EXP((Inputs!$B$6-Inputs!$B$7-0.5*Inputs!$B$8^2)*$B$2+Inputs!$B$8*SQRT($B$2)*MC_Shocks!W208)</f>
        <v>546.521943232948</v>
      </c>
      <c r="Z211" s="0" t="n">
        <f aca="false">Y211*EXP((Inputs!$B$6-Inputs!$B$7-0.5*Inputs!$B$8^2)*$B$2+Inputs!$B$8*SQRT($B$2)*MC_Shocks!X208)</f>
        <v>548.86523460791</v>
      </c>
      <c r="AA211" s="0" t="n">
        <f aca="false">Z211*EXP((Inputs!$B$6-Inputs!$B$7-0.5*Inputs!$B$8^2)*$B$2+Inputs!$B$8*SQRT($B$2)*MC_Shocks!Y208)</f>
        <v>541.946475401368</v>
      </c>
      <c r="AB211" s="0" t="n">
        <f aca="false">AA211*EXP((Inputs!$B$6-Inputs!$B$7-0.5*Inputs!$B$8^2)*$B$2+Inputs!$B$8*SQRT($B$2)*MC_Shocks!Z208)</f>
        <v>538.056758740266</v>
      </c>
      <c r="AC211" s="0" t="n">
        <f aca="false">AB211*EXP((Inputs!$B$6-Inputs!$B$7-0.5*Inputs!$B$8^2)*$B$2+Inputs!$B$8*SQRT($B$2)*MC_Shocks!AA208)</f>
        <v>537.475343991354</v>
      </c>
      <c r="AD211" s="0" t="n">
        <f aca="false">AC211*EXP((Inputs!$B$6-Inputs!$B$7-0.5*Inputs!$B$8^2)*$B$2+Inputs!$B$8*SQRT($B$2)*MC_Shocks!AB208)</f>
        <v>533.758418027277</v>
      </c>
      <c r="AE211" s="0" t="n">
        <f aca="false">AD211*EXP((Inputs!$B$6-Inputs!$B$7-0.5*Inputs!$B$8^2)*$B$2+Inputs!$B$8*SQRT($B$2)*MC_Shocks!AC208)</f>
        <v>530.366144081137</v>
      </c>
      <c r="AF211" s="0" t="n">
        <f aca="false">AE211*EXP((Inputs!$B$6-Inputs!$B$7-0.5*Inputs!$B$8^2)*$B$2+Inputs!$B$8*SQRT($B$2)*MC_Shocks!AD208)</f>
        <v>528.946073801001</v>
      </c>
      <c r="AG211" s="0" t="n">
        <f aca="false">AF211*EXP((Inputs!$B$6-Inputs!$B$7-0.5*Inputs!$B$8^2)*$B$2+Inputs!$B$8*SQRT($B$2)*MC_Shocks!AE208)</f>
        <v>531.728977025719</v>
      </c>
      <c r="AH211" s="0" t="n">
        <f aca="false">AG211*EXP((Inputs!$B$6-Inputs!$B$7-0.5*Inputs!$B$8^2)*$B$2+Inputs!$B$8*SQRT($B$2)*MC_Shocks!AF208)</f>
        <v>530.335316330719</v>
      </c>
      <c r="AI211" s="0" t="n">
        <f aca="false">AH211*EXP((Inputs!$B$6-Inputs!$B$7-0.5*Inputs!$B$8^2)*$B$2+Inputs!$B$8*SQRT($B$2)*MC_Shocks!AG208)</f>
        <v>534.94231542804</v>
      </c>
      <c r="AJ211" s="0" t="n">
        <f aca="false">AI211*EXP((Inputs!$B$6-Inputs!$B$7-0.5*Inputs!$B$8^2)*$B$2+Inputs!$B$8*SQRT($B$2)*MC_Shocks!AH208)</f>
        <v>530.7749315197</v>
      </c>
      <c r="AK211" s="0" t="n">
        <f aca="false">AJ211*EXP((Inputs!$B$6-Inputs!$B$7-0.5*Inputs!$B$8^2)*$B$2+Inputs!$B$8*SQRT($B$2)*MC_Shocks!AI208)</f>
        <v>525.579230649568</v>
      </c>
      <c r="AL211" s="0" t="n">
        <f aca="false">AK211*EXP((Inputs!$B$6-Inputs!$B$7-0.5*Inputs!$B$8^2)*$B$2+Inputs!$B$8*SQRT($B$2)*MC_Shocks!AJ208)</f>
        <v>533.72295930621</v>
      </c>
      <c r="AM211" s="0" t="n">
        <f aca="false">AL211*EXP((Inputs!$B$6-Inputs!$B$7-0.5*Inputs!$B$8^2)*$B$2+Inputs!$B$8*SQRT($B$2)*MC_Shocks!AK208)</f>
        <v>530.994505165072</v>
      </c>
      <c r="AN211" s="0" t="n">
        <f aca="false">AM211*EXP((Inputs!$B$6-Inputs!$B$7-0.5*Inputs!$B$8^2)*$B$2+Inputs!$B$8*SQRT($B$2)*MC_Shocks!AL208)</f>
        <v>525.550658906016</v>
      </c>
      <c r="AO211" s="0" t="n">
        <f aca="false">AN211*EXP((Inputs!$B$6-Inputs!$B$7-0.5*Inputs!$B$8^2)*$B$2+Inputs!$B$8*SQRT($B$2)*MC_Shocks!AM208)</f>
        <v>518.386585923003</v>
      </c>
      <c r="AP211" s="0" t="n">
        <f aca="false">AO211*EXP((Inputs!$B$6-Inputs!$B$7-0.5*Inputs!$B$8^2)*$B$2+Inputs!$B$8*SQRT($B$2)*MC_Shocks!AN208)</f>
        <v>522.876004175202</v>
      </c>
      <c r="AQ211" s="0" t="n">
        <f aca="false">AP211*EXP((Inputs!$B$6-Inputs!$B$7-0.5*Inputs!$B$8^2)*$B$2+Inputs!$B$8*SQRT($B$2)*MC_Shocks!AO208)</f>
        <v>521.511393922257</v>
      </c>
      <c r="AR211" s="0" t="n">
        <f aca="false">AQ211*EXP((Inputs!$B$6-Inputs!$B$7-0.5*Inputs!$B$8^2)*$B$2+Inputs!$B$8*SQRT($B$2)*MC_Shocks!AP208)</f>
        <v>520.511915838275</v>
      </c>
      <c r="AS211" s="0" t="n">
        <f aca="false">AR211*EXP((Inputs!$B$6-Inputs!$B$7-0.5*Inputs!$B$8^2)*$B$2+Inputs!$B$8*SQRT($B$2)*MC_Shocks!AQ208)</f>
        <v>519.903993998432</v>
      </c>
      <c r="AT211" s="0" t="n">
        <f aca="false">AS211*EXP((Inputs!$B$6-Inputs!$B$7-0.5*Inputs!$B$8^2)*$B$2+Inputs!$B$8*SQRT($B$2)*MC_Shocks!AR208)</f>
        <v>524.148023329802</v>
      </c>
      <c r="AU211" s="0" t="n">
        <f aca="false">AT211*EXP((Inputs!$B$6-Inputs!$B$7-0.5*Inputs!$B$8^2)*$B$2+Inputs!$B$8*SQRT($B$2)*MC_Shocks!AS208)</f>
        <v>523.45143503085</v>
      </c>
      <c r="AV211" s="0" t="n">
        <f aca="false">AU211*EXP((Inputs!$B$6-Inputs!$B$7-0.5*Inputs!$B$8^2)*$B$2+Inputs!$B$8*SQRT($B$2)*MC_Shocks!AT208)</f>
        <v>533.326534213234</v>
      </c>
      <c r="AW211" s="0" t="n">
        <f aca="false">AV211*EXP((Inputs!$B$6-Inputs!$B$7-0.5*Inputs!$B$8^2)*$B$2+Inputs!$B$8*SQRT($B$2)*MC_Shocks!AU208)</f>
        <v>533.943119907081</v>
      </c>
      <c r="AX211" s="0" t="n">
        <f aca="false">AW211*EXP((Inputs!$B$6-Inputs!$B$7-0.5*Inputs!$B$8^2)*$B$2+Inputs!$B$8*SQRT($B$2)*MC_Shocks!AV208)</f>
        <v>538.510363265561</v>
      </c>
      <c r="AY211" s="0" t="n">
        <f aca="false">AX211*EXP((Inputs!$B$6-Inputs!$B$7-0.5*Inputs!$B$8^2)*$B$2+Inputs!$B$8*SQRT($B$2)*MC_Shocks!AW208)</f>
        <v>542.012468176207</v>
      </c>
      <c r="AZ211" s="0" t="n">
        <f aca="false">AY211*EXP((Inputs!$B$6-Inputs!$B$7-0.5*Inputs!$B$8^2)*$B$2+Inputs!$B$8*SQRT($B$2)*MC_Shocks!AX208)</f>
        <v>541.906890391444</v>
      </c>
      <c r="BA211" s="0" t="n">
        <f aca="false">AZ211*EXP((Inputs!$B$6-Inputs!$B$7-0.5*Inputs!$B$8^2)*$B$2+Inputs!$B$8*SQRT($B$2)*MC_Shocks!AY208)</f>
        <v>539.440292968314</v>
      </c>
      <c r="BB211" s="0" t="n">
        <f aca="false">BA211*EXP((Inputs!$B$6-Inputs!$B$7-0.5*Inputs!$B$8^2)*$B$2+Inputs!$B$8*SQRT($B$2)*MC_Shocks!AZ208)</f>
        <v>540.913778658677</v>
      </c>
      <c r="BC211" s="0" t="n">
        <f aca="false">BB211*EXP((Inputs!$B$6-Inputs!$B$7-0.5*Inputs!$B$8^2)*$B$2+Inputs!$B$8*SQRT($B$2)*MC_Shocks!BA208)</f>
        <v>543.158303902947</v>
      </c>
      <c r="BD211" s="0" t="n">
        <f aca="false">BC211*EXP((Inputs!$B$6-Inputs!$B$7-0.5*Inputs!$B$8^2)*$B$2+Inputs!$B$8*SQRT($B$2)*MC_Shocks!BB208)</f>
        <v>540.747714407678</v>
      </c>
      <c r="BE211" s="0" t="n">
        <f aca="false">BD211*EXP((Inputs!$B$6-Inputs!$B$7-0.5*Inputs!$B$8^2)*$B$2+Inputs!$B$8*SQRT($B$2)*MC_Shocks!BC208)</f>
        <v>541.512811567356</v>
      </c>
      <c r="BF211" s="0" t="n">
        <f aca="false">BE211*EXP((Inputs!$B$6-Inputs!$B$7-0.5*Inputs!$B$8^2)*$B$2+Inputs!$B$8*SQRT($B$2)*MC_Shocks!BD208)</f>
        <v>546.901011101726</v>
      </c>
      <c r="BG211" s="0" t="n">
        <f aca="false">BF211*EXP((Inputs!$B$6-Inputs!$B$7-0.5*Inputs!$B$8^2)*$B$2+Inputs!$B$8*SQRT($B$2)*MC_Shocks!BE208)</f>
        <v>556.008155050945</v>
      </c>
      <c r="BH211" s="0" t="n">
        <f aca="false">BG211*EXP((Inputs!$B$6-Inputs!$B$7-0.5*Inputs!$B$8^2)*$B$2+Inputs!$B$8*SQRT($B$2)*MC_Shocks!BF208)</f>
        <v>559.842205258325</v>
      </c>
      <c r="BI211" s="0" t="n">
        <f aca="false">BH211*EXP((Inputs!$B$6-Inputs!$B$7-0.5*Inputs!$B$8^2)*$B$2+Inputs!$B$8*SQRT($B$2)*MC_Shocks!BG208)</f>
        <v>568.230130117011</v>
      </c>
      <c r="BJ211" s="0" t="n">
        <f aca="false">BI211*EXP((Inputs!$B$6-Inputs!$B$7-0.5*Inputs!$B$8^2)*$B$2+Inputs!$B$8*SQRT($B$2)*MC_Shocks!BH208)</f>
        <v>565.453476206046</v>
      </c>
      <c r="BK211" s="0" t="n">
        <f aca="false">BJ211*EXP((Inputs!$B$6-Inputs!$B$7-0.5*Inputs!$B$8^2)*$B$2+Inputs!$B$8*SQRT($B$2)*MC_Shocks!BI208)</f>
        <v>568.664343571573</v>
      </c>
      <c r="BL211" s="0" t="n">
        <f aca="false">BK211*EXP((Inputs!$B$6-Inputs!$B$7-0.5*Inputs!$B$8^2)*$B$2+Inputs!$B$8*SQRT($B$2)*MC_Shocks!BJ208)</f>
        <v>574.789050600372</v>
      </c>
      <c r="BM211" s="0" t="n">
        <f aca="false">BL211*EXP((Inputs!$B$6-Inputs!$B$7-0.5*Inputs!$B$8^2)*$B$2+Inputs!$B$8*SQRT($B$2)*MC_Shocks!BK208)</f>
        <v>570.770301888921</v>
      </c>
      <c r="BN211" s="0" t="n">
        <f aca="false">AVERAGE(C211:BM211)</f>
        <v>545.29648975963</v>
      </c>
      <c r="BO211" s="0" t="n">
        <f aca="false">MAX(B211:BM211)</f>
        <v>577.240394057148</v>
      </c>
      <c r="BP211" s="0" t="n">
        <f aca="false">MAX(BM211-Inputs!$B$4,0)</f>
        <v>0</v>
      </c>
      <c r="BQ211" s="0" t="n">
        <f aca="false">MAX(Inputs!$B$4-BM211,0)</f>
        <v>4.22969811107919</v>
      </c>
      <c r="BR211" s="0" t="n">
        <f aca="false">MAX(BN211-Inputs!$B$4,0)</f>
        <v>0</v>
      </c>
      <c r="BS211" s="0" t="n">
        <f aca="false">IF(BO211&gt;=Inputs!$B$9,0,MAX(BM211-Inputs!$B$4,0))</f>
        <v>0</v>
      </c>
    </row>
    <row r="212" customFormat="false" ht="15" hidden="false" customHeight="false" outlineLevel="0" collapsed="false">
      <c r="A212" s="0" t="n">
        <v>208</v>
      </c>
      <c r="B212" s="0" t="n">
        <f aca="false">Inputs!$B$3</f>
        <v>574.788024902344</v>
      </c>
      <c r="C212" s="0" t="n">
        <f aca="false">B212*EXP((Inputs!$B$6-Inputs!$B$7-0.5*Inputs!$B$8^2)*$B$2+Inputs!$B$8*SQRT($B$2)*MC_Shocks!A209)</f>
        <v>572.632116960952</v>
      </c>
      <c r="D212" s="0" t="n">
        <f aca="false">C212*EXP((Inputs!$B$6-Inputs!$B$7-0.5*Inputs!$B$8^2)*$B$2+Inputs!$B$8*SQRT($B$2)*MC_Shocks!B209)</f>
        <v>580.636281421627</v>
      </c>
      <c r="E212" s="0" t="n">
        <f aca="false">D212*EXP((Inputs!$B$6-Inputs!$B$7-0.5*Inputs!$B$8^2)*$B$2+Inputs!$B$8*SQRT($B$2)*MC_Shocks!C209)</f>
        <v>576.216492842535</v>
      </c>
      <c r="F212" s="0" t="n">
        <f aca="false">E212*EXP((Inputs!$B$6-Inputs!$B$7-0.5*Inputs!$B$8^2)*$B$2+Inputs!$B$8*SQRT($B$2)*MC_Shocks!D209)</f>
        <v>570.172325858926</v>
      </c>
      <c r="G212" s="0" t="n">
        <f aca="false">F212*EXP((Inputs!$B$6-Inputs!$B$7-0.5*Inputs!$B$8^2)*$B$2+Inputs!$B$8*SQRT($B$2)*MC_Shocks!E209)</f>
        <v>577.180121704215</v>
      </c>
      <c r="H212" s="0" t="n">
        <f aca="false">G212*EXP((Inputs!$B$6-Inputs!$B$7-0.5*Inputs!$B$8^2)*$B$2+Inputs!$B$8*SQRT($B$2)*MC_Shocks!F209)</f>
        <v>582.740858409534</v>
      </c>
      <c r="I212" s="0" t="n">
        <f aca="false">H212*EXP((Inputs!$B$6-Inputs!$B$7-0.5*Inputs!$B$8^2)*$B$2+Inputs!$B$8*SQRT($B$2)*MC_Shocks!G209)</f>
        <v>584.797077833507</v>
      </c>
      <c r="J212" s="0" t="n">
        <f aca="false">I212*EXP((Inputs!$B$6-Inputs!$B$7-0.5*Inputs!$B$8^2)*$B$2+Inputs!$B$8*SQRT($B$2)*MC_Shocks!H209)</f>
        <v>584.640201380175</v>
      </c>
      <c r="K212" s="0" t="n">
        <f aca="false">J212*EXP((Inputs!$B$6-Inputs!$B$7-0.5*Inputs!$B$8^2)*$B$2+Inputs!$B$8*SQRT($B$2)*MC_Shocks!I209)</f>
        <v>582.664848759668</v>
      </c>
      <c r="L212" s="0" t="n">
        <f aca="false">K212*EXP((Inputs!$B$6-Inputs!$B$7-0.5*Inputs!$B$8^2)*$B$2+Inputs!$B$8*SQRT($B$2)*MC_Shocks!J209)</f>
        <v>584.024634729887</v>
      </c>
      <c r="M212" s="0" t="n">
        <f aca="false">L212*EXP((Inputs!$B$6-Inputs!$B$7-0.5*Inputs!$B$8^2)*$B$2+Inputs!$B$8*SQRT($B$2)*MC_Shocks!K209)</f>
        <v>591.445795024223</v>
      </c>
      <c r="N212" s="0" t="n">
        <f aca="false">M212*EXP((Inputs!$B$6-Inputs!$B$7-0.5*Inputs!$B$8^2)*$B$2+Inputs!$B$8*SQRT($B$2)*MC_Shocks!L209)</f>
        <v>592.622085255342</v>
      </c>
      <c r="O212" s="0" t="n">
        <f aca="false">N212*EXP((Inputs!$B$6-Inputs!$B$7-0.5*Inputs!$B$8^2)*$B$2+Inputs!$B$8*SQRT($B$2)*MC_Shocks!M209)</f>
        <v>602.95443732332</v>
      </c>
      <c r="P212" s="0" t="n">
        <f aca="false">O212*EXP((Inputs!$B$6-Inputs!$B$7-0.5*Inputs!$B$8^2)*$B$2+Inputs!$B$8*SQRT($B$2)*MC_Shocks!N209)</f>
        <v>598.731124184854</v>
      </c>
      <c r="Q212" s="0" t="n">
        <f aca="false">P212*EXP((Inputs!$B$6-Inputs!$B$7-0.5*Inputs!$B$8^2)*$B$2+Inputs!$B$8*SQRT($B$2)*MC_Shocks!O209)</f>
        <v>598.694124379121</v>
      </c>
      <c r="R212" s="0" t="n">
        <f aca="false">Q212*EXP((Inputs!$B$6-Inputs!$B$7-0.5*Inputs!$B$8^2)*$B$2+Inputs!$B$8*SQRT($B$2)*MC_Shocks!P209)</f>
        <v>596.98124159182</v>
      </c>
      <c r="S212" s="0" t="n">
        <f aca="false">R212*EXP((Inputs!$B$6-Inputs!$B$7-0.5*Inputs!$B$8^2)*$B$2+Inputs!$B$8*SQRT($B$2)*MC_Shocks!Q209)</f>
        <v>591.920084856161</v>
      </c>
      <c r="T212" s="0" t="n">
        <f aca="false">S212*EXP((Inputs!$B$6-Inputs!$B$7-0.5*Inputs!$B$8^2)*$B$2+Inputs!$B$8*SQRT($B$2)*MC_Shocks!R209)</f>
        <v>591.257458431458</v>
      </c>
      <c r="U212" s="0" t="n">
        <f aca="false">T212*EXP((Inputs!$B$6-Inputs!$B$7-0.5*Inputs!$B$8^2)*$B$2+Inputs!$B$8*SQRT($B$2)*MC_Shocks!S209)</f>
        <v>593.274112469486</v>
      </c>
      <c r="V212" s="0" t="n">
        <f aca="false">U212*EXP((Inputs!$B$6-Inputs!$B$7-0.5*Inputs!$B$8^2)*$B$2+Inputs!$B$8*SQRT($B$2)*MC_Shocks!T209)</f>
        <v>595.802695519225</v>
      </c>
      <c r="W212" s="0" t="n">
        <f aca="false">V212*EXP((Inputs!$B$6-Inputs!$B$7-0.5*Inputs!$B$8^2)*$B$2+Inputs!$B$8*SQRT($B$2)*MC_Shocks!U209)</f>
        <v>606.207298697543</v>
      </c>
      <c r="X212" s="0" t="n">
        <f aca="false">W212*EXP((Inputs!$B$6-Inputs!$B$7-0.5*Inputs!$B$8^2)*$B$2+Inputs!$B$8*SQRT($B$2)*MC_Shocks!V209)</f>
        <v>608.502447535201</v>
      </c>
      <c r="Y212" s="0" t="n">
        <f aca="false">X212*EXP((Inputs!$B$6-Inputs!$B$7-0.5*Inputs!$B$8^2)*$B$2+Inputs!$B$8*SQRT($B$2)*MC_Shocks!W209)</f>
        <v>614.137750765409</v>
      </c>
      <c r="Z212" s="0" t="n">
        <f aca="false">Y212*EXP((Inputs!$B$6-Inputs!$B$7-0.5*Inputs!$B$8^2)*$B$2+Inputs!$B$8*SQRT($B$2)*MC_Shocks!X209)</f>
        <v>614.517805120145</v>
      </c>
      <c r="AA212" s="0" t="n">
        <f aca="false">Z212*EXP((Inputs!$B$6-Inputs!$B$7-0.5*Inputs!$B$8^2)*$B$2+Inputs!$B$8*SQRT($B$2)*MC_Shocks!Y209)</f>
        <v>622.811671952121</v>
      </c>
      <c r="AB212" s="0" t="n">
        <f aca="false">AA212*EXP((Inputs!$B$6-Inputs!$B$7-0.5*Inputs!$B$8^2)*$B$2+Inputs!$B$8*SQRT($B$2)*MC_Shocks!Z209)</f>
        <v>634.835120987828</v>
      </c>
      <c r="AC212" s="0" t="n">
        <f aca="false">AB212*EXP((Inputs!$B$6-Inputs!$B$7-0.5*Inputs!$B$8^2)*$B$2+Inputs!$B$8*SQRT($B$2)*MC_Shocks!AA209)</f>
        <v>637.575510924457</v>
      </c>
      <c r="AD212" s="0" t="n">
        <f aca="false">AC212*EXP((Inputs!$B$6-Inputs!$B$7-0.5*Inputs!$B$8^2)*$B$2+Inputs!$B$8*SQRT($B$2)*MC_Shocks!AB209)</f>
        <v>632.634167733663</v>
      </c>
      <c r="AE212" s="0" t="n">
        <f aca="false">AD212*EXP((Inputs!$B$6-Inputs!$B$7-0.5*Inputs!$B$8^2)*$B$2+Inputs!$B$8*SQRT($B$2)*MC_Shocks!AC209)</f>
        <v>629.945306091957</v>
      </c>
      <c r="AF212" s="0" t="n">
        <f aca="false">AE212*EXP((Inputs!$B$6-Inputs!$B$7-0.5*Inputs!$B$8^2)*$B$2+Inputs!$B$8*SQRT($B$2)*MC_Shocks!AD209)</f>
        <v>631.415359186467</v>
      </c>
      <c r="AG212" s="0" t="n">
        <f aca="false">AF212*EXP((Inputs!$B$6-Inputs!$B$7-0.5*Inputs!$B$8^2)*$B$2+Inputs!$B$8*SQRT($B$2)*MC_Shocks!AE209)</f>
        <v>633.765879023299</v>
      </c>
      <c r="AH212" s="0" t="n">
        <f aca="false">AG212*EXP((Inputs!$B$6-Inputs!$B$7-0.5*Inputs!$B$8^2)*$B$2+Inputs!$B$8*SQRT($B$2)*MC_Shocks!AF209)</f>
        <v>637.347171495224</v>
      </c>
      <c r="AI212" s="0" t="n">
        <f aca="false">AH212*EXP((Inputs!$B$6-Inputs!$B$7-0.5*Inputs!$B$8^2)*$B$2+Inputs!$B$8*SQRT($B$2)*MC_Shocks!AG209)</f>
        <v>639.738548724191</v>
      </c>
      <c r="AJ212" s="0" t="n">
        <f aca="false">AI212*EXP((Inputs!$B$6-Inputs!$B$7-0.5*Inputs!$B$8^2)*$B$2+Inputs!$B$8*SQRT($B$2)*MC_Shocks!AH209)</f>
        <v>639.834349568891</v>
      </c>
      <c r="AK212" s="0" t="n">
        <f aca="false">AJ212*EXP((Inputs!$B$6-Inputs!$B$7-0.5*Inputs!$B$8^2)*$B$2+Inputs!$B$8*SQRT($B$2)*MC_Shocks!AI209)</f>
        <v>636.673333866113</v>
      </c>
      <c r="AL212" s="0" t="n">
        <f aca="false">AK212*EXP((Inputs!$B$6-Inputs!$B$7-0.5*Inputs!$B$8^2)*$B$2+Inputs!$B$8*SQRT($B$2)*MC_Shocks!AJ209)</f>
        <v>638.762842026188</v>
      </c>
      <c r="AM212" s="0" t="n">
        <f aca="false">AL212*EXP((Inputs!$B$6-Inputs!$B$7-0.5*Inputs!$B$8^2)*$B$2+Inputs!$B$8*SQRT($B$2)*MC_Shocks!AK209)</f>
        <v>648.293234448609</v>
      </c>
      <c r="AN212" s="0" t="n">
        <f aca="false">AM212*EXP((Inputs!$B$6-Inputs!$B$7-0.5*Inputs!$B$8^2)*$B$2+Inputs!$B$8*SQRT($B$2)*MC_Shocks!AL209)</f>
        <v>653.621539280473</v>
      </c>
      <c r="AO212" s="0" t="n">
        <f aca="false">AN212*EXP((Inputs!$B$6-Inputs!$B$7-0.5*Inputs!$B$8^2)*$B$2+Inputs!$B$8*SQRT($B$2)*MC_Shocks!AM209)</f>
        <v>656.461869867406</v>
      </c>
      <c r="AP212" s="0" t="n">
        <f aca="false">AO212*EXP((Inputs!$B$6-Inputs!$B$7-0.5*Inputs!$B$8^2)*$B$2+Inputs!$B$8*SQRT($B$2)*MC_Shocks!AN209)</f>
        <v>661.907920308333</v>
      </c>
      <c r="AQ212" s="0" t="n">
        <f aca="false">AP212*EXP((Inputs!$B$6-Inputs!$B$7-0.5*Inputs!$B$8^2)*$B$2+Inputs!$B$8*SQRT($B$2)*MC_Shocks!AO209)</f>
        <v>660.024624600961</v>
      </c>
      <c r="AR212" s="0" t="n">
        <f aca="false">AQ212*EXP((Inputs!$B$6-Inputs!$B$7-0.5*Inputs!$B$8^2)*$B$2+Inputs!$B$8*SQRT($B$2)*MC_Shocks!AP209)</f>
        <v>657.430742872625</v>
      </c>
      <c r="AS212" s="0" t="n">
        <f aca="false">AR212*EXP((Inputs!$B$6-Inputs!$B$7-0.5*Inputs!$B$8^2)*$B$2+Inputs!$B$8*SQRT($B$2)*MC_Shocks!AQ209)</f>
        <v>653.603959903015</v>
      </c>
      <c r="AT212" s="0" t="n">
        <f aca="false">AS212*EXP((Inputs!$B$6-Inputs!$B$7-0.5*Inputs!$B$8^2)*$B$2+Inputs!$B$8*SQRT($B$2)*MC_Shocks!AR209)</f>
        <v>653.016264264656</v>
      </c>
      <c r="AU212" s="0" t="n">
        <f aca="false">AT212*EXP((Inputs!$B$6-Inputs!$B$7-0.5*Inputs!$B$8^2)*$B$2+Inputs!$B$8*SQRT($B$2)*MC_Shocks!AS209)</f>
        <v>650.895174754081</v>
      </c>
      <c r="AV212" s="0" t="n">
        <f aca="false">AU212*EXP((Inputs!$B$6-Inputs!$B$7-0.5*Inputs!$B$8^2)*$B$2+Inputs!$B$8*SQRT($B$2)*MC_Shocks!AT209)</f>
        <v>657.226121120181</v>
      </c>
      <c r="AW212" s="0" t="n">
        <f aca="false">AV212*EXP((Inputs!$B$6-Inputs!$B$7-0.5*Inputs!$B$8^2)*$B$2+Inputs!$B$8*SQRT($B$2)*MC_Shocks!AU209)</f>
        <v>654.814334737823</v>
      </c>
      <c r="AX212" s="0" t="n">
        <f aca="false">AW212*EXP((Inputs!$B$6-Inputs!$B$7-0.5*Inputs!$B$8^2)*$B$2+Inputs!$B$8*SQRT($B$2)*MC_Shocks!AV209)</f>
        <v>650.719129689442</v>
      </c>
      <c r="AY212" s="0" t="n">
        <f aca="false">AX212*EXP((Inputs!$B$6-Inputs!$B$7-0.5*Inputs!$B$8^2)*$B$2+Inputs!$B$8*SQRT($B$2)*MC_Shocks!AW209)</f>
        <v>660.886966454773</v>
      </c>
      <c r="AZ212" s="0" t="n">
        <f aca="false">AY212*EXP((Inputs!$B$6-Inputs!$B$7-0.5*Inputs!$B$8^2)*$B$2+Inputs!$B$8*SQRT($B$2)*MC_Shocks!AX209)</f>
        <v>658.586852536243</v>
      </c>
      <c r="BA212" s="0" t="n">
        <f aca="false">AZ212*EXP((Inputs!$B$6-Inputs!$B$7-0.5*Inputs!$B$8^2)*$B$2+Inputs!$B$8*SQRT($B$2)*MC_Shocks!AY209)</f>
        <v>659.451658982388</v>
      </c>
      <c r="BB212" s="0" t="n">
        <f aca="false">BA212*EXP((Inputs!$B$6-Inputs!$B$7-0.5*Inputs!$B$8^2)*$B$2+Inputs!$B$8*SQRT($B$2)*MC_Shocks!AZ209)</f>
        <v>661.879373481597</v>
      </c>
      <c r="BC212" s="0" t="n">
        <f aca="false">BB212*EXP((Inputs!$B$6-Inputs!$B$7-0.5*Inputs!$B$8^2)*$B$2+Inputs!$B$8*SQRT($B$2)*MC_Shocks!BA209)</f>
        <v>655.999685553788</v>
      </c>
      <c r="BD212" s="0" t="n">
        <f aca="false">BC212*EXP((Inputs!$B$6-Inputs!$B$7-0.5*Inputs!$B$8^2)*$B$2+Inputs!$B$8*SQRT($B$2)*MC_Shocks!BB209)</f>
        <v>662.523270056567</v>
      </c>
      <c r="BE212" s="0" t="n">
        <f aca="false">BD212*EXP((Inputs!$B$6-Inputs!$B$7-0.5*Inputs!$B$8^2)*$B$2+Inputs!$B$8*SQRT($B$2)*MC_Shocks!BC209)</f>
        <v>665.943112390365</v>
      </c>
      <c r="BF212" s="0" t="n">
        <f aca="false">BE212*EXP((Inputs!$B$6-Inputs!$B$7-0.5*Inputs!$B$8^2)*$B$2+Inputs!$B$8*SQRT($B$2)*MC_Shocks!BD209)</f>
        <v>674.290601399587</v>
      </c>
      <c r="BG212" s="0" t="n">
        <f aca="false">BF212*EXP((Inputs!$B$6-Inputs!$B$7-0.5*Inputs!$B$8^2)*$B$2+Inputs!$B$8*SQRT($B$2)*MC_Shocks!BE209)</f>
        <v>670.730397363546</v>
      </c>
      <c r="BH212" s="0" t="n">
        <f aca="false">BG212*EXP((Inputs!$B$6-Inputs!$B$7-0.5*Inputs!$B$8^2)*$B$2+Inputs!$B$8*SQRT($B$2)*MC_Shocks!BF209)</f>
        <v>671.321362275211</v>
      </c>
      <c r="BI212" s="0" t="n">
        <f aca="false">BH212*EXP((Inputs!$B$6-Inputs!$B$7-0.5*Inputs!$B$8^2)*$B$2+Inputs!$B$8*SQRT($B$2)*MC_Shocks!BG209)</f>
        <v>671.5943336459</v>
      </c>
      <c r="BJ212" s="0" t="n">
        <f aca="false">BI212*EXP((Inputs!$B$6-Inputs!$B$7-0.5*Inputs!$B$8^2)*$B$2+Inputs!$B$8*SQRT($B$2)*MC_Shocks!BH209)</f>
        <v>673.065219061489</v>
      </c>
      <c r="BK212" s="0" t="n">
        <f aca="false">BJ212*EXP((Inputs!$B$6-Inputs!$B$7-0.5*Inputs!$B$8^2)*$B$2+Inputs!$B$8*SQRT($B$2)*MC_Shocks!BI209)</f>
        <v>665.405852221792</v>
      </c>
      <c r="BL212" s="0" t="n">
        <f aca="false">BK212*EXP((Inputs!$B$6-Inputs!$B$7-0.5*Inputs!$B$8^2)*$B$2+Inputs!$B$8*SQRT($B$2)*MC_Shocks!BJ209)</f>
        <v>666.053999092612</v>
      </c>
      <c r="BM212" s="0" t="n">
        <f aca="false">BL212*EXP((Inputs!$B$6-Inputs!$B$7-0.5*Inputs!$B$8^2)*$B$2+Inputs!$B$8*SQRT($B$2)*MC_Shocks!BK209)</f>
        <v>658.621485328511</v>
      </c>
      <c r="BN212" s="0" t="n">
        <f aca="false">AVERAGE(C212:BM212)</f>
        <v>629.245424894075</v>
      </c>
      <c r="BO212" s="0" t="n">
        <f aca="false">MAX(B212:BM212)</f>
        <v>674.290601399587</v>
      </c>
      <c r="BP212" s="0" t="n">
        <f aca="false">MAX(BM212-Inputs!$B$4,0)</f>
        <v>83.6214853285114</v>
      </c>
      <c r="BQ212" s="0" t="n">
        <f aca="false">MAX(Inputs!$B$4-BM212,0)</f>
        <v>0</v>
      </c>
      <c r="BR212" s="0" t="n">
        <f aca="false">MAX(BN212-Inputs!$B$4,0)</f>
        <v>54.2454248940747</v>
      </c>
      <c r="BS212" s="0" t="n">
        <f aca="false">IF(BO212&gt;=Inputs!$B$9,0,MAX(BM212-Inputs!$B$4,0))</f>
        <v>0</v>
      </c>
    </row>
    <row r="213" customFormat="false" ht="15" hidden="false" customHeight="false" outlineLevel="0" collapsed="false">
      <c r="A213" s="0" t="n">
        <v>209</v>
      </c>
      <c r="B213" s="0" t="n">
        <f aca="false">Inputs!$B$3</f>
        <v>574.788024902344</v>
      </c>
      <c r="C213" s="0" t="n">
        <f aca="false">B213*EXP((Inputs!$B$6-Inputs!$B$7-0.5*Inputs!$B$8^2)*$B$2+Inputs!$B$8*SQRT($B$2)*MC_Shocks!A210)</f>
        <v>576.478646083913</v>
      </c>
      <c r="D213" s="0" t="n">
        <f aca="false">C213*EXP((Inputs!$B$6-Inputs!$B$7-0.5*Inputs!$B$8^2)*$B$2+Inputs!$B$8*SQRT($B$2)*MC_Shocks!B210)</f>
        <v>566.879146595127</v>
      </c>
      <c r="E213" s="0" t="n">
        <f aca="false">D213*EXP((Inputs!$B$6-Inputs!$B$7-0.5*Inputs!$B$8^2)*$B$2+Inputs!$B$8*SQRT($B$2)*MC_Shocks!C210)</f>
        <v>558.666054874886</v>
      </c>
      <c r="F213" s="0" t="n">
        <f aca="false">E213*EXP((Inputs!$B$6-Inputs!$B$7-0.5*Inputs!$B$8^2)*$B$2+Inputs!$B$8*SQRT($B$2)*MC_Shocks!D210)</f>
        <v>562.358608618107</v>
      </c>
      <c r="G213" s="0" t="n">
        <f aca="false">F213*EXP((Inputs!$B$6-Inputs!$B$7-0.5*Inputs!$B$8^2)*$B$2+Inputs!$B$8*SQRT($B$2)*MC_Shocks!E210)</f>
        <v>559.977172560144</v>
      </c>
      <c r="H213" s="0" t="n">
        <f aca="false">G213*EXP((Inputs!$B$6-Inputs!$B$7-0.5*Inputs!$B$8^2)*$B$2+Inputs!$B$8*SQRT($B$2)*MC_Shocks!F210)</f>
        <v>555.658394903721</v>
      </c>
      <c r="I213" s="0" t="n">
        <f aca="false">H213*EXP((Inputs!$B$6-Inputs!$B$7-0.5*Inputs!$B$8^2)*$B$2+Inputs!$B$8*SQRT($B$2)*MC_Shocks!G210)</f>
        <v>561.341583917538</v>
      </c>
      <c r="J213" s="0" t="n">
        <f aca="false">I213*EXP((Inputs!$B$6-Inputs!$B$7-0.5*Inputs!$B$8^2)*$B$2+Inputs!$B$8*SQRT($B$2)*MC_Shocks!H210)</f>
        <v>562.855524473017</v>
      </c>
      <c r="K213" s="0" t="n">
        <f aca="false">J213*EXP((Inputs!$B$6-Inputs!$B$7-0.5*Inputs!$B$8^2)*$B$2+Inputs!$B$8*SQRT($B$2)*MC_Shocks!I210)</f>
        <v>566.816468796432</v>
      </c>
      <c r="L213" s="0" t="n">
        <f aca="false">K213*EXP((Inputs!$B$6-Inputs!$B$7-0.5*Inputs!$B$8^2)*$B$2+Inputs!$B$8*SQRT($B$2)*MC_Shocks!J210)</f>
        <v>566.122847090749</v>
      </c>
      <c r="M213" s="0" t="n">
        <f aca="false">L213*EXP((Inputs!$B$6-Inputs!$B$7-0.5*Inputs!$B$8^2)*$B$2+Inputs!$B$8*SQRT($B$2)*MC_Shocks!K210)</f>
        <v>578.34051214726</v>
      </c>
      <c r="N213" s="0" t="n">
        <f aca="false">M213*EXP((Inputs!$B$6-Inputs!$B$7-0.5*Inputs!$B$8^2)*$B$2+Inputs!$B$8*SQRT($B$2)*MC_Shocks!L210)</f>
        <v>575.62796586279</v>
      </c>
      <c r="O213" s="0" t="n">
        <f aca="false">N213*EXP((Inputs!$B$6-Inputs!$B$7-0.5*Inputs!$B$8^2)*$B$2+Inputs!$B$8*SQRT($B$2)*MC_Shocks!M210)</f>
        <v>583.704523721007</v>
      </c>
      <c r="P213" s="0" t="n">
        <f aca="false">O213*EXP((Inputs!$B$6-Inputs!$B$7-0.5*Inputs!$B$8^2)*$B$2+Inputs!$B$8*SQRT($B$2)*MC_Shocks!N210)</f>
        <v>583.475472419715</v>
      </c>
      <c r="Q213" s="0" t="n">
        <f aca="false">P213*EXP((Inputs!$B$6-Inputs!$B$7-0.5*Inputs!$B$8^2)*$B$2+Inputs!$B$8*SQRT($B$2)*MC_Shocks!O210)</f>
        <v>575.921621056949</v>
      </c>
      <c r="R213" s="0" t="n">
        <f aca="false">Q213*EXP((Inputs!$B$6-Inputs!$B$7-0.5*Inputs!$B$8^2)*$B$2+Inputs!$B$8*SQRT($B$2)*MC_Shocks!P210)</f>
        <v>578.186409728496</v>
      </c>
      <c r="S213" s="0" t="n">
        <f aca="false">R213*EXP((Inputs!$B$6-Inputs!$B$7-0.5*Inputs!$B$8^2)*$B$2+Inputs!$B$8*SQRT($B$2)*MC_Shocks!Q210)</f>
        <v>579.686622618628</v>
      </c>
      <c r="T213" s="0" t="n">
        <f aca="false">S213*EXP((Inputs!$B$6-Inputs!$B$7-0.5*Inputs!$B$8^2)*$B$2+Inputs!$B$8*SQRT($B$2)*MC_Shocks!R210)</f>
        <v>574.926314837914</v>
      </c>
      <c r="U213" s="0" t="n">
        <f aca="false">T213*EXP((Inputs!$B$6-Inputs!$B$7-0.5*Inputs!$B$8^2)*$B$2+Inputs!$B$8*SQRT($B$2)*MC_Shocks!S210)</f>
        <v>570.789381534569</v>
      </c>
      <c r="V213" s="0" t="n">
        <f aca="false">U213*EXP((Inputs!$B$6-Inputs!$B$7-0.5*Inputs!$B$8^2)*$B$2+Inputs!$B$8*SQRT($B$2)*MC_Shocks!T210)</f>
        <v>570.731393578816</v>
      </c>
      <c r="W213" s="0" t="n">
        <f aca="false">V213*EXP((Inputs!$B$6-Inputs!$B$7-0.5*Inputs!$B$8^2)*$B$2+Inputs!$B$8*SQRT($B$2)*MC_Shocks!U210)</f>
        <v>572.371094950044</v>
      </c>
      <c r="X213" s="0" t="n">
        <f aca="false">W213*EXP((Inputs!$B$6-Inputs!$B$7-0.5*Inputs!$B$8^2)*$B$2+Inputs!$B$8*SQRT($B$2)*MC_Shocks!V210)</f>
        <v>561.314974989859</v>
      </c>
      <c r="Y213" s="0" t="n">
        <f aca="false">X213*EXP((Inputs!$B$6-Inputs!$B$7-0.5*Inputs!$B$8^2)*$B$2+Inputs!$B$8*SQRT($B$2)*MC_Shocks!W210)</f>
        <v>566.077446332535</v>
      </c>
      <c r="Z213" s="0" t="n">
        <f aca="false">Y213*EXP((Inputs!$B$6-Inputs!$B$7-0.5*Inputs!$B$8^2)*$B$2+Inputs!$B$8*SQRT($B$2)*MC_Shocks!X210)</f>
        <v>563.914359101285</v>
      </c>
      <c r="AA213" s="0" t="n">
        <f aca="false">Z213*EXP((Inputs!$B$6-Inputs!$B$7-0.5*Inputs!$B$8^2)*$B$2+Inputs!$B$8*SQRT($B$2)*MC_Shocks!Y210)</f>
        <v>558.040768359604</v>
      </c>
      <c r="AB213" s="0" t="n">
        <f aca="false">AA213*EXP((Inputs!$B$6-Inputs!$B$7-0.5*Inputs!$B$8^2)*$B$2+Inputs!$B$8*SQRT($B$2)*MC_Shocks!Z210)</f>
        <v>562.275415622922</v>
      </c>
      <c r="AC213" s="0" t="n">
        <f aca="false">AB213*EXP((Inputs!$B$6-Inputs!$B$7-0.5*Inputs!$B$8^2)*$B$2+Inputs!$B$8*SQRT($B$2)*MC_Shocks!AA210)</f>
        <v>562.223108003576</v>
      </c>
      <c r="AD213" s="0" t="n">
        <f aca="false">AC213*EXP((Inputs!$B$6-Inputs!$B$7-0.5*Inputs!$B$8^2)*$B$2+Inputs!$B$8*SQRT($B$2)*MC_Shocks!AB210)</f>
        <v>567.727121741735</v>
      </c>
      <c r="AE213" s="0" t="n">
        <f aca="false">AD213*EXP((Inputs!$B$6-Inputs!$B$7-0.5*Inputs!$B$8^2)*$B$2+Inputs!$B$8*SQRT($B$2)*MC_Shocks!AC210)</f>
        <v>569.756724011401</v>
      </c>
      <c r="AF213" s="0" t="n">
        <f aca="false">AE213*EXP((Inputs!$B$6-Inputs!$B$7-0.5*Inputs!$B$8^2)*$B$2+Inputs!$B$8*SQRT($B$2)*MC_Shocks!AD210)</f>
        <v>569.803624453939</v>
      </c>
      <c r="AG213" s="0" t="n">
        <f aca="false">AF213*EXP((Inputs!$B$6-Inputs!$B$7-0.5*Inputs!$B$8^2)*$B$2+Inputs!$B$8*SQRT($B$2)*MC_Shocks!AE210)</f>
        <v>569.167353771591</v>
      </c>
      <c r="AH213" s="0" t="n">
        <f aca="false">AG213*EXP((Inputs!$B$6-Inputs!$B$7-0.5*Inputs!$B$8^2)*$B$2+Inputs!$B$8*SQRT($B$2)*MC_Shocks!AF210)</f>
        <v>571.404965145851</v>
      </c>
      <c r="AI213" s="0" t="n">
        <f aca="false">AH213*EXP((Inputs!$B$6-Inputs!$B$7-0.5*Inputs!$B$8^2)*$B$2+Inputs!$B$8*SQRT($B$2)*MC_Shocks!AG210)</f>
        <v>569.587252196257</v>
      </c>
      <c r="AJ213" s="0" t="n">
        <f aca="false">AI213*EXP((Inputs!$B$6-Inputs!$B$7-0.5*Inputs!$B$8^2)*$B$2+Inputs!$B$8*SQRT($B$2)*MC_Shocks!AH210)</f>
        <v>565.801257968447</v>
      </c>
      <c r="AK213" s="0" t="n">
        <f aca="false">AJ213*EXP((Inputs!$B$6-Inputs!$B$7-0.5*Inputs!$B$8^2)*$B$2+Inputs!$B$8*SQRT($B$2)*MC_Shocks!AI210)</f>
        <v>568.599087955321</v>
      </c>
      <c r="AL213" s="0" t="n">
        <f aca="false">AK213*EXP((Inputs!$B$6-Inputs!$B$7-0.5*Inputs!$B$8^2)*$B$2+Inputs!$B$8*SQRT($B$2)*MC_Shocks!AJ210)</f>
        <v>568.001299462688</v>
      </c>
      <c r="AM213" s="0" t="n">
        <f aca="false">AL213*EXP((Inputs!$B$6-Inputs!$B$7-0.5*Inputs!$B$8^2)*$B$2+Inputs!$B$8*SQRT($B$2)*MC_Shocks!AK210)</f>
        <v>568.206168209864</v>
      </c>
      <c r="AN213" s="0" t="n">
        <f aca="false">AM213*EXP((Inputs!$B$6-Inputs!$B$7-0.5*Inputs!$B$8^2)*$B$2+Inputs!$B$8*SQRT($B$2)*MC_Shocks!AL210)</f>
        <v>573.191954941489</v>
      </c>
      <c r="AO213" s="0" t="n">
        <f aca="false">AN213*EXP((Inputs!$B$6-Inputs!$B$7-0.5*Inputs!$B$8^2)*$B$2+Inputs!$B$8*SQRT($B$2)*MC_Shocks!AM210)</f>
        <v>572.728400979032</v>
      </c>
      <c r="AP213" s="0" t="n">
        <f aca="false">AO213*EXP((Inputs!$B$6-Inputs!$B$7-0.5*Inputs!$B$8^2)*$B$2+Inputs!$B$8*SQRT($B$2)*MC_Shocks!AN210)</f>
        <v>572.850743825363</v>
      </c>
      <c r="AQ213" s="0" t="n">
        <f aca="false">AP213*EXP((Inputs!$B$6-Inputs!$B$7-0.5*Inputs!$B$8^2)*$B$2+Inputs!$B$8*SQRT($B$2)*MC_Shocks!AO210)</f>
        <v>570.185948086735</v>
      </c>
      <c r="AR213" s="0" t="n">
        <f aca="false">AQ213*EXP((Inputs!$B$6-Inputs!$B$7-0.5*Inputs!$B$8^2)*$B$2+Inputs!$B$8*SQRT($B$2)*MC_Shocks!AP210)</f>
        <v>572.191601614167</v>
      </c>
      <c r="AS213" s="0" t="n">
        <f aca="false">AR213*EXP((Inputs!$B$6-Inputs!$B$7-0.5*Inputs!$B$8^2)*$B$2+Inputs!$B$8*SQRT($B$2)*MC_Shocks!AQ210)</f>
        <v>573.835862758511</v>
      </c>
      <c r="AT213" s="0" t="n">
        <f aca="false">AS213*EXP((Inputs!$B$6-Inputs!$B$7-0.5*Inputs!$B$8^2)*$B$2+Inputs!$B$8*SQRT($B$2)*MC_Shocks!AR210)</f>
        <v>578.005592212501</v>
      </c>
      <c r="AU213" s="0" t="n">
        <f aca="false">AT213*EXP((Inputs!$B$6-Inputs!$B$7-0.5*Inputs!$B$8^2)*$B$2+Inputs!$B$8*SQRT($B$2)*MC_Shocks!AS210)</f>
        <v>575.410480353443</v>
      </c>
      <c r="AV213" s="0" t="n">
        <f aca="false">AU213*EXP((Inputs!$B$6-Inputs!$B$7-0.5*Inputs!$B$8^2)*$B$2+Inputs!$B$8*SQRT($B$2)*MC_Shocks!AT210)</f>
        <v>573.378552427417</v>
      </c>
      <c r="AW213" s="0" t="n">
        <f aca="false">AV213*EXP((Inputs!$B$6-Inputs!$B$7-0.5*Inputs!$B$8^2)*$B$2+Inputs!$B$8*SQRT($B$2)*MC_Shocks!AU210)</f>
        <v>577.047434135942</v>
      </c>
      <c r="AX213" s="0" t="n">
        <f aca="false">AW213*EXP((Inputs!$B$6-Inputs!$B$7-0.5*Inputs!$B$8^2)*$B$2+Inputs!$B$8*SQRT($B$2)*MC_Shocks!AV210)</f>
        <v>578.257687223285</v>
      </c>
      <c r="AY213" s="0" t="n">
        <f aca="false">AX213*EXP((Inputs!$B$6-Inputs!$B$7-0.5*Inputs!$B$8^2)*$B$2+Inputs!$B$8*SQRT($B$2)*MC_Shocks!AW210)</f>
        <v>574.169661199517</v>
      </c>
      <c r="AZ213" s="0" t="n">
        <f aca="false">AY213*EXP((Inputs!$B$6-Inputs!$B$7-0.5*Inputs!$B$8^2)*$B$2+Inputs!$B$8*SQRT($B$2)*MC_Shocks!AX210)</f>
        <v>580.206514589116</v>
      </c>
      <c r="BA213" s="0" t="n">
        <f aca="false">AZ213*EXP((Inputs!$B$6-Inputs!$B$7-0.5*Inputs!$B$8^2)*$B$2+Inputs!$B$8*SQRT($B$2)*MC_Shocks!AY210)</f>
        <v>572.495391395166</v>
      </c>
      <c r="BB213" s="0" t="n">
        <f aca="false">BA213*EXP((Inputs!$B$6-Inputs!$B$7-0.5*Inputs!$B$8^2)*$B$2+Inputs!$B$8*SQRT($B$2)*MC_Shocks!AZ210)</f>
        <v>576.122731484636</v>
      </c>
      <c r="BC213" s="0" t="n">
        <f aca="false">BB213*EXP((Inputs!$B$6-Inputs!$B$7-0.5*Inputs!$B$8^2)*$B$2+Inputs!$B$8*SQRT($B$2)*MC_Shocks!BA210)</f>
        <v>570.422984385494</v>
      </c>
      <c r="BD213" s="0" t="n">
        <f aca="false">BC213*EXP((Inputs!$B$6-Inputs!$B$7-0.5*Inputs!$B$8^2)*$B$2+Inputs!$B$8*SQRT($B$2)*MC_Shocks!BB210)</f>
        <v>579.075217191849</v>
      </c>
      <c r="BE213" s="0" t="n">
        <f aca="false">BD213*EXP((Inputs!$B$6-Inputs!$B$7-0.5*Inputs!$B$8^2)*$B$2+Inputs!$B$8*SQRT($B$2)*MC_Shocks!BC210)</f>
        <v>572.076919094716</v>
      </c>
      <c r="BF213" s="0" t="n">
        <f aca="false">BE213*EXP((Inputs!$B$6-Inputs!$B$7-0.5*Inputs!$B$8^2)*$B$2+Inputs!$B$8*SQRT($B$2)*MC_Shocks!BD210)</f>
        <v>577.384569901058</v>
      </c>
      <c r="BG213" s="0" t="n">
        <f aca="false">BF213*EXP((Inputs!$B$6-Inputs!$B$7-0.5*Inputs!$B$8^2)*$B$2+Inputs!$B$8*SQRT($B$2)*MC_Shocks!BE210)</f>
        <v>577.06520611127</v>
      </c>
      <c r="BH213" s="0" t="n">
        <f aca="false">BG213*EXP((Inputs!$B$6-Inputs!$B$7-0.5*Inputs!$B$8^2)*$B$2+Inputs!$B$8*SQRT($B$2)*MC_Shocks!BF210)</f>
        <v>575.443675494384</v>
      </c>
      <c r="BI213" s="0" t="n">
        <f aca="false">BH213*EXP((Inputs!$B$6-Inputs!$B$7-0.5*Inputs!$B$8^2)*$B$2+Inputs!$B$8*SQRT($B$2)*MC_Shocks!BG210)</f>
        <v>576.344991497481</v>
      </c>
      <c r="BJ213" s="0" t="n">
        <f aca="false">BI213*EXP((Inputs!$B$6-Inputs!$B$7-0.5*Inputs!$B$8^2)*$B$2+Inputs!$B$8*SQRT($B$2)*MC_Shocks!BH210)</f>
        <v>579.296011718878</v>
      </c>
      <c r="BK213" s="0" t="n">
        <f aca="false">BJ213*EXP((Inputs!$B$6-Inputs!$B$7-0.5*Inputs!$B$8^2)*$B$2+Inputs!$B$8*SQRT($B$2)*MC_Shocks!BI210)</f>
        <v>575.208939158239</v>
      </c>
      <c r="BL213" s="0" t="n">
        <f aca="false">BK213*EXP((Inputs!$B$6-Inputs!$B$7-0.5*Inputs!$B$8^2)*$B$2+Inputs!$B$8*SQRT($B$2)*MC_Shocks!BJ210)</f>
        <v>571.552340098627</v>
      </c>
      <c r="BM213" s="0" t="n">
        <f aca="false">BL213*EXP((Inputs!$B$6-Inputs!$B$7-0.5*Inputs!$B$8^2)*$B$2+Inputs!$B$8*SQRT($B$2)*MC_Shocks!BK210)</f>
        <v>574.559511654106</v>
      </c>
      <c r="BN213" s="0" t="n">
        <f aca="false">AVERAGE(C213:BM213)</f>
        <v>571.290882717922</v>
      </c>
      <c r="BO213" s="0" t="n">
        <f aca="false">MAX(B213:BM213)</f>
        <v>583.704523721007</v>
      </c>
      <c r="BP213" s="0" t="n">
        <f aca="false">MAX(BM213-Inputs!$B$4,0)</f>
        <v>0</v>
      </c>
      <c r="BQ213" s="0" t="n">
        <f aca="false">MAX(Inputs!$B$4-BM213,0)</f>
        <v>0.440488345894323</v>
      </c>
      <c r="BR213" s="0" t="n">
        <f aca="false">MAX(BN213-Inputs!$B$4,0)</f>
        <v>0</v>
      </c>
      <c r="BS213" s="0" t="n">
        <f aca="false">IF(BO213&gt;=Inputs!$B$9,0,MAX(BM213-Inputs!$B$4,0))</f>
        <v>0</v>
      </c>
    </row>
    <row r="214" customFormat="false" ht="15" hidden="false" customHeight="false" outlineLevel="0" collapsed="false">
      <c r="A214" s="0" t="n">
        <v>210</v>
      </c>
      <c r="B214" s="0" t="n">
        <f aca="false">Inputs!$B$3</f>
        <v>574.788024902344</v>
      </c>
      <c r="C214" s="0" t="n">
        <f aca="false">B214*EXP((Inputs!$B$6-Inputs!$B$7-0.5*Inputs!$B$8^2)*$B$2+Inputs!$B$8*SQRT($B$2)*MC_Shocks!A211)</f>
        <v>567.108908160674</v>
      </c>
      <c r="D214" s="0" t="n">
        <f aca="false">C214*EXP((Inputs!$B$6-Inputs!$B$7-0.5*Inputs!$B$8^2)*$B$2+Inputs!$B$8*SQRT($B$2)*MC_Shocks!B211)</f>
        <v>564.539878080137</v>
      </c>
      <c r="E214" s="0" t="n">
        <f aca="false">D214*EXP((Inputs!$B$6-Inputs!$B$7-0.5*Inputs!$B$8^2)*$B$2+Inputs!$B$8*SQRT($B$2)*MC_Shocks!C211)</f>
        <v>578.377634929229</v>
      </c>
      <c r="F214" s="0" t="n">
        <f aca="false">E214*EXP((Inputs!$B$6-Inputs!$B$7-0.5*Inputs!$B$8^2)*$B$2+Inputs!$B$8*SQRT($B$2)*MC_Shocks!D211)</f>
        <v>574.007304357896</v>
      </c>
      <c r="G214" s="0" t="n">
        <f aca="false">F214*EXP((Inputs!$B$6-Inputs!$B$7-0.5*Inputs!$B$8^2)*$B$2+Inputs!$B$8*SQRT($B$2)*MC_Shocks!E211)</f>
        <v>579.312423786518</v>
      </c>
      <c r="H214" s="0" t="n">
        <f aca="false">G214*EXP((Inputs!$B$6-Inputs!$B$7-0.5*Inputs!$B$8^2)*$B$2+Inputs!$B$8*SQRT($B$2)*MC_Shocks!F211)</f>
        <v>576.680234861439</v>
      </c>
      <c r="I214" s="0" t="n">
        <f aca="false">H214*EXP((Inputs!$B$6-Inputs!$B$7-0.5*Inputs!$B$8^2)*$B$2+Inputs!$B$8*SQRT($B$2)*MC_Shocks!G211)</f>
        <v>579.068333340423</v>
      </c>
      <c r="J214" s="0" t="n">
        <f aca="false">I214*EXP((Inputs!$B$6-Inputs!$B$7-0.5*Inputs!$B$8^2)*$B$2+Inputs!$B$8*SQRT($B$2)*MC_Shocks!H211)</f>
        <v>582.136988853908</v>
      </c>
      <c r="K214" s="0" t="n">
        <f aca="false">J214*EXP((Inputs!$B$6-Inputs!$B$7-0.5*Inputs!$B$8^2)*$B$2+Inputs!$B$8*SQRT($B$2)*MC_Shocks!I211)</f>
        <v>587.429414646521</v>
      </c>
      <c r="L214" s="0" t="n">
        <f aca="false">K214*EXP((Inputs!$B$6-Inputs!$B$7-0.5*Inputs!$B$8^2)*$B$2+Inputs!$B$8*SQRT($B$2)*MC_Shocks!J211)</f>
        <v>586.552287248836</v>
      </c>
      <c r="M214" s="0" t="n">
        <f aca="false">L214*EXP((Inputs!$B$6-Inputs!$B$7-0.5*Inputs!$B$8^2)*$B$2+Inputs!$B$8*SQRT($B$2)*MC_Shocks!K211)</f>
        <v>595.936362711141</v>
      </c>
      <c r="N214" s="0" t="n">
        <f aca="false">M214*EXP((Inputs!$B$6-Inputs!$B$7-0.5*Inputs!$B$8^2)*$B$2+Inputs!$B$8*SQRT($B$2)*MC_Shocks!L211)</f>
        <v>593.212706996491</v>
      </c>
      <c r="O214" s="0" t="n">
        <f aca="false">N214*EXP((Inputs!$B$6-Inputs!$B$7-0.5*Inputs!$B$8^2)*$B$2+Inputs!$B$8*SQRT($B$2)*MC_Shocks!M211)</f>
        <v>594.372020377371</v>
      </c>
      <c r="P214" s="0" t="n">
        <f aca="false">O214*EXP((Inputs!$B$6-Inputs!$B$7-0.5*Inputs!$B$8^2)*$B$2+Inputs!$B$8*SQRT($B$2)*MC_Shocks!N211)</f>
        <v>595.585836497232</v>
      </c>
      <c r="Q214" s="0" t="n">
        <f aca="false">P214*EXP((Inputs!$B$6-Inputs!$B$7-0.5*Inputs!$B$8^2)*$B$2+Inputs!$B$8*SQRT($B$2)*MC_Shocks!O211)</f>
        <v>590.364013508557</v>
      </c>
      <c r="R214" s="0" t="n">
        <f aca="false">Q214*EXP((Inputs!$B$6-Inputs!$B$7-0.5*Inputs!$B$8^2)*$B$2+Inputs!$B$8*SQRT($B$2)*MC_Shocks!P211)</f>
        <v>589.082259192537</v>
      </c>
      <c r="S214" s="0" t="n">
        <f aca="false">R214*EXP((Inputs!$B$6-Inputs!$B$7-0.5*Inputs!$B$8^2)*$B$2+Inputs!$B$8*SQRT($B$2)*MC_Shocks!Q211)</f>
        <v>589.893163077887</v>
      </c>
      <c r="T214" s="0" t="n">
        <f aca="false">S214*EXP((Inputs!$B$6-Inputs!$B$7-0.5*Inputs!$B$8^2)*$B$2+Inputs!$B$8*SQRT($B$2)*MC_Shocks!R211)</f>
        <v>587.929927168791</v>
      </c>
      <c r="U214" s="0" t="n">
        <f aca="false">T214*EXP((Inputs!$B$6-Inputs!$B$7-0.5*Inputs!$B$8^2)*$B$2+Inputs!$B$8*SQRT($B$2)*MC_Shocks!S211)</f>
        <v>599.481941617019</v>
      </c>
      <c r="V214" s="0" t="n">
        <f aca="false">U214*EXP((Inputs!$B$6-Inputs!$B$7-0.5*Inputs!$B$8^2)*$B$2+Inputs!$B$8*SQRT($B$2)*MC_Shocks!T211)</f>
        <v>595.563139237771</v>
      </c>
      <c r="W214" s="0" t="n">
        <f aca="false">V214*EXP((Inputs!$B$6-Inputs!$B$7-0.5*Inputs!$B$8^2)*$B$2+Inputs!$B$8*SQRT($B$2)*MC_Shocks!U211)</f>
        <v>601.218281907323</v>
      </c>
      <c r="X214" s="0" t="n">
        <f aca="false">W214*EXP((Inputs!$B$6-Inputs!$B$7-0.5*Inputs!$B$8^2)*$B$2+Inputs!$B$8*SQRT($B$2)*MC_Shocks!V211)</f>
        <v>605.37412566715</v>
      </c>
      <c r="Y214" s="0" t="n">
        <f aca="false">X214*EXP((Inputs!$B$6-Inputs!$B$7-0.5*Inputs!$B$8^2)*$B$2+Inputs!$B$8*SQRT($B$2)*MC_Shocks!W211)</f>
        <v>605.364657655779</v>
      </c>
      <c r="Z214" s="0" t="n">
        <f aca="false">Y214*EXP((Inputs!$B$6-Inputs!$B$7-0.5*Inputs!$B$8^2)*$B$2+Inputs!$B$8*SQRT($B$2)*MC_Shocks!X211)</f>
        <v>601.280576152243</v>
      </c>
      <c r="AA214" s="0" t="n">
        <f aca="false">Z214*EXP((Inputs!$B$6-Inputs!$B$7-0.5*Inputs!$B$8^2)*$B$2+Inputs!$B$8*SQRT($B$2)*MC_Shocks!Y211)</f>
        <v>597.683567563979</v>
      </c>
      <c r="AB214" s="0" t="n">
        <f aca="false">AA214*EXP((Inputs!$B$6-Inputs!$B$7-0.5*Inputs!$B$8^2)*$B$2+Inputs!$B$8*SQRT($B$2)*MC_Shocks!Z211)</f>
        <v>595.288865524987</v>
      </c>
      <c r="AC214" s="0" t="n">
        <f aca="false">AB214*EXP((Inputs!$B$6-Inputs!$B$7-0.5*Inputs!$B$8^2)*$B$2+Inputs!$B$8*SQRT($B$2)*MC_Shocks!AA211)</f>
        <v>586.970690640399</v>
      </c>
      <c r="AD214" s="0" t="n">
        <f aca="false">AC214*EXP((Inputs!$B$6-Inputs!$B$7-0.5*Inputs!$B$8^2)*$B$2+Inputs!$B$8*SQRT($B$2)*MC_Shocks!AB211)</f>
        <v>582.371618347927</v>
      </c>
      <c r="AE214" s="0" t="n">
        <f aca="false">AD214*EXP((Inputs!$B$6-Inputs!$B$7-0.5*Inputs!$B$8^2)*$B$2+Inputs!$B$8*SQRT($B$2)*MC_Shocks!AC211)</f>
        <v>575.61708855924</v>
      </c>
      <c r="AF214" s="0" t="n">
        <f aca="false">AE214*EXP((Inputs!$B$6-Inputs!$B$7-0.5*Inputs!$B$8^2)*$B$2+Inputs!$B$8*SQRT($B$2)*MC_Shocks!AD211)</f>
        <v>581.85062948885</v>
      </c>
      <c r="AG214" s="0" t="n">
        <f aca="false">AF214*EXP((Inputs!$B$6-Inputs!$B$7-0.5*Inputs!$B$8^2)*$B$2+Inputs!$B$8*SQRT($B$2)*MC_Shocks!AE211)</f>
        <v>584.767498734168</v>
      </c>
      <c r="AH214" s="0" t="n">
        <f aca="false">AG214*EXP((Inputs!$B$6-Inputs!$B$7-0.5*Inputs!$B$8^2)*$B$2+Inputs!$B$8*SQRT($B$2)*MC_Shocks!AF211)</f>
        <v>588.480481570698</v>
      </c>
      <c r="AI214" s="0" t="n">
        <f aca="false">AH214*EXP((Inputs!$B$6-Inputs!$B$7-0.5*Inputs!$B$8^2)*$B$2+Inputs!$B$8*SQRT($B$2)*MC_Shocks!AG211)</f>
        <v>591.29158321802</v>
      </c>
      <c r="AJ214" s="0" t="n">
        <f aca="false">AI214*EXP((Inputs!$B$6-Inputs!$B$7-0.5*Inputs!$B$8^2)*$B$2+Inputs!$B$8*SQRT($B$2)*MC_Shocks!AH211)</f>
        <v>592.131147752013</v>
      </c>
      <c r="AK214" s="0" t="n">
        <f aca="false">AJ214*EXP((Inputs!$B$6-Inputs!$B$7-0.5*Inputs!$B$8^2)*$B$2+Inputs!$B$8*SQRT($B$2)*MC_Shocks!AI211)</f>
        <v>599.088894239037</v>
      </c>
      <c r="AL214" s="0" t="n">
        <f aca="false">AK214*EXP((Inputs!$B$6-Inputs!$B$7-0.5*Inputs!$B$8^2)*$B$2+Inputs!$B$8*SQRT($B$2)*MC_Shocks!AJ211)</f>
        <v>596.249475721805</v>
      </c>
      <c r="AM214" s="0" t="n">
        <f aca="false">AL214*EXP((Inputs!$B$6-Inputs!$B$7-0.5*Inputs!$B$8^2)*$B$2+Inputs!$B$8*SQRT($B$2)*MC_Shocks!AK211)</f>
        <v>596.810532389353</v>
      </c>
      <c r="AN214" s="0" t="n">
        <f aca="false">AM214*EXP((Inputs!$B$6-Inputs!$B$7-0.5*Inputs!$B$8^2)*$B$2+Inputs!$B$8*SQRT($B$2)*MC_Shocks!AL211)</f>
        <v>600.414597899281</v>
      </c>
      <c r="AO214" s="0" t="n">
        <f aca="false">AN214*EXP((Inputs!$B$6-Inputs!$B$7-0.5*Inputs!$B$8^2)*$B$2+Inputs!$B$8*SQRT($B$2)*MC_Shocks!AM211)</f>
        <v>594.210503463217</v>
      </c>
      <c r="AP214" s="0" t="n">
        <f aca="false">AO214*EXP((Inputs!$B$6-Inputs!$B$7-0.5*Inputs!$B$8^2)*$B$2+Inputs!$B$8*SQRT($B$2)*MC_Shocks!AN211)</f>
        <v>609.045566117369</v>
      </c>
      <c r="AQ214" s="0" t="n">
        <f aca="false">AP214*EXP((Inputs!$B$6-Inputs!$B$7-0.5*Inputs!$B$8^2)*$B$2+Inputs!$B$8*SQRT($B$2)*MC_Shocks!AO211)</f>
        <v>609.241063838606</v>
      </c>
      <c r="AR214" s="0" t="n">
        <f aca="false">AQ214*EXP((Inputs!$B$6-Inputs!$B$7-0.5*Inputs!$B$8^2)*$B$2+Inputs!$B$8*SQRT($B$2)*MC_Shocks!AP211)</f>
        <v>609.985233444315</v>
      </c>
      <c r="AS214" s="0" t="n">
        <f aca="false">AR214*EXP((Inputs!$B$6-Inputs!$B$7-0.5*Inputs!$B$8^2)*$B$2+Inputs!$B$8*SQRT($B$2)*MC_Shocks!AQ211)</f>
        <v>616.155792527859</v>
      </c>
      <c r="AT214" s="0" t="n">
        <f aca="false">AS214*EXP((Inputs!$B$6-Inputs!$B$7-0.5*Inputs!$B$8^2)*$B$2+Inputs!$B$8*SQRT($B$2)*MC_Shocks!AR211)</f>
        <v>620.702855696672</v>
      </c>
      <c r="AU214" s="0" t="n">
        <f aca="false">AT214*EXP((Inputs!$B$6-Inputs!$B$7-0.5*Inputs!$B$8^2)*$B$2+Inputs!$B$8*SQRT($B$2)*MC_Shocks!AS211)</f>
        <v>620.948950558675</v>
      </c>
      <c r="AV214" s="0" t="n">
        <f aca="false">AU214*EXP((Inputs!$B$6-Inputs!$B$7-0.5*Inputs!$B$8^2)*$B$2+Inputs!$B$8*SQRT($B$2)*MC_Shocks!AT211)</f>
        <v>621.648930394106</v>
      </c>
      <c r="AW214" s="0" t="n">
        <f aca="false">AV214*EXP((Inputs!$B$6-Inputs!$B$7-0.5*Inputs!$B$8^2)*$B$2+Inputs!$B$8*SQRT($B$2)*MC_Shocks!AU211)</f>
        <v>614.333222700587</v>
      </c>
      <c r="AX214" s="0" t="n">
        <f aca="false">AW214*EXP((Inputs!$B$6-Inputs!$B$7-0.5*Inputs!$B$8^2)*$B$2+Inputs!$B$8*SQRT($B$2)*MC_Shocks!AV211)</f>
        <v>611.684970153006</v>
      </c>
      <c r="AY214" s="0" t="n">
        <f aca="false">AX214*EXP((Inputs!$B$6-Inputs!$B$7-0.5*Inputs!$B$8^2)*$B$2+Inputs!$B$8*SQRT($B$2)*MC_Shocks!AW211)</f>
        <v>614.257813375435</v>
      </c>
      <c r="AZ214" s="0" t="n">
        <f aca="false">AY214*EXP((Inputs!$B$6-Inputs!$B$7-0.5*Inputs!$B$8^2)*$B$2+Inputs!$B$8*SQRT($B$2)*MC_Shocks!AX211)</f>
        <v>616.482812954215</v>
      </c>
      <c r="BA214" s="0" t="n">
        <f aca="false">AZ214*EXP((Inputs!$B$6-Inputs!$B$7-0.5*Inputs!$B$8^2)*$B$2+Inputs!$B$8*SQRT($B$2)*MC_Shocks!AY211)</f>
        <v>622.542707093313</v>
      </c>
      <c r="BB214" s="0" t="n">
        <f aca="false">BA214*EXP((Inputs!$B$6-Inputs!$B$7-0.5*Inputs!$B$8^2)*$B$2+Inputs!$B$8*SQRT($B$2)*MC_Shocks!AZ211)</f>
        <v>622.006553763389</v>
      </c>
      <c r="BC214" s="0" t="n">
        <f aca="false">BB214*EXP((Inputs!$B$6-Inputs!$B$7-0.5*Inputs!$B$8^2)*$B$2+Inputs!$B$8*SQRT($B$2)*MC_Shocks!BA211)</f>
        <v>615.25675421767</v>
      </c>
      <c r="BD214" s="0" t="n">
        <f aca="false">BC214*EXP((Inputs!$B$6-Inputs!$B$7-0.5*Inputs!$B$8^2)*$B$2+Inputs!$B$8*SQRT($B$2)*MC_Shocks!BB211)</f>
        <v>620.494658487224</v>
      </c>
      <c r="BE214" s="0" t="n">
        <f aca="false">BD214*EXP((Inputs!$B$6-Inputs!$B$7-0.5*Inputs!$B$8^2)*$B$2+Inputs!$B$8*SQRT($B$2)*MC_Shocks!BC211)</f>
        <v>627.663230001463</v>
      </c>
      <c r="BF214" s="0" t="n">
        <f aca="false">BE214*EXP((Inputs!$B$6-Inputs!$B$7-0.5*Inputs!$B$8^2)*$B$2+Inputs!$B$8*SQRT($B$2)*MC_Shocks!BD211)</f>
        <v>632.211399777156</v>
      </c>
      <c r="BG214" s="0" t="n">
        <f aca="false">BF214*EXP((Inputs!$B$6-Inputs!$B$7-0.5*Inputs!$B$8^2)*$B$2+Inputs!$B$8*SQRT($B$2)*MC_Shocks!BE211)</f>
        <v>631.450819390437</v>
      </c>
      <c r="BH214" s="0" t="n">
        <f aca="false">BG214*EXP((Inputs!$B$6-Inputs!$B$7-0.5*Inputs!$B$8^2)*$B$2+Inputs!$B$8*SQRT($B$2)*MC_Shocks!BF211)</f>
        <v>636.764229852817</v>
      </c>
      <c r="BI214" s="0" t="n">
        <f aca="false">BH214*EXP((Inputs!$B$6-Inputs!$B$7-0.5*Inputs!$B$8^2)*$B$2+Inputs!$B$8*SQRT($B$2)*MC_Shocks!BG211)</f>
        <v>654.384567267616</v>
      </c>
      <c r="BJ214" s="0" t="n">
        <f aca="false">BI214*EXP((Inputs!$B$6-Inputs!$B$7-0.5*Inputs!$B$8^2)*$B$2+Inputs!$B$8*SQRT($B$2)*MC_Shocks!BH211)</f>
        <v>655.04440584296</v>
      </c>
      <c r="BK214" s="0" t="n">
        <f aca="false">BJ214*EXP((Inputs!$B$6-Inputs!$B$7-0.5*Inputs!$B$8^2)*$B$2+Inputs!$B$8*SQRT($B$2)*MC_Shocks!BI211)</f>
        <v>648.324537358589</v>
      </c>
      <c r="BL214" s="0" t="n">
        <f aca="false">BK214*EXP((Inputs!$B$6-Inputs!$B$7-0.5*Inputs!$B$8^2)*$B$2+Inputs!$B$8*SQRT($B$2)*MC_Shocks!BJ211)</f>
        <v>645.377070579561</v>
      </c>
      <c r="BM214" s="0" t="n">
        <f aca="false">BL214*EXP((Inputs!$B$6-Inputs!$B$7-0.5*Inputs!$B$8^2)*$B$2+Inputs!$B$8*SQRT($B$2)*MC_Shocks!BK211)</f>
        <v>648.648492496345</v>
      </c>
      <c r="BN214" s="0" t="n">
        <f aca="false">AVERAGE(C214:BM214)</f>
        <v>603.297717984686</v>
      </c>
      <c r="BO214" s="0" t="n">
        <f aca="false">MAX(B214:BM214)</f>
        <v>655.04440584296</v>
      </c>
      <c r="BP214" s="0" t="n">
        <f aca="false">MAX(BM214-Inputs!$B$4,0)</f>
        <v>73.6484924963446</v>
      </c>
      <c r="BQ214" s="0" t="n">
        <f aca="false">MAX(Inputs!$B$4-BM214,0)</f>
        <v>0</v>
      </c>
      <c r="BR214" s="0" t="n">
        <f aca="false">MAX(BN214-Inputs!$B$4,0)</f>
        <v>28.2977179846862</v>
      </c>
      <c r="BS214" s="0" t="n">
        <f aca="false">IF(BO214&gt;=Inputs!$B$9,0,MAX(BM214-Inputs!$B$4,0))</f>
        <v>0</v>
      </c>
    </row>
    <row r="215" customFormat="false" ht="15" hidden="false" customHeight="false" outlineLevel="0" collapsed="false">
      <c r="A215" s="0" t="n">
        <v>211</v>
      </c>
      <c r="B215" s="0" t="n">
        <f aca="false">Inputs!$B$3</f>
        <v>574.788024902344</v>
      </c>
      <c r="C215" s="0" t="n">
        <f aca="false">B215*EXP((Inputs!$B$6-Inputs!$B$7-0.5*Inputs!$B$8^2)*$B$2+Inputs!$B$8*SQRT($B$2)*MC_Shocks!A212)</f>
        <v>567.570402097095</v>
      </c>
      <c r="D215" s="0" t="n">
        <f aca="false">C215*EXP((Inputs!$B$6-Inputs!$B$7-0.5*Inputs!$B$8^2)*$B$2+Inputs!$B$8*SQRT($B$2)*MC_Shocks!B212)</f>
        <v>568.387266673127</v>
      </c>
      <c r="E215" s="0" t="n">
        <f aca="false">D215*EXP((Inputs!$B$6-Inputs!$B$7-0.5*Inputs!$B$8^2)*$B$2+Inputs!$B$8*SQRT($B$2)*MC_Shocks!C212)</f>
        <v>570.158571322189</v>
      </c>
      <c r="F215" s="0" t="n">
        <f aca="false">E215*EXP((Inputs!$B$6-Inputs!$B$7-0.5*Inputs!$B$8^2)*$B$2+Inputs!$B$8*SQRT($B$2)*MC_Shocks!D212)</f>
        <v>577.19889126953</v>
      </c>
      <c r="G215" s="0" t="n">
        <f aca="false">F215*EXP((Inputs!$B$6-Inputs!$B$7-0.5*Inputs!$B$8^2)*$B$2+Inputs!$B$8*SQRT($B$2)*MC_Shocks!E212)</f>
        <v>583.28444047427</v>
      </c>
      <c r="H215" s="0" t="n">
        <f aca="false">G215*EXP((Inputs!$B$6-Inputs!$B$7-0.5*Inputs!$B$8^2)*$B$2+Inputs!$B$8*SQRT($B$2)*MC_Shocks!F212)</f>
        <v>587.354175644883</v>
      </c>
      <c r="I215" s="0" t="n">
        <f aca="false">H215*EXP((Inputs!$B$6-Inputs!$B$7-0.5*Inputs!$B$8^2)*$B$2+Inputs!$B$8*SQRT($B$2)*MC_Shocks!G212)</f>
        <v>577.417677846548</v>
      </c>
      <c r="J215" s="0" t="n">
        <f aca="false">I215*EXP((Inputs!$B$6-Inputs!$B$7-0.5*Inputs!$B$8^2)*$B$2+Inputs!$B$8*SQRT($B$2)*MC_Shocks!H212)</f>
        <v>581.7070027659</v>
      </c>
      <c r="K215" s="0" t="n">
        <f aca="false">J215*EXP((Inputs!$B$6-Inputs!$B$7-0.5*Inputs!$B$8^2)*$B$2+Inputs!$B$8*SQRT($B$2)*MC_Shocks!I212)</f>
        <v>585.027015889057</v>
      </c>
      <c r="L215" s="0" t="n">
        <f aca="false">K215*EXP((Inputs!$B$6-Inputs!$B$7-0.5*Inputs!$B$8^2)*$B$2+Inputs!$B$8*SQRT($B$2)*MC_Shocks!J212)</f>
        <v>586.27135858135</v>
      </c>
      <c r="M215" s="0" t="n">
        <f aca="false">L215*EXP((Inputs!$B$6-Inputs!$B$7-0.5*Inputs!$B$8^2)*$B$2+Inputs!$B$8*SQRT($B$2)*MC_Shocks!K212)</f>
        <v>578.333848647515</v>
      </c>
      <c r="N215" s="0" t="n">
        <f aca="false">M215*EXP((Inputs!$B$6-Inputs!$B$7-0.5*Inputs!$B$8^2)*$B$2+Inputs!$B$8*SQRT($B$2)*MC_Shocks!L212)</f>
        <v>574.835265719317</v>
      </c>
      <c r="O215" s="0" t="n">
        <f aca="false">N215*EXP((Inputs!$B$6-Inputs!$B$7-0.5*Inputs!$B$8^2)*$B$2+Inputs!$B$8*SQRT($B$2)*MC_Shocks!M212)</f>
        <v>569.592659876615</v>
      </c>
      <c r="P215" s="0" t="n">
        <f aca="false">O215*EXP((Inputs!$B$6-Inputs!$B$7-0.5*Inputs!$B$8^2)*$B$2+Inputs!$B$8*SQRT($B$2)*MC_Shocks!N212)</f>
        <v>560.612994421492</v>
      </c>
      <c r="Q215" s="0" t="n">
        <f aca="false">P215*EXP((Inputs!$B$6-Inputs!$B$7-0.5*Inputs!$B$8^2)*$B$2+Inputs!$B$8*SQRT($B$2)*MC_Shocks!O212)</f>
        <v>560.652912571694</v>
      </c>
      <c r="R215" s="0" t="n">
        <f aca="false">Q215*EXP((Inputs!$B$6-Inputs!$B$7-0.5*Inputs!$B$8^2)*$B$2+Inputs!$B$8*SQRT($B$2)*MC_Shocks!P212)</f>
        <v>557.168248269497</v>
      </c>
      <c r="S215" s="0" t="n">
        <f aca="false">R215*EXP((Inputs!$B$6-Inputs!$B$7-0.5*Inputs!$B$8^2)*$B$2+Inputs!$B$8*SQRT($B$2)*MC_Shocks!Q212)</f>
        <v>568.947424645309</v>
      </c>
      <c r="T215" s="0" t="n">
        <f aca="false">S215*EXP((Inputs!$B$6-Inputs!$B$7-0.5*Inputs!$B$8^2)*$B$2+Inputs!$B$8*SQRT($B$2)*MC_Shocks!R212)</f>
        <v>568.239790947029</v>
      </c>
      <c r="U215" s="0" t="n">
        <f aca="false">T215*EXP((Inputs!$B$6-Inputs!$B$7-0.5*Inputs!$B$8^2)*$B$2+Inputs!$B$8*SQRT($B$2)*MC_Shocks!S212)</f>
        <v>574.155989329848</v>
      </c>
      <c r="V215" s="0" t="n">
        <f aca="false">U215*EXP((Inputs!$B$6-Inputs!$B$7-0.5*Inputs!$B$8^2)*$B$2+Inputs!$B$8*SQRT($B$2)*MC_Shocks!T212)</f>
        <v>567.106912521525</v>
      </c>
      <c r="W215" s="0" t="n">
        <f aca="false">V215*EXP((Inputs!$B$6-Inputs!$B$7-0.5*Inputs!$B$8^2)*$B$2+Inputs!$B$8*SQRT($B$2)*MC_Shocks!U212)</f>
        <v>564.780405014237</v>
      </c>
      <c r="X215" s="0" t="n">
        <f aca="false">W215*EXP((Inputs!$B$6-Inputs!$B$7-0.5*Inputs!$B$8^2)*$B$2+Inputs!$B$8*SQRT($B$2)*MC_Shocks!V212)</f>
        <v>565.268029237547</v>
      </c>
      <c r="Y215" s="0" t="n">
        <f aca="false">X215*EXP((Inputs!$B$6-Inputs!$B$7-0.5*Inputs!$B$8^2)*$B$2+Inputs!$B$8*SQRT($B$2)*MC_Shocks!W212)</f>
        <v>561.263215073839</v>
      </c>
      <c r="Z215" s="0" t="n">
        <f aca="false">Y215*EXP((Inputs!$B$6-Inputs!$B$7-0.5*Inputs!$B$8^2)*$B$2+Inputs!$B$8*SQRT($B$2)*MC_Shocks!X212)</f>
        <v>559.439288017585</v>
      </c>
      <c r="AA215" s="0" t="n">
        <f aca="false">Z215*EXP((Inputs!$B$6-Inputs!$B$7-0.5*Inputs!$B$8^2)*$B$2+Inputs!$B$8*SQRT($B$2)*MC_Shocks!Y212)</f>
        <v>558.525537380042</v>
      </c>
      <c r="AB215" s="0" t="n">
        <f aca="false">AA215*EXP((Inputs!$B$6-Inputs!$B$7-0.5*Inputs!$B$8^2)*$B$2+Inputs!$B$8*SQRT($B$2)*MC_Shocks!Z212)</f>
        <v>557.542697140042</v>
      </c>
      <c r="AC215" s="0" t="n">
        <f aca="false">AB215*EXP((Inputs!$B$6-Inputs!$B$7-0.5*Inputs!$B$8^2)*$B$2+Inputs!$B$8*SQRT($B$2)*MC_Shocks!AA212)</f>
        <v>565.861867560045</v>
      </c>
      <c r="AD215" s="0" t="n">
        <f aca="false">AC215*EXP((Inputs!$B$6-Inputs!$B$7-0.5*Inputs!$B$8^2)*$B$2+Inputs!$B$8*SQRT($B$2)*MC_Shocks!AB212)</f>
        <v>567.61579934606</v>
      </c>
      <c r="AE215" s="0" t="n">
        <f aca="false">AD215*EXP((Inputs!$B$6-Inputs!$B$7-0.5*Inputs!$B$8^2)*$B$2+Inputs!$B$8*SQRT($B$2)*MC_Shocks!AC212)</f>
        <v>569.832835379757</v>
      </c>
      <c r="AF215" s="0" t="n">
        <f aca="false">AE215*EXP((Inputs!$B$6-Inputs!$B$7-0.5*Inputs!$B$8^2)*$B$2+Inputs!$B$8*SQRT($B$2)*MC_Shocks!AD212)</f>
        <v>572.33153752994</v>
      </c>
      <c r="AG215" s="0" t="n">
        <f aca="false">AF215*EXP((Inputs!$B$6-Inputs!$B$7-0.5*Inputs!$B$8^2)*$B$2+Inputs!$B$8*SQRT($B$2)*MC_Shocks!AE212)</f>
        <v>575.174057335342</v>
      </c>
      <c r="AH215" s="0" t="n">
        <f aca="false">AG215*EXP((Inputs!$B$6-Inputs!$B$7-0.5*Inputs!$B$8^2)*$B$2+Inputs!$B$8*SQRT($B$2)*MC_Shocks!AF212)</f>
        <v>574.850203903277</v>
      </c>
      <c r="AI215" s="0" t="n">
        <f aca="false">AH215*EXP((Inputs!$B$6-Inputs!$B$7-0.5*Inputs!$B$8^2)*$B$2+Inputs!$B$8*SQRT($B$2)*MC_Shocks!AG212)</f>
        <v>573.443464061833</v>
      </c>
      <c r="AJ215" s="0" t="n">
        <f aca="false">AI215*EXP((Inputs!$B$6-Inputs!$B$7-0.5*Inputs!$B$8^2)*$B$2+Inputs!$B$8*SQRT($B$2)*MC_Shocks!AH212)</f>
        <v>574.256995906687</v>
      </c>
      <c r="AK215" s="0" t="n">
        <f aca="false">AJ215*EXP((Inputs!$B$6-Inputs!$B$7-0.5*Inputs!$B$8^2)*$B$2+Inputs!$B$8*SQRT($B$2)*MC_Shocks!AI212)</f>
        <v>579.60580880257</v>
      </c>
      <c r="AL215" s="0" t="n">
        <f aca="false">AK215*EXP((Inputs!$B$6-Inputs!$B$7-0.5*Inputs!$B$8^2)*$B$2+Inputs!$B$8*SQRT($B$2)*MC_Shocks!AJ212)</f>
        <v>584.862609331292</v>
      </c>
      <c r="AM215" s="0" t="n">
        <f aca="false">AL215*EXP((Inputs!$B$6-Inputs!$B$7-0.5*Inputs!$B$8^2)*$B$2+Inputs!$B$8*SQRT($B$2)*MC_Shocks!AK212)</f>
        <v>583.803363499389</v>
      </c>
      <c r="AN215" s="0" t="n">
        <f aca="false">AM215*EXP((Inputs!$B$6-Inputs!$B$7-0.5*Inputs!$B$8^2)*$B$2+Inputs!$B$8*SQRT($B$2)*MC_Shocks!AL212)</f>
        <v>587.425730336403</v>
      </c>
      <c r="AO215" s="0" t="n">
        <f aca="false">AN215*EXP((Inputs!$B$6-Inputs!$B$7-0.5*Inputs!$B$8^2)*$B$2+Inputs!$B$8*SQRT($B$2)*MC_Shocks!AM212)</f>
        <v>586.574988033316</v>
      </c>
      <c r="AP215" s="0" t="n">
        <f aca="false">AO215*EXP((Inputs!$B$6-Inputs!$B$7-0.5*Inputs!$B$8^2)*$B$2+Inputs!$B$8*SQRT($B$2)*MC_Shocks!AN212)</f>
        <v>586.787965999023</v>
      </c>
      <c r="AQ215" s="0" t="n">
        <f aca="false">AP215*EXP((Inputs!$B$6-Inputs!$B$7-0.5*Inputs!$B$8^2)*$B$2+Inputs!$B$8*SQRT($B$2)*MC_Shocks!AO212)</f>
        <v>584.643011040833</v>
      </c>
      <c r="AR215" s="0" t="n">
        <f aca="false">AQ215*EXP((Inputs!$B$6-Inputs!$B$7-0.5*Inputs!$B$8^2)*$B$2+Inputs!$B$8*SQRT($B$2)*MC_Shocks!AP212)</f>
        <v>583.85622785542</v>
      </c>
      <c r="AS215" s="0" t="n">
        <f aca="false">AR215*EXP((Inputs!$B$6-Inputs!$B$7-0.5*Inputs!$B$8^2)*$B$2+Inputs!$B$8*SQRT($B$2)*MC_Shocks!AQ212)</f>
        <v>590.157714659862</v>
      </c>
      <c r="AT215" s="0" t="n">
        <f aca="false">AS215*EXP((Inputs!$B$6-Inputs!$B$7-0.5*Inputs!$B$8^2)*$B$2+Inputs!$B$8*SQRT($B$2)*MC_Shocks!AR212)</f>
        <v>590.646272914454</v>
      </c>
      <c r="AU215" s="0" t="n">
        <f aca="false">AT215*EXP((Inputs!$B$6-Inputs!$B$7-0.5*Inputs!$B$8^2)*$B$2+Inputs!$B$8*SQRT($B$2)*MC_Shocks!AS212)</f>
        <v>591.336266122432</v>
      </c>
      <c r="AV215" s="0" t="n">
        <f aca="false">AU215*EXP((Inputs!$B$6-Inputs!$B$7-0.5*Inputs!$B$8^2)*$B$2+Inputs!$B$8*SQRT($B$2)*MC_Shocks!AT212)</f>
        <v>584.641266426454</v>
      </c>
      <c r="AW215" s="0" t="n">
        <f aca="false">AV215*EXP((Inputs!$B$6-Inputs!$B$7-0.5*Inputs!$B$8^2)*$B$2+Inputs!$B$8*SQRT($B$2)*MC_Shocks!AU212)</f>
        <v>583.263786042652</v>
      </c>
      <c r="AX215" s="0" t="n">
        <f aca="false">AW215*EXP((Inputs!$B$6-Inputs!$B$7-0.5*Inputs!$B$8^2)*$B$2+Inputs!$B$8*SQRT($B$2)*MC_Shocks!AV212)</f>
        <v>582.203203217085</v>
      </c>
      <c r="AY215" s="0" t="n">
        <f aca="false">AX215*EXP((Inputs!$B$6-Inputs!$B$7-0.5*Inputs!$B$8^2)*$B$2+Inputs!$B$8*SQRT($B$2)*MC_Shocks!AW212)</f>
        <v>578.440852197003</v>
      </c>
      <c r="AZ215" s="0" t="n">
        <f aca="false">AY215*EXP((Inputs!$B$6-Inputs!$B$7-0.5*Inputs!$B$8^2)*$B$2+Inputs!$B$8*SQRT($B$2)*MC_Shocks!AX212)</f>
        <v>578.594852827812</v>
      </c>
      <c r="BA215" s="0" t="n">
        <f aca="false">AZ215*EXP((Inputs!$B$6-Inputs!$B$7-0.5*Inputs!$B$8^2)*$B$2+Inputs!$B$8*SQRT($B$2)*MC_Shocks!AY212)</f>
        <v>576.68266311715</v>
      </c>
      <c r="BB215" s="0" t="n">
        <f aca="false">BA215*EXP((Inputs!$B$6-Inputs!$B$7-0.5*Inputs!$B$8^2)*$B$2+Inputs!$B$8*SQRT($B$2)*MC_Shocks!AZ212)</f>
        <v>577.103178644212</v>
      </c>
      <c r="BC215" s="0" t="n">
        <f aca="false">BB215*EXP((Inputs!$B$6-Inputs!$B$7-0.5*Inputs!$B$8^2)*$B$2+Inputs!$B$8*SQRT($B$2)*MC_Shocks!BA212)</f>
        <v>577.71419612777</v>
      </c>
      <c r="BD215" s="0" t="n">
        <f aca="false">BC215*EXP((Inputs!$B$6-Inputs!$B$7-0.5*Inputs!$B$8^2)*$B$2+Inputs!$B$8*SQRT($B$2)*MC_Shocks!BB212)</f>
        <v>573.404637822988</v>
      </c>
      <c r="BE215" s="0" t="n">
        <f aca="false">BD215*EXP((Inputs!$B$6-Inputs!$B$7-0.5*Inputs!$B$8^2)*$B$2+Inputs!$B$8*SQRT($B$2)*MC_Shocks!BC212)</f>
        <v>571.647809296516</v>
      </c>
      <c r="BF215" s="0" t="n">
        <f aca="false">BE215*EXP((Inputs!$B$6-Inputs!$B$7-0.5*Inputs!$B$8^2)*$B$2+Inputs!$B$8*SQRT($B$2)*MC_Shocks!BD212)</f>
        <v>572.052756412111</v>
      </c>
      <c r="BG215" s="0" t="n">
        <f aca="false">BF215*EXP((Inputs!$B$6-Inputs!$B$7-0.5*Inputs!$B$8^2)*$B$2+Inputs!$B$8*SQRT($B$2)*MC_Shocks!BE212)</f>
        <v>577.506990745371</v>
      </c>
      <c r="BH215" s="0" t="n">
        <f aca="false">BG215*EXP((Inputs!$B$6-Inputs!$B$7-0.5*Inputs!$B$8^2)*$B$2+Inputs!$B$8*SQRT($B$2)*MC_Shocks!BF212)</f>
        <v>578.738895633593</v>
      </c>
      <c r="BI215" s="0" t="n">
        <f aca="false">BH215*EXP((Inputs!$B$6-Inputs!$B$7-0.5*Inputs!$B$8^2)*$B$2+Inputs!$B$8*SQRT($B$2)*MC_Shocks!BG212)</f>
        <v>575.762149297786</v>
      </c>
      <c r="BJ215" s="0" t="n">
        <f aca="false">BI215*EXP((Inputs!$B$6-Inputs!$B$7-0.5*Inputs!$B$8^2)*$B$2+Inputs!$B$8*SQRT($B$2)*MC_Shocks!BH212)</f>
        <v>577.641975423316</v>
      </c>
      <c r="BK215" s="0" t="n">
        <f aca="false">BJ215*EXP((Inputs!$B$6-Inputs!$B$7-0.5*Inputs!$B$8^2)*$B$2+Inputs!$B$8*SQRT($B$2)*MC_Shocks!BI212)</f>
        <v>585.575136450071</v>
      </c>
      <c r="BL215" s="0" t="n">
        <f aca="false">BK215*EXP((Inputs!$B$6-Inputs!$B$7-0.5*Inputs!$B$8^2)*$B$2+Inputs!$B$8*SQRT($B$2)*MC_Shocks!BJ212)</f>
        <v>589.904717380017</v>
      </c>
      <c r="BM215" s="0" t="n">
        <f aca="false">BL215*EXP((Inputs!$B$6-Inputs!$B$7-0.5*Inputs!$B$8^2)*$B$2+Inputs!$B$8*SQRT($B$2)*MC_Shocks!BK212)</f>
        <v>592.528434283485</v>
      </c>
      <c r="BN215" s="0" t="n">
        <f aca="false">AVERAGE(C215:BM215)</f>
        <v>575.989146703816</v>
      </c>
      <c r="BO215" s="0" t="n">
        <f aca="false">MAX(B215:BM215)</f>
        <v>592.528434283485</v>
      </c>
      <c r="BP215" s="0" t="n">
        <f aca="false">MAX(BM215-Inputs!$B$4,0)</f>
        <v>17.5284342834848</v>
      </c>
      <c r="BQ215" s="0" t="n">
        <f aca="false">MAX(Inputs!$B$4-BM215,0)</f>
        <v>0</v>
      </c>
      <c r="BR215" s="0" t="n">
        <f aca="false">MAX(BN215-Inputs!$B$4,0)</f>
        <v>0.989146703816004</v>
      </c>
      <c r="BS215" s="0" t="n">
        <f aca="false">IF(BO215&gt;=Inputs!$B$9,0,MAX(BM215-Inputs!$B$4,0))</f>
        <v>17.5284342834848</v>
      </c>
    </row>
    <row r="216" customFormat="false" ht="15" hidden="false" customHeight="false" outlineLevel="0" collapsed="false">
      <c r="A216" s="0" t="n">
        <v>212</v>
      </c>
      <c r="B216" s="0" t="n">
        <f aca="false">Inputs!$B$3</f>
        <v>574.788024902344</v>
      </c>
      <c r="C216" s="0" t="n">
        <f aca="false">B216*EXP((Inputs!$B$6-Inputs!$B$7-0.5*Inputs!$B$8^2)*$B$2+Inputs!$B$8*SQRT($B$2)*MC_Shocks!A213)</f>
        <v>578.160624283647</v>
      </c>
      <c r="D216" s="0" t="n">
        <f aca="false">C216*EXP((Inputs!$B$6-Inputs!$B$7-0.5*Inputs!$B$8^2)*$B$2+Inputs!$B$8*SQRT($B$2)*MC_Shocks!B213)</f>
        <v>584.858041505905</v>
      </c>
      <c r="E216" s="0" t="n">
        <f aca="false">D216*EXP((Inputs!$B$6-Inputs!$B$7-0.5*Inputs!$B$8^2)*$B$2+Inputs!$B$8*SQRT($B$2)*MC_Shocks!C213)</f>
        <v>589.925576132337</v>
      </c>
      <c r="F216" s="0" t="n">
        <f aca="false">E216*EXP((Inputs!$B$6-Inputs!$B$7-0.5*Inputs!$B$8^2)*$B$2+Inputs!$B$8*SQRT($B$2)*MC_Shocks!D213)</f>
        <v>592.63980471428</v>
      </c>
      <c r="G216" s="0" t="n">
        <f aca="false">F216*EXP((Inputs!$B$6-Inputs!$B$7-0.5*Inputs!$B$8^2)*$B$2+Inputs!$B$8*SQRT($B$2)*MC_Shocks!E213)</f>
        <v>597.741644055851</v>
      </c>
      <c r="H216" s="0" t="n">
        <f aca="false">G216*EXP((Inputs!$B$6-Inputs!$B$7-0.5*Inputs!$B$8^2)*$B$2+Inputs!$B$8*SQRT($B$2)*MC_Shocks!F213)</f>
        <v>592.690451813991</v>
      </c>
      <c r="I216" s="0" t="n">
        <f aca="false">H216*EXP((Inputs!$B$6-Inputs!$B$7-0.5*Inputs!$B$8^2)*$B$2+Inputs!$B$8*SQRT($B$2)*MC_Shocks!G213)</f>
        <v>585.724284802797</v>
      </c>
      <c r="J216" s="0" t="n">
        <f aca="false">I216*EXP((Inputs!$B$6-Inputs!$B$7-0.5*Inputs!$B$8^2)*$B$2+Inputs!$B$8*SQRT($B$2)*MC_Shocks!H213)</f>
        <v>586.510024657409</v>
      </c>
      <c r="K216" s="0" t="n">
        <f aca="false">J216*EXP((Inputs!$B$6-Inputs!$B$7-0.5*Inputs!$B$8^2)*$B$2+Inputs!$B$8*SQRT($B$2)*MC_Shocks!I213)</f>
        <v>586.885023576412</v>
      </c>
      <c r="L216" s="0" t="n">
        <f aca="false">K216*EXP((Inputs!$B$6-Inputs!$B$7-0.5*Inputs!$B$8^2)*$B$2+Inputs!$B$8*SQRT($B$2)*MC_Shocks!J213)</f>
        <v>584.413301095763</v>
      </c>
      <c r="M216" s="0" t="n">
        <f aca="false">L216*EXP((Inputs!$B$6-Inputs!$B$7-0.5*Inputs!$B$8^2)*$B$2+Inputs!$B$8*SQRT($B$2)*MC_Shocks!K213)</f>
        <v>588.310120452197</v>
      </c>
      <c r="N216" s="0" t="n">
        <f aca="false">M216*EXP((Inputs!$B$6-Inputs!$B$7-0.5*Inputs!$B$8^2)*$B$2+Inputs!$B$8*SQRT($B$2)*MC_Shocks!L213)</f>
        <v>579.734666994931</v>
      </c>
      <c r="O216" s="0" t="n">
        <f aca="false">N216*EXP((Inputs!$B$6-Inputs!$B$7-0.5*Inputs!$B$8^2)*$B$2+Inputs!$B$8*SQRT($B$2)*MC_Shocks!M213)</f>
        <v>577.334908295592</v>
      </c>
      <c r="P216" s="0" t="n">
        <f aca="false">O216*EXP((Inputs!$B$6-Inputs!$B$7-0.5*Inputs!$B$8^2)*$B$2+Inputs!$B$8*SQRT($B$2)*MC_Shocks!N213)</f>
        <v>575.172342943227</v>
      </c>
      <c r="Q216" s="0" t="n">
        <f aca="false">P216*EXP((Inputs!$B$6-Inputs!$B$7-0.5*Inputs!$B$8^2)*$B$2+Inputs!$B$8*SQRT($B$2)*MC_Shocks!O213)</f>
        <v>567.807999341203</v>
      </c>
      <c r="R216" s="0" t="n">
        <f aca="false">Q216*EXP((Inputs!$B$6-Inputs!$B$7-0.5*Inputs!$B$8^2)*$B$2+Inputs!$B$8*SQRT($B$2)*MC_Shocks!P213)</f>
        <v>574.635141413223</v>
      </c>
      <c r="S216" s="0" t="n">
        <f aca="false">R216*EXP((Inputs!$B$6-Inputs!$B$7-0.5*Inputs!$B$8^2)*$B$2+Inputs!$B$8*SQRT($B$2)*MC_Shocks!Q213)</f>
        <v>568.526053028545</v>
      </c>
      <c r="T216" s="0" t="n">
        <f aca="false">S216*EXP((Inputs!$B$6-Inputs!$B$7-0.5*Inputs!$B$8^2)*$B$2+Inputs!$B$8*SQRT($B$2)*MC_Shocks!R213)</f>
        <v>565.932146668114</v>
      </c>
      <c r="U216" s="0" t="n">
        <f aca="false">T216*EXP((Inputs!$B$6-Inputs!$B$7-0.5*Inputs!$B$8^2)*$B$2+Inputs!$B$8*SQRT($B$2)*MC_Shocks!S213)</f>
        <v>570.077025702834</v>
      </c>
      <c r="V216" s="0" t="n">
        <f aca="false">U216*EXP((Inputs!$B$6-Inputs!$B$7-0.5*Inputs!$B$8^2)*$B$2+Inputs!$B$8*SQRT($B$2)*MC_Shocks!T213)</f>
        <v>573.060252979389</v>
      </c>
      <c r="W216" s="0" t="n">
        <f aca="false">V216*EXP((Inputs!$B$6-Inputs!$B$7-0.5*Inputs!$B$8^2)*$B$2+Inputs!$B$8*SQRT($B$2)*MC_Shocks!U213)</f>
        <v>568.09808337789</v>
      </c>
      <c r="X216" s="0" t="n">
        <f aca="false">W216*EXP((Inputs!$B$6-Inputs!$B$7-0.5*Inputs!$B$8^2)*$B$2+Inputs!$B$8*SQRT($B$2)*MC_Shocks!V213)</f>
        <v>571.236079716024</v>
      </c>
      <c r="Y216" s="0" t="n">
        <f aca="false">X216*EXP((Inputs!$B$6-Inputs!$B$7-0.5*Inputs!$B$8^2)*$B$2+Inputs!$B$8*SQRT($B$2)*MC_Shocks!W213)</f>
        <v>572.604785703968</v>
      </c>
      <c r="Z216" s="0" t="n">
        <f aca="false">Y216*EXP((Inputs!$B$6-Inputs!$B$7-0.5*Inputs!$B$8^2)*$B$2+Inputs!$B$8*SQRT($B$2)*MC_Shocks!X213)</f>
        <v>583.356188795866</v>
      </c>
      <c r="AA216" s="0" t="n">
        <f aca="false">Z216*EXP((Inputs!$B$6-Inputs!$B$7-0.5*Inputs!$B$8^2)*$B$2+Inputs!$B$8*SQRT($B$2)*MC_Shocks!Y213)</f>
        <v>585.28372493714</v>
      </c>
      <c r="AB216" s="0" t="n">
        <f aca="false">AA216*EXP((Inputs!$B$6-Inputs!$B$7-0.5*Inputs!$B$8^2)*$B$2+Inputs!$B$8*SQRT($B$2)*MC_Shocks!Z213)</f>
        <v>584.683451019152</v>
      </c>
      <c r="AC216" s="0" t="n">
        <f aca="false">AB216*EXP((Inputs!$B$6-Inputs!$B$7-0.5*Inputs!$B$8^2)*$B$2+Inputs!$B$8*SQRT($B$2)*MC_Shocks!AA213)</f>
        <v>580.779009692102</v>
      </c>
      <c r="AD216" s="0" t="n">
        <f aca="false">AC216*EXP((Inputs!$B$6-Inputs!$B$7-0.5*Inputs!$B$8^2)*$B$2+Inputs!$B$8*SQRT($B$2)*MC_Shocks!AB213)</f>
        <v>577.414625390474</v>
      </c>
      <c r="AE216" s="0" t="n">
        <f aca="false">AD216*EXP((Inputs!$B$6-Inputs!$B$7-0.5*Inputs!$B$8^2)*$B$2+Inputs!$B$8*SQRT($B$2)*MC_Shocks!AC213)</f>
        <v>573.698576502873</v>
      </c>
      <c r="AF216" s="0" t="n">
        <f aca="false">AE216*EXP((Inputs!$B$6-Inputs!$B$7-0.5*Inputs!$B$8^2)*$B$2+Inputs!$B$8*SQRT($B$2)*MC_Shocks!AD213)</f>
        <v>580.027392837555</v>
      </c>
      <c r="AG216" s="0" t="n">
        <f aca="false">AF216*EXP((Inputs!$B$6-Inputs!$B$7-0.5*Inputs!$B$8^2)*$B$2+Inputs!$B$8*SQRT($B$2)*MC_Shocks!AE213)</f>
        <v>580.164807364613</v>
      </c>
      <c r="AH216" s="0" t="n">
        <f aca="false">AG216*EXP((Inputs!$B$6-Inputs!$B$7-0.5*Inputs!$B$8^2)*$B$2+Inputs!$B$8*SQRT($B$2)*MC_Shocks!AF213)</f>
        <v>582.827130309407</v>
      </c>
      <c r="AI216" s="0" t="n">
        <f aca="false">AH216*EXP((Inputs!$B$6-Inputs!$B$7-0.5*Inputs!$B$8^2)*$B$2+Inputs!$B$8*SQRT($B$2)*MC_Shocks!AG213)</f>
        <v>589.926185495326</v>
      </c>
      <c r="AJ216" s="0" t="n">
        <f aca="false">AI216*EXP((Inputs!$B$6-Inputs!$B$7-0.5*Inputs!$B$8^2)*$B$2+Inputs!$B$8*SQRT($B$2)*MC_Shocks!AH213)</f>
        <v>579.046128376466</v>
      </c>
      <c r="AK216" s="0" t="n">
        <f aca="false">AJ216*EXP((Inputs!$B$6-Inputs!$B$7-0.5*Inputs!$B$8^2)*$B$2+Inputs!$B$8*SQRT($B$2)*MC_Shocks!AI213)</f>
        <v>585.005779596042</v>
      </c>
      <c r="AL216" s="0" t="n">
        <f aca="false">AK216*EXP((Inputs!$B$6-Inputs!$B$7-0.5*Inputs!$B$8^2)*$B$2+Inputs!$B$8*SQRT($B$2)*MC_Shocks!AJ213)</f>
        <v>585.318132753545</v>
      </c>
      <c r="AM216" s="0" t="n">
        <f aca="false">AL216*EXP((Inputs!$B$6-Inputs!$B$7-0.5*Inputs!$B$8^2)*$B$2+Inputs!$B$8*SQRT($B$2)*MC_Shocks!AK213)</f>
        <v>587.397090496509</v>
      </c>
      <c r="AN216" s="0" t="n">
        <f aca="false">AM216*EXP((Inputs!$B$6-Inputs!$B$7-0.5*Inputs!$B$8^2)*$B$2+Inputs!$B$8*SQRT($B$2)*MC_Shocks!AL213)</f>
        <v>583.604602401734</v>
      </c>
      <c r="AO216" s="0" t="n">
        <f aca="false">AN216*EXP((Inputs!$B$6-Inputs!$B$7-0.5*Inputs!$B$8^2)*$B$2+Inputs!$B$8*SQRT($B$2)*MC_Shocks!AM213)</f>
        <v>580.173767710916</v>
      </c>
      <c r="AP216" s="0" t="n">
        <f aca="false">AO216*EXP((Inputs!$B$6-Inputs!$B$7-0.5*Inputs!$B$8^2)*$B$2+Inputs!$B$8*SQRT($B$2)*MC_Shocks!AN213)</f>
        <v>582.482988811607</v>
      </c>
      <c r="AQ216" s="0" t="n">
        <f aca="false">AP216*EXP((Inputs!$B$6-Inputs!$B$7-0.5*Inputs!$B$8^2)*$B$2+Inputs!$B$8*SQRT($B$2)*MC_Shocks!AO213)</f>
        <v>593.662650914833</v>
      </c>
      <c r="AR216" s="0" t="n">
        <f aca="false">AQ216*EXP((Inputs!$B$6-Inputs!$B$7-0.5*Inputs!$B$8^2)*$B$2+Inputs!$B$8*SQRT($B$2)*MC_Shocks!AP213)</f>
        <v>598.463060737178</v>
      </c>
      <c r="AS216" s="0" t="n">
        <f aca="false">AR216*EXP((Inputs!$B$6-Inputs!$B$7-0.5*Inputs!$B$8^2)*$B$2+Inputs!$B$8*SQRT($B$2)*MC_Shocks!AQ213)</f>
        <v>604.558521438764</v>
      </c>
      <c r="AT216" s="0" t="n">
        <f aca="false">AS216*EXP((Inputs!$B$6-Inputs!$B$7-0.5*Inputs!$B$8^2)*$B$2+Inputs!$B$8*SQRT($B$2)*MC_Shocks!AR213)</f>
        <v>603.695338461568</v>
      </c>
      <c r="AU216" s="0" t="n">
        <f aca="false">AT216*EXP((Inputs!$B$6-Inputs!$B$7-0.5*Inputs!$B$8^2)*$B$2+Inputs!$B$8*SQRT($B$2)*MC_Shocks!AS213)</f>
        <v>600.884415163647</v>
      </c>
      <c r="AV216" s="0" t="n">
        <f aca="false">AU216*EXP((Inputs!$B$6-Inputs!$B$7-0.5*Inputs!$B$8^2)*$B$2+Inputs!$B$8*SQRT($B$2)*MC_Shocks!AT213)</f>
        <v>597.230315845492</v>
      </c>
      <c r="AW216" s="0" t="n">
        <f aca="false">AV216*EXP((Inputs!$B$6-Inputs!$B$7-0.5*Inputs!$B$8^2)*$B$2+Inputs!$B$8*SQRT($B$2)*MC_Shocks!AU213)</f>
        <v>594.977565022944</v>
      </c>
      <c r="AX216" s="0" t="n">
        <f aca="false">AW216*EXP((Inputs!$B$6-Inputs!$B$7-0.5*Inputs!$B$8^2)*$B$2+Inputs!$B$8*SQRT($B$2)*MC_Shocks!AV213)</f>
        <v>585.422251186606</v>
      </c>
      <c r="AY216" s="0" t="n">
        <f aca="false">AX216*EXP((Inputs!$B$6-Inputs!$B$7-0.5*Inputs!$B$8^2)*$B$2+Inputs!$B$8*SQRT($B$2)*MC_Shocks!AW213)</f>
        <v>582.120199417525</v>
      </c>
      <c r="AZ216" s="0" t="n">
        <f aca="false">AY216*EXP((Inputs!$B$6-Inputs!$B$7-0.5*Inputs!$B$8^2)*$B$2+Inputs!$B$8*SQRT($B$2)*MC_Shocks!AX213)</f>
        <v>579.592935972678</v>
      </c>
      <c r="BA216" s="0" t="n">
        <f aca="false">AZ216*EXP((Inputs!$B$6-Inputs!$B$7-0.5*Inputs!$B$8^2)*$B$2+Inputs!$B$8*SQRT($B$2)*MC_Shocks!AY213)</f>
        <v>578.841817502751</v>
      </c>
      <c r="BB216" s="0" t="n">
        <f aca="false">BA216*EXP((Inputs!$B$6-Inputs!$B$7-0.5*Inputs!$B$8^2)*$B$2+Inputs!$B$8*SQRT($B$2)*MC_Shocks!AZ213)</f>
        <v>579.501781493524</v>
      </c>
      <c r="BC216" s="0" t="n">
        <f aca="false">BB216*EXP((Inputs!$B$6-Inputs!$B$7-0.5*Inputs!$B$8^2)*$B$2+Inputs!$B$8*SQRT($B$2)*MC_Shocks!BA213)</f>
        <v>581.225248796952</v>
      </c>
      <c r="BD216" s="0" t="n">
        <f aca="false">BC216*EXP((Inputs!$B$6-Inputs!$B$7-0.5*Inputs!$B$8^2)*$B$2+Inputs!$B$8*SQRT($B$2)*MC_Shocks!BB213)</f>
        <v>581.211256152709</v>
      </c>
      <c r="BE216" s="0" t="n">
        <f aca="false">BD216*EXP((Inputs!$B$6-Inputs!$B$7-0.5*Inputs!$B$8^2)*$B$2+Inputs!$B$8*SQRT($B$2)*MC_Shocks!BC213)</f>
        <v>578.591129236498</v>
      </c>
      <c r="BF216" s="0" t="n">
        <f aca="false">BE216*EXP((Inputs!$B$6-Inputs!$B$7-0.5*Inputs!$B$8^2)*$B$2+Inputs!$B$8*SQRT($B$2)*MC_Shocks!BD213)</f>
        <v>569.702982226939</v>
      </c>
      <c r="BG216" s="0" t="n">
        <f aca="false">BF216*EXP((Inputs!$B$6-Inputs!$B$7-0.5*Inputs!$B$8^2)*$B$2+Inputs!$B$8*SQRT($B$2)*MC_Shocks!BE213)</f>
        <v>567.162335177689</v>
      </c>
      <c r="BH216" s="0" t="n">
        <f aca="false">BG216*EXP((Inputs!$B$6-Inputs!$B$7-0.5*Inputs!$B$8^2)*$B$2+Inputs!$B$8*SQRT($B$2)*MC_Shocks!BF213)</f>
        <v>562.856934427033</v>
      </c>
      <c r="BI216" s="0" t="n">
        <f aca="false">BH216*EXP((Inputs!$B$6-Inputs!$B$7-0.5*Inputs!$B$8^2)*$B$2+Inputs!$B$8*SQRT($B$2)*MC_Shocks!BG213)</f>
        <v>564.995123408485</v>
      </c>
      <c r="BJ216" s="0" t="n">
        <f aca="false">BI216*EXP((Inputs!$B$6-Inputs!$B$7-0.5*Inputs!$B$8^2)*$B$2+Inputs!$B$8*SQRT($B$2)*MC_Shocks!BH213)</f>
        <v>569.139043601921</v>
      </c>
      <c r="BK216" s="0" t="n">
        <f aca="false">BJ216*EXP((Inputs!$B$6-Inputs!$B$7-0.5*Inputs!$B$8^2)*$B$2+Inputs!$B$8*SQRT($B$2)*MC_Shocks!BI213)</f>
        <v>573.446556836638</v>
      </c>
      <c r="BL216" s="0" t="n">
        <f aca="false">BK216*EXP((Inputs!$B$6-Inputs!$B$7-0.5*Inputs!$B$8^2)*$B$2+Inputs!$B$8*SQRT($B$2)*MC_Shocks!BJ213)</f>
        <v>576.954812413183</v>
      </c>
      <c r="BM216" s="0" t="n">
        <f aca="false">BL216*EXP((Inputs!$B$6-Inputs!$B$7-0.5*Inputs!$B$8^2)*$B$2+Inputs!$B$8*SQRT($B$2)*MC_Shocks!BK213)</f>
        <v>576.398361800889</v>
      </c>
      <c r="BN216" s="0" t="n">
        <f aca="false">AVERAGE(C216:BM216)</f>
        <v>581.490517507671</v>
      </c>
      <c r="BO216" s="0" t="n">
        <f aca="false">MAX(B216:BM216)</f>
        <v>604.558521438764</v>
      </c>
      <c r="BP216" s="0" t="n">
        <f aca="false">MAX(BM216-Inputs!$B$4,0)</f>
        <v>1.39836180088935</v>
      </c>
      <c r="BQ216" s="0" t="n">
        <f aca="false">MAX(Inputs!$B$4-BM216,0)</f>
        <v>0</v>
      </c>
      <c r="BR216" s="0" t="n">
        <f aca="false">MAX(BN216-Inputs!$B$4,0)</f>
        <v>6.49051750767137</v>
      </c>
      <c r="BS216" s="0" t="n">
        <f aca="false">IF(BO216&gt;=Inputs!$B$9,0,MAX(BM216-Inputs!$B$4,0))</f>
        <v>0</v>
      </c>
    </row>
    <row r="217" customFormat="false" ht="15" hidden="false" customHeight="false" outlineLevel="0" collapsed="false">
      <c r="A217" s="0" t="n">
        <v>213</v>
      </c>
      <c r="B217" s="0" t="n">
        <f aca="false">Inputs!$B$3</f>
        <v>574.788024902344</v>
      </c>
      <c r="C217" s="0" t="n">
        <f aca="false">B217*EXP((Inputs!$B$6-Inputs!$B$7-0.5*Inputs!$B$8^2)*$B$2+Inputs!$B$8*SQRT($B$2)*MC_Shocks!A214)</f>
        <v>572.466944596687</v>
      </c>
      <c r="D217" s="0" t="n">
        <f aca="false">C217*EXP((Inputs!$B$6-Inputs!$B$7-0.5*Inputs!$B$8^2)*$B$2+Inputs!$B$8*SQRT($B$2)*MC_Shocks!B214)</f>
        <v>569.137800979123</v>
      </c>
      <c r="E217" s="0" t="n">
        <f aca="false">D217*EXP((Inputs!$B$6-Inputs!$B$7-0.5*Inputs!$B$8^2)*$B$2+Inputs!$B$8*SQRT($B$2)*MC_Shocks!C214)</f>
        <v>562.425107740304</v>
      </c>
      <c r="F217" s="0" t="n">
        <f aca="false">E217*EXP((Inputs!$B$6-Inputs!$B$7-0.5*Inputs!$B$8^2)*$B$2+Inputs!$B$8*SQRT($B$2)*MC_Shocks!D214)</f>
        <v>566.921387561943</v>
      </c>
      <c r="G217" s="0" t="n">
        <f aca="false">F217*EXP((Inputs!$B$6-Inputs!$B$7-0.5*Inputs!$B$8^2)*$B$2+Inputs!$B$8*SQRT($B$2)*MC_Shocks!E214)</f>
        <v>566.189597320752</v>
      </c>
      <c r="H217" s="0" t="n">
        <f aca="false">G217*EXP((Inputs!$B$6-Inputs!$B$7-0.5*Inputs!$B$8^2)*$B$2+Inputs!$B$8*SQRT($B$2)*MC_Shocks!F214)</f>
        <v>560.672052816433</v>
      </c>
      <c r="I217" s="0" t="n">
        <f aca="false">H217*EXP((Inputs!$B$6-Inputs!$B$7-0.5*Inputs!$B$8^2)*$B$2+Inputs!$B$8*SQRT($B$2)*MC_Shocks!G214)</f>
        <v>557.060561702694</v>
      </c>
      <c r="J217" s="0" t="n">
        <f aca="false">I217*EXP((Inputs!$B$6-Inputs!$B$7-0.5*Inputs!$B$8^2)*$B$2+Inputs!$B$8*SQRT($B$2)*MC_Shocks!H214)</f>
        <v>553.294618408046</v>
      </c>
      <c r="K217" s="0" t="n">
        <f aca="false">J217*EXP((Inputs!$B$6-Inputs!$B$7-0.5*Inputs!$B$8^2)*$B$2+Inputs!$B$8*SQRT($B$2)*MC_Shocks!I214)</f>
        <v>553.53570778559</v>
      </c>
      <c r="L217" s="0" t="n">
        <f aca="false">K217*EXP((Inputs!$B$6-Inputs!$B$7-0.5*Inputs!$B$8^2)*$B$2+Inputs!$B$8*SQRT($B$2)*MC_Shocks!J214)</f>
        <v>558.295711708292</v>
      </c>
      <c r="M217" s="0" t="n">
        <f aca="false">L217*EXP((Inputs!$B$6-Inputs!$B$7-0.5*Inputs!$B$8^2)*$B$2+Inputs!$B$8*SQRT($B$2)*MC_Shocks!K214)</f>
        <v>556.809132977251</v>
      </c>
      <c r="N217" s="0" t="n">
        <f aca="false">M217*EXP((Inputs!$B$6-Inputs!$B$7-0.5*Inputs!$B$8^2)*$B$2+Inputs!$B$8*SQRT($B$2)*MC_Shocks!L214)</f>
        <v>546.999330645003</v>
      </c>
      <c r="O217" s="0" t="n">
        <f aca="false">N217*EXP((Inputs!$B$6-Inputs!$B$7-0.5*Inputs!$B$8^2)*$B$2+Inputs!$B$8*SQRT($B$2)*MC_Shocks!M214)</f>
        <v>546.23055375129</v>
      </c>
      <c r="P217" s="0" t="n">
        <f aca="false">O217*EXP((Inputs!$B$6-Inputs!$B$7-0.5*Inputs!$B$8^2)*$B$2+Inputs!$B$8*SQRT($B$2)*MC_Shocks!N214)</f>
        <v>545.605612783997</v>
      </c>
      <c r="Q217" s="0" t="n">
        <f aca="false">P217*EXP((Inputs!$B$6-Inputs!$B$7-0.5*Inputs!$B$8^2)*$B$2+Inputs!$B$8*SQRT($B$2)*MC_Shocks!O214)</f>
        <v>544.684342141254</v>
      </c>
      <c r="R217" s="0" t="n">
        <f aca="false">Q217*EXP((Inputs!$B$6-Inputs!$B$7-0.5*Inputs!$B$8^2)*$B$2+Inputs!$B$8*SQRT($B$2)*MC_Shocks!P214)</f>
        <v>542.030970473456</v>
      </c>
      <c r="S217" s="0" t="n">
        <f aca="false">R217*EXP((Inputs!$B$6-Inputs!$B$7-0.5*Inputs!$B$8^2)*$B$2+Inputs!$B$8*SQRT($B$2)*MC_Shocks!Q214)</f>
        <v>543.017965141115</v>
      </c>
      <c r="T217" s="0" t="n">
        <f aca="false">S217*EXP((Inputs!$B$6-Inputs!$B$7-0.5*Inputs!$B$8^2)*$B$2+Inputs!$B$8*SQRT($B$2)*MC_Shocks!R214)</f>
        <v>543.354209595305</v>
      </c>
      <c r="U217" s="0" t="n">
        <f aca="false">T217*EXP((Inputs!$B$6-Inputs!$B$7-0.5*Inputs!$B$8^2)*$B$2+Inputs!$B$8*SQRT($B$2)*MC_Shocks!S214)</f>
        <v>543.298437041077</v>
      </c>
      <c r="V217" s="0" t="n">
        <f aca="false">U217*EXP((Inputs!$B$6-Inputs!$B$7-0.5*Inputs!$B$8^2)*$B$2+Inputs!$B$8*SQRT($B$2)*MC_Shocks!T214)</f>
        <v>545.131239611531</v>
      </c>
      <c r="W217" s="0" t="n">
        <f aca="false">V217*EXP((Inputs!$B$6-Inputs!$B$7-0.5*Inputs!$B$8^2)*$B$2+Inputs!$B$8*SQRT($B$2)*MC_Shocks!U214)</f>
        <v>543.326839381175</v>
      </c>
      <c r="X217" s="0" t="n">
        <f aca="false">W217*EXP((Inputs!$B$6-Inputs!$B$7-0.5*Inputs!$B$8^2)*$B$2+Inputs!$B$8*SQRT($B$2)*MC_Shocks!V214)</f>
        <v>541.28466074066</v>
      </c>
      <c r="Y217" s="0" t="n">
        <f aca="false">X217*EXP((Inputs!$B$6-Inputs!$B$7-0.5*Inputs!$B$8^2)*$B$2+Inputs!$B$8*SQRT($B$2)*MC_Shocks!W214)</f>
        <v>547.295079443471</v>
      </c>
      <c r="Z217" s="0" t="n">
        <f aca="false">Y217*EXP((Inputs!$B$6-Inputs!$B$7-0.5*Inputs!$B$8^2)*$B$2+Inputs!$B$8*SQRT($B$2)*MC_Shocks!X214)</f>
        <v>549.780869564514</v>
      </c>
      <c r="AA217" s="0" t="n">
        <f aca="false">Z217*EXP((Inputs!$B$6-Inputs!$B$7-0.5*Inputs!$B$8^2)*$B$2+Inputs!$B$8*SQRT($B$2)*MC_Shocks!Y214)</f>
        <v>553.451563267136</v>
      </c>
      <c r="AB217" s="0" t="n">
        <f aca="false">AA217*EXP((Inputs!$B$6-Inputs!$B$7-0.5*Inputs!$B$8^2)*$B$2+Inputs!$B$8*SQRT($B$2)*MC_Shocks!Z214)</f>
        <v>558.91377129125</v>
      </c>
      <c r="AC217" s="0" t="n">
        <f aca="false">AB217*EXP((Inputs!$B$6-Inputs!$B$7-0.5*Inputs!$B$8^2)*$B$2+Inputs!$B$8*SQRT($B$2)*MC_Shocks!AA214)</f>
        <v>561.303539790314</v>
      </c>
      <c r="AD217" s="0" t="n">
        <f aca="false">AC217*EXP((Inputs!$B$6-Inputs!$B$7-0.5*Inputs!$B$8^2)*$B$2+Inputs!$B$8*SQRT($B$2)*MC_Shocks!AB214)</f>
        <v>565.506068791365</v>
      </c>
      <c r="AE217" s="0" t="n">
        <f aca="false">AD217*EXP((Inputs!$B$6-Inputs!$B$7-0.5*Inputs!$B$8^2)*$B$2+Inputs!$B$8*SQRT($B$2)*MC_Shocks!AC214)</f>
        <v>558.517790119863</v>
      </c>
      <c r="AF217" s="0" t="n">
        <f aca="false">AE217*EXP((Inputs!$B$6-Inputs!$B$7-0.5*Inputs!$B$8^2)*$B$2+Inputs!$B$8*SQRT($B$2)*MC_Shocks!AD214)</f>
        <v>559.475839106828</v>
      </c>
      <c r="AG217" s="0" t="n">
        <f aca="false">AF217*EXP((Inputs!$B$6-Inputs!$B$7-0.5*Inputs!$B$8^2)*$B$2+Inputs!$B$8*SQRT($B$2)*MC_Shocks!AE214)</f>
        <v>558.718167338707</v>
      </c>
      <c r="AH217" s="0" t="n">
        <f aca="false">AG217*EXP((Inputs!$B$6-Inputs!$B$7-0.5*Inputs!$B$8^2)*$B$2+Inputs!$B$8*SQRT($B$2)*MC_Shocks!AF214)</f>
        <v>566.257263023395</v>
      </c>
      <c r="AI217" s="0" t="n">
        <f aca="false">AH217*EXP((Inputs!$B$6-Inputs!$B$7-0.5*Inputs!$B$8^2)*$B$2+Inputs!$B$8*SQRT($B$2)*MC_Shocks!AG214)</f>
        <v>570.493517712363</v>
      </c>
      <c r="AJ217" s="0" t="n">
        <f aca="false">AI217*EXP((Inputs!$B$6-Inputs!$B$7-0.5*Inputs!$B$8^2)*$B$2+Inputs!$B$8*SQRT($B$2)*MC_Shocks!AH214)</f>
        <v>567.700980538034</v>
      </c>
      <c r="AK217" s="0" t="n">
        <f aca="false">AJ217*EXP((Inputs!$B$6-Inputs!$B$7-0.5*Inputs!$B$8^2)*$B$2+Inputs!$B$8*SQRT($B$2)*MC_Shocks!AI214)</f>
        <v>569.436073641776</v>
      </c>
      <c r="AL217" s="0" t="n">
        <f aca="false">AK217*EXP((Inputs!$B$6-Inputs!$B$7-0.5*Inputs!$B$8^2)*$B$2+Inputs!$B$8*SQRT($B$2)*MC_Shocks!AJ214)</f>
        <v>570.247834561297</v>
      </c>
      <c r="AM217" s="0" t="n">
        <f aca="false">AL217*EXP((Inputs!$B$6-Inputs!$B$7-0.5*Inputs!$B$8^2)*$B$2+Inputs!$B$8*SQRT($B$2)*MC_Shocks!AK214)</f>
        <v>572.36081333356</v>
      </c>
      <c r="AN217" s="0" t="n">
        <f aca="false">AM217*EXP((Inputs!$B$6-Inputs!$B$7-0.5*Inputs!$B$8^2)*$B$2+Inputs!$B$8*SQRT($B$2)*MC_Shocks!AL214)</f>
        <v>567.806944904551</v>
      </c>
      <c r="AO217" s="0" t="n">
        <f aca="false">AN217*EXP((Inputs!$B$6-Inputs!$B$7-0.5*Inputs!$B$8^2)*$B$2+Inputs!$B$8*SQRT($B$2)*MC_Shocks!AM214)</f>
        <v>569.484633169756</v>
      </c>
      <c r="AP217" s="0" t="n">
        <f aca="false">AO217*EXP((Inputs!$B$6-Inputs!$B$7-0.5*Inputs!$B$8^2)*$B$2+Inputs!$B$8*SQRT($B$2)*MC_Shocks!AN214)</f>
        <v>568.508469733077</v>
      </c>
      <c r="AQ217" s="0" t="n">
        <f aca="false">AP217*EXP((Inputs!$B$6-Inputs!$B$7-0.5*Inputs!$B$8^2)*$B$2+Inputs!$B$8*SQRT($B$2)*MC_Shocks!AO214)</f>
        <v>569.837482720157</v>
      </c>
      <c r="AR217" s="0" t="n">
        <f aca="false">AQ217*EXP((Inputs!$B$6-Inputs!$B$7-0.5*Inputs!$B$8^2)*$B$2+Inputs!$B$8*SQRT($B$2)*MC_Shocks!AP214)</f>
        <v>566.625737374857</v>
      </c>
      <c r="AS217" s="0" t="n">
        <f aca="false">AR217*EXP((Inputs!$B$6-Inputs!$B$7-0.5*Inputs!$B$8^2)*$B$2+Inputs!$B$8*SQRT($B$2)*MC_Shocks!AQ214)</f>
        <v>564.055163879044</v>
      </c>
      <c r="AT217" s="0" t="n">
        <f aca="false">AS217*EXP((Inputs!$B$6-Inputs!$B$7-0.5*Inputs!$B$8^2)*$B$2+Inputs!$B$8*SQRT($B$2)*MC_Shocks!AR214)</f>
        <v>569.385907996217</v>
      </c>
      <c r="AU217" s="0" t="n">
        <f aca="false">AT217*EXP((Inputs!$B$6-Inputs!$B$7-0.5*Inputs!$B$8^2)*$B$2+Inputs!$B$8*SQRT($B$2)*MC_Shocks!AS214)</f>
        <v>564.709176991474</v>
      </c>
      <c r="AV217" s="0" t="n">
        <f aca="false">AU217*EXP((Inputs!$B$6-Inputs!$B$7-0.5*Inputs!$B$8^2)*$B$2+Inputs!$B$8*SQRT($B$2)*MC_Shocks!AT214)</f>
        <v>560.398819450795</v>
      </c>
      <c r="AW217" s="0" t="n">
        <f aca="false">AV217*EXP((Inputs!$B$6-Inputs!$B$7-0.5*Inputs!$B$8^2)*$B$2+Inputs!$B$8*SQRT($B$2)*MC_Shocks!AU214)</f>
        <v>560.222397597083</v>
      </c>
      <c r="AX217" s="0" t="n">
        <f aca="false">AW217*EXP((Inputs!$B$6-Inputs!$B$7-0.5*Inputs!$B$8^2)*$B$2+Inputs!$B$8*SQRT($B$2)*MC_Shocks!AV214)</f>
        <v>556.854951034119</v>
      </c>
      <c r="AY217" s="0" t="n">
        <f aca="false">AX217*EXP((Inputs!$B$6-Inputs!$B$7-0.5*Inputs!$B$8^2)*$B$2+Inputs!$B$8*SQRT($B$2)*MC_Shocks!AW214)</f>
        <v>553.011183725899</v>
      </c>
      <c r="AZ217" s="0" t="n">
        <f aca="false">AY217*EXP((Inputs!$B$6-Inputs!$B$7-0.5*Inputs!$B$8^2)*$B$2+Inputs!$B$8*SQRT($B$2)*MC_Shocks!AX214)</f>
        <v>553.524556129634</v>
      </c>
      <c r="BA217" s="0" t="n">
        <f aca="false">AZ217*EXP((Inputs!$B$6-Inputs!$B$7-0.5*Inputs!$B$8^2)*$B$2+Inputs!$B$8*SQRT($B$2)*MC_Shocks!AY214)</f>
        <v>547.006571110149</v>
      </c>
      <c r="BB217" s="0" t="n">
        <f aca="false">BA217*EXP((Inputs!$B$6-Inputs!$B$7-0.5*Inputs!$B$8^2)*$B$2+Inputs!$B$8*SQRT($B$2)*MC_Shocks!AZ214)</f>
        <v>542.701268245165</v>
      </c>
      <c r="BC217" s="0" t="n">
        <f aca="false">BB217*EXP((Inputs!$B$6-Inputs!$B$7-0.5*Inputs!$B$8^2)*$B$2+Inputs!$B$8*SQRT($B$2)*MC_Shocks!BA214)</f>
        <v>551.669097683636</v>
      </c>
      <c r="BD217" s="0" t="n">
        <f aca="false">BC217*EXP((Inputs!$B$6-Inputs!$B$7-0.5*Inputs!$B$8^2)*$B$2+Inputs!$B$8*SQRT($B$2)*MC_Shocks!BB214)</f>
        <v>553.735829653282</v>
      </c>
      <c r="BE217" s="0" t="n">
        <f aca="false">BD217*EXP((Inputs!$B$6-Inputs!$B$7-0.5*Inputs!$B$8^2)*$B$2+Inputs!$B$8*SQRT($B$2)*MC_Shocks!BC214)</f>
        <v>550.517971283641</v>
      </c>
      <c r="BF217" s="0" t="n">
        <f aca="false">BE217*EXP((Inputs!$B$6-Inputs!$B$7-0.5*Inputs!$B$8^2)*$B$2+Inputs!$B$8*SQRT($B$2)*MC_Shocks!BD214)</f>
        <v>552.399553159224</v>
      </c>
      <c r="BG217" s="0" t="n">
        <f aca="false">BF217*EXP((Inputs!$B$6-Inputs!$B$7-0.5*Inputs!$B$8^2)*$B$2+Inputs!$B$8*SQRT($B$2)*MC_Shocks!BE214)</f>
        <v>554.943635471405</v>
      </c>
      <c r="BH217" s="0" t="n">
        <f aca="false">BG217*EXP((Inputs!$B$6-Inputs!$B$7-0.5*Inputs!$B$8^2)*$B$2+Inputs!$B$8*SQRT($B$2)*MC_Shocks!BF214)</f>
        <v>559.391468443883</v>
      </c>
      <c r="BI217" s="0" t="n">
        <f aca="false">BH217*EXP((Inputs!$B$6-Inputs!$B$7-0.5*Inputs!$B$8^2)*$B$2+Inputs!$B$8*SQRT($B$2)*MC_Shocks!BG214)</f>
        <v>558.880196852331</v>
      </c>
      <c r="BJ217" s="0" t="n">
        <f aca="false">BI217*EXP((Inputs!$B$6-Inputs!$B$7-0.5*Inputs!$B$8^2)*$B$2+Inputs!$B$8*SQRT($B$2)*MC_Shocks!BH214)</f>
        <v>563.279514995867</v>
      </c>
      <c r="BK217" s="0" t="n">
        <f aca="false">BJ217*EXP((Inputs!$B$6-Inputs!$B$7-0.5*Inputs!$B$8^2)*$B$2+Inputs!$B$8*SQRT($B$2)*MC_Shocks!BI214)</f>
        <v>554.296304893983</v>
      </c>
      <c r="BL217" s="0" t="n">
        <f aca="false">BK217*EXP((Inputs!$B$6-Inputs!$B$7-0.5*Inputs!$B$8^2)*$B$2+Inputs!$B$8*SQRT($B$2)*MC_Shocks!BJ214)</f>
        <v>549.722753550616</v>
      </c>
      <c r="BM217" s="0" t="n">
        <f aca="false">BL217*EXP((Inputs!$B$6-Inputs!$B$7-0.5*Inputs!$B$8^2)*$B$2+Inputs!$B$8*SQRT($B$2)*MC_Shocks!BK214)</f>
        <v>550.489773824649</v>
      </c>
      <c r="BN217" s="0" t="n">
        <f aca="false">AVERAGE(C217:BM217)</f>
        <v>557.217322544466</v>
      </c>
      <c r="BO217" s="0" t="n">
        <f aca="false">MAX(B217:BM217)</f>
        <v>574.788024902344</v>
      </c>
      <c r="BP217" s="0" t="n">
        <f aca="false">MAX(BM217-Inputs!$B$4,0)</f>
        <v>0</v>
      </c>
      <c r="BQ217" s="0" t="n">
        <f aca="false">MAX(Inputs!$B$4-BM217,0)</f>
        <v>24.5102261753511</v>
      </c>
      <c r="BR217" s="0" t="n">
        <f aca="false">MAX(BN217-Inputs!$B$4,0)</f>
        <v>0</v>
      </c>
      <c r="BS217" s="0" t="n">
        <f aca="false">IF(BO217&gt;=Inputs!$B$9,0,MAX(BM217-Inputs!$B$4,0))</f>
        <v>0</v>
      </c>
    </row>
    <row r="218" customFormat="false" ht="15" hidden="false" customHeight="false" outlineLevel="0" collapsed="false">
      <c r="A218" s="0" t="n">
        <v>214</v>
      </c>
      <c r="B218" s="0" t="n">
        <f aca="false">Inputs!$B$3</f>
        <v>574.788024902344</v>
      </c>
      <c r="C218" s="0" t="n">
        <f aca="false">B218*EXP((Inputs!$B$6-Inputs!$B$7-0.5*Inputs!$B$8^2)*$B$2+Inputs!$B$8*SQRT($B$2)*MC_Shocks!A215)</f>
        <v>576.347408221677</v>
      </c>
      <c r="D218" s="0" t="n">
        <f aca="false">C218*EXP((Inputs!$B$6-Inputs!$B$7-0.5*Inputs!$B$8^2)*$B$2+Inputs!$B$8*SQRT($B$2)*MC_Shocks!B215)</f>
        <v>572.247627299708</v>
      </c>
      <c r="E218" s="0" t="n">
        <f aca="false">D218*EXP((Inputs!$B$6-Inputs!$B$7-0.5*Inputs!$B$8^2)*$B$2+Inputs!$B$8*SQRT($B$2)*MC_Shocks!C215)</f>
        <v>573.480600184395</v>
      </c>
      <c r="F218" s="0" t="n">
        <f aca="false">E218*EXP((Inputs!$B$6-Inputs!$B$7-0.5*Inputs!$B$8^2)*$B$2+Inputs!$B$8*SQRT($B$2)*MC_Shocks!D215)</f>
        <v>570.703343606974</v>
      </c>
      <c r="G218" s="0" t="n">
        <f aca="false">F218*EXP((Inputs!$B$6-Inputs!$B$7-0.5*Inputs!$B$8^2)*$B$2+Inputs!$B$8*SQRT($B$2)*MC_Shocks!E215)</f>
        <v>569.504542035979</v>
      </c>
      <c r="H218" s="0" t="n">
        <f aca="false">G218*EXP((Inputs!$B$6-Inputs!$B$7-0.5*Inputs!$B$8^2)*$B$2+Inputs!$B$8*SQRT($B$2)*MC_Shocks!F215)</f>
        <v>574.207354940192</v>
      </c>
      <c r="I218" s="0" t="n">
        <f aca="false">H218*EXP((Inputs!$B$6-Inputs!$B$7-0.5*Inputs!$B$8^2)*$B$2+Inputs!$B$8*SQRT($B$2)*MC_Shocks!G215)</f>
        <v>578.417236111071</v>
      </c>
      <c r="J218" s="0" t="n">
        <f aca="false">I218*EXP((Inputs!$B$6-Inputs!$B$7-0.5*Inputs!$B$8^2)*$B$2+Inputs!$B$8*SQRT($B$2)*MC_Shocks!H215)</f>
        <v>573.914343069759</v>
      </c>
      <c r="K218" s="0" t="n">
        <f aca="false">J218*EXP((Inputs!$B$6-Inputs!$B$7-0.5*Inputs!$B$8^2)*$B$2+Inputs!$B$8*SQRT($B$2)*MC_Shocks!I215)</f>
        <v>569.174662049542</v>
      </c>
      <c r="L218" s="0" t="n">
        <f aca="false">K218*EXP((Inputs!$B$6-Inputs!$B$7-0.5*Inputs!$B$8^2)*$B$2+Inputs!$B$8*SQRT($B$2)*MC_Shocks!J215)</f>
        <v>567.374656533312</v>
      </c>
      <c r="M218" s="0" t="n">
        <f aca="false">L218*EXP((Inputs!$B$6-Inputs!$B$7-0.5*Inputs!$B$8^2)*$B$2+Inputs!$B$8*SQRT($B$2)*MC_Shocks!K215)</f>
        <v>567.307795569739</v>
      </c>
      <c r="N218" s="0" t="n">
        <f aca="false">M218*EXP((Inputs!$B$6-Inputs!$B$7-0.5*Inputs!$B$8^2)*$B$2+Inputs!$B$8*SQRT($B$2)*MC_Shocks!L215)</f>
        <v>564.407918850306</v>
      </c>
      <c r="O218" s="0" t="n">
        <f aca="false">N218*EXP((Inputs!$B$6-Inputs!$B$7-0.5*Inputs!$B$8^2)*$B$2+Inputs!$B$8*SQRT($B$2)*MC_Shocks!M215)</f>
        <v>569.14028712989</v>
      </c>
      <c r="P218" s="0" t="n">
        <f aca="false">O218*EXP((Inputs!$B$6-Inputs!$B$7-0.5*Inputs!$B$8^2)*$B$2+Inputs!$B$8*SQRT($B$2)*MC_Shocks!N215)</f>
        <v>570.76474061919</v>
      </c>
      <c r="Q218" s="0" t="n">
        <f aca="false">P218*EXP((Inputs!$B$6-Inputs!$B$7-0.5*Inputs!$B$8^2)*$B$2+Inputs!$B$8*SQRT($B$2)*MC_Shocks!O215)</f>
        <v>572.660414899133</v>
      </c>
      <c r="R218" s="0" t="n">
        <f aca="false">Q218*EXP((Inputs!$B$6-Inputs!$B$7-0.5*Inputs!$B$8^2)*$B$2+Inputs!$B$8*SQRT($B$2)*MC_Shocks!P215)</f>
        <v>566.988953674013</v>
      </c>
      <c r="S218" s="0" t="n">
        <f aca="false">R218*EXP((Inputs!$B$6-Inputs!$B$7-0.5*Inputs!$B$8^2)*$B$2+Inputs!$B$8*SQRT($B$2)*MC_Shocks!Q215)</f>
        <v>572.317679476711</v>
      </c>
      <c r="T218" s="0" t="n">
        <f aca="false">S218*EXP((Inputs!$B$6-Inputs!$B$7-0.5*Inputs!$B$8^2)*$B$2+Inputs!$B$8*SQRT($B$2)*MC_Shocks!R215)</f>
        <v>559.708582227824</v>
      </c>
      <c r="U218" s="0" t="n">
        <f aca="false">T218*EXP((Inputs!$B$6-Inputs!$B$7-0.5*Inputs!$B$8^2)*$B$2+Inputs!$B$8*SQRT($B$2)*MC_Shocks!S215)</f>
        <v>563.477338171997</v>
      </c>
      <c r="V218" s="0" t="n">
        <f aca="false">U218*EXP((Inputs!$B$6-Inputs!$B$7-0.5*Inputs!$B$8^2)*$B$2+Inputs!$B$8*SQRT($B$2)*MC_Shocks!T215)</f>
        <v>567.722817780861</v>
      </c>
      <c r="W218" s="0" t="n">
        <f aca="false">V218*EXP((Inputs!$B$6-Inputs!$B$7-0.5*Inputs!$B$8^2)*$B$2+Inputs!$B$8*SQRT($B$2)*MC_Shocks!U215)</f>
        <v>565.832109975557</v>
      </c>
      <c r="X218" s="0" t="n">
        <f aca="false">W218*EXP((Inputs!$B$6-Inputs!$B$7-0.5*Inputs!$B$8^2)*$B$2+Inputs!$B$8*SQRT($B$2)*MC_Shocks!V215)</f>
        <v>571.62871645467</v>
      </c>
      <c r="Y218" s="0" t="n">
        <f aca="false">X218*EXP((Inputs!$B$6-Inputs!$B$7-0.5*Inputs!$B$8^2)*$B$2+Inputs!$B$8*SQRT($B$2)*MC_Shocks!W215)</f>
        <v>571.39655504631</v>
      </c>
      <c r="Z218" s="0" t="n">
        <f aca="false">Y218*EXP((Inputs!$B$6-Inputs!$B$7-0.5*Inputs!$B$8^2)*$B$2+Inputs!$B$8*SQRT($B$2)*MC_Shocks!X215)</f>
        <v>571.733547494403</v>
      </c>
      <c r="AA218" s="0" t="n">
        <f aca="false">Z218*EXP((Inputs!$B$6-Inputs!$B$7-0.5*Inputs!$B$8^2)*$B$2+Inputs!$B$8*SQRT($B$2)*MC_Shocks!Y215)</f>
        <v>573.329647952346</v>
      </c>
      <c r="AB218" s="0" t="n">
        <f aca="false">AA218*EXP((Inputs!$B$6-Inputs!$B$7-0.5*Inputs!$B$8^2)*$B$2+Inputs!$B$8*SQRT($B$2)*MC_Shocks!Z215)</f>
        <v>588.063041321159</v>
      </c>
      <c r="AC218" s="0" t="n">
        <f aca="false">AB218*EXP((Inputs!$B$6-Inputs!$B$7-0.5*Inputs!$B$8^2)*$B$2+Inputs!$B$8*SQRT($B$2)*MC_Shocks!AA215)</f>
        <v>594.424567850013</v>
      </c>
      <c r="AD218" s="0" t="n">
        <f aca="false">AC218*EXP((Inputs!$B$6-Inputs!$B$7-0.5*Inputs!$B$8^2)*$B$2+Inputs!$B$8*SQRT($B$2)*MC_Shocks!AB215)</f>
        <v>597.796382757191</v>
      </c>
      <c r="AE218" s="0" t="n">
        <f aca="false">AD218*EXP((Inputs!$B$6-Inputs!$B$7-0.5*Inputs!$B$8^2)*$B$2+Inputs!$B$8*SQRT($B$2)*MC_Shocks!AC215)</f>
        <v>593.539213957579</v>
      </c>
      <c r="AF218" s="0" t="n">
        <f aca="false">AE218*EXP((Inputs!$B$6-Inputs!$B$7-0.5*Inputs!$B$8^2)*$B$2+Inputs!$B$8*SQRT($B$2)*MC_Shocks!AD215)</f>
        <v>594.27174888157</v>
      </c>
      <c r="AG218" s="0" t="n">
        <f aca="false">AF218*EXP((Inputs!$B$6-Inputs!$B$7-0.5*Inputs!$B$8^2)*$B$2+Inputs!$B$8*SQRT($B$2)*MC_Shocks!AE215)</f>
        <v>590.506445233409</v>
      </c>
      <c r="AH218" s="0" t="n">
        <f aca="false">AG218*EXP((Inputs!$B$6-Inputs!$B$7-0.5*Inputs!$B$8^2)*$B$2+Inputs!$B$8*SQRT($B$2)*MC_Shocks!AF215)</f>
        <v>594.426248117446</v>
      </c>
      <c r="AI218" s="0" t="n">
        <f aca="false">AH218*EXP((Inputs!$B$6-Inputs!$B$7-0.5*Inputs!$B$8^2)*$B$2+Inputs!$B$8*SQRT($B$2)*MC_Shocks!AG215)</f>
        <v>595.145133824326</v>
      </c>
      <c r="AJ218" s="0" t="n">
        <f aca="false">AI218*EXP((Inputs!$B$6-Inputs!$B$7-0.5*Inputs!$B$8^2)*$B$2+Inputs!$B$8*SQRT($B$2)*MC_Shocks!AH215)</f>
        <v>589.915224509884</v>
      </c>
      <c r="AK218" s="0" t="n">
        <f aca="false">AJ218*EXP((Inputs!$B$6-Inputs!$B$7-0.5*Inputs!$B$8^2)*$B$2+Inputs!$B$8*SQRT($B$2)*MC_Shocks!AI215)</f>
        <v>590.350675255674</v>
      </c>
      <c r="AL218" s="0" t="n">
        <f aca="false">AK218*EXP((Inputs!$B$6-Inputs!$B$7-0.5*Inputs!$B$8^2)*$B$2+Inputs!$B$8*SQRT($B$2)*MC_Shocks!AJ215)</f>
        <v>586.441346571577</v>
      </c>
      <c r="AM218" s="0" t="n">
        <f aca="false">AL218*EXP((Inputs!$B$6-Inputs!$B$7-0.5*Inputs!$B$8^2)*$B$2+Inputs!$B$8*SQRT($B$2)*MC_Shocks!AK215)</f>
        <v>587.200645947449</v>
      </c>
      <c r="AN218" s="0" t="n">
        <f aca="false">AM218*EXP((Inputs!$B$6-Inputs!$B$7-0.5*Inputs!$B$8^2)*$B$2+Inputs!$B$8*SQRT($B$2)*MC_Shocks!AL215)</f>
        <v>583.267478707315</v>
      </c>
      <c r="AO218" s="0" t="n">
        <f aca="false">AN218*EXP((Inputs!$B$6-Inputs!$B$7-0.5*Inputs!$B$8^2)*$B$2+Inputs!$B$8*SQRT($B$2)*MC_Shocks!AM215)</f>
        <v>583.449711786568</v>
      </c>
      <c r="AP218" s="0" t="n">
        <f aca="false">AO218*EXP((Inputs!$B$6-Inputs!$B$7-0.5*Inputs!$B$8^2)*$B$2+Inputs!$B$8*SQRT($B$2)*MC_Shocks!AN215)</f>
        <v>586.988976414041</v>
      </c>
      <c r="AQ218" s="0" t="n">
        <f aca="false">AP218*EXP((Inputs!$B$6-Inputs!$B$7-0.5*Inputs!$B$8^2)*$B$2+Inputs!$B$8*SQRT($B$2)*MC_Shocks!AO215)</f>
        <v>586.79733721544</v>
      </c>
      <c r="AR218" s="0" t="n">
        <f aca="false">AQ218*EXP((Inputs!$B$6-Inputs!$B$7-0.5*Inputs!$B$8^2)*$B$2+Inputs!$B$8*SQRT($B$2)*MC_Shocks!AP215)</f>
        <v>585.035737317121</v>
      </c>
      <c r="AS218" s="0" t="n">
        <f aca="false">AR218*EXP((Inputs!$B$6-Inputs!$B$7-0.5*Inputs!$B$8^2)*$B$2+Inputs!$B$8*SQRT($B$2)*MC_Shocks!AQ215)</f>
        <v>586.035193442514</v>
      </c>
      <c r="AT218" s="0" t="n">
        <f aca="false">AS218*EXP((Inputs!$B$6-Inputs!$B$7-0.5*Inputs!$B$8^2)*$B$2+Inputs!$B$8*SQRT($B$2)*MC_Shocks!AR215)</f>
        <v>589.340959683996</v>
      </c>
      <c r="AU218" s="0" t="n">
        <f aca="false">AT218*EXP((Inputs!$B$6-Inputs!$B$7-0.5*Inputs!$B$8^2)*$B$2+Inputs!$B$8*SQRT($B$2)*MC_Shocks!AS215)</f>
        <v>584.242409300418</v>
      </c>
      <c r="AV218" s="0" t="n">
        <f aca="false">AU218*EXP((Inputs!$B$6-Inputs!$B$7-0.5*Inputs!$B$8^2)*$B$2+Inputs!$B$8*SQRT($B$2)*MC_Shocks!AT215)</f>
        <v>585.506968021832</v>
      </c>
      <c r="AW218" s="0" t="n">
        <f aca="false">AV218*EXP((Inputs!$B$6-Inputs!$B$7-0.5*Inputs!$B$8^2)*$B$2+Inputs!$B$8*SQRT($B$2)*MC_Shocks!AU215)</f>
        <v>591.714592617265</v>
      </c>
      <c r="AX218" s="0" t="n">
        <f aca="false">AW218*EXP((Inputs!$B$6-Inputs!$B$7-0.5*Inputs!$B$8^2)*$B$2+Inputs!$B$8*SQRT($B$2)*MC_Shocks!AV215)</f>
        <v>594.469575135785</v>
      </c>
      <c r="AY218" s="0" t="n">
        <f aca="false">AX218*EXP((Inputs!$B$6-Inputs!$B$7-0.5*Inputs!$B$8^2)*$B$2+Inputs!$B$8*SQRT($B$2)*MC_Shocks!AW215)</f>
        <v>594.798103846896</v>
      </c>
      <c r="AZ218" s="0" t="n">
        <f aca="false">AY218*EXP((Inputs!$B$6-Inputs!$B$7-0.5*Inputs!$B$8^2)*$B$2+Inputs!$B$8*SQRT($B$2)*MC_Shocks!AX215)</f>
        <v>597.880778544519</v>
      </c>
      <c r="BA218" s="0" t="n">
        <f aca="false">AZ218*EXP((Inputs!$B$6-Inputs!$B$7-0.5*Inputs!$B$8^2)*$B$2+Inputs!$B$8*SQRT($B$2)*MC_Shocks!AY215)</f>
        <v>600.087412159973</v>
      </c>
      <c r="BB218" s="0" t="n">
        <f aca="false">BA218*EXP((Inputs!$B$6-Inputs!$B$7-0.5*Inputs!$B$8^2)*$B$2+Inputs!$B$8*SQRT($B$2)*MC_Shocks!AZ215)</f>
        <v>603.742599568491</v>
      </c>
      <c r="BC218" s="0" t="n">
        <f aca="false">BB218*EXP((Inputs!$B$6-Inputs!$B$7-0.5*Inputs!$B$8^2)*$B$2+Inputs!$B$8*SQRT($B$2)*MC_Shocks!BA215)</f>
        <v>594.182496098718</v>
      </c>
      <c r="BD218" s="0" t="n">
        <f aca="false">BC218*EXP((Inputs!$B$6-Inputs!$B$7-0.5*Inputs!$B$8^2)*$B$2+Inputs!$B$8*SQRT($B$2)*MC_Shocks!BB215)</f>
        <v>586.960382159133</v>
      </c>
      <c r="BE218" s="0" t="n">
        <f aca="false">BD218*EXP((Inputs!$B$6-Inputs!$B$7-0.5*Inputs!$B$8^2)*$B$2+Inputs!$B$8*SQRT($B$2)*MC_Shocks!BC215)</f>
        <v>591.713712188775</v>
      </c>
      <c r="BF218" s="0" t="n">
        <f aca="false">BE218*EXP((Inputs!$B$6-Inputs!$B$7-0.5*Inputs!$B$8^2)*$B$2+Inputs!$B$8*SQRT($B$2)*MC_Shocks!BD215)</f>
        <v>584.745044218197</v>
      </c>
      <c r="BG218" s="0" t="n">
        <f aca="false">BF218*EXP((Inputs!$B$6-Inputs!$B$7-0.5*Inputs!$B$8^2)*$B$2+Inputs!$B$8*SQRT($B$2)*MC_Shocks!BE215)</f>
        <v>586.665991452411</v>
      </c>
      <c r="BH218" s="0" t="n">
        <f aca="false">BG218*EXP((Inputs!$B$6-Inputs!$B$7-0.5*Inputs!$B$8^2)*$B$2+Inputs!$B$8*SQRT($B$2)*MC_Shocks!BF215)</f>
        <v>585.085025825024</v>
      </c>
      <c r="BI218" s="0" t="n">
        <f aca="false">BH218*EXP((Inputs!$B$6-Inputs!$B$7-0.5*Inputs!$B$8^2)*$B$2+Inputs!$B$8*SQRT($B$2)*MC_Shocks!BG215)</f>
        <v>580.534236649574</v>
      </c>
      <c r="BJ218" s="0" t="n">
        <f aca="false">BI218*EXP((Inputs!$B$6-Inputs!$B$7-0.5*Inputs!$B$8^2)*$B$2+Inputs!$B$8*SQRT($B$2)*MC_Shocks!BH215)</f>
        <v>582.201648528867</v>
      </c>
      <c r="BK218" s="0" t="n">
        <f aca="false">BJ218*EXP((Inputs!$B$6-Inputs!$B$7-0.5*Inputs!$B$8^2)*$B$2+Inputs!$B$8*SQRT($B$2)*MC_Shocks!BI215)</f>
        <v>583.185887209299</v>
      </c>
      <c r="BL218" s="0" t="n">
        <f aca="false">BK218*EXP((Inputs!$B$6-Inputs!$B$7-0.5*Inputs!$B$8^2)*$B$2+Inputs!$B$8*SQRT($B$2)*MC_Shocks!BJ215)</f>
        <v>593.08728187895</v>
      </c>
      <c r="BM218" s="0" t="n">
        <f aca="false">BL218*EXP((Inputs!$B$6-Inputs!$B$7-0.5*Inputs!$B$8^2)*$B$2+Inputs!$B$8*SQRT($B$2)*MC_Shocks!BK215)</f>
        <v>590.210527755334</v>
      </c>
      <c r="BN218" s="0" t="n">
        <f aca="false">AVERAGE(C218:BM218)</f>
        <v>582.028565417925</v>
      </c>
      <c r="BO218" s="0" t="n">
        <f aca="false">MAX(B218:BM218)</f>
        <v>603.742599568491</v>
      </c>
      <c r="BP218" s="0" t="n">
        <f aca="false">MAX(BM218-Inputs!$B$4,0)</f>
        <v>15.2105277553341</v>
      </c>
      <c r="BQ218" s="0" t="n">
        <f aca="false">MAX(Inputs!$B$4-BM218,0)</f>
        <v>0</v>
      </c>
      <c r="BR218" s="0" t="n">
        <f aca="false">MAX(BN218-Inputs!$B$4,0)</f>
        <v>7.02856541792528</v>
      </c>
      <c r="BS218" s="0" t="n">
        <f aca="false">IF(BO218&gt;=Inputs!$B$9,0,MAX(BM218-Inputs!$B$4,0))</f>
        <v>15.2105277553341</v>
      </c>
    </row>
    <row r="219" customFormat="false" ht="15" hidden="false" customHeight="false" outlineLevel="0" collapsed="false">
      <c r="A219" s="0" t="n">
        <v>215</v>
      </c>
      <c r="B219" s="0" t="n">
        <f aca="false">Inputs!$B$3</f>
        <v>574.788024902344</v>
      </c>
      <c r="C219" s="0" t="n">
        <f aca="false">B219*EXP((Inputs!$B$6-Inputs!$B$7-0.5*Inputs!$B$8^2)*$B$2+Inputs!$B$8*SQRT($B$2)*MC_Shocks!A216)</f>
        <v>581.447093834263</v>
      </c>
      <c r="D219" s="0" t="n">
        <f aca="false">C219*EXP((Inputs!$B$6-Inputs!$B$7-0.5*Inputs!$B$8^2)*$B$2+Inputs!$B$8*SQRT($B$2)*MC_Shocks!B216)</f>
        <v>583.129955962046</v>
      </c>
      <c r="E219" s="0" t="n">
        <f aca="false">D219*EXP((Inputs!$B$6-Inputs!$B$7-0.5*Inputs!$B$8^2)*$B$2+Inputs!$B$8*SQRT($B$2)*MC_Shocks!C216)</f>
        <v>580.134827340631</v>
      </c>
      <c r="F219" s="0" t="n">
        <f aca="false">E219*EXP((Inputs!$B$6-Inputs!$B$7-0.5*Inputs!$B$8^2)*$B$2+Inputs!$B$8*SQRT($B$2)*MC_Shocks!D216)</f>
        <v>583.879867968913</v>
      </c>
      <c r="G219" s="0" t="n">
        <f aca="false">F219*EXP((Inputs!$B$6-Inputs!$B$7-0.5*Inputs!$B$8^2)*$B$2+Inputs!$B$8*SQRT($B$2)*MC_Shocks!E216)</f>
        <v>586.561525457453</v>
      </c>
      <c r="H219" s="0" t="n">
        <f aca="false">G219*EXP((Inputs!$B$6-Inputs!$B$7-0.5*Inputs!$B$8^2)*$B$2+Inputs!$B$8*SQRT($B$2)*MC_Shocks!F216)</f>
        <v>586.783681459108</v>
      </c>
      <c r="I219" s="0" t="n">
        <f aca="false">H219*EXP((Inputs!$B$6-Inputs!$B$7-0.5*Inputs!$B$8^2)*$B$2+Inputs!$B$8*SQRT($B$2)*MC_Shocks!G216)</f>
        <v>588.080048122479</v>
      </c>
      <c r="J219" s="0" t="n">
        <f aca="false">I219*EXP((Inputs!$B$6-Inputs!$B$7-0.5*Inputs!$B$8^2)*$B$2+Inputs!$B$8*SQRT($B$2)*MC_Shocks!H216)</f>
        <v>585.356771872743</v>
      </c>
      <c r="K219" s="0" t="n">
        <f aca="false">J219*EXP((Inputs!$B$6-Inputs!$B$7-0.5*Inputs!$B$8^2)*$B$2+Inputs!$B$8*SQRT($B$2)*MC_Shocks!I216)</f>
        <v>581.589526781827</v>
      </c>
      <c r="L219" s="0" t="n">
        <f aca="false">K219*EXP((Inputs!$B$6-Inputs!$B$7-0.5*Inputs!$B$8^2)*$B$2+Inputs!$B$8*SQRT($B$2)*MC_Shocks!J216)</f>
        <v>585.15915573106</v>
      </c>
      <c r="M219" s="0" t="n">
        <f aca="false">L219*EXP((Inputs!$B$6-Inputs!$B$7-0.5*Inputs!$B$8^2)*$B$2+Inputs!$B$8*SQRT($B$2)*MC_Shocks!K216)</f>
        <v>584.175643080762</v>
      </c>
      <c r="N219" s="0" t="n">
        <f aca="false">M219*EXP((Inputs!$B$6-Inputs!$B$7-0.5*Inputs!$B$8^2)*$B$2+Inputs!$B$8*SQRT($B$2)*MC_Shocks!L216)</f>
        <v>583.859708457088</v>
      </c>
      <c r="O219" s="0" t="n">
        <f aca="false">N219*EXP((Inputs!$B$6-Inputs!$B$7-0.5*Inputs!$B$8^2)*$B$2+Inputs!$B$8*SQRT($B$2)*MC_Shocks!M216)</f>
        <v>585.21240701345</v>
      </c>
      <c r="P219" s="0" t="n">
        <f aca="false">O219*EXP((Inputs!$B$6-Inputs!$B$7-0.5*Inputs!$B$8^2)*$B$2+Inputs!$B$8*SQRT($B$2)*MC_Shocks!N216)</f>
        <v>586.500616970816</v>
      </c>
      <c r="Q219" s="0" t="n">
        <f aca="false">P219*EXP((Inputs!$B$6-Inputs!$B$7-0.5*Inputs!$B$8^2)*$B$2+Inputs!$B$8*SQRT($B$2)*MC_Shocks!O216)</f>
        <v>579.942671630617</v>
      </c>
      <c r="R219" s="0" t="n">
        <f aca="false">Q219*EXP((Inputs!$B$6-Inputs!$B$7-0.5*Inputs!$B$8^2)*$B$2+Inputs!$B$8*SQRT($B$2)*MC_Shocks!P216)</f>
        <v>585.94584578386</v>
      </c>
      <c r="S219" s="0" t="n">
        <f aca="false">R219*EXP((Inputs!$B$6-Inputs!$B$7-0.5*Inputs!$B$8^2)*$B$2+Inputs!$B$8*SQRT($B$2)*MC_Shocks!Q216)</f>
        <v>586.564732570307</v>
      </c>
      <c r="T219" s="0" t="n">
        <f aca="false">S219*EXP((Inputs!$B$6-Inputs!$B$7-0.5*Inputs!$B$8^2)*$B$2+Inputs!$B$8*SQRT($B$2)*MC_Shocks!R216)</f>
        <v>585.677748016568</v>
      </c>
      <c r="U219" s="0" t="n">
        <f aca="false">T219*EXP((Inputs!$B$6-Inputs!$B$7-0.5*Inputs!$B$8^2)*$B$2+Inputs!$B$8*SQRT($B$2)*MC_Shocks!S216)</f>
        <v>587.738389172002</v>
      </c>
      <c r="V219" s="0" t="n">
        <f aca="false">U219*EXP((Inputs!$B$6-Inputs!$B$7-0.5*Inputs!$B$8^2)*$B$2+Inputs!$B$8*SQRT($B$2)*MC_Shocks!T216)</f>
        <v>588.897850682305</v>
      </c>
      <c r="W219" s="0" t="n">
        <f aca="false">V219*EXP((Inputs!$B$6-Inputs!$B$7-0.5*Inputs!$B$8^2)*$B$2+Inputs!$B$8*SQRT($B$2)*MC_Shocks!U216)</f>
        <v>592.548156399118</v>
      </c>
      <c r="X219" s="0" t="n">
        <f aca="false">W219*EXP((Inputs!$B$6-Inputs!$B$7-0.5*Inputs!$B$8^2)*$B$2+Inputs!$B$8*SQRT($B$2)*MC_Shocks!V216)</f>
        <v>595.13857496217</v>
      </c>
      <c r="Y219" s="0" t="n">
        <f aca="false">X219*EXP((Inputs!$B$6-Inputs!$B$7-0.5*Inputs!$B$8^2)*$B$2+Inputs!$B$8*SQRT($B$2)*MC_Shocks!W216)</f>
        <v>598.593808081992</v>
      </c>
      <c r="Z219" s="0" t="n">
        <f aca="false">Y219*EXP((Inputs!$B$6-Inputs!$B$7-0.5*Inputs!$B$8^2)*$B$2+Inputs!$B$8*SQRT($B$2)*MC_Shocks!X216)</f>
        <v>605.100742695978</v>
      </c>
      <c r="AA219" s="0" t="n">
        <f aca="false">Z219*EXP((Inputs!$B$6-Inputs!$B$7-0.5*Inputs!$B$8^2)*$B$2+Inputs!$B$8*SQRT($B$2)*MC_Shocks!Y216)</f>
        <v>609.414736234588</v>
      </c>
      <c r="AB219" s="0" t="n">
        <f aca="false">AA219*EXP((Inputs!$B$6-Inputs!$B$7-0.5*Inputs!$B$8^2)*$B$2+Inputs!$B$8*SQRT($B$2)*MC_Shocks!Z216)</f>
        <v>608.696779436522</v>
      </c>
      <c r="AC219" s="0" t="n">
        <f aca="false">AB219*EXP((Inputs!$B$6-Inputs!$B$7-0.5*Inputs!$B$8^2)*$B$2+Inputs!$B$8*SQRT($B$2)*MC_Shocks!AA216)</f>
        <v>603.355539826748</v>
      </c>
      <c r="AD219" s="0" t="n">
        <f aca="false">AC219*EXP((Inputs!$B$6-Inputs!$B$7-0.5*Inputs!$B$8^2)*$B$2+Inputs!$B$8*SQRT($B$2)*MC_Shocks!AB216)</f>
        <v>611.448996772973</v>
      </c>
      <c r="AE219" s="0" t="n">
        <f aca="false">AD219*EXP((Inputs!$B$6-Inputs!$B$7-0.5*Inputs!$B$8^2)*$B$2+Inputs!$B$8*SQRT($B$2)*MC_Shocks!AC216)</f>
        <v>610.354552773057</v>
      </c>
      <c r="AF219" s="0" t="n">
        <f aca="false">AE219*EXP((Inputs!$B$6-Inputs!$B$7-0.5*Inputs!$B$8^2)*$B$2+Inputs!$B$8*SQRT($B$2)*MC_Shocks!AD216)</f>
        <v>608.125458828057</v>
      </c>
      <c r="AG219" s="0" t="n">
        <f aca="false">AF219*EXP((Inputs!$B$6-Inputs!$B$7-0.5*Inputs!$B$8^2)*$B$2+Inputs!$B$8*SQRT($B$2)*MC_Shocks!AE216)</f>
        <v>599.861112390863</v>
      </c>
      <c r="AH219" s="0" t="n">
        <f aca="false">AG219*EXP((Inputs!$B$6-Inputs!$B$7-0.5*Inputs!$B$8^2)*$B$2+Inputs!$B$8*SQRT($B$2)*MC_Shocks!AF216)</f>
        <v>601.530698522772</v>
      </c>
      <c r="AI219" s="0" t="n">
        <f aca="false">AH219*EXP((Inputs!$B$6-Inputs!$B$7-0.5*Inputs!$B$8^2)*$B$2+Inputs!$B$8*SQRT($B$2)*MC_Shocks!AG216)</f>
        <v>602.298403913989</v>
      </c>
      <c r="AJ219" s="0" t="n">
        <f aca="false">AI219*EXP((Inputs!$B$6-Inputs!$B$7-0.5*Inputs!$B$8^2)*$B$2+Inputs!$B$8*SQRT($B$2)*MC_Shocks!AH216)</f>
        <v>595.158638957772</v>
      </c>
      <c r="AK219" s="0" t="n">
        <f aca="false">AJ219*EXP((Inputs!$B$6-Inputs!$B$7-0.5*Inputs!$B$8^2)*$B$2+Inputs!$B$8*SQRT($B$2)*MC_Shocks!AI216)</f>
        <v>597.358910645881</v>
      </c>
      <c r="AL219" s="0" t="n">
        <f aca="false">AK219*EXP((Inputs!$B$6-Inputs!$B$7-0.5*Inputs!$B$8^2)*$B$2+Inputs!$B$8*SQRT($B$2)*MC_Shocks!AJ216)</f>
        <v>595.058853297762</v>
      </c>
      <c r="AM219" s="0" t="n">
        <f aca="false">AL219*EXP((Inputs!$B$6-Inputs!$B$7-0.5*Inputs!$B$8^2)*$B$2+Inputs!$B$8*SQRT($B$2)*MC_Shocks!AK216)</f>
        <v>607.952531334216</v>
      </c>
      <c r="AN219" s="0" t="n">
        <f aca="false">AM219*EXP((Inputs!$B$6-Inputs!$B$7-0.5*Inputs!$B$8^2)*$B$2+Inputs!$B$8*SQRT($B$2)*MC_Shocks!AL216)</f>
        <v>605.269862955299</v>
      </c>
      <c r="AO219" s="0" t="n">
        <f aca="false">AN219*EXP((Inputs!$B$6-Inputs!$B$7-0.5*Inputs!$B$8^2)*$B$2+Inputs!$B$8*SQRT($B$2)*MC_Shocks!AM216)</f>
        <v>603.240748952792</v>
      </c>
      <c r="AP219" s="0" t="n">
        <f aca="false">AO219*EXP((Inputs!$B$6-Inputs!$B$7-0.5*Inputs!$B$8^2)*$B$2+Inputs!$B$8*SQRT($B$2)*MC_Shocks!AN216)</f>
        <v>599.12552341015</v>
      </c>
      <c r="AQ219" s="0" t="n">
        <f aca="false">AP219*EXP((Inputs!$B$6-Inputs!$B$7-0.5*Inputs!$B$8^2)*$B$2+Inputs!$B$8*SQRT($B$2)*MC_Shocks!AO216)</f>
        <v>605.287047022373</v>
      </c>
      <c r="AR219" s="0" t="n">
        <f aca="false">AQ219*EXP((Inputs!$B$6-Inputs!$B$7-0.5*Inputs!$B$8^2)*$B$2+Inputs!$B$8*SQRT($B$2)*MC_Shocks!AP216)</f>
        <v>603.556656068213</v>
      </c>
      <c r="AS219" s="0" t="n">
        <f aca="false">AR219*EXP((Inputs!$B$6-Inputs!$B$7-0.5*Inputs!$B$8^2)*$B$2+Inputs!$B$8*SQRT($B$2)*MC_Shocks!AQ216)</f>
        <v>600.152342588825</v>
      </c>
      <c r="AT219" s="0" t="n">
        <f aca="false">AS219*EXP((Inputs!$B$6-Inputs!$B$7-0.5*Inputs!$B$8^2)*$B$2+Inputs!$B$8*SQRT($B$2)*MC_Shocks!AR216)</f>
        <v>603.584532727125</v>
      </c>
      <c r="AU219" s="0" t="n">
        <f aca="false">AT219*EXP((Inputs!$B$6-Inputs!$B$7-0.5*Inputs!$B$8^2)*$B$2+Inputs!$B$8*SQRT($B$2)*MC_Shocks!AS216)</f>
        <v>597.067482648508</v>
      </c>
      <c r="AV219" s="0" t="n">
        <f aca="false">AU219*EXP((Inputs!$B$6-Inputs!$B$7-0.5*Inputs!$B$8^2)*$B$2+Inputs!$B$8*SQRT($B$2)*MC_Shocks!AT216)</f>
        <v>600.092283099204</v>
      </c>
      <c r="AW219" s="0" t="n">
        <f aca="false">AV219*EXP((Inputs!$B$6-Inputs!$B$7-0.5*Inputs!$B$8^2)*$B$2+Inputs!$B$8*SQRT($B$2)*MC_Shocks!AU216)</f>
        <v>608.690270138537</v>
      </c>
      <c r="AX219" s="0" t="n">
        <f aca="false">AW219*EXP((Inputs!$B$6-Inputs!$B$7-0.5*Inputs!$B$8^2)*$B$2+Inputs!$B$8*SQRT($B$2)*MC_Shocks!AV216)</f>
        <v>611.490094472395</v>
      </c>
      <c r="AY219" s="0" t="n">
        <f aca="false">AX219*EXP((Inputs!$B$6-Inputs!$B$7-0.5*Inputs!$B$8^2)*$B$2+Inputs!$B$8*SQRT($B$2)*MC_Shocks!AW216)</f>
        <v>614.650311206203</v>
      </c>
      <c r="AZ219" s="0" t="n">
        <f aca="false">AY219*EXP((Inputs!$B$6-Inputs!$B$7-0.5*Inputs!$B$8^2)*$B$2+Inputs!$B$8*SQRT($B$2)*MC_Shocks!AX216)</f>
        <v>618.96577966143</v>
      </c>
      <c r="BA219" s="0" t="n">
        <f aca="false">AZ219*EXP((Inputs!$B$6-Inputs!$B$7-0.5*Inputs!$B$8^2)*$B$2+Inputs!$B$8*SQRT($B$2)*MC_Shocks!AY216)</f>
        <v>627.477216946386</v>
      </c>
      <c r="BB219" s="0" t="n">
        <f aca="false">BA219*EXP((Inputs!$B$6-Inputs!$B$7-0.5*Inputs!$B$8^2)*$B$2+Inputs!$B$8*SQRT($B$2)*MC_Shocks!AZ216)</f>
        <v>633.588526547669</v>
      </c>
      <c r="BC219" s="0" t="n">
        <f aca="false">BB219*EXP((Inputs!$B$6-Inputs!$B$7-0.5*Inputs!$B$8^2)*$B$2+Inputs!$B$8*SQRT($B$2)*MC_Shocks!BA216)</f>
        <v>635.862244035223</v>
      </c>
      <c r="BD219" s="0" t="n">
        <f aca="false">BC219*EXP((Inputs!$B$6-Inputs!$B$7-0.5*Inputs!$B$8^2)*$B$2+Inputs!$B$8*SQRT($B$2)*MC_Shocks!BB216)</f>
        <v>640.498516630603</v>
      </c>
      <c r="BE219" s="0" t="n">
        <f aca="false">BD219*EXP((Inputs!$B$6-Inputs!$B$7-0.5*Inputs!$B$8^2)*$B$2+Inputs!$B$8*SQRT($B$2)*MC_Shocks!BC216)</f>
        <v>636.0728150755</v>
      </c>
      <c r="BF219" s="0" t="n">
        <f aca="false">BE219*EXP((Inputs!$B$6-Inputs!$B$7-0.5*Inputs!$B$8^2)*$B$2+Inputs!$B$8*SQRT($B$2)*MC_Shocks!BD216)</f>
        <v>640.062405619301</v>
      </c>
      <c r="BG219" s="0" t="n">
        <f aca="false">BF219*EXP((Inputs!$B$6-Inputs!$B$7-0.5*Inputs!$B$8^2)*$B$2+Inputs!$B$8*SQRT($B$2)*MC_Shocks!BE216)</f>
        <v>635.036813871115</v>
      </c>
      <c r="BH219" s="0" t="n">
        <f aca="false">BG219*EXP((Inputs!$B$6-Inputs!$B$7-0.5*Inputs!$B$8^2)*$B$2+Inputs!$B$8*SQRT($B$2)*MC_Shocks!BF216)</f>
        <v>633.250276173237</v>
      </c>
      <c r="BI219" s="0" t="n">
        <f aca="false">BH219*EXP((Inputs!$B$6-Inputs!$B$7-0.5*Inputs!$B$8^2)*$B$2+Inputs!$B$8*SQRT($B$2)*MC_Shocks!BG216)</f>
        <v>618.010969475771</v>
      </c>
      <c r="BJ219" s="0" t="n">
        <f aca="false">BI219*EXP((Inputs!$B$6-Inputs!$B$7-0.5*Inputs!$B$8^2)*$B$2+Inputs!$B$8*SQRT($B$2)*MC_Shocks!BH216)</f>
        <v>620.04066264583</v>
      </c>
      <c r="BK219" s="0" t="n">
        <f aca="false">BJ219*EXP((Inputs!$B$6-Inputs!$B$7-0.5*Inputs!$B$8^2)*$B$2+Inputs!$B$8*SQRT($B$2)*MC_Shocks!BI216)</f>
        <v>616.939878174028</v>
      </c>
      <c r="BL219" s="0" t="n">
        <f aca="false">BK219*EXP((Inputs!$B$6-Inputs!$B$7-0.5*Inputs!$B$8^2)*$B$2+Inputs!$B$8*SQRT($B$2)*MC_Shocks!BJ216)</f>
        <v>622.460751360851</v>
      </c>
      <c r="BM219" s="0" t="n">
        <f aca="false">BL219*EXP((Inputs!$B$6-Inputs!$B$7-0.5*Inputs!$B$8^2)*$B$2+Inputs!$B$8*SQRT($B$2)*MC_Shocks!BK216)</f>
        <v>624.449390843168</v>
      </c>
      <c r="BN219" s="0" t="n">
        <f aca="false">AVERAGE(C219:BM219)</f>
        <v>603.072348656071</v>
      </c>
      <c r="BO219" s="0" t="n">
        <f aca="false">MAX(B219:BM219)</f>
        <v>640.498516630603</v>
      </c>
      <c r="BP219" s="0" t="n">
        <f aca="false">MAX(BM219-Inputs!$B$4,0)</f>
        <v>49.4493908431684</v>
      </c>
      <c r="BQ219" s="0" t="n">
        <f aca="false">MAX(Inputs!$B$4-BM219,0)</f>
        <v>0</v>
      </c>
      <c r="BR219" s="0" t="n">
        <f aca="false">MAX(BN219-Inputs!$B$4,0)</f>
        <v>28.0723486560713</v>
      </c>
      <c r="BS219" s="0" t="n">
        <f aca="false">IF(BO219&gt;=Inputs!$B$9,0,MAX(BM219-Inputs!$B$4,0))</f>
        <v>0</v>
      </c>
    </row>
    <row r="220" customFormat="false" ht="15" hidden="false" customHeight="false" outlineLevel="0" collapsed="false">
      <c r="A220" s="0" t="n">
        <v>216</v>
      </c>
      <c r="B220" s="0" t="n">
        <f aca="false">Inputs!$B$3</f>
        <v>574.788024902344</v>
      </c>
      <c r="C220" s="0" t="n">
        <f aca="false">B220*EXP((Inputs!$B$6-Inputs!$B$7-0.5*Inputs!$B$8^2)*$B$2+Inputs!$B$8*SQRT($B$2)*MC_Shocks!A217)</f>
        <v>579.991273113964</v>
      </c>
      <c r="D220" s="0" t="n">
        <f aca="false">C220*EXP((Inputs!$B$6-Inputs!$B$7-0.5*Inputs!$B$8^2)*$B$2+Inputs!$B$8*SQRT($B$2)*MC_Shocks!B217)</f>
        <v>575.081204290911</v>
      </c>
      <c r="E220" s="0" t="n">
        <f aca="false">D220*EXP((Inputs!$B$6-Inputs!$B$7-0.5*Inputs!$B$8^2)*$B$2+Inputs!$B$8*SQRT($B$2)*MC_Shocks!C217)</f>
        <v>579.892684276679</v>
      </c>
      <c r="F220" s="0" t="n">
        <f aca="false">E220*EXP((Inputs!$B$6-Inputs!$B$7-0.5*Inputs!$B$8^2)*$B$2+Inputs!$B$8*SQRT($B$2)*MC_Shocks!D217)</f>
        <v>589.7171783483</v>
      </c>
      <c r="G220" s="0" t="n">
        <f aca="false">F220*EXP((Inputs!$B$6-Inputs!$B$7-0.5*Inputs!$B$8^2)*$B$2+Inputs!$B$8*SQRT($B$2)*MC_Shocks!E217)</f>
        <v>593.358891309743</v>
      </c>
      <c r="H220" s="0" t="n">
        <f aca="false">G220*EXP((Inputs!$B$6-Inputs!$B$7-0.5*Inputs!$B$8^2)*$B$2+Inputs!$B$8*SQRT($B$2)*MC_Shocks!F217)</f>
        <v>597.147149439729</v>
      </c>
      <c r="I220" s="0" t="n">
        <f aca="false">H220*EXP((Inputs!$B$6-Inputs!$B$7-0.5*Inputs!$B$8^2)*$B$2+Inputs!$B$8*SQRT($B$2)*MC_Shocks!G217)</f>
        <v>598.007504952552</v>
      </c>
      <c r="J220" s="0" t="n">
        <f aca="false">I220*EXP((Inputs!$B$6-Inputs!$B$7-0.5*Inputs!$B$8^2)*$B$2+Inputs!$B$8*SQRT($B$2)*MC_Shocks!H217)</f>
        <v>595.57984160491</v>
      </c>
      <c r="K220" s="0" t="n">
        <f aca="false">J220*EXP((Inputs!$B$6-Inputs!$B$7-0.5*Inputs!$B$8^2)*$B$2+Inputs!$B$8*SQRT($B$2)*MC_Shocks!I217)</f>
        <v>599.243659072329</v>
      </c>
      <c r="L220" s="0" t="n">
        <f aca="false">K220*EXP((Inputs!$B$6-Inputs!$B$7-0.5*Inputs!$B$8^2)*$B$2+Inputs!$B$8*SQRT($B$2)*MC_Shocks!J217)</f>
        <v>592.182534446626</v>
      </c>
      <c r="M220" s="0" t="n">
        <f aca="false">L220*EXP((Inputs!$B$6-Inputs!$B$7-0.5*Inputs!$B$8^2)*$B$2+Inputs!$B$8*SQRT($B$2)*MC_Shocks!K217)</f>
        <v>590.278946107553</v>
      </c>
      <c r="N220" s="0" t="n">
        <f aca="false">M220*EXP((Inputs!$B$6-Inputs!$B$7-0.5*Inputs!$B$8^2)*$B$2+Inputs!$B$8*SQRT($B$2)*MC_Shocks!L217)</f>
        <v>582.098582071688</v>
      </c>
      <c r="O220" s="0" t="n">
        <f aca="false">N220*EXP((Inputs!$B$6-Inputs!$B$7-0.5*Inputs!$B$8^2)*$B$2+Inputs!$B$8*SQRT($B$2)*MC_Shocks!M217)</f>
        <v>578.912919128902</v>
      </c>
      <c r="P220" s="0" t="n">
        <f aca="false">O220*EXP((Inputs!$B$6-Inputs!$B$7-0.5*Inputs!$B$8^2)*$B$2+Inputs!$B$8*SQRT($B$2)*MC_Shocks!N217)</f>
        <v>581.923917882732</v>
      </c>
      <c r="Q220" s="0" t="n">
        <f aca="false">P220*EXP((Inputs!$B$6-Inputs!$B$7-0.5*Inputs!$B$8^2)*$B$2+Inputs!$B$8*SQRT($B$2)*MC_Shocks!O217)</f>
        <v>584.316803533887</v>
      </c>
      <c r="R220" s="0" t="n">
        <f aca="false">Q220*EXP((Inputs!$B$6-Inputs!$B$7-0.5*Inputs!$B$8^2)*$B$2+Inputs!$B$8*SQRT($B$2)*MC_Shocks!P217)</f>
        <v>584.607996767084</v>
      </c>
      <c r="S220" s="0" t="n">
        <f aca="false">R220*EXP((Inputs!$B$6-Inputs!$B$7-0.5*Inputs!$B$8^2)*$B$2+Inputs!$B$8*SQRT($B$2)*MC_Shocks!Q217)</f>
        <v>585.454017068546</v>
      </c>
      <c r="T220" s="0" t="n">
        <f aca="false">S220*EXP((Inputs!$B$6-Inputs!$B$7-0.5*Inputs!$B$8^2)*$B$2+Inputs!$B$8*SQRT($B$2)*MC_Shocks!R217)</f>
        <v>576.814936483065</v>
      </c>
      <c r="U220" s="0" t="n">
        <f aca="false">T220*EXP((Inputs!$B$6-Inputs!$B$7-0.5*Inputs!$B$8^2)*$B$2+Inputs!$B$8*SQRT($B$2)*MC_Shocks!S217)</f>
        <v>575.166915641941</v>
      </c>
      <c r="V220" s="0" t="n">
        <f aca="false">U220*EXP((Inputs!$B$6-Inputs!$B$7-0.5*Inputs!$B$8^2)*$B$2+Inputs!$B$8*SQRT($B$2)*MC_Shocks!T217)</f>
        <v>572.120411449281</v>
      </c>
      <c r="W220" s="0" t="n">
        <f aca="false">V220*EXP((Inputs!$B$6-Inputs!$B$7-0.5*Inputs!$B$8^2)*$B$2+Inputs!$B$8*SQRT($B$2)*MC_Shocks!U217)</f>
        <v>569.190691062628</v>
      </c>
      <c r="X220" s="0" t="n">
        <f aca="false">W220*EXP((Inputs!$B$6-Inputs!$B$7-0.5*Inputs!$B$8^2)*$B$2+Inputs!$B$8*SQRT($B$2)*MC_Shocks!V217)</f>
        <v>571.958406733279</v>
      </c>
      <c r="Y220" s="0" t="n">
        <f aca="false">X220*EXP((Inputs!$B$6-Inputs!$B$7-0.5*Inputs!$B$8^2)*$B$2+Inputs!$B$8*SQRT($B$2)*MC_Shocks!W217)</f>
        <v>568.120889615543</v>
      </c>
      <c r="Z220" s="0" t="n">
        <f aca="false">Y220*EXP((Inputs!$B$6-Inputs!$B$7-0.5*Inputs!$B$8^2)*$B$2+Inputs!$B$8*SQRT($B$2)*MC_Shocks!X217)</f>
        <v>565.45552657353</v>
      </c>
      <c r="AA220" s="0" t="n">
        <f aca="false">Z220*EXP((Inputs!$B$6-Inputs!$B$7-0.5*Inputs!$B$8^2)*$B$2+Inputs!$B$8*SQRT($B$2)*MC_Shocks!Y217)</f>
        <v>556.223024406868</v>
      </c>
      <c r="AB220" s="0" t="n">
        <f aca="false">AA220*EXP((Inputs!$B$6-Inputs!$B$7-0.5*Inputs!$B$8^2)*$B$2+Inputs!$B$8*SQRT($B$2)*MC_Shocks!Z217)</f>
        <v>554.979067521939</v>
      </c>
      <c r="AC220" s="0" t="n">
        <f aca="false">AB220*EXP((Inputs!$B$6-Inputs!$B$7-0.5*Inputs!$B$8^2)*$B$2+Inputs!$B$8*SQRT($B$2)*MC_Shocks!AA217)</f>
        <v>550.262232935237</v>
      </c>
      <c r="AD220" s="0" t="n">
        <f aca="false">AC220*EXP((Inputs!$B$6-Inputs!$B$7-0.5*Inputs!$B$8^2)*$B$2+Inputs!$B$8*SQRT($B$2)*MC_Shocks!AB217)</f>
        <v>550.660018948939</v>
      </c>
      <c r="AE220" s="0" t="n">
        <f aca="false">AD220*EXP((Inputs!$B$6-Inputs!$B$7-0.5*Inputs!$B$8^2)*$B$2+Inputs!$B$8*SQRT($B$2)*MC_Shocks!AC217)</f>
        <v>546.572421671154</v>
      </c>
      <c r="AF220" s="0" t="n">
        <f aca="false">AE220*EXP((Inputs!$B$6-Inputs!$B$7-0.5*Inputs!$B$8^2)*$B$2+Inputs!$B$8*SQRT($B$2)*MC_Shocks!AD217)</f>
        <v>547.077500486313</v>
      </c>
      <c r="AG220" s="0" t="n">
        <f aca="false">AF220*EXP((Inputs!$B$6-Inputs!$B$7-0.5*Inputs!$B$8^2)*$B$2+Inputs!$B$8*SQRT($B$2)*MC_Shocks!AE217)</f>
        <v>546.501480350831</v>
      </c>
      <c r="AH220" s="0" t="n">
        <f aca="false">AG220*EXP((Inputs!$B$6-Inputs!$B$7-0.5*Inputs!$B$8^2)*$B$2+Inputs!$B$8*SQRT($B$2)*MC_Shocks!AF217)</f>
        <v>553.850938385896</v>
      </c>
      <c r="AI220" s="0" t="n">
        <f aca="false">AH220*EXP((Inputs!$B$6-Inputs!$B$7-0.5*Inputs!$B$8^2)*$B$2+Inputs!$B$8*SQRT($B$2)*MC_Shocks!AG217)</f>
        <v>556.092320655645</v>
      </c>
      <c r="AJ220" s="0" t="n">
        <f aca="false">AI220*EXP((Inputs!$B$6-Inputs!$B$7-0.5*Inputs!$B$8^2)*$B$2+Inputs!$B$8*SQRT($B$2)*MC_Shocks!AH217)</f>
        <v>548.087462363005</v>
      </c>
      <c r="AK220" s="0" t="n">
        <f aca="false">AJ220*EXP((Inputs!$B$6-Inputs!$B$7-0.5*Inputs!$B$8^2)*$B$2+Inputs!$B$8*SQRT($B$2)*MC_Shocks!AI217)</f>
        <v>542.666467530234</v>
      </c>
      <c r="AL220" s="0" t="n">
        <f aca="false">AK220*EXP((Inputs!$B$6-Inputs!$B$7-0.5*Inputs!$B$8^2)*$B$2+Inputs!$B$8*SQRT($B$2)*MC_Shocks!AJ217)</f>
        <v>542.955400733884</v>
      </c>
      <c r="AM220" s="0" t="n">
        <f aca="false">AL220*EXP((Inputs!$B$6-Inputs!$B$7-0.5*Inputs!$B$8^2)*$B$2+Inputs!$B$8*SQRT($B$2)*MC_Shocks!AK217)</f>
        <v>539.015895854418</v>
      </c>
      <c r="AN220" s="0" t="n">
        <f aca="false">AM220*EXP((Inputs!$B$6-Inputs!$B$7-0.5*Inputs!$B$8^2)*$B$2+Inputs!$B$8*SQRT($B$2)*MC_Shocks!AL217)</f>
        <v>526.521116791984</v>
      </c>
      <c r="AO220" s="0" t="n">
        <f aca="false">AN220*EXP((Inputs!$B$6-Inputs!$B$7-0.5*Inputs!$B$8^2)*$B$2+Inputs!$B$8*SQRT($B$2)*MC_Shocks!AM217)</f>
        <v>532.238482675689</v>
      </c>
      <c r="AP220" s="0" t="n">
        <f aca="false">AO220*EXP((Inputs!$B$6-Inputs!$B$7-0.5*Inputs!$B$8^2)*$B$2+Inputs!$B$8*SQRT($B$2)*MC_Shocks!AN217)</f>
        <v>535.338630752268</v>
      </c>
      <c r="AQ220" s="0" t="n">
        <f aca="false">AP220*EXP((Inputs!$B$6-Inputs!$B$7-0.5*Inputs!$B$8^2)*$B$2+Inputs!$B$8*SQRT($B$2)*MC_Shocks!AO217)</f>
        <v>537.606413099901</v>
      </c>
      <c r="AR220" s="0" t="n">
        <f aca="false">AQ220*EXP((Inputs!$B$6-Inputs!$B$7-0.5*Inputs!$B$8^2)*$B$2+Inputs!$B$8*SQRT($B$2)*MC_Shocks!AP217)</f>
        <v>535.072994528576</v>
      </c>
      <c r="AS220" s="0" t="n">
        <f aca="false">AR220*EXP((Inputs!$B$6-Inputs!$B$7-0.5*Inputs!$B$8^2)*$B$2+Inputs!$B$8*SQRT($B$2)*MC_Shocks!AQ217)</f>
        <v>536.94208891019</v>
      </c>
      <c r="AT220" s="0" t="n">
        <f aca="false">AS220*EXP((Inputs!$B$6-Inputs!$B$7-0.5*Inputs!$B$8^2)*$B$2+Inputs!$B$8*SQRT($B$2)*MC_Shocks!AR217)</f>
        <v>534.000572768742</v>
      </c>
      <c r="AU220" s="0" t="n">
        <f aca="false">AT220*EXP((Inputs!$B$6-Inputs!$B$7-0.5*Inputs!$B$8^2)*$B$2+Inputs!$B$8*SQRT($B$2)*MC_Shocks!AS217)</f>
        <v>534.919551331115</v>
      </c>
      <c r="AV220" s="0" t="n">
        <f aca="false">AU220*EXP((Inputs!$B$6-Inputs!$B$7-0.5*Inputs!$B$8^2)*$B$2+Inputs!$B$8*SQRT($B$2)*MC_Shocks!AT217)</f>
        <v>531.077382909631</v>
      </c>
      <c r="AW220" s="0" t="n">
        <f aca="false">AV220*EXP((Inputs!$B$6-Inputs!$B$7-0.5*Inputs!$B$8^2)*$B$2+Inputs!$B$8*SQRT($B$2)*MC_Shocks!AU217)</f>
        <v>537.554809508082</v>
      </c>
      <c r="AX220" s="0" t="n">
        <f aca="false">AW220*EXP((Inputs!$B$6-Inputs!$B$7-0.5*Inputs!$B$8^2)*$B$2+Inputs!$B$8*SQRT($B$2)*MC_Shocks!AV217)</f>
        <v>530.950304095928</v>
      </c>
      <c r="AY220" s="0" t="n">
        <f aca="false">AX220*EXP((Inputs!$B$6-Inputs!$B$7-0.5*Inputs!$B$8^2)*$B$2+Inputs!$B$8*SQRT($B$2)*MC_Shocks!AW217)</f>
        <v>536.216723824045</v>
      </c>
      <c r="AZ220" s="0" t="n">
        <f aca="false">AY220*EXP((Inputs!$B$6-Inputs!$B$7-0.5*Inputs!$B$8^2)*$B$2+Inputs!$B$8*SQRT($B$2)*MC_Shocks!AX217)</f>
        <v>536.432887099601</v>
      </c>
      <c r="BA220" s="0" t="n">
        <f aca="false">AZ220*EXP((Inputs!$B$6-Inputs!$B$7-0.5*Inputs!$B$8^2)*$B$2+Inputs!$B$8*SQRT($B$2)*MC_Shocks!AY217)</f>
        <v>534.404405195322</v>
      </c>
      <c r="BB220" s="0" t="n">
        <f aca="false">BA220*EXP((Inputs!$B$6-Inputs!$B$7-0.5*Inputs!$B$8^2)*$B$2+Inputs!$B$8*SQRT($B$2)*MC_Shocks!AZ217)</f>
        <v>535.163346481066</v>
      </c>
      <c r="BC220" s="0" t="n">
        <f aca="false">BB220*EXP((Inputs!$B$6-Inputs!$B$7-0.5*Inputs!$B$8^2)*$B$2+Inputs!$B$8*SQRT($B$2)*MC_Shocks!BA217)</f>
        <v>538.336575549357</v>
      </c>
      <c r="BD220" s="0" t="n">
        <f aca="false">BC220*EXP((Inputs!$B$6-Inputs!$B$7-0.5*Inputs!$B$8^2)*$B$2+Inputs!$B$8*SQRT($B$2)*MC_Shocks!BB217)</f>
        <v>544.256501538911</v>
      </c>
      <c r="BE220" s="0" t="n">
        <f aca="false">BD220*EXP((Inputs!$B$6-Inputs!$B$7-0.5*Inputs!$B$8^2)*$B$2+Inputs!$B$8*SQRT($B$2)*MC_Shocks!BC217)</f>
        <v>545.661666368619</v>
      </c>
      <c r="BF220" s="0" t="n">
        <f aca="false">BE220*EXP((Inputs!$B$6-Inputs!$B$7-0.5*Inputs!$B$8^2)*$B$2+Inputs!$B$8*SQRT($B$2)*MC_Shocks!BD217)</f>
        <v>541.870799348336</v>
      </c>
      <c r="BG220" s="0" t="n">
        <f aca="false">BF220*EXP((Inputs!$B$6-Inputs!$B$7-0.5*Inputs!$B$8^2)*$B$2+Inputs!$B$8*SQRT($B$2)*MC_Shocks!BE217)</f>
        <v>542.161124401034</v>
      </c>
      <c r="BH220" s="0" t="n">
        <f aca="false">BG220*EXP((Inputs!$B$6-Inputs!$B$7-0.5*Inputs!$B$8^2)*$B$2+Inputs!$B$8*SQRT($B$2)*MC_Shocks!BF217)</f>
        <v>550.083515095308</v>
      </c>
      <c r="BI220" s="0" t="n">
        <f aca="false">BH220*EXP((Inputs!$B$6-Inputs!$B$7-0.5*Inputs!$B$8^2)*$B$2+Inputs!$B$8*SQRT($B$2)*MC_Shocks!BG217)</f>
        <v>556.048498358578</v>
      </c>
      <c r="BJ220" s="0" t="n">
        <f aca="false">BI220*EXP((Inputs!$B$6-Inputs!$B$7-0.5*Inputs!$B$8^2)*$B$2+Inputs!$B$8*SQRT($B$2)*MC_Shocks!BH217)</f>
        <v>560.12447210069</v>
      </c>
      <c r="BK220" s="0" t="n">
        <f aca="false">BJ220*EXP((Inputs!$B$6-Inputs!$B$7-0.5*Inputs!$B$8^2)*$B$2+Inputs!$B$8*SQRT($B$2)*MC_Shocks!BI217)</f>
        <v>563.724418519585</v>
      </c>
      <c r="BL220" s="0" t="n">
        <f aca="false">BK220*EXP((Inputs!$B$6-Inputs!$B$7-0.5*Inputs!$B$8^2)*$B$2+Inputs!$B$8*SQRT($B$2)*MC_Shocks!BJ217)</f>
        <v>566.914529323528</v>
      </c>
      <c r="BM220" s="0" t="n">
        <f aca="false">BL220*EXP((Inputs!$B$6-Inputs!$B$7-0.5*Inputs!$B$8^2)*$B$2+Inputs!$B$8*SQRT($B$2)*MC_Shocks!BK217)</f>
        <v>572.203807671666</v>
      </c>
      <c r="BN220" s="0" t="n">
        <f aca="false">AVERAGE(C220:BM220)</f>
        <v>559.006233826469</v>
      </c>
      <c r="BO220" s="0" t="n">
        <f aca="false">MAX(B220:BM220)</f>
        <v>599.243659072329</v>
      </c>
      <c r="BP220" s="0" t="n">
        <f aca="false">MAX(BM220-Inputs!$B$4,0)</f>
        <v>0</v>
      </c>
      <c r="BQ220" s="0" t="n">
        <f aca="false">MAX(Inputs!$B$4-BM220,0)</f>
        <v>2.79619232833443</v>
      </c>
      <c r="BR220" s="0" t="n">
        <f aca="false">MAX(BN220-Inputs!$B$4,0)</f>
        <v>0</v>
      </c>
      <c r="BS220" s="0" t="n">
        <f aca="false">IF(BO220&gt;=Inputs!$B$9,0,MAX(BM220-Inputs!$B$4,0))</f>
        <v>0</v>
      </c>
    </row>
    <row r="221" customFormat="false" ht="15" hidden="false" customHeight="false" outlineLevel="0" collapsed="false">
      <c r="A221" s="0" t="n">
        <v>217</v>
      </c>
      <c r="B221" s="0" t="n">
        <f aca="false">Inputs!$B$3</f>
        <v>574.788024902344</v>
      </c>
      <c r="C221" s="0" t="n">
        <f aca="false">B221*EXP((Inputs!$B$6-Inputs!$B$7-0.5*Inputs!$B$8^2)*$B$2+Inputs!$B$8*SQRT($B$2)*MC_Shocks!A218)</f>
        <v>572.763693772484</v>
      </c>
      <c r="D221" s="0" t="n">
        <f aca="false">C221*EXP((Inputs!$B$6-Inputs!$B$7-0.5*Inputs!$B$8^2)*$B$2+Inputs!$B$8*SQRT($B$2)*MC_Shocks!B218)</f>
        <v>566.693001023407</v>
      </c>
      <c r="E221" s="0" t="n">
        <f aca="false">D221*EXP((Inputs!$B$6-Inputs!$B$7-0.5*Inputs!$B$8^2)*$B$2+Inputs!$B$8*SQRT($B$2)*MC_Shocks!C218)</f>
        <v>567.056781518536</v>
      </c>
      <c r="F221" s="0" t="n">
        <f aca="false">E221*EXP((Inputs!$B$6-Inputs!$B$7-0.5*Inputs!$B$8^2)*$B$2+Inputs!$B$8*SQRT($B$2)*MC_Shocks!D218)</f>
        <v>563.443987443686</v>
      </c>
      <c r="G221" s="0" t="n">
        <f aca="false">F221*EXP((Inputs!$B$6-Inputs!$B$7-0.5*Inputs!$B$8^2)*$B$2+Inputs!$B$8*SQRT($B$2)*MC_Shocks!E218)</f>
        <v>558.800664537066</v>
      </c>
      <c r="H221" s="0" t="n">
        <f aca="false">G221*EXP((Inputs!$B$6-Inputs!$B$7-0.5*Inputs!$B$8^2)*$B$2+Inputs!$B$8*SQRT($B$2)*MC_Shocks!F218)</f>
        <v>555.669227403155</v>
      </c>
      <c r="I221" s="0" t="n">
        <f aca="false">H221*EXP((Inputs!$B$6-Inputs!$B$7-0.5*Inputs!$B$8^2)*$B$2+Inputs!$B$8*SQRT($B$2)*MC_Shocks!G218)</f>
        <v>566.786918840134</v>
      </c>
      <c r="J221" s="0" t="n">
        <f aca="false">I221*EXP((Inputs!$B$6-Inputs!$B$7-0.5*Inputs!$B$8^2)*$B$2+Inputs!$B$8*SQRT($B$2)*MC_Shocks!H218)</f>
        <v>567.452830425043</v>
      </c>
      <c r="K221" s="0" t="n">
        <f aca="false">J221*EXP((Inputs!$B$6-Inputs!$B$7-0.5*Inputs!$B$8^2)*$B$2+Inputs!$B$8*SQRT($B$2)*MC_Shocks!I218)</f>
        <v>569.13801177631</v>
      </c>
      <c r="L221" s="0" t="n">
        <f aca="false">K221*EXP((Inputs!$B$6-Inputs!$B$7-0.5*Inputs!$B$8^2)*$B$2+Inputs!$B$8*SQRT($B$2)*MC_Shocks!J218)</f>
        <v>563.698947202955</v>
      </c>
      <c r="M221" s="0" t="n">
        <f aca="false">L221*EXP((Inputs!$B$6-Inputs!$B$7-0.5*Inputs!$B$8^2)*$B$2+Inputs!$B$8*SQRT($B$2)*MC_Shocks!K218)</f>
        <v>555.566456099166</v>
      </c>
      <c r="N221" s="0" t="n">
        <f aca="false">M221*EXP((Inputs!$B$6-Inputs!$B$7-0.5*Inputs!$B$8^2)*$B$2+Inputs!$B$8*SQRT($B$2)*MC_Shocks!L218)</f>
        <v>552.020426390243</v>
      </c>
      <c r="O221" s="0" t="n">
        <f aca="false">N221*EXP((Inputs!$B$6-Inputs!$B$7-0.5*Inputs!$B$8^2)*$B$2+Inputs!$B$8*SQRT($B$2)*MC_Shocks!M218)</f>
        <v>558.407245650412</v>
      </c>
      <c r="P221" s="0" t="n">
        <f aca="false">O221*EXP((Inputs!$B$6-Inputs!$B$7-0.5*Inputs!$B$8^2)*$B$2+Inputs!$B$8*SQRT($B$2)*MC_Shocks!N218)</f>
        <v>559.942807497056</v>
      </c>
      <c r="Q221" s="0" t="n">
        <f aca="false">P221*EXP((Inputs!$B$6-Inputs!$B$7-0.5*Inputs!$B$8^2)*$B$2+Inputs!$B$8*SQRT($B$2)*MC_Shocks!O218)</f>
        <v>562.661164812847</v>
      </c>
      <c r="R221" s="0" t="n">
        <f aca="false">Q221*EXP((Inputs!$B$6-Inputs!$B$7-0.5*Inputs!$B$8^2)*$B$2+Inputs!$B$8*SQRT($B$2)*MC_Shocks!P218)</f>
        <v>566.020870699358</v>
      </c>
      <c r="S221" s="0" t="n">
        <f aca="false">R221*EXP((Inputs!$B$6-Inputs!$B$7-0.5*Inputs!$B$8^2)*$B$2+Inputs!$B$8*SQRT($B$2)*MC_Shocks!Q218)</f>
        <v>563.424943547918</v>
      </c>
      <c r="T221" s="0" t="n">
        <f aca="false">S221*EXP((Inputs!$B$6-Inputs!$B$7-0.5*Inputs!$B$8^2)*$B$2+Inputs!$B$8*SQRT($B$2)*MC_Shocks!R218)</f>
        <v>569.716650158983</v>
      </c>
      <c r="U221" s="0" t="n">
        <f aca="false">T221*EXP((Inputs!$B$6-Inputs!$B$7-0.5*Inputs!$B$8^2)*$B$2+Inputs!$B$8*SQRT($B$2)*MC_Shocks!S218)</f>
        <v>566.917291076036</v>
      </c>
      <c r="V221" s="0" t="n">
        <f aca="false">U221*EXP((Inputs!$B$6-Inputs!$B$7-0.5*Inputs!$B$8^2)*$B$2+Inputs!$B$8*SQRT($B$2)*MC_Shocks!T218)</f>
        <v>573.33107152755</v>
      </c>
      <c r="W221" s="0" t="n">
        <f aca="false">V221*EXP((Inputs!$B$6-Inputs!$B$7-0.5*Inputs!$B$8^2)*$B$2+Inputs!$B$8*SQRT($B$2)*MC_Shocks!U218)</f>
        <v>575.400563009809</v>
      </c>
      <c r="X221" s="0" t="n">
        <f aca="false">W221*EXP((Inputs!$B$6-Inputs!$B$7-0.5*Inputs!$B$8^2)*$B$2+Inputs!$B$8*SQRT($B$2)*MC_Shocks!V218)</f>
        <v>567.345424148211</v>
      </c>
      <c r="Y221" s="0" t="n">
        <f aca="false">X221*EXP((Inputs!$B$6-Inputs!$B$7-0.5*Inputs!$B$8^2)*$B$2+Inputs!$B$8*SQRT($B$2)*MC_Shocks!W218)</f>
        <v>564.042007181588</v>
      </c>
      <c r="Z221" s="0" t="n">
        <f aca="false">Y221*EXP((Inputs!$B$6-Inputs!$B$7-0.5*Inputs!$B$8^2)*$B$2+Inputs!$B$8*SQRT($B$2)*MC_Shocks!X218)</f>
        <v>556.163997073436</v>
      </c>
      <c r="AA221" s="0" t="n">
        <f aca="false">Z221*EXP((Inputs!$B$6-Inputs!$B$7-0.5*Inputs!$B$8^2)*$B$2+Inputs!$B$8*SQRT($B$2)*MC_Shocks!Y218)</f>
        <v>561.373134891507</v>
      </c>
      <c r="AB221" s="0" t="n">
        <f aca="false">AA221*EXP((Inputs!$B$6-Inputs!$B$7-0.5*Inputs!$B$8^2)*$B$2+Inputs!$B$8*SQRT($B$2)*MC_Shocks!Z218)</f>
        <v>561.315935336052</v>
      </c>
      <c r="AC221" s="0" t="n">
        <f aca="false">AB221*EXP((Inputs!$B$6-Inputs!$B$7-0.5*Inputs!$B$8^2)*$B$2+Inputs!$B$8*SQRT($B$2)*MC_Shocks!AA218)</f>
        <v>551.532565376828</v>
      </c>
      <c r="AD221" s="0" t="n">
        <f aca="false">AC221*EXP((Inputs!$B$6-Inputs!$B$7-0.5*Inputs!$B$8^2)*$B$2+Inputs!$B$8*SQRT($B$2)*MC_Shocks!AB218)</f>
        <v>553.231200785032</v>
      </c>
      <c r="AE221" s="0" t="n">
        <f aca="false">AD221*EXP((Inputs!$B$6-Inputs!$B$7-0.5*Inputs!$B$8^2)*$B$2+Inputs!$B$8*SQRT($B$2)*MC_Shocks!AC218)</f>
        <v>550.930696372278</v>
      </c>
      <c r="AF221" s="0" t="n">
        <f aca="false">AE221*EXP((Inputs!$B$6-Inputs!$B$7-0.5*Inputs!$B$8^2)*$B$2+Inputs!$B$8*SQRT($B$2)*MC_Shocks!AD218)</f>
        <v>544.535085838068</v>
      </c>
      <c r="AG221" s="0" t="n">
        <f aca="false">AF221*EXP((Inputs!$B$6-Inputs!$B$7-0.5*Inputs!$B$8^2)*$B$2+Inputs!$B$8*SQRT($B$2)*MC_Shocks!AE218)</f>
        <v>551.884034801732</v>
      </c>
      <c r="AH221" s="0" t="n">
        <f aca="false">AG221*EXP((Inputs!$B$6-Inputs!$B$7-0.5*Inputs!$B$8^2)*$B$2+Inputs!$B$8*SQRT($B$2)*MC_Shocks!AF218)</f>
        <v>552.406044999382</v>
      </c>
      <c r="AI221" s="0" t="n">
        <f aca="false">AH221*EXP((Inputs!$B$6-Inputs!$B$7-0.5*Inputs!$B$8^2)*$B$2+Inputs!$B$8*SQRT($B$2)*MC_Shocks!AG218)</f>
        <v>551.173649291597</v>
      </c>
      <c r="AJ221" s="0" t="n">
        <f aca="false">AI221*EXP((Inputs!$B$6-Inputs!$B$7-0.5*Inputs!$B$8^2)*$B$2+Inputs!$B$8*SQRT($B$2)*MC_Shocks!AH218)</f>
        <v>549.48178171287</v>
      </c>
      <c r="AK221" s="0" t="n">
        <f aca="false">AJ221*EXP((Inputs!$B$6-Inputs!$B$7-0.5*Inputs!$B$8^2)*$B$2+Inputs!$B$8*SQRT($B$2)*MC_Shocks!AI218)</f>
        <v>542.976021538174</v>
      </c>
      <c r="AL221" s="0" t="n">
        <f aca="false">AK221*EXP((Inputs!$B$6-Inputs!$B$7-0.5*Inputs!$B$8^2)*$B$2+Inputs!$B$8*SQRT($B$2)*MC_Shocks!AJ218)</f>
        <v>537.436466914714</v>
      </c>
      <c r="AM221" s="0" t="n">
        <f aca="false">AL221*EXP((Inputs!$B$6-Inputs!$B$7-0.5*Inputs!$B$8^2)*$B$2+Inputs!$B$8*SQRT($B$2)*MC_Shocks!AK218)</f>
        <v>542.993893688071</v>
      </c>
      <c r="AN221" s="0" t="n">
        <f aca="false">AM221*EXP((Inputs!$B$6-Inputs!$B$7-0.5*Inputs!$B$8^2)*$B$2+Inputs!$B$8*SQRT($B$2)*MC_Shocks!AL218)</f>
        <v>541.007481494461</v>
      </c>
      <c r="AO221" s="0" t="n">
        <f aca="false">AN221*EXP((Inputs!$B$6-Inputs!$B$7-0.5*Inputs!$B$8^2)*$B$2+Inputs!$B$8*SQRT($B$2)*MC_Shocks!AM218)</f>
        <v>541.153243092502</v>
      </c>
      <c r="AP221" s="0" t="n">
        <f aca="false">AO221*EXP((Inputs!$B$6-Inputs!$B$7-0.5*Inputs!$B$8^2)*$B$2+Inputs!$B$8*SQRT($B$2)*MC_Shocks!AN218)</f>
        <v>532.49804781572</v>
      </c>
      <c r="AQ221" s="0" t="n">
        <f aca="false">AP221*EXP((Inputs!$B$6-Inputs!$B$7-0.5*Inputs!$B$8^2)*$B$2+Inputs!$B$8*SQRT($B$2)*MC_Shocks!AO218)</f>
        <v>527.008768292732</v>
      </c>
      <c r="AR221" s="0" t="n">
        <f aca="false">AQ221*EXP((Inputs!$B$6-Inputs!$B$7-0.5*Inputs!$B$8^2)*$B$2+Inputs!$B$8*SQRT($B$2)*MC_Shocks!AP218)</f>
        <v>529.614367474173</v>
      </c>
      <c r="AS221" s="0" t="n">
        <f aca="false">AR221*EXP((Inputs!$B$6-Inputs!$B$7-0.5*Inputs!$B$8^2)*$B$2+Inputs!$B$8*SQRT($B$2)*MC_Shocks!AQ218)</f>
        <v>531.253778955958</v>
      </c>
      <c r="AT221" s="0" t="n">
        <f aca="false">AS221*EXP((Inputs!$B$6-Inputs!$B$7-0.5*Inputs!$B$8^2)*$B$2+Inputs!$B$8*SQRT($B$2)*MC_Shocks!AR218)</f>
        <v>538.745677559616</v>
      </c>
      <c r="AU221" s="0" t="n">
        <f aca="false">AT221*EXP((Inputs!$B$6-Inputs!$B$7-0.5*Inputs!$B$8^2)*$B$2+Inputs!$B$8*SQRT($B$2)*MC_Shocks!AS218)</f>
        <v>544.567317328423</v>
      </c>
      <c r="AV221" s="0" t="n">
        <f aca="false">AU221*EXP((Inputs!$B$6-Inputs!$B$7-0.5*Inputs!$B$8^2)*$B$2+Inputs!$B$8*SQRT($B$2)*MC_Shocks!AT218)</f>
        <v>543.622826506708</v>
      </c>
      <c r="AW221" s="0" t="n">
        <f aca="false">AV221*EXP((Inputs!$B$6-Inputs!$B$7-0.5*Inputs!$B$8^2)*$B$2+Inputs!$B$8*SQRT($B$2)*MC_Shocks!AU218)</f>
        <v>545.717761983682</v>
      </c>
      <c r="AX221" s="0" t="n">
        <f aca="false">AW221*EXP((Inputs!$B$6-Inputs!$B$7-0.5*Inputs!$B$8^2)*$B$2+Inputs!$B$8*SQRT($B$2)*MC_Shocks!AV218)</f>
        <v>544.400205147216</v>
      </c>
      <c r="AY221" s="0" t="n">
        <f aca="false">AX221*EXP((Inputs!$B$6-Inputs!$B$7-0.5*Inputs!$B$8^2)*$B$2+Inputs!$B$8*SQRT($B$2)*MC_Shocks!AW218)</f>
        <v>553.399244104083</v>
      </c>
      <c r="AZ221" s="0" t="n">
        <f aca="false">AY221*EXP((Inputs!$B$6-Inputs!$B$7-0.5*Inputs!$B$8^2)*$B$2+Inputs!$B$8*SQRT($B$2)*MC_Shocks!AX218)</f>
        <v>558.519268245297</v>
      </c>
      <c r="BA221" s="0" t="n">
        <f aca="false">AZ221*EXP((Inputs!$B$6-Inputs!$B$7-0.5*Inputs!$B$8^2)*$B$2+Inputs!$B$8*SQRT($B$2)*MC_Shocks!AY218)</f>
        <v>559.324357485423</v>
      </c>
      <c r="BB221" s="0" t="n">
        <f aca="false">BA221*EXP((Inputs!$B$6-Inputs!$B$7-0.5*Inputs!$B$8^2)*$B$2+Inputs!$B$8*SQRT($B$2)*MC_Shocks!AZ218)</f>
        <v>560.26708221031</v>
      </c>
      <c r="BC221" s="0" t="n">
        <f aca="false">BB221*EXP((Inputs!$B$6-Inputs!$B$7-0.5*Inputs!$B$8^2)*$B$2+Inputs!$B$8*SQRT($B$2)*MC_Shocks!BA218)</f>
        <v>566.779234757196</v>
      </c>
      <c r="BD221" s="0" t="n">
        <f aca="false">BC221*EXP((Inputs!$B$6-Inputs!$B$7-0.5*Inputs!$B$8^2)*$B$2+Inputs!$B$8*SQRT($B$2)*MC_Shocks!BB218)</f>
        <v>569.444866238684</v>
      </c>
      <c r="BE221" s="0" t="n">
        <f aca="false">BD221*EXP((Inputs!$B$6-Inputs!$B$7-0.5*Inputs!$B$8^2)*$B$2+Inputs!$B$8*SQRT($B$2)*MC_Shocks!BC218)</f>
        <v>576.58388145118</v>
      </c>
      <c r="BF221" s="0" t="n">
        <f aca="false">BE221*EXP((Inputs!$B$6-Inputs!$B$7-0.5*Inputs!$B$8^2)*$B$2+Inputs!$B$8*SQRT($B$2)*MC_Shocks!BD218)</f>
        <v>566.690350017769</v>
      </c>
      <c r="BG221" s="0" t="n">
        <f aca="false">BF221*EXP((Inputs!$B$6-Inputs!$B$7-0.5*Inputs!$B$8^2)*$B$2+Inputs!$B$8*SQRT($B$2)*MC_Shocks!BE218)</f>
        <v>568.821267647839</v>
      </c>
      <c r="BH221" s="0" t="n">
        <f aca="false">BG221*EXP((Inputs!$B$6-Inputs!$B$7-0.5*Inputs!$B$8^2)*$B$2+Inputs!$B$8*SQRT($B$2)*MC_Shocks!BF218)</f>
        <v>566.553588192887</v>
      </c>
      <c r="BI221" s="0" t="n">
        <f aca="false">BH221*EXP((Inputs!$B$6-Inputs!$B$7-0.5*Inputs!$B$8^2)*$B$2+Inputs!$B$8*SQRT($B$2)*MC_Shocks!BG218)</f>
        <v>574.556981555458</v>
      </c>
      <c r="BJ221" s="0" t="n">
        <f aca="false">BI221*EXP((Inputs!$B$6-Inputs!$B$7-0.5*Inputs!$B$8^2)*$B$2+Inputs!$B$8*SQRT($B$2)*MC_Shocks!BH218)</f>
        <v>581.703649725702</v>
      </c>
      <c r="BK221" s="0" t="n">
        <f aca="false">BJ221*EXP((Inputs!$B$6-Inputs!$B$7-0.5*Inputs!$B$8^2)*$B$2+Inputs!$B$8*SQRT($B$2)*MC_Shocks!BI218)</f>
        <v>581.910082309685</v>
      </c>
      <c r="BL221" s="0" t="n">
        <f aca="false">BK221*EXP((Inputs!$B$6-Inputs!$B$7-0.5*Inputs!$B$8^2)*$B$2+Inputs!$B$8*SQRT($B$2)*MC_Shocks!BJ218)</f>
        <v>589.097889771042</v>
      </c>
      <c r="BM221" s="0" t="n">
        <f aca="false">BL221*EXP((Inputs!$B$6-Inputs!$B$7-0.5*Inputs!$B$8^2)*$B$2+Inputs!$B$8*SQRT($B$2)*MC_Shocks!BK218)</f>
        <v>597.546480269032</v>
      </c>
      <c r="BN221" s="0" t="n">
        <f aca="false">AVERAGE(C221:BM221)</f>
        <v>558.484495142769</v>
      </c>
      <c r="BO221" s="0" t="n">
        <f aca="false">MAX(B221:BM221)</f>
        <v>597.546480269032</v>
      </c>
      <c r="BP221" s="0" t="n">
        <f aca="false">MAX(BM221-Inputs!$B$4,0)</f>
        <v>22.546480269032</v>
      </c>
      <c r="BQ221" s="0" t="n">
        <f aca="false">MAX(Inputs!$B$4-BM221,0)</f>
        <v>0</v>
      </c>
      <c r="BR221" s="0" t="n">
        <f aca="false">MAX(BN221-Inputs!$B$4,0)</f>
        <v>0</v>
      </c>
      <c r="BS221" s="0" t="n">
        <f aca="false">IF(BO221&gt;=Inputs!$B$9,0,MAX(BM221-Inputs!$B$4,0))</f>
        <v>22.546480269032</v>
      </c>
    </row>
    <row r="222" customFormat="false" ht="15" hidden="false" customHeight="false" outlineLevel="0" collapsed="false">
      <c r="A222" s="0" t="n">
        <v>218</v>
      </c>
      <c r="B222" s="0" t="n">
        <f aca="false">Inputs!$B$3</f>
        <v>574.788024902344</v>
      </c>
      <c r="C222" s="0" t="n">
        <f aca="false">B222*EXP((Inputs!$B$6-Inputs!$B$7-0.5*Inputs!$B$8^2)*$B$2+Inputs!$B$8*SQRT($B$2)*MC_Shocks!A219)</f>
        <v>575.181655449707</v>
      </c>
      <c r="D222" s="0" t="n">
        <f aca="false">C222*EXP((Inputs!$B$6-Inputs!$B$7-0.5*Inputs!$B$8^2)*$B$2+Inputs!$B$8*SQRT($B$2)*MC_Shocks!B219)</f>
        <v>586.627476261492</v>
      </c>
      <c r="E222" s="0" t="n">
        <f aca="false">D222*EXP((Inputs!$B$6-Inputs!$B$7-0.5*Inputs!$B$8^2)*$B$2+Inputs!$B$8*SQRT($B$2)*MC_Shocks!C219)</f>
        <v>586.536966375391</v>
      </c>
      <c r="F222" s="0" t="n">
        <f aca="false">E222*EXP((Inputs!$B$6-Inputs!$B$7-0.5*Inputs!$B$8^2)*$B$2+Inputs!$B$8*SQRT($B$2)*MC_Shocks!D219)</f>
        <v>585.594889854433</v>
      </c>
      <c r="G222" s="0" t="n">
        <f aca="false">F222*EXP((Inputs!$B$6-Inputs!$B$7-0.5*Inputs!$B$8^2)*$B$2+Inputs!$B$8*SQRT($B$2)*MC_Shocks!E219)</f>
        <v>589.68676989673</v>
      </c>
      <c r="H222" s="0" t="n">
        <f aca="false">G222*EXP((Inputs!$B$6-Inputs!$B$7-0.5*Inputs!$B$8^2)*$B$2+Inputs!$B$8*SQRT($B$2)*MC_Shocks!F219)</f>
        <v>588.089541103521</v>
      </c>
      <c r="I222" s="0" t="n">
        <f aca="false">H222*EXP((Inputs!$B$6-Inputs!$B$7-0.5*Inputs!$B$8^2)*$B$2+Inputs!$B$8*SQRT($B$2)*MC_Shocks!G219)</f>
        <v>588.543324151841</v>
      </c>
      <c r="J222" s="0" t="n">
        <f aca="false">I222*EXP((Inputs!$B$6-Inputs!$B$7-0.5*Inputs!$B$8^2)*$B$2+Inputs!$B$8*SQRT($B$2)*MC_Shocks!H219)</f>
        <v>595.216888687817</v>
      </c>
      <c r="K222" s="0" t="n">
        <f aca="false">J222*EXP((Inputs!$B$6-Inputs!$B$7-0.5*Inputs!$B$8^2)*$B$2+Inputs!$B$8*SQRT($B$2)*MC_Shocks!I219)</f>
        <v>595.363800462984</v>
      </c>
      <c r="L222" s="0" t="n">
        <f aca="false">K222*EXP((Inputs!$B$6-Inputs!$B$7-0.5*Inputs!$B$8^2)*$B$2+Inputs!$B$8*SQRT($B$2)*MC_Shocks!J219)</f>
        <v>587.4672300066</v>
      </c>
      <c r="M222" s="0" t="n">
        <f aca="false">L222*EXP((Inputs!$B$6-Inputs!$B$7-0.5*Inputs!$B$8^2)*$B$2+Inputs!$B$8*SQRT($B$2)*MC_Shocks!K219)</f>
        <v>589.237143896369</v>
      </c>
      <c r="N222" s="0" t="n">
        <f aca="false">M222*EXP((Inputs!$B$6-Inputs!$B$7-0.5*Inputs!$B$8^2)*$B$2+Inputs!$B$8*SQRT($B$2)*MC_Shocks!L219)</f>
        <v>586.04664287514</v>
      </c>
      <c r="O222" s="0" t="n">
        <f aca="false">N222*EXP((Inputs!$B$6-Inputs!$B$7-0.5*Inputs!$B$8^2)*$B$2+Inputs!$B$8*SQRT($B$2)*MC_Shocks!M219)</f>
        <v>590.13886393273</v>
      </c>
      <c r="P222" s="0" t="n">
        <f aca="false">O222*EXP((Inputs!$B$6-Inputs!$B$7-0.5*Inputs!$B$8^2)*$B$2+Inputs!$B$8*SQRT($B$2)*MC_Shocks!N219)</f>
        <v>593.463104036102</v>
      </c>
      <c r="Q222" s="0" t="n">
        <f aca="false">P222*EXP((Inputs!$B$6-Inputs!$B$7-0.5*Inputs!$B$8^2)*$B$2+Inputs!$B$8*SQRT($B$2)*MC_Shocks!O219)</f>
        <v>600.48756564507</v>
      </c>
      <c r="R222" s="0" t="n">
        <f aca="false">Q222*EXP((Inputs!$B$6-Inputs!$B$7-0.5*Inputs!$B$8^2)*$B$2+Inputs!$B$8*SQRT($B$2)*MC_Shocks!P219)</f>
        <v>604.883380945886</v>
      </c>
      <c r="S222" s="0" t="n">
        <f aca="false">R222*EXP((Inputs!$B$6-Inputs!$B$7-0.5*Inputs!$B$8^2)*$B$2+Inputs!$B$8*SQRT($B$2)*MC_Shocks!Q219)</f>
        <v>610.195180341303</v>
      </c>
      <c r="T222" s="0" t="n">
        <f aca="false">S222*EXP((Inputs!$B$6-Inputs!$B$7-0.5*Inputs!$B$8^2)*$B$2+Inputs!$B$8*SQRT($B$2)*MC_Shocks!R219)</f>
        <v>607.022151003763</v>
      </c>
      <c r="U222" s="0" t="n">
        <f aca="false">T222*EXP((Inputs!$B$6-Inputs!$B$7-0.5*Inputs!$B$8^2)*$B$2+Inputs!$B$8*SQRT($B$2)*MC_Shocks!S219)</f>
        <v>610.963735190655</v>
      </c>
      <c r="V222" s="0" t="n">
        <f aca="false">U222*EXP((Inputs!$B$6-Inputs!$B$7-0.5*Inputs!$B$8^2)*$B$2+Inputs!$B$8*SQRT($B$2)*MC_Shocks!T219)</f>
        <v>620.637750493795</v>
      </c>
      <c r="W222" s="0" t="n">
        <f aca="false">V222*EXP((Inputs!$B$6-Inputs!$B$7-0.5*Inputs!$B$8^2)*$B$2+Inputs!$B$8*SQRT($B$2)*MC_Shocks!U219)</f>
        <v>617.314657747624</v>
      </c>
      <c r="X222" s="0" t="n">
        <f aca="false">W222*EXP((Inputs!$B$6-Inputs!$B$7-0.5*Inputs!$B$8^2)*$B$2+Inputs!$B$8*SQRT($B$2)*MC_Shocks!V219)</f>
        <v>626.250502886959</v>
      </c>
      <c r="Y222" s="0" t="n">
        <f aca="false">X222*EXP((Inputs!$B$6-Inputs!$B$7-0.5*Inputs!$B$8^2)*$B$2+Inputs!$B$8*SQRT($B$2)*MC_Shocks!W219)</f>
        <v>623.586077104114</v>
      </c>
      <c r="Z222" s="0" t="n">
        <f aca="false">Y222*EXP((Inputs!$B$6-Inputs!$B$7-0.5*Inputs!$B$8^2)*$B$2+Inputs!$B$8*SQRT($B$2)*MC_Shocks!X219)</f>
        <v>619.444112650936</v>
      </c>
      <c r="AA222" s="0" t="n">
        <f aca="false">Z222*EXP((Inputs!$B$6-Inputs!$B$7-0.5*Inputs!$B$8^2)*$B$2+Inputs!$B$8*SQRT($B$2)*MC_Shocks!Y219)</f>
        <v>620.959931704406</v>
      </c>
      <c r="AB222" s="0" t="n">
        <f aca="false">AA222*EXP((Inputs!$B$6-Inputs!$B$7-0.5*Inputs!$B$8^2)*$B$2+Inputs!$B$8*SQRT($B$2)*MC_Shocks!Z219)</f>
        <v>624.555486282185</v>
      </c>
      <c r="AC222" s="0" t="n">
        <f aca="false">AB222*EXP((Inputs!$B$6-Inputs!$B$7-0.5*Inputs!$B$8^2)*$B$2+Inputs!$B$8*SQRT($B$2)*MC_Shocks!AA219)</f>
        <v>629.148539483663</v>
      </c>
      <c r="AD222" s="0" t="n">
        <f aca="false">AC222*EXP((Inputs!$B$6-Inputs!$B$7-0.5*Inputs!$B$8^2)*$B$2+Inputs!$B$8*SQRT($B$2)*MC_Shocks!AB219)</f>
        <v>624.425535947637</v>
      </c>
      <c r="AE222" s="0" t="n">
        <f aca="false">AD222*EXP((Inputs!$B$6-Inputs!$B$7-0.5*Inputs!$B$8^2)*$B$2+Inputs!$B$8*SQRT($B$2)*MC_Shocks!AC219)</f>
        <v>626.640870325361</v>
      </c>
      <c r="AF222" s="0" t="n">
        <f aca="false">AE222*EXP((Inputs!$B$6-Inputs!$B$7-0.5*Inputs!$B$8^2)*$B$2+Inputs!$B$8*SQRT($B$2)*MC_Shocks!AD219)</f>
        <v>623.30094004262</v>
      </c>
      <c r="AG222" s="0" t="n">
        <f aca="false">AF222*EXP((Inputs!$B$6-Inputs!$B$7-0.5*Inputs!$B$8^2)*$B$2+Inputs!$B$8*SQRT($B$2)*MC_Shocks!AE219)</f>
        <v>616.040197778738</v>
      </c>
      <c r="AH222" s="0" t="n">
        <f aca="false">AG222*EXP((Inputs!$B$6-Inputs!$B$7-0.5*Inputs!$B$8^2)*$B$2+Inputs!$B$8*SQRT($B$2)*MC_Shocks!AF219)</f>
        <v>611.575806956718</v>
      </c>
      <c r="AI222" s="0" t="n">
        <f aca="false">AH222*EXP((Inputs!$B$6-Inputs!$B$7-0.5*Inputs!$B$8^2)*$B$2+Inputs!$B$8*SQRT($B$2)*MC_Shocks!AG219)</f>
        <v>608.000911239294</v>
      </c>
      <c r="AJ222" s="0" t="n">
        <f aca="false">AI222*EXP((Inputs!$B$6-Inputs!$B$7-0.5*Inputs!$B$8^2)*$B$2+Inputs!$B$8*SQRT($B$2)*MC_Shocks!AH219)</f>
        <v>610.5794977297</v>
      </c>
      <c r="AK222" s="0" t="n">
        <f aca="false">AJ222*EXP((Inputs!$B$6-Inputs!$B$7-0.5*Inputs!$B$8^2)*$B$2+Inputs!$B$8*SQRT($B$2)*MC_Shocks!AI219)</f>
        <v>616.244189328816</v>
      </c>
      <c r="AL222" s="0" t="n">
        <f aca="false">AK222*EXP((Inputs!$B$6-Inputs!$B$7-0.5*Inputs!$B$8^2)*$B$2+Inputs!$B$8*SQRT($B$2)*MC_Shocks!AJ219)</f>
        <v>609.141587961602</v>
      </c>
      <c r="AM222" s="0" t="n">
        <f aca="false">AL222*EXP((Inputs!$B$6-Inputs!$B$7-0.5*Inputs!$B$8^2)*$B$2+Inputs!$B$8*SQRT($B$2)*MC_Shocks!AK219)</f>
        <v>610.902367097984</v>
      </c>
      <c r="AN222" s="0" t="n">
        <f aca="false">AM222*EXP((Inputs!$B$6-Inputs!$B$7-0.5*Inputs!$B$8^2)*$B$2+Inputs!$B$8*SQRT($B$2)*MC_Shocks!AL219)</f>
        <v>605.283401959653</v>
      </c>
      <c r="AO222" s="0" t="n">
        <f aca="false">AN222*EXP((Inputs!$B$6-Inputs!$B$7-0.5*Inputs!$B$8^2)*$B$2+Inputs!$B$8*SQRT($B$2)*MC_Shocks!AM219)</f>
        <v>608.369008087653</v>
      </c>
      <c r="AP222" s="0" t="n">
        <f aca="false">AO222*EXP((Inputs!$B$6-Inputs!$B$7-0.5*Inputs!$B$8^2)*$B$2+Inputs!$B$8*SQRT($B$2)*MC_Shocks!AN219)</f>
        <v>605.428123171177</v>
      </c>
      <c r="AQ222" s="0" t="n">
        <f aca="false">AP222*EXP((Inputs!$B$6-Inputs!$B$7-0.5*Inputs!$B$8^2)*$B$2+Inputs!$B$8*SQRT($B$2)*MC_Shocks!AO219)</f>
        <v>600.456395371035</v>
      </c>
      <c r="AR222" s="0" t="n">
        <f aca="false">AQ222*EXP((Inputs!$B$6-Inputs!$B$7-0.5*Inputs!$B$8^2)*$B$2+Inputs!$B$8*SQRT($B$2)*MC_Shocks!AP219)</f>
        <v>604.334625423987</v>
      </c>
      <c r="AS222" s="0" t="n">
        <f aca="false">AR222*EXP((Inputs!$B$6-Inputs!$B$7-0.5*Inputs!$B$8^2)*$B$2+Inputs!$B$8*SQRT($B$2)*MC_Shocks!AQ219)</f>
        <v>601.584106587545</v>
      </c>
      <c r="AT222" s="0" t="n">
        <f aca="false">AS222*EXP((Inputs!$B$6-Inputs!$B$7-0.5*Inputs!$B$8^2)*$B$2+Inputs!$B$8*SQRT($B$2)*MC_Shocks!AR219)</f>
        <v>600.134713031306</v>
      </c>
      <c r="AU222" s="0" t="n">
        <f aca="false">AT222*EXP((Inputs!$B$6-Inputs!$B$7-0.5*Inputs!$B$8^2)*$B$2+Inputs!$B$8*SQRT($B$2)*MC_Shocks!AS219)</f>
        <v>589.713834308017</v>
      </c>
      <c r="AV222" s="0" t="n">
        <f aca="false">AU222*EXP((Inputs!$B$6-Inputs!$B$7-0.5*Inputs!$B$8^2)*$B$2+Inputs!$B$8*SQRT($B$2)*MC_Shocks!AT219)</f>
        <v>594.214684256099</v>
      </c>
      <c r="AW222" s="0" t="n">
        <f aca="false">AV222*EXP((Inputs!$B$6-Inputs!$B$7-0.5*Inputs!$B$8^2)*$B$2+Inputs!$B$8*SQRT($B$2)*MC_Shocks!AU219)</f>
        <v>598.153397345288</v>
      </c>
      <c r="AX222" s="0" t="n">
        <f aca="false">AW222*EXP((Inputs!$B$6-Inputs!$B$7-0.5*Inputs!$B$8^2)*$B$2+Inputs!$B$8*SQRT($B$2)*MC_Shocks!AV219)</f>
        <v>598.235723621232</v>
      </c>
      <c r="AY222" s="0" t="n">
        <f aca="false">AX222*EXP((Inputs!$B$6-Inputs!$B$7-0.5*Inputs!$B$8^2)*$B$2+Inputs!$B$8*SQRT($B$2)*MC_Shocks!AW219)</f>
        <v>591.085661754484</v>
      </c>
      <c r="AZ222" s="0" t="n">
        <f aca="false">AY222*EXP((Inputs!$B$6-Inputs!$B$7-0.5*Inputs!$B$8^2)*$B$2+Inputs!$B$8*SQRT($B$2)*MC_Shocks!AX219)</f>
        <v>596.840051385991</v>
      </c>
      <c r="BA222" s="0" t="n">
        <f aca="false">AZ222*EXP((Inputs!$B$6-Inputs!$B$7-0.5*Inputs!$B$8^2)*$B$2+Inputs!$B$8*SQRT($B$2)*MC_Shocks!AY219)</f>
        <v>593.749814624677</v>
      </c>
      <c r="BB222" s="0" t="n">
        <f aca="false">BA222*EXP((Inputs!$B$6-Inputs!$B$7-0.5*Inputs!$B$8^2)*$B$2+Inputs!$B$8*SQRT($B$2)*MC_Shocks!AZ219)</f>
        <v>591.674075789014</v>
      </c>
      <c r="BC222" s="0" t="n">
        <f aca="false">BB222*EXP((Inputs!$B$6-Inputs!$B$7-0.5*Inputs!$B$8^2)*$B$2+Inputs!$B$8*SQRT($B$2)*MC_Shocks!BA219)</f>
        <v>602.683159673614</v>
      </c>
      <c r="BD222" s="0" t="n">
        <f aca="false">BC222*EXP((Inputs!$B$6-Inputs!$B$7-0.5*Inputs!$B$8^2)*$B$2+Inputs!$B$8*SQRT($B$2)*MC_Shocks!BB219)</f>
        <v>599.384937867817</v>
      </c>
      <c r="BE222" s="0" t="n">
        <f aca="false">BD222*EXP((Inputs!$B$6-Inputs!$B$7-0.5*Inputs!$B$8^2)*$B$2+Inputs!$B$8*SQRT($B$2)*MC_Shocks!BC219)</f>
        <v>602.98135525377</v>
      </c>
      <c r="BF222" s="0" t="n">
        <f aca="false">BE222*EXP((Inputs!$B$6-Inputs!$B$7-0.5*Inputs!$B$8^2)*$B$2+Inputs!$B$8*SQRT($B$2)*MC_Shocks!BD219)</f>
        <v>605.733221123371</v>
      </c>
      <c r="BG222" s="0" t="n">
        <f aca="false">BF222*EXP((Inputs!$B$6-Inputs!$B$7-0.5*Inputs!$B$8^2)*$B$2+Inputs!$B$8*SQRT($B$2)*MC_Shocks!BE219)</f>
        <v>607.668321015848</v>
      </c>
      <c r="BH222" s="0" t="n">
        <f aca="false">BG222*EXP((Inputs!$B$6-Inputs!$B$7-0.5*Inputs!$B$8^2)*$B$2+Inputs!$B$8*SQRT($B$2)*MC_Shocks!BF219)</f>
        <v>609.086708147123</v>
      </c>
      <c r="BI222" s="0" t="n">
        <f aca="false">BH222*EXP((Inputs!$B$6-Inputs!$B$7-0.5*Inputs!$B$8^2)*$B$2+Inputs!$B$8*SQRT($B$2)*MC_Shocks!BG219)</f>
        <v>610.965711522645</v>
      </c>
      <c r="BJ222" s="0" t="n">
        <f aca="false">BI222*EXP((Inputs!$B$6-Inputs!$B$7-0.5*Inputs!$B$8^2)*$B$2+Inputs!$B$8*SQRT($B$2)*MC_Shocks!BH219)</f>
        <v>612.34292514592</v>
      </c>
      <c r="BK222" s="0" t="n">
        <f aca="false">BJ222*EXP((Inputs!$B$6-Inputs!$B$7-0.5*Inputs!$B$8^2)*$B$2+Inputs!$B$8*SQRT($B$2)*MC_Shocks!BI219)</f>
        <v>612.148513499879</v>
      </c>
      <c r="BL222" s="0" t="n">
        <f aca="false">BK222*EXP((Inputs!$B$6-Inputs!$B$7-0.5*Inputs!$B$8^2)*$B$2+Inputs!$B$8*SQRT($B$2)*MC_Shocks!BJ219)</f>
        <v>619.590143121206</v>
      </c>
      <c r="BM222" s="0" t="n">
        <f aca="false">BL222*EXP((Inputs!$B$6-Inputs!$B$7-0.5*Inputs!$B$8^2)*$B$2+Inputs!$B$8*SQRT($B$2)*MC_Shocks!BK219)</f>
        <v>613.229492973521</v>
      </c>
      <c r="BN222" s="0" t="n">
        <f aca="false">AVERAGE(C222:BM222)</f>
        <v>604.516942522882</v>
      </c>
      <c r="BO222" s="0" t="n">
        <f aca="false">MAX(B222:BM222)</f>
        <v>629.148539483663</v>
      </c>
      <c r="BP222" s="0" t="n">
        <f aca="false">MAX(BM222-Inputs!$B$4,0)</f>
        <v>38.229492973521</v>
      </c>
      <c r="BQ222" s="0" t="n">
        <f aca="false">MAX(Inputs!$B$4-BM222,0)</f>
        <v>0</v>
      </c>
      <c r="BR222" s="0" t="n">
        <f aca="false">MAX(BN222-Inputs!$B$4,0)</f>
        <v>29.5169425228818</v>
      </c>
      <c r="BS222" s="0" t="n">
        <f aca="false">IF(BO222&gt;=Inputs!$B$9,0,MAX(BM222-Inputs!$B$4,0))</f>
        <v>0</v>
      </c>
    </row>
    <row r="223" customFormat="false" ht="15" hidden="false" customHeight="false" outlineLevel="0" collapsed="false">
      <c r="A223" s="0" t="n">
        <v>219</v>
      </c>
      <c r="B223" s="0" t="n">
        <f aca="false">Inputs!$B$3</f>
        <v>574.788024902344</v>
      </c>
      <c r="C223" s="0" t="n">
        <f aca="false">B223*EXP((Inputs!$B$6-Inputs!$B$7-0.5*Inputs!$B$8^2)*$B$2+Inputs!$B$8*SQRT($B$2)*MC_Shocks!A220)</f>
        <v>579.519223900552</v>
      </c>
      <c r="D223" s="0" t="n">
        <f aca="false">C223*EXP((Inputs!$B$6-Inputs!$B$7-0.5*Inputs!$B$8^2)*$B$2+Inputs!$B$8*SQRT($B$2)*MC_Shocks!B220)</f>
        <v>583.367164333304</v>
      </c>
      <c r="E223" s="0" t="n">
        <f aca="false">D223*EXP((Inputs!$B$6-Inputs!$B$7-0.5*Inputs!$B$8^2)*$B$2+Inputs!$B$8*SQRT($B$2)*MC_Shocks!C220)</f>
        <v>586.66354202855</v>
      </c>
      <c r="F223" s="0" t="n">
        <f aca="false">E223*EXP((Inputs!$B$6-Inputs!$B$7-0.5*Inputs!$B$8^2)*$B$2+Inputs!$B$8*SQRT($B$2)*MC_Shocks!D220)</f>
        <v>591.940874176358</v>
      </c>
      <c r="G223" s="0" t="n">
        <f aca="false">F223*EXP((Inputs!$B$6-Inputs!$B$7-0.5*Inputs!$B$8^2)*$B$2+Inputs!$B$8*SQRT($B$2)*MC_Shocks!E220)</f>
        <v>591.561999607406</v>
      </c>
      <c r="H223" s="0" t="n">
        <f aca="false">G223*EXP((Inputs!$B$6-Inputs!$B$7-0.5*Inputs!$B$8^2)*$B$2+Inputs!$B$8*SQRT($B$2)*MC_Shocks!F220)</f>
        <v>582.910888537689</v>
      </c>
      <c r="I223" s="0" t="n">
        <f aca="false">H223*EXP((Inputs!$B$6-Inputs!$B$7-0.5*Inputs!$B$8^2)*$B$2+Inputs!$B$8*SQRT($B$2)*MC_Shocks!G220)</f>
        <v>582.631643706309</v>
      </c>
      <c r="J223" s="0" t="n">
        <f aca="false">I223*EXP((Inputs!$B$6-Inputs!$B$7-0.5*Inputs!$B$8^2)*$B$2+Inputs!$B$8*SQRT($B$2)*MC_Shocks!H220)</f>
        <v>578.122844801074</v>
      </c>
      <c r="K223" s="0" t="n">
        <f aca="false">J223*EXP((Inputs!$B$6-Inputs!$B$7-0.5*Inputs!$B$8^2)*$B$2+Inputs!$B$8*SQRT($B$2)*MC_Shocks!I220)</f>
        <v>574.830317650457</v>
      </c>
      <c r="L223" s="0" t="n">
        <f aca="false">K223*EXP((Inputs!$B$6-Inputs!$B$7-0.5*Inputs!$B$8^2)*$B$2+Inputs!$B$8*SQRT($B$2)*MC_Shocks!J220)</f>
        <v>569.246273409073</v>
      </c>
      <c r="M223" s="0" t="n">
        <f aca="false">L223*EXP((Inputs!$B$6-Inputs!$B$7-0.5*Inputs!$B$8^2)*$B$2+Inputs!$B$8*SQRT($B$2)*MC_Shocks!K220)</f>
        <v>567.148246944358</v>
      </c>
      <c r="N223" s="0" t="n">
        <f aca="false">M223*EXP((Inputs!$B$6-Inputs!$B$7-0.5*Inputs!$B$8^2)*$B$2+Inputs!$B$8*SQRT($B$2)*MC_Shocks!L220)</f>
        <v>564.523528653037</v>
      </c>
      <c r="O223" s="0" t="n">
        <f aca="false">N223*EXP((Inputs!$B$6-Inputs!$B$7-0.5*Inputs!$B$8^2)*$B$2+Inputs!$B$8*SQRT($B$2)*MC_Shocks!M220)</f>
        <v>554.027997384576</v>
      </c>
      <c r="P223" s="0" t="n">
        <f aca="false">O223*EXP((Inputs!$B$6-Inputs!$B$7-0.5*Inputs!$B$8^2)*$B$2+Inputs!$B$8*SQRT($B$2)*MC_Shocks!N220)</f>
        <v>557.166647661514</v>
      </c>
      <c r="Q223" s="0" t="n">
        <f aca="false">P223*EXP((Inputs!$B$6-Inputs!$B$7-0.5*Inputs!$B$8^2)*$B$2+Inputs!$B$8*SQRT($B$2)*MC_Shocks!O220)</f>
        <v>567.120859706705</v>
      </c>
      <c r="R223" s="0" t="n">
        <f aca="false">Q223*EXP((Inputs!$B$6-Inputs!$B$7-0.5*Inputs!$B$8^2)*$B$2+Inputs!$B$8*SQRT($B$2)*MC_Shocks!P220)</f>
        <v>569.908613726595</v>
      </c>
      <c r="S223" s="0" t="n">
        <f aca="false">R223*EXP((Inputs!$B$6-Inputs!$B$7-0.5*Inputs!$B$8^2)*$B$2+Inputs!$B$8*SQRT($B$2)*MC_Shocks!Q220)</f>
        <v>569.045594055284</v>
      </c>
      <c r="T223" s="0" t="n">
        <f aca="false">S223*EXP((Inputs!$B$6-Inputs!$B$7-0.5*Inputs!$B$8^2)*$B$2+Inputs!$B$8*SQRT($B$2)*MC_Shocks!R220)</f>
        <v>568.852166625967</v>
      </c>
      <c r="U223" s="0" t="n">
        <f aca="false">T223*EXP((Inputs!$B$6-Inputs!$B$7-0.5*Inputs!$B$8^2)*$B$2+Inputs!$B$8*SQRT($B$2)*MC_Shocks!S220)</f>
        <v>567.009042182477</v>
      </c>
      <c r="V223" s="0" t="n">
        <f aca="false">U223*EXP((Inputs!$B$6-Inputs!$B$7-0.5*Inputs!$B$8^2)*$B$2+Inputs!$B$8*SQRT($B$2)*MC_Shocks!T220)</f>
        <v>567.467724777616</v>
      </c>
      <c r="W223" s="0" t="n">
        <f aca="false">V223*EXP((Inputs!$B$6-Inputs!$B$7-0.5*Inputs!$B$8^2)*$B$2+Inputs!$B$8*SQRT($B$2)*MC_Shocks!U220)</f>
        <v>567.354664664358</v>
      </c>
      <c r="X223" s="0" t="n">
        <f aca="false">W223*EXP((Inputs!$B$6-Inputs!$B$7-0.5*Inputs!$B$8^2)*$B$2+Inputs!$B$8*SQRT($B$2)*MC_Shocks!V220)</f>
        <v>563.635035794513</v>
      </c>
      <c r="Y223" s="0" t="n">
        <f aca="false">X223*EXP((Inputs!$B$6-Inputs!$B$7-0.5*Inputs!$B$8^2)*$B$2+Inputs!$B$8*SQRT($B$2)*MC_Shocks!W220)</f>
        <v>571.264061957922</v>
      </c>
      <c r="Z223" s="0" t="n">
        <f aca="false">Y223*EXP((Inputs!$B$6-Inputs!$B$7-0.5*Inputs!$B$8^2)*$B$2+Inputs!$B$8*SQRT($B$2)*MC_Shocks!X220)</f>
        <v>564.617408803853</v>
      </c>
      <c r="AA223" s="0" t="n">
        <f aca="false">Z223*EXP((Inputs!$B$6-Inputs!$B$7-0.5*Inputs!$B$8^2)*$B$2+Inputs!$B$8*SQRT($B$2)*MC_Shocks!Y220)</f>
        <v>567.897629676426</v>
      </c>
      <c r="AB223" s="0" t="n">
        <f aca="false">AA223*EXP((Inputs!$B$6-Inputs!$B$7-0.5*Inputs!$B$8^2)*$B$2+Inputs!$B$8*SQRT($B$2)*MC_Shocks!Z220)</f>
        <v>567.495434234773</v>
      </c>
      <c r="AC223" s="0" t="n">
        <f aca="false">AB223*EXP((Inputs!$B$6-Inputs!$B$7-0.5*Inputs!$B$8^2)*$B$2+Inputs!$B$8*SQRT($B$2)*MC_Shocks!AA220)</f>
        <v>576.172016724283</v>
      </c>
      <c r="AD223" s="0" t="n">
        <f aca="false">AC223*EXP((Inputs!$B$6-Inputs!$B$7-0.5*Inputs!$B$8^2)*$B$2+Inputs!$B$8*SQRT($B$2)*MC_Shocks!AB220)</f>
        <v>577.786630733686</v>
      </c>
      <c r="AE223" s="0" t="n">
        <f aca="false">AD223*EXP((Inputs!$B$6-Inputs!$B$7-0.5*Inputs!$B$8^2)*$B$2+Inputs!$B$8*SQRT($B$2)*MC_Shocks!AC220)</f>
        <v>576.193683742709</v>
      </c>
      <c r="AF223" s="0" t="n">
        <f aca="false">AE223*EXP((Inputs!$B$6-Inputs!$B$7-0.5*Inputs!$B$8^2)*$B$2+Inputs!$B$8*SQRT($B$2)*MC_Shocks!AD220)</f>
        <v>575.11679208875</v>
      </c>
      <c r="AG223" s="0" t="n">
        <f aca="false">AF223*EXP((Inputs!$B$6-Inputs!$B$7-0.5*Inputs!$B$8^2)*$B$2+Inputs!$B$8*SQRT($B$2)*MC_Shocks!AE220)</f>
        <v>575.353159569038</v>
      </c>
      <c r="AH223" s="0" t="n">
        <f aca="false">AG223*EXP((Inputs!$B$6-Inputs!$B$7-0.5*Inputs!$B$8^2)*$B$2+Inputs!$B$8*SQRT($B$2)*MC_Shocks!AF220)</f>
        <v>570.214528914606</v>
      </c>
      <c r="AI223" s="0" t="n">
        <f aca="false">AH223*EXP((Inputs!$B$6-Inputs!$B$7-0.5*Inputs!$B$8^2)*$B$2+Inputs!$B$8*SQRT($B$2)*MC_Shocks!AG220)</f>
        <v>566.809596241224</v>
      </c>
      <c r="AJ223" s="0" t="n">
        <f aca="false">AI223*EXP((Inputs!$B$6-Inputs!$B$7-0.5*Inputs!$B$8^2)*$B$2+Inputs!$B$8*SQRT($B$2)*MC_Shocks!AH220)</f>
        <v>558.89290694013</v>
      </c>
      <c r="AK223" s="0" t="n">
        <f aca="false">AJ223*EXP((Inputs!$B$6-Inputs!$B$7-0.5*Inputs!$B$8^2)*$B$2+Inputs!$B$8*SQRT($B$2)*MC_Shocks!AI220)</f>
        <v>554.868008579247</v>
      </c>
      <c r="AL223" s="0" t="n">
        <f aca="false">AK223*EXP((Inputs!$B$6-Inputs!$B$7-0.5*Inputs!$B$8^2)*$B$2+Inputs!$B$8*SQRT($B$2)*MC_Shocks!AJ220)</f>
        <v>555.333895994298</v>
      </c>
      <c r="AM223" s="0" t="n">
        <f aca="false">AL223*EXP((Inputs!$B$6-Inputs!$B$7-0.5*Inputs!$B$8^2)*$B$2+Inputs!$B$8*SQRT($B$2)*MC_Shocks!AK220)</f>
        <v>556.710386300146</v>
      </c>
      <c r="AN223" s="0" t="n">
        <f aca="false">AM223*EXP((Inputs!$B$6-Inputs!$B$7-0.5*Inputs!$B$8^2)*$B$2+Inputs!$B$8*SQRT($B$2)*MC_Shocks!AL220)</f>
        <v>548.088918816548</v>
      </c>
      <c r="AO223" s="0" t="n">
        <f aca="false">AN223*EXP((Inputs!$B$6-Inputs!$B$7-0.5*Inputs!$B$8^2)*$B$2+Inputs!$B$8*SQRT($B$2)*MC_Shocks!AM220)</f>
        <v>547.544297464543</v>
      </c>
      <c r="AP223" s="0" t="n">
        <f aca="false">AO223*EXP((Inputs!$B$6-Inputs!$B$7-0.5*Inputs!$B$8^2)*$B$2+Inputs!$B$8*SQRT($B$2)*MC_Shocks!AN220)</f>
        <v>550.04891129555</v>
      </c>
      <c r="AQ223" s="0" t="n">
        <f aca="false">AP223*EXP((Inputs!$B$6-Inputs!$B$7-0.5*Inputs!$B$8^2)*$B$2+Inputs!$B$8*SQRT($B$2)*MC_Shocks!AO220)</f>
        <v>549.390320691267</v>
      </c>
      <c r="AR223" s="0" t="n">
        <f aca="false">AQ223*EXP((Inputs!$B$6-Inputs!$B$7-0.5*Inputs!$B$8^2)*$B$2+Inputs!$B$8*SQRT($B$2)*MC_Shocks!AP220)</f>
        <v>546.686582375864</v>
      </c>
      <c r="AS223" s="0" t="n">
        <f aca="false">AR223*EXP((Inputs!$B$6-Inputs!$B$7-0.5*Inputs!$B$8^2)*$B$2+Inputs!$B$8*SQRT($B$2)*MC_Shocks!AQ220)</f>
        <v>544.953424891187</v>
      </c>
      <c r="AT223" s="0" t="n">
        <f aca="false">AS223*EXP((Inputs!$B$6-Inputs!$B$7-0.5*Inputs!$B$8^2)*$B$2+Inputs!$B$8*SQRT($B$2)*MC_Shocks!AR220)</f>
        <v>542.671847705146</v>
      </c>
      <c r="AU223" s="0" t="n">
        <f aca="false">AT223*EXP((Inputs!$B$6-Inputs!$B$7-0.5*Inputs!$B$8^2)*$B$2+Inputs!$B$8*SQRT($B$2)*MC_Shocks!AS220)</f>
        <v>539.988570855546</v>
      </c>
      <c r="AV223" s="0" t="n">
        <f aca="false">AU223*EXP((Inputs!$B$6-Inputs!$B$7-0.5*Inputs!$B$8^2)*$B$2+Inputs!$B$8*SQRT($B$2)*MC_Shocks!AT220)</f>
        <v>540.784702326871</v>
      </c>
      <c r="AW223" s="0" t="n">
        <f aca="false">AV223*EXP((Inputs!$B$6-Inputs!$B$7-0.5*Inputs!$B$8^2)*$B$2+Inputs!$B$8*SQRT($B$2)*MC_Shocks!AU220)</f>
        <v>550.827870490811</v>
      </c>
      <c r="AX223" s="0" t="n">
        <f aca="false">AW223*EXP((Inputs!$B$6-Inputs!$B$7-0.5*Inputs!$B$8^2)*$B$2+Inputs!$B$8*SQRT($B$2)*MC_Shocks!AV220)</f>
        <v>547.639350566089</v>
      </c>
      <c r="AY223" s="0" t="n">
        <f aca="false">AX223*EXP((Inputs!$B$6-Inputs!$B$7-0.5*Inputs!$B$8^2)*$B$2+Inputs!$B$8*SQRT($B$2)*MC_Shocks!AW220)</f>
        <v>546.310483657842</v>
      </c>
      <c r="AZ223" s="0" t="n">
        <f aca="false">AY223*EXP((Inputs!$B$6-Inputs!$B$7-0.5*Inputs!$B$8^2)*$B$2+Inputs!$B$8*SQRT($B$2)*MC_Shocks!AX220)</f>
        <v>546.137991496349</v>
      </c>
      <c r="BA223" s="0" t="n">
        <f aca="false">AZ223*EXP((Inputs!$B$6-Inputs!$B$7-0.5*Inputs!$B$8^2)*$B$2+Inputs!$B$8*SQRT($B$2)*MC_Shocks!AY220)</f>
        <v>543.219376862879</v>
      </c>
      <c r="BB223" s="0" t="n">
        <f aca="false">BA223*EXP((Inputs!$B$6-Inputs!$B$7-0.5*Inputs!$B$8^2)*$B$2+Inputs!$B$8*SQRT($B$2)*MC_Shocks!AZ220)</f>
        <v>548.024413858865</v>
      </c>
      <c r="BC223" s="0" t="n">
        <f aca="false">BB223*EXP((Inputs!$B$6-Inputs!$B$7-0.5*Inputs!$B$8^2)*$B$2+Inputs!$B$8*SQRT($B$2)*MC_Shocks!BA220)</f>
        <v>537.864152350293</v>
      </c>
      <c r="BD223" s="0" t="n">
        <f aca="false">BC223*EXP((Inputs!$B$6-Inputs!$B$7-0.5*Inputs!$B$8^2)*$B$2+Inputs!$B$8*SQRT($B$2)*MC_Shocks!BB220)</f>
        <v>535.653490672078</v>
      </c>
      <c r="BE223" s="0" t="n">
        <f aca="false">BD223*EXP((Inputs!$B$6-Inputs!$B$7-0.5*Inputs!$B$8^2)*$B$2+Inputs!$B$8*SQRT($B$2)*MC_Shocks!BC220)</f>
        <v>539.192935689835</v>
      </c>
      <c r="BF223" s="0" t="n">
        <f aca="false">BE223*EXP((Inputs!$B$6-Inputs!$B$7-0.5*Inputs!$B$8^2)*$B$2+Inputs!$B$8*SQRT($B$2)*MC_Shocks!BD220)</f>
        <v>537.987188719638</v>
      </c>
      <c r="BG223" s="0" t="n">
        <f aca="false">BF223*EXP((Inputs!$B$6-Inputs!$B$7-0.5*Inputs!$B$8^2)*$B$2+Inputs!$B$8*SQRT($B$2)*MC_Shocks!BE220)</f>
        <v>534.545787716383</v>
      </c>
      <c r="BH223" s="0" t="n">
        <f aca="false">BG223*EXP((Inputs!$B$6-Inputs!$B$7-0.5*Inputs!$B$8^2)*$B$2+Inputs!$B$8*SQRT($B$2)*MC_Shocks!BF220)</f>
        <v>536.468703194586</v>
      </c>
      <c r="BI223" s="0" t="n">
        <f aca="false">BH223*EXP((Inputs!$B$6-Inputs!$B$7-0.5*Inputs!$B$8^2)*$B$2+Inputs!$B$8*SQRT($B$2)*MC_Shocks!BG220)</f>
        <v>540.390776734464</v>
      </c>
      <c r="BJ223" s="0" t="n">
        <f aca="false">BI223*EXP((Inputs!$B$6-Inputs!$B$7-0.5*Inputs!$B$8^2)*$B$2+Inputs!$B$8*SQRT($B$2)*MC_Shocks!BH220)</f>
        <v>541.345565922429</v>
      </c>
      <c r="BK223" s="0" t="n">
        <f aca="false">BJ223*EXP((Inputs!$B$6-Inputs!$B$7-0.5*Inputs!$B$8^2)*$B$2+Inputs!$B$8*SQRT($B$2)*MC_Shocks!BI220)</f>
        <v>537.966401145818</v>
      </c>
      <c r="BL223" s="0" t="n">
        <f aca="false">BK223*EXP((Inputs!$B$6-Inputs!$B$7-0.5*Inputs!$B$8^2)*$B$2+Inputs!$B$8*SQRT($B$2)*MC_Shocks!BJ220)</f>
        <v>539.967783533728</v>
      </c>
      <c r="BM223" s="0" t="n">
        <f aca="false">BL223*EXP((Inputs!$B$6-Inputs!$B$7-0.5*Inputs!$B$8^2)*$B$2+Inputs!$B$8*SQRT($B$2)*MC_Shocks!BK220)</f>
        <v>538.299105557832</v>
      </c>
      <c r="BN223" s="0" t="n">
        <f aca="false">AVERAGE(C223:BM223)</f>
        <v>559.218729990814</v>
      </c>
      <c r="BO223" s="0" t="n">
        <f aca="false">MAX(B223:BM223)</f>
        <v>591.940874176358</v>
      </c>
      <c r="BP223" s="0" t="n">
        <f aca="false">MAX(BM223-Inputs!$B$4,0)</f>
        <v>0</v>
      </c>
      <c r="BQ223" s="0" t="n">
        <f aca="false">MAX(Inputs!$B$4-BM223,0)</f>
        <v>36.7008944421685</v>
      </c>
      <c r="BR223" s="0" t="n">
        <f aca="false">MAX(BN223-Inputs!$B$4,0)</f>
        <v>0</v>
      </c>
      <c r="BS223" s="0" t="n">
        <f aca="false">IF(BO223&gt;=Inputs!$B$9,0,MAX(BM223-Inputs!$B$4,0))</f>
        <v>0</v>
      </c>
    </row>
    <row r="224" customFormat="false" ht="15" hidden="false" customHeight="false" outlineLevel="0" collapsed="false">
      <c r="A224" s="0" t="n">
        <v>220</v>
      </c>
      <c r="B224" s="0" t="n">
        <f aca="false">Inputs!$B$3</f>
        <v>574.788024902344</v>
      </c>
      <c r="C224" s="0" t="n">
        <f aca="false">B224*EXP((Inputs!$B$6-Inputs!$B$7-0.5*Inputs!$B$8^2)*$B$2+Inputs!$B$8*SQRT($B$2)*MC_Shocks!A221)</f>
        <v>578.250512067506</v>
      </c>
      <c r="D224" s="0" t="n">
        <f aca="false">C224*EXP((Inputs!$B$6-Inputs!$B$7-0.5*Inputs!$B$8^2)*$B$2+Inputs!$B$8*SQRT($B$2)*MC_Shocks!B221)</f>
        <v>585.149955886384</v>
      </c>
      <c r="E224" s="0" t="n">
        <f aca="false">D224*EXP((Inputs!$B$6-Inputs!$B$7-0.5*Inputs!$B$8^2)*$B$2+Inputs!$B$8*SQRT($B$2)*MC_Shocks!C221)</f>
        <v>573.233156141257</v>
      </c>
      <c r="F224" s="0" t="n">
        <f aca="false">E224*EXP((Inputs!$B$6-Inputs!$B$7-0.5*Inputs!$B$8^2)*$B$2+Inputs!$B$8*SQRT($B$2)*MC_Shocks!D221)</f>
        <v>573.79257295979</v>
      </c>
      <c r="G224" s="0" t="n">
        <f aca="false">F224*EXP((Inputs!$B$6-Inputs!$B$7-0.5*Inputs!$B$8^2)*$B$2+Inputs!$B$8*SQRT($B$2)*MC_Shocks!E221)</f>
        <v>565.999264073984</v>
      </c>
      <c r="H224" s="0" t="n">
        <f aca="false">G224*EXP((Inputs!$B$6-Inputs!$B$7-0.5*Inputs!$B$8^2)*$B$2+Inputs!$B$8*SQRT($B$2)*MC_Shocks!F221)</f>
        <v>577.124329634885</v>
      </c>
      <c r="I224" s="0" t="n">
        <f aca="false">H224*EXP((Inputs!$B$6-Inputs!$B$7-0.5*Inputs!$B$8^2)*$B$2+Inputs!$B$8*SQRT($B$2)*MC_Shocks!G221)</f>
        <v>575.039327046379</v>
      </c>
      <c r="J224" s="0" t="n">
        <f aca="false">I224*EXP((Inputs!$B$6-Inputs!$B$7-0.5*Inputs!$B$8^2)*$B$2+Inputs!$B$8*SQRT($B$2)*MC_Shocks!H221)</f>
        <v>578.50877256117</v>
      </c>
      <c r="K224" s="0" t="n">
        <f aca="false">J224*EXP((Inputs!$B$6-Inputs!$B$7-0.5*Inputs!$B$8^2)*$B$2+Inputs!$B$8*SQRT($B$2)*MC_Shocks!I221)</f>
        <v>578.401272738462</v>
      </c>
      <c r="L224" s="0" t="n">
        <f aca="false">K224*EXP((Inputs!$B$6-Inputs!$B$7-0.5*Inputs!$B$8^2)*$B$2+Inputs!$B$8*SQRT($B$2)*MC_Shocks!J221)</f>
        <v>574.782299971373</v>
      </c>
      <c r="M224" s="0" t="n">
        <f aca="false">L224*EXP((Inputs!$B$6-Inputs!$B$7-0.5*Inputs!$B$8^2)*$B$2+Inputs!$B$8*SQRT($B$2)*MC_Shocks!K221)</f>
        <v>570.647155449268</v>
      </c>
      <c r="N224" s="0" t="n">
        <f aca="false">M224*EXP((Inputs!$B$6-Inputs!$B$7-0.5*Inputs!$B$8^2)*$B$2+Inputs!$B$8*SQRT($B$2)*MC_Shocks!L221)</f>
        <v>577.925250523881</v>
      </c>
      <c r="O224" s="0" t="n">
        <f aca="false">N224*EXP((Inputs!$B$6-Inputs!$B$7-0.5*Inputs!$B$8^2)*$B$2+Inputs!$B$8*SQRT($B$2)*MC_Shocks!M221)</f>
        <v>582.379491798034</v>
      </c>
      <c r="P224" s="0" t="n">
        <f aca="false">O224*EXP((Inputs!$B$6-Inputs!$B$7-0.5*Inputs!$B$8^2)*$B$2+Inputs!$B$8*SQRT($B$2)*MC_Shocks!N221)</f>
        <v>591.484209544206</v>
      </c>
      <c r="Q224" s="0" t="n">
        <f aca="false">P224*EXP((Inputs!$B$6-Inputs!$B$7-0.5*Inputs!$B$8^2)*$B$2+Inputs!$B$8*SQRT($B$2)*MC_Shocks!O221)</f>
        <v>591.800286633493</v>
      </c>
      <c r="R224" s="0" t="n">
        <f aca="false">Q224*EXP((Inputs!$B$6-Inputs!$B$7-0.5*Inputs!$B$8^2)*$B$2+Inputs!$B$8*SQRT($B$2)*MC_Shocks!P221)</f>
        <v>593.209489425641</v>
      </c>
      <c r="S224" s="0" t="n">
        <f aca="false">R224*EXP((Inputs!$B$6-Inputs!$B$7-0.5*Inputs!$B$8^2)*$B$2+Inputs!$B$8*SQRT($B$2)*MC_Shocks!Q221)</f>
        <v>592.009282462092</v>
      </c>
      <c r="T224" s="0" t="n">
        <f aca="false">S224*EXP((Inputs!$B$6-Inputs!$B$7-0.5*Inputs!$B$8^2)*$B$2+Inputs!$B$8*SQRT($B$2)*MC_Shocks!R221)</f>
        <v>590.71828604107</v>
      </c>
      <c r="U224" s="0" t="n">
        <f aca="false">T224*EXP((Inputs!$B$6-Inputs!$B$7-0.5*Inputs!$B$8^2)*$B$2+Inputs!$B$8*SQRT($B$2)*MC_Shocks!S221)</f>
        <v>585.911239532374</v>
      </c>
      <c r="V224" s="0" t="n">
        <f aca="false">U224*EXP((Inputs!$B$6-Inputs!$B$7-0.5*Inputs!$B$8^2)*$B$2+Inputs!$B$8*SQRT($B$2)*MC_Shocks!T221)</f>
        <v>586.357157093405</v>
      </c>
      <c r="W224" s="0" t="n">
        <f aca="false">V224*EXP((Inputs!$B$6-Inputs!$B$7-0.5*Inputs!$B$8^2)*$B$2+Inputs!$B$8*SQRT($B$2)*MC_Shocks!U221)</f>
        <v>582.752374344251</v>
      </c>
      <c r="X224" s="0" t="n">
        <f aca="false">W224*EXP((Inputs!$B$6-Inputs!$B$7-0.5*Inputs!$B$8^2)*$B$2+Inputs!$B$8*SQRT($B$2)*MC_Shocks!V221)</f>
        <v>584.854048428865</v>
      </c>
      <c r="Y224" s="0" t="n">
        <f aca="false">X224*EXP((Inputs!$B$6-Inputs!$B$7-0.5*Inputs!$B$8^2)*$B$2+Inputs!$B$8*SQRT($B$2)*MC_Shocks!W221)</f>
        <v>585.698609135487</v>
      </c>
      <c r="Z224" s="0" t="n">
        <f aca="false">Y224*EXP((Inputs!$B$6-Inputs!$B$7-0.5*Inputs!$B$8^2)*$B$2+Inputs!$B$8*SQRT($B$2)*MC_Shocks!X221)</f>
        <v>587.092176041307</v>
      </c>
      <c r="AA224" s="0" t="n">
        <f aca="false">Z224*EXP((Inputs!$B$6-Inputs!$B$7-0.5*Inputs!$B$8^2)*$B$2+Inputs!$B$8*SQRT($B$2)*MC_Shocks!Y221)</f>
        <v>595.002081998728</v>
      </c>
      <c r="AB224" s="0" t="n">
        <f aca="false">AA224*EXP((Inputs!$B$6-Inputs!$B$7-0.5*Inputs!$B$8^2)*$B$2+Inputs!$B$8*SQRT($B$2)*MC_Shocks!Z221)</f>
        <v>594.880186111813</v>
      </c>
      <c r="AC224" s="0" t="n">
        <f aca="false">AB224*EXP((Inputs!$B$6-Inputs!$B$7-0.5*Inputs!$B$8^2)*$B$2+Inputs!$B$8*SQRT($B$2)*MC_Shocks!AA221)</f>
        <v>598.518497463282</v>
      </c>
      <c r="AD224" s="0" t="n">
        <f aca="false">AC224*EXP((Inputs!$B$6-Inputs!$B$7-0.5*Inputs!$B$8^2)*$B$2+Inputs!$B$8*SQRT($B$2)*MC_Shocks!AB221)</f>
        <v>608.396193103014</v>
      </c>
      <c r="AE224" s="0" t="n">
        <f aca="false">AD224*EXP((Inputs!$B$6-Inputs!$B$7-0.5*Inputs!$B$8^2)*$B$2+Inputs!$B$8*SQRT($B$2)*MC_Shocks!AC221)</f>
        <v>614.793213517035</v>
      </c>
      <c r="AF224" s="0" t="n">
        <f aca="false">AE224*EXP((Inputs!$B$6-Inputs!$B$7-0.5*Inputs!$B$8^2)*$B$2+Inputs!$B$8*SQRT($B$2)*MC_Shocks!AD221)</f>
        <v>620.501704128399</v>
      </c>
      <c r="AG224" s="0" t="n">
        <f aca="false">AF224*EXP((Inputs!$B$6-Inputs!$B$7-0.5*Inputs!$B$8^2)*$B$2+Inputs!$B$8*SQRT($B$2)*MC_Shocks!AE221)</f>
        <v>619.052283198244</v>
      </c>
      <c r="AH224" s="0" t="n">
        <f aca="false">AG224*EXP((Inputs!$B$6-Inputs!$B$7-0.5*Inputs!$B$8^2)*$B$2+Inputs!$B$8*SQRT($B$2)*MC_Shocks!AF221)</f>
        <v>620.239572216611</v>
      </c>
      <c r="AI224" s="0" t="n">
        <f aca="false">AH224*EXP((Inputs!$B$6-Inputs!$B$7-0.5*Inputs!$B$8^2)*$B$2+Inputs!$B$8*SQRT($B$2)*MC_Shocks!AG221)</f>
        <v>613.844908077886</v>
      </c>
      <c r="AJ224" s="0" t="n">
        <f aca="false">AI224*EXP((Inputs!$B$6-Inputs!$B$7-0.5*Inputs!$B$8^2)*$B$2+Inputs!$B$8*SQRT($B$2)*MC_Shocks!AH221)</f>
        <v>616.337374647785</v>
      </c>
      <c r="AK224" s="0" t="n">
        <f aca="false">AJ224*EXP((Inputs!$B$6-Inputs!$B$7-0.5*Inputs!$B$8^2)*$B$2+Inputs!$B$8*SQRT($B$2)*MC_Shocks!AI221)</f>
        <v>617.739043962203</v>
      </c>
      <c r="AL224" s="0" t="n">
        <f aca="false">AK224*EXP((Inputs!$B$6-Inputs!$B$7-0.5*Inputs!$B$8^2)*$B$2+Inputs!$B$8*SQRT($B$2)*MC_Shocks!AJ221)</f>
        <v>617.911936864898</v>
      </c>
      <c r="AM224" s="0" t="n">
        <f aca="false">AL224*EXP((Inputs!$B$6-Inputs!$B$7-0.5*Inputs!$B$8^2)*$B$2+Inputs!$B$8*SQRT($B$2)*MC_Shocks!AK221)</f>
        <v>623.026450291295</v>
      </c>
      <c r="AN224" s="0" t="n">
        <f aca="false">AM224*EXP((Inputs!$B$6-Inputs!$B$7-0.5*Inputs!$B$8^2)*$B$2+Inputs!$B$8*SQRT($B$2)*MC_Shocks!AL221)</f>
        <v>617.143807053189</v>
      </c>
      <c r="AO224" s="0" t="n">
        <f aca="false">AN224*EXP((Inputs!$B$6-Inputs!$B$7-0.5*Inputs!$B$8^2)*$B$2+Inputs!$B$8*SQRT($B$2)*MC_Shocks!AM221)</f>
        <v>625.258836441752</v>
      </c>
      <c r="AP224" s="0" t="n">
        <f aca="false">AO224*EXP((Inputs!$B$6-Inputs!$B$7-0.5*Inputs!$B$8^2)*$B$2+Inputs!$B$8*SQRT($B$2)*MC_Shocks!AN221)</f>
        <v>629.807170593448</v>
      </c>
      <c r="AQ224" s="0" t="n">
        <f aca="false">AP224*EXP((Inputs!$B$6-Inputs!$B$7-0.5*Inputs!$B$8^2)*$B$2+Inputs!$B$8*SQRT($B$2)*MC_Shocks!AO221)</f>
        <v>629.513743228986</v>
      </c>
      <c r="AR224" s="0" t="n">
        <f aca="false">AQ224*EXP((Inputs!$B$6-Inputs!$B$7-0.5*Inputs!$B$8^2)*$B$2+Inputs!$B$8*SQRT($B$2)*MC_Shocks!AP221)</f>
        <v>628.830752722922</v>
      </c>
      <c r="AS224" s="0" t="n">
        <f aca="false">AR224*EXP((Inputs!$B$6-Inputs!$B$7-0.5*Inputs!$B$8^2)*$B$2+Inputs!$B$8*SQRT($B$2)*MC_Shocks!AQ221)</f>
        <v>631.292398739886</v>
      </c>
      <c r="AT224" s="0" t="n">
        <f aca="false">AS224*EXP((Inputs!$B$6-Inputs!$B$7-0.5*Inputs!$B$8^2)*$B$2+Inputs!$B$8*SQRT($B$2)*MC_Shocks!AR221)</f>
        <v>639.015254054468</v>
      </c>
      <c r="AU224" s="0" t="n">
        <f aca="false">AT224*EXP((Inputs!$B$6-Inputs!$B$7-0.5*Inputs!$B$8^2)*$B$2+Inputs!$B$8*SQRT($B$2)*MC_Shocks!AS221)</f>
        <v>639.590868288828</v>
      </c>
      <c r="AV224" s="0" t="n">
        <f aca="false">AU224*EXP((Inputs!$B$6-Inputs!$B$7-0.5*Inputs!$B$8^2)*$B$2+Inputs!$B$8*SQRT($B$2)*MC_Shocks!AT221)</f>
        <v>640.382480019331</v>
      </c>
      <c r="AW224" s="0" t="n">
        <f aca="false">AV224*EXP((Inputs!$B$6-Inputs!$B$7-0.5*Inputs!$B$8^2)*$B$2+Inputs!$B$8*SQRT($B$2)*MC_Shocks!AU221)</f>
        <v>640.534948191298</v>
      </c>
      <c r="AX224" s="0" t="n">
        <f aca="false">AW224*EXP((Inputs!$B$6-Inputs!$B$7-0.5*Inputs!$B$8^2)*$B$2+Inputs!$B$8*SQRT($B$2)*MC_Shocks!AV221)</f>
        <v>649.715606859647</v>
      </c>
      <c r="AY224" s="0" t="n">
        <f aca="false">AX224*EXP((Inputs!$B$6-Inputs!$B$7-0.5*Inputs!$B$8^2)*$B$2+Inputs!$B$8*SQRT($B$2)*MC_Shocks!AW221)</f>
        <v>647.878210346486</v>
      </c>
      <c r="AZ224" s="0" t="n">
        <f aca="false">AY224*EXP((Inputs!$B$6-Inputs!$B$7-0.5*Inputs!$B$8^2)*$B$2+Inputs!$B$8*SQRT($B$2)*MC_Shocks!AX221)</f>
        <v>647.787672510487</v>
      </c>
      <c r="BA224" s="0" t="n">
        <f aca="false">AZ224*EXP((Inputs!$B$6-Inputs!$B$7-0.5*Inputs!$B$8^2)*$B$2+Inputs!$B$8*SQRT($B$2)*MC_Shocks!AY221)</f>
        <v>655.413728266081</v>
      </c>
      <c r="BB224" s="0" t="n">
        <f aca="false">BA224*EXP((Inputs!$B$6-Inputs!$B$7-0.5*Inputs!$B$8^2)*$B$2+Inputs!$B$8*SQRT($B$2)*MC_Shocks!AZ221)</f>
        <v>656.240436837248</v>
      </c>
      <c r="BC224" s="0" t="n">
        <f aca="false">BB224*EXP((Inputs!$B$6-Inputs!$B$7-0.5*Inputs!$B$8^2)*$B$2+Inputs!$B$8*SQRT($B$2)*MC_Shocks!BA221)</f>
        <v>662.249128807176</v>
      </c>
      <c r="BD224" s="0" t="n">
        <f aca="false">BC224*EXP((Inputs!$B$6-Inputs!$B$7-0.5*Inputs!$B$8^2)*$B$2+Inputs!$B$8*SQRT($B$2)*MC_Shocks!BB221)</f>
        <v>657.540915641625</v>
      </c>
      <c r="BE224" s="0" t="n">
        <f aca="false">BD224*EXP((Inputs!$B$6-Inputs!$B$7-0.5*Inputs!$B$8^2)*$B$2+Inputs!$B$8*SQRT($B$2)*MC_Shocks!BC221)</f>
        <v>656.532857096362</v>
      </c>
      <c r="BF224" s="0" t="n">
        <f aca="false">BE224*EXP((Inputs!$B$6-Inputs!$B$7-0.5*Inputs!$B$8^2)*$B$2+Inputs!$B$8*SQRT($B$2)*MC_Shocks!BD221)</f>
        <v>664.372526739786</v>
      </c>
      <c r="BG224" s="0" t="n">
        <f aca="false">BF224*EXP((Inputs!$B$6-Inputs!$B$7-0.5*Inputs!$B$8^2)*$B$2+Inputs!$B$8*SQRT($B$2)*MC_Shocks!BE221)</f>
        <v>660.879799944217</v>
      </c>
      <c r="BH224" s="0" t="n">
        <f aca="false">BG224*EXP((Inputs!$B$6-Inputs!$B$7-0.5*Inputs!$B$8^2)*$B$2+Inputs!$B$8*SQRT($B$2)*MC_Shocks!BF221)</f>
        <v>660.149322656515</v>
      </c>
      <c r="BI224" s="0" t="n">
        <f aca="false">BH224*EXP((Inputs!$B$6-Inputs!$B$7-0.5*Inputs!$B$8^2)*$B$2+Inputs!$B$8*SQRT($B$2)*MC_Shocks!BG221)</f>
        <v>661.55733731049</v>
      </c>
      <c r="BJ224" s="0" t="n">
        <f aca="false">BI224*EXP((Inputs!$B$6-Inputs!$B$7-0.5*Inputs!$B$8^2)*$B$2+Inputs!$B$8*SQRT($B$2)*MC_Shocks!BH221)</f>
        <v>656.448379658267</v>
      </c>
      <c r="BK224" s="0" t="n">
        <f aca="false">BJ224*EXP((Inputs!$B$6-Inputs!$B$7-0.5*Inputs!$B$8^2)*$B$2+Inputs!$B$8*SQRT($B$2)*MC_Shocks!BI221)</f>
        <v>654.358685066504</v>
      </c>
      <c r="BL224" s="0" t="n">
        <f aca="false">BK224*EXP((Inputs!$B$6-Inputs!$B$7-0.5*Inputs!$B$8^2)*$B$2+Inputs!$B$8*SQRT($B$2)*MC_Shocks!BJ221)</f>
        <v>655.005425853146</v>
      </c>
      <c r="BM224" s="0" t="n">
        <f aca="false">BL224*EXP((Inputs!$B$6-Inputs!$B$7-0.5*Inputs!$B$8^2)*$B$2+Inputs!$B$8*SQRT($B$2)*MC_Shocks!BK221)</f>
        <v>655.309846213491</v>
      </c>
      <c r="BN224" s="0" t="n">
        <f aca="false">AVERAGE(C224:BM224)</f>
        <v>615.018636575514</v>
      </c>
      <c r="BO224" s="0" t="n">
        <f aca="false">MAX(B224:BM224)</f>
        <v>664.372526739786</v>
      </c>
      <c r="BP224" s="0" t="n">
        <f aca="false">MAX(BM224-Inputs!$B$4,0)</f>
        <v>80.3098462134905</v>
      </c>
      <c r="BQ224" s="0" t="n">
        <f aca="false">MAX(Inputs!$B$4-BM224,0)</f>
        <v>0</v>
      </c>
      <c r="BR224" s="0" t="n">
        <f aca="false">MAX(BN224-Inputs!$B$4,0)</f>
        <v>40.0186365755142</v>
      </c>
      <c r="BS224" s="0" t="n">
        <f aca="false">IF(BO224&gt;=Inputs!$B$9,0,MAX(BM224-Inputs!$B$4,0))</f>
        <v>0</v>
      </c>
    </row>
    <row r="225" customFormat="false" ht="15" hidden="false" customHeight="false" outlineLevel="0" collapsed="false">
      <c r="A225" s="0" t="n">
        <v>221</v>
      </c>
      <c r="B225" s="0" t="n">
        <f aca="false">Inputs!$B$3</f>
        <v>574.788024902344</v>
      </c>
      <c r="C225" s="0" t="n">
        <f aca="false">B225*EXP((Inputs!$B$6-Inputs!$B$7-0.5*Inputs!$B$8^2)*$B$2+Inputs!$B$8*SQRT($B$2)*MC_Shocks!A222)</f>
        <v>580.71066084728</v>
      </c>
      <c r="D225" s="0" t="n">
        <f aca="false">C225*EXP((Inputs!$B$6-Inputs!$B$7-0.5*Inputs!$B$8^2)*$B$2+Inputs!$B$8*SQRT($B$2)*MC_Shocks!B222)</f>
        <v>587.910825050528</v>
      </c>
      <c r="E225" s="0" t="n">
        <f aca="false">D225*EXP((Inputs!$B$6-Inputs!$B$7-0.5*Inputs!$B$8^2)*$B$2+Inputs!$B$8*SQRT($B$2)*MC_Shocks!C222)</f>
        <v>583.986763977828</v>
      </c>
      <c r="F225" s="0" t="n">
        <f aca="false">E225*EXP((Inputs!$B$6-Inputs!$B$7-0.5*Inputs!$B$8^2)*$B$2+Inputs!$B$8*SQRT($B$2)*MC_Shocks!D222)</f>
        <v>584.557607519889</v>
      </c>
      <c r="G225" s="0" t="n">
        <f aca="false">F225*EXP((Inputs!$B$6-Inputs!$B$7-0.5*Inputs!$B$8^2)*$B$2+Inputs!$B$8*SQRT($B$2)*MC_Shocks!E222)</f>
        <v>587.748095989638</v>
      </c>
      <c r="H225" s="0" t="n">
        <f aca="false">G225*EXP((Inputs!$B$6-Inputs!$B$7-0.5*Inputs!$B$8^2)*$B$2+Inputs!$B$8*SQRT($B$2)*MC_Shocks!F222)</f>
        <v>594.917000537532</v>
      </c>
      <c r="I225" s="0" t="n">
        <f aca="false">H225*EXP((Inputs!$B$6-Inputs!$B$7-0.5*Inputs!$B$8^2)*$B$2+Inputs!$B$8*SQRT($B$2)*MC_Shocks!G222)</f>
        <v>598.3740045546</v>
      </c>
      <c r="J225" s="0" t="n">
        <f aca="false">I225*EXP((Inputs!$B$6-Inputs!$B$7-0.5*Inputs!$B$8^2)*$B$2+Inputs!$B$8*SQRT($B$2)*MC_Shocks!H222)</f>
        <v>599.813105889962</v>
      </c>
      <c r="K225" s="0" t="n">
        <f aca="false">J225*EXP((Inputs!$B$6-Inputs!$B$7-0.5*Inputs!$B$8^2)*$B$2+Inputs!$B$8*SQRT($B$2)*MC_Shocks!I222)</f>
        <v>603.049992820441</v>
      </c>
      <c r="L225" s="0" t="n">
        <f aca="false">K225*EXP((Inputs!$B$6-Inputs!$B$7-0.5*Inputs!$B$8^2)*$B$2+Inputs!$B$8*SQRT($B$2)*MC_Shocks!J222)</f>
        <v>606.339105570874</v>
      </c>
      <c r="M225" s="0" t="n">
        <f aca="false">L225*EXP((Inputs!$B$6-Inputs!$B$7-0.5*Inputs!$B$8^2)*$B$2+Inputs!$B$8*SQRT($B$2)*MC_Shocks!K222)</f>
        <v>601.949898129156</v>
      </c>
      <c r="N225" s="0" t="n">
        <f aca="false">M225*EXP((Inputs!$B$6-Inputs!$B$7-0.5*Inputs!$B$8^2)*$B$2+Inputs!$B$8*SQRT($B$2)*MC_Shocks!L222)</f>
        <v>602.928134179987</v>
      </c>
      <c r="O225" s="0" t="n">
        <f aca="false">N225*EXP((Inputs!$B$6-Inputs!$B$7-0.5*Inputs!$B$8^2)*$B$2+Inputs!$B$8*SQRT($B$2)*MC_Shocks!M222)</f>
        <v>610.005396657668</v>
      </c>
      <c r="P225" s="0" t="n">
        <f aca="false">O225*EXP((Inputs!$B$6-Inputs!$B$7-0.5*Inputs!$B$8^2)*$B$2+Inputs!$B$8*SQRT($B$2)*MC_Shocks!N222)</f>
        <v>609.06023975301</v>
      </c>
      <c r="Q225" s="0" t="n">
        <f aca="false">P225*EXP((Inputs!$B$6-Inputs!$B$7-0.5*Inputs!$B$8^2)*$B$2+Inputs!$B$8*SQRT($B$2)*MC_Shocks!O222)</f>
        <v>609.743515009636</v>
      </c>
      <c r="R225" s="0" t="n">
        <f aca="false">Q225*EXP((Inputs!$B$6-Inputs!$B$7-0.5*Inputs!$B$8^2)*$B$2+Inputs!$B$8*SQRT($B$2)*MC_Shocks!P222)</f>
        <v>608.62898116946</v>
      </c>
      <c r="S225" s="0" t="n">
        <f aca="false">R225*EXP((Inputs!$B$6-Inputs!$B$7-0.5*Inputs!$B$8^2)*$B$2+Inputs!$B$8*SQRT($B$2)*MC_Shocks!Q222)</f>
        <v>597.615413818556</v>
      </c>
      <c r="T225" s="0" t="n">
        <f aca="false">S225*EXP((Inputs!$B$6-Inputs!$B$7-0.5*Inputs!$B$8^2)*$B$2+Inputs!$B$8*SQRT($B$2)*MC_Shocks!R222)</f>
        <v>597.769420498684</v>
      </c>
      <c r="U225" s="0" t="n">
        <f aca="false">T225*EXP((Inputs!$B$6-Inputs!$B$7-0.5*Inputs!$B$8^2)*$B$2+Inputs!$B$8*SQRT($B$2)*MC_Shocks!S222)</f>
        <v>599.258780967505</v>
      </c>
      <c r="V225" s="0" t="n">
        <f aca="false">U225*EXP((Inputs!$B$6-Inputs!$B$7-0.5*Inputs!$B$8^2)*$B$2+Inputs!$B$8*SQRT($B$2)*MC_Shocks!T222)</f>
        <v>596.883686311967</v>
      </c>
      <c r="W225" s="0" t="n">
        <f aca="false">V225*EXP((Inputs!$B$6-Inputs!$B$7-0.5*Inputs!$B$8^2)*$B$2+Inputs!$B$8*SQRT($B$2)*MC_Shocks!U222)</f>
        <v>591.497171777403</v>
      </c>
      <c r="X225" s="0" t="n">
        <f aca="false">W225*EXP((Inputs!$B$6-Inputs!$B$7-0.5*Inputs!$B$8^2)*$B$2+Inputs!$B$8*SQRT($B$2)*MC_Shocks!V222)</f>
        <v>587.434889207876</v>
      </c>
      <c r="Y225" s="0" t="n">
        <f aca="false">X225*EXP((Inputs!$B$6-Inputs!$B$7-0.5*Inputs!$B$8^2)*$B$2+Inputs!$B$8*SQRT($B$2)*MC_Shocks!W222)</f>
        <v>591.062645683582</v>
      </c>
      <c r="Z225" s="0" t="n">
        <f aca="false">Y225*EXP((Inputs!$B$6-Inputs!$B$7-0.5*Inputs!$B$8^2)*$B$2+Inputs!$B$8*SQRT($B$2)*MC_Shocks!X222)</f>
        <v>600.440949437898</v>
      </c>
      <c r="AA225" s="0" t="n">
        <f aca="false">Z225*EXP((Inputs!$B$6-Inputs!$B$7-0.5*Inputs!$B$8^2)*$B$2+Inputs!$B$8*SQRT($B$2)*MC_Shocks!Y222)</f>
        <v>607.119364588585</v>
      </c>
      <c r="AB225" s="0" t="n">
        <f aca="false">AA225*EXP((Inputs!$B$6-Inputs!$B$7-0.5*Inputs!$B$8^2)*$B$2+Inputs!$B$8*SQRT($B$2)*MC_Shocks!Z222)</f>
        <v>600.735718656359</v>
      </c>
      <c r="AC225" s="0" t="n">
        <f aca="false">AB225*EXP((Inputs!$B$6-Inputs!$B$7-0.5*Inputs!$B$8^2)*$B$2+Inputs!$B$8*SQRT($B$2)*MC_Shocks!AA222)</f>
        <v>604.879433459969</v>
      </c>
      <c r="AD225" s="0" t="n">
        <f aca="false">AC225*EXP((Inputs!$B$6-Inputs!$B$7-0.5*Inputs!$B$8^2)*$B$2+Inputs!$B$8*SQRT($B$2)*MC_Shocks!AB222)</f>
        <v>601.762374776167</v>
      </c>
      <c r="AE225" s="0" t="n">
        <f aca="false">AD225*EXP((Inputs!$B$6-Inputs!$B$7-0.5*Inputs!$B$8^2)*$B$2+Inputs!$B$8*SQRT($B$2)*MC_Shocks!AC222)</f>
        <v>599.045686760261</v>
      </c>
      <c r="AF225" s="0" t="n">
        <f aca="false">AE225*EXP((Inputs!$B$6-Inputs!$B$7-0.5*Inputs!$B$8^2)*$B$2+Inputs!$B$8*SQRT($B$2)*MC_Shocks!AD222)</f>
        <v>596.910604067589</v>
      </c>
      <c r="AG225" s="0" t="n">
        <f aca="false">AF225*EXP((Inputs!$B$6-Inputs!$B$7-0.5*Inputs!$B$8^2)*$B$2+Inputs!$B$8*SQRT($B$2)*MC_Shocks!AE222)</f>
        <v>600.320025904429</v>
      </c>
      <c r="AH225" s="0" t="n">
        <f aca="false">AG225*EXP((Inputs!$B$6-Inputs!$B$7-0.5*Inputs!$B$8^2)*$B$2+Inputs!$B$8*SQRT($B$2)*MC_Shocks!AF222)</f>
        <v>604.962780831056</v>
      </c>
      <c r="AI225" s="0" t="n">
        <f aca="false">AH225*EXP((Inputs!$B$6-Inputs!$B$7-0.5*Inputs!$B$8^2)*$B$2+Inputs!$B$8*SQRT($B$2)*MC_Shocks!AG222)</f>
        <v>604.549521367754</v>
      </c>
      <c r="AJ225" s="0" t="n">
        <f aca="false">AI225*EXP((Inputs!$B$6-Inputs!$B$7-0.5*Inputs!$B$8^2)*$B$2+Inputs!$B$8*SQRT($B$2)*MC_Shocks!AH222)</f>
        <v>604.217833613793</v>
      </c>
      <c r="AK225" s="0" t="n">
        <f aca="false">AJ225*EXP((Inputs!$B$6-Inputs!$B$7-0.5*Inputs!$B$8^2)*$B$2+Inputs!$B$8*SQRT($B$2)*MC_Shocks!AI222)</f>
        <v>606.504469973516</v>
      </c>
      <c r="AL225" s="0" t="n">
        <f aca="false">AK225*EXP((Inputs!$B$6-Inputs!$B$7-0.5*Inputs!$B$8^2)*$B$2+Inputs!$B$8*SQRT($B$2)*MC_Shocks!AJ222)</f>
        <v>609.300942862484</v>
      </c>
      <c r="AM225" s="0" t="n">
        <f aca="false">AL225*EXP((Inputs!$B$6-Inputs!$B$7-0.5*Inputs!$B$8^2)*$B$2+Inputs!$B$8*SQRT($B$2)*MC_Shocks!AK222)</f>
        <v>615.070924198745</v>
      </c>
      <c r="AN225" s="0" t="n">
        <f aca="false">AM225*EXP((Inputs!$B$6-Inputs!$B$7-0.5*Inputs!$B$8^2)*$B$2+Inputs!$B$8*SQRT($B$2)*MC_Shocks!AL222)</f>
        <v>608.893295677765</v>
      </c>
      <c r="AO225" s="0" t="n">
        <f aca="false">AN225*EXP((Inputs!$B$6-Inputs!$B$7-0.5*Inputs!$B$8^2)*$B$2+Inputs!$B$8*SQRT($B$2)*MC_Shocks!AM222)</f>
        <v>609.047489307226</v>
      </c>
      <c r="AP225" s="0" t="n">
        <f aca="false">AO225*EXP((Inputs!$B$6-Inputs!$B$7-0.5*Inputs!$B$8^2)*$B$2+Inputs!$B$8*SQRT($B$2)*MC_Shocks!AN222)</f>
        <v>603.966042811007</v>
      </c>
      <c r="AQ225" s="0" t="n">
        <f aca="false">AP225*EXP((Inputs!$B$6-Inputs!$B$7-0.5*Inputs!$B$8^2)*$B$2+Inputs!$B$8*SQRT($B$2)*MC_Shocks!AO222)</f>
        <v>603.778965890725</v>
      </c>
      <c r="AR225" s="0" t="n">
        <f aca="false">AQ225*EXP((Inputs!$B$6-Inputs!$B$7-0.5*Inputs!$B$8^2)*$B$2+Inputs!$B$8*SQRT($B$2)*MC_Shocks!AP222)</f>
        <v>602.753466647664</v>
      </c>
      <c r="AS225" s="0" t="n">
        <f aca="false">AR225*EXP((Inputs!$B$6-Inputs!$B$7-0.5*Inputs!$B$8^2)*$B$2+Inputs!$B$8*SQRT($B$2)*MC_Shocks!AQ222)</f>
        <v>602.586807938588</v>
      </c>
      <c r="AT225" s="0" t="n">
        <f aca="false">AS225*EXP((Inputs!$B$6-Inputs!$B$7-0.5*Inputs!$B$8^2)*$B$2+Inputs!$B$8*SQRT($B$2)*MC_Shocks!AR222)</f>
        <v>598.83238433692</v>
      </c>
      <c r="AU225" s="0" t="n">
        <f aca="false">AT225*EXP((Inputs!$B$6-Inputs!$B$7-0.5*Inputs!$B$8^2)*$B$2+Inputs!$B$8*SQRT($B$2)*MC_Shocks!AS222)</f>
        <v>591.864337480106</v>
      </c>
      <c r="AV225" s="0" t="n">
        <f aca="false">AU225*EXP((Inputs!$B$6-Inputs!$B$7-0.5*Inputs!$B$8^2)*$B$2+Inputs!$B$8*SQRT($B$2)*MC_Shocks!AT222)</f>
        <v>582.166614225907</v>
      </c>
      <c r="AW225" s="0" t="n">
        <f aca="false">AV225*EXP((Inputs!$B$6-Inputs!$B$7-0.5*Inputs!$B$8^2)*$B$2+Inputs!$B$8*SQRT($B$2)*MC_Shocks!AU222)</f>
        <v>581.615959294709</v>
      </c>
      <c r="AX225" s="0" t="n">
        <f aca="false">AW225*EXP((Inputs!$B$6-Inputs!$B$7-0.5*Inputs!$B$8^2)*$B$2+Inputs!$B$8*SQRT($B$2)*MC_Shocks!AV222)</f>
        <v>579.68542106776</v>
      </c>
      <c r="AY225" s="0" t="n">
        <f aca="false">AX225*EXP((Inputs!$B$6-Inputs!$B$7-0.5*Inputs!$B$8^2)*$B$2+Inputs!$B$8*SQRT($B$2)*MC_Shocks!AW222)</f>
        <v>576.639748900233</v>
      </c>
      <c r="AZ225" s="0" t="n">
        <f aca="false">AY225*EXP((Inputs!$B$6-Inputs!$B$7-0.5*Inputs!$B$8^2)*$B$2+Inputs!$B$8*SQRT($B$2)*MC_Shocks!AX222)</f>
        <v>582.776512626499</v>
      </c>
      <c r="BA225" s="0" t="n">
        <f aca="false">AZ225*EXP((Inputs!$B$6-Inputs!$B$7-0.5*Inputs!$B$8^2)*$B$2+Inputs!$B$8*SQRT($B$2)*MC_Shocks!AY222)</f>
        <v>578.871321786108</v>
      </c>
      <c r="BB225" s="0" t="n">
        <f aca="false">BA225*EXP((Inputs!$B$6-Inputs!$B$7-0.5*Inputs!$B$8^2)*$B$2+Inputs!$B$8*SQRT($B$2)*MC_Shocks!AZ222)</f>
        <v>585.469581065209</v>
      </c>
      <c r="BC225" s="0" t="n">
        <f aca="false">BB225*EXP((Inputs!$B$6-Inputs!$B$7-0.5*Inputs!$B$8^2)*$B$2+Inputs!$B$8*SQRT($B$2)*MC_Shocks!BA222)</f>
        <v>593.11626649329</v>
      </c>
      <c r="BD225" s="0" t="n">
        <f aca="false">BC225*EXP((Inputs!$B$6-Inputs!$B$7-0.5*Inputs!$B$8^2)*$B$2+Inputs!$B$8*SQRT($B$2)*MC_Shocks!BB222)</f>
        <v>584.062708789171</v>
      </c>
      <c r="BE225" s="0" t="n">
        <f aca="false">BD225*EXP((Inputs!$B$6-Inputs!$B$7-0.5*Inputs!$B$8^2)*$B$2+Inputs!$B$8*SQRT($B$2)*MC_Shocks!BC222)</f>
        <v>584.546037290454</v>
      </c>
      <c r="BF225" s="0" t="n">
        <f aca="false">BE225*EXP((Inputs!$B$6-Inputs!$B$7-0.5*Inputs!$B$8^2)*$B$2+Inputs!$B$8*SQRT($B$2)*MC_Shocks!BD222)</f>
        <v>582.75047464227</v>
      </c>
      <c r="BG225" s="0" t="n">
        <f aca="false">BF225*EXP((Inputs!$B$6-Inputs!$B$7-0.5*Inputs!$B$8^2)*$B$2+Inputs!$B$8*SQRT($B$2)*MC_Shocks!BE222)</f>
        <v>569.497386088292</v>
      </c>
      <c r="BH225" s="0" t="n">
        <f aca="false">BG225*EXP((Inputs!$B$6-Inputs!$B$7-0.5*Inputs!$B$8^2)*$B$2+Inputs!$B$8*SQRT($B$2)*MC_Shocks!BF222)</f>
        <v>563.061150708224</v>
      </c>
      <c r="BI225" s="0" t="n">
        <f aca="false">BH225*EXP((Inputs!$B$6-Inputs!$B$7-0.5*Inputs!$B$8^2)*$B$2+Inputs!$B$8*SQRT($B$2)*MC_Shocks!BG222)</f>
        <v>566.586694282794</v>
      </c>
      <c r="BJ225" s="0" t="n">
        <f aca="false">BI225*EXP((Inputs!$B$6-Inputs!$B$7-0.5*Inputs!$B$8^2)*$B$2+Inputs!$B$8*SQRT($B$2)*MC_Shocks!BH222)</f>
        <v>575.789798125226</v>
      </c>
      <c r="BK225" s="0" t="n">
        <f aca="false">BJ225*EXP((Inputs!$B$6-Inputs!$B$7-0.5*Inputs!$B$8^2)*$B$2+Inputs!$B$8*SQRT($B$2)*MC_Shocks!BI222)</f>
        <v>579.982481330231</v>
      </c>
      <c r="BL225" s="0" t="n">
        <f aca="false">BK225*EXP((Inputs!$B$6-Inputs!$B$7-0.5*Inputs!$B$8^2)*$B$2+Inputs!$B$8*SQRT($B$2)*MC_Shocks!BJ222)</f>
        <v>581.528272062978</v>
      </c>
      <c r="BM225" s="0" t="n">
        <f aca="false">BL225*EXP((Inputs!$B$6-Inputs!$B$7-0.5*Inputs!$B$8^2)*$B$2+Inputs!$B$8*SQRT($B$2)*MC_Shocks!BK222)</f>
        <v>581.484716508253</v>
      </c>
      <c r="BN225" s="0" t="n">
        <f aca="false">AVERAGE(C225:BM225)</f>
        <v>594.260633361893</v>
      </c>
      <c r="BO225" s="0" t="n">
        <f aca="false">MAX(B225:BM225)</f>
        <v>615.070924198745</v>
      </c>
      <c r="BP225" s="0" t="n">
        <f aca="false">MAX(BM225-Inputs!$B$4,0)</f>
        <v>6.48471650825286</v>
      </c>
      <c r="BQ225" s="0" t="n">
        <f aca="false">MAX(Inputs!$B$4-BM225,0)</f>
        <v>0</v>
      </c>
      <c r="BR225" s="0" t="n">
        <f aca="false">MAX(BN225-Inputs!$B$4,0)</f>
        <v>19.2606333618932</v>
      </c>
      <c r="BS225" s="0" t="n">
        <f aca="false">IF(BO225&gt;=Inputs!$B$9,0,MAX(BM225-Inputs!$B$4,0))</f>
        <v>0</v>
      </c>
    </row>
    <row r="226" customFormat="false" ht="15" hidden="false" customHeight="false" outlineLevel="0" collapsed="false">
      <c r="A226" s="0" t="n">
        <v>222</v>
      </c>
      <c r="B226" s="0" t="n">
        <f aca="false">Inputs!$B$3</f>
        <v>574.788024902344</v>
      </c>
      <c r="C226" s="0" t="n">
        <f aca="false">B226*EXP((Inputs!$B$6-Inputs!$B$7-0.5*Inputs!$B$8^2)*$B$2+Inputs!$B$8*SQRT($B$2)*MC_Shocks!A223)</f>
        <v>582.566969218283</v>
      </c>
      <c r="D226" s="0" t="n">
        <f aca="false">C226*EXP((Inputs!$B$6-Inputs!$B$7-0.5*Inputs!$B$8^2)*$B$2+Inputs!$B$8*SQRT($B$2)*MC_Shocks!B223)</f>
        <v>592.635994307405</v>
      </c>
      <c r="E226" s="0" t="n">
        <f aca="false">D226*EXP((Inputs!$B$6-Inputs!$B$7-0.5*Inputs!$B$8^2)*$B$2+Inputs!$B$8*SQRT($B$2)*MC_Shocks!C223)</f>
        <v>589.939093707335</v>
      </c>
      <c r="F226" s="0" t="n">
        <f aca="false">E226*EXP((Inputs!$B$6-Inputs!$B$7-0.5*Inputs!$B$8^2)*$B$2+Inputs!$B$8*SQRT($B$2)*MC_Shocks!D223)</f>
        <v>580.707863055788</v>
      </c>
      <c r="G226" s="0" t="n">
        <f aca="false">F226*EXP((Inputs!$B$6-Inputs!$B$7-0.5*Inputs!$B$8^2)*$B$2+Inputs!$B$8*SQRT($B$2)*MC_Shocks!E223)</f>
        <v>571.175947474563</v>
      </c>
      <c r="H226" s="0" t="n">
        <f aca="false">G226*EXP((Inputs!$B$6-Inputs!$B$7-0.5*Inputs!$B$8^2)*$B$2+Inputs!$B$8*SQRT($B$2)*MC_Shocks!F223)</f>
        <v>577.251507311007</v>
      </c>
      <c r="I226" s="0" t="n">
        <f aca="false">H226*EXP((Inputs!$B$6-Inputs!$B$7-0.5*Inputs!$B$8^2)*$B$2+Inputs!$B$8*SQRT($B$2)*MC_Shocks!G223)</f>
        <v>577.090484769996</v>
      </c>
      <c r="J226" s="0" t="n">
        <f aca="false">I226*EXP((Inputs!$B$6-Inputs!$B$7-0.5*Inputs!$B$8^2)*$B$2+Inputs!$B$8*SQRT($B$2)*MC_Shocks!H223)</f>
        <v>577.984500294628</v>
      </c>
      <c r="K226" s="0" t="n">
        <f aca="false">J226*EXP((Inputs!$B$6-Inputs!$B$7-0.5*Inputs!$B$8^2)*$B$2+Inputs!$B$8*SQRT($B$2)*MC_Shocks!I223)</f>
        <v>569.885928562359</v>
      </c>
      <c r="L226" s="0" t="n">
        <f aca="false">K226*EXP((Inputs!$B$6-Inputs!$B$7-0.5*Inputs!$B$8^2)*$B$2+Inputs!$B$8*SQRT($B$2)*MC_Shocks!J223)</f>
        <v>566.544440531292</v>
      </c>
      <c r="M226" s="0" t="n">
        <f aca="false">L226*EXP((Inputs!$B$6-Inputs!$B$7-0.5*Inputs!$B$8^2)*$B$2+Inputs!$B$8*SQRT($B$2)*MC_Shocks!K223)</f>
        <v>565.271312430323</v>
      </c>
      <c r="N226" s="0" t="n">
        <f aca="false">M226*EXP((Inputs!$B$6-Inputs!$B$7-0.5*Inputs!$B$8^2)*$B$2+Inputs!$B$8*SQRT($B$2)*MC_Shocks!L223)</f>
        <v>566.257496963895</v>
      </c>
      <c r="O226" s="0" t="n">
        <f aca="false">N226*EXP((Inputs!$B$6-Inputs!$B$7-0.5*Inputs!$B$8^2)*$B$2+Inputs!$B$8*SQRT($B$2)*MC_Shocks!M223)</f>
        <v>564.523057707669</v>
      </c>
      <c r="P226" s="0" t="n">
        <f aca="false">O226*EXP((Inputs!$B$6-Inputs!$B$7-0.5*Inputs!$B$8^2)*$B$2+Inputs!$B$8*SQRT($B$2)*MC_Shocks!N223)</f>
        <v>559.949436934803</v>
      </c>
      <c r="Q226" s="0" t="n">
        <f aca="false">P226*EXP((Inputs!$B$6-Inputs!$B$7-0.5*Inputs!$B$8^2)*$B$2+Inputs!$B$8*SQRT($B$2)*MC_Shocks!O223)</f>
        <v>556.527662146476</v>
      </c>
      <c r="R226" s="0" t="n">
        <f aca="false">Q226*EXP((Inputs!$B$6-Inputs!$B$7-0.5*Inputs!$B$8^2)*$B$2+Inputs!$B$8*SQRT($B$2)*MC_Shocks!P223)</f>
        <v>561.940957214265</v>
      </c>
      <c r="S226" s="0" t="n">
        <f aca="false">R226*EXP((Inputs!$B$6-Inputs!$B$7-0.5*Inputs!$B$8^2)*$B$2+Inputs!$B$8*SQRT($B$2)*MC_Shocks!Q223)</f>
        <v>563.086344049309</v>
      </c>
      <c r="T226" s="0" t="n">
        <f aca="false">S226*EXP((Inputs!$B$6-Inputs!$B$7-0.5*Inputs!$B$8^2)*$B$2+Inputs!$B$8*SQRT($B$2)*MC_Shocks!R223)</f>
        <v>565.880839074982</v>
      </c>
      <c r="U226" s="0" t="n">
        <f aca="false">T226*EXP((Inputs!$B$6-Inputs!$B$7-0.5*Inputs!$B$8^2)*$B$2+Inputs!$B$8*SQRT($B$2)*MC_Shocks!S223)</f>
        <v>561.913049210159</v>
      </c>
      <c r="V226" s="0" t="n">
        <f aca="false">U226*EXP((Inputs!$B$6-Inputs!$B$7-0.5*Inputs!$B$8^2)*$B$2+Inputs!$B$8*SQRT($B$2)*MC_Shocks!T223)</f>
        <v>548.950834292942</v>
      </c>
      <c r="W226" s="0" t="n">
        <f aca="false">V226*EXP((Inputs!$B$6-Inputs!$B$7-0.5*Inputs!$B$8^2)*$B$2+Inputs!$B$8*SQRT($B$2)*MC_Shocks!U223)</f>
        <v>546.729106118743</v>
      </c>
      <c r="X226" s="0" t="n">
        <f aca="false">W226*EXP((Inputs!$B$6-Inputs!$B$7-0.5*Inputs!$B$8^2)*$B$2+Inputs!$B$8*SQRT($B$2)*MC_Shocks!V223)</f>
        <v>543.034743078944</v>
      </c>
      <c r="Y226" s="0" t="n">
        <f aca="false">X226*EXP((Inputs!$B$6-Inputs!$B$7-0.5*Inputs!$B$8^2)*$B$2+Inputs!$B$8*SQRT($B$2)*MC_Shocks!W223)</f>
        <v>544.591694718888</v>
      </c>
      <c r="Z226" s="0" t="n">
        <f aca="false">Y226*EXP((Inputs!$B$6-Inputs!$B$7-0.5*Inputs!$B$8^2)*$B$2+Inputs!$B$8*SQRT($B$2)*MC_Shocks!X223)</f>
        <v>559.026107283866</v>
      </c>
      <c r="AA226" s="0" t="n">
        <f aca="false">Z226*EXP((Inputs!$B$6-Inputs!$B$7-0.5*Inputs!$B$8^2)*$B$2+Inputs!$B$8*SQRT($B$2)*MC_Shocks!Y223)</f>
        <v>562.170524486142</v>
      </c>
      <c r="AB226" s="0" t="n">
        <f aca="false">AA226*EXP((Inputs!$B$6-Inputs!$B$7-0.5*Inputs!$B$8^2)*$B$2+Inputs!$B$8*SQRT($B$2)*MC_Shocks!Z223)</f>
        <v>574.559592436266</v>
      </c>
      <c r="AC226" s="0" t="n">
        <f aca="false">AB226*EXP((Inputs!$B$6-Inputs!$B$7-0.5*Inputs!$B$8^2)*$B$2+Inputs!$B$8*SQRT($B$2)*MC_Shocks!AA223)</f>
        <v>577.212323204157</v>
      </c>
      <c r="AD226" s="0" t="n">
        <f aca="false">AC226*EXP((Inputs!$B$6-Inputs!$B$7-0.5*Inputs!$B$8^2)*$B$2+Inputs!$B$8*SQRT($B$2)*MC_Shocks!AB223)</f>
        <v>574.389444739371</v>
      </c>
      <c r="AE226" s="0" t="n">
        <f aca="false">AD226*EXP((Inputs!$B$6-Inputs!$B$7-0.5*Inputs!$B$8^2)*$B$2+Inputs!$B$8*SQRT($B$2)*MC_Shocks!AC223)</f>
        <v>576.031285199447</v>
      </c>
      <c r="AF226" s="0" t="n">
        <f aca="false">AE226*EXP((Inputs!$B$6-Inputs!$B$7-0.5*Inputs!$B$8^2)*$B$2+Inputs!$B$8*SQRT($B$2)*MC_Shocks!AD223)</f>
        <v>584.281003833306</v>
      </c>
      <c r="AG226" s="0" t="n">
        <f aca="false">AF226*EXP((Inputs!$B$6-Inputs!$B$7-0.5*Inputs!$B$8^2)*$B$2+Inputs!$B$8*SQRT($B$2)*MC_Shocks!AE223)</f>
        <v>592.878930926692</v>
      </c>
      <c r="AH226" s="0" t="n">
        <f aca="false">AG226*EXP((Inputs!$B$6-Inputs!$B$7-0.5*Inputs!$B$8^2)*$B$2+Inputs!$B$8*SQRT($B$2)*MC_Shocks!AF223)</f>
        <v>590.234793770124</v>
      </c>
      <c r="AI226" s="0" t="n">
        <f aca="false">AH226*EXP((Inputs!$B$6-Inputs!$B$7-0.5*Inputs!$B$8^2)*$B$2+Inputs!$B$8*SQRT($B$2)*MC_Shocks!AG223)</f>
        <v>591.477259601786</v>
      </c>
      <c r="AJ226" s="0" t="n">
        <f aca="false">AI226*EXP((Inputs!$B$6-Inputs!$B$7-0.5*Inputs!$B$8^2)*$B$2+Inputs!$B$8*SQRT($B$2)*MC_Shocks!AH223)</f>
        <v>584.863944513837</v>
      </c>
      <c r="AK226" s="0" t="n">
        <f aca="false">AJ226*EXP((Inputs!$B$6-Inputs!$B$7-0.5*Inputs!$B$8^2)*$B$2+Inputs!$B$8*SQRT($B$2)*MC_Shocks!AI223)</f>
        <v>588.75823850055</v>
      </c>
      <c r="AL226" s="0" t="n">
        <f aca="false">AK226*EXP((Inputs!$B$6-Inputs!$B$7-0.5*Inputs!$B$8^2)*$B$2+Inputs!$B$8*SQRT($B$2)*MC_Shocks!AJ223)</f>
        <v>596.114443765514</v>
      </c>
      <c r="AM226" s="0" t="n">
        <f aca="false">AL226*EXP((Inputs!$B$6-Inputs!$B$7-0.5*Inputs!$B$8^2)*$B$2+Inputs!$B$8*SQRT($B$2)*MC_Shocks!AK223)</f>
        <v>596.358933736058</v>
      </c>
      <c r="AN226" s="0" t="n">
        <f aca="false">AM226*EXP((Inputs!$B$6-Inputs!$B$7-0.5*Inputs!$B$8^2)*$B$2+Inputs!$B$8*SQRT($B$2)*MC_Shocks!AL223)</f>
        <v>593.265913754614</v>
      </c>
      <c r="AO226" s="0" t="n">
        <f aca="false">AN226*EXP((Inputs!$B$6-Inputs!$B$7-0.5*Inputs!$B$8^2)*$B$2+Inputs!$B$8*SQRT($B$2)*MC_Shocks!AM223)</f>
        <v>595.019365549931</v>
      </c>
      <c r="AP226" s="0" t="n">
        <f aca="false">AO226*EXP((Inputs!$B$6-Inputs!$B$7-0.5*Inputs!$B$8^2)*$B$2+Inputs!$B$8*SQRT($B$2)*MC_Shocks!AN223)</f>
        <v>597.04946510442</v>
      </c>
      <c r="AQ226" s="0" t="n">
        <f aca="false">AP226*EXP((Inputs!$B$6-Inputs!$B$7-0.5*Inputs!$B$8^2)*$B$2+Inputs!$B$8*SQRT($B$2)*MC_Shocks!AO223)</f>
        <v>597.490273283227</v>
      </c>
      <c r="AR226" s="0" t="n">
        <f aca="false">AQ226*EXP((Inputs!$B$6-Inputs!$B$7-0.5*Inputs!$B$8^2)*$B$2+Inputs!$B$8*SQRT($B$2)*MC_Shocks!AP223)</f>
        <v>598.394402480626</v>
      </c>
      <c r="AS226" s="0" t="n">
        <f aca="false">AR226*EXP((Inputs!$B$6-Inputs!$B$7-0.5*Inputs!$B$8^2)*$B$2+Inputs!$B$8*SQRT($B$2)*MC_Shocks!AQ223)</f>
        <v>597.626235182217</v>
      </c>
      <c r="AT226" s="0" t="n">
        <f aca="false">AS226*EXP((Inputs!$B$6-Inputs!$B$7-0.5*Inputs!$B$8^2)*$B$2+Inputs!$B$8*SQRT($B$2)*MC_Shocks!AR223)</f>
        <v>602.423528141402</v>
      </c>
      <c r="AU226" s="0" t="n">
        <f aca="false">AT226*EXP((Inputs!$B$6-Inputs!$B$7-0.5*Inputs!$B$8^2)*$B$2+Inputs!$B$8*SQRT($B$2)*MC_Shocks!AS223)</f>
        <v>606.009416285848</v>
      </c>
      <c r="AV226" s="0" t="n">
        <f aca="false">AU226*EXP((Inputs!$B$6-Inputs!$B$7-0.5*Inputs!$B$8^2)*$B$2+Inputs!$B$8*SQRT($B$2)*MC_Shocks!AT223)</f>
        <v>601.358301950644</v>
      </c>
      <c r="AW226" s="0" t="n">
        <f aca="false">AV226*EXP((Inputs!$B$6-Inputs!$B$7-0.5*Inputs!$B$8^2)*$B$2+Inputs!$B$8*SQRT($B$2)*MC_Shocks!AU223)</f>
        <v>596.612775130107</v>
      </c>
      <c r="AX226" s="0" t="n">
        <f aca="false">AW226*EXP((Inputs!$B$6-Inputs!$B$7-0.5*Inputs!$B$8^2)*$B$2+Inputs!$B$8*SQRT($B$2)*MC_Shocks!AV223)</f>
        <v>595.466225193597</v>
      </c>
      <c r="AY226" s="0" t="n">
        <f aca="false">AX226*EXP((Inputs!$B$6-Inputs!$B$7-0.5*Inputs!$B$8^2)*$B$2+Inputs!$B$8*SQRT($B$2)*MC_Shocks!AW223)</f>
        <v>599.013597587772</v>
      </c>
      <c r="AZ226" s="0" t="n">
        <f aca="false">AY226*EXP((Inputs!$B$6-Inputs!$B$7-0.5*Inputs!$B$8^2)*$B$2+Inputs!$B$8*SQRT($B$2)*MC_Shocks!AX223)</f>
        <v>599.774145234465</v>
      </c>
      <c r="BA226" s="0" t="n">
        <f aca="false">AZ226*EXP((Inputs!$B$6-Inputs!$B$7-0.5*Inputs!$B$8^2)*$B$2+Inputs!$B$8*SQRT($B$2)*MC_Shocks!AY223)</f>
        <v>596.77812855166</v>
      </c>
      <c r="BB226" s="0" t="n">
        <f aca="false">BA226*EXP((Inputs!$B$6-Inputs!$B$7-0.5*Inputs!$B$8^2)*$B$2+Inputs!$B$8*SQRT($B$2)*MC_Shocks!AZ223)</f>
        <v>598.073911948034</v>
      </c>
      <c r="BC226" s="0" t="n">
        <f aca="false">BB226*EXP((Inputs!$B$6-Inputs!$B$7-0.5*Inputs!$B$8^2)*$B$2+Inputs!$B$8*SQRT($B$2)*MC_Shocks!BA223)</f>
        <v>596.562709835259</v>
      </c>
      <c r="BD226" s="0" t="n">
        <f aca="false">BC226*EXP((Inputs!$B$6-Inputs!$B$7-0.5*Inputs!$B$8^2)*$B$2+Inputs!$B$8*SQRT($B$2)*MC_Shocks!BB223)</f>
        <v>600.80087576264</v>
      </c>
      <c r="BE226" s="0" t="n">
        <f aca="false">BD226*EXP((Inputs!$B$6-Inputs!$B$7-0.5*Inputs!$B$8^2)*$B$2+Inputs!$B$8*SQRT($B$2)*MC_Shocks!BC223)</f>
        <v>602.44719923215</v>
      </c>
      <c r="BF226" s="0" t="n">
        <f aca="false">BE226*EXP((Inputs!$B$6-Inputs!$B$7-0.5*Inputs!$B$8^2)*$B$2+Inputs!$B$8*SQRT($B$2)*MC_Shocks!BD223)</f>
        <v>600.998995739894</v>
      </c>
      <c r="BG226" s="0" t="n">
        <f aca="false">BF226*EXP((Inputs!$B$6-Inputs!$B$7-0.5*Inputs!$B$8^2)*$B$2+Inputs!$B$8*SQRT($B$2)*MC_Shocks!BE223)</f>
        <v>602.160620180865</v>
      </c>
      <c r="BH226" s="0" t="n">
        <f aca="false">BG226*EXP((Inputs!$B$6-Inputs!$B$7-0.5*Inputs!$B$8^2)*$B$2+Inputs!$B$8*SQRT($B$2)*MC_Shocks!BF223)</f>
        <v>608.532775231405</v>
      </c>
      <c r="BI226" s="0" t="n">
        <f aca="false">BH226*EXP((Inputs!$B$6-Inputs!$B$7-0.5*Inputs!$B$8^2)*$B$2+Inputs!$B$8*SQRT($B$2)*MC_Shocks!BG223)</f>
        <v>605.846254150338</v>
      </c>
      <c r="BJ226" s="0" t="n">
        <f aca="false">BI226*EXP((Inputs!$B$6-Inputs!$B$7-0.5*Inputs!$B$8^2)*$B$2+Inputs!$B$8*SQRT($B$2)*MC_Shocks!BH223)</f>
        <v>607.841913640524</v>
      </c>
      <c r="BK226" s="0" t="n">
        <f aca="false">BJ226*EXP((Inputs!$B$6-Inputs!$B$7-0.5*Inputs!$B$8^2)*$B$2+Inputs!$B$8*SQRT($B$2)*MC_Shocks!BI223)</f>
        <v>607.55955679262</v>
      </c>
      <c r="BL226" s="0" t="n">
        <f aca="false">BK226*EXP((Inputs!$B$6-Inputs!$B$7-0.5*Inputs!$B$8^2)*$B$2+Inputs!$B$8*SQRT($B$2)*MC_Shocks!BJ223)</f>
        <v>609.678506007635</v>
      </c>
      <c r="BM226" s="0" t="n">
        <f aca="false">BL226*EXP((Inputs!$B$6-Inputs!$B$7-0.5*Inputs!$B$8^2)*$B$2+Inputs!$B$8*SQRT($B$2)*MC_Shocks!BK223)</f>
        <v>606.578085892127</v>
      </c>
      <c r="BN226" s="0" t="n">
        <f aca="false">AVERAGE(C226:BM226)</f>
        <v>584.224750270082</v>
      </c>
      <c r="BO226" s="0" t="n">
        <f aca="false">MAX(B226:BM226)</f>
        <v>609.678506007635</v>
      </c>
      <c r="BP226" s="0" t="n">
        <f aca="false">MAX(BM226-Inputs!$B$4,0)</f>
        <v>31.5780858921268</v>
      </c>
      <c r="BQ226" s="0" t="n">
        <f aca="false">MAX(Inputs!$B$4-BM226,0)</f>
        <v>0</v>
      </c>
      <c r="BR226" s="0" t="n">
        <f aca="false">MAX(BN226-Inputs!$B$4,0)</f>
        <v>9.22475027008238</v>
      </c>
      <c r="BS226" s="0" t="n">
        <f aca="false">IF(BO226&gt;=Inputs!$B$9,0,MAX(BM226-Inputs!$B$4,0))</f>
        <v>0</v>
      </c>
    </row>
    <row r="227" customFormat="false" ht="15" hidden="false" customHeight="false" outlineLevel="0" collapsed="false">
      <c r="A227" s="0" t="n">
        <v>223</v>
      </c>
      <c r="B227" s="0" t="n">
        <f aca="false">Inputs!$B$3</f>
        <v>574.788024902344</v>
      </c>
      <c r="C227" s="0" t="n">
        <f aca="false">B227*EXP((Inputs!$B$6-Inputs!$B$7-0.5*Inputs!$B$8^2)*$B$2+Inputs!$B$8*SQRT($B$2)*MC_Shocks!A224)</f>
        <v>575.345617930763</v>
      </c>
      <c r="D227" s="0" t="n">
        <f aca="false">C227*EXP((Inputs!$B$6-Inputs!$B$7-0.5*Inputs!$B$8^2)*$B$2+Inputs!$B$8*SQRT($B$2)*MC_Shocks!B224)</f>
        <v>580.478974866787</v>
      </c>
      <c r="E227" s="0" t="n">
        <f aca="false">D227*EXP((Inputs!$B$6-Inputs!$B$7-0.5*Inputs!$B$8^2)*$B$2+Inputs!$B$8*SQRT($B$2)*MC_Shocks!C224)</f>
        <v>576.234484711876</v>
      </c>
      <c r="F227" s="0" t="n">
        <f aca="false">E227*EXP((Inputs!$B$6-Inputs!$B$7-0.5*Inputs!$B$8^2)*$B$2+Inputs!$B$8*SQRT($B$2)*MC_Shocks!D224)</f>
        <v>570.243166797344</v>
      </c>
      <c r="G227" s="0" t="n">
        <f aca="false">F227*EXP((Inputs!$B$6-Inputs!$B$7-0.5*Inputs!$B$8^2)*$B$2+Inputs!$B$8*SQRT($B$2)*MC_Shocks!E224)</f>
        <v>564.484056373028</v>
      </c>
      <c r="H227" s="0" t="n">
        <f aca="false">G227*EXP((Inputs!$B$6-Inputs!$B$7-0.5*Inputs!$B$8^2)*$B$2+Inputs!$B$8*SQRT($B$2)*MC_Shocks!F224)</f>
        <v>559.31881802201</v>
      </c>
      <c r="I227" s="0" t="n">
        <f aca="false">H227*EXP((Inputs!$B$6-Inputs!$B$7-0.5*Inputs!$B$8^2)*$B$2+Inputs!$B$8*SQRT($B$2)*MC_Shocks!G224)</f>
        <v>562.019558595304</v>
      </c>
      <c r="J227" s="0" t="n">
        <f aca="false">I227*EXP((Inputs!$B$6-Inputs!$B$7-0.5*Inputs!$B$8^2)*$B$2+Inputs!$B$8*SQRT($B$2)*MC_Shocks!H224)</f>
        <v>555.838813666101</v>
      </c>
      <c r="K227" s="0" t="n">
        <f aca="false">J227*EXP((Inputs!$B$6-Inputs!$B$7-0.5*Inputs!$B$8^2)*$B$2+Inputs!$B$8*SQRT($B$2)*MC_Shocks!I224)</f>
        <v>554.579120329797</v>
      </c>
      <c r="L227" s="0" t="n">
        <f aca="false">K227*EXP((Inputs!$B$6-Inputs!$B$7-0.5*Inputs!$B$8^2)*$B$2+Inputs!$B$8*SQRT($B$2)*MC_Shocks!J224)</f>
        <v>557.35850974613</v>
      </c>
      <c r="M227" s="0" t="n">
        <f aca="false">L227*EXP((Inputs!$B$6-Inputs!$B$7-0.5*Inputs!$B$8^2)*$B$2+Inputs!$B$8*SQRT($B$2)*MC_Shocks!K224)</f>
        <v>559.256568072483</v>
      </c>
      <c r="N227" s="0" t="n">
        <f aca="false">M227*EXP((Inputs!$B$6-Inputs!$B$7-0.5*Inputs!$B$8^2)*$B$2+Inputs!$B$8*SQRT($B$2)*MC_Shocks!L224)</f>
        <v>557.601220396411</v>
      </c>
      <c r="O227" s="0" t="n">
        <f aca="false">N227*EXP((Inputs!$B$6-Inputs!$B$7-0.5*Inputs!$B$8^2)*$B$2+Inputs!$B$8*SQRT($B$2)*MC_Shocks!M224)</f>
        <v>558.499077260539</v>
      </c>
      <c r="P227" s="0" t="n">
        <f aca="false">O227*EXP((Inputs!$B$6-Inputs!$B$7-0.5*Inputs!$B$8^2)*$B$2+Inputs!$B$8*SQRT($B$2)*MC_Shocks!N224)</f>
        <v>559.02672118199</v>
      </c>
      <c r="Q227" s="0" t="n">
        <f aca="false">P227*EXP((Inputs!$B$6-Inputs!$B$7-0.5*Inputs!$B$8^2)*$B$2+Inputs!$B$8*SQRT($B$2)*MC_Shocks!O224)</f>
        <v>558.0857959442</v>
      </c>
      <c r="R227" s="0" t="n">
        <f aca="false">Q227*EXP((Inputs!$B$6-Inputs!$B$7-0.5*Inputs!$B$8^2)*$B$2+Inputs!$B$8*SQRT($B$2)*MC_Shocks!P224)</f>
        <v>557.205710743143</v>
      </c>
      <c r="S227" s="0" t="n">
        <f aca="false">R227*EXP((Inputs!$B$6-Inputs!$B$7-0.5*Inputs!$B$8^2)*$B$2+Inputs!$B$8*SQRT($B$2)*MC_Shocks!Q224)</f>
        <v>567.228588716405</v>
      </c>
      <c r="T227" s="0" t="n">
        <f aca="false">S227*EXP((Inputs!$B$6-Inputs!$B$7-0.5*Inputs!$B$8^2)*$B$2+Inputs!$B$8*SQRT($B$2)*MC_Shocks!R224)</f>
        <v>570.935895754253</v>
      </c>
      <c r="U227" s="0" t="n">
        <f aca="false">T227*EXP((Inputs!$B$6-Inputs!$B$7-0.5*Inputs!$B$8^2)*$B$2+Inputs!$B$8*SQRT($B$2)*MC_Shocks!S224)</f>
        <v>582.337496978925</v>
      </c>
      <c r="V227" s="0" t="n">
        <f aca="false">U227*EXP((Inputs!$B$6-Inputs!$B$7-0.5*Inputs!$B$8^2)*$B$2+Inputs!$B$8*SQRT($B$2)*MC_Shocks!T224)</f>
        <v>580.100932498115</v>
      </c>
      <c r="W227" s="0" t="n">
        <f aca="false">V227*EXP((Inputs!$B$6-Inputs!$B$7-0.5*Inputs!$B$8^2)*$B$2+Inputs!$B$8*SQRT($B$2)*MC_Shocks!U224)</f>
        <v>579.764740233348</v>
      </c>
      <c r="X227" s="0" t="n">
        <f aca="false">W227*EXP((Inputs!$B$6-Inputs!$B$7-0.5*Inputs!$B$8^2)*$B$2+Inputs!$B$8*SQRT($B$2)*MC_Shocks!V224)</f>
        <v>573.724334206516</v>
      </c>
      <c r="Y227" s="0" t="n">
        <f aca="false">X227*EXP((Inputs!$B$6-Inputs!$B$7-0.5*Inputs!$B$8^2)*$B$2+Inputs!$B$8*SQRT($B$2)*MC_Shocks!W224)</f>
        <v>570.10530696637</v>
      </c>
      <c r="Z227" s="0" t="n">
        <f aca="false">Y227*EXP((Inputs!$B$6-Inputs!$B$7-0.5*Inputs!$B$8^2)*$B$2+Inputs!$B$8*SQRT($B$2)*MC_Shocks!X224)</f>
        <v>578.826757723195</v>
      </c>
      <c r="AA227" s="0" t="n">
        <f aca="false">Z227*EXP((Inputs!$B$6-Inputs!$B$7-0.5*Inputs!$B$8^2)*$B$2+Inputs!$B$8*SQRT($B$2)*MC_Shocks!Y224)</f>
        <v>576.489008380812</v>
      </c>
      <c r="AB227" s="0" t="n">
        <f aca="false">AA227*EXP((Inputs!$B$6-Inputs!$B$7-0.5*Inputs!$B$8^2)*$B$2+Inputs!$B$8*SQRT($B$2)*MC_Shocks!Z224)</f>
        <v>585.388766591623</v>
      </c>
      <c r="AC227" s="0" t="n">
        <f aca="false">AB227*EXP((Inputs!$B$6-Inputs!$B$7-0.5*Inputs!$B$8^2)*$B$2+Inputs!$B$8*SQRT($B$2)*MC_Shocks!AA224)</f>
        <v>579.697820249765</v>
      </c>
      <c r="AD227" s="0" t="n">
        <f aca="false">AC227*EXP((Inputs!$B$6-Inputs!$B$7-0.5*Inputs!$B$8^2)*$B$2+Inputs!$B$8*SQRT($B$2)*MC_Shocks!AB224)</f>
        <v>574.927627223584</v>
      </c>
      <c r="AE227" s="0" t="n">
        <f aca="false">AD227*EXP((Inputs!$B$6-Inputs!$B$7-0.5*Inputs!$B$8^2)*$B$2+Inputs!$B$8*SQRT($B$2)*MC_Shocks!AC224)</f>
        <v>573.427505213945</v>
      </c>
      <c r="AF227" s="0" t="n">
        <f aca="false">AE227*EXP((Inputs!$B$6-Inputs!$B$7-0.5*Inputs!$B$8^2)*$B$2+Inputs!$B$8*SQRT($B$2)*MC_Shocks!AD224)</f>
        <v>573.191646847085</v>
      </c>
      <c r="AG227" s="0" t="n">
        <f aca="false">AF227*EXP((Inputs!$B$6-Inputs!$B$7-0.5*Inputs!$B$8^2)*$B$2+Inputs!$B$8*SQRT($B$2)*MC_Shocks!AE224)</f>
        <v>577.458897206708</v>
      </c>
      <c r="AH227" s="0" t="n">
        <f aca="false">AG227*EXP((Inputs!$B$6-Inputs!$B$7-0.5*Inputs!$B$8^2)*$B$2+Inputs!$B$8*SQRT($B$2)*MC_Shocks!AF224)</f>
        <v>579.582222546807</v>
      </c>
      <c r="AI227" s="0" t="n">
        <f aca="false">AH227*EXP((Inputs!$B$6-Inputs!$B$7-0.5*Inputs!$B$8^2)*$B$2+Inputs!$B$8*SQRT($B$2)*MC_Shocks!AG224)</f>
        <v>577.725737268903</v>
      </c>
      <c r="AJ227" s="0" t="n">
        <f aca="false">AI227*EXP((Inputs!$B$6-Inputs!$B$7-0.5*Inputs!$B$8^2)*$B$2+Inputs!$B$8*SQRT($B$2)*MC_Shocks!AH224)</f>
        <v>577.169504322466</v>
      </c>
      <c r="AK227" s="0" t="n">
        <f aca="false">AJ227*EXP((Inputs!$B$6-Inputs!$B$7-0.5*Inputs!$B$8^2)*$B$2+Inputs!$B$8*SQRT($B$2)*MC_Shocks!AI224)</f>
        <v>575.764777971636</v>
      </c>
      <c r="AL227" s="0" t="n">
        <f aca="false">AK227*EXP((Inputs!$B$6-Inputs!$B$7-0.5*Inputs!$B$8^2)*$B$2+Inputs!$B$8*SQRT($B$2)*MC_Shocks!AJ224)</f>
        <v>571.656119572796</v>
      </c>
      <c r="AM227" s="0" t="n">
        <f aca="false">AL227*EXP((Inputs!$B$6-Inputs!$B$7-0.5*Inputs!$B$8^2)*$B$2+Inputs!$B$8*SQRT($B$2)*MC_Shocks!AK224)</f>
        <v>567.69697033247</v>
      </c>
      <c r="AN227" s="0" t="n">
        <f aca="false">AM227*EXP((Inputs!$B$6-Inputs!$B$7-0.5*Inputs!$B$8^2)*$B$2+Inputs!$B$8*SQRT($B$2)*MC_Shocks!AL224)</f>
        <v>572.398978987744</v>
      </c>
      <c r="AO227" s="0" t="n">
        <f aca="false">AN227*EXP((Inputs!$B$6-Inputs!$B$7-0.5*Inputs!$B$8^2)*$B$2+Inputs!$B$8*SQRT($B$2)*MC_Shocks!AM224)</f>
        <v>564.210737984481</v>
      </c>
      <c r="AP227" s="0" t="n">
        <f aca="false">AO227*EXP((Inputs!$B$6-Inputs!$B$7-0.5*Inputs!$B$8^2)*$B$2+Inputs!$B$8*SQRT($B$2)*MC_Shocks!AN224)</f>
        <v>571.550361963026</v>
      </c>
      <c r="AQ227" s="0" t="n">
        <f aca="false">AP227*EXP((Inputs!$B$6-Inputs!$B$7-0.5*Inputs!$B$8^2)*$B$2+Inputs!$B$8*SQRT($B$2)*MC_Shocks!AO224)</f>
        <v>570.051079333687</v>
      </c>
      <c r="AR227" s="0" t="n">
        <f aca="false">AQ227*EXP((Inputs!$B$6-Inputs!$B$7-0.5*Inputs!$B$8^2)*$B$2+Inputs!$B$8*SQRT($B$2)*MC_Shocks!AP224)</f>
        <v>566.621774497804</v>
      </c>
      <c r="AS227" s="0" t="n">
        <f aca="false">AR227*EXP((Inputs!$B$6-Inputs!$B$7-0.5*Inputs!$B$8^2)*$B$2+Inputs!$B$8*SQRT($B$2)*MC_Shocks!AQ224)</f>
        <v>570.010525283533</v>
      </c>
      <c r="AT227" s="0" t="n">
        <f aca="false">AS227*EXP((Inputs!$B$6-Inputs!$B$7-0.5*Inputs!$B$8^2)*$B$2+Inputs!$B$8*SQRT($B$2)*MC_Shocks!AR224)</f>
        <v>576.820611176088</v>
      </c>
      <c r="AU227" s="0" t="n">
        <f aca="false">AT227*EXP((Inputs!$B$6-Inputs!$B$7-0.5*Inputs!$B$8^2)*$B$2+Inputs!$B$8*SQRT($B$2)*MC_Shocks!AS224)</f>
        <v>582.012416246197</v>
      </c>
      <c r="AV227" s="0" t="n">
        <f aca="false">AU227*EXP((Inputs!$B$6-Inputs!$B$7-0.5*Inputs!$B$8^2)*$B$2+Inputs!$B$8*SQRT($B$2)*MC_Shocks!AT224)</f>
        <v>584.389248205628</v>
      </c>
      <c r="AW227" s="0" t="n">
        <f aca="false">AV227*EXP((Inputs!$B$6-Inputs!$B$7-0.5*Inputs!$B$8^2)*$B$2+Inputs!$B$8*SQRT($B$2)*MC_Shocks!AU224)</f>
        <v>589.50526726258</v>
      </c>
      <c r="AX227" s="0" t="n">
        <f aca="false">AW227*EXP((Inputs!$B$6-Inputs!$B$7-0.5*Inputs!$B$8^2)*$B$2+Inputs!$B$8*SQRT($B$2)*MC_Shocks!AV224)</f>
        <v>581.587291170587</v>
      </c>
      <c r="AY227" s="0" t="n">
        <f aca="false">AX227*EXP((Inputs!$B$6-Inputs!$B$7-0.5*Inputs!$B$8^2)*$B$2+Inputs!$B$8*SQRT($B$2)*MC_Shocks!AW224)</f>
        <v>579.239328902657</v>
      </c>
      <c r="AZ227" s="0" t="n">
        <f aca="false">AY227*EXP((Inputs!$B$6-Inputs!$B$7-0.5*Inputs!$B$8^2)*$B$2+Inputs!$B$8*SQRT($B$2)*MC_Shocks!AX224)</f>
        <v>575.12176986791</v>
      </c>
      <c r="BA227" s="0" t="n">
        <f aca="false">AZ227*EXP((Inputs!$B$6-Inputs!$B$7-0.5*Inputs!$B$8^2)*$B$2+Inputs!$B$8*SQRT($B$2)*MC_Shocks!AY224)</f>
        <v>580.791094972945</v>
      </c>
      <c r="BB227" s="0" t="n">
        <f aca="false">BA227*EXP((Inputs!$B$6-Inputs!$B$7-0.5*Inputs!$B$8^2)*$B$2+Inputs!$B$8*SQRT($B$2)*MC_Shocks!AZ224)</f>
        <v>579.081566595915</v>
      </c>
      <c r="BC227" s="0" t="n">
        <f aca="false">BB227*EXP((Inputs!$B$6-Inputs!$B$7-0.5*Inputs!$B$8^2)*$B$2+Inputs!$B$8*SQRT($B$2)*MC_Shocks!BA224)</f>
        <v>583.033267625355</v>
      </c>
      <c r="BD227" s="0" t="n">
        <f aca="false">BC227*EXP((Inputs!$B$6-Inputs!$B$7-0.5*Inputs!$B$8^2)*$B$2+Inputs!$B$8*SQRT($B$2)*MC_Shocks!BB224)</f>
        <v>585.57221091158</v>
      </c>
      <c r="BE227" s="0" t="n">
        <f aca="false">BD227*EXP((Inputs!$B$6-Inputs!$B$7-0.5*Inputs!$B$8^2)*$B$2+Inputs!$B$8*SQRT($B$2)*MC_Shocks!BC224)</f>
        <v>581.635049257847</v>
      </c>
      <c r="BF227" s="0" t="n">
        <f aca="false">BE227*EXP((Inputs!$B$6-Inputs!$B$7-0.5*Inputs!$B$8^2)*$B$2+Inputs!$B$8*SQRT($B$2)*MC_Shocks!BD224)</f>
        <v>578.987679867932</v>
      </c>
      <c r="BG227" s="0" t="n">
        <f aca="false">BF227*EXP((Inputs!$B$6-Inputs!$B$7-0.5*Inputs!$B$8^2)*$B$2+Inputs!$B$8*SQRT($B$2)*MC_Shocks!BE224)</f>
        <v>585.01607882582</v>
      </c>
      <c r="BH227" s="0" t="n">
        <f aca="false">BG227*EXP((Inputs!$B$6-Inputs!$B$7-0.5*Inputs!$B$8^2)*$B$2+Inputs!$B$8*SQRT($B$2)*MC_Shocks!BF224)</f>
        <v>581.483028699225</v>
      </c>
      <c r="BI227" s="0" t="n">
        <f aca="false">BH227*EXP((Inputs!$B$6-Inputs!$B$7-0.5*Inputs!$B$8^2)*$B$2+Inputs!$B$8*SQRT($B$2)*MC_Shocks!BG224)</f>
        <v>582.114220566131</v>
      </c>
      <c r="BJ227" s="0" t="n">
        <f aca="false">BI227*EXP((Inputs!$B$6-Inputs!$B$7-0.5*Inputs!$B$8^2)*$B$2+Inputs!$B$8*SQRT($B$2)*MC_Shocks!BH224)</f>
        <v>578.566297200362</v>
      </c>
      <c r="BK227" s="0" t="n">
        <f aca="false">BJ227*EXP((Inputs!$B$6-Inputs!$B$7-0.5*Inputs!$B$8^2)*$B$2+Inputs!$B$8*SQRT($B$2)*MC_Shocks!BI224)</f>
        <v>577.181571647069</v>
      </c>
      <c r="BL227" s="0" t="n">
        <f aca="false">BK227*EXP((Inputs!$B$6-Inputs!$B$7-0.5*Inputs!$B$8^2)*$B$2+Inputs!$B$8*SQRT($B$2)*MC_Shocks!BJ224)</f>
        <v>577.024672784419</v>
      </c>
      <c r="BM227" s="0" t="n">
        <f aca="false">BL227*EXP((Inputs!$B$6-Inputs!$B$7-0.5*Inputs!$B$8^2)*$B$2+Inputs!$B$8*SQRT($B$2)*MC_Shocks!BK224)</f>
        <v>573.506290021361</v>
      </c>
      <c r="BN227" s="0" t="n">
        <f aca="false">AVERAGE(C227:BM227)</f>
        <v>573.433163353992</v>
      </c>
      <c r="BO227" s="0" t="n">
        <f aca="false">MAX(B227:BM227)</f>
        <v>589.50526726258</v>
      </c>
      <c r="BP227" s="0" t="n">
        <f aca="false">MAX(BM227-Inputs!$B$4,0)</f>
        <v>0</v>
      </c>
      <c r="BQ227" s="0" t="n">
        <f aca="false">MAX(Inputs!$B$4-BM227,0)</f>
        <v>1.49370997863878</v>
      </c>
      <c r="BR227" s="0" t="n">
        <f aca="false">MAX(BN227-Inputs!$B$4,0)</f>
        <v>0</v>
      </c>
      <c r="BS227" s="0" t="n">
        <f aca="false">IF(BO227&gt;=Inputs!$B$9,0,MAX(BM227-Inputs!$B$4,0))</f>
        <v>0</v>
      </c>
    </row>
    <row r="228" customFormat="false" ht="15" hidden="false" customHeight="false" outlineLevel="0" collapsed="false">
      <c r="A228" s="0" t="n">
        <v>224</v>
      </c>
      <c r="B228" s="0" t="n">
        <f aca="false">Inputs!$B$3</f>
        <v>574.788024902344</v>
      </c>
      <c r="C228" s="0" t="n">
        <f aca="false">B228*EXP((Inputs!$B$6-Inputs!$B$7-0.5*Inputs!$B$8^2)*$B$2+Inputs!$B$8*SQRT($B$2)*MC_Shocks!A225)</f>
        <v>570.479057721915</v>
      </c>
      <c r="D228" s="0" t="n">
        <f aca="false">C228*EXP((Inputs!$B$6-Inputs!$B$7-0.5*Inputs!$B$8^2)*$B$2+Inputs!$B$8*SQRT($B$2)*MC_Shocks!B225)</f>
        <v>571.830022019724</v>
      </c>
      <c r="E228" s="0" t="n">
        <f aca="false">D228*EXP((Inputs!$B$6-Inputs!$B$7-0.5*Inputs!$B$8^2)*$B$2+Inputs!$B$8*SQRT($B$2)*MC_Shocks!C225)</f>
        <v>568.064427922332</v>
      </c>
      <c r="F228" s="0" t="n">
        <f aca="false">E228*EXP((Inputs!$B$6-Inputs!$B$7-0.5*Inputs!$B$8^2)*$B$2+Inputs!$B$8*SQRT($B$2)*MC_Shocks!D225)</f>
        <v>564.476218735221</v>
      </c>
      <c r="G228" s="0" t="n">
        <f aca="false">F228*EXP((Inputs!$B$6-Inputs!$B$7-0.5*Inputs!$B$8^2)*$B$2+Inputs!$B$8*SQRT($B$2)*MC_Shocks!E225)</f>
        <v>560.339645923967</v>
      </c>
      <c r="H228" s="0" t="n">
        <f aca="false">G228*EXP((Inputs!$B$6-Inputs!$B$7-0.5*Inputs!$B$8^2)*$B$2+Inputs!$B$8*SQRT($B$2)*MC_Shocks!F225)</f>
        <v>560.046265162736</v>
      </c>
      <c r="I228" s="0" t="n">
        <f aca="false">H228*EXP((Inputs!$B$6-Inputs!$B$7-0.5*Inputs!$B$8^2)*$B$2+Inputs!$B$8*SQRT($B$2)*MC_Shocks!G225)</f>
        <v>564.307927151812</v>
      </c>
      <c r="J228" s="0" t="n">
        <f aca="false">I228*EXP((Inputs!$B$6-Inputs!$B$7-0.5*Inputs!$B$8^2)*$B$2+Inputs!$B$8*SQRT($B$2)*MC_Shocks!H225)</f>
        <v>571.146436641927</v>
      </c>
      <c r="K228" s="0" t="n">
        <f aca="false">J228*EXP((Inputs!$B$6-Inputs!$B$7-0.5*Inputs!$B$8^2)*$B$2+Inputs!$B$8*SQRT($B$2)*MC_Shocks!I225)</f>
        <v>567.920407412036</v>
      </c>
      <c r="L228" s="0" t="n">
        <f aca="false">K228*EXP((Inputs!$B$6-Inputs!$B$7-0.5*Inputs!$B$8^2)*$B$2+Inputs!$B$8*SQRT($B$2)*MC_Shocks!J225)</f>
        <v>577.745777407367</v>
      </c>
      <c r="M228" s="0" t="n">
        <f aca="false">L228*EXP((Inputs!$B$6-Inputs!$B$7-0.5*Inputs!$B$8^2)*$B$2+Inputs!$B$8*SQRT($B$2)*MC_Shocks!K225)</f>
        <v>573.213348692236</v>
      </c>
      <c r="N228" s="0" t="n">
        <f aca="false">M228*EXP((Inputs!$B$6-Inputs!$B$7-0.5*Inputs!$B$8^2)*$B$2+Inputs!$B$8*SQRT($B$2)*MC_Shocks!L225)</f>
        <v>578.216322811531</v>
      </c>
      <c r="O228" s="0" t="n">
        <f aca="false">N228*EXP((Inputs!$B$6-Inputs!$B$7-0.5*Inputs!$B$8^2)*$B$2+Inputs!$B$8*SQRT($B$2)*MC_Shocks!M225)</f>
        <v>574.969615895228</v>
      </c>
      <c r="P228" s="0" t="n">
        <f aca="false">O228*EXP((Inputs!$B$6-Inputs!$B$7-0.5*Inputs!$B$8^2)*$B$2+Inputs!$B$8*SQRT($B$2)*MC_Shocks!N225)</f>
        <v>571.064706657995</v>
      </c>
      <c r="Q228" s="0" t="n">
        <f aca="false">P228*EXP((Inputs!$B$6-Inputs!$B$7-0.5*Inputs!$B$8^2)*$B$2+Inputs!$B$8*SQRT($B$2)*MC_Shocks!O225)</f>
        <v>567.754286572027</v>
      </c>
      <c r="R228" s="0" t="n">
        <f aca="false">Q228*EXP((Inputs!$B$6-Inputs!$B$7-0.5*Inputs!$B$8^2)*$B$2+Inputs!$B$8*SQRT($B$2)*MC_Shocks!P225)</f>
        <v>567.571647917224</v>
      </c>
      <c r="S228" s="0" t="n">
        <f aca="false">R228*EXP((Inputs!$B$6-Inputs!$B$7-0.5*Inputs!$B$8^2)*$B$2+Inputs!$B$8*SQRT($B$2)*MC_Shocks!Q225)</f>
        <v>570.242790019678</v>
      </c>
      <c r="T228" s="0" t="n">
        <f aca="false">S228*EXP((Inputs!$B$6-Inputs!$B$7-0.5*Inputs!$B$8^2)*$B$2+Inputs!$B$8*SQRT($B$2)*MC_Shocks!R225)</f>
        <v>573.335225981609</v>
      </c>
      <c r="U228" s="0" t="n">
        <f aca="false">T228*EXP((Inputs!$B$6-Inputs!$B$7-0.5*Inputs!$B$8^2)*$B$2+Inputs!$B$8*SQRT($B$2)*MC_Shocks!S225)</f>
        <v>569.111466386697</v>
      </c>
      <c r="V228" s="0" t="n">
        <f aca="false">U228*EXP((Inputs!$B$6-Inputs!$B$7-0.5*Inputs!$B$8^2)*$B$2+Inputs!$B$8*SQRT($B$2)*MC_Shocks!T225)</f>
        <v>564.714172008627</v>
      </c>
      <c r="W228" s="0" t="n">
        <f aca="false">V228*EXP((Inputs!$B$6-Inputs!$B$7-0.5*Inputs!$B$8^2)*$B$2+Inputs!$B$8*SQRT($B$2)*MC_Shocks!U225)</f>
        <v>560.675541952034</v>
      </c>
      <c r="X228" s="0" t="n">
        <f aca="false">W228*EXP((Inputs!$B$6-Inputs!$B$7-0.5*Inputs!$B$8^2)*$B$2+Inputs!$B$8*SQRT($B$2)*MC_Shocks!V225)</f>
        <v>560.233319658318</v>
      </c>
      <c r="Y228" s="0" t="n">
        <f aca="false">X228*EXP((Inputs!$B$6-Inputs!$B$7-0.5*Inputs!$B$8^2)*$B$2+Inputs!$B$8*SQRT($B$2)*MC_Shocks!W225)</f>
        <v>559.352861317392</v>
      </c>
      <c r="Z228" s="0" t="n">
        <f aca="false">Y228*EXP((Inputs!$B$6-Inputs!$B$7-0.5*Inputs!$B$8^2)*$B$2+Inputs!$B$8*SQRT($B$2)*MC_Shocks!X225)</f>
        <v>555.204843791507</v>
      </c>
      <c r="AA228" s="0" t="n">
        <f aca="false">Z228*EXP((Inputs!$B$6-Inputs!$B$7-0.5*Inputs!$B$8^2)*$B$2+Inputs!$B$8*SQRT($B$2)*MC_Shocks!Y225)</f>
        <v>556.446047797087</v>
      </c>
      <c r="AB228" s="0" t="n">
        <f aca="false">AA228*EXP((Inputs!$B$6-Inputs!$B$7-0.5*Inputs!$B$8^2)*$B$2+Inputs!$B$8*SQRT($B$2)*MC_Shocks!Z225)</f>
        <v>566.57723858092</v>
      </c>
      <c r="AC228" s="0" t="n">
        <f aca="false">AB228*EXP((Inputs!$B$6-Inputs!$B$7-0.5*Inputs!$B$8^2)*$B$2+Inputs!$B$8*SQRT($B$2)*MC_Shocks!AA225)</f>
        <v>564.366495007659</v>
      </c>
      <c r="AD228" s="0" t="n">
        <f aca="false">AC228*EXP((Inputs!$B$6-Inputs!$B$7-0.5*Inputs!$B$8^2)*$B$2+Inputs!$B$8*SQRT($B$2)*MC_Shocks!AB225)</f>
        <v>562.482009050719</v>
      </c>
      <c r="AE228" s="0" t="n">
        <f aca="false">AD228*EXP((Inputs!$B$6-Inputs!$B$7-0.5*Inputs!$B$8^2)*$B$2+Inputs!$B$8*SQRT($B$2)*MC_Shocks!AC225)</f>
        <v>565.038149876942</v>
      </c>
      <c r="AF228" s="0" t="n">
        <f aca="false">AE228*EXP((Inputs!$B$6-Inputs!$B$7-0.5*Inputs!$B$8^2)*$B$2+Inputs!$B$8*SQRT($B$2)*MC_Shocks!AD225)</f>
        <v>562.591906829473</v>
      </c>
      <c r="AG228" s="0" t="n">
        <f aca="false">AF228*EXP((Inputs!$B$6-Inputs!$B$7-0.5*Inputs!$B$8^2)*$B$2+Inputs!$B$8*SQRT($B$2)*MC_Shocks!AE225)</f>
        <v>565.638797483653</v>
      </c>
      <c r="AH228" s="0" t="n">
        <f aca="false">AG228*EXP((Inputs!$B$6-Inputs!$B$7-0.5*Inputs!$B$8^2)*$B$2+Inputs!$B$8*SQRT($B$2)*MC_Shocks!AF225)</f>
        <v>562.476786036036</v>
      </c>
      <c r="AI228" s="0" t="n">
        <f aca="false">AH228*EXP((Inputs!$B$6-Inputs!$B$7-0.5*Inputs!$B$8^2)*$B$2+Inputs!$B$8*SQRT($B$2)*MC_Shocks!AG225)</f>
        <v>570.765433073529</v>
      </c>
      <c r="AJ228" s="0" t="n">
        <f aca="false">AI228*EXP((Inputs!$B$6-Inputs!$B$7-0.5*Inputs!$B$8^2)*$B$2+Inputs!$B$8*SQRT($B$2)*MC_Shocks!AH225)</f>
        <v>572.382651661093</v>
      </c>
      <c r="AK228" s="0" t="n">
        <f aca="false">AJ228*EXP((Inputs!$B$6-Inputs!$B$7-0.5*Inputs!$B$8^2)*$B$2+Inputs!$B$8*SQRT($B$2)*MC_Shocks!AI225)</f>
        <v>569.627961729057</v>
      </c>
      <c r="AL228" s="0" t="n">
        <f aca="false">AK228*EXP((Inputs!$B$6-Inputs!$B$7-0.5*Inputs!$B$8^2)*$B$2+Inputs!$B$8*SQRT($B$2)*MC_Shocks!AJ225)</f>
        <v>567.027446136778</v>
      </c>
      <c r="AM228" s="0" t="n">
        <f aca="false">AL228*EXP((Inputs!$B$6-Inputs!$B$7-0.5*Inputs!$B$8^2)*$B$2+Inputs!$B$8*SQRT($B$2)*MC_Shocks!AK225)</f>
        <v>564.774243780027</v>
      </c>
      <c r="AN228" s="0" t="n">
        <f aca="false">AM228*EXP((Inputs!$B$6-Inputs!$B$7-0.5*Inputs!$B$8^2)*$B$2+Inputs!$B$8*SQRT($B$2)*MC_Shocks!AL225)</f>
        <v>571.01208840672</v>
      </c>
      <c r="AO228" s="0" t="n">
        <f aca="false">AN228*EXP((Inputs!$B$6-Inputs!$B$7-0.5*Inputs!$B$8^2)*$B$2+Inputs!$B$8*SQRT($B$2)*MC_Shocks!AM225)</f>
        <v>565.347030291117</v>
      </c>
      <c r="AP228" s="0" t="n">
        <f aca="false">AO228*EXP((Inputs!$B$6-Inputs!$B$7-0.5*Inputs!$B$8^2)*$B$2+Inputs!$B$8*SQRT($B$2)*MC_Shocks!AN225)</f>
        <v>562.412365911323</v>
      </c>
      <c r="AQ228" s="0" t="n">
        <f aca="false">AP228*EXP((Inputs!$B$6-Inputs!$B$7-0.5*Inputs!$B$8^2)*$B$2+Inputs!$B$8*SQRT($B$2)*MC_Shocks!AO225)</f>
        <v>559.964855900413</v>
      </c>
      <c r="AR228" s="0" t="n">
        <f aca="false">AQ228*EXP((Inputs!$B$6-Inputs!$B$7-0.5*Inputs!$B$8^2)*$B$2+Inputs!$B$8*SQRT($B$2)*MC_Shocks!AP225)</f>
        <v>559.947987598278</v>
      </c>
      <c r="AS228" s="0" t="n">
        <f aca="false">AR228*EXP((Inputs!$B$6-Inputs!$B$7-0.5*Inputs!$B$8^2)*$B$2+Inputs!$B$8*SQRT($B$2)*MC_Shocks!AQ225)</f>
        <v>558.797707721348</v>
      </c>
      <c r="AT228" s="0" t="n">
        <f aca="false">AS228*EXP((Inputs!$B$6-Inputs!$B$7-0.5*Inputs!$B$8^2)*$B$2+Inputs!$B$8*SQRT($B$2)*MC_Shocks!AR225)</f>
        <v>552.278252973786</v>
      </c>
      <c r="AU228" s="0" t="n">
        <f aca="false">AT228*EXP((Inputs!$B$6-Inputs!$B$7-0.5*Inputs!$B$8^2)*$B$2+Inputs!$B$8*SQRT($B$2)*MC_Shocks!AS225)</f>
        <v>550.58125679603</v>
      </c>
      <c r="AV228" s="0" t="n">
        <f aca="false">AU228*EXP((Inputs!$B$6-Inputs!$B$7-0.5*Inputs!$B$8^2)*$B$2+Inputs!$B$8*SQRT($B$2)*MC_Shocks!AT225)</f>
        <v>550.198513500545</v>
      </c>
      <c r="AW228" s="0" t="n">
        <f aca="false">AV228*EXP((Inputs!$B$6-Inputs!$B$7-0.5*Inputs!$B$8^2)*$B$2+Inputs!$B$8*SQRT($B$2)*MC_Shocks!AU225)</f>
        <v>547.515514809569</v>
      </c>
      <c r="AX228" s="0" t="n">
        <f aca="false">AW228*EXP((Inputs!$B$6-Inputs!$B$7-0.5*Inputs!$B$8^2)*$B$2+Inputs!$B$8*SQRT($B$2)*MC_Shocks!AV225)</f>
        <v>550.558539732307</v>
      </c>
      <c r="AY228" s="0" t="n">
        <f aca="false">AX228*EXP((Inputs!$B$6-Inputs!$B$7-0.5*Inputs!$B$8^2)*$B$2+Inputs!$B$8*SQRT($B$2)*MC_Shocks!AW225)</f>
        <v>554.641105945803</v>
      </c>
      <c r="AZ228" s="0" t="n">
        <f aca="false">AY228*EXP((Inputs!$B$6-Inputs!$B$7-0.5*Inputs!$B$8^2)*$B$2+Inputs!$B$8*SQRT($B$2)*MC_Shocks!AX225)</f>
        <v>554.34860386456</v>
      </c>
      <c r="BA228" s="0" t="n">
        <f aca="false">AZ228*EXP((Inputs!$B$6-Inputs!$B$7-0.5*Inputs!$B$8^2)*$B$2+Inputs!$B$8*SQRT($B$2)*MC_Shocks!AY225)</f>
        <v>555.415755789769</v>
      </c>
      <c r="BB228" s="0" t="n">
        <f aca="false">BA228*EXP((Inputs!$B$6-Inputs!$B$7-0.5*Inputs!$B$8^2)*$B$2+Inputs!$B$8*SQRT($B$2)*MC_Shocks!AZ225)</f>
        <v>546.026602806133</v>
      </c>
      <c r="BC228" s="0" t="n">
        <f aca="false">BB228*EXP((Inputs!$B$6-Inputs!$B$7-0.5*Inputs!$B$8^2)*$B$2+Inputs!$B$8*SQRT($B$2)*MC_Shocks!BA225)</f>
        <v>544.256930189859</v>
      </c>
      <c r="BD228" s="0" t="n">
        <f aca="false">BC228*EXP((Inputs!$B$6-Inputs!$B$7-0.5*Inputs!$B$8^2)*$B$2+Inputs!$B$8*SQRT($B$2)*MC_Shocks!BB225)</f>
        <v>548.664406121816</v>
      </c>
      <c r="BE228" s="0" t="n">
        <f aca="false">BD228*EXP((Inputs!$B$6-Inputs!$B$7-0.5*Inputs!$B$8^2)*$B$2+Inputs!$B$8*SQRT($B$2)*MC_Shocks!BC225)</f>
        <v>546.876059408633</v>
      </c>
      <c r="BF228" s="0" t="n">
        <f aca="false">BE228*EXP((Inputs!$B$6-Inputs!$B$7-0.5*Inputs!$B$8^2)*$B$2+Inputs!$B$8*SQRT($B$2)*MC_Shocks!BD225)</f>
        <v>543.738185265012</v>
      </c>
      <c r="BG228" s="0" t="n">
        <f aca="false">BF228*EXP((Inputs!$B$6-Inputs!$B$7-0.5*Inputs!$B$8^2)*$B$2+Inputs!$B$8*SQRT($B$2)*MC_Shocks!BE225)</f>
        <v>553.704415876199</v>
      </c>
      <c r="BH228" s="0" t="n">
        <f aca="false">BG228*EXP((Inputs!$B$6-Inputs!$B$7-0.5*Inputs!$B$8^2)*$B$2+Inputs!$B$8*SQRT($B$2)*MC_Shocks!BF225)</f>
        <v>561.805663213248</v>
      </c>
      <c r="BI228" s="0" t="n">
        <f aca="false">BH228*EXP((Inputs!$B$6-Inputs!$B$7-0.5*Inputs!$B$8^2)*$B$2+Inputs!$B$8*SQRT($B$2)*MC_Shocks!BG225)</f>
        <v>563.946605744567</v>
      </c>
      <c r="BJ228" s="0" t="n">
        <f aca="false">BI228*EXP((Inputs!$B$6-Inputs!$B$7-0.5*Inputs!$B$8^2)*$B$2+Inputs!$B$8*SQRT($B$2)*MC_Shocks!BH225)</f>
        <v>569.118593881656</v>
      </c>
      <c r="BK228" s="0" t="n">
        <f aca="false">BJ228*EXP((Inputs!$B$6-Inputs!$B$7-0.5*Inputs!$B$8^2)*$B$2+Inputs!$B$8*SQRT($B$2)*MC_Shocks!BI225)</f>
        <v>559.209906588486</v>
      </c>
      <c r="BL228" s="0" t="n">
        <f aca="false">BK228*EXP((Inputs!$B$6-Inputs!$B$7-0.5*Inputs!$B$8^2)*$B$2+Inputs!$B$8*SQRT($B$2)*MC_Shocks!BJ225)</f>
        <v>555.779492450886</v>
      </c>
      <c r="BM228" s="0" t="n">
        <f aca="false">BL228*EXP((Inputs!$B$6-Inputs!$B$7-0.5*Inputs!$B$8^2)*$B$2+Inputs!$B$8*SQRT($B$2)*MC_Shocks!BK225)</f>
        <v>553.76354940936</v>
      </c>
      <c r="BN228" s="0" t="n">
        <f aca="false">AVERAGE(C228:BM228)</f>
        <v>562.09716655558</v>
      </c>
      <c r="BO228" s="0" t="n">
        <f aca="false">MAX(B228:BM228)</f>
        <v>578.216322811531</v>
      </c>
      <c r="BP228" s="0" t="n">
        <f aca="false">MAX(BM228-Inputs!$B$4,0)</f>
        <v>0</v>
      </c>
      <c r="BQ228" s="0" t="n">
        <f aca="false">MAX(Inputs!$B$4-BM228,0)</f>
        <v>21.2364505906399</v>
      </c>
      <c r="BR228" s="0" t="n">
        <f aca="false">MAX(BN228-Inputs!$B$4,0)</f>
        <v>0</v>
      </c>
      <c r="BS228" s="0" t="n">
        <f aca="false">IF(BO228&gt;=Inputs!$B$9,0,MAX(BM228-Inputs!$B$4,0))</f>
        <v>0</v>
      </c>
    </row>
    <row r="229" customFormat="false" ht="15" hidden="false" customHeight="false" outlineLevel="0" collapsed="false">
      <c r="A229" s="0" t="n">
        <v>225</v>
      </c>
      <c r="B229" s="0" t="n">
        <f aca="false">Inputs!$B$3</f>
        <v>574.788024902344</v>
      </c>
      <c r="C229" s="0" t="n">
        <f aca="false">B229*EXP((Inputs!$B$6-Inputs!$B$7-0.5*Inputs!$B$8^2)*$B$2+Inputs!$B$8*SQRT($B$2)*MC_Shocks!A226)</f>
        <v>573.767135821227</v>
      </c>
      <c r="D229" s="0" t="n">
        <f aca="false">C229*EXP((Inputs!$B$6-Inputs!$B$7-0.5*Inputs!$B$8^2)*$B$2+Inputs!$B$8*SQRT($B$2)*MC_Shocks!B226)</f>
        <v>571.595314123972</v>
      </c>
      <c r="E229" s="0" t="n">
        <f aca="false">D229*EXP((Inputs!$B$6-Inputs!$B$7-0.5*Inputs!$B$8^2)*$B$2+Inputs!$B$8*SQRT($B$2)*MC_Shocks!C226)</f>
        <v>560.201374742054</v>
      </c>
      <c r="F229" s="0" t="n">
        <f aca="false">E229*EXP((Inputs!$B$6-Inputs!$B$7-0.5*Inputs!$B$8^2)*$B$2+Inputs!$B$8*SQRT($B$2)*MC_Shocks!D226)</f>
        <v>561.972526123135</v>
      </c>
      <c r="G229" s="0" t="n">
        <f aca="false">F229*EXP((Inputs!$B$6-Inputs!$B$7-0.5*Inputs!$B$8^2)*$B$2+Inputs!$B$8*SQRT($B$2)*MC_Shocks!E226)</f>
        <v>564.454669032267</v>
      </c>
      <c r="H229" s="0" t="n">
        <f aca="false">G229*EXP((Inputs!$B$6-Inputs!$B$7-0.5*Inputs!$B$8^2)*$B$2+Inputs!$B$8*SQRT($B$2)*MC_Shocks!F226)</f>
        <v>571.727343666853</v>
      </c>
      <c r="I229" s="0" t="n">
        <f aca="false">H229*EXP((Inputs!$B$6-Inputs!$B$7-0.5*Inputs!$B$8^2)*$B$2+Inputs!$B$8*SQRT($B$2)*MC_Shocks!G226)</f>
        <v>568.216726623378</v>
      </c>
      <c r="J229" s="0" t="n">
        <f aca="false">I229*EXP((Inputs!$B$6-Inputs!$B$7-0.5*Inputs!$B$8^2)*$B$2+Inputs!$B$8*SQRT($B$2)*MC_Shocks!H226)</f>
        <v>564.36108272289</v>
      </c>
      <c r="K229" s="0" t="n">
        <f aca="false">J229*EXP((Inputs!$B$6-Inputs!$B$7-0.5*Inputs!$B$8^2)*$B$2+Inputs!$B$8*SQRT($B$2)*MC_Shocks!I226)</f>
        <v>552.541409331102</v>
      </c>
      <c r="L229" s="0" t="n">
        <f aca="false">K229*EXP((Inputs!$B$6-Inputs!$B$7-0.5*Inputs!$B$8^2)*$B$2+Inputs!$B$8*SQRT($B$2)*MC_Shocks!J226)</f>
        <v>551.308119308011</v>
      </c>
      <c r="M229" s="0" t="n">
        <f aca="false">L229*EXP((Inputs!$B$6-Inputs!$B$7-0.5*Inputs!$B$8^2)*$B$2+Inputs!$B$8*SQRT($B$2)*MC_Shocks!K226)</f>
        <v>555.315635869832</v>
      </c>
      <c r="N229" s="0" t="n">
        <f aca="false">M229*EXP((Inputs!$B$6-Inputs!$B$7-0.5*Inputs!$B$8^2)*$B$2+Inputs!$B$8*SQRT($B$2)*MC_Shocks!L226)</f>
        <v>552.679276164571</v>
      </c>
      <c r="O229" s="0" t="n">
        <f aca="false">N229*EXP((Inputs!$B$6-Inputs!$B$7-0.5*Inputs!$B$8^2)*$B$2+Inputs!$B$8*SQRT($B$2)*MC_Shocks!M226)</f>
        <v>562.210342246932</v>
      </c>
      <c r="P229" s="0" t="n">
        <f aca="false">O229*EXP((Inputs!$B$6-Inputs!$B$7-0.5*Inputs!$B$8^2)*$B$2+Inputs!$B$8*SQRT($B$2)*MC_Shocks!N226)</f>
        <v>561.120021791053</v>
      </c>
      <c r="Q229" s="0" t="n">
        <f aca="false">P229*EXP((Inputs!$B$6-Inputs!$B$7-0.5*Inputs!$B$8^2)*$B$2+Inputs!$B$8*SQRT($B$2)*MC_Shocks!O226)</f>
        <v>561.827709967365</v>
      </c>
      <c r="R229" s="0" t="n">
        <f aca="false">Q229*EXP((Inputs!$B$6-Inputs!$B$7-0.5*Inputs!$B$8^2)*$B$2+Inputs!$B$8*SQRT($B$2)*MC_Shocks!P226)</f>
        <v>555.837575492424</v>
      </c>
      <c r="S229" s="0" t="n">
        <f aca="false">R229*EXP((Inputs!$B$6-Inputs!$B$7-0.5*Inputs!$B$8^2)*$B$2+Inputs!$B$8*SQRT($B$2)*MC_Shocks!Q226)</f>
        <v>557.158052645686</v>
      </c>
      <c r="T229" s="0" t="n">
        <f aca="false">S229*EXP((Inputs!$B$6-Inputs!$B$7-0.5*Inputs!$B$8^2)*$B$2+Inputs!$B$8*SQRT($B$2)*MC_Shocks!R226)</f>
        <v>548.529695479798</v>
      </c>
      <c r="U229" s="0" t="n">
        <f aca="false">T229*EXP((Inputs!$B$6-Inputs!$B$7-0.5*Inputs!$B$8^2)*$B$2+Inputs!$B$8*SQRT($B$2)*MC_Shocks!S226)</f>
        <v>551.608648212924</v>
      </c>
      <c r="V229" s="0" t="n">
        <f aca="false">U229*EXP((Inputs!$B$6-Inputs!$B$7-0.5*Inputs!$B$8^2)*$B$2+Inputs!$B$8*SQRT($B$2)*MC_Shocks!T226)</f>
        <v>554.840126773282</v>
      </c>
      <c r="W229" s="0" t="n">
        <f aca="false">V229*EXP((Inputs!$B$6-Inputs!$B$7-0.5*Inputs!$B$8^2)*$B$2+Inputs!$B$8*SQRT($B$2)*MC_Shocks!U226)</f>
        <v>560.908362752591</v>
      </c>
      <c r="X229" s="0" t="n">
        <f aca="false">W229*EXP((Inputs!$B$6-Inputs!$B$7-0.5*Inputs!$B$8^2)*$B$2+Inputs!$B$8*SQRT($B$2)*MC_Shocks!V226)</f>
        <v>556.440641800938</v>
      </c>
      <c r="Y229" s="0" t="n">
        <f aca="false">X229*EXP((Inputs!$B$6-Inputs!$B$7-0.5*Inputs!$B$8^2)*$B$2+Inputs!$B$8*SQRT($B$2)*MC_Shocks!W226)</f>
        <v>557.202407346475</v>
      </c>
      <c r="Z229" s="0" t="n">
        <f aca="false">Y229*EXP((Inputs!$B$6-Inputs!$B$7-0.5*Inputs!$B$8^2)*$B$2+Inputs!$B$8*SQRT($B$2)*MC_Shocks!X226)</f>
        <v>559.753005493062</v>
      </c>
      <c r="AA229" s="0" t="n">
        <f aca="false">Z229*EXP((Inputs!$B$6-Inputs!$B$7-0.5*Inputs!$B$8^2)*$B$2+Inputs!$B$8*SQRT($B$2)*MC_Shocks!Y226)</f>
        <v>561.773394253118</v>
      </c>
      <c r="AB229" s="0" t="n">
        <f aca="false">AA229*EXP((Inputs!$B$6-Inputs!$B$7-0.5*Inputs!$B$8^2)*$B$2+Inputs!$B$8*SQRT($B$2)*MC_Shocks!Z226)</f>
        <v>557.983001043759</v>
      </c>
      <c r="AC229" s="0" t="n">
        <f aca="false">AB229*EXP((Inputs!$B$6-Inputs!$B$7-0.5*Inputs!$B$8^2)*$B$2+Inputs!$B$8*SQRT($B$2)*MC_Shocks!AA226)</f>
        <v>547.546465485765</v>
      </c>
      <c r="AD229" s="0" t="n">
        <f aca="false">AC229*EXP((Inputs!$B$6-Inputs!$B$7-0.5*Inputs!$B$8^2)*$B$2+Inputs!$B$8*SQRT($B$2)*MC_Shocks!AB226)</f>
        <v>549.107414264476</v>
      </c>
      <c r="AE229" s="0" t="n">
        <f aca="false">AD229*EXP((Inputs!$B$6-Inputs!$B$7-0.5*Inputs!$B$8^2)*$B$2+Inputs!$B$8*SQRT($B$2)*MC_Shocks!AC226)</f>
        <v>548.495255919262</v>
      </c>
      <c r="AF229" s="0" t="n">
        <f aca="false">AE229*EXP((Inputs!$B$6-Inputs!$B$7-0.5*Inputs!$B$8^2)*$B$2+Inputs!$B$8*SQRT($B$2)*MC_Shocks!AD226)</f>
        <v>546.086606156599</v>
      </c>
      <c r="AG229" s="0" t="n">
        <f aca="false">AF229*EXP((Inputs!$B$6-Inputs!$B$7-0.5*Inputs!$B$8^2)*$B$2+Inputs!$B$8*SQRT($B$2)*MC_Shocks!AE226)</f>
        <v>549.457956690037</v>
      </c>
      <c r="AH229" s="0" t="n">
        <f aca="false">AG229*EXP((Inputs!$B$6-Inputs!$B$7-0.5*Inputs!$B$8^2)*$B$2+Inputs!$B$8*SQRT($B$2)*MC_Shocks!AF226)</f>
        <v>549.314008098853</v>
      </c>
      <c r="AI229" s="0" t="n">
        <f aca="false">AH229*EXP((Inputs!$B$6-Inputs!$B$7-0.5*Inputs!$B$8^2)*$B$2+Inputs!$B$8*SQRT($B$2)*MC_Shocks!AG226)</f>
        <v>543.646623478033</v>
      </c>
      <c r="AJ229" s="0" t="n">
        <f aca="false">AI229*EXP((Inputs!$B$6-Inputs!$B$7-0.5*Inputs!$B$8^2)*$B$2+Inputs!$B$8*SQRT($B$2)*MC_Shocks!AH226)</f>
        <v>535.430790438402</v>
      </c>
      <c r="AK229" s="0" t="n">
        <f aca="false">AJ229*EXP((Inputs!$B$6-Inputs!$B$7-0.5*Inputs!$B$8^2)*$B$2+Inputs!$B$8*SQRT($B$2)*MC_Shocks!AI226)</f>
        <v>530.706928337496</v>
      </c>
      <c r="AL229" s="0" t="n">
        <f aca="false">AK229*EXP((Inputs!$B$6-Inputs!$B$7-0.5*Inputs!$B$8^2)*$B$2+Inputs!$B$8*SQRT($B$2)*MC_Shocks!AJ226)</f>
        <v>540.928953443113</v>
      </c>
      <c r="AM229" s="0" t="n">
        <f aca="false">AL229*EXP((Inputs!$B$6-Inputs!$B$7-0.5*Inputs!$B$8^2)*$B$2+Inputs!$B$8*SQRT($B$2)*MC_Shocks!AK226)</f>
        <v>544.090739435756</v>
      </c>
      <c r="AN229" s="0" t="n">
        <f aca="false">AM229*EXP((Inputs!$B$6-Inputs!$B$7-0.5*Inputs!$B$8^2)*$B$2+Inputs!$B$8*SQRT($B$2)*MC_Shocks!AL226)</f>
        <v>544.95684903437</v>
      </c>
      <c r="AO229" s="0" t="n">
        <f aca="false">AN229*EXP((Inputs!$B$6-Inputs!$B$7-0.5*Inputs!$B$8^2)*$B$2+Inputs!$B$8*SQRT($B$2)*MC_Shocks!AM226)</f>
        <v>544.223405328728</v>
      </c>
      <c r="AP229" s="0" t="n">
        <f aca="false">AO229*EXP((Inputs!$B$6-Inputs!$B$7-0.5*Inputs!$B$8^2)*$B$2+Inputs!$B$8*SQRT($B$2)*MC_Shocks!AN226)</f>
        <v>543.207619544491</v>
      </c>
      <c r="AQ229" s="0" t="n">
        <f aca="false">AP229*EXP((Inputs!$B$6-Inputs!$B$7-0.5*Inputs!$B$8^2)*$B$2+Inputs!$B$8*SQRT($B$2)*MC_Shocks!AO226)</f>
        <v>548.312429437821</v>
      </c>
      <c r="AR229" s="0" t="n">
        <f aca="false">AQ229*EXP((Inputs!$B$6-Inputs!$B$7-0.5*Inputs!$B$8^2)*$B$2+Inputs!$B$8*SQRT($B$2)*MC_Shocks!AP226)</f>
        <v>546.234134741615</v>
      </c>
      <c r="AS229" s="0" t="n">
        <f aca="false">AR229*EXP((Inputs!$B$6-Inputs!$B$7-0.5*Inputs!$B$8^2)*$B$2+Inputs!$B$8*SQRT($B$2)*MC_Shocks!AQ226)</f>
        <v>548.791570742599</v>
      </c>
      <c r="AT229" s="0" t="n">
        <f aca="false">AS229*EXP((Inputs!$B$6-Inputs!$B$7-0.5*Inputs!$B$8^2)*$B$2+Inputs!$B$8*SQRT($B$2)*MC_Shocks!AR226)</f>
        <v>547.328395257839</v>
      </c>
      <c r="AU229" s="0" t="n">
        <f aca="false">AT229*EXP((Inputs!$B$6-Inputs!$B$7-0.5*Inputs!$B$8^2)*$B$2+Inputs!$B$8*SQRT($B$2)*MC_Shocks!AS226)</f>
        <v>555.870022152502</v>
      </c>
      <c r="AV229" s="0" t="n">
        <f aca="false">AU229*EXP((Inputs!$B$6-Inputs!$B$7-0.5*Inputs!$B$8^2)*$B$2+Inputs!$B$8*SQRT($B$2)*MC_Shocks!AT226)</f>
        <v>559.205690659467</v>
      </c>
      <c r="AW229" s="0" t="n">
        <f aca="false">AV229*EXP((Inputs!$B$6-Inputs!$B$7-0.5*Inputs!$B$8^2)*$B$2+Inputs!$B$8*SQRT($B$2)*MC_Shocks!AU226)</f>
        <v>564.811839712917</v>
      </c>
      <c r="AX229" s="0" t="n">
        <f aca="false">AW229*EXP((Inputs!$B$6-Inputs!$B$7-0.5*Inputs!$B$8^2)*$B$2+Inputs!$B$8*SQRT($B$2)*MC_Shocks!AV226)</f>
        <v>562.252409561674</v>
      </c>
      <c r="AY229" s="0" t="n">
        <f aca="false">AX229*EXP((Inputs!$B$6-Inputs!$B$7-0.5*Inputs!$B$8^2)*$B$2+Inputs!$B$8*SQRT($B$2)*MC_Shocks!AW226)</f>
        <v>567.045391800836</v>
      </c>
      <c r="AZ229" s="0" t="n">
        <f aca="false">AY229*EXP((Inputs!$B$6-Inputs!$B$7-0.5*Inputs!$B$8^2)*$B$2+Inputs!$B$8*SQRT($B$2)*MC_Shocks!AX226)</f>
        <v>565.694409473097</v>
      </c>
      <c r="BA229" s="0" t="n">
        <f aca="false">AZ229*EXP((Inputs!$B$6-Inputs!$B$7-0.5*Inputs!$B$8^2)*$B$2+Inputs!$B$8*SQRT($B$2)*MC_Shocks!AY226)</f>
        <v>566.241830594414</v>
      </c>
      <c r="BB229" s="0" t="n">
        <f aca="false">BA229*EXP((Inputs!$B$6-Inputs!$B$7-0.5*Inputs!$B$8^2)*$B$2+Inputs!$B$8*SQRT($B$2)*MC_Shocks!AZ226)</f>
        <v>573.688374068919</v>
      </c>
      <c r="BC229" s="0" t="n">
        <f aca="false">BB229*EXP((Inputs!$B$6-Inputs!$B$7-0.5*Inputs!$B$8^2)*$B$2+Inputs!$B$8*SQRT($B$2)*MC_Shocks!BA226)</f>
        <v>569.015901682864</v>
      </c>
      <c r="BD229" s="0" t="n">
        <f aca="false">BC229*EXP((Inputs!$B$6-Inputs!$B$7-0.5*Inputs!$B$8^2)*$B$2+Inputs!$B$8*SQRT($B$2)*MC_Shocks!BB226)</f>
        <v>569.987861217482</v>
      </c>
      <c r="BE229" s="0" t="n">
        <f aca="false">BD229*EXP((Inputs!$B$6-Inputs!$B$7-0.5*Inputs!$B$8^2)*$B$2+Inputs!$B$8*SQRT($B$2)*MC_Shocks!BC226)</f>
        <v>572.025786028602</v>
      </c>
      <c r="BF229" s="0" t="n">
        <f aca="false">BE229*EXP((Inputs!$B$6-Inputs!$B$7-0.5*Inputs!$B$8^2)*$B$2+Inputs!$B$8*SQRT($B$2)*MC_Shocks!BD226)</f>
        <v>574.444549479157</v>
      </c>
      <c r="BG229" s="0" t="n">
        <f aca="false">BF229*EXP((Inputs!$B$6-Inputs!$B$7-0.5*Inputs!$B$8^2)*$B$2+Inputs!$B$8*SQRT($B$2)*MC_Shocks!BE226)</f>
        <v>572.447967556188</v>
      </c>
      <c r="BH229" s="0" t="n">
        <f aca="false">BG229*EXP((Inputs!$B$6-Inputs!$B$7-0.5*Inputs!$B$8^2)*$B$2+Inputs!$B$8*SQRT($B$2)*MC_Shocks!BF226)</f>
        <v>582.055861076636</v>
      </c>
      <c r="BI229" s="0" t="n">
        <f aca="false">BH229*EXP((Inputs!$B$6-Inputs!$B$7-0.5*Inputs!$B$8^2)*$B$2+Inputs!$B$8*SQRT($B$2)*MC_Shocks!BG226)</f>
        <v>576.161560273734</v>
      </c>
      <c r="BJ229" s="0" t="n">
        <f aca="false">BI229*EXP((Inputs!$B$6-Inputs!$B$7-0.5*Inputs!$B$8^2)*$B$2+Inputs!$B$8*SQRT($B$2)*MC_Shocks!BH226)</f>
        <v>582.923358134469</v>
      </c>
      <c r="BK229" s="0" t="n">
        <f aca="false">BJ229*EXP((Inputs!$B$6-Inputs!$B$7-0.5*Inputs!$B$8^2)*$B$2+Inputs!$B$8*SQRT($B$2)*MC_Shocks!BI226)</f>
        <v>588.624884466748</v>
      </c>
      <c r="BL229" s="0" t="n">
        <f aca="false">BK229*EXP((Inputs!$B$6-Inputs!$B$7-0.5*Inputs!$B$8^2)*$B$2+Inputs!$B$8*SQRT($B$2)*MC_Shocks!BJ226)</f>
        <v>597.62479062447</v>
      </c>
      <c r="BM229" s="0" t="n">
        <f aca="false">BL229*EXP((Inputs!$B$6-Inputs!$B$7-0.5*Inputs!$B$8^2)*$B$2+Inputs!$B$8*SQRT($B$2)*MC_Shocks!BK226)</f>
        <v>590.19801587143</v>
      </c>
      <c r="BN229" s="0" t="n">
        <f aca="false">AVERAGE(C229:BM229)</f>
        <v>559.579686493644</v>
      </c>
      <c r="BO229" s="0" t="n">
        <f aca="false">MAX(B229:BM229)</f>
        <v>597.62479062447</v>
      </c>
      <c r="BP229" s="0" t="n">
        <f aca="false">MAX(BM229-Inputs!$B$4,0)</f>
        <v>15.1980158714302</v>
      </c>
      <c r="BQ229" s="0" t="n">
        <f aca="false">MAX(Inputs!$B$4-BM229,0)</f>
        <v>0</v>
      </c>
      <c r="BR229" s="0" t="n">
        <f aca="false">MAX(BN229-Inputs!$B$4,0)</f>
        <v>0</v>
      </c>
      <c r="BS229" s="0" t="n">
        <f aca="false">IF(BO229&gt;=Inputs!$B$9,0,MAX(BM229-Inputs!$B$4,0))</f>
        <v>15.1980158714302</v>
      </c>
    </row>
    <row r="230" customFormat="false" ht="15" hidden="false" customHeight="false" outlineLevel="0" collapsed="false">
      <c r="A230" s="0" t="n">
        <v>226</v>
      </c>
      <c r="B230" s="0" t="n">
        <f aca="false">Inputs!$B$3</f>
        <v>574.788024902344</v>
      </c>
      <c r="C230" s="0" t="n">
        <f aca="false">B230*EXP((Inputs!$B$6-Inputs!$B$7-0.5*Inputs!$B$8^2)*$B$2+Inputs!$B$8*SQRT($B$2)*MC_Shocks!A227)</f>
        <v>570.893822288977</v>
      </c>
      <c r="D230" s="0" t="n">
        <f aca="false">C230*EXP((Inputs!$B$6-Inputs!$B$7-0.5*Inputs!$B$8^2)*$B$2+Inputs!$B$8*SQRT($B$2)*MC_Shocks!B227)</f>
        <v>577.745289359716</v>
      </c>
      <c r="E230" s="0" t="n">
        <f aca="false">D230*EXP((Inputs!$B$6-Inputs!$B$7-0.5*Inputs!$B$8^2)*$B$2+Inputs!$B$8*SQRT($B$2)*MC_Shocks!C227)</f>
        <v>569.259814009511</v>
      </c>
      <c r="F230" s="0" t="n">
        <f aca="false">E230*EXP((Inputs!$B$6-Inputs!$B$7-0.5*Inputs!$B$8^2)*$B$2+Inputs!$B$8*SQRT($B$2)*MC_Shocks!D227)</f>
        <v>562.104230924953</v>
      </c>
      <c r="G230" s="0" t="n">
        <f aca="false">F230*EXP((Inputs!$B$6-Inputs!$B$7-0.5*Inputs!$B$8^2)*$B$2+Inputs!$B$8*SQRT($B$2)*MC_Shocks!E227)</f>
        <v>559.983824266557</v>
      </c>
      <c r="H230" s="0" t="n">
        <f aca="false">G230*EXP((Inputs!$B$6-Inputs!$B$7-0.5*Inputs!$B$8^2)*$B$2+Inputs!$B$8*SQRT($B$2)*MC_Shocks!F227)</f>
        <v>560.890278850936</v>
      </c>
      <c r="I230" s="0" t="n">
        <f aca="false">H230*EXP((Inputs!$B$6-Inputs!$B$7-0.5*Inputs!$B$8^2)*$B$2+Inputs!$B$8*SQRT($B$2)*MC_Shocks!G227)</f>
        <v>568.073432037621</v>
      </c>
      <c r="J230" s="0" t="n">
        <f aca="false">I230*EXP((Inputs!$B$6-Inputs!$B$7-0.5*Inputs!$B$8^2)*$B$2+Inputs!$B$8*SQRT($B$2)*MC_Shocks!H227)</f>
        <v>567.292652508696</v>
      </c>
      <c r="K230" s="0" t="n">
        <f aca="false">J230*EXP((Inputs!$B$6-Inputs!$B$7-0.5*Inputs!$B$8^2)*$B$2+Inputs!$B$8*SQRT($B$2)*MC_Shocks!I227)</f>
        <v>564.615237083111</v>
      </c>
      <c r="L230" s="0" t="n">
        <f aca="false">K230*EXP((Inputs!$B$6-Inputs!$B$7-0.5*Inputs!$B$8^2)*$B$2+Inputs!$B$8*SQRT($B$2)*MC_Shocks!J227)</f>
        <v>566.065091811586</v>
      </c>
      <c r="M230" s="0" t="n">
        <f aca="false">L230*EXP((Inputs!$B$6-Inputs!$B$7-0.5*Inputs!$B$8^2)*$B$2+Inputs!$B$8*SQRT($B$2)*MC_Shocks!K227)</f>
        <v>568.231378953467</v>
      </c>
      <c r="N230" s="0" t="n">
        <f aca="false">M230*EXP((Inputs!$B$6-Inputs!$B$7-0.5*Inputs!$B$8^2)*$B$2+Inputs!$B$8*SQRT($B$2)*MC_Shocks!L227)</f>
        <v>570.277656615225</v>
      </c>
      <c r="O230" s="0" t="n">
        <f aca="false">N230*EXP((Inputs!$B$6-Inputs!$B$7-0.5*Inputs!$B$8^2)*$B$2+Inputs!$B$8*SQRT($B$2)*MC_Shocks!M227)</f>
        <v>569.526736534195</v>
      </c>
      <c r="P230" s="0" t="n">
        <f aca="false">O230*EXP((Inputs!$B$6-Inputs!$B$7-0.5*Inputs!$B$8^2)*$B$2+Inputs!$B$8*SQRT($B$2)*MC_Shocks!N227)</f>
        <v>560.814636682211</v>
      </c>
      <c r="Q230" s="0" t="n">
        <f aca="false">P230*EXP((Inputs!$B$6-Inputs!$B$7-0.5*Inputs!$B$8^2)*$B$2+Inputs!$B$8*SQRT($B$2)*MC_Shocks!O227)</f>
        <v>556.799577882055</v>
      </c>
      <c r="R230" s="0" t="n">
        <f aca="false">Q230*EXP((Inputs!$B$6-Inputs!$B$7-0.5*Inputs!$B$8^2)*$B$2+Inputs!$B$8*SQRT($B$2)*MC_Shocks!P227)</f>
        <v>563.161607333686</v>
      </c>
      <c r="S230" s="0" t="n">
        <f aca="false">R230*EXP((Inputs!$B$6-Inputs!$B$7-0.5*Inputs!$B$8^2)*$B$2+Inputs!$B$8*SQRT($B$2)*MC_Shocks!Q227)</f>
        <v>564.051168698225</v>
      </c>
      <c r="T230" s="0" t="n">
        <f aca="false">S230*EXP((Inputs!$B$6-Inputs!$B$7-0.5*Inputs!$B$8^2)*$B$2+Inputs!$B$8*SQRT($B$2)*MC_Shocks!R227)</f>
        <v>562.662929372086</v>
      </c>
      <c r="U230" s="0" t="n">
        <f aca="false">T230*EXP((Inputs!$B$6-Inputs!$B$7-0.5*Inputs!$B$8^2)*$B$2+Inputs!$B$8*SQRT($B$2)*MC_Shocks!S227)</f>
        <v>567.729719508489</v>
      </c>
      <c r="V230" s="0" t="n">
        <f aca="false">U230*EXP((Inputs!$B$6-Inputs!$B$7-0.5*Inputs!$B$8^2)*$B$2+Inputs!$B$8*SQRT($B$2)*MC_Shocks!T227)</f>
        <v>562.715750003681</v>
      </c>
      <c r="W230" s="0" t="n">
        <f aca="false">V230*EXP((Inputs!$B$6-Inputs!$B$7-0.5*Inputs!$B$8^2)*$B$2+Inputs!$B$8*SQRT($B$2)*MC_Shocks!U227)</f>
        <v>561.763681475811</v>
      </c>
      <c r="X230" s="0" t="n">
        <f aca="false">W230*EXP((Inputs!$B$6-Inputs!$B$7-0.5*Inputs!$B$8^2)*$B$2+Inputs!$B$8*SQRT($B$2)*MC_Shocks!V227)</f>
        <v>562.430980735124</v>
      </c>
      <c r="Y230" s="0" t="n">
        <f aca="false">X230*EXP((Inputs!$B$6-Inputs!$B$7-0.5*Inputs!$B$8^2)*$B$2+Inputs!$B$8*SQRT($B$2)*MC_Shocks!W227)</f>
        <v>560.517981311678</v>
      </c>
      <c r="Z230" s="0" t="n">
        <f aca="false">Y230*EXP((Inputs!$B$6-Inputs!$B$7-0.5*Inputs!$B$8^2)*$B$2+Inputs!$B$8*SQRT($B$2)*MC_Shocks!X227)</f>
        <v>561.019126260445</v>
      </c>
      <c r="AA230" s="0" t="n">
        <f aca="false">Z230*EXP((Inputs!$B$6-Inputs!$B$7-0.5*Inputs!$B$8^2)*$B$2+Inputs!$B$8*SQRT($B$2)*MC_Shocks!Y227)</f>
        <v>560.23725137498</v>
      </c>
      <c r="AB230" s="0" t="n">
        <f aca="false">AA230*EXP((Inputs!$B$6-Inputs!$B$7-0.5*Inputs!$B$8^2)*$B$2+Inputs!$B$8*SQRT($B$2)*MC_Shocks!Z227)</f>
        <v>554.104751552153</v>
      </c>
      <c r="AC230" s="0" t="n">
        <f aca="false">AB230*EXP((Inputs!$B$6-Inputs!$B$7-0.5*Inputs!$B$8^2)*$B$2+Inputs!$B$8*SQRT($B$2)*MC_Shocks!AA227)</f>
        <v>554.955392015458</v>
      </c>
      <c r="AD230" s="0" t="n">
        <f aca="false">AC230*EXP((Inputs!$B$6-Inputs!$B$7-0.5*Inputs!$B$8^2)*$B$2+Inputs!$B$8*SQRT($B$2)*MC_Shocks!AB227)</f>
        <v>549.189909454467</v>
      </c>
      <c r="AE230" s="0" t="n">
        <f aca="false">AD230*EXP((Inputs!$B$6-Inputs!$B$7-0.5*Inputs!$B$8^2)*$B$2+Inputs!$B$8*SQRT($B$2)*MC_Shocks!AC227)</f>
        <v>549.96379379448</v>
      </c>
      <c r="AF230" s="0" t="n">
        <f aca="false">AE230*EXP((Inputs!$B$6-Inputs!$B$7-0.5*Inputs!$B$8^2)*$B$2+Inputs!$B$8*SQRT($B$2)*MC_Shocks!AD227)</f>
        <v>556.044173695059</v>
      </c>
      <c r="AG230" s="0" t="n">
        <f aca="false">AF230*EXP((Inputs!$B$6-Inputs!$B$7-0.5*Inputs!$B$8^2)*$B$2+Inputs!$B$8*SQRT($B$2)*MC_Shocks!AE227)</f>
        <v>554.858275592321</v>
      </c>
      <c r="AH230" s="0" t="n">
        <f aca="false">AG230*EXP((Inputs!$B$6-Inputs!$B$7-0.5*Inputs!$B$8^2)*$B$2+Inputs!$B$8*SQRT($B$2)*MC_Shocks!AF227)</f>
        <v>549.777537757652</v>
      </c>
      <c r="AI230" s="0" t="n">
        <f aca="false">AH230*EXP((Inputs!$B$6-Inputs!$B$7-0.5*Inputs!$B$8^2)*$B$2+Inputs!$B$8*SQRT($B$2)*MC_Shocks!AG227)</f>
        <v>549.275786071101</v>
      </c>
      <c r="AJ230" s="0" t="n">
        <f aca="false">AI230*EXP((Inputs!$B$6-Inputs!$B$7-0.5*Inputs!$B$8^2)*$B$2+Inputs!$B$8*SQRT($B$2)*MC_Shocks!AH227)</f>
        <v>545.713979449069</v>
      </c>
      <c r="AK230" s="0" t="n">
        <f aca="false">AJ230*EXP((Inputs!$B$6-Inputs!$B$7-0.5*Inputs!$B$8^2)*$B$2+Inputs!$B$8*SQRT($B$2)*MC_Shocks!AI227)</f>
        <v>548.345485209851</v>
      </c>
      <c r="AL230" s="0" t="n">
        <f aca="false">AK230*EXP((Inputs!$B$6-Inputs!$B$7-0.5*Inputs!$B$8^2)*$B$2+Inputs!$B$8*SQRT($B$2)*MC_Shocks!AJ227)</f>
        <v>547.75377732072</v>
      </c>
      <c r="AM230" s="0" t="n">
        <f aca="false">AL230*EXP((Inputs!$B$6-Inputs!$B$7-0.5*Inputs!$B$8^2)*$B$2+Inputs!$B$8*SQRT($B$2)*MC_Shocks!AK227)</f>
        <v>555.286217152673</v>
      </c>
      <c r="AN230" s="0" t="n">
        <f aca="false">AM230*EXP((Inputs!$B$6-Inputs!$B$7-0.5*Inputs!$B$8^2)*$B$2+Inputs!$B$8*SQRT($B$2)*MC_Shocks!AL227)</f>
        <v>560.485832804118</v>
      </c>
      <c r="AO230" s="0" t="n">
        <f aca="false">AN230*EXP((Inputs!$B$6-Inputs!$B$7-0.5*Inputs!$B$8^2)*$B$2+Inputs!$B$8*SQRT($B$2)*MC_Shocks!AM227)</f>
        <v>559.858409870749</v>
      </c>
      <c r="AP230" s="0" t="n">
        <f aca="false">AO230*EXP((Inputs!$B$6-Inputs!$B$7-0.5*Inputs!$B$8^2)*$B$2+Inputs!$B$8*SQRT($B$2)*MC_Shocks!AN227)</f>
        <v>563.098821158435</v>
      </c>
      <c r="AQ230" s="0" t="n">
        <f aca="false">AP230*EXP((Inputs!$B$6-Inputs!$B$7-0.5*Inputs!$B$8^2)*$B$2+Inputs!$B$8*SQRT($B$2)*MC_Shocks!AO227)</f>
        <v>561.397907930485</v>
      </c>
      <c r="AR230" s="0" t="n">
        <f aca="false">AQ230*EXP((Inputs!$B$6-Inputs!$B$7-0.5*Inputs!$B$8^2)*$B$2+Inputs!$B$8*SQRT($B$2)*MC_Shocks!AP227)</f>
        <v>561.602129056595</v>
      </c>
      <c r="AS230" s="0" t="n">
        <f aca="false">AR230*EXP((Inputs!$B$6-Inputs!$B$7-0.5*Inputs!$B$8^2)*$B$2+Inputs!$B$8*SQRT($B$2)*MC_Shocks!AQ227)</f>
        <v>560.047010819979</v>
      </c>
      <c r="AT230" s="0" t="n">
        <f aca="false">AS230*EXP((Inputs!$B$6-Inputs!$B$7-0.5*Inputs!$B$8^2)*$B$2+Inputs!$B$8*SQRT($B$2)*MC_Shocks!AR227)</f>
        <v>563.515771209483</v>
      </c>
      <c r="AU230" s="0" t="n">
        <f aca="false">AT230*EXP((Inputs!$B$6-Inputs!$B$7-0.5*Inputs!$B$8^2)*$B$2+Inputs!$B$8*SQRT($B$2)*MC_Shocks!AS227)</f>
        <v>570.01204309303</v>
      </c>
      <c r="AV230" s="0" t="n">
        <f aca="false">AU230*EXP((Inputs!$B$6-Inputs!$B$7-0.5*Inputs!$B$8^2)*$B$2+Inputs!$B$8*SQRT($B$2)*MC_Shocks!AT227)</f>
        <v>573.689013757072</v>
      </c>
      <c r="AW230" s="0" t="n">
        <f aca="false">AV230*EXP((Inputs!$B$6-Inputs!$B$7-0.5*Inputs!$B$8^2)*$B$2+Inputs!$B$8*SQRT($B$2)*MC_Shocks!AU227)</f>
        <v>577.954691054436</v>
      </c>
      <c r="AX230" s="0" t="n">
        <f aca="false">AW230*EXP((Inputs!$B$6-Inputs!$B$7-0.5*Inputs!$B$8^2)*$B$2+Inputs!$B$8*SQRT($B$2)*MC_Shocks!AV227)</f>
        <v>582.257152178033</v>
      </c>
      <c r="AY230" s="0" t="n">
        <f aca="false">AX230*EXP((Inputs!$B$6-Inputs!$B$7-0.5*Inputs!$B$8^2)*$B$2+Inputs!$B$8*SQRT($B$2)*MC_Shocks!AW227)</f>
        <v>584.86415805626</v>
      </c>
      <c r="AZ230" s="0" t="n">
        <f aca="false">AY230*EXP((Inputs!$B$6-Inputs!$B$7-0.5*Inputs!$B$8^2)*$B$2+Inputs!$B$8*SQRT($B$2)*MC_Shocks!AX227)</f>
        <v>579.656697180693</v>
      </c>
      <c r="BA230" s="0" t="n">
        <f aca="false">AZ230*EXP((Inputs!$B$6-Inputs!$B$7-0.5*Inputs!$B$8^2)*$B$2+Inputs!$B$8*SQRT($B$2)*MC_Shocks!AY227)</f>
        <v>587.586867871127</v>
      </c>
      <c r="BB230" s="0" t="n">
        <f aca="false">BA230*EXP((Inputs!$B$6-Inputs!$B$7-0.5*Inputs!$B$8^2)*$B$2+Inputs!$B$8*SQRT($B$2)*MC_Shocks!AZ227)</f>
        <v>596.114488664423</v>
      </c>
      <c r="BC230" s="0" t="n">
        <f aca="false">BB230*EXP((Inputs!$B$6-Inputs!$B$7-0.5*Inputs!$B$8^2)*$B$2+Inputs!$B$8*SQRT($B$2)*MC_Shocks!BA227)</f>
        <v>595.065636936512</v>
      </c>
      <c r="BD230" s="0" t="n">
        <f aca="false">BC230*EXP((Inputs!$B$6-Inputs!$B$7-0.5*Inputs!$B$8^2)*$B$2+Inputs!$B$8*SQRT($B$2)*MC_Shocks!BB227)</f>
        <v>593.374247831014</v>
      </c>
      <c r="BE230" s="0" t="n">
        <f aca="false">BD230*EXP((Inputs!$B$6-Inputs!$B$7-0.5*Inputs!$B$8^2)*$B$2+Inputs!$B$8*SQRT($B$2)*MC_Shocks!BC227)</f>
        <v>596.320261779132</v>
      </c>
      <c r="BF230" s="0" t="n">
        <f aca="false">BE230*EXP((Inputs!$B$6-Inputs!$B$7-0.5*Inputs!$B$8^2)*$B$2+Inputs!$B$8*SQRT($B$2)*MC_Shocks!BD227)</f>
        <v>598.988128567558</v>
      </c>
      <c r="BG230" s="0" t="n">
        <f aca="false">BF230*EXP((Inputs!$B$6-Inputs!$B$7-0.5*Inputs!$B$8^2)*$B$2+Inputs!$B$8*SQRT($B$2)*MC_Shocks!BE227)</f>
        <v>598.085713086016</v>
      </c>
      <c r="BH230" s="0" t="n">
        <f aca="false">BG230*EXP((Inputs!$B$6-Inputs!$B$7-0.5*Inputs!$B$8^2)*$B$2+Inputs!$B$8*SQRT($B$2)*MC_Shocks!BF227)</f>
        <v>592.240024536004</v>
      </c>
      <c r="BI230" s="0" t="n">
        <f aca="false">BH230*EXP((Inputs!$B$6-Inputs!$B$7-0.5*Inputs!$B$8^2)*$B$2+Inputs!$B$8*SQRT($B$2)*MC_Shocks!BG227)</f>
        <v>593.734020947265</v>
      </c>
      <c r="BJ230" s="0" t="n">
        <f aca="false">BI230*EXP((Inputs!$B$6-Inputs!$B$7-0.5*Inputs!$B$8^2)*$B$2+Inputs!$B$8*SQRT($B$2)*MC_Shocks!BH227)</f>
        <v>596.393268032241</v>
      </c>
      <c r="BK230" s="0" t="n">
        <f aca="false">BJ230*EXP((Inputs!$B$6-Inputs!$B$7-0.5*Inputs!$B$8^2)*$B$2+Inputs!$B$8*SQRT($B$2)*MC_Shocks!BI227)</f>
        <v>599.89373651156</v>
      </c>
      <c r="BL230" s="0" t="n">
        <f aca="false">BK230*EXP((Inputs!$B$6-Inputs!$B$7-0.5*Inputs!$B$8^2)*$B$2+Inputs!$B$8*SQRT($B$2)*MC_Shocks!BJ227)</f>
        <v>601.615049050531</v>
      </c>
      <c r="BM230" s="0" t="n">
        <f aca="false">BL230*EXP((Inputs!$B$6-Inputs!$B$7-0.5*Inputs!$B$8^2)*$B$2+Inputs!$B$8*SQRT($B$2)*MC_Shocks!BK227)</f>
        <v>600.379148127913</v>
      </c>
      <c r="BN230" s="0" t="n">
        <f aca="false">AVERAGE(C230:BM230)</f>
        <v>569.561320080297</v>
      </c>
      <c r="BO230" s="0" t="n">
        <f aca="false">MAX(B230:BM230)</f>
        <v>601.615049050531</v>
      </c>
      <c r="BP230" s="0" t="n">
        <f aca="false">MAX(BM230-Inputs!$B$4,0)</f>
        <v>25.3791481279128</v>
      </c>
      <c r="BQ230" s="0" t="n">
        <f aca="false">MAX(Inputs!$B$4-BM230,0)</f>
        <v>0</v>
      </c>
      <c r="BR230" s="0" t="n">
        <f aca="false">MAX(BN230-Inputs!$B$4,0)</f>
        <v>0</v>
      </c>
      <c r="BS230" s="0" t="n">
        <f aca="false">IF(BO230&gt;=Inputs!$B$9,0,MAX(BM230-Inputs!$B$4,0))</f>
        <v>25.3791481279128</v>
      </c>
    </row>
    <row r="231" customFormat="false" ht="15" hidden="false" customHeight="false" outlineLevel="0" collapsed="false">
      <c r="A231" s="0" t="n">
        <v>227</v>
      </c>
      <c r="B231" s="0" t="n">
        <f aca="false">Inputs!$B$3</f>
        <v>574.788024902344</v>
      </c>
      <c r="C231" s="0" t="n">
        <f aca="false">B231*EXP((Inputs!$B$6-Inputs!$B$7-0.5*Inputs!$B$8^2)*$B$2+Inputs!$B$8*SQRT($B$2)*MC_Shocks!A228)</f>
        <v>579.39301378736</v>
      </c>
      <c r="D231" s="0" t="n">
        <f aca="false">C231*EXP((Inputs!$B$6-Inputs!$B$7-0.5*Inputs!$B$8^2)*$B$2+Inputs!$B$8*SQRT($B$2)*MC_Shocks!B228)</f>
        <v>579.750436399404</v>
      </c>
      <c r="E231" s="0" t="n">
        <f aca="false">D231*EXP((Inputs!$B$6-Inputs!$B$7-0.5*Inputs!$B$8^2)*$B$2+Inputs!$B$8*SQRT($B$2)*MC_Shocks!C228)</f>
        <v>577.670617578652</v>
      </c>
      <c r="F231" s="0" t="n">
        <f aca="false">E231*EXP((Inputs!$B$6-Inputs!$B$7-0.5*Inputs!$B$8^2)*$B$2+Inputs!$B$8*SQRT($B$2)*MC_Shocks!D228)</f>
        <v>576.897756254738</v>
      </c>
      <c r="G231" s="0" t="n">
        <f aca="false">F231*EXP((Inputs!$B$6-Inputs!$B$7-0.5*Inputs!$B$8^2)*$B$2+Inputs!$B$8*SQRT($B$2)*MC_Shocks!E228)</f>
        <v>569.016069539172</v>
      </c>
      <c r="H231" s="0" t="n">
        <f aca="false">G231*EXP((Inputs!$B$6-Inputs!$B$7-0.5*Inputs!$B$8^2)*$B$2+Inputs!$B$8*SQRT($B$2)*MC_Shocks!F228)</f>
        <v>568.247626510664</v>
      </c>
      <c r="I231" s="0" t="n">
        <f aca="false">H231*EXP((Inputs!$B$6-Inputs!$B$7-0.5*Inputs!$B$8^2)*$B$2+Inputs!$B$8*SQRT($B$2)*MC_Shocks!G228)</f>
        <v>571.413407402982</v>
      </c>
      <c r="J231" s="0" t="n">
        <f aca="false">I231*EXP((Inputs!$B$6-Inputs!$B$7-0.5*Inputs!$B$8^2)*$B$2+Inputs!$B$8*SQRT($B$2)*MC_Shocks!H228)</f>
        <v>573.009769794915</v>
      </c>
      <c r="K231" s="0" t="n">
        <f aca="false">J231*EXP((Inputs!$B$6-Inputs!$B$7-0.5*Inputs!$B$8^2)*$B$2+Inputs!$B$8*SQRT($B$2)*MC_Shocks!I228)</f>
        <v>580.018769421033</v>
      </c>
      <c r="L231" s="0" t="n">
        <f aca="false">K231*EXP((Inputs!$B$6-Inputs!$B$7-0.5*Inputs!$B$8^2)*$B$2+Inputs!$B$8*SQRT($B$2)*MC_Shocks!J228)</f>
        <v>578.864613495727</v>
      </c>
      <c r="M231" s="0" t="n">
        <f aca="false">L231*EXP((Inputs!$B$6-Inputs!$B$7-0.5*Inputs!$B$8^2)*$B$2+Inputs!$B$8*SQRT($B$2)*MC_Shocks!K228)</f>
        <v>581.16155744829</v>
      </c>
      <c r="N231" s="0" t="n">
        <f aca="false">M231*EXP((Inputs!$B$6-Inputs!$B$7-0.5*Inputs!$B$8^2)*$B$2+Inputs!$B$8*SQRT($B$2)*MC_Shocks!L228)</f>
        <v>584.883037121813</v>
      </c>
      <c r="O231" s="0" t="n">
        <f aca="false">N231*EXP((Inputs!$B$6-Inputs!$B$7-0.5*Inputs!$B$8^2)*$B$2+Inputs!$B$8*SQRT($B$2)*MC_Shocks!M228)</f>
        <v>595.911407954262</v>
      </c>
      <c r="P231" s="0" t="n">
        <f aca="false">O231*EXP((Inputs!$B$6-Inputs!$B$7-0.5*Inputs!$B$8^2)*$B$2+Inputs!$B$8*SQRT($B$2)*MC_Shocks!N228)</f>
        <v>596.652435254161</v>
      </c>
      <c r="Q231" s="0" t="n">
        <f aca="false">P231*EXP((Inputs!$B$6-Inputs!$B$7-0.5*Inputs!$B$8^2)*$B$2+Inputs!$B$8*SQRT($B$2)*MC_Shocks!O228)</f>
        <v>591.786299962433</v>
      </c>
      <c r="R231" s="0" t="n">
        <f aca="false">Q231*EXP((Inputs!$B$6-Inputs!$B$7-0.5*Inputs!$B$8^2)*$B$2+Inputs!$B$8*SQRT($B$2)*MC_Shocks!P228)</f>
        <v>595.836620824667</v>
      </c>
      <c r="S231" s="0" t="n">
        <f aca="false">R231*EXP((Inputs!$B$6-Inputs!$B$7-0.5*Inputs!$B$8^2)*$B$2+Inputs!$B$8*SQRT($B$2)*MC_Shocks!Q228)</f>
        <v>604.778075501943</v>
      </c>
      <c r="T231" s="0" t="n">
        <f aca="false">S231*EXP((Inputs!$B$6-Inputs!$B$7-0.5*Inputs!$B$8^2)*$B$2+Inputs!$B$8*SQRT($B$2)*MC_Shocks!R228)</f>
        <v>603.28947209731</v>
      </c>
      <c r="U231" s="0" t="n">
        <f aca="false">T231*EXP((Inputs!$B$6-Inputs!$B$7-0.5*Inputs!$B$8^2)*$B$2+Inputs!$B$8*SQRT($B$2)*MC_Shocks!S228)</f>
        <v>607.385530021216</v>
      </c>
      <c r="V231" s="0" t="n">
        <f aca="false">U231*EXP((Inputs!$B$6-Inputs!$B$7-0.5*Inputs!$B$8^2)*$B$2+Inputs!$B$8*SQRT($B$2)*MC_Shocks!T228)</f>
        <v>613.392797048885</v>
      </c>
      <c r="W231" s="0" t="n">
        <f aca="false">V231*EXP((Inputs!$B$6-Inputs!$B$7-0.5*Inputs!$B$8^2)*$B$2+Inputs!$B$8*SQRT($B$2)*MC_Shocks!U228)</f>
        <v>618.420210052615</v>
      </c>
      <c r="X231" s="0" t="n">
        <f aca="false">W231*EXP((Inputs!$B$6-Inputs!$B$7-0.5*Inputs!$B$8^2)*$B$2+Inputs!$B$8*SQRT($B$2)*MC_Shocks!V228)</f>
        <v>619.094889961693</v>
      </c>
      <c r="Y231" s="0" t="n">
        <f aca="false">X231*EXP((Inputs!$B$6-Inputs!$B$7-0.5*Inputs!$B$8^2)*$B$2+Inputs!$B$8*SQRT($B$2)*MC_Shocks!W228)</f>
        <v>615.732070949379</v>
      </c>
      <c r="Z231" s="0" t="n">
        <f aca="false">Y231*EXP((Inputs!$B$6-Inputs!$B$7-0.5*Inputs!$B$8^2)*$B$2+Inputs!$B$8*SQRT($B$2)*MC_Shocks!X228)</f>
        <v>615.393228485127</v>
      </c>
      <c r="AA231" s="0" t="n">
        <f aca="false">Z231*EXP((Inputs!$B$6-Inputs!$B$7-0.5*Inputs!$B$8^2)*$B$2+Inputs!$B$8*SQRT($B$2)*MC_Shocks!Y228)</f>
        <v>617.694406079329</v>
      </c>
      <c r="AB231" s="0" t="n">
        <f aca="false">AA231*EXP((Inputs!$B$6-Inputs!$B$7-0.5*Inputs!$B$8^2)*$B$2+Inputs!$B$8*SQRT($B$2)*MC_Shocks!Z228)</f>
        <v>622.219589473436</v>
      </c>
      <c r="AC231" s="0" t="n">
        <f aca="false">AB231*EXP((Inputs!$B$6-Inputs!$B$7-0.5*Inputs!$B$8^2)*$B$2+Inputs!$B$8*SQRT($B$2)*MC_Shocks!AA228)</f>
        <v>623.92899318769</v>
      </c>
      <c r="AD231" s="0" t="n">
        <f aca="false">AC231*EXP((Inputs!$B$6-Inputs!$B$7-0.5*Inputs!$B$8^2)*$B$2+Inputs!$B$8*SQRT($B$2)*MC_Shocks!AB228)</f>
        <v>622.110109235745</v>
      </c>
      <c r="AE231" s="0" t="n">
        <f aca="false">AD231*EXP((Inputs!$B$6-Inputs!$B$7-0.5*Inputs!$B$8^2)*$B$2+Inputs!$B$8*SQRT($B$2)*MC_Shocks!AC228)</f>
        <v>624.915996076004</v>
      </c>
      <c r="AF231" s="0" t="n">
        <f aca="false">AE231*EXP((Inputs!$B$6-Inputs!$B$7-0.5*Inputs!$B$8^2)*$B$2+Inputs!$B$8*SQRT($B$2)*MC_Shocks!AD228)</f>
        <v>629.253743676016</v>
      </c>
      <c r="AG231" s="0" t="n">
        <f aca="false">AF231*EXP((Inputs!$B$6-Inputs!$B$7-0.5*Inputs!$B$8^2)*$B$2+Inputs!$B$8*SQRT($B$2)*MC_Shocks!AE228)</f>
        <v>631.211092410478</v>
      </c>
      <c r="AH231" s="0" t="n">
        <f aca="false">AG231*EXP((Inputs!$B$6-Inputs!$B$7-0.5*Inputs!$B$8^2)*$B$2+Inputs!$B$8*SQRT($B$2)*MC_Shocks!AF228)</f>
        <v>627.096998279544</v>
      </c>
      <c r="AI231" s="0" t="n">
        <f aca="false">AH231*EXP((Inputs!$B$6-Inputs!$B$7-0.5*Inputs!$B$8^2)*$B$2+Inputs!$B$8*SQRT($B$2)*MC_Shocks!AG228)</f>
        <v>626.254270532063</v>
      </c>
      <c r="AJ231" s="0" t="n">
        <f aca="false">AI231*EXP((Inputs!$B$6-Inputs!$B$7-0.5*Inputs!$B$8^2)*$B$2+Inputs!$B$8*SQRT($B$2)*MC_Shocks!AH228)</f>
        <v>631.040361312521</v>
      </c>
      <c r="AK231" s="0" t="n">
        <f aca="false">AJ231*EXP((Inputs!$B$6-Inputs!$B$7-0.5*Inputs!$B$8^2)*$B$2+Inputs!$B$8*SQRT($B$2)*MC_Shocks!AI228)</f>
        <v>624.21366769971</v>
      </c>
      <c r="AL231" s="0" t="n">
        <f aca="false">AK231*EXP((Inputs!$B$6-Inputs!$B$7-0.5*Inputs!$B$8^2)*$B$2+Inputs!$B$8*SQRT($B$2)*MC_Shocks!AJ228)</f>
        <v>613.992033975499</v>
      </c>
      <c r="AM231" s="0" t="n">
        <f aca="false">AL231*EXP((Inputs!$B$6-Inputs!$B$7-0.5*Inputs!$B$8^2)*$B$2+Inputs!$B$8*SQRT($B$2)*MC_Shocks!AK228)</f>
        <v>621.440297384564</v>
      </c>
      <c r="AN231" s="0" t="n">
        <f aca="false">AM231*EXP((Inputs!$B$6-Inputs!$B$7-0.5*Inputs!$B$8^2)*$B$2+Inputs!$B$8*SQRT($B$2)*MC_Shocks!AL228)</f>
        <v>624.025485188007</v>
      </c>
      <c r="AO231" s="0" t="n">
        <f aca="false">AN231*EXP((Inputs!$B$6-Inputs!$B$7-0.5*Inputs!$B$8^2)*$B$2+Inputs!$B$8*SQRT($B$2)*MC_Shocks!AM228)</f>
        <v>627.095412645912</v>
      </c>
      <c r="AP231" s="0" t="n">
        <f aca="false">AO231*EXP((Inputs!$B$6-Inputs!$B$7-0.5*Inputs!$B$8^2)*$B$2+Inputs!$B$8*SQRT($B$2)*MC_Shocks!AN228)</f>
        <v>621.820013197822</v>
      </c>
      <c r="AQ231" s="0" t="n">
        <f aca="false">AP231*EXP((Inputs!$B$6-Inputs!$B$7-0.5*Inputs!$B$8^2)*$B$2+Inputs!$B$8*SQRT($B$2)*MC_Shocks!AO228)</f>
        <v>625.527811707998</v>
      </c>
      <c r="AR231" s="0" t="n">
        <f aca="false">AQ231*EXP((Inputs!$B$6-Inputs!$B$7-0.5*Inputs!$B$8^2)*$B$2+Inputs!$B$8*SQRT($B$2)*MC_Shocks!AP228)</f>
        <v>626.954303561709</v>
      </c>
      <c r="AS231" s="0" t="n">
        <f aca="false">AR231*EXP((Inputs!$B$6-Inputs!$B$7-0.5*Inputs!$B$8^2)*$B$2+Inputs!$B$8*SQRT($B$2)*MC_Shocks!AQ228)</f>
        <v>619.182200410199</v>
      </c>
      <c r="AT231" s="0" t="n">
        <f aca="false">AS231*EXP((Inputs!$B$6-Inputs!$B$7-0.5*Inputs!$B$8^2)*$B$2+Inputs!$B$8*SQRT($B$2)*MC_Shocks!AR228)</f>
        <v>626.276951764015</v>
      </c>
      <c r="AU231" s="0" t="n">
        <f aca="false">AT231*EXP((Inputs!$B$6-Inputs!$B$7-0.5*Inputs!$B$8^2)*$B$2+Inputs!$B$8*SQRT($B$2)*MC_Shocks!AS228)</f>
        <v>627.124976011193</v>
      </c>
      <c r="AV231" s="0" t="n">
        <f aca="false">AU231*EXP((Inputs!$B$6-Inputs!$B$7-0.5*Inputs!$B$8^2)*$B$2+Inputs!$B$8*SQRT($B$2)*MC_Shocks!AT228)</f>
        <v>625.216539930284</v>
      </c>
      <c r="AW231" s="0" t="n">
        <f aca="false">AV231*EXP((Inputs!$B$6-Inputs!$B$7-0.5*Inputs!$B$8^2)*$B$2+Inputs!$B$8*SQRT($B$2)*MC_Shocks!AU228)</f>
        <v>623.403388871814</v>
      </c>
      <c r="AX231" s="0" t="n">
        <f aca="false">AW231*EXP((Inputs!$B$6-Inputs!$B$7-0.5*Inputs!$B$8^2)*$B$2+Inputs!$B$8*SQRT($B$2)*MC_Shocks!AV228)</f>
        <v>613.574354724308</v>
      </c>
      <c r="AY231" s="0" t="n">
        <f aca="false">AX231*EXP((Inputs!$B$6-Inputs!$B$7-0.5*Inputs!$B$8^2)*$B$2+Inputs!$B$8*SQRT($B$2)*MC_Shocks!AW228)</f>
        <v>616.52735816853</v>
      </c>
      <c r="AZ231" s="0" t="n">
        <f aca="false">AY231*EXP((Inputs!$B$6-Inputs!$B$7-0.5*Inputs!$B$8^2)*$B$2+Inputs!$B$8*SQRT($B$2)*MC_Shocks!AX228)</f>
        <v>617.867682739676</v>
      </c>
      <c r="BA231" s="0" t="n">
        <f aca="false">AZ231*EXP((Inputs!$B$6-Inputs!$B$7-0.5*Inputs!$B$8^2)*$B$2+Inputs!$B$8*SQRT($B$2)*MC_Shocks!AY228)</f>
        <v>616.975322115029</v>
      </c>
      <c r="BB231" s="0" t="n">
        <f aca="false">BA231*EXP((Inputs!$B$6-Inputs!$B$7-0.5*Inputs!$B$8^2)*$B$2+Inputs!$B$8*SQRT($B$2)*MC_Shocks!AZ228)</f>
        <v>623.323426360411</v>
      </c>
      <c r="BC231" s="0" t="n">
        <f aca="false">BB231*EXP((Inputs!$B$6-Inputs!$B$7-0.5*Inputs!$B$8^2)*$B$2+Inputs!$B$8*SQRT($B$2)*MC_Shocks!BA228)</f>
        <v>616.576101156692</v>
      </c>
      <c r="BD231" s="0" t="n">
        <f aca="false">BC231*EXP((Inputs!$B$6-Inputs!$B$7-0.5*Inputs!$B$8^2)*$B$2+Inputs!$B$8*SQRT($B$2)*MC_Shocks!BB228)</f>
        <v>613.721910205827</v>
      </c>
      <c r="BE231" s="0" t="n">
        <f aca="false">BD231*EXP((Inputs!$B$6-Inputs!$B$7-0.5*Inputs!$B$8^2)*$B$2+Inputs!$B$8*SQRT($B$2)*MC_Shocks!BC228)</f>
        <v>609.654958893123</v>
      </c>
      <c r="BF231" s="0" t="n">
        <f aca="false">BE231*EXP((Inputs!$B$6-Inputs!$B$7-0.5*Inputs!$B$8^2)*$B$2+Inputs!$B$8*SQRT($B$2)*MC_Shocks!BD228)</f>
        <v>608.365476474473</v>
      </c>
      <c r="BG231" s="0" t="n">
        <f aca="false">BF231*EXP((Inputs!$B$6-Inputs!$B$7-0.5*Inputs!$B$8^2)*$B$2+Inputs!$B$8*SQRT($B$2)*MC_Shocks!BE228)</f>
        <v>608.748602548783</v>
      </c>
      <c r="BH231" s="0" t="n">
        <f aca="false">BG231*EXP((Inputs!$B$6-Inputs!$B$7-0.5*Inputs!$B$8^2)*$B$2+Inputs!$B$8*SQRT($B$2)*MC_Shocks!BF228)</f>
        <v>610.886381573272</v>
      </c>
      <c r="BI231" s="0" t="n">
        <f aca="false">BH231*EXP((Inputs!$B$6-Inputs!$B$7-0.5*Inputs!$B$8^2)*$B$2+Inputs!$B$8*SQRT($B$2)*MC_Shocks!BG228)</f>
        <v>609.264680271003</v>
      </c>
      <c r="BJ231" s="0" t="n">
        <f aca="false">BI231*EXP((Inputs!$B$6-Inputs!$B$7-0.5*Inputs!$B$8^2)*$B$2+Inputs!$B$8*SQRT($B$2)*MC_Shocks!BH228)</f>
        <v>605.095977994117</v>
      </c>
      <c r="BK231" s="0" t="n">
        <f aca="false">BJ231*EXP((Inputs!$B$6-Inputs!$B$7-0.5*Inputs!$B$8^2)*$B$2+Inputs!$B$8*SQRT($B$2)*MC_Shocks!BI228)</f>
        <v>613.301367164588</v>
      </c>
      <c r="BL231" s="0" t="n">
        <f aca="false">BK231*EXP((Inputs!$B$6-Inputs!$B$7-0.5*Inputs!$B$8^2)*$B$2+Inputs!$B$8*SQRT($B$2)*MC_Shocks!BJ228)</f>
        <v>625.206638742398</v>
      </c>
      <c r="BM231" s="0" t="n">
        <f aca="false">BL231*EXP((Inputs!$B$6-Inputs!$B$7-0.5*Inputs!$B$8^2)*$B$2+Inputs!$B$8*SQRT($B$2)*MC_Shocks!BK228)</f>
        <v>625.976751589049</v>
      </c>
      <c r="BN231" s="0" t="n">
        <f aca="false">AVERAGE(C231:BM231)</f>
        <v>609.445481685734</v>
      </c>
      <c r="BO231" s="0" t="n">
        <f aca="false">MAX(B231:BM231)</f>
        <v>631.211092410478</v>
      </c>
      <c r="BP231" s="0" t="n">
        <f aca="false">MAX(BM231-Inputs!$B$4,0)</f>
        <v>50.9767515890491</v>
      </c>
      <c r="BQ231" s="0" t="n">
        <f aca="false">MAX(Inputs!$B$4-BM231,0)</f>
        <v>0</v>
      </c>
      <c r="BR231" s="0" t="n">
        <f aca="false">MAX(BN231-Inputs!$B$4,0)</f>
        <v>34.4454816857344</v>
      </c>
      <c r="BS231" s="0" t="n">
        <f aca="false">IF(BO231&gt;=Inputs!$B$9,0,MAX(BM231-Inputs!$B$4,0))</f>
        <v>0</v>
      </c>
    </row>
    <row r="232" customFormat="false" ht="15" hidden="false" customHeight="false" outlineLevel="0" collapsed="false">
      <c r="A232" s="0" t="n">
        <v>228</v>
      </c>
      <c r="B232" s="0" t="n">
        <f aca="false">Inputs!$B$3</f>
        <v>574.788024902344</v>
      </c>
      <c r="C232" s="0" t="n">
        <f aca="false">B232*EXP((Inputs!$B$6-Inputs!$B$7-0.5*Inputs!$B$8^2)*$B$2+Inputs!$B$8*SQRT($B$2)*MC_Shocks!A229)</f>
        <v>571.401513801172</v>
      </c>
      <c r="D232" s="0" t="n">
        <f aca="false">C232*EXP((Inputs!$B$6-Inputs!$B$7-0.5*Inputs!$B$8^2)*$B$2+Inputs!$B$8*SQRT($B$2)*MC_Shocks!B229)</f>
        <v>578.18343900612</v>
      </c>
      <c r="E232" s="0" t="n">
        <f aca="false">D232*EXP((Inputs!$B$6-Inputs!$B$7-0.5*Inputs!$B$8^2)*$B$2+Inputs!$B$8*SQRT($B$2)*MC_Shocks!C229)</f>
        <v>571.639442235731</v>
      </c>
      <c r="F232" s="0" t="n">
        <f aca="false">E232*EXP((Inputs!$B$6-Inputs!$B$7-0.5*Inputs!$B$8^2)*$B$2+Inputs!$B$8*SQRT($B$2)*MC_Shocks!D229)</f>
        <v>570.177109439249</v>
      </c>
      <c r="G232" s="0" t="n">
        <f aca="false">F232*EXP((Inputs!$B$6-Inputs!$B$7-0.5*Inputs!$B$8^2)*$B$2+Inputs!$B$8*SQRT($B$2)*MC_Shocks!E229)</f>
        <v>567.090605595297</v>
      </c>
      <c r="H232" s="0" t="n">
        <f aca="false">G232*EXP((Inputs!$B$6-Inputs!$B$7-0.5*Inputs!$B$8^2)*$B$2+Inputs!$B$8*SQRT($B$2)*MC_Shocks!F229)</f>
        <v>561.951117530367</v>
      </c>
      <c r="I232" s="0" t="n">
        <f aca="false">H232*EXP((Inputs!$B$6-Inputs!$B$7-0.5*Inputs!$B$8^2)*$B$2+Inputs!$B$8*SQRT($B$2)*MC_Shocks!G229)</f>
        <v>560.757065286713</v>
      </c>
      <c r="J232" s="0" t="n">
        <f aca="false">I232*EXP((Inputs!$B$6-Inputs!$B$7-0.5*Inputs!$B$8^2)*$B$2+Inputs!$B$8*SQRT($B$2)*MC_Shocks!H229)</f>
        <v>556.978509924938</v>
      </c>
      <c r="K232" s="0" t="n">
        <f aca="false">J232*EXP((Inputs!$B$6-Inputs!$B$7-0.5*Inputs!$B$8^2)*$B$2+Inputs!$B$8*SQRT($B$2)*MC_Shocks!I229)</f>
        <v>557.086972602803</v>
      </c>
      <c r="L232" s="0" t="n">
        <f aca="false">K232*EXP((Inputs!$B$6-Inputs!$B$7-0.5*Inputs!$B$8^2)*$B$2+Inputs!$B$8*SQRT($B$2)*MC_Shocks!J229)</f>
        <v>557.259653496631</v>
      </c>
      <c r="M232" s="0" t="n">
        <f aca="false">L232*EXP((Inputs!$B$6-Inputs!$B$7-0.5*Inputs!$B$8^2)*$B$2+Inputs!$B$8*SQRT($B$2)*MC_Shocks!K229)</f>
        <v>554.571987744165</v>
      </c>
      <c r="N232" s="0" t="n">
        <f aca="false">M232*EXP((Inputs!$B$6-Inputs!$B$7-0.5*Inputs!$B$8^2)*$B$2+Inputs!$B$8*SQRT($B$2)*MC_Shocks!L229)</f>
        <v>552.996505694112</v>
      </c>
      <c r="O232" s="0" t="n">
        <f aca="false">N232*EXP((Inputs!$B$6-Inputs!$B$7-0.5*Inputs!$B$8^2)*$B$2+Inputs!$B$8*SQRT($B$2)*MC_Shocks!M229)</f>
        <v>552.036791070539</v>
      </c>
      <c r="P232" s="0" t="n">
        <f aca="false">O232*EXP((Inputs!$B$6-Inputs!$B$7-0.5*Inputs!$B$8^2)*$B$2+Inputs!$B$8*SQRT($B$2)*MC_Shocks!N229)</f>
        <v>555.647166099888</v>
      </c>
      <c r="Q232" s="0" t="n">
        <f aca="false">P232*EXP((Inputs!$B$6-Inputs!$B$7-0.5*Inputs!$B$8^2)*$B$2+Inputs!$B$8*SQRT($B$2)*MC_Shocks!O229)</f>
        <v>555.045638853613</v>
      </c>
      <c r="R232" s="0" t="n">
        <f aca="false">Q232*EXP((Inputs!$B$6-Inputs!$B$7-0.5*Inputs!$B$8^2)*$B$2+Inputs!$B$8*SQRT($B$2)*MC_Shocks!P229)</f>
        <v>558.741535589926</v>
      </c>
      <c r="S232" s="0" t="n">
        <f aca="false">R232*EXP((Inputs!$B$6-Inputs!$B$7-0.5*Inputs!$B$8^2)*$B$2+Inputs!$B$8*SQRT($B$2)*MC_Shocks!Q229)</f>
        <v>561.397132549845</v>
      </c>
      <c r="T232" s="0" t="n">
        <f aca="false">S232*EXP((Inputs!$B$6-Inputs!$B$7-0.5*Inputs!$B$8^2)*$B$2+Inputs!$B$8*SQRT($B$2)*MC_Shocks!R229)</f>
        <v>564.001445631403</v>
      </c>
      <c r="U232" s="0" t="n">
        <f aca="false">T232*EXP((Inputs!$B$6-Inputs!$B$7-0.5*Inputs!$B$8^2)*$B$2+Inputs!$B$8*SQRT($B$2)*MC_Shocks!S229)</f>
        <v>570.299048828656</v>
      </c>
      <c r="V232" s="0" t="n">
        <f aca="false">U232*EXP((Inputs!$B$6-Inputs!$B$7-0.5*Inputs!$B$8^2)*$B$2+Inputs!$B$8*SQRT($B$2)*MC_Shocks!T229)</f>
        <v>565.310486514198</v>
      </c>
      <c r="W232" s="0" t="n">
        <f aca="false">V232*EXP((Inputs!$B$6-Inputs!$B$7-0.5*Inputs!$B$8^2)*$B$2+Inputs!$B$8*SQRT($B$2)*MC_Shocks!U229)</f>
        <v>563.245561126382</v>
      </c>
      <c r="X232" s="0" t="n">
        <f aca="false">W232*EXP((Inputs!$B$6-Inputs!$B$7-0.5*Inputs!$B$8^2)*$B$2+Inputs!$B$8*SQRT($B$2)*MC_Shocks!V229)</f>
        <v>571.233585107888</v>
      </c>
      <c r="Y232" s="0" t="n">
        <f aca="false">X232*EXP((Inputs!$B$6-Inputs!$B$7-0.5*Inputs!$B$8^2)*$B$2+Inputs!$B$8*SQRT($B$2)*MC_Shocks!W229)</f>
        <v>570.122501535102</v>
      </c>
      <c r="Z232" s="0" t="n">
        <f aca="false">Y232*EXP((Inputs!$B$6-Inputs!$B$7-0.5*Inputs!$B$8^2)*$B$2+Inputs!$B$8*SQRT($B$2)*MC_Shocks!X229)</f>
        <v>557.584083307851</v>
      </c>
      <c r="AA232" s="0" t="n">
        <f aca="false">Z232*EXP((Inputs!$B$6-Inputs!$B$7-0.5*Inputs!$B$8^2)*$B$2+Inputs!$B$8*SQRT($B$2)*MC_Shocks!Y229)</f>
        <v>556.739530787936</v>
      </c>
      <c r="AB232" s="0" t="n">
        <f aca="false">AA232*EXP((Inputs!$B$6-Inputs!$B$7-0.5*Inputs!$B$8^2)*$B$2+Inputs!$B$8*SQRT($B$2)*MC_Shocks!Z229)</f>
        <v>557.38839756298</v>
      </c>
      <c r="AC232" s="0" t="n">
        <f aca="false">AB232*EXP((Inputs!$B$6-Inputs!$B$7-0.5*Inputs!$B$8^2)*$B$2+Inputs!$B$8*SQRT($B$2)*MC_Shocks!AA229)</f>
        <v>545.987002776896</v>
      </c>
      <c r="AD232" s="0" t="n">
        <f aca="false">AC232*EXP((Inputs!$B$6-Inputs!$B$7-0.5*Inputs!$B$8^2)*$B$2+Inputs!$B$8*SQRT($B$2)*MC_Shocks!AB229)</f>
        <v>551.8473996354</v>
      </c>
      <c r="AE232" s="0" t="n">
        <f aca="false">AD232*EXP((Inputs!$B$6-Inputs!$B$7-0.5*Inputs!$B$8^2)*$B$2+Inputs!$B$8*SQRT($B$2)*MC_Shocks!AC229)</f>
        <v>548.78351226432</v>
      </c>
      <c r="AF232" s="0" t="n">
        <f aca="false">AE232*EXP((Inputs!$B$6-Inputs!$B$7-0.5*Inputs!$B$8^2)*$B$2+Inputs!$B$8*SQRT($B$2)*MC_Shocks!AD229)</f>
        <v>550.267673429052</v>
      </c>
      <c r="AG232" s="0" t="n">
        <f aca="false">AF232*EXP((Inputs!$B$6-Inputs!$B$7-0.5*Inputs!$B$8^2)*$B$2+Inputs!$B$8*SQRT($B$2)*MC_Shocks!AE229)</f>
        <v>549.333905701343</v>
      </c>
      <c r="AH232" s="0" t="n">
        <f aca="false">AG232*EXP((Inputs!$B$6-Inputs!$B$7-0.5*Inputs!$B$8^2)*$B$2+Inputs!$B$8*SQRT($B$2)*MC_Shocks!AF229)</f>
        <v>543.799357072114</v>
      </c>
      <c r="AI232" s="0" t="n">
        <f aca="false">AH232*EXP((Inputs!$B$6-Inputs!$B$7-0.5*Inputs!$B$8^2)*$B$2+Inputs!$B$8*SQRT($B$2)*MC_Shocks!AG229)</f>
        <v>539.251667954017</v>
      </c>
      <c r="AJ232" s="0" t="n">
        <f aca="false">AI232*EXP((Inputs!$B$6-Inputs!$B$7-0.5*Inputs!$B$8^2)*$B$2+Inputs!$B$8*SQRT($B$2)*MC_Shocks!AH229)</f>
        <v>535.316804950215</v>
      </c>
      <c r="AK232" s="0" t="n">
        <f aca="false">AJ232*EXP((Inputs!$B$6-Inputs!$B$7-0.5*Inputs!$B$8^2)*$B$2+Inputs!$B$8*SQRT($B$2)*MC_Shocks!AI229)</f>
        <v>539.998116200256</v>
      </c>
      <c r="AL232" s="0" t="n">
        <f aca="false">AK232*EXP((Inputs!$B$6-Inputs!$B$7-0.5*Inputs!$B$8^2)*$B$2+Inputs!$B$8*SQRT($B$2)*MC_Shocks!AJ229)</f>
        <v>539.417343798507</v>
      </c>
      <c r="AM232" s="0" t="n">
        <f aca="false">AL232*EXP((Inputs!$B$6-Inputs!$B$7-0.5*Inputs!$B$8^2)*$B$2+Inputs!$B$8*SQRT($B$2)*MC_Shocks!AK229)</f>
        <v>537.239479390747</v>
      </c>
      <c r="AN232" s="0" t="n">
        <f aca="false">AM232*EXP((Inputs!$B$6-Inputs!$B$7-0.5*Inputs!$B$8^2)*$B$2+Inputs!$B$8*SQRT($B$2)*MC_Shocks!AL229)</f>
        <v>533.321304197678</v>
      </c>
      <c r="AO232" s="0" t="n">
        <f aca="false">AN232*EXP((Inputs!$B$6-Inputs!$B$7-0.5*Inputs!$B$8^2)*$B$2+Inputs!$B$8*SQRT($B$2)*MC_Shocks!AM229)</f>
        <v>538.456872632164</v>
      </c>
      <c r="AP232" s="0" t="n">
        <f aca="false">AO232*EXP((Inputs!$B$6-Inputs!$B$7-0.5*Inputs!$B$8^2)*$B$2+Inputs!$B$8*SQRT($B$2)*MC_Shocks!AN229)</f>
        <v>544.799144594109</v>
      </c>
      <c r="AQ232" s="0" t="n">
        <f aca="false">AP232*EXP((Inputs!$B$6-Inputs!$B$7-0.5*Inputs!$B$8^2)*$B$2+Inputs!$B$8*SQRT($B$2)*MC_Shocks!AO229)</f>
        <v>549.995468742481</v>
      </c>
      <c r="AR232" s="0" t="n">
        <f aca="false">AQ232*EXP((Inputs!$B$6-Inputs!$B$7-0.5*Inputs!$B$8^2)*$B$2+Inputs!$B$8*SQRT($B$2)*MC_Shocks!AP229)</f>
        <v>552.200305896479</v>
      </c>
      <c r="AS232" s="0" t="n">
        <f aca="false">AR232*EXP((Inputs!$B$6-Inputs!$B$7-0.5*Inputs!$B$8^2)*$B$2+Inputs!$B$8*SQRT($B$2)*MC_Shocks!AQ229)</f>
        <v>553.523601430944</v>
      </c>
      <c r="AT232" s="0" t="n">
        <f aca="false">AS232*EXP((Inputs!$B$6-Inputs!$B$7-0.5*Inputs!$B$8^2)*$B$2+Inputs!$B$8*SQRT($B$2)*MC_Shocks!AR229)</f>
        <v>548.261702377</v>
      </c>
      <c r="AU232" s="0" t="n">
        <f aca="false">AT232*EXP((Inputs!$B$6-Inputs!$B$7-0.5*Inputs!$B$8^2)*$B$2+Inputs!$B$8*SQRT($B$2)*MC_Shocks!AS229)</f>
        <v>547.245211478027</v>
      </c>
      <c r="AV232" s="0" t="n">
        <f aca="false">AU232*EXP((Inputs!$B$6-Inputs!$B$7-0.5*Inputs!$B$8^2)*$B$2+Inputs!$B$8*SQRT($B$2)*MC_Shocks!AT229)</f>
        <v>544.335768312805</v>
      </c>
      <c r="AW232" s="0" t="n">
        <f aca="false">AV232*EXP((Inputs!$B$6-Inputs!$B$7-0.5*Inputs!$B$8^2)*$B$2+Inputs!$B$8*SQRT($B$2)*MC_Shocks!AU229)</f>
        <v>536.560266783041</v>
      </c>
      <c r="AX232" s="0" t="n">
        <f aca="false">AW232*EXP((Inputs!$B$6-Inputs!$B$7-0.5*Inputs!$B$8^2)*$B$2+Inputs!$B$8*SQRT($B$2)*MC_Shocks!AV229)</f>
        <v>541.129542847101</v>
      </c>
      <c r="AY232" s="0" t="n">
        <f aca="false">AX232*EXP((Inputs!$B$6-Inputs!$B$7-0.5*Inputs!$B$8^2)*$B$2+Inputs!$B$8*SQRT($B$2)*MC_Shocks!AW229)</f>
        <v>538.201506168596</v>
      </c>
      <c r="AZ232" s="0" t="n">
        <f aca="false">AY232*EXP((Inputs!$B$6-Inputs!$B$7-0.5*Inputs!$B$8^2)*$B$2+Inputs!$B$8*SQRT($B$2)*MC_Shocks!AX229)</f>
        <v>543.383170091723</v>
      </c>
      <c r="BA232" s="0" t="n">
        <f aca="false">AZ232*EXP((Inputs!$B$6-Inputs!$B$7-0.5*Inputs!$B$8^2)*$B$2+Inputs!$B$8*SQRT($B$2)*MC_Shocks!AY229)</f>
        <v>547.249001886263</v>
      </c>
      <c r="BB232" s="0" t="n">
        <f aca="false">BA232*EXP((Inputs!$B$6-Inputs!$B$7-0.5*Inputs!$B$8^2)*$B$2+Inputs!$B$8*SQRT($B$2)*MC_Shocks!AZ229)</f>
        <v>549.72308093908</v>
      </c>
      <c r="BC232" s="0" t="n">
        <f aca="false">BB232*EXP((Inputs!$B$6-Inputs!$B$7-0.5*Inputs!$B$8^2)*$B$2+Inputs!$B$8*SQRT($B$2)*MC_Shocks!BA229)</f>
        <v>552.454443823702</v>
      </c>
      <c r="BD232" s="0" t="n">
        <f aca="false">BC232*EXP((Inputs!$B$6-Inputs!$B$7-0.5*Inputs!$B$8^2)*$B$2+Inputs!$B$8*SQRT($B$2)*MC_Shocks!BB229)</f>
        <v>549.816200833369</v>
      </c>
      <c r="BE232" s="0" t="n">
        <f aca="false">BD232*EXP((Inputs!$B$6-Inputs!$B$7-0.5*Inputs!$B$8^2)*$B$2+Inputs!$B$8*SQRT($B$2)*MC_Shocks!BC229)</f>
        <v>558.032175300317</v>
      </c>
      <c r="BF232" s="0" t="n">
        <f aca="false">BE232*EXP((Inputs!$B$6-Inputs!$B$7-0.5*Inputs!$B$8^2)*$B$2+Inputs!$B$8*SQRT($B$2)*MC_Shocks!BD229)</f>
        <v>558.275776060501</v>
      </c>
      <c r="BG232" s="0" t="n">
        <f aca="false">BF232*EXP((Inputs!$B$6-Inputs!$B$7-0.5*Inputs!$B$8^2)*$B$2+Inputs!$B$8*SQRT($B$2)*MC_Shocks!BE229)</f>
        <v>559.667357412004</v>
      </c>
      <c r="BH232" s="0" t="n">
        <f aca="false">BG232*EXP((Inputs!$B$6-Inputs!$B$7-0.5*Inputs!$B$8^2)*$B$2+Inputs!$B$8*SQRT($B$2)*MC_Shocks!BF229)</f>
        <v>556.845505829893</v>
      </c>
      <c r="BI232" s="0" t="n">
        <f aca="false">BH232*EXP((Inputs!$B$6-Inputs!$B$7-0.5*Inputs!$B$8^2)*$B$2+Inputs!$B$8*SQRT($B$2)*MC_Shocks!BG229)</f>
        <v>552.799442051965</v>
      </c>
      <c r="BJ232" s="0" t="n">
        <f aca="false">BI232*EXP((Inputs!$B$6-Inputs!$B$7-0.5*Inputs!$B$8^2)*$B$2+Inputs!$B$8*SQRT($B$2)*MC_Shocks!BH229)</f>
        <v>554.948857843273</v>
      </c>
      <c r="BK232" s="0" t="n">
        <f aca="false">BJ232*EXP((Inputs!$B$6-Inputs!$B$7-0.5*Inputs!$B$8^2)*$B$2+Inputs!$B$8*SQRT($B$2)*MC_Shocks!BI229)</f>
        <v>555.959703142904</v>
      </c>
      <c r="BL232" s="0" t="n">
        <f aca="false">BK232*EXP((Inputs!$B$6-Inputs!$B$7-0.5*Inputs!$B$8^2)*$B$2+Inputs!$B$8*SQRT($B$2)*MC_Shocks!BJ229)</f>
        <v>552.54133300319</v>
      </c>
      <c r="BM232" s="0" t="n">
        <f aca="false">BL232*EXP((Inputs!$B$6-Inputs!$B$7-0.5*Inputs!$B$8^2)*$B$2+Inputs!$B$8*SQRT($B$2)*MC_Shocks!BK229)</f>
        <v>546.32366116926</v>
      </c>
      <c r="BN232" s="0" t="n">
        <f aca="false">AVERAGE(C232:BM232)</f>
        <v>553.431420554671</v>
      </c>
      <c r="BO232" s="0" t="n">
        <f aca="false">MAX(B232:BM232)</f>
        <v>578.18343900612</v>
      </c>
      <c r="BP232" s="0" t="n">
        <f aca="false">MAX(BM232-Inputs!$B$4,0)</f>
        <v>0</v>
      </c>
      <c r="BQ232" s="0" t="n">
        <f aca="false">MAX(Inputs!$B$4-BM232,0)</f>
        <v>28.6763388307403</v>
      </c>
      <c r="BR232" s="0" t="n">
        <f aca="false">MAX(BN232-Inputs!$B$4,0)</f>
        <v>0</v>
      </c>
      <c r="BS232" s="0" t="n">
        <f aca="false">IF(BO232&gt;=Inputs!$B$9,0,MAX(BM232-Inputs!$B$4,0))</f>
        <v>0</v>
      </c>
    </row>
    <row r="233" customFormat="false" ht="15" hidden="false" customHeight="false" outlineLevel="0" collapsed="false">
      <c r="A233" s="0" t="n">
        <v>229</v>
      </c>
      <c r="B233" s="0" t="n">
        <f aca="false">Inputs!$B$3</f>
        <v>574.788024902344</v>
      </c>
      <c r="C233" s="0" t="n">
        <f aca="false">B233*EXP((Inputs!$B$6-Inputs!$B$7-0.5*Inputs!$B$8^2)*$B$2+Inputs!$B$8*SQRT($B$2)*MC_Shocks!A230)</f>
        <v>569.080214040606</v>
      </c>
      <c r="D233" s="0" t="n">
        <f aca="false">C233*EXP((Inputs!$B$6-Inputs!$B$7-0.5*Inputs!$B$8^2)*$B$2+Inputs!$B$8*SQRT($B$2)*MC_Shocks!B230)</f>
        <v>574.56004438109</v>
      </c>
      <c r="E233" s="0" t="n">
        <f aca="false">D233*EXP((Inputs!$B$6-Inputs!$B$7-0.5*Inputs!$B$8^2)*$B$2+Inputs!$B$8*SQRT($B$2)*MC_Shocks!C230)</f>
        <v>571.825581169324</v>
      </c>
      <c r="F233" s="0" t="n">
        <f aca="false">E233*EXP((Inputs!$B$6-Inputs!$B$7-0.5*Inputs!$B$8^2)*$B$2+Inputs!$B$8*SQRT($B$2)*MC_Shocks!D230)</f>
        <v>570.344062018438</v>
      </c>
      <c r="G233" s="0" t="n">
        <f aca="false">F233*EXP((Inputs!$B$6-Inputs!$B$7-0.5*Inputs!$B$8^2)*$B$2+Inputs!$B$8*SQRT($B$2)*MC_Shocks!E230)</f>
        <v>576.998471062029</v>
      </c>
      <c r="H233" s="0" t="n">
        <f aca="false">G233*EXP((Inputs!$B$6-Inputs!$B$7-0.5*Inputs!$B$8^2)*$B$2+Inputs!$B$8*SQRT($B$2)*MC_Shocks!F230)</f>
        <v>571.938785785514</v>
      </c>
      <c r="I233" s="0" t="n">
        <f aca="false">H233*EXP((Inputs!$B$6-Inputs!$B$7-0.5*Inputs!$B$8^2)*$B$2+Inputs!$B$8*SQRT($B$2)*MC_Shocks!G230)</f>
        <v>568.703423364075</v>
      </c>
      <c r="J233" s="0" t="n">
        <f aca="false">I233*EXP((Inputs!$B$6-Inputs!$B$7-0.5*Inputs!$B$8^2)*$B$2+Inputs!$B$8*SQRT($B$2)*MC_Shocks!H230)</f>
        <v>565.299005471763</v>
      </c>
      <c r="K233" s="0" t="n">
        <f aca="false">J233*EXP((Inputs!$B$6-Inputs!$B$7-0.5*Inputs!$B$8^2)*$B$2+Inputs!$B$8*SQRT($B$2)*MC_Shocks!I230)</f>
        <v>572.656010786226</v>
      </c>
      <c r="L233" s="0" t="n">
        <f aca="false">K233*EXP((Inputs!$B$6-Inputs!$B$7-0.5*Inputs!$B$8^2)*$B$2+Inputs!$B$8*SQRT($B$2)*MC_Shocks!J230)</f>
        <v>581.838528894041</v>
      </c>
      <c r="M233" s="0" t="n">
        <f aca="false">L233*EXP((Inputs!$B$6-Inputs!$B$7-0.5*Inputs!$B$8^2)*$B$2+Inputs!$B$8*SQRT($B$2)*MC_Shocks!K230)</f>
        <v>585.373097199823</v>
      </c>
      <c r="N233" s="0" t="n">
        <f aca="false">M233*EXP((Inputs!$B$6-Inputs!$B$7-0.5*Inputs!$B$8^2)*$B$2+Inputs!$B$8*SQRT($B$2)*MC_Shocks!L230)</f>
        <v>589.077824672926</v>
      </c>
      <c r="O233" s="0" t="n">
        <f aca="false">N233*EXP((Inputs!$B$6-Inputs!$B$7-0.5*Inputs!$B$8^2)*$B$2+Inputs!$B$8*SQRT($B$2)*MC_Shocks!M230)</f>
        <v>586.427296762809</v>
      </c>
      <c r="P233" s="0" t="n">
        <f aca="false">O233*EXP((Inputs!$B$6-Inputs!$B$7-0.5*Inputs!$B$8^2)*$B$2+Inputs!$B$8*SQRT($B$2)*MC_Shocks!N230)</f>
        <v>595.612988409149</v>
      </c>
      <c r="Q233" s="0" t="n">
        <f aca="false">P233*EXP((Inputs!$B$6-Inputs!$B$7-0.5*Inputs!$B$8^2)*$B$2+Inputs!$B$8*SQRT($B$2)*MC_Shocks!O230)</f>
        <v>596.935495309411</v>
      </c>
      <c r="R233" s="0" t="n">
        <f aca="false">Q233*EXP((Inputs!$B$6-Inputs!$B$7-0.5*Inputs!$B$8^2)*$B$2+Inputs!$B$8*SQRT($B$2)*MC_Shocks!P230)</f>
        <v>601.045763756226</v>
      </c>
      <c r="S233" s="0" t="n">
        <f aca="false">R233*EXP((Inputs!$B$6-Inputs!$B$7-0.5*Inputs!$B$8^2)*$B$2+Inputs!$B$8*SQRT($B$2)*MC_Shocks!Q230)</f>
        <v>600.59947423383</v>
      </c>
      <c r="T233" s="0" t="n">
        <f aca="false">S233*EXP((Inputs!$B$6-Inputs!$B$7-0.5*Inputs!$B$8^2)*$B$2+Inputs!$B$8*SQRT($B$2)*MC_Shocks!R230)</f>
        <v>599.380316580835</v>
      </c>
      <c r="U233" s="0" t="n">
        <f aca="false">T233*EXP((Inputs!$B$6-Inputs!$B$7-0.5*Inputs!$B$8^2)*$B$2+Inputs!$B$8*SQRT($B$2)*MC_Shocks!S230)</f>
        <v>607.397534122301</v>
      </c>
      <c r="V233" s="0" t="n">
        <f aca="false">U233*EXP((Inputs!$B$6-Inputs!$B$7-0.5*Inputs!$B$8^2)*$B$2+Inputs!$B$8*SQRT($B$2)*MC_Shocks!T230)</f>
        <v>610.061289972575</v>
      </c>
      <c r="W233" s="0" t="n">
        <f aca="false">V233*EXP((Inputs!$B$6-Inputs!$B$7-0.5*Inputs!$B$8^2)*$B$2+Inputs!$B$8*SQRT($B$2)*MC_Shocks!U230)</f>
        <v>617.184162612474</v>
      </c>
      <c r="X233" s="0" t="n">
        <f aca="false">W233*EXP((Inputs!$B$6-Inputs!$B$7-0.5*Inputs!$B$8^2)*$B$2+Inputs!$B$8*SQRT($B$2)*MC_Shocks!V230)</f>
        <v>618.493879607444</v>
      </c>
      <c r="Y233" s="0" t="n">
        <f aca="false">X233*EXP((Inputs!$B$6-Inputs!$B$7-0.5*Inputs!$B$8^2)*$B$2+Inputs!$B$8*SQRT($B$2)*MC_Shocks!W230)</f>
        <v>614.403307627117</v>
      </c>
      <c r="Z233" s="0" t="n">
        <f aca="false">Y233*EXP((Inputs!$B$6-Inputs!$B$7-0.5*Inputs!$B$8^2)*$B$2+Inputs!$B$8*SQRT($B$2)*MC_Shocks!X230)</f>
        <v>611.624331315718</v>
      </c>
      <c r="AA233" s="0" t="n">
        <f aca="false">Z233*EXP((Inputs!$B$6-Inputs!$B$7-0.5*Inputs!$B$8^2)*$B$2+Inputs!$B$8*SQRT($B$2)*MC_Shocks!Y230)</f>
        <v>612.181864928917</v>
      </c>
      <c r="AB233" s="0" t="n">
        <f aca="false">AA233*EXP((Inputs!$B$6-Inputs!$B$7-0.5*Inputs!$B$8^2)*$B$2+Inputs!$B$8*SQRT($B$2)*MC_Shocks!Z230)</f>
        <v>609.204330337206</v>
      </c>
      <c r="AC233" s="0" t="n">
        <f aca="false">AB233*EXP((Inputs!$B$6-Inputs!$B$7-0.5*Inputs!$B$8^2)*$B$2+Inputs!$B$8*SQRT($B$2)*MC_Shocks!AA230)</f>
        <v>603.932603925805</v>
      </c>
      <c r="AD233" s="0" t="n">
        <f aca="false">AC233*EXP((Inputs!$B$6-Inputs!$B$7-0.5*Inputs!$B$8^2)*$B$2+Inputs!$B$8*SQRT($B$2)*MC_Shocks!AB230)</f>
        <v>609.773594037344</v>
      </c>
      <c r="AE233" s="0" t="n">
        <f aca="false">AD233*EXP((Inputs!$B$6-Inputs!$B$7-0.5*Inputs!$B$8^2)*$B$2+Inputs!$B$8*SQRT($B$2)*MC_Shocks!AC230)</f>
        <v>607.200849824629</v>
      </c>
      <c r="AF233" s="0" t="n">
        <f aca="false">AE233*EXP((Inputs!$B$6-Inputs!$B$7-0.5*Inputs!$B$8^2)*$B$2+Inputs!$B$8*SQRT($B$2)*MC_Shocks!AD230)</f>
        <v>607.924216967367</v>
      </c>
      <c r="AG233" s="0" t="n">
        <f aca="false">AF233*EXP((Inputs!$B$6-Inputs!$B$7-0.5*Inputs!$B$8^2)*$B$2+Inputs!$B$8*SQRT($B$2)*MC_Shocks!AE230)</f>
        <v>609.411522906022</v>
      </c>
      <c r="AH233" s="0" t="n">
        <f aca="false">AG233*EXP((Inputs!$B$6-Inputs!$B$7-0.5*Inputs!$B$8^2)*$B$2+Inputs!$B$8*SQRT($B$2)*MC_Shocks!AF230)</f>
        <v>606.631975728821</v>
      </c>
      <c r="AI233" s="0" t="n">
        <f aca="false">AH233*EXP((Inputs!$B$6-Inputs!$B$7-0.5*Inputs!$B$8^2)*$B$2+Inputs!$B$8*SQRT($B$2)*MC_Shocks!AG230)</f>
        <v>613.712004568971</v>
      </c>
      <c r="AJ233" s="0" t="n">
        <f aca="false">AI233*EXP((Inputs!$B$6-Inputs!$B$7-0.5*Inputs!$B$8^2)*$B$2+Inputs!$B$8*SQRT($B$2)*MC_Shocks!AH230)</f>
        <v>608.354551483036</v>
      </c>
      <c r="AK233" s="0" t="n">
        <f aca="false">AJ233*EXP((Inputs!$B$6-Inputs!$B$7-0.5*Inputs!$B$8^2)*$B$2+Inputs!$B$8*SQRT($B$2)*MC_Shocks!AI230)</f>
        <v>609.675986645858</v>
      </c>
      <c r="AL233" s="0" t="n">
        <f aca="false">AK233*EXP((Inputs!$B$6-Inputs!$B$7-0.5*Inputs!$B$8^2)*$B$2+Inputs!$B$8*SQRT($B$2)*MC_Shocks!AJ230)</f>
        <v>610.925131009653</v>
      </c>
      <c r="AM233" s="0" t="n">
        <f aca="false">AL233*EXP((Inputs!$B$6-Inputs!$B$7-0.5*Inputs!$B$8^2)*$B$2+Inputs!$B$8*SQRT($B$2)*MC_Shocks!AK230)</f>
        <v>610.719850717136</v>
      </c>
      <c r="AN233" s="0" t="n">
        <f aca="false">AM233*EXP((Inputs!$B$6-Inputs!$B$7-0.5*Inputs!$B$8^2)*$B$2+Inputs!$B$8*SQRT($B$2)*MC_Shocks!AL230)</f>
        <v>604.525779490574</v>
      </c>
      <c r="AO233" s="0" t="n">
        <f aca="false">AN233*EXP((Inputs!$B$6-Inputs!$B$7-0.5*Inputs!$B$8^2)*$B$2+Inputs!$B$8*SQRT($B$2)*MC_Shocks!AM230)</f>
        <v>608.773820913154</v>
      </c>
      <c r="AP233" s="0" t="n">
        <f aca="false">AO233*EXP((Inputs!$B$6-Inputs!$B$7-0.5*Inputs!$B$8^2)*$B$2+Inputs!$B$8*SQRT($B$2)*MC_Shocks!AN230)</f>
        <v>612.432892620148</v>
      </c>
      <c r="AQ233" s="0" t="n">
        <f aca="false">AP233*EXP((Inputs!$B$6-Inputs!$B$7-0.5*Inputs!$B$8^2)*$B$2+Inputs!$B$8*SQRT($B$2)*MC_Shocks!AO230)</f>
        <v>609.216948950271</v>
      </c>
      <c r="AR233" s="0" t="n">
        <f aca="false">AQ233*EXP((Inputs!$B$6-Inputs!$B$7-0.5*Inputs!$B$8^2)*$B$2+Inputs!$B$8*SQRT($B$2)*MC_Shocks!AP230)</f>
        <v>612.703565115197</v>
      </c>
      <c r="AS233" s="0" t="n">
        <f aca="false">AR233*EXP((Inputs!$B$6-Inputs!$B$7-0.5*Inputs!$B$8^2)*$B$2+Inputs!$B$8*SQRT($B$2)*MC_Shocks!AQ230)</f>
        <v>614.586506283873</v>
      </c>
      <c r="AT233" s="0" t="n">
        <f aca="false">AS233*EXP((Inputs!$B$6-Inputs!$B$7-0.5*Inputs!$B$8^2)*$B$2+Inputs!$B$8*SQRT($B$2)*MC_Shocks!AR230)</f>
        <v>608.431890318524</v>
      </c>
      <c r="AU233" s="0" t="n">
        <f aca="false">AT233*EXP((Inputs!$B$6-Inputs!$B$7-0.5*Inputs!$B$8^2)*$B$2+Inputs!$B$8*SQRT($B$2)*MC_Shocks!AS230)</f>
        <v>604.381196360442</v>
      </c>
      <c r="AV233" s="0" t="n">
        <f aca="false">AU233*EXP((Inputs!$B$6-Inputs!$B$7-0.5*Inputs!$B$8^2)*$B$2+Inputs!$B$8*SQRT($B$2)*MC_Shocks!AT230)</f>
        <v>609.920968335554</v>
      </c>
      <c r="AW233" s="0" t="n">
        <f aca="false">AV233*EXP((Inputs!$B$6-Inputs!$B$7-0.5*Inputs!$B$8^2)*$B$2+Inputs!$B$8*SQRT($B$2)*MC_Shocks!AU230)</f>
        <v>611.477587578389</v>
      </c>
      <c r="AX233" s="0" t="n">
        <f aca="false">AW233*EXP((Inputs!$B$6-Inputs!$B$7-0.5*Inputs!$B$8^2)*$B$2+Inputs!$B$8*SQRT($B$2)*MC_Shocks!AV230)</f>
        <v>608.803793338259</v>
      </c>
      <c r="AY233" s="0" t="n">
        <f aca="false">AX233*EXP((Inputs!$B$6-Inputs!$B$7-0.5*Inputs!$B$8^2)*$B$2+Inputs!$B$8*SQRT($B$2)*MC_Shocks!AW230)</f>
        <v>604.728809840939</v>
      </c>
      <c r="AZ233" s="0" t="n">
        <f aca="false">AY233*EXP((Inputs!$B$6-Inputs!$B$7-0.5*Inputs!$B$8^2)*$B$2+Inputs!$B$8*SQRT($B$2)*MC_Shocks!AX230)</f>
        <v>602.318176553919</v>
      </c>
      <c r="BA233" s="0" t="n">
        <f aca="false">AZ233*EXP((Inputs!$B$6-Inputs!$B$7-0.5*Inputs!$B$8^2)*$B$2+Inputs!$B$8*SQRT($B$2)*MC_Shocks!AY230)</f>
        <v>600.254737199741</v>
      </c>
      <c r="BB233" s="0" t="n">
        <f aca="false">BA233*EXP((Inputs!$B$6-Inputs!$B$7-0.5*Inputs!$B$8^2)*$B$2+Inputs!$B$8*SQRT($B$2)*MC_Shocks!AZ230)</f>
        <v>596.29616399793</v>
      </c>
      <c r="BC233" s="0" t="n">
        <f aca="false">BB233*EXP((Inputs!$B$6-Inputs!$B$7-0.5*Inputs!$B$8^2)*$B$2+Inputs!$B$8*SQRT($B$2)*MC_Shocks!BA230)</f>
        <v>588.169072054646</v>
      </c>
      <c r="BD233" s="0" t="n">
        <f aca="false">BC233*EXP((Inputs!$B$6-Inputs!$B$7-0.5*Inputs!$B$8^2)*$B$2+Inputs!$B$8*SQRT($B$2)*MC_Shocks!BB230)</f>
        <v>593.568398085984</v>
      </c>
      <c r="BE233" s="0" t="n">
        <f aca="false">BD233*EXP((Inputs!$B$6-Inputs!$B$7-0.5*Inputs!$B$8^2)*$B$2+Inputs!$B$8*SQRT($B$2)*MC_Shocks!BC230)</f>
        <v>598.212941169206</v>
      </c>
      <c r="BF233" s="0" t="n">
        <f aca="false">BE233*EXP((Inputs!$B$6-Inputs!$B$7-0.5*Inputs!$B$8^2)*$B$2+Inputs!$B$8*SQRT($B$2)*MC_Shocks!BD230)</f>
        <v>592.256857309567</v>
      </c>
      <c r="BG233" s="0" t="n">
        <f aca="false">BF233*EXP((Inputs!$B$6-Inputs!$B$7-0.5*Inputs!$B$8^2)*$B$2+Inputs!$B$8*SQRT($B$2)*MC_Shocks!BE230)</f>
        <v>592.953571271242</v>
      </c>
      <c r="BH233" s="0" t="n">
        <f aca="false">BG233*EXP((Inputs!$B$6-Inputs!$B$7-0.5*Inputs!$B$8^2)*$B$2+Inputs!$B$8*SQRT($B$2)*MC_Shocks!BF230)</f>
        <v>588.780240865232</v>
      </c>
      <c r="BI233" s="0" t="n">
        <f aca="false">BH233*EXP((Inputs!$B$6-Inputs!$B$7-0.5*Inputs!$B$8^2)*$B$2+Inputs!$B$8*SQRT($B$2)*MC_Shocks!BG230)</f>
        <v>587.615212795901</v>
      </c>
      <c r="BJ233" s="0" t="n">
        <f aca="false">BI233*EXP((Inputs!$B$6-Inputs!$B$7-0.5*Inputs!$B$8^2)*$B$2+Inputs!$B$8*SQRT($B$2)*MC_Shocks!BH230)</f>
        <v>586.065548932919</v>
      </c>
      <c r="BK233" s="0" t="n">
        <f aca="false">BJ233*EXP((Inputs!$B$6-Inputs!$B$7-0.5*Inputs!$B$8^2)*$B$2+Inputs!$B$8*SQRT($B$2)*MC_Shocks!BI230)</f>
        <v>584.134916262751</v>
      </c>
      <c r="BL233" s="0" t="n">
        <f aca="false">BK233*EXP((Inputs!$B$6-Inputs!$B$7-0.5*Inputs!$B$8^2)*$B$2+Inputs!$B$8*SQRT($B$2)*MC_Shocks!BJ230)</f>
        <v>593.546527402045</v>
      </c>
      <c r="BM233" s="0" t="n">
        <f aca="false">BL233*EXP((Inputs!$B$6-Inputs!$B$7-0.5*Inputs!$B$8^2)*$B$2+Inputs!$B$8*SQRT($B$2)*MC_Shocks!BK230)</f>
        <v>591.532630256701</v>
      </c>
      <c r="BN233" s="0" t="n">
        <f aca="false">AVERAGE(C233:BM233)</f>
        <v>598.130128976819</v>
      </c>
      <c r="BO233" s="0" t="n">
        <f aca="false">MAX(B233:BM233)</f>
        <v>618.493879607444</v>
      </c>
      <c r="BP233" s="0" t="n">
        <f aca="false">MAX(BM233-Inputs!$B$4,0)</f>
        <v>16.5326302567014</v>
      </c>
      <c r="BQ233" s="0" t="n">
        <f aca="false">MAX(Inputs!$B$4-BM233,0)</f>
        <v>0</v>
      </c>
      <c r="BR233" s="0" t="n">
        <f aca="false">MAX(BN233-Inputs!$B$4,0)</f>
        <v>23.1301289768193</v>
      </c>
      <c r="BS233" s="0" t="n">
        <f aca="false">IF(BO233&gt;=Inputs!$B$9,0,MAX(BM233-Inputs!$B$4,0))</f>
        <v>0</v>
      </c>
    </row>
    <row r="234" customFormat="false" ht="15" hidden="false" customHeight="false" outlineLevel="0" collapsed="false">
      <c r="A234" s="0" t="n">
        <v>230</v>
      </c>
      <c r="B234" s="0" t="n">
        <f aca="false">Inputs!$B$3</f>
        <v>574.788024902344</v>
      </c>
      <c r="C234" s="0" t="n">
        <f aca="false">B234*EXP((Inputs!$B$6-Inputs!$B$7-0.5*Inputs!$B$8^2)*$B$2+Inputs!$B$8*SQRT($B$2)*MC_Shocks!A231)</f>
        <v>571.168191779246</v>
      </c>
      <c r="D234" s="0" t="n">
        <f aca="false">C234*EXP((Inputs!$B$6-Inputs!$B$7-0.5*Inputs!$B$8^2)*$B$2+Inputs!$B$8*SQRT($B$2)*MC_Shocks!B231)</f>
        <v>567.776878386176</v>
      </c>
      <c r="E234" s="0" t="n">
        <f aca="false">D234*EXP((Inputs!$B$6-Inputs!$B$7-0.5*Inputs!$B$8^2)*$B$2+Inputs!$B$8*SQRT($B$2)*MC_Shocks!C231)</f>
        <v>572.551731124211</v>
      </c>
      <c r="F234" s="0" t="n">
        <f aca="false">E234*EXP((Inputs!$B$6-Inputs!$B$7-0.5*Inputs!$B$8^2)*$B$2+Inputs!$B$8*SQRT($B$2)*MC_Shocks!D231)</f>
        <v>565.15009784646</v>
      </c>
      <c r="G234" s="0" t="n">
        <f aca="false">F234*EXP((Inputs!$B$6-Inputs!$B$7-0.5*Inputs!$B$8^2)*$B$2+Inputs!$B$8*SQRT($B$2)*MC_Shocks!E231)</f>
        <v>561.79433201531</v>
      </c>
      <c r="H234" s="0" t="n">
        <f aca="false">G234*EXP((Inputs!$B$6-Inputs!$B$7-0.5*Inputs!$B$8^2)*$B$2+Inputs!$B$8*SQRT($B$2)*MC_Shocks!F231)</f>
        <v>568.333129557579</v>
      </c>
      <c r="I234" s="0" t="n">
        <f aca="false">H234*EXP((Inputs!$B$6-Inputs!$B$7-0.5*Inputs!$B$8^2)*$B$2+Inputs!$B$8*SQRT($B$2)*MC_Shocks!G231)</f>
        <v>569.487938253054</v>
      </c>
      <c r="J234" s="0" t="n">
        <f aca="false">I234*EXP((Inputs!$B$6-Inputs!$B$7-0.5*Inputs!$B$8^2)*$B$2+Inputs!$B$8*SQRT($B$2)*MC_Shocks!H231)</f>
        <v>570.409452472156</v>
      </c>
      <c r="K234" s="0" t="n">
        <f aca="false">J234*EXP((Inputs!$B$6-Inputs!$B$7-0.5*Inputs!$B$8^2)*$B$2+Inputs!$B$8*SQRT($B$2)*MC_Shocks!I231)</f>
        <v>580.194274220511</v>
      </c>
      <c r="L234" s="0" t="n">
        <f aca="false">K234*EXP((Inputs!$B$6-Inputs!$B$7-0.5*Inputs!$B$8^2)*$B$2+Inputs!$B$8*SQRT($B$2)*MC_Shocks!J231)</f>
        <v>581.384076426448</v>
      </c>
      <c r="M234" s="0" t="n">
        <f aca="false">L234*EXP((Inputs!$B$6-Inputs!$B$7-0.5*Inputs!$B$8^2)*$B$2+Inputs!$B$8*SQRT($B$2)*MC_Shocks!K231)</f>
        <v>578.181546677518</v>
      </c>
      <c r="N234" s="0" t="n">
        <f aca="false">M234*EXP((Inputs!$B$6-Inputs!$B$7-0.5*Inputs!$B$8^2)*$B$2+Inputs!$B$8*SQRT($B$2)*MC_Shocks!L231)</f>
        <v>576.943611896166</v>
      </c>
      <c r="O234" s="0" t="n">
        <f aca="false">N234*EXP((Inputs!$B$6-Inputs!$B$7-0.5*Inputs!$B$8^2)*$B$2+Inputs!$B$8*SQRT($B$2)*MC_Shocks!M231)</f>
        <v>571.824155061173</v>
      </c>
      <c r="P234" s="0" t="n">
        <f aca="false">O234*EXP((Inputs!$B$6-Inputs!$B$7-0.5*Inputs!$B$8^2)*$B$2+Inputs!$B$8*SQRT($B$2)*MC_Shocks!N231)</f>
        <v>577.604368153915</v>
      </c>
      <c r="Q234" s="0" t="n">
        <f aca="false">P234*EXP((Inputs!$B$6-Inputs!$B$7-0.5*Inputs!$B$8^2)*$B$2+Inputs!$B$8*SQRT($B$2)*MC_Shocks!O231)</f>
        <v>580.297819439241</v>
      </c>
      <c r="R234" s="0" t="n">
        <f aca="false">Q234*EXP((Inputs!$B$6-Inputs!$B$7-0.5*Inputs!$B$8^2)*$B$2+Inputs!$B$8*SQRT($B$2)*MC_Shocks!P231)</f>
        <v>585.552423216733</v>
      </c>
      <c r="S234" s="0" t="n">
        <f aca="false">R234*EXP((Inputs!$B$6-Inputs!$B$7-0.5*Inputs!$B$8^2)*$B$2+Inputs!$B$8*SQRT($B$2)*MC_Shocks!Q231)</f>
        <v>591.269899991854</v>
      </c>
      <c r="T234" s="0" t="n">
        <f aca="false">S234*EXP((Inputs!$B$6-Inputs!$B$7-0.5*Inputs!$B$8^2)*$B$2+Inputs!$B$8*SQRT($B$2)*MC_Shocks!R231)</f>
        <v>589.385816955421</v>
      </c>
      <c r="U234" s="0" t="n">
        <f aca="false">T234*EXP((Inputs!$B$6-Inputs!$B$7-0.5*Inputs!$B$8^2)*$B$2+Inputs!$B$8*SQRT($B$2)*MC_Shocks!S231)</f>
        <v>585.040249066509</v>
      </c>
      <c r="V234" s="0" t="n">
        <f aca="false">U234*EXP((Inputs!$B$6-Inputs!$B$7-0.5*Inputs!$B$8^2)*$B$2+Inputs!$B$8*SQRT($B$2)*MC_Shocks!T231)</f>
        <v>584.855457970307</v>
      </c>
      <c r="W234" s="0" t="n">
        <f aca="false">V234*EXP((Inputs!$B$6-Inputs!$B$7-0.5*Inputs!$B$8^2)*$B$2+Inputs!$B$8*SQRT($B$2)*MC_Shocks!U231)</f>
        <v>580.874940228085</v>
      </c>
      <c r="X234" s="0" t="n">
        <f aca="false">W234*EXP((Inputs!$B$6-Inputs!$B$7-0.5*Inputs!$B$8^2)*$B$2+Inputs!$B$8*SQRT($B$2)*MC_Shocks!V231)</f>
        <v>581.69043562799</v>
      </c>
      <c r="Y234" s="0" t="n">
        <f aca="false">X234*EXP((Inputs!$B$6-Inputs!$B$7-0.5*Inputs!$B$8^2)*$B$2+Inputs!$B$8*SQRT($B$2)*MC_Shocks!W231)</f>
        <v>586.993423845001</v>
      </c>
      <c r="Z234" s="0" t="n">
        <f aca="false">Y234*EXP((Inputs!$B$6-Inputs!$B$7-0.5*Inputs!$B$8^2)*$B$2+Inputs!$B$8*SQRT($B$2)*MC_Shocks!X231)</f>
        <v>586.266285946027</v>
      </c>
      <c r="AA234" s="0" t="n">
        <f aca="false">Z234*EXP((Inputs!$B$6-Inputs!$B$7-0.5*Inputs!$B$8^2)*$B$2+Inputs!$B$8*SQRT($B$2)*MC_Shocks!Y231)</f>
        <v>587.019672063369</v>
      </c>
      <c r="AB234" s="0" t="n">
        <f aca="false">AA234*EXP((Inputs!$B$6-Inputs!$B$7-0.5*Inputs!$B$8^2)*$B$2+Inputs!$B$8*SQRT($B$2)*MC_Shocks!Z231)</f>
        <v>586.638147669458</v>
      </c>
      <c r="AC234" s="0" t="n">
        <f aca="false">AB234*EXP((Inputs!$B$6-Inputs!$B$7-0.5*Inputs!$B$8^2)*$B$2+Inputs!$B$8*SQRT($B$2)*MC_Shocks!AA231)</f>
        <v>590.441475400988</v>
      </c>
      <c r="AD234" s="0" t="n">
        <f aca="false">AC234*EXP((Inputs!$B$6-Inputs!$B$7-0.5*Inputs!$B$8^2)*$B$2+Inputs!$B$8*SQRT($B$2)*MC_Shocks!AB231)</f>
        <v>587.377290236534</v>
      </c>
      <c r="AE234" s="0" t="n">
        <f aca="false">AD234*EXP((Inputs!$B$6-Inputs!$B$7-0.5*Inputs!$B$8^2)*$B$2+Inputs!$B$8*SQRT($B$2)*MC_Shocks!AC231)</f>
        <v>577.285740680426</v>
      </c>
      <c r="AF234" s="0" t="n">
        <f aca="false">AE234*EXP((Inputs!$B$6-Inputs!$B$7-0.5*Inputs!$B$8^2)*$B$2+Inputs!$B$8*SQRT($B$2)*MC_Shocks!AD231)</f>
        <v>579.50081765762</v>
      </c>
      <c r="AG234" s="0" t="n">
        <f aca="false">AF234*EXP((Inputs!$B$6-Inputs!$B$7-0.5*Inputs!$B$8^2)*$B$2+Inputs!$B$8*SQRT($B$2)*MC_Shocks!AE231)</f>
        <v>584.114983723501</v>
      </c>
      <c r="AH234" s="0" t="n">
        <f aca="false">AG234*EXP((Inputs!$B$6-Inputs!$B$7-0.5*Inputs!$B$8^2)*$B$2+Inputs!$B$8*SQRT($B$2)*MC_Shocks!AF231)</f>
        <v>586.242338235898</v>
      </c>
      <c r="AI234" s="0" t="n">
        <f aca="false">AH234*EXP((Inputs!$B$6-Inputs!$B$7-0.5*Inputs!$B$8^2)*$B$2+Inputs!$B$8*SQRT($B$2)*MC_Shocks!AG231)</f>
        <v>583.327427985224</v>
      </c>
      <c r="AJ234" s="0" t="n">
        <f aca="false">AI234*EXP((Inputs!$B$6-Inputs!$B$7-0.5*Inputs!$B$8^2)*$B$2+Inputs!$B$8*SQRT($B$2)*MC_Shocks!AH231)</f>
        <v>578.153252216955</v>
      </c>
      <c r="AK234" s="0" t="n">
        <f aca="false">AJ234*EXP((Inputs!$B$6-Inputs!$B$7-0.5*Inputs!$B$8^2)*$B$2+Inputs!$B$8*SQRT($B$2)*MC_Shocks!AI231)</f>
        <v>580.480456040467</v>
      </c>
      <c r="AL234" s="0" t="n">
        <f aca="false">AK234*EXP((Inputs!$B$6-Inputs!$B$7-0.5*Inputs!$B$8^2)*$B$2+Inputs!$B$8*SQRT($B$2)*MC_Shocks!AJ231)</f>
        <v>581.187141758217</v>
      </c>
      <c r="AM234" s="0" t="n">
        <f aca="false">AL234*EXP((Inputs!$B$6-Inputs!$B$7-0.5*Inputs!$B$8^2)*$B$2+Inputs!$B$8*SQRT($B$2)*MC_Shocks!AK231)</f>
        <v>580.662229697304</v>
      </c>
      <c r="AN234" s="0" t="n">
        <f aca="false">AM234*EXP((Inputs!$B$6-Inputs!$B$7-0.5*Inputs!$B$8^2)*$B$2+Inputs!$B$8*SQRT($B$2)*MC_Shocks!AL231)</f>
        <v>589.173723012813</v>
      </c>
      <c r="AO234" s="0" t="n">
        <f aca="false">AN234*EXP((Inputs!$B$6-Inputs!$B$7-0.5*Inputs!$B$8^2)*$B$2+Inputs!$B$8*SQRT($B$2)*MC_Shocks!AM231)</f>
        <v>584.820220939621</v>
      </c>
      <c r="AP234" s="0" t="n">
        <f aca="false">AO234*EXP((Inputs!$B$6-Inputs!$B$7-0.5*Inputs!$B$8^2)*$B$2+Inputs!$B$8*SQRT($B$2)*MC_Shocks!AN231)</f>
        <v>593.169452320338</v>
      </c>
      <c r="AQ234" s="0" t="n">
        <f aca="false">AP234*EXP((Inputs!$B$6-Inputs!$B$7-0.5*Inputs!$B$8^2)*$B$2+Inputs!$B$8*SQRT($B$2)*MC_Shocks!AO231)</f>
        <v>593.375002274826</v>
      </c>
      <c r="AR234" s="0" t="n">
        <f aca="false">AQ234*EXP((Inputs!$B$6-Inputs!$B$7-0.5*Inputs!$B$8^2)*$B$2+Inputs!$B$8*SQRT($B$2)*MC_Shocks!AP231)</f>
        <v>584.852336687099</v>
      </c>
      <c r="AS234" s="0" t="n">
        <f aca="false">AR234*EXP((Inputs!$B$6-Inputs!$B$7-0.5*Inputs!$B$8^2)*$B$2+Inputs!$B$8*SQRT($B$2)*MC_Shocks!AQ231)</f>
        <v>584.076588838902</v>
      </c>
      <c r="AT234" s="0" t="n">
        <f aca="false">AS234*EXP((Inputs!$B$6-Inputs!$B$7-0.5*Inputs!$B$8^2)*$B$2+Inputs!$B$8*SQRT($B$2)*MC_Shocks!AR231)</f>
        <v>588.594853513103</v>
      </c>
      <c r="AU234" s="0" t="n">
        <f aca="false">AT234*EXP((Inputs!$B$6-Inputs!$B$7-0.5*Inputs!$B$8^2)*$B$2+Inputs!$B$8*SQRT($B$2)*MC_Shocks!AS231)</f>
        <v>586.948130693182</v>
      </c>
      <c r="AV234" s="0" t="n">
        <f aca="false">AU234*EXP((Inputs!$B$6-Inputs!$B$7-0.5*Inputs!$B$8^2)*$B$2+Inputs!$B$8*SQRT($B$2)*MC_Shocks!AT231)</f>
        <v>580.17595001579</v>
      </c>
      <c r="AW234" s="0" t="n">
        <f aca="false">AV234*EXP((Inputs!$B$6-Inputs!$B$7-0.5*Inputs!$B$8^2)*$B$2+Inputs!$B$8*SQRT($B$2)*MC_Shocks!AU231)</f>
        <v>579.473921467774</v>
      </c>
      <c r="AX234" s="0" t="n">
        <f aca="false">AW234*EXP((Inputs!$B$6-Inputs!$B$7-0.5*Inputs!$B$8^2)*$B$2+Inputs!$B$8*SQRT($B$2)*MC_Shocks!AV231)</f>
        <v>575.601207433066</v>
      </c>
      <c r="AY234" s="0" t="n">
        <f aca="false">AX234*EXP((Inputs!$B$6-Inputs!$B$7-0.5*Inputs!$B$8^2)*$B$2+Inputs!$B$8*SQRT($B$2)*MC_Shocks!AW231)</f>
        <v>577.905837716117</v>
      </c>
      <c r="AZ234" s="0" t="n">
        <f aca="false">AY234*EXP((Inputs!$B$6-Inputs!$B$7-0.5*Inputs!$B$8^2)*$B$2+Inputs!$B$8*SQRT($B$2)*MC_Shocks!AX231)</f>
        <v>581.517242426082</v>
      </c>
      <c r="BA234" s="0" t="n">
        <f aca="false">AZ234*EXP((Inputs!$B$6-Inputs!$B$7-0.5*Inputs!$B$8^2)*$B$2+Inputs!$B$8*SQRT($B$2)*MC_Shocks!AY231)</f>
        <v>576.719261132259</v>
      </c>
      <c r="BB234" s="0" t="n">
        <f aca="false">BA234*EXP((Inputs!$B$6-Inputs!$B$7-0.5*Inputs!$B$8^2)*$B$2+Inputs!$B$8*SQRT($B$2)*MC_Shocks!AZ231)</f>
        <v>573.553265745375</v>
      </c>
      <c r="BC234" s="0" t="n">
        <f aca="false">BB234*EXP((Inputs!$B$6-Inputs!$B$7-0.5*Inputs!$B$8^2)*$B$2+Inputs!$B$8*SQRT($B$2)*MC_Shocks!BA231)</f>
        <v>577.060753789625</v>
      </c>
      <c r="BD234" s="0" t="n">
        <f aca="false">BC234*EXP((Inputs!$B$6-Inputs!$B$7-0.5*Inputs!$B$8^2)*$B$2+Inputs!$B$8*SQRT($B$2)*MC_Shocks!BB231)</f>
        <v>573.196564884721</v>
      </c>
      <c r="BE234" s="0" t="n">
        <f aca="false">BD234*EXP((Inputs!$B$6-Inputs!$B$7-0.5*Inputs!$B$8^2)*$B$2+Inputs!$B$8*SQRT($B$2)*MC_Shocks!BC231)</f>
        <v>568.350503773463</v>
      </c>
      <c r="BF234" s="0" t="n">
        <f aca="false">BE234*EXP((Inputs!$B$6-Inputs!$B$7-0.5*Inputs!$B$8^2)*$B$2+Inputs!$B$8*SQRT($B$2)*MC_Shocks!BD231)</f>
        <v>563.114019793087</v>
      </c>
      <c r="BG234" s="0" t="n">
        <f aca="false">BF234*EXP((Inputs!$B$6-Inputs!$B$7-0.5*Inputs!$B$8^2)*$B$2+Inputs!$B$8*SQRT($B$2)*MC_Shocks!BE231)</f>
        <v>564.74209943883</v>
      </c>
      <c r="BH234" s="0" t="n">
        <f aca="false">BG234*EXP((Inputs!$B$6-Inputs!$B$7-0.5*Inputs!$B$8^2)*$B$2+Inputs!$B$8*SQRT($B$2)*MC_Shocks!BF231)</f>
        <v>566.18225383191</v>
      </c>
      <c r="BI234" s="0" t="n">
        <f aca="false">BH234*EXP((Inputs!$B$6-Inputs!$B$7-0.5*Inputs!$B$8^2)*$B$2+Inputs!$B$8*SQRT($B$2)*MC_Shocks!BG231)</f>
        <v>563.17130119218</v>
      </c>
      <c r="BJ234" s="0" t="n">
        <f aca="false">BI234*EXP((Inputs!$B$6-Inputs!$B$7-0.5*Inputs!$B$8^2)*$B$2+Inputs!$B$8*SQRT($B$2)*MC_Shocks!BH231)</f>
        <v>563.247148558604</v>
      </c>
      <c r="BK234" s="0" t="n">
        <f aca="false">BJ234*EXP((Inputs!$B$6-Inputs!$B$7-0.5*Inputs!$B$8^2)*$B$2+Inputs!$B$8*SQRT($B$2)*MC_Shocks!BI231)</f>
        <v>570.165988398506</v>
      </c>
      <c r="BL234" s="0" t="n">
        <f aca="false">BK234*EXP((Inputs!$B$6-Inputs!$B$7-0.5*Inputs!$B$8^2)*$B$2+Inputs!$B$8*SQRT($B$2)*MC_Shocks!BJ231)</f>
        <v>565.830561823743</v>
      </c>
      <c r="BM234" s="0" t="n">
        <f aca="false">BL234*EXP((Inputs!$B$6-Inputs!$B$7-0.5*Inputs!$B$8^2)*$B$2+Inputs!$B$8*SQRT($B$2)*MC_Shocks!BK231)</f>
        <v>557.189781323355</v>
      </c>
      <c r="BN234" s="0" t="n">
        <f aca="false">AVERAGE(C234:BM234)</f>
        <v>578.248721913451</v>
      </c>
      <c r="BO234" s="0" t="n">
        <f aca="false">MAX(B234:BM234)</f>
        <v>593.375002274826</v>
      </c>
      <c r="BP234" s="0" t="n">
        <f aca="false">MAX(BM234-Inputs!$B$4,0)</f>
        <v>0</v>
      </c>
      <c r="BQ234" s="0" t="n">
        <f aca="false">MAX(Inputs!$B$4-BM234,0)</f>
        <v>17.8102186766449</v>
      </c>
      <c r="BR234" s="0" t="n">
        <f aca="false">MAX(BN234-Inputs!$B$4,0)</f>
        <v>3.24872191345105</v>
      </c>
      <c r="BS234" s="0" t="n">
        <f aca="false">IF(BO234&gt;=Inputs!$B$9,0,MAX(BM234-Inputs!$B$4,0))</f>
        <v>0</v>
      </c>
    </row>
    <row r="235" customFormat="false" ht="15" hidden="false" customHeight="false" outlineLevel="0" collapsed="false">
      <c r="A235" s="0" t="n">
        <v>231</v>
      </c>
      <c r="B235" s="0" t="n">
        <f aca="false">Inputs!$B$3</f>
        <v>574.788024902344</v>
      </c>
      <c r="C235" s="0" t="n">
        <f aca="false">B235*EXP((Inputs!$B$6-Inputs!$B$7-0.5*Inputs!$B$8^2)*$B$2+Inputs!$B$8*SQRT($B$2)*MC_Shocks!A232)</f>
        <v>576.921232458633</v>
      </c>
      <c r="D235" s="0" t="n">
        <f aca="false">C235*EXP((Inputs!$B$6-Inputs!$B$7-0.5*Inputs!$B$8^2)*$B$2+Inputs!$B$8*SQRT($B$2)*MC_Shocks!B232)</f>
        <v>576.470555937922</v>
      </c>
      <c r="E235" s="0" t="n">
        <f aca="false">D235*EXP((Inputs!$B$6-Inputs!$B$7-0.5*Inputs!$B$8^2)*$B$2+Inputs!$B$8*SQRT($B$2)*MC_Shocks!C232)</f>
        <v>573.28672887126</v>
      </c>
      <c r="F235" s="0" t="n">
        <f aca="false">E235*EXP((Inputs!$B$6-Inputs!$B$7-0.5*Inputs!$B$8^2)*$B$2+Inputs!$B$8*SQRT($B$2)*MC_Shocks!D232)</f>
        <v>576.31434274999</v>
      </c>
      <c r="G235" s="0" t="n">
        <f aca="false">F235*EXP((Inputs!$B$6-Inputs!$B$7-0.5*Inputs!$B$8^2)*$B$2+Inputs!$B$8*SQRT($B$2)*MC_Shocks!E232)</f>
        <v>580.218707187553</v>
      </c>
      <c r="H235" s="0" t="n">
        <f aca="false">G235*EXP((Inputs!$B$6-Inputs!$B$7-0.5*Inputs!$B$8^2)*$B$2+Inputs!$B$8*SQRT($B$2)*MC_Shocks!F232)</f>
        <v>570.196625390384</v>
      </c>
      <c r="I235" s="0" t="n">
        <f aca="false">H235*EXP((Inputs!$B$6-Inputs!$B$7-0.5*Inputs!$B$8^2)*$B$2+Inputs!$B$8*SQRT($B$2)*MC_Shocks!G232)</f>
        <v>567.305836300207</v>
      </c>
      <c r="J235" s="0" t="n">
        <f aca="false">I235*EXP((Inputs!$B$6-Inputs!$B$7-0.5*Inputs!$B$8^2)*$B$2+Inputs!$B$8*SQRT($B$2)*MC_Shocks!H232)</f>
        <v>577.886594240354</v>
      </c>
      <c r="K235" s="0" t="n">
        <f aca="false">J235*EXP((Inputs!$B$6-Inputs!$B$7-0.5*Inputs!$B$8^2)*$B$2+Inputs!$B$8*SQRT($B$2)*MC_Shocks!I232)</f>
        <v>580.622092391946</v>
      </c>
      <c r="L235" s="0" t="n">
        <f aca="false">K235*EXP((Inputs!$B$6-Inputs!$B$7-0.5*Inputs!$B$8^2)*$B$2+Inputs!$B$8*SQRT($B$2)*MC_Shocks!J232)</f>
        <v>583.799693453723</v>
      </c>
      <c r="M235" s="0" t="n">
        <f aca="false">L235*EXP((Inputs!$B$6-Inputs!$B$7-0.5*Inputs!$B$8^2)*$B$2+Inputs!$B$8*SQRT($B$2)*MC_Shocks!K232)</f>
        <v>589.312607472466</v>
      </c>
      <c r="N235" s="0" t="n">
        <f aca="false">M235*EXP((Inputs!$B$6-Inputs!$B$7-0.5*Inputs!$B$8^2)*$B$2+Inputs!$B$8*SQRT($B$2)*MC_Shocks!L232)</f>
        <v>589.448008191163</v>
      </c>
      <c r="O235" s="0" t="n">
        <f aca="false">N235*EXP((Inputs!$B$6-Inputs!$B$7-0.5*Inputs!$B$8^2)*$B$2+Inputs!$B$8*SQRT($B$2)*MC_Shocks!M232)</f>
        <v>593.241111040789</v>
      </c>
      <c r="P235" s="0" t="n">
        <f aca="false">O235*EXP((Inputs!$B$6-Inputs!$B$7-0.5*Inputs!$B$8^2)*$B$2+Inputs!$B$8*SQRT($B$2)*MC_Shocks!N232)</f>
        <v>596.686349492469</v>
      </c>
      <c r="Q235" s="0" t="n">
        <f aca="false">P235*EXP((Inputs!$B$6-Inputs!$B$7-0.5*Inputs!$B$8^2)*$B$2+Inputs!$B$8*SQRT($B$2)*MC_Shocks!O232)</f>
        <v>599.299887937731</v>
      </c>
      <c r="R235" s="0" t="n">
        <f aca="false">Q235*EXP((Inputs!$B$6-Inputs!$B$7-0.5*Inputs!$B$8^2)*$B$2+Inputs!$B$8*SQRT($B$2)*MC_Shocks!P232)</f>
        <v>597.827314072022</v>
      </c>
      <c r="S235" s="0" t="n">
        <f aca="false">R235*EXP((Inputs!$B$6-Inputs!$B$7-0.5*Inputs!$B$8^2)*$B$2+Inputs!$B$8*SQRT($B$2)*MC_Shocks!Q232)</f>
        <v>598.700339040981</v>
      </c>
      <c r="T235" s="0" t="n">
        <f aca="false">S235*EXP((Inputs!$B$6-Inputs!$B$7-0.5*Inputs!$B$8^2)*$B$2+Inputs!$B$8*SQRT($B$2)*MC_Shocks!R232)</f>
        <v>595.968660488533</v>
      </c>
      <c r="U235" s="0" t="n">
        <f aca="false">T235*EXP((Inputs!$B$6-Inputs!$B$7-0.5*Inputs!$B$8^2)*$B$2+Inputs!$B$8*SQRT($B$2)*MC_Shocks!S232)</f>
        <v>596.085471716655</v>
      </c>
      <c r="V235" s="0" t="n">
        <f aca="false">U235*EXP((Inputs!$B$6-Inputs!$B$7-0.5*Inputs!$B$8^2)*$B$2+Inputs!$B$8*SQRT($B$2)*MC_Shocks!T232)</f>
        <v>590.641243898048</v>
      </c>
      <c r="W235" s="0" t="n">
        <f aca="false">V235*EXP((Inputs!$B$6-Inputs!$B$7-0.5*Inputs!$B$8^2)*$B$2+Inputs!$B$8*SQRT($B$2)*MC_Shocks!U232)</f>
        <v>587.00370948795</v>
      </c>
      <c r="X235" s="0" t="n">
        <f aca="false">W235*EXP((Inputs!$B$6-Inputs!$B$7-0.5*Inputs!$B$8^2)*$B$2+Inputs!$B$8*SQRT($B$2)*MC_Shocks!V232)</f>
        <v>585.745793816546</v>
      </c>
      <c r="Y235" s="0" t="n">
        <f aca="false">X235*EXP((Inputs!$B$6-Inputs!$B$7-0.5*Inputs!$B$8^2)*$B$2+Inputs!$B$8*SQRT($B$2)*MC_Shocks!W232)</f>
        <v>581.431895163194</v>
      </c>
      <c r="Z235" s="0" t="n">
        <f aca="false">Y235*EXP((Inputs!$B$6-Inputs!$B$7-0.5*Inputs!$B$8^2)*$B$2+Inputs!$B$8*SQRT($B$2)*MC_Shocks!X232)</f>
        <v>579.161803136925</v>
      </c>
      <c r="AA235" s="0" t="n">
        <f aca="false">Z235*EXP((Inputs!$B$6-Inputs!$B$7-0.5*Inputs!$B$8^2)*$B$2+Inputs!$B$8*SQRT($B$2)*MC_Shocks!Y232)</f>
        <v>578.463702565553</v>
      </c>
      <c r="AB235" s="0" t="n">
        <f aca="false">AA235*EXP((Inputs!$B$6-Inputs!$B$7-0.5*Inputs!$B$8^2)*$B$2+Inputs!$B$8*SQRT($B$2)*MC_Shocks!Z232)</f>
        <v>580.367346919681</v>
      </c>
      <c r="AC235" s="0" t="n">
        <f aca="false">AB235*EXP((Inputs!$B$6-Inputs!$B$7-0.5*Inputs!$B$8^2)*$B$2+Inputs!$B$8*SQRT($B$2)*MC_Shocks!AA232)</f>
        <v>584.809415490062</v>
      </c>
      <c r="AD235" s="0" t="n">
        <f aca="false">AC235*EXP((Inputs!$B$6-Inputs!$B$7-0.5*Inputs!$B$8^2)*$B$2+Inputs!$B$8*SQRT($B$2)*MC_Shocks!AB232)</f>
        <v>582.716711440617</v>
      </c>
      <c r="AE235" s="0" t="n">
        <f aca="false">AD235*EXP((Inputs!$B$6-Inputs!$B$7-0.5*Inputs!$B$8^2)*$B$2+Inputs!$B$8*SQRT($B$2)*MC_Shocks!AC232)</f>
        <v>588.976811501644</v>
      </c>
      <c r="AF235" s="0" t="n">
        <f aca="false">AE235*EXP((Inputs!$B$6-Inputs!$B$7-0.5*Inputs!$B$8^2)*$B$2+Inputs!$B$8*SQRT($B$2)*MC_Shocks!AD232)</f>
        <v>593.434654700551</v>
      </c>
      <c r="AG235" s="0" t="n">
        <f aca="false">AF235*EXP((Inputs!$B$6-Inputs!$B$7-0.5*Inputs!$B$8^2)*$B$2+Inputs!$B$8*SQRT($B$2)*MC_Shocks!AE232)</f>
        <v>595.868729806477</v>
      </c>
      <c r="AH235" s="0" t="n">
        <f aca="false">AG235*EXP((Inputs!$B$6-Inputs!$B$7-0.5*Inputs!$B$8^2)*$B$2+Inputs!$B$8*SQRT($B$2)*MC_Shocks!AF232)</f>
        <v>596.651750723668</v>
      </c>
      <c r="AI235" s="0" t="n">
        <f aca="false">AH235*EXP((Inputs!$B$6-Inputs!$B$7-0.5*Inputs!$B$8^2)*$B$2+Inputs!$B$8*SQRT($B$2)*MC_Shocks!AG232)</f>
        <v>598.220557959143</v>
      </c>
      <c r="AJ235" s="0" t="n">
        <f aca="false">AI235*EXP((Inputs!$B$6-Inputs!$B$7-0.5*Inputs!$B$8^2)*$B$2+Inputs!$B$8*SQRT($B$2)*MC_Shocks!AH232)</f>
        <v>603.937472452402</v>
      </c>
      <c r="AK235" s="0" t="n">
        <f aca="false">AJ235*EXP((Inputs!$B$6-Inputs!$B$7-0.5*Inputs!$B$8^2)*$B$2+Inputs!$B$8*SQRT($B$2)*MC_Shocks!AI232)</f>
        <v>609.885727444343</v>
      </c>
      <c r="AL235" s="0" t="n">
        <f aca="false">AK235*EXP((Inputs!$B$6-Inputs!$B$7-0.5*Inputs!$B$8^2)*$B$2+Inputs!$B$8*SQRT($B$2)*MC_Shocks!AJ232)</f>
        <v>616.436930948113</v>
      </c>
      <c r="AM235" s="0" t="n">
        <f aca="false">AL235*EXP((Inputs!$B$6-Inputs!$B$7-0.5*Inputs!$B$8^2)*$B$2+Inputs!$B$8*SQRT($B$2)*MC_Shocks!AK232)</f>
        <v>616.697228215406</v>
      </c>
      <c r="AN235" s="0" t="n">
        <f aca="false">AM235*EXP((Inputs!$B$6-Inputs!$B$7-0.5*Inputs!$B$8^2)*$B$2+Inputs!$B$8*SQRT($B$2)*MC_Shocks!AL232)</f>
        <v>619.476674378866</v>
      </c>
      <c r="AO235" s="0" t="n">
        <f aca="false">AN235*EXP((Inputs!$B$6-Inputs!$B$7-0.5*Inputs!$B$8^2)*$B$2+Inputs!$B$8*SQRT($B$2)*MC_Shocks!AM232)</f>
        <v>626.173618037582</v>
      </c>
      <c r="AP235" s="0" t="n">
        <f aca="false">AO235*EXP((Inputs!$B$6-Inputs!$B$7-0.5*Inputs!$B$8^2)*$B$2+Inputs!$B$8*SQRT($B$2)*MC_Shocks!AN232)</f>
        <v>623.14179331201</v>
      </c>
      <c r="AQ235" s="0" t="n">
        <f aca="false">AP235*EXP((Inputs!$B$6-Inputs!$B$7-0.5*Inputs!$B$8^2)*$B$2+Inputs!$B$8*SQRT($B$2)*MC_Shocks!AO232)</f>
        <v>621.628364683283</v>
      </c>
      <c r="AR235" s="0" t="n">
        <f aca="false">AQ235*EXP((Inputs!$B$6-Inputs!$B$7-0.5*Inputs!$B$8^2)*$B$2+Inputs!$B$8*SQRT($B$2)*MC_Shocks!AP232)</f>
        <v>621.766099178985</v>
      </c>
      <c r="AS235" s="0" t="n">
        <f aca="false">AR235*EXP((Inputs!$B$6-Inputs!$B$7-0.5*Inputs!$B$8^2)*$B$2+Inputs!$B$8*SQRT($B$2)*MC_Shocks!AQ232)</f>
        <v>626.278264981001</v>
      </c>
      <c r="AT235" s="0" t="n">
        <f aca="false">AS235*EXP((Inputs!$B$6-Inputs!$B$7-0.5*Inputs!$B$8^2)*$B$2+Inputs!$B$8*SQRT($B$2)*MC_Shocks!AR232)</f>
        <v>630.901114412904</v>
      </c>
      <c r="AU235" s="0" t="n">
        <f aca="false">AT235*EXP((Inputs!$B$6-Inputs!$B$7-0.5*Inputs!$B$8^2)*$B$2+Inputs!$B$8*SQRT($B$2)*MC_Shocks!AS232)</f>
        <v>629.806122204726</v>
      </c>
      <c r="AV235" s="0" t="n">
        <f aca="false">AU235*EXP((Inputs!$B$6-Inputs!$B$7-0.5*Inputs!$B$8^2)*$B$2+Inputs!$B$8*SQRT($B$2)*MC_Shocks!AT232)</f>
        <v>622.372393690183</v>
      </c>
      <c r="AW235" s="0" t="n">
        <f aca="false">AV235*EXP((Inputs!$B$6-Inputs!$B$7-0.5*Inputs!$B$8^2)*$B$2+Inputs!$B$8*SQRT($B$2)*MC_Shocks!AU232)</f>
        <v>623.647878993632</v>
      </c>
      <c r="AX235" s="0" t="n">
        <f aca="false">AW235*EXP((Inputs!$B$6-Inputs!$B$7-0.5*Inputs!$B$8^2)*$B$2+Inputs!$B$8*SQRT($B$2)*MC_Shocks!AV232)</f>
        <v>619.179536994449</v>
      </c>
      <c r="AY235" s="0" t="n">
        <f aca="false">AX235*EXP((Inputs!$B$6-Inputs!$B$7-0.5*Inputs!$B$8^2)*$B$2+Inputs!$B$8*SQRT($B$2)*MC_Shocks!AW232)</f>
        <v>611.961881951791</v>
      </c>
      <c r="AZ235" s="0" t="n">
        <f aca="false">AY235*EXP((Inputs!$B$6-Inputs!$B$7-0.5*Inputs!$B$8^2)*$B$2+Inputs!$B$8*SQRT($B$2)*MC_Shocks!AX232)</f>
        <v>605.914011095783</v>
      </c>
      <c r="BA235" s="0" t="n">
        <f aca="false">AZ235*EXP((Inputs!$B$6-Inputs!$B$7-0.5*Inputs!$B$8^2)*$B$2+Inputs!$B$8*SQRT($B$2)*MC_Shocks!AY232)</f>
        <v>607.54216221872</v>
      </c>
      <c r="BB235" s="0" t="n">
        <f aca="false">BA235*EXP((Inputs!$B$6-Inputs!$B$7-0.5*Inputs!$B$8^2)*$B$2+Inputs!$B$8*SQRT($B$2)*MC_Shocks!AZ232)</f>
        <v>614.195302384624</v>
      </c>
      <c r="BC235" s="0" t="n">
        <f aca="false">BB235*EXP((Inputs!$B$6-Inputs!$B$7-0.5*Inputs!$B$8^2)*$B$2+Inputs!$B$8*SQRT($B$2)*MC_Shocks!BA232)</f>
        <v>614.442797025713</v>
      </c>
      <c r="BD235" s="0" t="n">
        <f aca="false">BC235*EXP((Inputs!$B$6-Inputs!$B$7-0.5*Inputs!$B$8^2)*$B$2+Inputs!$B$8*SQRT($B$2)*MC_Shocks!BB232)</f>
        <v>615.53206383148</v>
      </c>
      <c r="BE235" s="0" t="n">
        <f aca="false">BD235*EXP((Inputs!$B$6-Inputs!$B$7-0.5*Inputs!$B$8^2)*$B$2+Inputs!$B$8*SQRT($B$2)*MC_Shocks!BC232)</f>
        <v>621.393927943657</v>
      </c>
      <c r="BF235" s="0" t="n">
        <f aca="false">BE235*EXP((Inputs!$B$6-Inputs!$B$7-0.5*Inputs!$B$8^2)*$B$2+Inputs!$B$8*SQRT($B$2)*MC_Shocks!BD232)</f>
        <v>613.884900755606</v>
      </c>
      <c r="BG235" s="0" t="n">
        <f aca="false">BF235*EXP((Inputs!$B$6-Inputs!$B$7-0.5*Inputs!$B$8^2)*$B$2+Inputs!$B$8*SQRT($B$2)*MC_Shocks!BE232)</f>
        <v>616.481503359644</v>
      </c>
      <c r="BH235" s="0" t="n">
        <f aca="false">BG235*EXP((Inputs!$B$6-Inputs!$B$7-0.5*Inputs!$B$8^2)*$B$2+Inputs!$B$8*SQRT($B$2)*MC_Shocks!BF232)</f>
        <v>616.482974538439</v>
      </c>
      <c r="BI235" s="0" t="n">
        <f aca="false">BH235*EXP((Inputs!$B$6-Inputs!$B$7-0.5*Inputs!$B$8^2)*$B$2+Inputs!$B$8*SQRT($B$2)*MC_Shocks!BG232)</f>
        <v>619.315939382107</v>
      </c>
      <c r="BJ235" s="0" t="n">
        <f aca="false">BI235*EXP((Inputs!$B$6-Inputs!$B$7-0.5*Inputs!$B$8^2)*$B$2+Inputs!$B$8*SQRT($B$2)*MC_Shocks!BH232)</f>
        <v>617.003325751559</v>
      </c>
      <c r="BK235" s="0" t="n">
        <f aca="false">BJ235*EXP((Inputs!$B$6-Inputs!$B$7-0.5*Inputs!$B$8^2)*$B$2+Inputs!$B$8*SQRT($B$2)*MC_Shocks!BI232)</f>
        <v>613.070585654509</v>
      </c>
      <c r="BL235" s="0" t="n">
        <f aca="false">BK235*EXP((Inputs!$B$6-Inputs!$B$7-0.5*Inputs!$B$8^2)*$B$2+Inputs!$B$8*SQRT($B$2)*MC_Shocks!BJ232)</f>
        <v>613.812223567675</v>
      </c>
      <c r="BM235" s="0" t="n">
        <f aca="false">BL235*EXP((Inputs!$B$6-Inputs!$B$7-0.5*Inputs!$B$8^2)*$B$2+Inputs!$B$8*SQRT($B$2)*MC_Shocks!BK232)</f>
        <v>621.954136629916</v>
      </c>
      <c r="BN235" s="0" t="n">
        <f aca="false">AVERAGE(C235:BM235)</f>
        <v>601.228622874031</v>
      </c>
      <c r="BO235" s="0" t="n">
        <f aca="false">MAX(B235:BM235)</f>
        <v>630.901114412904</v>
      </c>
      <c r="BP235" s="0" t="n">
        <f aca="false">MAX(BM235-Inputs!$B$4,0)</f>
        <v>46.9541366299158</v>
      </c>
      <c r="BQ235" s="0" t="n">
        <f aca="false">MAX(Inputs!$B$4-BM235,0)</f>
        <v>0</v>
      </c>
      <c r="BR235" s="0" t="n">
        <f aca="false">MAX(BN235-Inputs!$B$4,0)</f>
        <v>26.2286228740309</v>
      </c>
      <c r="BS235" s="0" t="n">
        <f aca="false">IF(BO235&gt;=Inputs!$B$9,0,MAX(BM235-Inputs!$B$4,0))</f>
        <v>0</v>
      </c>
    </row>
    <row r="236" customFormat="false" ht="15" hidden="false" customHeight="false" outlineLevel="0" collapsed="false">
      <c r="A236" s="0" t="n">
        <v>232</v>
      </c>
      <c r="B236" s="0" t="n">
        <f aca="false">Inputs!$B$3</f>
        <v>574.788024902344</v>
      </c>
      <c r="C236" s="0" t="n">
        <f aca="false">B236*EXP((Inputs!$B$6-Inputs!$B$7-0.5*Inputs!$B$8^2)*$B$2+Inputs!$B$8*SQRT($B$2)*MC_Shocks!A233)</f>
        <v>578.781605860787</v>
      </c>
      <c r="D236" s="0" t="n">
        <f aca="false">C236*EXP((Inputs!$B$6-Inputs!$B$7-0.5*Inputs!$B$8^2)*$B$2+Inputs!$B$8*SQRT($B$2)*MC_Shocks!B233)</f>
        <v>576.509625058277</v>
      </c>
      <c r="E236" s="0" t="n">
        <f aca="false">D236*EXP((Inputs!$B$6-Inputs!$B$7-0.5*Inputs!$B$8^2)*$B$2+Inputs!$B$8*SQRT($B$2)*MC_Shocks!C233)</f>
        <v>570.463098300156</v>
      </c>
      <c r="F236" s="0" t="n">
        <f aca="false">E236*EXP((Inputs!$B$6-Inputs!$B$7-0.5*Inputs!$B$8^2)*$B$2+Inputs!$B$8*SQRT($B$2)*MC_Shocks!D233)</f>
        <v>562.954629417548</v>
      </c>
      <c r="G236" s="0" t="n">
        <f aca="false">F236*EXP((Inputs!$B$6-Inputs!$B$7-0.5*Inputs!$B$8^2)*$B$2+Inputs!$B$8*SQRT($B$2)*MC_Shocks!E233)</f>
        <v>568.916645842258</v>
      </c>
      <c r="H236" s="0" t="n">
        <f aca="false">G236*EXP((Inputs!$B$6-Inputs!$B$7-0.5*Inputs!$B$8^2)*$B$2+Inputs!$B$8*SQRT($B$2)*MC_Shocks!F233)</f>
        <v>564.675724937435</v>
      </c>
      <c r="I236" s="0" t="n">
        <f aca="false">H236*EXP((Inputs!$B$6-Inputs!$B$7-0.5*Inputs!$B$8^2)*$B$2+Inputs!$B$8*SQRT($B$2)*MC_Shocks!G233)</f>
        <v>563.272581942982</v>
      </c>
      <c r="J236" s="0" t="n">
        <f aca="false">I236*EXP((Inputs!$B$6-Inputs!$B$7-0.5*Inputs!$B$8^2)*$B$2+Inputs!$B$8*SQRT($B$2)*MC_Shocks!H233)</f>
        <v>569.261049142503</v>
      </c>
      <c r="K236" s="0" t="n">
        <f aca="false">J236*EXP((Inputs!$B$6-Inputs!$B$7-0.5*Inputs!$B$8^2)*$B$2+Inputs!$B$8*SQRT($B$2)*MC_Shocks!I233)</f>
        <v>562.072263966491</v>
      </c>
      <c r="L236" s="0" t="n">
        <f aca="false">K236*EXP((Inputs!$B$6-Inputs!$B$7-0.5*Inputs!$B$8^2)*$B$2+Inputs!$B$8*SQRT($B$2)*MC_Shocks!J233)</f>
        <v>568.819311401573</v>
      </c>
      <c r="M236" s="0" t="n">
        <f aca="false">L236*EXP((Inputs!$B$6-Inputs!$B$7-0.5*Inputs!$B$8^2)*$B$2+Inputs!$B$8*SQRT($B$2)*MC_Shocks!K233)</f>
        <v>567.729479584685</v>
      </c>
      <c r="N236" s="0" t="n">
        <f aca="false">M236*EXP((Inputs!$B$6-Inputs!$B$7-0.5*Inputs!$B$8^2)*$B$2+Inputs!$B$8*SQRT($B$2)*MC_Shocks!L233)</f>
        <v>562.633082960638</v>
      </c>
      <c r="O236" s="0" t="n">
        <f aca="false">N236*EXP((Inputs!$B$6-Inputs!$B$7-0.5*Inputs!$B$8^2)*$B$2+Inputs!$B$8*SQRT($B$2)*MC_Shocks!M233)</f>
        <v>561.583122924421</v>
      </c>
      <c r="P236" s="0" t="n">
        <f aca="false">O236*EXP((Inputs!$B$6-Inputs!$B$7-0.5*Inputs!$B$8^2)*$B$2+Inputs!$B$8*SQRT($B$2)*MC_Shocks!N233)</f>
        <v>558.425823628135</v>
      </c>
      <c r="Q236" s="0" t="n">
        <f aca="false">P236*EXP((Inputs!$B$6-Inputs!$B$7-0.5*Inputs!$B$8^2)*$B$2+Inputs!$B$8*SQRT($B$2)*MC_Shocks!O233)</f>
        <v>560.434922777585</v>
      </c>
      <c r="R236" s="0" t="n">
        <f aca="false">Q236*EXP((Inputs!$B$6-Inputs!$B$7-0.5*Inputs!$B$8^2)*$B$2+Inputs!$B$8*SQRT($B$2)*MC_Shocks!P233)</f>
        <v>557.613376467222</v>
      </c>
      <c r="S236" s="0" t="n">
        <f aca="false">R236*EXP((Inputs!$B$6-Inputs!$B$7-0.5*Inputs!$B$8^2)*$B$2+Inputs!$B$8*SQRT($B$2)*MC_Shocks!Q233)</f>
        <v>549.272784406672</v>
      </c>
      <c r="T236" s="0" t="n">
        <f aca="false">S236*EXP((Inputs!$B$6-Inputs!$B$7-0.5*Inputs!$B$8^2)*$B$2+Inputs!$B$8*SQRT($B$2)*MC_Shocks!R233)</f>
        <v>548.36427795646</v>
      </c>
      <c r="U236" s="0" t="n">
        <f aca="false">T236*EXP((Inputs!$B$6-Inputs!$B$7-0.5*Inputs!$B$8^2)*$B$2+Inputs!$B$8*SQRT($B$2)*MC_Shocks!S233)</f>
        <v>542.545913845102</v>
      </c>
      <c r="V236" s="0" t="n">
        <f aca="false">U236*EXP((Inputs!$B$6-Inputs!$B$7-0.5*Inputs!$B$8^2)*$B$2+Inputs!$B$8*SQRT($B$2)*MC_Shocks!T233)</f>
        <v>543.477281343896</v>
      </c>
      <c r="W236" s="0" t="n">
        <f aca="false">V236*EXP((Inputs!$B$6-Inputs!$B$7-0.5*Inputs!$B$8^2)*$B$2+Inputs!$B$8*SQRT($B$2)*MC_Shocks!U233)</f>
        <v>538.433918013689</v>
      </c>
      <c r="X236" s="0" t="n">
        <f aca="false">W236*EXP((Inputs!$B$6-Inputs!$B$7-0.5*Inputs!$B$8^2)*$B$2+Inputs!$B$8*SQRT($B$2)*MC_Shocks!V233)</f>
        <v>536.404057304901</v>
      </c>
      <c r="Y236" s="0" t="n">
        <f aca="false">X236*EXP((Inputs!$B$6-Inputs!$B$7-0.5*Inputs!$B$8^2)*$B$2+Inputs!$B$8*SQRT($B$2)*MC_Shocks!W233)</f>
        <v>537.232254631439</v>
      </c>
      <c r="Z236" s="0" t="n">
        <f aca="false">Y236*EXP((Inputs!$B$6-Inputs!$B$7-0.5*Inputs!$B$8^2)*$B$2+Inputs!$B$8*SQRT($B$2)*MC_Shocks!X233)</f>
        <v>536.378144563176</v>
      </c>
      <c r="AA236" s="0" t="n">
        <f aca="false">Z236*EXP((Inputs!$B$6-Inputs!$B$7-0.5*Inputs!$B$8^2)*$B$2+Inputs!$B$8*SQRT($B$2)*MC_Shocks!Y233)</f>
        <v>537.495499688679</v>
      </c>
      <c r="AB236" s="0" t="n">
        <f aca="false">AA236*EXP((Inputs!$B$6-Inputs!$B$7-0.5*Inputs!$B$8^2)*$B$2+Inputs!$B$8*SQRT($B$2)*MC_Shocks!Z233)</f>
        <v>540.455015772014</v>
      </c>
      <c r="AC236" s="0" t="n">
        <f aca="false">AB236*EXP((Inputs!$B$6-Inputs!$B$7-0.5*Inputs!$B$8^2)*$B$2+Inputs!$B$8*SQRT($B$2)*MC_Shocks!AA233)</f>
        <v>535.56372910654</v>
      </c>
      <c r="AD236" s="0" t="n">
        <f aca="false">AC236*EXP((Inputs!$B$6-Inputs!$B$7-0.5*Inputs!$B$8^2)*$B$2+Inputs!$B$8*SQRT($B$2)*MC_Shocks!AB233)</f>
        <v>535.340694275808</v>
      </c>
      <c r="AE236" s="0" t="n">
        <f aca="false">AD236*EXP((Inputs!$B$6-Inputs!$B$7-0.5*Inputs!$B$8^2)*$B$2+Inputs!$B$8*SQRT($B$2)*MC_Shocks!AC233)</f>
        <v>521.435121880054</v>
      </c>
      <c r="AF236" s="0" t="n">
        <f aca="false">AE236*EXP((Inputs!$B$6-Inputs!$B$7-0.5*Inputs!$B$8^2)*$B$2+Inputs!$B$8*SQRT($B$2)*MC_Shocks!AD233)</f>
        <v>522.508511207893</v>
      </c>
      <c r="AG236" s="0" t="n">
        <f aca="false">AF236*EXP((Inputs!$B$6-Inputs!$B$7-0.5*Inputs!$B$8^2)*$B$2+Inputs!$B$8*SQRT($B$2)*MC_Shocks!AE233)</f>
        <v>521.312283162504</v>
      </c>
      <c r="AH236" s="0" t="n">
        <f aca="false">AG236*EXP((Inputs!$B$6-Inputs!$B$7-0.5*Inputs!$B$8^2)*$B$2+Inputs!$B$8*SQRT($B$2)*MC_Shocks!AF233)</f>
        <v>517.309795769519</v>
      </c>
      <c r="AI236" s="0" t="n">
        <f aca="false">AH236*EXP((Inputs!$B$6-Inputs!$B$7-0.5*Inputs!$B$8^2)*$B$2+Inputs!$B$8*SQRT($B$2)*MC_Shocks!AG233)</f>
        <v>518.65598985488</v>
      </c>
      <c r="AJ236" s="0" t="n">
        <f aca="false">AI236*EXP((Inputs!$B$6-Inputs!$B$7-0.5*Inputs!$B$8^2)*$B$2+Inputs!$B$8*SQRT($B$2)*MC_Shocks!AH233)</f>
        <v>523.552924480117</v>
      </c>
      <c r="AK236" s="0" t="n">
        <f aca="false">AJ236*EXP((Inputs!$B$6-Inputs!$B$7-0.5*Inputs!$B$8^2)*$B$2+Inputs!$B$8*SQRT($B$2)*MC_Shocks!AI233)</f>
        <v>521.628798054108</v>
      </c>
      <c r="AL236" s="0" t="n">
        <f aca="false">AK236*EXP((Inputs!$B$6-Inputs!$B$7-0.5*Inputs!$B$8^2)*$B$2+Inputs!$B$8*SQRT($B$2)*MC_Shocks!AJ233)</f>
        <v>517.782552502407</v>
      </c>
      <c r="AM236" s="0" t="n">
        <f aca="false">AL236*EXP((Inputs!$B$6-Inputs!$B$7-0.5*Inputs!$B$8^2)*$B$2+Inputs!$B$8*SQRT($B$2)*MC_Shocks!AK233)</f>
        <v>518.509753245856</v>
      </c>
      <c r="AN236" s="0" t="n">
        <f aca="false">AM236*EXP((Inputs!$B$6-Inputs!$B$7-0.5*Inputs!$B$8^2)*$B$2+Inputs!$B$8*SQRT($B$2)*MC_Shocks!AL233)</f>
        <v>513.093377046045</v>
      </c>
      <c r="AO236" s="0" t="n">
        <f aca="false">AN236*EXP((Inputs!$B$6-Inputs!$B$7-0.5*Inputs!$B$8^2)*$B$2+Inputs!$B$8*SQRT($B$2)*MC_Shocks!AM233)</f>
        <v>510.460570811705</v>
      </c>
      <c r="AP236" s="0" t="n">
        <f aca="false">AO236*EXP((Inputs!$B$6-Inputs!$B$7-0.5*Inputs!$B$8^2)*$B$2+Inputs!$B$8*SQRT($B$2)*MC_Shocks!AN233)</f>
        <v>515.483345041511</v>
      </c>
      <c r="AQ236" s="0" t="n">
        <f aca="false">AP236*EXP((Inputs!$B$6-Inputs!$B$7-0.5*Inputs!$B$8^2)*$B$2+Inputs!$B$8*SQRT($B$2)*MC_Shocks!AO233)</f>
        <v>515.786328515193</v>
      </c>
      <c r="AR236" s="0" t="n">
        <f aca="false">AQ236*EXP((Inputs!$B$6-Inputs!$B$7-0.5*Inputs!$B$8^2)*$B$2+Inputs!$B$8*SQRT($B$2)*MC_Shocks!AP233)</f>
        <v>508.201070492231</v>
      </c>
      <c r="AS236" s="0" t="n">
        <f aca="false">AR236*EXP((Inputs!$B$6-Inputs!$B$7-0.5*Inputs!$B$8^2)*$B$2+Inputs!$B$8*SQRT($B$2)*MC_Shocks!AQ233)</f>
        <v>501.055082633454</v>
      </c>
      <c r="AT236" s="0" t="n">
        <f aca="false">AS236*EXP((Inputs!$B$6-Inputs!$B$7-0.5*Inputs!$B$8^2)*$B$2+Inputs!$B$8*SQRT($B$2)*MC_Shocks!AR233)</f>
        <v>501.747089824421</v>
      </c>
      <c r="AU236" s="0" t="n">
        <f aca="false">AT236*EXP((Inputs!$B$6-Inputs!$B$7-0.5*Inputs!$B$8^2)*$B$2+Inputs!$B$8*SQRT($B$2)*MC_Shocks!AS233)</f>
        <v>505.239121998657</v>
      </c>
      <c r="AV236" s="0" t="n">
        <f aca="false">AU236*EXP((Inputs!$B$6-Inputs!$B$7-0.5*Inputs!$B$8^2)*$B$2+Inputs!$B$8*SQRT($B$2)*MC_Shocks!AT233)</f>
        <v>498.844101910133</v>
      </c>
      <c r="AW236" s="0" t="n">
        <f aca="false">AV236*EXP((Inputs!$B$6-Inputs!$B$7-0.5*Inputs!$B$8^2)*$B$2+Inputs!$B$8*SQRT($B$2)*MC_Shocks!AU233)</f>
        <v>500.674157969703</v>
      </c>
      <c r="AX236" s="0" t="n">
        <f aca="false">AW236*EXP((Inputs!$B$6-Inputs!$B$7-0.5*Inputs!$B$8^2)*$B$2+Inputs!$B$8*SQRT($B$2)*MC_Shocks!AV233)</f>
        <v>506.033765375378</v>
      </c>
      <c r="AY236" s="0" t="n">
        <f aca="false">AX236*EXP((Inputs!$B$6-Inputs!$B$7-0.5*Inputs!$B$8^2)*$B$2+Inputs!$B$8*SQRT($B$2)*MC_Shocks!AW233)</f>
        <v>513.717773805414</v>
      </c>
      <c r="AZ236" s="0" t="n">
        <f aca="false">AY236*EXP((Inputs!$B$6-Inputs!$B$7-0.5*Inputs!$B$8^2)*$B$2+Inputs!$B$8*SQRT($B$2)*MC_Shocks!AX233)</f>
        <v>515.117969489994</v>
      </c>
      <c r="BA236" s="0" t="n">
        <f aca="false">AZ236*EXP((Inputs!$B$6-Inputs!$B$7-0.5*Inputs!$B$8^2)*$B$2+Inputs!$B$8*SQRT($B$2)*MC_Shocks!AY233)</f>
        <v>517.241929773594</v>
      </c>
      <c r="BB236" s="0" t="n">
        <f aca="false">BA236*EXP((Inputs!$B$6-Inputs!$B$7-0.5*Inputs!$B$8^2)*$B$2+Inputs!$B$8*SQRT($B$2)*MC_Shocks!AZ233)</f>
        <v>508.610538415304</v>
      </c>
      <c r="BC236" s="0" t="n">
        <f aca="false">BB236*EXP((Inputs!$B$6-Inputs!$B$7-0.5*Inputs!$B$8^2)*$B$2+Inputs!$B$8*SQRT($B$2)*MC_Shocks!BA233)</f>
        <v>517.202332092937</v>
      </c>
      <c r="BD236" s="0" t="n">
        <f aca="false">BC236*EXP((Inputs!$B$6-Inputs!$B$7-0.5*Inputs!$B$8^2)*$B$2+Inputs!$B$8*SQRT($B$2)*MC_Shocks!BB233)</f>
        <v>514.895075118106</v>
      </c>
      <c r="BE236" s="0" t="n">
        <f aca="false">BD236*EXP((Inputs!$B$6-Inputs!$B$7-0.5*Inputs!$B$8^2)*$B$2+Inputs!$B$8*SQRT($B$2)*MC_Shocks!BC233)</f>
        <v>511.144474757915</v>
      </c>
      <c r="BF236" s="0" t="n">
        <f aca="false">BE236*EXP((Inputs!$B$6-Inputs!$B$7-0.5*Inputs!$B$8^2)*$B$2+Inputs!$B$8*SQRT($B$2)*MC_Shocks!BD233)</f>
        <v>510.158808835435</v>
      </c>
      <c r="BG236" s="0" t="n">
        <f aca="false">BF236*EXP((Inputs!$B$6-Inputs!$B$7-0.5*Inputs!$B$8^2)*$B$2+Inputs!$B$8*SQRT($B$2)*MC_Shocks!BE233)</f>
        <v>516.362191647216</v>
      </c>
      <c r="BH236" s="0" t="n">
        <f aca="false">BG236*EXP((Inputs!$B$6-Inputs!$B$7-0.5*Inputs!$B$8^2)*$B$2+Inputs!$B$8*SQRT($B$2)*MC_Shocks!BF233)</f>
        <v>525.536219540989</v>
      </c>
      <c r="BI236" s="0" t="n">
        <f aca="false">BH236*EXP((Inputs!$B$6-Inputs!$B$7-0.5*Inputs!$B$8^2)*$B$2+Inputs!$B$8*SQRT($B$2)*MC_Shocks!BG233)</f>
        <v>526.108940115307</v>
      </c>
      <c r="BJ236" s="0" t="n">
        <f aca="false">BI236*EXP((Inputs!$B$6-Inputs!$B$7-0.5*Inputs!$B$8^2)*$B$2+Inputs!$B$8*SQRT($B$2)*MC_Shocks!BH233)</f>
        <v>530.341104164053</v>
      </c>
      <c r="BK236" s="0" t="n">
        <f aca="false">BJ236*EXP((Inputs!$B$6-Inputs!$B$7-0.5*Inputs!$B$8^2)*$B$2+Inputs!$B$8*SQRT($B$2)*MC_Shocks!BI233)</f>
        <v>530.572947696414</v>
      </c>
      <c r="BL236" s="0" t="n">
        <f aca="false">BK236*EXP((Inputs!$B$6-Inputs!$B$7-0.5*Inputs!$B$8^2)*$B$2+Inputs!$B$8*SQRT($B$2)*MC_Shocks!BJ233)</f>
        <v>526.272422814189</v>
      </c>
      <c r="BM236" s="0" t="n">
        <f aca="false">BL236*EXP((Inputs!$B$6-Inputs!$B$7-0.5*Inputs!$B$8^2)*$B$2+Inputs!$B$8*SQRT($B$2)*MC_Shocks!BK233)</f>
        <v>532.524161571313</v>
      </c>
      <c r="BN236" s="0" t="n">
        <f aca="false">AVERAGE(C236:BM236)</f>
        <v>533.178262646588</v>
      </c>
      <c r="BO236" s="0" t="n">
        <f aca="false">MAX(B236:BM236)</f>
        <v>578.781605860787</v>
      </c>
      <c r="BP236" s="0" t="n">
        <f aca="false">MAX(BM236-Inputs!$B$4,0)</f>
        <v>0</v>
      </c>
      <c r="BQ236" s="0" t="n">
        <f aca="false">MAX(Inputs!$B$4-BM236,0)</f>
        <v>42.4758384286871</v>
      </c>
      <c r="BR236" s="0" t="n">
        <f aca="false">MAX(BN236-Inputs!$B$4,0)</f>
        <v>0</v>
      </c>
      <c r="BS236" s="0" t="n">
        <f aca="false">IF(BO236&gt;=Inputs!$B$9,0,MAX(BM236-Inputs!$B$4,0))</f>
        <v>0</v>
      </c>
    </row>
    <row r="237" customFormat="false" ht="15" hidden="false" customHeight="false" outlineLevel="0" collapsed="false">
      <c r="A237" s="0" t="n">
        <v>233</v>
      </c>
      <c r="B237" s="0" t="n">
        <f aca="false">Inputs!$B$3</f>
        <v>574.788024902344</v>
      </c>
      <c r="C237" s="0" t="n">
        <f aca="false">B237*EXP((Inputs!$B$6-Inputs!$B$7-0.5*Inputs!$B$8^2)*$B$2+Inputs!$B$8*SQRT($B$2)*MC_Shocks!A234)</f>
        <v>572.012208780327</v>
      </c>
      <c r="D237" s="0" t="n">
        <f aca="false">C237*EXP((Inputs!$B$6-Inputs!$B$7-0.5*Inputs!$B$8^2)*$B$2+Inputs!$B$8*SQRT($B$2)*MC_Shocks!B234)</f>
        <v>579.07729646354</v>
      </c>
      <c r="E237" s="0" t="n">
        <f aca="false">D237*EXP((Inputs!$B$6-Inputs!$B$7-0.5*Inputs!$B$8^2)*$B$2+Inputs!$B$8*SQRT($B$2)*MC_Shocks!C234)</f>
        <v>585.128554292097</v>
      </c>
      <c r="F237" s="0" t="n">
        <f aca="false">E237*EXP((Inputs!$B$6-Inputs!$B$7-0.5*Inputs!$B$8^2)*$B$2+Inputs!$B$8*SQRT($B$2)*MC_Shocks!D234)</f>
        <v>588.04120822338</v>
      </c>
      <c r="G237" s="0" t="n">
        <f aca="false">F237*EXP((Inputs!$B$6-Inputs!$B$7-0.5*Inputs!$B$8^2)*$B$2+Inputs!$B$8*SQRT($B$2)*MC_Shocks!E234)</f>
        <v>596.691685652039</v>
      </c>
      <c r="H237" s="0" t="n">
        <f aca="false">G237*EXP((Inputs!$B$6-Inputs!$B$7-0.5*Inputs!$B$8^2)*$B$2+Inputs!$B$8*SQRT($B$2)*MC_Shocks!F234)</f>
        <v>607.409979438974</v>
      </c>
      <c r="I237" s="0" t="n">
        <f aca="false">H237*EXP((Inputs!$B$6-Inputs!$B$7-0.5*Inputs!$B$8^2)*$B$2+Inputs!$B$8*SQRT($B$2)*MC_Shocks!G234)</f>
        <v>606.623364220351</v>
      </c>
      <c r="J237" s="0" t="n">
        <f aca="false">I237*EXP((Inputs!$B$6-Inputs!$B$7-0.5*Inputs!$B$8^2)*$B$2+Inputs!$B$8*SQRT($B$2)*MC_Shocks!H234)</f>
        <v>602.800506338278</v>
      </c>
      <c r="K237" s="0" t="n">
        <f aca="false">J237*EXP((Inputs!$B$6-Inputs!$B$7-0.5*Inputs!$B$8^2)*$B$2+Inputs!$B$8*SQRT($B$2)*MC_Shocks!I234)</f>
        <v>594.007208355731</v>
      </c>
      <c r="L237" s="0" t="n">
        <f aca="false">K237*EXP((Inputs!$B$6-Inputs!$B$7-0.5*Inputs!$B$8^2)*$B$2+Inputs!$B$8*SQRT($B$2)*MC_Shocks!J234)</f>
        <v>604.736459521396</v>
      </c>
      <c r="M237" s="0" t="n">
        <f aca="false">L237*EXP((Inputs!$B$6-Inputs!$B$7-0.5*Inputs!$B$8^2)*$B$2+Inputs!$B$8*SQRT($B$2)*MC_Shocks!K234)</f>
        <v>602.687672522561</v>
      </c>
      <c r="N237" s="0" t="n">
        <f aca="false">M237*EXP((Inputs!$B$6-Inputs!$B$7-0.5*Inputs!$B$8^2)*$B$2+Inputs!$B$8*SQRT($B$2)*MC_Shocks!L234)</f>
        <v>608.196266939425</v>
      </c>
      <c r="O237" s="0" t="n">
        <f aca="false">N237*EXP((Inputs!$B$6-Inputs!$B$7-0.5*Inputs!$B$8^2)*$B$2+Inputs!$B$8*SQRT($B$2)*MC_Shocks!M234)</f>
        <v>604.687390848726</v>
      </c>
      <c r="P237" s="0" t="n">
        <f aca="false">O237*EXP((Inputs!$B$6-Inputs!$B$7-0.5*Inputs!$B$8^2)*$B$2+Inputs!$B$8*SQRT($B$2)*MC_Shocks!N234)</f>
        <v>612.169340360389</v>
      </c>
      <c r="Q237" s="0" t="n">
        <f aca="false">P237*EXP((Inputs!$B$6-Inputs!$B$7-0.5*Inputs!$B$8^2)*$B$2+Inputs!$B$8*SQRT($B$2)*MC_Shocks!O234)</f>
        <v>608.836200204648</v>
      </c>
      <c r="R237" s="0" t="n">
        <f aca="false">Q237*EXP((Inputs!$B$6-Inputs!$B$7-0.5*Inputs!$B$8^2)*$B$2+Inputs!$B$8*SQRT($B$2)*MC_Shocks!P234)</f>
        <v>603.164361575504</v>
      </c>
      <c r="S237" s="0" t="n">
        <f aca="false">R237*EXP((Inputs!$B$6-Inputs!$B$7-0.5*Inputs!$B$8^2)*$B$2+Inputs!$B$8*SQRT($B$2)*MC_Shocks!Q234)</f>
        <v>602.224311886918</v>
      </c>
      <c r="T237" s="0" t="n">
        <f aca="false">S237*EXP((Inputs!$B$6-Inputs!$B$7-0.5*Inputs!$B$8^2)*$B$2+Inputs!$B$8*SQRT($B$2)*MC_Shocks!R234)</f>
        <v>599.745716075434</v>
      </c>
      <c r="U237" s="0" t="n">
        <f aca="false">T237*EXP((Inputs!$B$6-Inputs!$B$7-0.5*Inputs!$B$8^2)*$B$2+Inputs!$B$8*SQRT($B$2)*MC_Shocks!S234)</f>
        <v>602.64633135299</v>
      </c>
      <c r="V237" s="0" t="n">
        <f aca="false">U237*EXP((Inputs!$B$6-Inputs!$B$7-0.5*Inputs!$B$8^2)*$B$2+Inputs!$B$8*SQRT($B$2)*MC_Shocks!T234)</f>
        <v>602.45749987758</v>
      </c>
      <c r="W237" s="0" t="n">
        <f aca="false">V237*EXP((Inputs!$B$6-Inputs!$B$7-0.5*Inputs!$B$8^2)*$B$2+Inputs!$B$8*SQRT($B$2)*MC_Shocks!U234)</f>
        <v>605.522056696428</v>
      </c>
      <c r="X237" s="0" t="n">
        <f aca="false">W237*EXP((Inputs!$B$6-Inputs!$B$7-0.5*Inputs!$B$8^2)*$B$2+Inputs!$B$8*SQRT($B$2)*MC_Shocks!V234)</f>
        <v>604.182711877976</v>
      </c>
      <c r="Y237" s="0" t="n">
        <f aca="false">X237*EXP((Inputs!$B$6-Inputs!$B$7-0.5*Inputs!$B$8^2)*$B$2+Inputs!$B$8*SQRT($B$2)*MC_Shocks!W234)</f>
        <v>601.059969363822</v>
      </c>
      <c r="Z237" s="0" t="n">
        <f aca="false">Y237*EXP((Inputs!$B$6-Inputs!$B$7-0.5*Inputs!$B$8^2)*$B$2+Inputs!$B$8*SQRT($B$2)*MC_Shocks!X234)</f>
        <v>598.340312691606</v>
      </c>
      <c r="AA237" s="0" t="n">
        <f aca="false">Z237*EXP((Inputs!$B$6-Inputs!$B$7-0.5*Inputs!$B$8^2)*$B$2+Inputs!$B$8*SQRT($B$2)*MC_Shocks!Y234)</f>
        <v>608.183365360101</v>
      </c>
      <c r="AB237" s="0" t="n">
        <f aca="false">AA237*EXP((Inputs!$B$6-Inputs!$B$7-0.5*Inputs!$B$8^2)*$B$2+Inputs!$B$8*SQRT($B$2)*MC_Shocks!Z234)</f>
        <v>609.328191099815</v>
      </c>
      <c r="AC237" s="0" t="n">
        <f aca="false">AB237*EXP((Inputs!$B$6-Inputs!$B$7-0.5*Inputs!$B$8^2)*$B$2+Inputs!$B$8*SQRT($B$2)*MC_Shocks!AA234)</f>
        <v>599.870767015301</v>
      </c>
      <c r="AD237" s="0" t="n">
        <f aca="false">AC237*EXP((Inputs!$B$6-Inputs!$B$7-0.5*Inputs!$B$8^2)*$B$2+Inputs!$B$8*SQRT($B$2)*MC_Shocks!AB234)</f>
        <v>597.456676734205</v>
      </c>
      <c r="AE237" s="0" t="n">
        <f aca="false">AD237*EXP((Inputs!$B$6-Inputs!$B$7-0.5*Inputs!$B$8^2)*$B$2+Inputs!$B$8*SQRT($B$2)*MC_Shocks!AC234)</f>
        <v>597.972362179168</v>
      </c>
      <c r="AF237" s="0" t="n">
        <f aca="false">AE237*EXP((Inputs!$B$6-Inputs!$B$7-0.5*Inputs!$B$8^2)*$B$2+Inputs!$B$8*SQRT($B$2)*MC_Shocks!AD234)</f>
        <v>606.847999595147</v>
      </c>
      <c r="AG237" s="0" t="n">
        <f aca="false">AF237*EXP((Inputs!$B$6-Inputs!$B$7-0.5*Inputs!$B$8^2)*$B$2+Inputs!$B$8*SQRT($B$2)*MC_Shocks!AE234)</f>
        <v>611.878235834775</v>
      </c>
      <c r="AH237" s="0" t="n">
        <f aca="false">AG237*EXP((Inputs!$B$6-Inputs!$B$7-0.5*Inputs!$B$8^2)*$B$2+Inputs!$B$8*SQRT($B$2)*MC_Shocks!AF234)</f>
        <v>607.47782819248</v>
      </c>
      <c r="AI237" s="0" t="n">
        <f aca="false">AH237*EXP((Inputs!$B$6-Inputs!$B$7-0.5*Inputs!$B$8^2)*$B$2+Inputs!$B$8*SQRT($B$2)*MC_Shocks!AG234)</f>
        <v>619.303046560507</v>
      </c>
      <c r="AJ237" s="0" t="n">
        <f aca="false">AI237*EXP((Inputs!$B$6-Inputs!$B$7-0.5*Inputs!$B$8^2)*$B$2+Inputs!$B$8*SQRT($B$2)*MC_Shocks!AH234)</f>
        <v>619.208383266534</v>
      </c>
      <c r="AK237" s="0" t="n">
        <f aca="false">AJ237*EXP((Inputs!$B$6-Inputs!$B$7-0.5*Inputs!$B$8^2)*$B$2+Inputs!$B$8*SQRT($B$2)*MC_Shocks!AI234)</f>
        <v>625.419906488499</v>
      </c>
      <c r="AL237" s="0" t="n">
        <f aca="false">AK237*EXP((Inputs!$B$6-Inputs!$B$7-0.5*Inputs!$B$8^2)*$B$2+Inputs!$B$8*SQRT($B$2)*MC_Shocks!AJ234)</f>
        <v>619.774043038867</v>
      </c>
      <c r="AM237" s="0" t="n">
        <f aca="false">AL237*EXP((Inputs!$B$6-Inputs!$B$7-0.5*Inputs!$B$8^2)*$B$2+Inputs!$B$8*SQRT($B$2)*MC_Shocks!AK234)</f>
        <v>608.15194382775</v>
      </c>
      <c r="AN237" s="0" t="n">
        <f aca="false">AM237*EXP((Inputs!$B$6-Inputs!$B$7-0.5*Inputs!$B$8^2)*$B$2+Inputs!$B$8*SQRT($B$2)*MC_Shocks!AL234)</f>
        <v>601.451592385563</v>
      </c>
      <c r="AO237" s="0" t="n">
        <f aca="false">AN237*EXP((Inputs!$B$6-Inputs!$B$7-0.5*Inputs!$B$8^2)*$B$2+Inputs!$B$8*SQRT($B$2)*MC_Shocks!AM234)</f>
        <v>586.196825624982</v>
      </c>
      <c r="AP237" s="0" t="n">
        <f aca="false">AO237*EXP((Inputs!$B$6-Inputs!$B$7-0.5*Inputs!$B$8^2)*$B$2+Inputs!$B$8*SQRT($B$2)*MC_Shocks!AN234)</f>
        <v>596.157600825804</v>
      </c>
      <c r="AQ237" s="0" t="n">
        <f aca="false">AP237*EXP((Inputs!$B$6-Inputs!$B$7-0.5*Inputs!$B$8^2)*$B$2+Inputs!$B$8*SQRT($B$2)*MC_Shocks!AO234)</f>
        <v>597.229386755759</v>
      </c>
      <c r="AR237" s="0" t="n">
        <f aca="false">AQ237*EXP((Inputs!$B$6-Inputs!$B$7-0.5*Inputs!$B$8^2)*$B$2+Inputs!$B$8*SQRT($B$2)*MC_Shocks!AP234)</f>
        <v>592.92056455879</v>
      </c>
      <c r="AS237" s="0" t="n">
        <f aca="false">AR237*EXP((Inputs!$B$6-Inputs!$B$7-0.5*Inputs!$B$8^2)*$B$2+Inputs!$B$8*SQRT($B$2)*MC_Shocks!AQ234)</f>
        <v>595.109493495367</v>
      </c>
      <c r="AT237" s="0" t="n">
        <f aca="false">AS237*EXP((Inputs!$B$6-Inputs!$B$7-0.5*Inputs!$B$8^2)*$B$2+Inputs!$B$8*SQRT($B$2)*MC_Shocks!AR234)</f>
        <v>596.060229718444</v>
      </c>
      <c r="AU237" s="0" t="n">
        <f aca="false">AT237*EXP((Inputs!$B$6-Inputs!$B$7-0.5*Inputs!$B$8^2)*$B$2+Inputs!$B$8*SQRT($B$2)*MC_Shocks!AS234)</f>
        <v>599.06007584406</v>
      </c>
      <c r="AV237" s="0" t="n">
        <f aca="false">AU237*EXP((Inputs!$B$6-Inputs!$B$7-0.5*Inputs!$B$8^2)*$B$2+Inputs!$B$8*SQRT($B$2)*MC_Shocks!AT234)</f>
        <v>604.892877140329</v>
      </c>
      <c r="AW237" s="0" t="n">
        <f aca="false">AV237*EXP((Inputs!$B$6-Inputs!$B$7-0.5*Inputs!$B$8^2)*$B$2+Inputs!$B$8*SQRT($B$2)*MC_Shocks!AU234)</f>
        <v>603.560192325213</v>
      </c>
      <c r="AX237" s="0" t="n">
        <f aca="false">AW237*EXP((Inputs!$B$6-Inputs!$B$7-0.5*Inputs!$B$8^2)*$B$2+Inputs!$B$8*SQRT($B$2)*MC_Shocks!AV234)</f>
        <v>599.418711309399</v>
      </c>
      <c r="AY237" s="0" t="n">
        <f aca="false">AX237*EXP((Inputs!$B$6-Inputs!$B$7-0.5*Inputs!$B$8^2)*$B$2+Inputs!$B$8*SQRT($B$2)*MC_Shocks!AW234)</f>
        <v>603.42478854034</v>
      </c>
      <c r="AZ237" s="0" t="n">
        <f aca="false">AY237*EXP((Inputs!$B$6-Inputs!$B$7-0.5*Inputs!$B$8^2)*$B$2+Inputs!$B$8*SQRT($B$2)*MC_Shocks!AX234)</f>
        <v>607.335046322452</v>
      </c>
      <c r="BA237" s="0" t="n">
        <f aca="false">AZ237*EXP((Inputs!$B$6-Inputs!$B$7-0.5*Inputs!$B$8^2)*$B$2+Inputs!$B$8*SQRT($B$2)*MC_Shocks!AY234)</f>
        <v>607.877918952179</v>
      </c>
      <c r="BB237" s="0" t="n">
        <f aca="false">BA237*EXP((Inputs!$B$6-Inputs!$B$7-0.5*Inputs!$B$8^2)*$B$2+Inputs!$B$8*SQRT($B$2)*MC_Shocks!AZ234)</f>
        <v>618.528240676821</v>
      </c>
      <c r="BC237" s="0" t="n">
        <f aca="false">BB237*EXP((Inputs!$B$6-Inputs!$B$7-0.5*Inputs!$B$8^2)*$B$2+Inputs!$B$8*SQRT($B$2)*MC_Shocks!BA234)</f>
        <v>616.441823658996</v>
      </c>
      <c r="BD237" s="0" t="n">
        <f aca="false">BC237*EXP((Inputs!$B$6-Inputs!$B$7-0.5*Inputs!$B$8^2)*$B$2+Inputs!$B$8*SQRT($B$2)*MC_Shocks!BB234)</f>
        <v>612.114736066468</v>
      </c>
      <c r="BE237" s="0" t="n">
        <f aca="false">BD237*EXP((Inputs!$B$6-Inputs!$B$7-0.5*Inputs!$B$8^2)*$B$2+Inputs!$B$8*SQRT($B$2)*MC_Shocks!BC234)</f>
        <v>614.206243290874</v>
      </c>
      <c r="BF237" s="0" t="n">
        <f aca="false">BE237*EXP((Inputs!$B$6-Inputs!$B$7-0.5*Inputs!$B$8^2)*$B$2+Inputs!$B$8*SQRT($B$2)*MC_Shocks!BD234)</f>
        <v>610.984044389931</v>
      </c>
      <c r="BG237" s="0" t="n">
        <f aca="false">BF237*EXP((Inputs!$B$6-Inputs!$B$7-0.5*Inputs!$B$8^2)*$B$2+Inputs!$B$8*SQRT($B$2)*MC_Shocks!BE234)</f>
        <v>613.448358798093</v>
      </c>
      <c r="BH237" s="0" t="n">
        <f aca="false">BG237*EXP((Inputs!$B$6-Inputs!$B$7-0.5*Inputs!$B$8^2)*$B$2+Inputs!$B$8*SQRT($B$2)*MC_Shocks!BF234)</f>
        <v>609.465407391448</v>
      </c>
      <c r="BI237" s="0" t="n">
        <f aca="false">BH237*EXP((Inputs!$B$6-Inputs!$B$7-0.5*Inputs!$B$8^2)*$B$2+Inputs!$B$8*SQRT($B$2)*MC_Shocks!BG234)</f>
        <v>607.590668657791</v>
      </c>
      <c r="BJ237" s="0" t="n">
        <f aca="false">BI237*EXP((Inputs!$B$6-Inputs!$B$7-0.5*Inputs!$B$8^2)*$B$2+Inputs!$B$8*SQRT($B$2)*MC_Shocks!BH234)</f>
        <v>616.831384592648</v>
      </c>
      <c r="BK237" s="0" t="n">
        <f aca="false">BJ237*EXP((Inputs!$B$6-Inputs!$B$7-0.5*Inputs!$B$8^2)*$B$2+Inputs!$B$8*SQRT($B$2)*MC_Shocks!BI234)</f>
        <v>614.907913794169</v>
      </c>
      <c r="BL237" s="0" t="n">
        <f aca="false">BK237*EXP((Inputs!$B$6-Inputs!$B$7-0.5*Inputs!$B$8^2)*$B$2+Inputs!$B$8*SQRT($B$2)*MC_Shocks!BJ234)</f>
        <v>611.08104434718</v>
      </c>
      <c r="BM237" s="0" t="n">
        <f aca="false">BL237*EXP((Inputs!$B$6-Inputs!$B$7-0.5*Inputs!$B$8^2)*$B$2+Inputs!$B$8*SQRT($B$2)*MC_Shocks!BK234)</f>
        <v>616.840739217365</v>
      </c>
      <c r="BN237" s="0" t="n">
        <f aca="false">AVERAGE(C237:BM237)</f>
        <v>604.388210657678</v>
      </c>
      <c r="BO237" s="0" t="n">
        <f aca="false">MAX(B237:BM237)</f>
        <v>625.419906488499</v>
      </c>
      <c r="BP237" s="0" t="n">
        <f aca="false">MAX(BM237-Inputs!$B$4,0)</f>
        <v>41.8407392173646</v>
      </c>
      <c r="BQ237" s="0" t="n">
        <f aca="false">MAX(Inputs!$B$4-BM237,0)</f>
        <v>0</v>
      </c>
      <c r="BR237" s="0" t="n">
        <f aca="false">MAX(BN237-Inputs!$B$4,0)</f>
        <v>29.3882106576783</v>
      </c>
      <c r="BS237" s="0" t="n">
        <f aca="false">IF(BO237&gt;=Inputs!$B$9,0,MAX(BM237-Inputs!$B$4,0))</f>
        <v>0</v>
      </c>
    </row>
    <row r="238" customFormat="false" ht="15" hidden="false" customHeight="false" outlineLevel="0" collapsed="false">
      <c r="A238" s="0" t="n">
        <v>234</v>
      </c>
      <c r="B238" s="0" t="n">
        <f aca="false">Inputs!$B$3</f>
        <v>574.788024902344</v>
      </c>
      <c r="C238" s="0" t="n">
        <f aca="false">B238*EXP((Inputs!$B$6-Inputs!$B$7-0.5*Inputs!$B$8^2)*$B$2+Inputs!$B$8*SQRT($B$2)*MC_Shocks!A235)</f>
        <v>570.06920937813</v>
      </c>
      <c r="D238" s="0" t="n">
        <f aca="false">C238*EXP((Inputs!$B$6-Inputs!$B$7-0.5*Inputs!$B$8^2)*$B$2+Inputs!$B$8*SQRT($B$2)*MC_Shocks!B235)</f>
        <v>566.997565194217</v>
      </c>
      <c r="E238" s="0" t="n">
        <f aca="false">D238*EXP((Inputs!$B$6-Inputs!$B$7-0.5*Inputs!$B$8^2)*$B$2+Inputs!$B$8*SQRT($B$2)*MC_Shocks!C235)</f>
        <v>569.650590711583</v>
      </c>
      <c r="F238" s="0" t="n">
        <f aca="false">E238*EXP((Inputs!$B$6-Inputs!$B$7-0.5*Inputs!$B$8^2)*$B$2+Inputs!$B$8*SQRT($B$2)*MC_Shocks!D235)</f>
        <v>573.961248686798</v>
      </c>
      <c r="G238" s="0" t="n">
        <f aca="false">F238*EXP((Inputs!$B$6-Inputs!$B$7-0.5*Inputs!$B$8^2)*$B$2+Inputs!$B$8*SQRT($B$2)*MC_Shocks!E235)</f>
        <v>579.59999530523</v>
      </c>
      <c r="H238" s="0" t="n">
        <f aca="false">G238*EXP((Inputs!$B$6-Inputs!$B$7-0.5*Inputs!$B$8^2)*$B$2+Inputs!$B$8*SQRT($B$2)*MC_Shocks!F235)</f>
        <v>576.228825571262</v>
      </c>
      <c r="I238" s="0" t="n">
        <f aca="false">H238*EXP((Inputs!$B$6-Inputs!$B$7-0.5*Inputs!$B$8^2)*$B$2+Inputs!$B$8*SQRT($B$2)*MC_Shocks!G235)</f>
        <v>579.014366391746</v>
      </c>
      <c r="J238" s="0" t="n">
        <f aca="false">I238*EXP((Inputs!$B$6-Inputs!$B$7-0.5*Inputs!$B$8^2)*$B$2+Inputs!$B$8*SQRT($B$2)*MC_Shocks!H235)</f>
        <v>576.931763822631</v>
      </c>
      <c r="K238" s="0" t="n">
        <f aca="false">J238*EXP((Inputs!$B$6-Inputs!$B$7-0.5*Inputs!$B$8^2)*$B$2+Inputs!$B$8*SQRT($B$2)*MC_Shocks!I235)</f>
        <v>574.220623775316</v>
      </c>
      <c r="L238" s="0" t="n">
        <f aca="false">K238*EXP((Inputs!$B$6-Inputs!$B$7-0.5*Inputs!$B$8^2)*$B$2+Inputs!$B$8*SQRT($B$2)*MC_Shocks!J235)</f>
        <v>579.782511020827</v>
      </c>
      <c r="M238" s="0" t="n">
        <f aca="false">L238*EXP((Inputs!$B$6-Inputs!$B$7-0.5*Inputs!$B$8^2)*$B$2+Inputs!$B$8*SQRT($B$2)*MC_Shocks!K235)</f>
        <v>577.314850822811</v>
      </c>
      <c r="N238" s="0" t="n">
        <f aca="false">M238*EXP((Inputs!$B$6-Inputs!$B$7-0.5*Inputs!$B$8^2)*$B$2+Inputs!$B$8*SQRT($B$2)*MC_Shocks!L235)</f>
        <v>578.644963442011</v>
      </c>
      <c r="O238" s="0" t="n">
        <f aca="false">N238*EXP((Inputs!$B$6-Inputs!$B$7-0.5*Inputs!$B$8^2)*$B$2+Inputs!$B$8*SQRT($B$2)*MC_Shocks!M235)</f>
        <v>579.414223584583</v>
      </c>
      <c r="P238" s="0" t="n">
        <f aca="false">O238*EXP((Inputs!$B$6-Inputs!$B$7-0.5*Inputs!$B$8^2)*$B$2+Inputs!$B$8*SQRT($B$2)*MC_Shocks!N235)</f>
        <v>574.567571832128</v>
      </c>
      <c r="Q238" s="0" t="n">
        <f aca="false">P238*EXP((Inputs!$B$6-Inputs!$B$7-0.5*Inputs!$B$8^2)*$B$2+Inputs!$B$8*SQRT($B$2)*MC_Shocks!O235)</f>
        <v>579.042578879097</v>
      </c>
      <c r="R238" s="0" t="n">
        <f aca="false">Q238*EXP((Inputs!$B$6-Inputs!$B$7-0.5*Inputs!$B$8^2)*$B$2+Inputs!$B$8*SQRT($B$2)*MC_Shocks!P235)</f>
        <v>581.676835298555</v>
      </c>
      <c r="S238" s="0" t="n">
        <f aca="false">R238*EXP((Inputs!$B$6-Inputs!$B$7-0.5*Inputs!$B$8^2)*$B$2+Inputs!$B$8*SQRT($B$2)*MC_Shocks!Q235)</f>
        <v>572.637103869896</v>
      </c>
      <c r="T238" s="0" t="n">
        <f aca="false">S238*EXP((Inputs!$B$6-Inputs!$B$7-0.5*Inputs!$B$8^2)*$B$2+Inputs!$B$8*SQRT($B$2)*MC_Shocks!R235)</f>
        <v>573.952871797139</v>
      </c>
      <c r="U238" s="0" t="n">
        <f aca="false">T238*EXP((Inputs!$B$6-Inputs!$B$7-0.5*Inputs!$B$8^2)*$B$2+Inputs!$B$8*SQRT($B$2)*MC_Shocks!S235)</f>
        <v>570.49799092323</v>
      </c>
      <c r="V238" s="0" t="n">
        <f aca="false">U238*EXP((Inputs!$B$6-Inputs!$B$7-0.5*Inputs!$B$8^2)*$B$2+Inputs!$B$8*SQRT($B$2)*MC_Shocks!T235)</f>
        <v>575.539021858376</v>
      </c>
      <c r="W238" s="0" t="n">
        <f aca="false">V238*EXP((Inputs!$B$6-Inputs!$B$7-0.5*Inputs!$B$8^2)*$B$2+Inputs!$B$8*SQRT($B$2)*MC_Shocks!U235)</f>
        <v>569.03108195393</v>
      </c>
      <c r="X238" s="0" t="n">
        <f aca="false">W238*EXP((Inputs!$B$6-Inputs!$B$7-0.5*Inputs!$B$8^2)*$B$2+Inputs!$B$8*SQRT($B$2)*MC_Shocks!V235)</f>
        <v>567.4777082944</v>
      </c>
      <c r="Y238" s="0" t="n">
        <f aca="false">X238*EXP((Inputs!$B$6-Inputs!$B$7-0.5*Inputs!$B$8^2)*$B$2+Inputs!$B$8*SQRT($B$2)*MC_Shocks!W235)</f>
        <v>569.163490510219</v>
      </c>
      <c r="Z238" s="0" t="n">
        <f aca="false">Y238*EXP((Inputs!$B$6-Inputs!$B$7-0.5*Inputs!$B$8^2)*$B$2+Inputs!$B$8*SQRT($B$2)*MC_Shocks!X235)</f>
        <v>569.462611650368</v>
      </c>
      <c r="AA238" s="0" t="n">
        <f aca="false">Z238*EXP((Inputs!$B$6-Inputs!$B$7-0.5*Inputs!$B$8^2)*$B$2+Inputs!$B$8*SQRT($B$2)*MC_Shocks!Y235)</f>
        <v>572.973790793984</v>
      </c>
      <c r="AB238" s="0" t="n">
        <f aca="false">AA238*EXP((Inputs!$B$6-Inputs!$B$7-0.5*Inputs!$B$8^2)*$B$2+Inputs!$B$8*SQRT($B$2)*MC_Shocks!Z235)</f>
        <v>566.166792219553</v>
      </c>
      <c r="AC238" s="0" t="n">
        <f aca="false">AB238*EXP((Inputs!$B$6-Inputs!$B$7-0.5*Inputs!$B$8^2)*$B$2+Inputs!$B$8*SQRT($B$2)*MC_Shocks!AA235)</f>
        <v>573.689104839647</v>
      </c>
      <c r="AD238" s="0" t="n">
        <f aca="false">AC238*EXP((Inputs!$B$6-Inputs!$B$7-0.5*Inputs!$B$8^2)*$B$2+Inputs!$B$8*SQRT($B$2)*MC_Shocks!AB235)</f>
        <v>576.13839457166</v>
      </c>
      <c r="AE238" s="0" t="n">
        <f aca="false">AD238*EXP((Inputs!$B$6-Inputs!$B$7-0.5*Inputs!$B$8^2)*$B$2+Inputs!$B$8*SQRT($B$2)*MC_Shocks!AC235)</f>
        <v>582.441539735575</v>
      </c>
      <c r="AF238" s="0" t="n">
        <f aca="false">AE238*EXP((Inputs!$B$6-Inputs!$B$7-0.5*Inputs!$B$8^2)*$B$2+Inputs!$B$8*SQRT($B$2)*MC_Shocks!AD235)</f>
        <v>586.550319288021</v>
      </c>
      <c r="AG238" s="0" t="n">
        <f aca="false">AF238*EXP((Inputs!$B$6-Inputs!$B$7-0.5*Inputs!$B$8^2)*$B$2+Inputs!$B$8*SQRT($B$2)*MC_Shocks!AE235)</f>
        <v>586.551624440697</v>
      </c>
      <c r="AH238" s="0" t="n">
        <f aca="false">AG238*EXP((Inputs!$B$6-Inputs!$B$7-0.5*Inputs!$B$8^2)*$B$2+Inputs!$B$8*SQRT($B$2)*MC_Shocks!AF235)</f>
        <v>580.661237519162</v>
      </c>
      <c r="AI238" s="0" t="n">
        <f aca="false">AH238*EXP((Inputs!$B$6-Inputs!$B$7-0.5*Inputs!$B$8^2)*$B$2+Inputs!$B$8*SQRT($B$2)*MC_Shocks!AG235)</f>
        <v>578.125631833163</v>
      </c>
      <c r="AJ238" s="0" t="n">
        <f aca="false">AI238*EXP((Inputs!$B$6-Inputs!$B$7-0.5*Inputs!$B$8^2)*$B$2+Inputs!$B$8*SQRT($B$2)*MC_Shocks!AH235)</f>
        <v>585.517149394623</v>
      </c>
      <c r="AK238" s="0" t="n">
        <f aca="false">AJ238*EXP((Inputs!$B$6-Inputs!$B$7-0.5*Inputs!$B$8^2)*$B$2+Inputs!$B$8*SQRT($B$2)*MC_Shocks!AI235)</f>
        <v>592.043684980511</v>
      </c>
      <c r="AL238" s="0" t="n">
        <f aca="false">AK238*EXP((Inputs!$B$6-Inputs!$B$7-0.5*Inputs!$B$8^2)*$B$2+Inputs!$B$8*SQRT($B$2)*MC_Shocks!AJ235)</f>
        <v>589.196349928891</v>
      </c>
      <c r="AM238" s="0" t="n">
        <f aca="false">AL238*EXP((Inputs!$B$6-Inputs!$B$7-0.5*Inputs!$B$8^2)*$B$2+Inputs!$B$8*SQRT($B$2)*MC_Shocks!AK235)</f>
        <v>576.223910916821</v>
      </c>
      <c r="AN238" s="0" t="n">
        <f aca="false">AM238*EXP((Inputs!$B$6-Inputs!$B$7-0.5*Inputs!$B$8^2)*$B$2+Inputs!$B$8*SQRT($B$2)*MC_Shocks!AL235)</f>
        <v>575.306756289341</v>
      </c>
      <c r="AO238" s="0" t="n">
        <f aca="false">AN238*EXP((Inputs!$B$6-Inputs!$B$7-0.5*Inputs!$B$8^2)*$B$2+Inputs!$B$8*SQRT($B$2)*MC_Shocks!AM235)</f>
        <v>574.049356565965</v>
      </c>
      <c r="AP238" s="0" t="n">
        <f aca="false">AO238*EXP((Inputs!$B$6-Inputs!$B$7-0.5*Inputs!$B$8^2)*$B$2+Inputs!$B$8*SQRT($B$2)*MC_Shocks!AN235)</f>
        <v>572.967084552036</v>
      </c>
      <c r="AQ238" s="0" t="n">
        <f aca="false">AP238*EXP((Inputs!$B$6-Inputs!$B$7-0.5*Inputs!$B$8^2)*$B$2+Inputs!$B$8*SQRT($B$2)*MC_Shocks!AO235)</f>
        <v>575.4287870991</v>
      </c>
      <c r="AR238" s="0" t="n">
        <f aca="false">AQ238*EXP((Inputs!$B$6-Inputs!$B$7-0.5*Inputs!$B$8^2)*$B$2+Inputs!$B$8*SQRT($B$2)*MC_Shocks!AP235)</f>
        <v>579.497163193197</v>
      </c>
      <c r="AS238" s="0" t="n">
        <f aca="false">AR238*EXP((Inputs!$B$6-Inputs!$B$7-0.5*Inputs!$B$8^2)*$B$2+Inputs!$B$8*SQRT($B$2)*MC_Shocks!AQ235)</f>
        <v>584.122723005426</v>
      </c>
      <c r="AT238" s="0" t="n">
        <f aca="false">AS238*EXP((Inputs!$B$6-Inputs!$B$7-0.5*Inputs!$B$8^2)*$B$2+Inputs!$B$8*SQRT($B$2)*MC_Shocks!AR235)</f>
        <v>586.247012511002</v>
      </c>
      <c r="AU238" s="0" t="n">
        <f aca="false">AT238*EXP((Inputs!$B$6-Inputs!$B$7-0.5*Inputs!$B$8^2)*$B$2+Inputs!$B$8*SQRT($B$2)*MC_Shocks!AS235)</f>
        <v>577.98626639001</v>
      </c>
      <c r="AV238" s="0" t="n">
        <f aca="false">AU238*EXP((Inputs!$B$6-Inputs!$B$7-0.5*Inputs!$B$8^2)*$B$2+Inputs!$B$8*SQRT($B$2)*MC_Shocks!AT235)</f>
        <v>576.478307669945</v>
      </c>
      <c r="AW238" s="0" t="n">
        <f aca="false">AV238*EXP((Inputs!$B$6-Inputs!$B$7-0.5*Inputs!$B$8^2)*$B$2+Inputs!$B$8*SQRT($B$2)*MC_Shocks!AU235)</f>
        <v>587.167596927948</v>
      </c>
      <c r="AX238" s="0" t="n">
        <f aca="false">AW238*EXP((Inputs!$B$6-Inputs!$B$7-0.5*Inputs!$B$8^2)*$B$2+Inputs!$B$8*SQRT($B$2)*MC_Shocks!AV235)</f>
        <v>588.968833450311</v>
      </c>
      <c r="AY238" s="0" t="n">
        <f aca="false">AX238*EXP((Inputs!$B$6-Inputs!$B$7-0.5*Inputs!$B$8^2)*$B$2+Inputs!$B$8*SQRT($B$2)*MC_Shocks!AW235)</f>
        <v>590.74561537471</v>
      </c>
      <c r="AZ238" s="0" t="n">
        <f aca="false">AY238*EXP((Inputs!$B$6-Inputs!$B$7-0.5*Inputs!$B$8^2)*$B$2+Inputs!$B$8*SQRT($B$2)*MC_Shocks!AX235)</f>
        <v>592.488586513491</v>
      </c>
      <c r="BA238" s="0" t="n">
        <f aca="false">AZ238*EXP((Inputs!$B$6-Inputs!$B$7-0.5*Inputs!$B$8^2)*$B$2+Inputs!$B$8*SQRT($B$2)*MC_Shocks!AY235)</f>
        <v>594.500244623733</v>
      </c>
      <c r="BB238" s="0" t="n">
        <f aca="false">BA238*EXP((Inputs!$B$6-Inputs!$B$7-0.5*Inputs!$B$8^2)*$B$2+Inputs!$B$8*SQRT($B$2)*MC_Shocks!AZ235)</f>
        <v>583.42173902381</v>
      </c>
      <c r="BC238" s="0" t="n">
        <f aca="false">BB238*EXP((Inputs!$B$6-Inputs!$B$7-0.5*Inputs!$B$8^2)*$B$2+Inputs!$B$8*SQRT($B$2)*MC_Shocks!BA235)</f>
        <v>582.369141277317</v>
      </c>
      <c r="BD238" s="0" t="n">
        <f aca="false">BC238*EXP((Inputs!$B$6-Inputs!$B$7-0.5*Inputs!$B$8^2)*$B$2+Inputs!$B$8*SQRT($B$2)*MC_Shocks!BB235)</f>
        <v>582.24902568103</v>
      </c>
      <c r="BE238" s="0" t="n">
        <f aca="false">BD238*EXP((Inputs!$B$6-Inputs!$B$7-0.5*Inputs!$B$8^2)*$B$2+Inputs!$B$8*SQRT($B$2)*MC_Shocks!BC235)</f>
        <v>588.253875699219</v>
      </c>
      <c r="BF238" s="0" t="n">
        <f aca="false">BE238*EXP((Inputs!$B$6-Inputs!$B$7-0.5*Inputs!$B$8^2)*$B$2+Inputs!$B$8*SQRT($B$2)*MC_Shocks!BD235)</f>
        <v>588.531900117536</v>
      </c>
      <c r="BG238" s="0" t="n">
        <f aca="false">BF238*EXP((Inputs!$B$6-Inputs!$B$7-0.5*Inputs!$B$8^2)*$B$2+Inputs!$B$8*SQRT($B$2)*MC_Shocks!BE235)</f>
        <v>580.949450154732</v>
      </c>
      <c r="BH238" s="0" t="n">
        <f aca="false">BG238*EXP((Inputs!$B$6-Inputs!$B$7-0.5*Inputs!$B$8^2)*$B$2+Inputs!$B$8*SQRT($B$2)*MC_Shocks!BF235)</f>
        <v>582.989955013549</v>
      </c>
      <c r="BI238" s="0" t="n">
        <f aca="false">BH238*EXP((Inputs!$B$6-Inputs!$B$7-0.5*Inputs!$B$8^2)*$B$2+Inputs!$B$8*SQRT($B$2)*MC_Shocks!BG235)</f>
        <v>579.338870261763</v>
      </c>
      <c r="BJ238" s="0" t="n">
        <f aca="false">BI238*EXP((Inputs!$B$6-Inputs!$B$7-0.5*Inputs!$B$8^2)*$B$2+Inputs!$B$8*SQRT($B$2)*MC_Shocks!BH235)</f>
        <v>573.827706992695</v>
      </c>
      <c r="BK238" s="0" t="n">
        <f aca="false">BJ238*EXP((Inputs!$B$6-Inputs!$B$7-0.5*Inputs!$B$8^2)*$B$2+Inputs!$B$8*SQRT($B$2)*MC_Shocks!BI235)</f>
        <v>570.096797037277</v>
      </c>
      <c r="BL238" s="0" t="n">
        <f aca="false">BK238*EXP((Inputs!$B$6-Inputs!$B$7-0.5*Inputs!$B$8^2)*$B$2+Inputs!$B$8*SQRT($B$2)*MC_Shocks!BJ235)</f>
        <v>572.609600127363</v>
      </c>
      <c r="BM238" s="0" t="n">
        <f aca="false">BL238*EXP((Inputs!$B$6-Inputs!$B$7-0.5*Inputs!$B$8^2)*$B$2+Inputs!$B$8*SQRT($B$2)*MC_Shocks!BK235)</f>
        <v>578.410711516002</v>
      </c>
      <c r="BN238" s="0" t="n">
        <f aca="false">AVERAGE(C238:BM238)</f>
        <v>578.574003842941</v>
      </c>
      <c r="BO238" s="0" t="n">
        <f aca="false">MAX(B238:BM238)</f>
        <v>594.500244623733</v>
      </c>
      <c r="BP238" s="0" t="n">
        <f aca="false">MAX(BM238-Inputs!$B$4,0)</f>
        <v>3.4107115160017</v>
      </c>
      <c r="BQ238" s="0" t="n">
        <f aca="false">MAX(Inputs!$B$4-BM238,0)</f>
        <v>0</v>
      </c>
      <c r="BR238" s="0" t="n">
        <f aca="false">MAX(BN238-Inputs!$B$4,0)</f>
        <v>3.57400384294112</v>
      </c>
      <c r="BS238" s="0" t="n">
        <f aca="false">IF(BO238&gt;=Inputs!$B$9,0,MAX(BM238-Inputs!$B$4,0))</f>
        <v>3.4107115160017</v>
      </c>
    </row>
    <row r="239" customFormat="false" ht="15" hidden="false" customHeight="false" outlineLevel="0" collapsed="false">
      <c r="A239" s="0" t="n">
        <v>235</v>
      </c>
      <c r="B239" s="0" t="n">
        <f aca="false">Inputs!$B$3</f>
        <v>574.788024902344</v>
      </c>
      <c r="C239" s="0" t="n">
        <f aca="false">B239*EXP((Inputs!$B$6-Inputs!$B$7-0.5*Inputs!$B$8^2)*$B$2+Inputs!$B$8*SQRT($B$2)*MC_Shocks!A236)</f>
        <v>577.048727459405</v>
      </c>
      <c r="D239" s="0" t="n">
        <f aca="false">C239*EXP((Inputs!$B$6-Inputs!$B$7-0.5*Inputs!$B$8^2)*$B$2+Inputs!$B$8*SQRT($B$2)*MC_Shocks!B236)</f>
        <v>580.003916381743</v>
      </c>
      <c r="E239" s="0" t="n">
        <f aca="false">D239*EXP((Inputs!$B$6-Inputs!$B$7-0.5*Inputs!$B$8^2)*$B$2+Inputs!$B$8*SQRT($B$2)*MC_Shocks!C236)</f>
        <v>582.239475660301</v>
      </c>
      <c r="F239" s="0" t="n">
        <f aca="false">E239*EXP((Inputs!$B$6-Inputs!$B$7-0.5*Inputs!$B$8^2)*$B$2+Inputs!$B$8*SQRT($B$2)*MC_Shocks!D236)</f>
        <v>582.762650269061</v>
      </c>
      <c r="G239" s="0" t="n">
        <f aca="false">F239*EXP((Inputs!$B$6-Inputs!$B$7-0.5*Inputs!$B$8^2)*$B$2+Inputs!$B$8*SQRT($B$2)*MC_Shocks!E236)</f>
        <v>586.048784910943</v>
      </c>
      <c r="H239" s="0" t="n">
        <f aca="false">G239*EXP((Inputs!$B$6-Inputs!$B$7-0.5*Inputs!$B$8^2)*$B$2+Inputs!$B$8*SQRT($B$2)*MC_Shocks!F236)</f>
        <v>574.965082649711</v>
      </c>
      <c r="I239" s="0" t="n">
        <f aca="false">H239*EXP((Inputs!$B$6-Inputs!$B$7-0.5*Inputs!$B$8^2)*$B$2+Inputs!$B$8*SQRT($B$2)*MC_Shocks!G236)</f>
        <v>575.526284972701</v>
      </c>
      <c r="J239" s="0" t="n">
        <f aca="false">I239*EXP((Inputs!$B$6-Inputs!$B$7-0.5*Inputs!$B$8^2)*$B$2+Inputs!$B$8*SQRT($B$2)*MC_Shocks!H236)</f>
        <v>570.829107537663</v>
      </c>
      <c r="K239" s="0" t="n">
        <f aca="false">J239*EXP((Inputs!$B$6-Inputs!$B$7-0.5*Inputs!$B$8^2)*$B$2+Inputs!$B$8*SQRT($B$2)*MC_Shocks!I236)</f>
        <v>576.173866687434</v>
      </c>
      <c r="L239" s="0" t="n">
        <f aca="false">K239*EXP((Inputs!$B$6-Inputs!$B$7-0.5*Inputs!$B$8^2)*$B$2+Inputs!$B$8*SQRT($B$2)*MC_Shocks!J236)</f>
        <v>575.555935157458</v>
      </c>
      <c r="M239" s="0" t="n">
        <f aca="false">L239*EXP((Inputs!$B$6-Inputs!$B$7-0.5*Inputs!$B$8^2)*$B$2+Inputs!$B$8*SQRT($B$2)*MC_Shocks!K236)</f>
        <v>575.751563997509</v>
      </c>
      <c r="N239" s="0" t="n">
        <f aca="false">M239*EXP((Inputs!$B$6-Inputs!$B$7-0.5*Inputs!$B$8^2)*$B$2+Inputs!$B$8*SQRT($B$2)*MC_Shocks!L236)</f>
        <v>568.971819429168</v>
      </c>
      <c r="O239" s="0" t="n">
        <f aca="false">N239*EXP((Inputs!$B$6-Inputs!$B$7-0.5*Inputs!$B$8^2)*$B$2+Inputs!$B$8*SQRT($B$2)*MC_Shocks!M236)</f>
        <v>573.634086969419</v>
      </c>
      <c r="P239" s="0" t="n">
        <f aca="false">O239*EXP((Inputs!$B$6-Inputs!$B$7-0.5*Inputs!$B$8^2)*$B$2+Inputs!$B$8*SQRT($B$2)*MC_Shocks!N236)</f>
        <v>576.550314159365</v>
      </c>
      <c r="Q239" s="0" t="n">
        <f aca="false">P239*EXP((Inputs!$B$6-Inputs!$B$7-0.5*Inputs!$B$8^2)*$B$2+Inputs!$B$8*SQRT($B$2)*MC_Shocks!O236)</f>
        <v>579.157918927753</v>
      </c>
      <c r="R239" s="0" t="n">
        <f aca="false">Q239*EXP((Inputs!$B$6-Inputs!$B$7-0.5*Inputs!$B$8^2)*$B$2+Inputs!$B$8*SQRT($B$2)*MC_Shocks!P236)</f>
        <v>575.488838652963</v>
      </c>
      <c r="S239" s="0" t="n">
        <f aca="false">R239*EXP((Inputs!$B$6-Inputs!$B$7-0.5*Inputs!$B$8^2)*$B$2+Inputs!$B$8*SQRT($B$2)*MC_Shocks!Q236)</f>
        <v>572.021688038728</v>
      </c>
      <c r="T239" s="0" t="n">
        <f aca="false">S239*EXP((Inputs!$B$6-Inputs!$B$7-0.5*Inputs!$B$8^2)*$B$2+Inputs!$B$8*SQRT($B$2)*MC_Shocks!R236)</f>
        <v>573.091299673473</v>
      </c>
      <c r="U239" s="0" t="n">
        <f aca="false">T239*EXP((Inputs!$B$6-Inputs!$B$7-0.5*Inputs!$B$8^2)*$B$2+Inputs!$B$8*SQRT($B$2)*MC_Shocks!S236)</f>
        <v>569.996339684539</v>
      </c>
      <c r="V239" s="0" t="n">
        <f aca="false">U239*EXP((Inputs!$B$6-Inputs!$B$7-0.5*Inputs!$B$8^2)*$B$2+Inputs!$B$8*SQRT($B$2)*MC_Shocks!T236)</f>
        <v>572.020171616363</v>
      </c>
      <c r="W239" s="0" t="n">
        <f aca="false">V239*EXP((Inputs!$B$6-Inputs!$B$7-0.5*Inputs!$B$8^2)*$B$2+Inputs!$B$8*SQRT($B$2)*MC_Shocks!U236)</f>
        <v>562.350965176893</v>
      </c>
      <c r="X239" s="0" t="n">
        <f aca="false">W239*EXP((Inputs!$B$6-Inputs!$B$7-0.5*Inputs!$B$8^2)*$B$2+Inputs!$B$8*SQRT($B$2)*MC_Shocks!V236)</f>
        <v>560.233019790555</v>
      </c>
      <c r="Y239" s="0" t="n">
        <f aca="false">X239*EXP((Inputs!$B$6-Inputs!$B$7-0.5*Inputs!$B$8^2)*$B$2+Inputs!$B$8*SQRT($B$2)*MC_Shocks!W236)</f>
        <v>568.329130949937</v>
      </c>
      <c r="Z239" s="0" t="n">
        <f aca="false">Y239*EXP((Inputs!$B$6-Inputs!$B$7-0.5*Inputs!$B$8^2)*$B$2+Inputs!$B$8*SQRT($B$2)*MC_Shocks!X236)</f>
        <v>570.367824267145</v>
      </c>
      <c r="AA239" s="0" t="n">
        <f aca="false">Z239*EXP((Inputs!$B$6-Inputs!$B$7-0.5*Inputs!$B$8^2)*$B$2+Inputs!$B$8*SQRT($B$2)*MC_Shocks!Y236)</f>
        <v>571.176891293843</v>
      </c>
      <c r="AB239" s="0" t="n">
        <f aca="false">AA239*EXP((Inputs!$B$6-Inputs!$B$7-0.5*Inputs!$B$8^2)*$B$2+Inputs!$B$8*SQRT($B$2)*MC_Shocks!Z236)</f>
        <v>580.298140114709</v>
      </c>
      <c r="AC239" s="0" t="n">
        <f aca="false">AB239*EXP((Inputs!$B$6-Inputs!$B$7-0.5*Inputs!$B$8^2)*$B$2+Inputs!$B$8*SQRT($B$2)*MC_Shocks!AA236)</f>
        <v>569.697378513539</v>
      </c>
      <c r="AD239" s="0" t="n">
        <f aca="false">AC239*EXP((Inputs!$B$6-Inputs!$B$7-0.5*Inputs!$B$8^2)*$B$2+Inputs!$B$8*SQRT($B$2)*MC_Shocks!AB236)</f>
        <v>566.077956702981</v>
      </c>
      <c r="AE239" s="0" t="n">
        <f aca="false">AD239*EXP((Inputs!$B$6-Inputs!$B$7-0.5*Inputs!$B$8^2)*$B$2+Inputs!$B$8*SQRT($B$2)*MC_Shocks!AC236)</f>
        <v>564.332511970687</v>
      </c>
      <c r="AF239" s="0" t="n">
        <f aca="false">AE239*EXP((Inputs!$B$6-Inputs!$B$7-0.5*Inputs!$B$8^2)*$B$2+Inputs!$B$8*SQRT($B$2)*MC_Shocks!AD236)</f>
        <v>568.241913763449</v>
      </c>
      <c r="AG239" s="0" t="n">
        <f aca="false">AF239*EXP((Inputs!$B$6-Inputs!$B$7-0.5*Inputs!$B$8^2)*$B$2+Inputs!$B$8*SQRT($B$2)*MC_Shocks!AE236)</f>
        <v>572.256952426569</v>
      </c>
      <c r="AH239" s="0" t="n">
        <f aca="false">AG239*EXP((Inputs!$B$6-Inputs!$B$7-0.5*Inputs!$B$8^2)*$B$2+Inputs!$B$8*SQRT($B$2)*MC_Shocks!AF236)</f>
        <v>568.392634778501</v>
      </c>
      <c r="AI239" s="0" t="n">
        <f aca="false">AH239*EXP((Inputs!$B$6-Inputs!$B$7-0.5*Inputs!$B$8^2)*$B$2+Inputs!$B$8*SQRT($B$2)*MC_Shocks!AG236)</f>
        <v>572.964350209041</v>
      </c>
      <c r="AJ239" s="0" t="n">
        <f aca="false">AI239*EXP((Inputs!$B$6-Inputs!$B$7-0.5*Inputs!$B$8^2)*$B$2+Inputs!$B$8*SQRT($B$2)*MC_Shocks!AH236)</f>
        <v>571.187967865787</v>
      </c>
      <c r="AK239" s="0" t="n">
        <f aca="false">AJ239*EXP((Inputs!$B$6-Inputs!$B$7-0.5*Inputs!$B$8^2)*$B$2+Inputs!$B$8*SQRT($B$2)*MC_Shocks!AI236)</f>
        <v>576.759035827354</v>
      </c>
      <c r="AL239" s="0" t="n">
        <f aca="false">AK239*EXP((Inputs!$B$6-Inputs!$B$7-0.5*Inputs!$B$8^2)*$B$2+Inputs!$B$8*SQRT($B$2)*MC_Shocks!AJ236)</f>
        <v>572.107538005933</v>
      </c>
      <c r="AM239" s="0" t="n">
        <f aca="false">AL239*EXP((Inputs!$B$6-Inputs!$B$7-0.5*Inputs!$B$8^2)*$B$2+Inputs!$B$8*SQRT($B$2)*MC_Shocks!AK236)</f>
        <v>571.602076496504</v>
      </c>
      <c r="AN239" s="0" t="n">
        <f aca="false">AM239*EXP((Inputs!$B$6-Inputs!$B$7-0.5*Inputs!$B$8^2)*$B$2+Inputs!$B$8*SQRT($B$2)*MC_Shocks!AL236)</f>
        <v>569.43744128124</v>
      </c>
      <c r="AO239" s="0" t="n">
        <f aca="false">AN239*EXP((Inputs!$B$6-Inputs!$B$7-0.5*Inputs!$B$8^2)*$B$2+Inputs!$B$8*SQRT($B$2)*MC_Shocks!AM236)</f>
        <v>574.282079785016</v>
      </c>
      <c r="AP239" s="0" t="n">
        <f aca="false">AO239*EXP((Inputs!$B$6-Inputs!$B$7-0.5*Inputs!$B$8^2)*$B$2+Inputs!$B$8*SQRT($B$2)*MC_Shocks!AN236)</f>
        <v>571.959296297298</v>
      </c>
      <c r="AQ239" s="0" t="n">
        <f aca="false">AP239*EXP((Inputs!$B$6-Inputs!$B$7-0.5*Inputs!$B$8^2)*$B$2+Inputs!$B$8*SQRT($B$2)*MC_Shocks!AO236)</f>
        <v>571.820661698223</v>
      </c>
      <c r="AR239" s="0" t="n">
        <f aca="false">AQ239*EXP((Inputs!$B$6-Inputs!$B$7-0.5*Inputs!$B$8^2)*$B$2+Inputs!$B$8*SQRT($B$2)*MC_Shocks!AP236)</f>
        <v>574.178461467827</v>
      </c>
      <c r="AS239" s="0" t="n">
        <f aca="false">AR239*EXP((Inputs!$B$6-Inputs!$B$7-0.5*Inputs!$B$8^2)*$B$2+Inputs!$B$8*SQRT($B$2)*MC_Shocks!AQ236)</f>
        <v>576.721856100177</v>
      </c>
      <c r="AT239" s="0" t="n">
        <f aca="false">AS239*EXP((Inputs!$B$6-Inputs!$B$7-0.5*Inputs!$B$8^2)*$B$2+Inputs!$B$8*SQRT($B$2)*MC_Shocks!AR236)</f>
        <v>580.848860749666</v>
      </c>
      <c r="AU239" s="0" t="n">
        <f aca="false">AT239*EXP((Inputs!$B$6-Inputs!$B$7-0.5*Inputs!$B$8^2)*$B$2+Inputs!$B$8*SQRT($B$2)*MC_Shocks!AS236)</f>
        <v>581.877392039842</v>
      </c>
      <c r="AV239" s="0" t="n">
        <f aca="false">AU239*EXP((Inputs!$B$6-Inputs!$B$7-0.5*Inputs!$B$8^2)*$B$2+Inputs!$B$8*SQRT($B$2)*MC_Shocks!AT236)</f>
        <v>580.004657876905</v>
      </c>
      <c r="AW239" s="0" t="n">
        <f aca="false">AV239*EXP((Inputs!$B$6-Inputs!$B$7-0.5*Inputs!$B$8^2)*$B$2+Inputs!$B$8*SQRT($B$2)*MC_Shocks!AU236)</f>
        <v>578.452431270582</v>
      </c>
      <c r="AX239" s="0" t="n">
        <f aca="false">AW239*EXP((Inputs!$B$6-Inputs!$B$7-0.5*Inputs!$B$8^2)*$B$2+Inputs!$B$8*SQRT($B$2)*MC_Shocks!AV236)</f>
        <v>578.624827213047</v>
      </c>
      <c r="AY239" s="0" t="n">
        <f aca="false">AX239*EXP((Inputs!$B$6-Inputs!$B$7-0.5*Inputs!$B$8^2)*$B$2+Inputs!$B$8*SQRT($B$2)*MC_Shocks!AW236)</f>
        <v>579.826334729671</v>
      </c>
      <c r="AZ239" s="0" t="n">
        <f aca="false">AY239*EXP((Inputs!$B$6-Inputs!$B$7-0.5*Inputs!$B$8^2)*$B$2+Inputs!$B$8*SQRT($B$2)*MC_Shocks!AX236)</f>
        <v>579.204410931215</v>
      </c>
      <c r="BA239" s="0" t="n">
        <f aca="false">AZ239*EXP((Inputs!$B$6-Inputs!$B$7-0.5*Inputs!$B$8^2)*$B$2+Inputs!$B$8*SQRT($B$2)*MC_Shocks!AY236)</f>
        <v>579.347299576298</v>
      </c>
      <c r="BB239" s="0" t="n">
        <f aca="false">BA239*EXP((Inputs!$B$6-Inputs!$B$7-0.5*Inputs!$B$8^2)*$B$2+Inputs!$B$8*SQRT($B$2)*MC_Shocks!AZ236)</f>
        <v>572.469887817971</v>
      </c>
      <c r="BC239" s="0" t="n">
        <f aca="false">BB239*EXP((Inputs!$B$6-Inputs!$B$7-0.5*Inputs!$B$8^2)*$B$2+Inputs!$B$8*SQRT($B$2)*MC_Shocks!BA236)</f>
        <v>575.562928226438</v>
      </c>
      <c r="BD239" s="0" t="n">
        <f aca="false">BC239*EXP((Inputs!$B$6-Inputs!$B$7-0.5*Inputs!$B$8^2)*$B$2+Inputs!$B$8*SQRT($B$2)*MC_Shocks!BB236)</f>
        <v>576.444838635597</v>
      </c>
      <c r="BE239" s="0" t="n">
        <f aca="false">BD239*EXP((Inputs!$B$6-Inputs!$B$7-0.5*Inputs!$B$8^2)*$B$2+Inputs!$B$8*SQRT($B$2)*MC_Shocks!BC236)</f>
        <v>581.099372101622</v>
      </c>
      <c r="BF239" s="0" t="n">
        <f aca="false">BE239*EXP((Inputs!$B$6-Inputs!$B$7-0.5*Inputs!$B$8^2)*$B$2+Inputs!$B$8*SQRT($B$2)*MC_Shocks!BD236)</f>
        <v>581.15492844689</v>
      </c>
      <c r="BG239" s="0" t="n">
        <f aca="false">BF239*EXP((Inputs!$B$6-Inputs!$B$7-0.5*Inputs!$B$8^2)*$B$2+Inputs!$B$8*SQRT($B$2)*MC_Shocks!BE236)</f>
        <v>573.249510088779</v>
      </c>
      <c r="BH239" s="0" t="n">
        <f aca="false">BG239*EXP((Inputs!$B$6-Inputs!$B$7-0.5*Inputs!$B$8^2)*$B$2+Inputs!$B$8*SQRT($B$2)*MC_Shocks!BF236)</f>
        <v>571.675690077441</v>
      </c>
      <c r="BI239" s="0" t="n">
        <f aca="false">BH239*EXP((Inputs!$B$6-Inputs!$B$7-0.5*Inputs!$B$8^2)*$B$2+Inputs!$B$8*SQRT($B$2)*MC_Shocks!BG236)</f>
        <v>570.823552283813</v>
      </c>
      <c r="BJ239" s="0" t="n">
        <f aca="false">BI239*EXP((Inputs!$B$6-Inputs!$B$7-0.5*Inputs!$B$8^2)*$B$2+Inputs!$B$8*SQRT($B$2)*MC_Shocks!BH236)</f>
        <v>574.251754748439</v>
      </c>
      <c r="BK239" s="0" t="n">
        <f aca="false">BJ239*EXP((Inputs!$B$6-Inputs!$B$7-0.5*Inputs!$B$8^2)*$B$2+Inputs!$B$8*SQRT($B$2)*MC_Shocks!BI236)</f>
        <v>564.950900586727</v>
      </c>
      <c r="BL239" s="0" t="n">
        <f aca="false">BK239*EXP((Inputs!$B$6-Inputs!$B$7-0.5*Inputs!$B$8^2)*$B$2+Inputs!$B$8*SQRT($B$2)*MC_Shocks!BJ236)</f>
        <v>565.188796807346</v>
      </c>
      <c r="BM239" s="0" t="n">
        <f aca="false">BL239*EXP((Inputs!$B$6-Inputs!$B$7-0.5*Inputs!$B$8^2)*$B$2+Inputs!$B$8*SQRT($B$2)*MC_Shocks!BK236)</f>
        <v>567.55015376586</v>
      </c>
      <c r="BN239" s="0" t="n">
        <f aca="false">AVERAGE(C239:BM239)</f>
        <v>573.892420406239</v>
      </c>
      <c r="BO239" s="0" t="n">
        <f aca="false">MAX(B239:BM239)</f>
        <v>586.048784910943</v>
      </c>
      <c r="BP239" s="0" t="n">
        <f aca="false">MAX(BM239-Inputs!$B$4,0)</f>
        <v>0</v>
      </c>
      <c r="BQ239" s="0" t="n">
        <f aca="false">MAX(Inputs!$B$4-BM239,0)</f>
        <v>7.44984623414007</v>
      </c>
      <c r="BR239" s="0" t="n">
        <f aca="false">MAX(BN239-Inputs!$B$4,0)</f>
        <v>0</v>
      </c>
      <c r="BS239" s="0" t="n">
        <f aca="false">IF(BO239&gt;=Inputs!$B$9,0,MAX(BM239-Inputs!$B$4,0))</f>
        <v>0</v>
      </c>
    </row>
    <row r="240" customFormat="false" ht="15" hidden="false" customHeight="false" outlineLevel="0" collapsed="false">
      <c r="A240" s="0" t="n">
        <v>236</v>
      </c>
      <c r="B240" s="0" t="n">
        <f aca="false">Inputs!$B$3</f>
        <v>574.788024902344</v>
      </c>
      <c r="C240" s="0" t="n">
        <f aca="false">B240*EXP((Inputs!$B$6-Inputs!$B$7-0.5*Inputs!$B$8^2)*$B$2+Inputs!$B$8*SQRT($B$2)*MC_Shocks!A237)</f>
        <v>571.833628963641</v>
      </c>
      <c r="D240" s="0" t="n">
        <f aca="false">C240*EXP((Inputs!$B$6-Inputs!$B$7-0.5*Inputs!$B$8^2)*$B$2+Inputs!$B$8*SQRT($B$2)*MC_Shocks!B237)</f>
        <v>572.226241010988</v>
      </c>
      <c r="E240" s="0" t="n">
        <f aca="false">D240*EXP((Inputs!$B$6-Inputs!$B$7-0.5*Inputs!$B$8^2)*$B$2+Inputs!$B$8*SQRT($B$2)*MC_Shocks!C237)</f>
        <v>569.440620243549</v>
      </c>
      <c r="F240" s="0" t="n">
        <f aca="false">E240*EXP((Inputs!$B$6-Inputs!$B$7-0.5*Inputs!$B$8^2)*$B$2+Inputs!$B$8*SQRT($B$2)*MC_Shocks!D237)</f>
        <v>566.20780931298</v>
      </c>
      <c r="G240" s="0" t="n">
        <f aca="false">F240*EXP((Inputs!$B$6-Inputs!$B$7-0.5*Inputs!$B$8^2)*$B$2+Inputs!$B$8*SQRT($B$2)*MC_Shocks!E237)</f>
        <v>564.429515552733</v>
      </c>
      <c r="H240" s="0" t="n">
        <f aca="false">G240*EXP((Inputs!$B$6-Inputs!$B$7-0.5*Inputs!$B$8^2)*$B$2+Inputs!$B$8*SQRT($B$2)*MC_Shocks!F237)</f>
        <v>561.309221103471</v>
      </c>
      <c r="I240" s="0" t="n">
        <f aca="false">H240*EXP((Inputs!$B$6-Inputs!$B$7-0.5*Inputs!$B$8^2)*$B$2+Inputs!$B$8*SQRT($B$2)*MC_Shocks!G237)</f>
        <v>564.414773399678</v>
      </c>
      <c r="J240" s="0" t="n">
        <f aca="false">I240*EXP((Inputs!$B$6-Inputs!$B$7-0.5*Inputs!$B$8^2)*$B$2+Inputs!$B$8*SQRT($B$2)*MC_Shocks!H237)</f>
        <v>561.186548179655</v>
      </c>
      <c r="K240" s="0" t="n">
        <f aca="false">J240*EXP((Inputs!$B$6-Inputs!$B$7-0.5*Inputs!$B$8^2)*$B$2+Inputs!$B$8*SQRT($B$2)*MC_Shocks!I237)</f>
        <v>557.233830952442</v>
      </c>
      <c r="L240" s="0" t="n">
        <f aca="false">K240*EXP((Inputs!$B$6-Inputs!$B$7-0.5*Inputs!$B$8^2)*$B$2+Inputs!$B$8*SQRT($B$2)*MC_Shocks!J237)</f>
        <v>565.157352800735</v>
      </c>
      <c r="M240" s="0" t="n">
        <f aca="false">L240*EXP((Inputs!$B$6-Inputs!$B$7-0.5*Inputs!$B$8^2)*$B$2+Inputs!$B$8*SQRT($B$2)*MC_Shocks!K237)</f>
        <v>569.534883376086</v>
      </c>
      <c r="N240" s="0" t="n">
        <f aca="false">M240*EXP((Inputs!$B$6-Inputs!$B$7-0.5*Inputs!$B$8^2)*$B$2+Inputs!$B$8*SQRT($B$2)*MC_Shocks!L237)</f>
        <v>561.23911715977</v>
      </c>
      <c r="O240" s="0" t="n">
        <f aca="false">N240*EXP((Inputs!$B$6-Inputs!$B$7-0.5*Inputs!$B$8^2)*$B$2+Inputs!$B$8*SQRT($B$2)*MC_Shocks!M237)</f>
        <v>557.897079048939</v>
      </c>
      <c r="P240" s="0" t="n">
        <f aca="false">O240*EXP((Inputs!$B$6-Inputs!$B$7-0.5*Inputs!$B$8^2)*$B$2+Inputs!$B$8*SQRT($B$2)*MC_Shocks!N237)</f>
        <v>559.023927430961</v>
      </c>
      <c r="Q240" s="0" t="n">
        <f aca="false">P240*EXP((Inputs!$B$6-Inputs!$B$7-0.5*Inputs!$B$8^2)*$B$2+Inputs!$B$8*SQRT($B$2)*MC_Shocks!O237)</f>
        <v>560.514403773603</v>
      </c>
      <c r="R240" s="0" t="n">
        <f aca="false">Q240*EXP((Inputs!$B$6-Inputs!$B$7-0.5*Inputs!$B$8^2)*$B$2+Inputs!$B$8*SQRT($B$2)*MC_Shocks!P237)</f>
        <v>553.978150384898</v>
      </c>
      <c r="S240" s="0" t="n">
        <f aca="false">R240*EXP((Inputs!$B$6-Inputs!$B$7-0.5*Inputs!$B$8^2)*$B$2+Inputs!$B$8*SQRT($B$2)*MC_Shocks!Q237)</f>
        <v>559.145893237933</v>
      </c>
      <c r="T240" s="0" t="n">
        <f aca="false">S240*EXP((Inputs!$B$6-Inputs!$B$7-0.5*Inputs!$B$8^2)*$B$2+Inputs!$B$8*SQRT($B$2)*MC_Shocks!R237)</f>
        <v>562.871426322159</v>
      </c>
      <c r="U240" s="0" t="n">
        <f aca="false">T240*EXP((Inputs!$B$6-Inputs!$B$7-0.5*Inputs!$B$8^2)*$B$2+Inputs!$B$8*SQRT($B$2)*MC_Shocks!S237)</f>
        <v>565.080649924428</v>
      </c>
      <c r="V240" s="0" t="n">
        <f aca="false">U240*EXP((Inputs!$B$6-Inputs!$B$7-0.5*Inputs!$B$8^2)*$B$2+Inputs!$B$8*SQRT($B$2)*MC_Shocks!T237)</f>
        <v>571.249271013906</v>
      </c>
      <c r="W240" s="0" t="n">
        <f aca="false">V240*EXP((Inputs!$B$6-Inputs!$B$7-0.5*Inputs!$B$8^2)*$B$2+Inputs!$B$8*SQRT($B$2)*MC_Shocks!U237)</f>
        <v>573.356675081516</v>
      </c>
      <c r="X240" s="0" t="n">
        <f aca="false">W240*EXP((Inputs!$B$6-Inputs!$B$7-0.5*Inputs!$B$8^2)*$B$2+Inputs!$B$8*SQRT($B$2)*MC_Shocks!V237)</f>
        <v>575.45492102511</v>
      </c>
      <c r="Y240" s="0" t="n">
        <f aca="false">X240*EXP((Inputs!$B$6-Inputs!$B$7-0.5*Inputs!$B$8^2)*$B$2+Inputs!$B$8*SQRT($B$2)*MC_Shocks!W237)</f>
        <v>582.664897718211</v>
      </c>
      <c r="Z240" s="0" t="n">
        <f aca="false">Y240*EXP((Inputs!$B$6-Inputs!$B$7-0.5*Inputs!$B$8^2)*$B$2+Inputs!$B$8*SQRT($B$2)*MC_Shocks!X237)</f>
        <v>587.832763290057</v>
      </c>
      <c r="AA240" s="0" t="n">
        <f aca="false">Z240*EXP((Inputs!$B$6-Inputs!$B$7-0.5*Inputs!$B$8^2)*$B$2+Inputs!$B$8*SQRT($B$2)*MC_Shocks!Y237)</f>
        <v>583.976751610884</v>
      </c>
      <c r="AB240" s="0" t="n">
        <f aca="false">AA240*EXP((Inputs!$B$6-Inputs!$B$7-0.5*Inputs!$B$8^2)*$B$2+Inputs!$B$8*SQRT($B$2)*MC_Shocks!Z237)</f>
        <v>586.972877519047</v>
      </c>
      <c r="AC240" s="0" t="n">
        <f aca="false">AB240*EXP((Inputs!$B$6-Inputs!$B$7-0.5*Inputs!$B$8^2)*$B$2+Inputs!$B$8*SQRT($B$2)*MC_Shocks!AA237)</f>
        <v>583.942973634443</v>
      </c>
      <c r="AD240" s="0" t="n">
        <f aca="false">AC240*EXP((Inputs!$B$6-Inputs!$B$7-0.5*Inputs!$B$8^2)*$B$2+Inputs!$B$8*SQRT($B$2)*MC_Shocks!AB237)</f>
        <v>586.338399393426</v>
      </c>
      <c r="AE240" s="0" t="n">
        <f aca="false">AD240*EXP((Inputs!$B$6-Inputs!$B$7-0.5*Inputs!$B$8^2)*$B$2+Inputs!$B$8*SQRT($B$2)*MC_Shocks!AC237)</f>
        <v>588.615035709296</v>
      </c>
      <c r="AF240" s="0" t="n">
        <f aca="false">AE240*EXP((Inputs!$B$6-Inputs!$B$7-0.5*Inputs!$B$8^2)*$B$2+Inputs!$B$8*SQRT($B$2)*MC_Shocks!AD237)</f>
        <v>582.245229694349</v>
      </c>
      <c r="AG240" s="0" t="n">
        <f aca="false">AF240*EXP((Inputs!$B$6-Inputs!$B$7-0.5*Inputs!$B$8^2)*$B$2+Inputs!$B$8*SQRT($B$2)*MC_Shocks!AE237)</f>
        <v>581.737576804329</v>
      </c>
      <c r="AH240" s="0" t="n">
        <f aca="false">AG240*EXP((Inputs!$B$6-Inputs!$B$7-0.5*Inputs!$B$8^2)*$B$2+Inputs!$B$8*SQRT($B$2)*MC_Shocks!AF237)</f>
        <v>583.017992863081</v>
      </c>
      <c r="AI240" s="0" t="n">
        <f aca="false">AH240*EXP((Inputs!$B$6-Inputs!$B$7-0.5*Inputs!$B$8^2)*$B$2+Inputs!$B$8*SQRT($B$2)*MC_Shocks!AG237)</f>
        <v>581.058420291029</v>
      </c>
      <c r="AJ240" s="0" t="n">
        <f aca="false">AI240*EXP((Inputs!$B$6-Inputs!$B$7-0.5*Inputs!$B$8^2)*$B$2+Inputs!$B$8*SQRT($B$2)*MC_Shocks!AH237)</f>
        <v>582.565841972685</v>
      </c>
      <c r="AK240" s="0" t="n">
        <f aca="false">AJ240*EXP((Inputs!$B$6-Inputs!$B$7-0.5*Inputs!$B$8^2)*$B$2+Inputs!$B$8*SQRT($B$2)*MC_Shocks!AI237)</f>
        <v>586.357514070596</v>
      </c>
      <c r="AL240" s="0" t="n">
        <f aca="false">AK240*EXP((Inputs!$B$6-Inputs!$B$7-0.5*Inputs!$B$8^2)*$B$2+Inputs!$B$8*SQRT($B$2)*MC_Shocks!AJ237)</f>
        <v>586.270525081733</v>
      </c>
      <c r="AM240" s="0" t="n">
        <f aca="false">AL240*EXP((Inputs!$B$6-Inputs!$B$7-0.5*Inputs!$B$8^2)*$B$2+Inputs!$B$8*SQRT($B$2)*MC_Shocks!AK237)</f>
        <v>587.371440004896</v>
      </c>
      <c r="AN240" s="0" t="n">
        <f aca="false">AM240*EXP((Inputs!$B$6-Inputs!$B$7-0.5*Inputs!$B$8^2)*$B$2+Inputs!$B$8*SQRT($B$2)*MC_Shocks!AL237)</f>
        <v>593.909157104873</v>
      </c>
      <c r="AO240" s="0" t="n">
        <f aca="false">AN240*EXP((Inputs!$B$6-Inputs!$B$7-0.5*Inputs!$B$8^2)*$B$2+Inputs!$B$8*SQRT($B$2)*MC_Shocks!AM237)</f>
        <v>596.199028196626</v>
      </c>
      <c r="AP240" s="0" t="n">
        <f aca="false">AO240*EXP((Inputs!$B$6-Inputs!$B$7-0.5*Inputs!$B$8^2)*$B$2+Inputs!$B$8*SQRT($B$2)*MC_Shocks!AN237)</f>
        <v>597.205938915906</v>
      </c>
      <c r="AQ240" s="0" t="n">
        <f aca="false">AP240*EXP((Inputs!$B$6-Inputs!$B$7-0.5*Inputs!$B$8^2)*$B$2+Inputs!$B$8*SQRT($B$2)*MC_Shocks!AO237)</f>
        <v>592.740045826444</v>
      </c>
      <c r="AR240" s="0" t="n">
        <f aca="false">AQ240*EXP((Inputs!$B$6-Inputs!$B$7-0.5*Inputs!$B$8^2)*$B$2+Inputs!$B$8*SQRT($B$2)*MC_Shocks!AP237)</f>
        <v>595.959959331459</v>
      </c>
      <c r="AS240" s="0" t="n">
        <f aca="false">AR240*EXP((Inputs!$B$6-Inputs!$B$7-0.5*Inputs!$B$8^2)*$B$2+Inputs!$B$8*SQRT($B$2)*MC_Shocks!AQ237)</f>
        <v>597.579229603087</v>
      </c>
      <c r="AT240" s="0" t="n">
        <f aca="false">AS240*EXP((Inputs!$B$6-Inputs!$B$7-0.5*Inputs!$B$8^2)*$B$2+Inputs!$B$8*SQRT($B$2)*MC_Shocks!AR237)</f>
        <v>603.752930879718</v>
      </c>
      <c r="AU240" s="0" t="n">
        <f aca="false">AT240*EXP((Inputs!$B$6-Inputs!$B$7-0.5*Inputs!$B$8^2)*$B$2+Inputs!$B$8*SQRT($B$2)*MC_Shocks!AS237)</f>
        <v>604.034474193223</v>
      </c>
      <c r="AV240" s="0" t="n">
        <f aca="false">AU240*EXP((Inputs!$B$6-Inputs!$B$7-0.5*Inputs!$B$8^2)*$B$2+Inputs!$B$8*SQRT($B$2)*MC_Shocks!AT237)</f>
        <v>595.449885084119</v>
      </c>
      <c r="AW240" s="0" t="n">
        <f aca="false">AV240*EXP((Inputs!$B$6-Inputs!$B$7-0.5*Inputs!$B$8^2)*$B$2+Inputs!$B$8*SQRT($B$2)*MC_Shocks!AU237)</f>
        <v>587.528387749409</v>
      </c>
      <c r="AX240" s="0" t="n">
        <f aca="false">AW240*EXP((Inputs!$B$6-Inputs!$B$7-0.5*Inputs!$B$8^2)*$B$2+Inputs!$B$8*SQRT($B$2)*MC_Shocks!AV237)</f>
        <v>591.023050352274</v>
      </c>
      <c r="AY240" s="0" t="n">
        <f aca="false">AX240*EXP((Inputs!$B$6-Inputs!$B$7-0.5*Inputs!$B$8^2)*$B$2+Inputs!$B$8*SQRT($B$2)*MC_Shocks!AW237)</f>
        <v>588.411199924031</v>
      </c>
      <c r="AZ240" s="0" t="n">
        <f aca="false">AY240*EXP((Inputs!$B$6-Inputs!$B$7-0.5*Inputs!$B$8^2)*$B$2+Inputs!$B$8*SQRT($B$2)*MC_Shocks!AX237)</f>
        <v>590.509198108882</v>
      </c>
      <c r="BA240" s="0" t="n">
        <f aca="false">AZ240*EXP((Inputs!$B$6-Inputs!$B$7-0.5*Inputs!$B$8^2)*$B$2+Inputs!$B$8*SQRT($B$2)*MC_Shocks!AY237)</f>
        <v>591.100316432208</v>
      </c>
      <c r="BB240" s="0" t="n">
        <f aca="false">BA240*EXP((Inputs!$B$6-Inputs!$B$7-0.5*Inputs!$B$8^2)*$B$2+Inputs!$B$8*SQRT($B$2)*MC_Shocks!AZ237)</f>
        <v>590.374179428638</v>
      </c>
      <c r="BC240" s="0" t="n">
        <f aca="false">BB240*EXP((Inputs!$B$6-Inputs!$B$7-0.5*Inputs!$B$8^2)*$B$2+Inputs!$B$8*SQRT($B$2)*MC_Shocks!BA237)</f>
        <v>589.978700674835</v>
      </c>
      <c r="BD240" s="0" t="n">
        <f aca="false">BC240*EXP((Inputs!$B$6-Inputs!$B$7-0.5*Inputs!$B$8^2)*$B$2+Inputs!$B$8*SQRT($B$2)*MC_Shocks!BB237)</f>
        <v>585.997581383115</v>
      </c>
      <c r="BE240" s="0" t="n">
        <f aca="false">BD240*EXP((Inputs!$B$6-Inputs!$B$7-0.5*Inputs!$B$8^2)*$B$2+Inputs!$B$8*SQRT($B$2)*MC_Shocks!BC237)</f>
        <v>585.97951179659</v>
      </c>
      <c r="BF240" s="0" t="n">
        <f aca="false">BE240*EXP((Inputs!$B$6-Inputs!$B$7-0.5*Inputs!$B$8^2)*$B$2+Inputs!$B$8*SQRT($B$2)*MC_Shocks!BD237)</f>
        <v>583.323773763496</v>
      </c>
      <c r="BG240" s="0" t="n">
        <f aca="false">BF240*EXP((Inputs!$B$6-Inputs!$B$7-0.5*Inputs!$B$8^2)*$B$2+Inputs!$B$8*SQRT($B$2)*MC_Shocks!BE237)</f>
        <v>581.658567351792</v>
      </c>
      <c r="BH240" s="0" t="n">
        <f aca="false">BG240*EXP((Inputs!$B$6-Inputs!$B$7-0.5*Inputs!$B$8^2)*$B$2+Inputs!$B$8*SQRT($B$2)*MC_Shocks!BF237)</f>
        <v>580.221805679483</v>
      </c>
      <c r="BI240" s="0" t="n">
        <f aca="false">BH240*EXP((Inputs!$B$6-Inputs!$B$7-0.5*Inputs!$B$8^2)*$B$2+Inputs!$B$8*SQRT($B$2)*MC_Shocks!BG237)</f>
        <v>579.233937364821</v>
      </c>
      <c r="BJ240" s="0" t="n">
        <f aca="false">BI240*EXP((Inputs!$B$6-Inputs!$B$7-0.5*Inputs!$B$8^2)*$B$2+Inputs!$B$8*SQRT($B$2)*MC_Shocks!BH237)</f>
        <v>583.541940516618</v>
      </c>
      <c r="BK240" s="0" t="n">
        <f aca="false">BJ240*EXP((Inputs!$B$6-Inputs!$B$7-0.5*Inputs!$B$8^2)*$B$2+Inputs!$B$8*SQRT($B$2)*MC_Shocks!BI237)</f>
        <v>582.996410140265</v>
      </c>
      <c r="BL240" s="0" t="n">
        <f aca="false">BK240*EXP((Inputs!$B$6-Inputs!$B$7-0.5*Inputs!$B$8^2)*$B$2+Inputs!$B$8*SQRT($B$2)*MC_Shocks!BJ237)</f>
        <v>587.805638904729</v>
      </c>
      <c r="BM240" s="0" t="n">
        <f aca="false">BL240*EXP((Inputs!$B$6-Inputs!$B$7-0.5*Inputs!$B$8^2)*$B$2+Inputs!$B$8*SQRT($B$2)*MC_Shocks!BK237)</f>
        <v>595.076767490156</v>
      </c>
      <c r="BN240" s="0" t="n">
        <f aca="false">AVERAGE(C240:BM240)</f>
        <v>580.084853891334</v>
      </c>
      <c r="BO240" s="0" t="n">
        <f aca="false">MAX(B240:BM240)</f>
        <v>604.034474193223</v>
      </c>
      <c r="BP240" s="0" t="n">
        <f aca="false">MAX(BM240-Inputs!$B$4,0)</f>
        <v>20.0767674901556</v>
      </c>
      <c r="BQ240" s="0" t="n">
        <f aca="false">MAX(Inputs!$B$4-BM240,0)</f>
        <v>0</v>
      </c>
      <c r="BR240" s="0" t="n">
        <f aca="false">MAX(BN240-Inputs!$B$4,0)</f>
        <v>5.08485389133386</v>
      </c>
      <c r="BS240" s="0" t="n">
        <f aca="false">IF(BO240&gt;=Inputs!$B$9,0,MAX(BM240-Inputs!$B$4,0))</f>
        <v>0</v>
      </c>
    </row>
    <row r="241" customFormat="false" ht="15" hidden="false" customHeight="false" outlineLevel="0" collapsed="false">
      <c r="A241" s="0" t="n">
        <v>237</v>
      </c>
      <c r="B241" s="0" t="n">
        <f aca="false">Inputs!$B$3</f>
        <v>574.788024902344</v>
      </c>
      <c r="C241" s="0" t="n">
        <f aca="false">B241*EXP((Inputs!$B$6-Inputs!$B$7-0.5*Inputs!$B$8^2)*$B$2+Inputs!$B$8*SQRT($B$2)*MC_Shocks!A238)</f>
        <v>578.754216416162</v>
      </c>
      <c r="D241" s="0" t="n">
        <f aca="false">C241*EXP((Inputs!$B$6-Inputs!$B$7-0.5*Inputs!$B$8^2)*$B$2+Inputs!$B$8*SQRT($B$2)*MC_Shocks!B238)</f>
        <v>581.26812342896</v>
      </c>
      <c r="E241" s="0" t="n">
        <f aca="false">D241*EXP((Inputs!$B$6-Inputs!$B$7-0.5*Inputs!$B$8^2)*$B$2+Inputs!$B$8*SQRT($B$2)*MC_Shocks!C238)</f>
        <v>582.832134769284</v>
      </c>
      <c r="F241" s="0" t="n">
        <f aca="false">E241*EXP((Inputs!$B$6-Inputs!$B$7-0.5*Inputs!$B$8^2)*$B$2+Inputs!$B$8*SQRT($B$2)*MC_Shocks!D238)</f>
        <v>586.902317328943</v>
      </c>
      <c r="G241" s="0" t="n">
        <f aca="false">F241*EXP((Inputs!$B$6-Inputs!$B$7-0.5*Inputs!$B$8^2)*$B$2+Inputs!$B$8*SQRT($B$2)*MC_Shocks!E238)</f>
        <v>587.373920126143</v>
      </c>
      <c r="H241" s="0" t="n">
        <f aca="false">G241*EXP((Inputs!$B$6-Inputs!$B$7-0.5*Inputs!$B$8^2)*$B$2+Inputs!$B$8*SQRT($B$2)*MC_Shocks!F238)</f>
        <v>592.035441703175</v>
      </c>
      <c r="I241" s="0" t="n">
        <f aca="false">H241*EXP((Inputs!$B$6-Inputs!$B$7-0.5*Inputs!$B$8^2)*$B$2+Inputs!$B$8*SQRT($B$2)*MC_Shocks!G238)</f>
        <v>594.982804983866</v>
      </c>
      <c r="J241" s="0" t="n">
        <f aca="false">I241*EXP((Inputs!$B$6-Inputs!$B$7-0.5*Inputs!$B$8^2)*$B$2+Inputs!$B$8*SQRT($B$2)*MC_Shocks!H238)</f>
        <v>593.34275477269</v>
      </c>
      <c r="K241" s="0" t="n">
        <f aca="false">J241*EXP((Inputs!$B$6-Inputs!$B$7-0.5*Inputs!$B$8^2)*$B$2+Inputs!$B$8*SQRT($B$2)*MC_Shocks!I238)</f>
        <v>597.63088315019</v>
      </c>
      <c r="L241" s="0" t="n">
        <f aca="false">K241*EXP((Inputs!$B$6-Inputs!$B$7-0.5*Inputs!$B$8^2)*$B$2+Inputs!$B$8*SQRT($B$2)*MC_Shocks!J238)</f>
        <v>598.121162407259</v>
      </c>
      <c r="M241" s="0" t="n">
        <f aca="false">L241*EXP((Inputs!$B$6-Inputs!$B$7-0.5*Inputs!$B$8^2)*$B$2+Inputs!$B$8*SQRT($B$2)*MC_Shocks!K238)</f>
        <v>597.674166146714</v>
      </c>
      <c r="N241" s="0" t="n">
        <f aca="false">M241*EXP((Inputs!$B$6-Inputs!$B$7-0.5*Inputs!$B$8^2)*$B$2+Inputs!$B$8*SQRT($B$2)*MC_Shocks!L238)</f>
        <v>595.476777352874</v>
      </c>
      <c r="O241" s="0" t="n">
        <f aca="false">N241*EXP((Inputs!$B$6-Inputs!$B$7-0.5*Inputs!$B$8^2)*$B$2+Inputs!$B$8*SQRT($B$2)*MC_Shocks!M238)</f>
        <v>596.317796108873</v>
      </c>
      <c r="P241" s="0" t="n">
        <f aca="false">O241*EXP((Inputs!$B$6-Inputs!$B$7-0.5*Inputs!$B$8^2)*$B$2+Inputs!$B$8*SQRT($B$2)*MC_Shocks!N238)</f>
        <v>601.107006836544</v>
      </c>
      <c r="Q241" s="0" t="n">
        <f aca="false">P241*EXP((Inputs!$B$6-Inputs!$B$7-0.5*Inputs!$B$8^2)*$B$2+Inputs!$B$8*SQRT($B$2)*MC_Shocks!O238)</f>
        <v>605.418055824508</v>
      </c>
      <c r="R241" s="0" t="n">
        <f aca="false">Q241*EXP((Inputs!$B$6-Inputs!$B$7-0.5*Inputs!$B$8^2)*$B$2+Inputs!$B$8*SQRT($B$2)*MC_Shocks!P238)</f>
        <v>607.174972704974</v>
      </c>
      <c r="S241" s="0" t="n">
        <f aca="false">R241*EXP((Inputs!$B$6-Inputs!$B$7-0.5*Inputs!$B$8^2)*$B$2+Inputs!$B$8*SQRT($B$2)*MC_Shocks!Q238)</f>
        <v>610.12770334604</v>
      </c>
      <c r="T241" s="0" t="n">
        <f aca="false">S241*EXP((Inputs!$B$6-Inputs!$B$7-0.5*Inputs!$B$8^2)*$B$2+Inputs!$B$8*SQRT($B$2)*MC_Shocks!R238)</f>
        <v>616.372158026385</v>
      </c>
      <c r="U241" s="0" t="n">
        <f aca="false">T241*EXP((Inputs!$B$6-Inputs!$B$7-0.5*Inputs!$B$8^2)*$B$2+Inputs!$B$8*SQRT($B$2)*MC_Shocks!S238)</f>
        <v>615.697385010277</v>
      </c>
      <c r="V241" s="0" t="n">
        <f aca="false">U241*EXP((Inputs!$B$6-Inputs!$B$7-0.5*Inputs!$B$8^2)*$B$2+Inputs!$B$8*SQRT($B$2)*MC_Shocks!T238)</f>
        <v>610.330936602074</v>
      </c>
      <c r="W241" s="0" t="n">
        <f aca="false">V241*EXP((Inputs!$B$6-Inputs!$B$7-0.5*Inputs!$B$8^2)*$B$2+Inputs!$B$8*SQRT($B$2)*MC_Shocks!U238)</f>
        <v>616.721453604769</v>
      </c>
      <c r="X241" s="0" t="n">
        <f aca="false">W241*EXP((Inputs!$B$6-Inputs!$B$7-0.5*Inputs!$B$8^2)*$B$2+Inputs!$B$8*SQRT($B$2)*MC_Shocks!V238)</f>
        <v>614.192923626651</v>
      </c>
      <c r="Y241" s="0" t="n">
        <f aca="false">X241*EXP((Inputs!$B$6-Inputs!$B$7-0.5*Inputs!$B$8^2)*$B$2+Inputs!$B$8*SQRT($B$2)*MC_Shocks!W238)</f>
        <v>610.896157035128</v>
      </c>
      <c r="Z241" s="0" t="n">
        <f aca="false">Y241*EXP((Inputs!$B$6-Inputs!$B$7-0.5*Inputs!$B$8^2)*$B$2+Inputs!$B$8*SQRT($B$2)*MC_Shocks!X238)</f>
        <v>602.309931968974</v>
      </c>
      <c r="AA241" s="0" t="n">
        <f aca="false">Z241*EXP((Inputs!$B$6-Inputs!$B$7-0.5*Inputs!$B$8^2)*$B$2+Inputs!$B$8*SQRT($B$2)*MC_Shocks!Y238)</f>
        <v>605.102850173436</v>
      </c>
      <c r="AB241" s="0" t="n">
        <f aca="false">AA241*EXP((Inputs!$B$6-Inputs!$B$7-0.5*Inputs!$B$8^2)*$B$2+Inputs!$B$8*SQRT($B$2)*MC_Shocks!Z238)</f>
        <v>597.425656132738</v>
      </c>
      <c r="AC241" s="0" t="n">
        <f aca="false">AB241*EXP((Inputs!$B$6-Inputs!$B$7-0.5*Inputs!$B$8^2)*$B$2+Inputs!$B$8*SQRT($B$2)*MC_Shocks!AA238)</f>
        <v>593.936496293405</v>
      </c>
      <c r="AD241" s="0" t="n">
        <f aca="false">AC241*EXP((Inputs!$B$6-Inputs!$B$7-0.5*Inputs!$B$8^2)*$B$2+Inputs!$B$8*SQRT($B$2)*MC_Shocks!AB238)</f>
        <v>596.770843102519</v>
      </c>
      <c r="AE241" s="0" t="n">
        <f aca="false">AD241*EXP((Inputs!$B$6-Inputs!$B$7-0.5*Inputs!$B$8^2)*$B$2+Inputs!$B$8*SQRT($B$2)*MC_Shocks!AC238)</f>
        <v>600.25495691261</v>
      </c>
      <c r="AF241" s="0" t="n">
        <f aca="false">AE241*EXP((Inputs!$B$6-Inputs!$B$7-0.5*Inputs!$B$8^2)*$B$2+Inputs!$B$8*SQRT($B$2)*MC_Shocks!AD238)</f>
        <v>597.21601211366</v>
      </c>
      <c r="AG241" s="0" t="n">
        <f aca="false">AF241*EXP((Inputs!$B$6-Inputs!$B$7-0.5*Inputs!$B$8^2)*$B$2+Inputs!$B$8*SQRT($B$2)*MC_Shocks!AE238)</f>
        <v>596.637049897594</v>
      </c>
      <c r="AH241" s="0" t="n">
        <f aca="false">AG241*EXP((Inputs!$B$6-Inputs!$B$7-0.5*Inputs!$B$8^2)*$B$2+Inputs!$B$8*SQRT($B$2)*MC_Shocks!AF238)</f>
        <v>592.577129718551</v>
      </c>
      <c r="AI241" s="0" t="n">
        <f aca="false">AH241*EXP((Inputs!$B$6-Inputs!$B$7-0.5*Inputs!$B$8^2)*$B$2+Inputs!$B$8*SQRT($B$2)*MC_Shocks!AG238)</f>
        <v>590.060431941055</v>
      </c>
      <c r="AJ241" s="0" t="n">
        <f aca="false">AI241*EXP((Inputs!$B$6-Inputs!$B$7-0.5*Inputs!$B$8^2)*$B$2+Inputs!$B$8*SQRT($B$2)*MC_Shocks!AH238)</f>
        <v>591.363662095141</v>
      </c>
      <c r="AK241" s="0" t="n">
        <f aca="false">AJ241*EXP((Inputs!$B$6-Inputs!$B$7-0.5*Inputs!$B$8^2)*$B$2+Inputs!$B$8*SQRT($B$2)*MC_Shocks!AI238)</f>
        <v>589.070544157317</v>
      </c>
      <c r="AL241" s="0" t="n">
        <f aca="false">AK241*EXP((Inputs!$B$6-Inputs!$B$7-0.5*Inputs!$B$8^2)*$B$2+Inputs!$B$8*SQRT($B$2)*MC_Shocks!AJ238)</f>
        <v>587.985874810059</v>
      </c>
      <c r="AM241" s="0" t="n">
        <f aca="false">AL241*EXP((Inputs!$B$6-Inputs!$B$7-0.5*Inputs!$B$8^2)*$B$2+Inputs!$B$8*SQRT($B$2)*MC_Shocks!AK238)</f>
        <v>581.248160369084</v>
      </c>
      <c r="AN241" s="0" t="n">
        <f aca="false">AM241*EXP((Inputs!$B$6-Inputs!$B$7-0.5*Inputs!$B$8^2)*$B$2+Inputs!$B$8*SQRT($B$2)*MC_Shocks!AL238)</f>
        <v>586.551114887642</v>
      </c>
      <c r="AO241" s="0" t="n">
        <f aca="false">AN241*EXP((Inputs!$B$6-Inputs!$B$7-0.5*Inputs!$B$8^2)*$B$2+Inputs!$B$8*SQRT($B$2)*MC_Shocks!AM238)</f>
        <v>588.984862393972</v>
      </c>
      <c r="AP241" s="0" t="n">
        <f aca="false">AO241*EXP((Inputs!$B$6-Inputs!$B$7-0.5*Inputs!$B$8^2)*$B$2+Inputs!$B$8*SQRT($B$2)*MC_Shocks!AN238)</f>
        <v>592.757215559132</v>
      </c>
      <c r="AQ241" s="0" t="n">
        <f aca="false">AP241*EXP((Inputs!$B$6-Inputs!$B$7-0.5*Inputs!$B$8^2)*$B$2+Inputs!$B$8*SQRT($B$2)*MC_Shocks!AO238)</f>
        <v>598.912864563173</v>
      </c>
      <c r="AR241" s="0" t="n">
        <f aca="false">AQ241*EXP((Inputs!$B$6-Inputs!$B$7-0.5*Inputs!$B$8^2)*$B$2+Inputs!$B$8*SQRT($B$2)*MC_Shocks!AP238)</f>
        <v>595.061085827386</v>
      </c>
      <c r="AS241" s="0" t="n">
        <f aca="false">AR241*EXP((Inputs!$B$6-Inputs!$B$7-0.5*Inputs!$B$8^2)*$B$2+Inputs!$B$8*SQRT($B$2)*MC_Shocks!AQ238)</f>
        <v>593.427626938757</v>
      </c>
      <c r="AT241" s="0" t="n">
        <f aca="false">AS241*EXP((Inputs!$B$6-Inputs!$B$7-0.5*Inputs!$B$8^2)*$B$2+Inputs!$B$8*SQRT($B$2)*MC_Shocks!AR238)</f>
        <v>584.629284360767</v>
      </c>
      <c r="AU241" s="0" t="n">
        <f aca="false">AT241*EXP((Inputs!$B$6-Inputs!$B$7-0.5*Inputs!$B$8^2)*$B$2+Inputs!$B$8*SQRT($B$2)*MC_Shocks!AS238)</f>
        <v>599.433549149159</v>
      </c>
      <c r="AV241" s="0" t="n">
        <f aca="false">AU241*EXP((Inputs!$B$6-Inputs!$B$7-0.5*Inputs!$B$8^2)*$B$2+Inputs!$B$8*SQRT($B$2)*MC_Shocks!AT238)</f>
        <v>598.779129331437</v>
      </c>
      <c r="AW241" s="0" t="n">
        <f aca="false">AV241*EXP((Inputs!$B$6-Inputs!$B$7-0.5*Inputs!$B$8^2)*$B$2+Inputs!$B$8*SQRT($B$2)*MC_Shocks!AU238)</f>
        <v>603.790518074812</v>
      </c>
      <c r="AX241" s="0" t="n">
        <f aca="false">AW241*EXP((Inputs!$B$6-Inputs!$B$7-0.5*Inputs!$B$8^2)*$B$2+Inputs!$B$8*SQRT($B$2)*MC_Shocks!AV238)</f>
        <v>597.94534716147</v>
      </c>
      <c r="AY241" s="0" t="n">
        <f aca="false">AX241*EXP((Inputs!$B$6-Inputs!$B$7-0.5*Inputs!$B$8^2)*$B$2+Inputs!$B$8*SQRT($B$2)*MC_Shocks!AW238)</f>
        <v>602.74727450604</v>
      </c>
      <c r="AZ241" s="0" t="n">
        <f aca="false">AY241*EXP((Inputs!$B$6-Inputs!$B$7-0.5*Inputs!$B$8^2)*$B$2+Inputs!$B$8*SQRT($B$2)*MC_Shocks!AX238)</f>
        <v>611.75294657565</v>
      </c>
      <c r="BA241" s="0" t="n">
        <f aca="false">AZ241*EXP((Inputs!$B$6-Inputs!$B$7-0.5*Inputs!$B$8^2)*$B$2+Inputs!$B$8*SQRT($B$2)*MC_Shocks!AY238)</f>
        <v>611.518153688659</v>
      </c>
      <c r="BB241" s="0" t="n">
        <f aca="false">BA241*EXP((Inputs!$B$6-Inputs!$B$7-0.5*Inputs!$B$8^2)*$B$2+Inputs!$B$8*SQRT($B$2)*MC_Shocks!AZ238)</f>
        <v>606.691051926223</v>
      </c>
      <c r="BC241" s="0" t="n">
        <f aca="false">BB241*EXP((Inputs!$B$6-Inputs!$B$7-0.5*Inputs!$B$8^2)*$B$2+Inputs!$B$8*SQRT($B$2)*MC_Shocks!BA238)</f>
        <v>606.080579899358</v>
      </c>
      <c r="BD241" s="0" t="n">
        <f aca="false">BC241*EXP((Inputs!$B$6-Inputs!$B$7-0.5*Inputs!$B$8^2)*$B$2+Inputs!$B$8*SQRT($B$2)*MC_Shocks!BB238)</f>
        <v>595.524460063078</v>
      </c>
      <c r="BE241" s="0" t="n">
        <f aca="false">BD241*EXP((Inputs!$B$6-Inputs!$B$7-0.5*Inputs!$B$8^2)*$B$2+Inputs!$B$8*SQRT($B$2)*MC_Shocks!BC238)</f>
        <v>595.401660095463</v>
      </c>
      <c r="BF241" s="0" t="n">
        <f aca="false">BE241*EXP((Inputs!$B$6-Inputs!$B$7-0.5*Inputs!$B$8^2)*$B$2+Inputs!$B$8*SQRT($B$2)*MC_Shocks!BD238)</f>
        <v>599.348519682463</v>
      </c>
      <c r="BG241" s="0" t="n">
        <f aca="false">BF241*EXP((Inputs!$B$6-Inputs!$B$7-0.5*Inputs!$B$8^2)*$B$2+Inputs!$B$8*SQRT($B$2)*MC_Shocks!BE238)</f>
        <v>599.235052004383</v>
      </c>
      <c r="BH241" s="0" t="n">
        <f aca="false">BG241*EXP((Inputs!$B$6-Inputs!$B$7-0.5*Inputs!$B$8^2)*$B$2+Inputs!$B$8*SQRT($B$2)*MC_Shocks!BF238)</f>
        <v>597.942256476386</v>
      </c>
      <c r="BI241" s="0" t="n">
        <f aca="false">BH241*EXP((Inputs!$B$6-Inputs!$B$7-0.5*Inputs!$B$8^2)*$B$2+Inputs!$B$8*SQRT($B$2)*MC_Shocks!BG238)</f>
        <v>600.506636575177</v>
      </c>
      <c r="BJ241" s="0" t="n">
        <f aca="false">BI241*EXP((Inputs!$B$6-Inputs!$B$7-0.5*Inputs!$B$8^2)*$B$2+Inputs!$B$8*SQRT($B$2)*MC_Shocks!BH238)</f>
        <v>603.447911705836</v>
      </c>
      <c r="BK241" s="0" t="n">
        <f aca="false">BJ241*EXP((Inputs!$B$6-Inputs!$B$7-0.5*Inputs!$B$8^2)*$B$2+Inputs!$B$8*SQRT($B$2)*MC_Shocks!BI238)</f>
        <v>595.609998607254</v>
      </c>
      <c r="BL241" s="0" t="n">
        <f aca="false">BK241*EXP((Inputs!$B$6-Inputs!$B$7-0.5*Inputs!$B$8^2)*$B$2+Inputs!$B$8*SQRT($B$2)*MC_Shocks!BJ238)</f>
        <v>596.086055420723</v>
      </c>
      <c r="BM241" s="0" t="n">
        <f aca="false">BL241*EXP((Inputs!$B$6-Inputs!$B$7-0.5*Inputs!$B$8^2)*$B$2+Inputs!$B$8*SQRT($B$2)*MC_Shocks!BK238)</f>
        <v>607.774513721473</v>
      </c>
      <c r="BN241" s="0" t="n">
        <f aca="false">AVERAGE(C241:BM241)</f>
        <v>598.137309844357</v>
      </c>
      <c r="BO241" s="0" t="n">
        <f aca="false">MAX(B241:BM241)</f>
        <v>616.721453604769</v>
      </c>
      <c r="BP241" s="0" t="n">
        <f aca="false">MAX(BM241-Inputs!$B$4,0)</f>
        <v>32.7745137214727</v>
      </c>
      <c r="BQ241" s="0" t="n">
        <f aca="false">MAX(Inputs!$B$4-BM241,0)</f>
        <v>0</v>
      </c>
      <c r="BR241" s="0" t="n">
        <f aca="false">MAX(BN241-Inputs!$B$4,0)</f>
        <v>23.1373098443571</v>
      </c>
      <c r="BS241" s="0" t="n">
        <f aca="false">IF(BO241&gt;=Inputs!$B$9,0,MAX(BM241-Inputs!$B$4,0))</f>
        <v>0</v>
      </c>
    </row>
    <row r="242" customFormat="false" ht="15" hidden="false" customHeight="false" outlineLevel="0" collapsed="false">
      <c r="A242" s="0" t="n">
        <v>238</v>
      </c>
      <c r="B242" s="0" t="n">
        <f aca="false">Inputs!$B$3</f>
        <v>574.788024902344</v>
      </c>
      <c r="C242" s="0" t="n">
        <f aca="false">B242*EXP((Inputs!$B$6-Inputs!$B$7-0.5*Inputs!$B$8^2)*$B$2+Inputs!$B$8*SQRT($B$2)*MC_Shocks!A239)</f>
        <v>568.786427414061</v>
      </c>
      <c r="D242" s="0" t="n">
        <f aca="false">C242*EXP((Inputs!$B$6-Inputs!$B$7-0.5*Inputs!$B$8^2)*$B$2+Inputs!$B$8*SQRT($B$2)*MC_Shocks!B239)</f>
        <v>568.454752993759</v>
      </c>
      <c r="E242" s="0" t="n">
        <f aca="false">D242*EXP((Inputs!$B$6-Inputs!$B$7-0.5*Inputs!$B$8^2)*$B$2+Inputs!$B$8*SQRT($B$2)*MC_Shocks!C239)</f>
        <v>577.333358358111</v>
      </c>
      <c r="F242" s="0" t="n">
        <f aca="false">E242*EXP((Inputs!$B$6-Inputs!$B$7-0.5*Inputs!$B$8^2)*$B$2+Inputs!$B$8*SQRT($B$2)*MC_Shocks!D239)</f>
        <v>582.467593227848</v>
      </c>
      <c r="G242" s="0" t="n">
        <f aca="false">F242*EXP((Inputs!$B$6-Inputs!$B$7-0.5*Inputs!$B$8^2)*$B$2+Inputs!$B$8*SQRT($B$2)*MC_Shocks!E239)</f>
        <v>580.154891285296</v>
      </c>
      <c r="H242" s="0" t="n">
        <f aca="false">G242*EXP((Inputs!$B$6-Inputs!$B$7-0.5*Inputs!$B$8^2)*$B$2+Inputs!$B$8*SQRT($B$2)*MC_Shocks!F239)</f>
        <v>581.159190598179</v>
      </c>
      <c r="I242" s="0" t="n">
        <f aca="false">H242*EXP((Inputs!$B$6-Inputs!$B$7-0.5*Inputs!$B$8^2)*$B$2+Inputs!$B$8*SQRT($B$2)*MC_Shocks!G239)</f>
        <v>581.204276259847</v>
      </c>
      <c r="J242" s="0" t="n">
        <f aca="false">I242*EXP((Inputs!$B$6-Inputs!$B$7-0.5*Inputs!$B$8^2)*$B$2+Inputs!$B$8*SQRT($B$2)*MC_Shocks!H239)</f>
        <v>577.819879295106</v>
      </c>
      <c r="K242" s="0" t="n">
        <f aca="false">J242*EXP((Inputs!$B$6-Inputs!$B$7-0.5*Inputs!$B$8^2)*$B$2+Inputs!$B$8*SQRT($B$2)*MC_Shocks!I239)</f>
        <v>577.534095935252</v>
      </c>
      <c r="L242" s="0" t="n">
        <f aca="false">K242*EXP((Inputs!$B$6-Inputs!$B$7-0.5*Inputs!$B$8^2)*$B$2+Inputs!$B$8*SQRT($B$2)*MC_Shocks!J239)</f>
        <v>576.307198089177</v>
      </c>
      <c r="M242" s="0" t="n">
        <f aca="false">L242*EXP((Inputs!$B$6-Inputs!$B$7-0.5*Inputs!$B$8^2)*$B$2+Inputs!$B$8*SQRT($B$2)*MC_Shocks!K239)</f>
        <v>576.877309770038</v>
      </c>
      <c r="N242" s="0" t="n">
        <f aca="false">M242*EXP((Inputs!$B$6-Inputs!$B$7-0.5*Inputs!$B$8^2)*$B$2+Inputs!$B$8*SQRT($B$2)*MC_Shocks!L239)</f>
        <v>573.516692395879</v>
      </c>
      <c r="O242" s="0" t="n">
        <f aca="false">N242*EXP((Inputs!$B$6-Inputs!$B$7-0.5*Inputs!$B$8^2)*$B$2+Inputs!$B$8*SQRT($B$2)*MC_Shocks!M239)</f>
        <v>567.79134885814</v>
      </c>
      <c r="P242" s="0" t="n">
        <f aca="false">O242*EXP((Inputs!$B$6-Inputs!$B$7-0.5*Inputs!$B$8^2)*$B$2+Inputs!$B$8*SQRT($B$2)*MC_Shocks!N239)</f>
        <v>567.658983140881</v>
      </c>
      <c r="Q242" s="0" t="n">
        <f aca="false">P242*EXP((Inputs!$B$6-Inputs!$B$7-0.5*Inputs!$B$8^2)*$B$2+Inputs!$B$8*SQRT($B$2)*MC_Shocks!O239)</f>
        <v>575.489596252308</v>
      </c>
      <c r="R242" s="0" t="n">
        <f aca="false">Q242*EXP((Inputs!$B$6-Inputs!$B$7-0.5*Inputs!$B$8^2)*$B$2+Inputs!$B$8*SQRT($B$2)*MC_Shocks!P239)</f>
        <v>575.919325255647</v>
      </c>
      <c r="S242" s="0" t="n">
        <f aca="false">R242*EXP((Inputs!$B$6-Inputs!$B$7-0.5*Inputs!$B$8^2)*$B$2+Inputs!$B$8*SQRT($B$2)*MC_Shocks!Q239)</f>
        <v>574.460533483556</v>
      </c>
      <c r="T242" s="0" t="n">
        <f aca="false">S242*EXP((Inputs!$B$6-Inputs!$B$7-0.5*Inputs!$B$8^2)*$B$2+Inputs!$B$8*SQRT($B$2)*MC_Shocks!R239)</f>
        <v>577.961847527584</v>
      </c>
      <c r="U242" s="0" t="n">
        <f aca="false">T242*EXP((Inputs!$B$6-Inputs!$B$7-0.5*Inputs!$B$8^2)*$B$2+Inputs!$B$8*SQRT($B$2)*MC_Shocks!S239)</f>
        <v>577.290867818791</v>
      </c>
      <c r="V242" s="0" t="n">
        <f aca="false">U242*EXP((Inputs!$B$6-Inputs!$B$7-0.5*Inputs!$B$8^2)*$B$2+Inputs!$B$8*SQRT($B$2)*MC_Shocks!T239)</f>
        <v>585.964731834677</v>
      </c>
      <c r="W242" s="0" t="n">
        <f aca="false">V242*EXP((Inputs!$B$6-Inputs!$B$7-0.5*Inputs!$B$8^2)*$B$2+Inputs!$B$8*SQRT($B$2)*MC_Shocks!U239)</f>
        <v>586.001818676458</v>
      </c>
      <c r="X242" s="0" t="n">
        <f aca="false">W242*EXP((Inputs!$B$6-Inputs!$B$7-0.5*Inputs!$B$8^2)*$B$2+Inputs!$B$8*SQRT($B$2)*MC_Shocks!V239)</f>
        <v>589.322891718811</v>
      </c>
      <c r="Y242" s="0" t="n">
        <f aca="false">X242*EXP((Inputs!$B$6-Inputs!$B$7-0.5*Inputs!$B$8^2)*$B$2+Inputs!$B$8*SQRT($B$2)*MC_Shocks!W239)</f>
        <v>585.86085776462</v>
      </c>
      <c r="Z242" s="0" t="n">
        <f aca="false">Y242*EXP((Inputs!$B$6-Inputs!$B$7-0.5*Inputs!$B$8^2)*$B$2+Inputs!$B$8*SQRT($B$2)*MC_Shocks!X239)</f>
        <v>588.259179607027</v>
      </c>
      <c r="AA242" s="0" t="n">
        <f aca="false">Z242*EXP((Inputs!$B$6-Inputs!$B$7-0.5*Inputs!$B$8^2)*$B$2+Inputs!$B$8*SQRT($B$2)*MC_Shocks!Y239)</f>
        <v>589.599955831278</v>
      </c>
      <c r="AB242" s="0" t="n">
        <f aca="false">AA242*EXP((Inputs!$B$6-Inputs!$B$7-0.5*Inputs!$B$8^2)*$B$2+Inputs!$B$8*SQRT($B$2)*MC_Shocks!Z239)</f>
        <v>589.391313776922</v>
      </c>
      <c r="AC242" s="0" t="n">
        <f aca="false">AB242*EXP((Inputs!$B$6-Inputs!$B$7-0.5*Inputs!$B$8^2)*$B$2+Inputs!$B$8*SQRT($B$2)*MC_Shocks!AA239)</f>
        <v>587.105326606466</v>
      </c>
      <c r="AD242" s="0" t="n">
        <f aca="false">AC242*EXP((Inputs!$B$6-Inputs!$B$7-0.5*Inputs!$B$8^2)*$B$2+Inputs!$B$8*SQRT($B$2)*MC_Shocks!AB239)</f>
        <v>584.196322544857</v>
      </c>
      <c r="AE242" s="0" t="n">
        <f aca="false">AD242*EXP((Inputs!$B$6-Inputs!$B$7-0.5*Inputs!$B$8^2)*$B$2+Inputs!$B$8*SQRT($B$2)*MC_Shocks!AC239)</f>
        <v>585.561558268712</v>
      </c>
      <c r="AF242" s="0" t="n">
        <f aca="false">AE242*EXP((Inputs!$B$6-Inputs!$B$7-0.5*Inputs!$B$8^2)*$B$2+Inputs!$B$8*SQRT($B$2)*MC_Shocks!AD239)</f>
        <v>588.545943570489</v>
      </c>
      <c r="AG242" s="0" t="n">
        <f aca="false">AF242*EXP((Inputs!$B$6-Inputs!$B$7-0.5*Inputs!$B$8^2)*$B$2+Inputs!$B$8*SQRT($B$2)*MC_Shocks!AE239)</f>
        <v>588.007993860174</v>
      </c>
      <c r="AH242" s="0" t="n">
        <f aca="false">AG242*EXP((Inputs!$B$6-Inputs!$B$7-0.5*Inputs!$B$8^2)*$B$2+Inputs!$B$8*SQRT($B$2)*MC_Shocks!AF239)</f>
        <v>589.405119250957</v>
      </c>
      <c r="AI242" s="0" t="n">
        <f aca="false">AH242*EXP((Inputs!$B$6-Inputs!$B$7-0.5*Inputs!$B$8^2)*$B$2+Inputs!$B$8*SQRT($B$2)*MC_Shocks!AG239)</f>
        <v>589.283450334068</v>
      </c>
      <c r="AJ242" s="0" t="n">
        <f aca="false">AI242*EXP((Inputs!$B$6-Inputs!$B$7-0.5*Inputs!$B$8^2)*$B$2+Inputs!$B$8*SQRT($B$2)*MC_Shocks!AH239)</f>
        <v>589.79984800537</v>
      </c>
      <c r="AK242" s="0" t="n">
        <f aca="false">AJ242*EXP((Inputs!$B$6-Inputs!$B$7-0.5*Inputs!$B$8^2)*$B$2+Inputs!$B$8*SQRT($B$2)*MC_Shocks!AI239)</f>
        <v>588.918288110971</v>
      </c>
      <c r="AL242" s="0" t="n">
        <f aca="false">AK242*EXP((Inputs!$B$6-Inputs!$B$7-0.5*Inputs!$B$8^2)*$B$2+Inputs!$B$8*SQRT($B$2)*MC_Shocks!AJ239)</f>
        <v>589.057821434111</v>
      </c>
      <c r="AM242" s="0" t="n">
        <f aca="false">AL242*EXP((Inputs!$B$6-Inputs!$B$7-0.5*Inputs!$B$8^2)*$B$2+Inputs!$B$8*SQRT($B$2)*MC_Shocks!AK239)</f>
        <v>601.858353863014</v>
      </c>
      <c r="AN242" s="0" t="n">
        <f aca="false">AM242*EXP((Inputs!$B$6-Inputs!$B$7-0.5*Inputs!$B$8^2)*$B$2+Inputs!$B$8*SQRT($B$2)*MC_Shocks!AL239)</f>
        <v>603.4050135269</v>
      </c>
      <c r="AO242" s="0" t="n">
        <f aca="false">AN242*EXP((Inputs!$B$6-Inputs!$B$7-0.5*Inputs!$B$8^2)*$B$2+Inputs!$B$8*SQRT($B$2)*MC_Shocks!AM239)</f>
        <v>606.559045897424</v>
      </c>
      <c r="AP242" s="0" t="n">
        <f aca="false">AO242*EXP((Inputs!$B$6-Inputs!$B$7-0.5*Inputs!$B$8^2)*$B$2+Inputs!$B$8*SQRT($B$2)*MC_Shocks!AN239)</f>
        <v>608.727815291238</v>
      </c>
      <c r="AQ242" s="0" t="n">
        <f aca="false">AP242*EXP((Inputs!$B$6-Inputs!$B$7-0.5*Inputs!$B$8^2)*$B$2+Inputs!$B$8*SQRT($B$2)*MC_Shocks!AO239)</f>
        <v>607.517294298634</v>
      </c>
      <c r="AR242" s="0" t="n">
        <f aca="false">AQ242*EXP((Inputs!$B$6-Inputs!$B$7-0.5*Inputs!$B$8^2)*$B$2+Inputs!$B$8*SQRT($B$2)*MC_Shocks!AP239)</f>
        <v>613.843577823581</v>
      </c>
      <c r="AS242" s="0" t="n">
        <f aca="false">AR242*EXP((Inputs!$B$6-Inputs!$B$7-0.5*Inputs!$B$8^2)*$B$2+Inputs!$B$8*SQRT($B$2)*MC_Shocks!AQ239)</f>
        <v>612.485135364334</v>
      </c>
      <c r="AT242" s="0" t="n">
        <f aca="false">AS242*EXP((Inputs!$B$6-Inputs!$B$7-0.5*Inputs!$B$8^2)*$B$2+Inputs!$B$8*SQRT($B$2)*MC_Shocks!AR239)</f>
        <v>617.691231758255</v>
      </c>
      <c r="AU242" s="0" t="n">
        <f aca="false">AT242*EXP((Inputs!$B$6-Inputs!$B$7-0.5*Inputs!$B$8^2)*$B$2+Inputs!$B$8*SQRT($B$2)*MC_Shocks!AS239)</f>
        <v>616.11386008749</v>
      </c>
      <c r="AV242" s="0" t="n">
        <f aca="false">AU242*EXP((Inputs!$B$6-Inputs!$B$7-0.5*Inputs!$B$8^2)*$B$2+Inputs!$B$8*SQRT($B$2)*MC_Shocks!AT239)</f>
        <v>611.497390312446</v>
      </c>
      <c r="AW242" s="0" t="n">
        <f aca="false">AV242*EXP((Inputs!$B$6-Inputs!$B$7-0.5*Inputs!$B$8^2)*$B$2+Inputs!$B$8*SQRT($B$2)*MC_Shocks!AU239)</f>
        <v>613.330344616077</v>
      </c>
      <c r="AX242" s="0" t="n">
        <f aca="false">AW242*EXP((Inputs!$B$6-Inputs!$B$7-0.5*Inputs!$B$8^2)*$B$2+Inputs!$B$8*SQRT($B$2)*MC_Shocks!AV239)</f>
        <v>608.036386118053</v>
      </c>
      <c r="AY242" s="0" t="n">
        <f aca="false">AX242*EXP((Inputs!$B$6-Inputs!$B$7-0.5*Inputs!$B$8^2)*$B$2+Inputs!$B$8*SQRT($B$2)*MC_Shocks!AW239)</f>
        <v>610.68316094673</v>
      </c>
      <c r="AZ242" s="0" t="n">
        <f aca="false">AY242*EXP((Inputs!$B$6-Inputs!$B$7-0.5*Inputs!$B$8^2)*$B$2+Inputs!$B$8*SQRT($B$2)*MC_Shocks!AX239)</f>
        <v>604.982408154232</v>
      </c>
      <c r="BA242" s="0" t="n">
        <f aca="false">AZ242*EXP((Inputs!$B$6-Inputs!$B$7-0.5*Inputs!$B$8^2)*$B$2+Inputs!$B$8*SQRT($B$2)*MC_Shocks!AY239)</f>
        <v>603.510253007096</v>
      </c>
      <c r="BB242" s="0" t="n">
        <f aca="false">BA242*EXP((Inputs!$B$6-Inputs!$B$7-0.5*Inputs!$B$8^2)*$B$2+Inputs!$B$8*SQRT($B$2)*MC_Shocks!AZ239)</f>
        <v>596.750737770553</v>
      </c>
      <c r="BC242" s="0" t="n">
        <f aca="false">BB242*EXP((Inputs!$B$6-Inputs!$B$7-0.5*Inputs!$B$8^2)*$B$2+Inputs!$B$8*SQRT($B$2)*MC_Shocks!BA239)</f>
        <v>610.328804634901</v>
      </c>
      <c r="BD242" s="0" t="n">
        <f aca="false">BC242*EXP((Inputs!$B$6-Inputs!$B$7-0.5*Inputs!$B$8^2)*$B$2+Inputs!$B$8*SQRT($B$2)*MC_Shocks!BB239)</f>
        <v>602.429934311334</v>
      </c>
      <c r="BE242" s="0" t="n">
        <f aca="false">BD242*EXP((Inputs!$B$6-Inputs!$B$7-0.5*Inputs!$B$8^2)*$B$2+Inputs!$B$8*SQRT($B$2)*MC_Shocks!BC239)</f>
        <v>602.533669468354</v>
      </c>
      <c r="BF242" s="0" t="n">
        <f aca="false">BE242*EXP((Inputs!$B$6-Inputs!$B$7-0.5*Inputs!$B$8^2)*$B$2+Inputs!$B$8*SQRT($B$2)*MC_Shocks!BD239)</f>
        <v>608.080736016935</v>
      </c>
      <c r="BG242" s="0" t="n">
        <f aca="false">BF242*EXP((Inputs!$B$6-Inputs!$B$7-0.5*Inputs!$B$8^2)*$B$2+Inputs!$B$8*SQRT($B$2)*MC_Shocks!BE239)</f>
        <v>613.158581176365</v>
      </c>
      <c r="BH242" s="0" t="n">
        <f aca="false">BG242*EXP((Inputs!$B$6-Inputs!$B$7-0.5*Inputs!$B$8^2)*$B$2+Inputs!$B$8*SQRT($B$2)*MC_Shocks!BF239)</f>
        <v>617.371895867056</v>
      </c>
      <c r="BI242" s="0" t="n">
        <f aca="false">BH242*EXP((Inputs!$B$6-Inputs!$B$7-0.5*Inputs!$B$8^2)*$B$2+Inputs!$B$8*SQRT($B$2)*MC_Shocks!BG239)</f>
        <v>615.878287130897</v>
      </c>
      <c r="BJ242" s="0" t="n">
        <f aca="false">BI242*EXP((Inputs!$B$6-Inputs!$B$7-0.5*Inputs!$B$8^2)*$B$2+Inputs!$B$8*SQRT($B$2)*MC_Shocks!BH239)</f>
        <v>622.573579773688</v>
      </c>
      <c r="BK242" s="0" t="n">
        <f aca="false">BJ242*EXP((Inputs!$B$6-Inputs!$B$7-0.5*Inputs!$B$8^2)*$B$2+Inputs!$B$8*SQRT($B$2)*MC_Shocks!BI239)</f>
        <v>627.160221952414</v>
      </c>
      <c r="BL242" s="0" t="n">
        <f aca="false">BK242*EXP((Inputs!$B$6-Inputs!$B$7-0.5*Inputs!$B$8^2)*$B$2+Inputs!$B$8*SQRT($B$2)*MC_Shocks!BJ239)</f>
        <v>628.276614030496</v>
      </c>
      <c r="BM242" s="0" t="n">
        <f aca="false">BL242*EXP((Inputs!$B$6-Inputs!$B$7-0.5*Inputs!$B$8^2)*$B$2+Inputs!$B$8*SQRT($B$2)*MC_Shocks!BK239)</f>
        <v>629.536215979854</v>
      </c>
      <c r="BN242" s="0" t="n">
        <f aca="false">AVERAGE(C242:BM242)</f>
        <v>594.393510132282</v>
      </c>
      <c r="BO242" s="0" t="n">
        <f aca="false">MAX(B242:BM242)</f>
        <v>629.536215979854</v>
      </c>
      <c r="BP242" s="0" t="n">
        <f aca="false">MAX(BM242-Inputs!$B$4,0)</f>
        <v>54.5362159798542</v>
      </c>
      <c r="BQ242" s="0" t="n">
        <f aca="false">MAX(Inputs!$B$4-BM242,0)</f>
        <v>0</v>
      </c>
      <c r="BR242" s="0" t="n">
        <f aca="false">MAX(BN242-Inputs!$B$4,0)</f>
        <v>19.3935101322821</v>
      </c>
      <c r="BS242" s="0" t="n">
        <f aca="false">IF(BO242&gt;=Inputs!$B$9,0,MAX(BM242-Inputs!$B$4,0))</f>
        <v>0</v>
      </c>
    </row>
    <row r="243" customFormat="false" ht="15" hidden="false" customHeight="false" outlineLevel="0" collapsed="false">
      <c r="A243" s="0" t="n">
        <v>239</v>
      </c>
      <c r="B243" s="0" t="n">
        <f aca="false">Inputs!$B$3</f>
        <v>574.788024902344</v>
      </c>
      <c r="C243" s="0" t="n">
        <f aca="false">B243*EXP((Inputs!$B$6-Inputs!$B$7-0.5*Inputs!$B$8^2)*$B$2+Inputs!$B$8*SQRT($B$2)*MC_Shocks!A240)</f>
        <v>573.457966930326</v>
      </c>
      <c r="D243" s="0" t="n">
        <f aca="false">C243*EXP((Inputs!$B$6-Inputs!$B$7-0.5*Inputs!$B$8^2)*$B$2+Inputs!$B$8*SQRT($B$2)*MC_Shocks!B240)</f>
        <v>569.388361890605</v>
      </c>
      <c r="E243" s="0" t="n">
        <f aca="false">D243*EXP((Inputs!$B$6-Inputs!$B$7-0.5*Inputs!$B$8^2)*$B$2+Inputs!$B$8*SQRT($B$2)*MC_Shocks!C240)</f>
        <v>575.058246263247</v>
      </c>
      <c r="F243" s="0" t="n">
        <f aca="false">E243*EXP((Inputs!$B$6-Inputs!$B$7-0.5*Inputs!$B$8^2)*$B$2+Inputs!$B$8*SQRT($B$2)*MC_Shocks!D240)</f>
        <v>581.130506786052</v>
      </c>
      <c r="G243" s="0" t="n">
        <f aca="false">F243*EXP((Inputs!$B$6-Inputs!$B$7-0.5*Inputs!$B$8^2)*$B$2+Inputs!$B$8*SQRT($B$2)*MC_Shocks!E240)</f>
        <v>577.12338382959</v>
      </c>
      <c r="H243" s="0" t="n">
        <f aca="false">G243*EXP((Inputs!$B$6-Inputs!$B$7-0.5*Inputs!$B$8^2)*$B$2+Inputs!$B$8*SQRT($B$2)*MC_Shocks!F240)</f>
        <v>576.47411384804</v>
      </c>
      <c r="I243" s="0" t="n">
        <f aca="false">H243*EXP((Inputs!$B$6-Inputs!$B$7-0.5*Inputs!$B$8^2)*$B$2+Inputs!$B$8*SQRT($B$2)*MC_Shocks!G240)</f>
        <v>575.872909648031</v>
      </c>
      <c r="J243" s="0" t="n">
        <f aca="false">I243*EXP((Inputs!$B$6-Inputs!$B$7-0.5*Inputs!$B$8^2)*$B$2+Inputs!$B$8*SQRT($B$2)*MC_Shocks!H240)</f>
        <v>575.778053747156</v>
      </c>
      <c r="K243" s="0" t="n">
        <f aca="false">J243*EXP((Inputs!$B$6-Inputs!$B$7-0.5*Inputs!$B$8^2)*$B$2+Inputs!$B$8*SQRT($B$2)*MC_Shocks!I240)</f>
        <v>576.126145638613</v>
      </c>
      <c r="L243" s="0" t="n">
        <f aca="false">K243*EXP((Inputs!$B$6-Inputs!$B$7-0.5*Inputs!$B$8^2)*$B$2+Inputs!$B$8*SQRT($B$2)*MC_Shocks!J240)</f>
        <v>580.524718895827</v>
      </c>
      <c r="M243" s="0" t="n">
        <f aca="false">L243*EXP((Inputs!$B$6-Inputs!$B$7-0.5*Inputs!$B$8^2)*$B$2+Inputs!$B$8*SQRT($B$2)*MC_Shocks!K240)</f>
        <v>577.148191336469</v>
      </c>
      <c r="N243" s="0" t="n">
        <f aca="false">M243*EXP((Inputs!$B$6-Inputs!$B$7-0.5*Inputs!$B$8^2)*$B$2+Inputs!$B$8*SQRT($B$2)*MC_Shocks!L240)</f>
        <v>573.340255336365</v>
      </c>
      <c r="O243" s="0" t="n">
        <f aca="false">N243*EXP((Inputs!$B$6-Inputs!$B$7-0.5*Inputs!$B$8^2)*$B$2+Inputs!$B$8*SQRT($B$2)*MC_Shocks!M240)</f>
        <v>579.047051818335</v>
      </c>
      <c r="P243" s="0" t="n">
        <f aca="false">O243*EXP((Inputs!$B$6-Inputs!$B$7-0.5*Inputs!$B$8^2)*$B$2+Inputs!$B$8*SQRT($B$2)*MC_Shocks!N240)</f>
        <v>576.98018427263</v>
      </c>
      <c r="Q243" s="0" t="n">
        <f aca="false">P243*EXP((Inputs!$B$6-Inputs!$B$7-0.5*Inputs!$B$8^2)*$B$2+Inputs!$B$8*SQRT($B$2)*MC_Shocks!O240)</f>
        <v>571.281818692219</v>
      </c>
      <c r="R243" s="0" t="n">
        <f aca="false">Q243*EXP((Inputs!$B$6-Inputs!$B$7-0.5*Inputs!$B$8^2)*$B$2+Inputs!$B$8*SQRT($B$2)*MC_Shocks!P240)</f>
        <v>569.141139438241</v>
      </c>
      <c r="S243" s="0" t="n">
        <f aca="false">R243*EXP((Inputs!$B$6-Inputs!$B$7-0.5*Inputs!$B$8^2)*$B$2+Inputs!$B$8*SQRT($B$2)*MC_Shocks!Q240)</f>
        <v>567.706456862426</v>
      </c>
      <c r="T243" s="0" t="n">
        <f aca="false">S243*EXP((Inputs!$B$6-Inputs!$B$7-0.5*Inputs!$B$8^2)*$B$2+Inputs!$B$8*SQRT($B$2)*MC_Shocks!R240)</f>
        <v>574.806964314232</v>
      </c>
      <c r="U243" s="0" t="n">
        <f aca="false">T243*EXP((Inputs!$B$6-Inputs!$B$7-0.5*Inputs!$B$8^2)*$B$2+Inputs!$B$8*SQRT($B$2)*MC_Shocks!S240)</f>
        <v>579.094228682069</v>
      </c>
      <c r="V243" s="0" t="n">
        <f aca="false">U243*EXP((Inputs!$B$6-Inputs!$B$7-0.5*Inputs!$B$8^2)*$B$2+Inputs!$B$8*SQRT($B$2)*MC_Shocks!T240)</f>
        <v>584.445054468218</v>
      </c>
      <c r="W243" s="0" t="n">
        <f aca="false">V243*EXP((Inputs!$B$6-Inputs!$B$7-0.5*Inputs!$B$8^2)*$B$2+Inputs!$B$8*SQRT($B$2)*MC_Shocks!U240)</f>
        <v>588.314647038909</v>
      </c>
      <c r="X243" s="0" t="n">
        <f aca="false">W243*EXP((Inputs!$B$6-Inputs!$B$7-0.5*Inputs!$B$8^2)*$B$2+Inputs!$B$8*SQRT($B$2)*MC_Shocks!V240)</f>
        <v>592.803371054126</v>
      </c>
      <c r="Y243" s="0" t="n">
        <f aca="false">X243*EXP((Inputs!$B$6-Inputs!$B$7-0.5*Inputs!$B$8^2)*$B$2+Inputs!$B$8*SQRT($B$2)*MC_Shocks!W240)</f>
        <v>589.631968275844</v>
      </c>
      <c r="Z243" s="0" t="n">
        <f aca="false">Y243*EXP((Inputs!$B$6-Inputs!$B$7-0.5*Inputs!$B$8^2)*$B$2+Inputs!$B$8*SQRT($B$2)*MC_Shocks!X240)</f>
        <v>588.759266361594</v>
      </c>
      <c r="AA243" s="0" t="n">
        <f aca="false">Z243*EXP((Inputs!$B$6-Inputs!$B$7-0.5*Inputs!$B$8^2)*$B$2+Inputs!$B$8*SQRT($B$2)*MC_Shocks!Y240)</f>
        <v>584.208974817653</v>
      </c>
      <c r="AB243" s="0" t="n">
        <f aca="false">AA243*EXP((Inputs!$B$6-Inputs!$B$7-0.5*Inputs!$B$8^2)*$B$2+Inputs!$B$8*SQRT($B$2)*MC_Shocks!Z240)</f>
        <v>583.289298314039</v>
      </c>
      <c r="AC243" s="0" t="n">
        <f aca="false">AB243*EXP((Inputs!$B$6-Inputs!$B$7-0.5*Inputs!$B$8^2)*$B$2+Inputs!$B$8*SQRT($B$2)*MC_Shocks!AA240)</f>
        <v>586.51872408724</v>
      </c>
      <c r="AD243" s="0" t="n">
        <f aca="false">AC243*EXP((Inputs!$B$6-Inputs!$B$7-0.5*Inputs!$B$8^2)*$B$2+Inputs!$B$8*SQRT($B$2)*MC_Shocks!AB240)</f>
        <v>587.200638330202</v>
      </c>
      <c r="AE243" s="0" t="n">
        <f aca="false">AD243*EXP((Inputs!$B$6-Inputs!$B$7-0.5*Inputs!$B$8^2)*$B$2+Inputs!$B$8*SQRT($B$2)*MC_Shocks!AC240)</f>
        <v>593.397691914411</v>
      </c>
      <c r="AF243" s="0" t="n">
        <f aca="false">AE243*EXP((Inputs!$B$6-Inputs!$B$7-0.5*Inputs!$B$8^2)*$B$2+Inputs!$B$8*SQRT($B$2)*MC_Shocks!AD240)</f>
        <v>588.104315235673</v>
      </c>
      <c r="AG243" s="0" t="n">
        <f aca="false">AF243*EXP((Inputs!$B$6-Inputs!$B$7-0.5*Inputs!$B$8^2)*$B$2+Inputs!$B$8*SQRT($B$2)*MC_Shocks!AE240)</f>
        <v>590.498466132767</v>
      </c>
      <c r="AH243" s="0" t="n">
        <f aca="false">AG243*EXP((Inputs!$B$6-Inputs!$B$7-0.5*Inputs!$B$8^2)*$B$2+Inputs!$B$8*SQRT($B$2)*MC_Shocks!AF240)</f>
        <v>584.734927030501</v>
      </c>
      <c r="AI243" s="0" t="n">
        <f aca="false">AH243*EXP((Inputs!$B$6-Inputs!$B$7-0.5*Inputs!$B$8^2)*$B$2+Inputs!$B$8*SQRT($B$2)*MC_Shocks!AG240)</f>
        <v>585.227145237873</v>
      </c>
      <c r="AJ243" s="0" t="n">
        <f aca="false">AI243*EXP((Inputs!$B$6-Inputs!$B$7-0.5*Inputs!$B$8^2)*$B$2+Inputs!$B$8*SQRT($B$2)*MC_Shocks!AH240)</f>
        <v>588.729849120252</v>
      </c>
      <c r="AK243" s="0" t="n">
        <f aca="false">AJ243*EXP((Inputs!$B$6-Inputs!$B$7-0.5*Inputs!$B$8^2)*$B$2+Inputs!$B$8*SQRT($B$2)*MC_Shocks!AI240)</f>
        <v>587.784336182563</v>
      </c>
      <c r="AL243" s="0" t="n">
        <f aca="false">AK243*EXP((Inputs!$B$6-Inputs!$B$7-0.5*Inputs!$B$8^2)*$B$2+Inputs!$B$8*SQRT($B$2)*MC_Shocks!AJ240)</f>
        <v>590.415483853847</v>
      </c>
      <c r="AM243" s="0" t="n">
        <f aca="false">AL243*EXP((Inputs!$B$6-Inputs!$B$7-0.5*Inputs!$B$8^2)*$B$2+Inputs!$B$8*SQRT($B$2)*MC_Shocks!AK240)</f>
        <v>585.992685568131</v>
      </c>
      <c r="AN243" s="0" t="n">
        <f aca="false">AM243*EXP((Inputs!$B$6-Inputs!$B$7-0.5*Inputs!$B$8^2)*$B$2+Inputs!$B$8*SQRT($B$2)*MC_Shocks!AL240)</f>
        <v>578.364126849201</v>
      </c>
      <c r="AO243" s="0" t="n">
        <f aca="false">AN243*EXP((Inputs!$B$6-Inputs!$B$7-0.5*Inputs!$B$8^2)*$B$2+Inputs!$B$8*SQRT($B$2)*MC_Shocks!AM240)</f>
        <v>580.980311807729</v>
      </c>
      <c r="AP243" s="0" t="n">
        <f aca="false">AO243*EXP((Inputs!$B$6-Inputs!$B$7-0.5*Inputs!$B$8^2)*$B$2+Inputs!$B$8*SQRT($B$2)*MC_Shocks!AN240)</f>
        <v>589.129699559242</v>
      </c>
      <c r="AQ243" s="0" t="n">
        <f aca="false">AP243*EXP((Inputs!$B$6-Inputs!$B$7-0.5*Inputs!$B$8^2)*$B$2+Inputs!$B$8*SQRT($B$2)*MC_Shocks!AO240)</f>
        <v>584.548120098756</v>
      </c>
      <c r="AR243" s="0" t="n">
        <f aca="false">AQ243*EXP((Inputs!$B$6-Inputs!$B$7-0.5*Inputs!$B$8^2)*$B$2+Inputs!$B$8*SQRT($B$2)*MC_Shocks!AP240)</f>
        <v>590.298918971978</v>
      </c>
      <c r="AS243" s="0" t="n">
        <f aca="false">AR243*EXP((Inputs!$B$6-Inputs!$B$7-0.5*Inputs!$B$8^2)*$B$2+Inputs!$B$8*SQRT($B$2)*MC_Shocks!AQ240)</f>
        <v>590.558001292752</v>
      </c>
      <c r="AT243" s="0" t="n">
        <f aca="false">AS243*EXP((Inputs!$B$6-Inputs!$B$7-0.5*Inputs!$B$8^2)*$B$2+Inputs!$B$8*SQRT($B$2)*MC_Shocks!AR240)</f>
        <v>584.388612471466</v>
      </c>
      <c r="AU243" s="0" t="n">
        <f aca="false">AT243*EXP((Inputs!$B$6-Inputs!$B$7-0.5*Inputs!$B$8^2)*$B$2+Inputs!$B$8*SQRT($B$2)*MC_Shocks!AS240)</f>
        <v>579.221137177241</v>
      </c>
      <c r="AV243" s="0" t="n">
        <f aca="false">AU243*EXP((Inputs!$B$6-Inputs!$B$7-0.5*Inputs!$B$8^2)*$B$2+Inputs!$B$8*SQRT($B$2)*MC_Shocks!AT240)</f>
        <v>579.348317810349</v>
      </c>
      <c r="AW243" s="0" t="n">
        <f aca="false">AV243*EXP((Inputs!$B$6-Inputs!$B$7-0.5*Inputs!$B$8^2)*$B$2+Inputs!$B$8*SQRT($B$2)*MC_Shocks!AU240)</f>
        <v>577.546885449088</v>
      </c>
      <c r="AX243" s="0" t="n">
        <f aca="false">AW243*EXP((Inputs!$B$6-Inputs!$B$7-0.5*Inputs!$B$8^2)*$B$2+Inputs!$B$8*SQRT($B$2)*MC_Shocks!AV240)</f>
        <v>571.616702549973</v>
      </c>
      <c r="AY243" s="0" t="n">
        <f aca="false">AX243*EXP((Inputs!$B$6-Inputs!$B$7-0.5*Inputs!$B$8^2)*$B$2+Inputs!$B$8*SQRT($B$2)*MC_Shocks!AW240)</f>
        <v>564.039478575482</v>
      </c>
      <c r="AZ243" s="0" t="n">
        <f aca="false">AY243*EXP((Inputs!$B$6-Inputs!$B$7-0.5*Inputs!$B$8^2)*$B$2+Inputs!$B$8*SQRT($B$2)*MC_Shocks!AX240)</f>
        <v>560.316376842874</v>
      </c>
      <c r="BA243" s="0" t="n">
        <f aca="false">AZ243*EXP((Inputs!$B$6-Inputs!$B$7-0.5*Inputs!$B$8^2)*$B$2+Inputs!$B$8*SQRT($B$2)*MC_Shocks!AY240)</f>
        <v>561.231451447698</v>
      </c>
      <c r="BB243" s="0" t="n">
        <f aca="false">BA243*EXP((Inputs!$B$6-Inputs!$B$7-0.5*Inputs!$B$8^2)*$B$2+Inputs!$B$8*SQRT($B$2)*MC_Shocks!AZ240)</f>
        <v>561.255894055933</v>
      </c>
      <c r="BC243" s="0" t="n">
        <f aca="false">BB243*EXP((Inputs!$B$6-Inputs!$B$7-0.5*Inputs!$B$8^2)*$B$2+Inputs!$B$8*SQRT($B$2)*MC_Shocks!BA240)</f>
        <v>559.081337097369</v>
      </c>
      <c r="BD243" s="0" t="n">
        <f aca="false">BC243*EXP((Inputs!$B$6-Inputs!$B$7-0.5*Inputs!$B$8^2)*$B$2+Inputs!$B$8*SQRT($B$2)*MC_Shocks!BB240)</f>
        <v>560.030282504193</v>
      </c>
      <c r="BE243" s="0" t="n">
        <f aca="false">BD243*EXP((Inputs!$B$6-Inputs!$B$7-0.5*Inputs!$B$8^2)*$B$2+Inputs!$B$8*SQRT($B$2)*MC_Shocks!BC240)</f>
        <v>564.723187392575</v>
      </c>
      <c r="BF243" s="0" t="n">
        <f aca="false">BE243*EXP((Inputs!$B$6-Inputs!$B$7-0.5*Inputs!$B$8^2)*$B$2+Inputs!$B$8*SQRT($B$2)*MC_Shocks!BD240)</f>
        <v>566.545046895567</v>
      </c>
      <c r="BG243" s="0" t="n">
        <f aca="false">BF243*EXP((Inputs!$B$6-Inputs!$B$7-0.5*Inputs!$B$8^2)*$B$2+Inputs!$B$8*SQRT($B$2)*MC_Shocks!BE240)</f>
        <v>566.053493926563</v>
      </c>
      <c r="BH243" s="0" t="n">
        <f aca="false">BG243*EXP((Inputs!$B$6-Inputs!$B$7-0.5*Inputs!$B$8^2)*$B$2+Inputs!$B$8*SQRT($B$2)*MC_Shocks!BF240)</f>
        <v>570.290153595829</v>
      </c>
      <c r="BI243" s="0" t="n">
        <f aca="false">BH243*EXP((Inputs!$B$6-Inputs!$B$7-0.5*Inputs!$B$8^2)*$B$2+Inputs!$B$8*SQRT($B$2)*MC_Shocks!BG240)</f>
        <v>566.017584322338</v>
      </c>
      <c r="BJ243" s="0" t="n">
        <f aca="false">BI243*EXP((Inputs!$B$6-Inputs!$B$7-0.5*Inputs!$B$8^2)*$B$2+Inputs!$B$8*SQRT($B$2)*MC_Shocks!BH240)</f>
        <v>565.061850582512</v>
      </c>
      <c r="BK243" s="0" t="n">
        <f aca="false">BJ243*EXP((Inputs!$B$6-Inputs!$B$7-0.5*Inputs!$B$8^2)*$B$2+Inputs!$B$8*SQRT($B$2)*MC_Shocks!BI240)</f>
        <v>564.214388193875</v>
      </c>
      <c r="BL243" s="0" t="n">
        <f aca="false">BK243*EXP((Inputs!$B$6-Inputs!$B$7-0.5*Inputs!$B$8^2)*$B$2+Inputs!$B$8*SQRT($B$2)*MC_Shocks!BJ240)</f>
        <v>558.757699647621</v>
      </c>
      <c r="BM243" s="0" t="n">
        <f aca="false">BL243*EXP((Inputs!$B$6-Inputs!$B$7-0.5*Inputs!$B$8^2)*$B$2+Inputs!$B$8*SQRT($B$2)*MC_Shocks!BK240)</f>
        <v>556.95219385326</v>
      </c>
      <c r="BN243" s="0" t="n">
        <f aca="false">AVERAGE(C243:BM243)</f>
        <v>577.14458403533</v>
      </c>
      <c r="BO243" s="0" t="n">
        <f aca="false">MAX(B243:BM243)</f>
        <v>593.397691914411</v>
      </c>
      <c r="BP243" s="0" t="n">
        <f aca="false">MAX(BM243-Inputs!$B$4,0)</f>
        <v>0</v>
      </c>
      <c r="BQ243" s="0" t="n">
        <f aca="false">MAX(Inputs!$B$4-BM243,0)</f>
        <v>18.0478061467396</v>
      </c>
      <c r="BR243" s="0" t="n">
        <f aca="false">MAX(BN243-Inputs!$B$4,0)</f>
        <v>2.14458403532979</v>
      </c>
      <c r="BS243" s="0" t="n">
        <f aca="false">IF(BO243&gt;=Inputs!$B$9,0,MAX(BM243-Inputs!$B$4,0))</f>
        <v>0</v>
      </c>
    </row>
    <row r="244" customFormat="false" ht="15" hidden="false" customHeight="false" outlineLevel="0" collapsed="false">
      <c r="A244" s="0" t="n">
        <v>240</v>
      </c>
      <c r="B244" s="0" t="n">
        <f aca="false">Inputs!$B$3</f>
        <v>574.788024902344</v>
      </c>
      <c r="C244" s="0" t="n">
        <f aca="false">B244*EXP((Inputs!$B$6-Inputs!$B$7-0.5*Inputs!$B$8^2)*$B$2+Inputs!$B$8*SQRT($B$2)*MC_Shocks!A241)</f>
        <v>565.457463818155</v>
      </c>
      <c r="D244" s="0" t="n">
        <f aca="false">C244*EXP((Inputs!$B$6-Inputs!$B$7-0.5*Inputs!$B$8^2)*$B$2+Inputs!$B$8*SQRT($B$2)*MC_Shocks!B241)</f>
        <v>574.154564136999</v>
      </c>
      <c r="E244" s="0" t="n">
        <f aca="false">D244*EXP((Inputs!$B$6-Inputs!$B$7-0.5*Inputs!$B$8^2)*$B$2+Inputs!$B$8*SQRT($B$2)*MC_Shocks!C241)</f>
        <v>569.954479025381</v>
      </c>
      <c r="F244" s="0" t="n">
        <f aca="false">E244*EXP((Inputs!$B$6-Inputs!$B$7-0.5*Inputs!$B$8^2)*$B$2+Inputs!$B$8*SQRT($B$2)*MC_Shocks!D241)</f>
        <v>577.225731348744</v>
      </c>
      <c r="G244" s="0" t="n">
        <f aca="false">F244*EXP((Inputs!$B$6-Inputs!$B$7-0.5*Inputs!$B$8^2)*$B$2+Inputs!$B$8*SQRT($B$2)*MC_Shocks!E241)</f>
        <v>577.454618212343</v>
      </c>
      <c r="H244" s="0" t="n">
        <f aca="false">G244*EXP((Inputs!$B$6-Inputs!$B$7-0.5*Inputs!$B$8^2)*$B$2+Inputs!$B$8*SQRT($B$2)*MC_Shocks!F241)</f>
        <v>580.102741843222</v>
      </c>
      <c r="I244" s="0" t="n">
        <f aca="false">H244*EXP((Inputs!$B$6-Inputs!$B$7-0.5*Inputs!$B$8^2)*$B$2+Inputs!$B$8*SQRT($B$2)*MC_Shocks!G241)</f>
        <v>577.912184355961</v>
      </c>
      <c r="J244" s="0" t="n">
        <f aca="false">I244*EXP((Inputs!$B$6-Inputs!$B$7-0.5*Inputs!$B$8^2)*$B$2+Inputs!$B$8*SQRT($B$2)*MC_Shocks!H241)</f>
        <v>578.920841767297</v>
      </c>
      <c r="K244" s="0" t="n">
        <f aca="false">J244*EXP((Inputs!$B$6-Inputs!$B$7-0.5*Inputs!$B$8^2)*$B$2+Inputs!$B$8*SQRT($B$2)*MC_Shocks!I241)</f>
        <v>581.970866807752</v>
      </c>
      <c r="L244" s="0" t="n">
        <f aca="false">K244*EXP((Inputs!$B$6-Inputs!$B$7-0.5*Inputs!$B$8^2)*$B$2+Inputs!$B$8*SQRT($B$2)*MC_Shocks!J241)</f>
        <v>585.102230839629</v>
      </c>
      <c r="M244" s="0" t="n">
        <f aca="false">L244*EXP((Inputs!$B$6-Inputs!$B$7-0.5*Inputs!$B$8^2)*$B$2+Inputs!$B$8*SQRT($B$2)*MC_Shocks!K241)</f>
        <v>588.765022144381</v>
      </c>
      <c r="N244" s="0" t="n">
        <f aca="false">M244*EXP((Inputs!$B$6-Inputs!$B$7-0.5*Inputs!$B$8^2)*$B$2+Inputs!$B$8*SQRT($B$2)*MC_Shocks!L241)</f>
        <v>587.102557385917</v>
      </c>
      <c r="O244" s="0" t="n">
        <f aca="false">N244*EXP((Inputs!$B$6-Inputs!$B$7-0.5*Inputs!$B$8^2)*$B$2+Inputs!$B$8*SQRT($B$2)*MC_Shocks!M241)</f>
        <v>584.924729949639</v>
      </c>
      <c r="P244" s="0" t="n">
        <f aca="false">O244*EXP((Inputs!$B$6-Inputs!$B$7-0.5*Inputs!$B$8^2)*$B$2+Inputs!$B$8*SQRT($B$2)*MC_Shocks!N241)</f>
        <v>577.628518983679</v>
      </c>
      <c r="Q244" s="0" t="n">
        <f aca="false">P244*EXP((Inputs!$B$6-Inputs!$B$7-0.5*Inputs!$B$8^2)*$B$2+Inputs!$B$8*SQRT($B$2)*MC_Shocks!O241)</f>
        <v>580.085766014657</v>
      </c>
      <c r="R244" s="0" t="n">
        <f aca="false">Q244*EXP((Inputs!$B$6-Inputs!$B$7-0.5*Inputs!$B$8^2)*$B$2+Inputs!$B$8*SQRT($B$2)*MC_Shocks!P241)</f>
        <v>585.143292011174</v>
      </c>
      <c r="S244" s="0" t="n">
        <f aca="false">R244*EXP((Inputs!$B$6-Inputs!$B$7-0.5*Inputs!$B$8^2)*$B$2+Inputs!$B$8*SQRT($B$2)*MC_Shocks!Q241)</f>
        <v>592.748745285939</v>
      </c>
      <c r="T244" s="0" t="n">
        <f aca="false">S244*EXP((Inputs!$B$6-Inputs!$B$7-0.5*Inputs!$B$8^2)*$B$2+Inputs!$B$8*SQRT($B$2)*MC_Shocks!R241)</f>
        <v>594.241533337071</v>
      </c>
      <c r="U244" s="0" t="n">
        <f aca="false">T244*EXP((Inputs!$B$6-Inputs!$B$7-0.5*Inputs!$B$8^2)*$B$2+Inputs!$B$8*SQRT($B$2)*MC_Shocks!S241)</f>
        <v>590.694954123582</v>
      </c>
      <c r="V244" s="0" t="n">
        <f aca="false">U244*EXP((Inputs!$B$6-Inputs!$B$7-0.5*Inputs!$B$8^2)*$B$2+Inputs!$B$8*SQRT($B$2)*MC_Shocks!T241)</f>
        <v>582.850698804261</v>
      </c>
      <c r="W244" s="0" t="n">
        <f aca="false">V244*EXP((Inputs!$B$6-Inputs!$B$7-0.5*Inputs!$B$8^2)*$B$2+Inputs!$B$8*SQRT($B$2)*MC_Shocks!U241)</f>
        <v>587.74247928911</v>
      </c>
      <c r="X244" s="0" t="n">
        <f aca="false">W244*EXP((Inputs!$B$6-Inputs!$B$7-0.5*Inputs!$B$8^2)*$B$2+Inputs!$B$8*SQRT($B$2)*MC_Shocks!V241)</f>
        <v>579.481319883286</v>
      </c>
      <c r="Y244" s="0" t="n">
        <f aca="false">X244*EXP((Inputs!$B$6-Inputs!$B$7-0.5*Inputs!$B$8^2)*$B$2+Inputs!$B$8*SQRT($B$2)*MC_Shocks!W241)</f>
        <v>577.972191677788</v>
      </c>
      <c r="Z244" s="0" t="n">
        <f aca="false">Y244*EXP((Inputs!$B$6-Inputs!$B$7-0.5*Inputs!$B$8^2)*$B$2+Inputs!$B$8*SQRT($B$2)*MC_Shocks!X241)</f>
        <v>576.99907687273</v>
      </c>
      <c r="AA244" s="0" t="n">
        <f aca="false">Z244*EXP((Inputs!$B$6-Inputs!$B$7-0.5*Inputs!$B$8^2)*$B$2+Inputs!$B$8*SQRT($B$2)*MC_Shocks!Y241)</f>
        <v>576.735646253201</v>
      </c>
      <c r="AB244" s="0" t="n">
        <f aca="false">AA244*EXP((Inputs!$B$6-Inputs!$B$7-0.5*Inputs!$B$8^2)*$B$2+Inputs!$B$8*SQRT($B$2)*MC_Shocks!Z241)</f>
        <v>576.953894514756</v>
      </c>
      <c r="AC244" s="0" t="n">
        <f aca="false">AB244*EXP((Inputs!$B$6-Inputs!$B$7-0.5*Inputs!$B$8^2)*$B$2+Inputs!$B$8*SQRT($B$2)*MC_Shocks!AA241)</f>
        <v>577.641020937366</v>
      </c>
      <c r="AD244" s="0" t="n">
        <f aca="false">AC244*EXP((Inputs!$B$6-Inputs!$B$7-0.5*Inputs!$B$8^2)*$B$2+Inputs!$B$8*SQRT($B$2)*MC_Shocks!AB241)</f>
        <v>566.731671884964</v>
      </c>
      <c r="AE244" s="0" t="n">
        <f aca="false">AD244*EXP((Inputs!$B$6-Inputs!$B$7-0.5*Inputs!$B$8^2)*$B$2+Inputs!$B$8*SQRT($B$2)*MC_Shocks!AC241)</f>
        <v>566.851033879453</v>
      </c>
      <c r="AF244" s="0" t="n">
        <f aca="false">AE244*EXP((Inputs!$B$6-Inputs!$B$7-0.5*Inputs!$B$8^2)*$B$2+Inputs!$B$8*SQRT($B$2)*MC_Shocks!AD241)</f>
        <v>556.965742278327</v>
      </c>
      <c r="AG244" s="0" t="n">
        <f aca="false">AF244*EXP((Inputs!$B$6-Inputs!$B$7-0.5*Inputs!$B$8^2)*$B$2+Inputs!$B$8*SQRT($B$2)*MC_Shocks!AE241)</f>
        <v>560.263225689557</v>
      </c>
      <c r="AH244" s="0" t="n">
        <f aca="false">AG244*EXP((Inputs!$B$6-Inputs!$B$7-0.5*Inputs!$B$8^2)*$B$2+Inputs!$B$8*SQRT($B$2)*MC_Shocks!AF241)</f>
        <v>557.853989558046</v>
      </c>
      <c r="AI244" s="0" t="n">
        <f aca="false">AH244*EXP((Inputs!$B$6-Inputs!$B$7-0.5*Inputs!$B$8^2)*$B$2+Inputs!$B$8*SQRT($B$2)*MC_Shocks!AG241)</f>
        <v>548.441105509874</v>
      </c>
      <c r="AJ244" s="0" t="n">
        <f aca="false">AI244*EXP((Inputs!$B$6-Inputs!$B$7-0.5*Inputs!$B$8^2)*$B$2+Inputs!$B$8*SQRT($B$2)*MC_Shocks!AH241)</f>
        <v>544.961513098247</v>
      </c>
      <c r="AK244" s="0" t="n">
        <f aca="false">AJ244*EXP((Inputs!$B$6-Inputs!$B$7-0.5*Inputs!$B$8^2)*$B$2+Inputs!$B$8*SQRT($B$2)*MC_Shocks!AI241)</f>
        <v>542.553726912959</v>
      </c>
      <c r="AL244" s="0" t="n">
        <f aca="false">AK244*EXP((Inputs!$B$6-Inputs!$B$7-0.5*Inputs!$B$8^2)*$B$2+Inputs!$B$8*SQRT($B$2)*MC_Shocks!AJ241)</f>
        <v>547.75451300839</v>
      </c>
      <c r="AM244" s="0" t="n">
        <f aca="false">AL244*EXP((Inputs!$B$6-Inputs!$B$7-0.5*Inputs!$B$8^2)*$B$2+Inputs!$B$8*SQRT($B$2)*MC_Shocks!AK241)</f>
        <v>548.661384292259</v>
      </c>
      <c r="AN244" s="0" t="n">
        <f aca="false">AM244*EXP((Inputs!$B$6-Inputs!$B$7-0.5*Inputs!$B$8^2)*$B$2+Inputs!$B$8*SQRT($B$2)*MC_Shocks!AL241)</f>
        <v>550.214532291467</v>
      </c>
      <c r="AO244" s="0" t="n">
        <f aca="false">AN244*EXP((Inputs!$B$6-Inputs!$B$7-0.5*Inputs!$B$8^2)*$B$2+Inputs!$B$8*SQRT($B$2)*MC_Shocks!AM241)</f>
        <v>555.446988195768</v>
      </c>
      <c r="AP244" s="0" t="n">
        <f aca="false">AO244*EXP((Inputs!$B$6-Inputs!$B$7-0.5*Inputs!$B$8^2)*$B$2+Inputs!$B$8*SQRT($B$2)*MC_Shocks!AN241)</f>
        <v>555.075861929299</v>
      </c>
      <c r="AQ244" s="0" t="n">
        <f aca="false">AP244*EXP((Inputs!$B$6-Inputs!$B$7-0.5*Inputs!$B$8^2)*$B$2+Inputs!$B$8*SQRT($B$2)*MC_Shocks!AO241)</f>
        <v>558.459479748307</v>
      </c>
      <c r="AR244" s="0" t="n">
        <f aca="false">AQ244*EXP((Inputs!$B$6-Inputs!$B$7-0.5*Inputs!$B$8^2)*$B$2+Inputs!$B$8*SQRT($B$2)*MC_Shocks!AP241)</f>
        <v>561.550346919771</v>
      </c>
      <c r="AS244" s="0" t="n">
        <f aca="false">AR244*EXP((Inputs!$B$6-Inputs!$B$7-0.5*Inputs!$B$8^2)*$B$2+Inputs!$B$8*SQRT($B$2)*MC_Shocks!AQ241)</f>
        <v>555.901016552551</v>
      </c>
      <c r="AT244" s="0" t="n">
        <f aca="false">AS244*EXP((Inputs!$B$6-Inputs!$B$7-0.5*Inputs!$B$8^2)*$B$2+Inputs!$B$8*SQRT($B$2)*MC_Shocks!AR241)</f>
        <v>562.487943224562</v>
      </c>
      <c r="AU244" s="0" t="n">
        <f aca="false">AT244*EXP((Inputs!$B$6-Inputs!$B$7-0.5*Inputs!$B$8^2)*$B$2+Inputs!$B$8*SQRT($B$2)*MC_Shocks!AS241)</f>
        <v>556.238316210625</v>
      </c>
      <c r="AV244" s="0" t="n">
        <f aca="false">AU244*EXP((Inputs!$B$6-Inputs!$B$7-0.5*Inputs!$B$8^2)*$B$2+Inputs!$B$8*SQRT($B$2)*MC_Shocks!AT241)</f>
        <v>560.353923443263</v>
      </c>
      <c r="AW244" s="0" t="n">
        <f aca="false">AV244*EXP((Inputs!$B$6-Inputs!$B$7-0.5*Inputs!$B$8^2)*$B$2+Inputs!$B$8*SQRT($B$2)*MC_Shocks!AU241)</f>
        <v>553.702775664024</v>
      </c>
      <c r="AX244" s="0" t="n">
        <f aca="false">AW244*EXP((Inputs!$B$6-Inputs!$B$7-0.5*Inputs!$B$8^2)*$B$2+Inputs!$B$8*SQRT($B$2)*MC_Shocks!AV241)</f>
        <v>556.40249957815</v>
      </c>
      <c r="AY244" s="0" t="n">
        <f aca="false">AX244*EXP((Inputs!$B$6-Inputs!$B$7-0.5*Inputs!$B$8^2)*$B$2+Inputs!$B$8*SQRT($B$2)*MC_Shocks!AW241)</f>
        <v>564.735103727796</v>
      </c>
      <c r="AZ244" s="0" t="n">
        <f aca="false">AY244*EXP((Inputs!$B$6-Inputs!$B$7-0.5*Inputs!$B$8^2)*$B$2+Inputs!$B$8*SQRT($B$2)*MC_Shocks!AX241)</f>
        <v>563.834943100399</v>
      </c>
      <c r="BA244" s="0" t="n">
        <f aca="false">AZ244*EXP((Inputs!$B$6-Inputs!$B$7-0.5*Inputs!$B$8^2)*$B$2+Inputs!$B$8*SQRT($B$2)*MC_Shocks!AY241)</f>
        <v>562.742539788718</v>
      </c>
      <c r="BB244" s="0" t="n">
        <f aca="false">BA244*EXP((Inputs!$B$6-Inputs!$B$7-0.5*Inputs!$B$8^2)*$B$2+Inputs!$B$8*SQRT($B$2)*MC_Shocks!AZ241)</f>
        <v>565.527626395116</v>
      </c>
      <c r="BC244" s="0" t="n">
        <f aca="false">BB244*EXP((Inputs!$B$6-Inputs!$B$7-0.5*Inputs!$B$8^2)*$B$2+Inputs!$B$8*SQRT($B$2)*MC_Shocks!BA241)</f>
        <v>564.104989566743</v>
      </c>
      <c r="BD244" s="0" t="n">
        <f aca="false">BC244*EXP((Inputs!$B$6-Inputs!$B$7-0.5*Inputs!$B$8^2)*$B$2+Inputs!$B$8*SQRT($B$2)*MC_Shocks!BB241)</f>
        <v>572.35478214663</v>
      </c>
      <c r="BE244" s="0" t="n">
        <f aca="false">BD244*EXP((Inputs!$B$6-Inputs!$B$7-0.5*Inputs!$B$8^2)*$B$2+Inputs!$B$8*SQRT($B$2)*MC_Shocks!BC241)</f>
        <v>573.282164358681</v>
      </c>
      <c r="BF244" s="0" t="n">
        <f aca="false">BE244*EXP((Inputs!$B$6-Inputs!$B$7-0.5*Inputs!$B$8^2)*$B$2+Inputs!$B$8*SQRT($B$2)*MC_Shocks!BD241)</f>
        <v>571.881878791168</v>
      </c>
      <c r="BG244" s="0" t="n">
        <f aca="false">BF244*EXP((Inputs!$B$6-Inputs!$B$7-0.5*Inputs!$B$8^2)*$B$2+Inputs!$B$8*SQRT($B$2)*MC_Shocks!BE241)</f>
        <v>569.489717919487</v>
      </c>
      <c r="BH244" s="0" t="n">
        <f aca="false">BG244*EXP((Inputs!$B$6-Inputs!$B$7-0.5*Inputs!$B$8^2)*$B$2+Inputs!$B$8*SQRT($B$2)*MC_Shocks!BF241)</f>
        <v>565.343783260463</v>
      </c>
      <c r="BI244" s="0" t="n">
        <f aca="false">BH244*EXP((Inputs!$B$6-Inputs!$B$7-0.5*Inputs!$B$8^2)*$B$2+Inputs!$B$8*SQRT($B$2)*MC_Shocks!BG241)</f>
        <v>562.588460009943</v>
      </c>
      <c r="BJ244" s="0" t="n">
        <f aca="false">BI244*EXP((Inputs!$B$6-Inputs!$B$7-0.5*Inputs!$B$8^2)*$B$2+Inputs!$B$8*SQRT($B$2)*MC_Shocks!BH241)</f>
        <v>561.078504987191</v>
      </c>
      <c r="BK244" s="0" t="n">
        <f aca="false">BJ244*EXP((Inputs!$B$6-Inputs!$B$7-0.5*Inputs!$B$8^2)*$B$2+Inputs!$B$8*SQRT($B$2)*MC_Shocks!BI241)</f>
        <v>558.964932871533</v>
      </c>
      <c r="BL244" s="0" t="n">
        <f aca="false">BK244*EXP((Inputs!$B$6-Inputs!$B$7-0.5*Inputs!$B$8^2)*$B$2+Inputs!$B$8*SQRT($B$2)*MC_Shocks!BJ241)</f>
        <v>556.106480853738</v>
      </c>
      <c r="BM244" s="0" t="n">
        <f aca="false">BL244*EXP((Inputs!$B$6-Inputs!$B$7-0.5*Inputs!$B$8^2)*$B$2+Inputs!$B$8*SQRT($B$2)*MC_Shocks!BK241)</f>
        <v>565.496519916179</v>
      </c>
      <c r="BN244" s="0" t="n">
        <f aca="false">AVERAGE(C244:BM244)</f>
        <v>568.736050590281</v>
      </c>
      <c r="BO244" s="0" t="n">
        <f aca="false">MAX(B244:BM244)</f>
        <v>594.241533337071</v>
      </c>
      <c r="BP244" s="0" t="n">
        <f aca="false">MAX(BM244-Inputs!$B$4,0)</f>
        <v>0</v>
      </c>
      <c r="BQ244" s="0" t="n">
        <f aca="false">MAX(Inputs!$B$4-BM244,0)</f>
        <v>9.5034800838215</v>
      </c>
      <c r="BR244" s="0" t="n">
        <f aca="false">MAX(BN244-Inputs!$B$4,0)</f>
        <v>0</v>
      </c>
      <c r="BS244" s="0" t="n">
        <f aca="false">IF(BO244&gt;=Inputs!$B$9,0,MAX(BM244-Inputs!$B$4,0))</f>
        <v>0</v>
      </c>
    </row>
    <row r="245" customFormat="false" ht="15" hidden="false" customHeight="false" outlineLevel="0" collapsed="false">
      <c r="A245" s="0" t="n">
        <v>241</v>
      </c>
      <c r="B245" s="0" t="n">
        <f aca="false">Inputs!$B$3</f>
        <v>574.788024902344</v>
      </c>
      <c r="C245" s="0" t="n">
        <f aca="false">B245*EXP((Inputs!$B$6-Inputs!$B$7-0.5*Inputs!$B$8^2)*$B$2+Inputs!$B$8*SQRT($B$2)*MC_Shocks!A242)</f>
        <v>570.163946067247</v>
      </c>
      <c r="D245" s="0" t="n">
        <f aca="false">C245*EXP((Inputs!$B$6-Inputs!$B$7-0.5*Inputs!$B$8^2)*$B$2+Inputs!$B$8*SQRT($B$2)*MC_Shocks!B242)</f>
        <v>570.881411509687</v>
      </c>
      <c r="E245" s="0" t="n">
        <f aca="false">D245*EXP((Inputs!$B$6-Inputs!$B$7-0.5*Inputs!$B$8^2)*$B$2+Inputs!$B$8*SQRT($B$2)*MC_Shocks!C242)</f>
        <v>573.625231466795</v>
      </c>
      <c r="F245" s="0" t="n">
        <f aca="false">E245*EXP((Inputs!$B$6-Inputs!$B$7-0.5*Inputs!$B$8^2)*$B$2+Inputs!$B$8*SQRT($B$2)*MC_Shocks!D242)</f>
        <v>576.554128039145</v>
      </c>
      <c r="G245" s="0" t="n">
        <f aca="false">F245*EXP((Inputs!$B$6-Inputs!$B$7-0.5*Inputs!$B$8^2)*$B$2+Inputs!$B$8*SQRT($B$2)*MC_Shocks!E242)</f>
        <v>576.340496708228</v>
      </c>
      <c r="H245" s="0" t="n">
        <f aca="false">G245*EXP((Inputs!$B$6-Inputs!$B$7-0.5*Inputs!$B$8^2)*$B$2+Inputs!$B$8*SQRT($B$2)*MC_Shocks!F242)</f>
        <v>575.295297457153</v>
      </c>
      <c r="I245" s="0" t="n">
        <f aca="false">H245*EXP((Inputs!$B$6-Inputs!$B$7-0.5*Inputs!$B$8^2)*$B$2+Inputs!$B$8*SQRT($B$2)*MC_Shocks!G242)</f>
        <v>577.414226665303</v>
      </c>
      <c r="J245" s="0" t="n">
        <f aca="false">I245*EXP((Inputs!$B$6-Inputs!$B$7-0.5*Inputs!$B$8^2)*$B$2+Inputs!$B$8*SQRT($B$2)*MC_Shocks!H242)</f>
        <v>578.690932476296</v>
      </c>
      <c r="K245" s="0" t="n">
        <f aca="false">J245*EXP((Inputs!$B$6-Inputs!$B$7-0.5*Inputs!$B$8^2)*$B$2+Inputs!$B$8*SQRT($B$2)*MC_Shocks!I242)</f>
        <v>577.557819112554</v>
      </c>
      <c r="L245" s="0" t="n">
        <f aca="false">K245*EXP((Inputs!$B$6-Inputs!$B$7-0.5*Inputs!$B$8^2)*$B$2+Inputs!$B$8*SQRT($B$2)*MC_Shocks!J242)</f>
        <v>570.499654109868</v>
      </c>
      <c r="M245" s="0" t="n">
        <f aca="false">L245*EXP((Inputs!$B$6-Inputs!$B$7-0.5*Inputs!$B$8^2)*$B$2+Inputs!$B$8*SQRT($B$2)*MC_Shocks!K242)</f>
        <v>568.439490319758</v>
      </c>
      <c r="N245" s="0" t="n">
        <f aca="false">M245*EXP((Inputs!$B$6-Inputs!$B$7-0.5*Inputs!$B$8^2)*$B$2+Inputs!$B$8*SQRT($B$2)*MC_Shocks!L242)</f>
        <v>563.34580614958</v>
      </c>
      <c r="O245" s="0" t="n">
        <f aca="false">N245*EXP((Inputs!$B$6-Inputs!$B$7-0.5*Inputs!$B$8^2)*$B$2+Inputs!$B$8*SQRT($B$2)*MC_Shocks!M242)</f>
        <v>560.425007103338</v>
      </c>
      <c r="P245" s="0" t="n">
        <f aca="false">O245*EXP((Inputs!$B$6-Inputs!$B$7-0.5*Inputs!$B$8^2)*$B$2+Inputs!$B$8*SQRT($B$2)*MC_Shocks!N242)</f>
        <v>560.625611469794</v>
      </c>
      <c r="Q245" s="0" t="n">
        <f aca="false">P245*EXP((Inputs!$B$6-Inputs!$B$7-0.5*Inputs!$B$8^2)*$B$2+Inputs!$B$8*SQRT($B$2)*MC_Shocks!O242)</f>
        <v>562.276370264113</v>
      </c>
      <c r="R245" s="0" t="n">
        <f aca="false">Q245*EXP((Inputs!$B$6-Inputs!$B$7-0.5*Inputs!$B$8^2)*$B$2+Inputs!$B$8*SQRT($B$2)*MC_Shocks!P242)</f>
        <v>570.32825496561</v>
      </c>
      <c r="S245" s="0" t="n">
        <f aca="false">R245*EXP((Inputs!$B$6-Inputs!$B$7-0.5*Inputs!$B$8^2)*$B$2+Inputs!$B$8*SQRT($B$2)*MC_Shocks!Q242)</f>
        <v>567.955564902533</v>
      </c>
      <c r="T245" s="0" t="n">
        <f aca="false">S245*EXP((Inputs!$B$6-Inputs!$B$7-0.5*Inputs!$B$8^2)*$B$2+Inputs!$B$8*SQRT($B$2)*MC_Shocks!R242)</f>
        <v>571.510346687426</v>
      </c>
      <c r="U245" s="0" t="n">
        <f aca="false">T245*EXP((Inputs!$B$6-Inputs!$B$7-0.5*Inputs!$B$8^2)*$B$2+Inputs!$B$8*SQRT($B$2)*MC_Shocks!S242)</f>
        <v>572.953226456639</v>
      </c>
      <c r="V245" s="0" t="n">
        <f aca="false">U245*EXP((Inputs!$B$6-Inputs!$B$7-0.5*Inputs!$B$8^2)*$B$2+Inputs!$B$8*SQRT($B$2)*MC_Shocks!T242)</f>
        <v>578.928806633605</v>
      </c>
      <c r="W245" s="0" t="n">
        <f aca="false">V245*EXP((Inputs!$B$6-Inputs!$B$7-0.5*Inputs!$B$8^2)*$B$2+Inputs!$B$8*SQRT($B$2)*MC_Shocks!U242)</f>
        <v>581.636125621677</v>
      </c>
      <c r="X245" s="0" t="n">
        <f aca="false">W245*EXP((Inputs!$B$6-Inputs!$B$7-0.5*Inputs!$B$8^2)*$B$2+Inputs!$B$8*SQRT($B$2)*MC_Shocks!V242)</f>
        <v>577.055888555274</v>
      </c>
      <c r="Y245" s="0" t="n">
        <f aca="false">X245*EXP((Inputs!$B$6-Inputs!$B$7-0.5*Inputs!$B$8^2)*$B$2+Inputs!$B$8*SQRT($B$2)*MC_Shocks!W242)</f>
        <v>569.275553210743</v>
      </c>
      <c r="Z245" s="0" t="n">
        <f aca="false">Y245*EXP((Inputs!$B$6-Inputs!$B$7-0.5*Inputs!$B$8^2)*$B$2+Inputs!$B$8*SQRT($B$2)*MC_Shocks!X242)</f>
        <v>570.736794378833</v>
      </c>
      <c r="AA245" s="0" t="n">
        <f aca="false">Z245*EXP((Inputs!$B$6-Inputs!$B$7-0.5*Inputs!$B$8^2)*$B$2+Inputs!$B$8*SQRT($B$2)*MC_Shocks!Y242)</f>
        <v>568.402784129942</v>
      </c>
      <c r="AB245" s="0" t="n">
        <f aca="false">AA245*EXP((Inputs!$B$6-Inputs!$B$7-0.5*Inputs!$B$8^2)*$B$2+Inputs!$B$8*SQRT($B$2)*MC_Shocks!Z242)</f>
        <v>564.052781544905</v>
      </c>
      <c r="AC245" s="0" t="n">
        <f aca="false">AB245*EXP((Inputs!$B$6-Inputs!$B$7-0.5*Inputs!$B$8^2)*$B$2+Inputs!$B$8*SQRT($B$2)*MC_Shocks!AA242)</f>
        <v>558.461965297688</v>
      </c>
      <c r="AD245" s="0" t="n">
        <f aca="false">AC245*EXP((Inputs!$B$6-Inputs!$B$7-0.5*Inputs!$B$8^2)*$B$2+Inputs!$B$8*SQRT($B$2)*MC_Shocks!AB242)</f>
        <v>559.228331915581</v>
      </c>
      <c r="AE245" s="0" t="n">
        <f aca="false">AD245*EXP((Inputs!$B$6-Inputs!$B$7-0.5*Inputs!$B$8^2)*$B$2+Inputs!$B$8*SQRT($B$2)*MC_Shocks!AC242)</f>
        <v>566.010578969026</v>
      </c>
      <c r="AF245" s="0" t="n">
        <f aca="false">AE245*EXP((Inputs!$B$6-Inputs!$B$7-0.5*Inputs!$B$8^2)*$B$2+Inputs!$B$8*SQRT($B$2)*MC_Shocks!AD242)</f>
        <v>564.231774473266</v>
      </c>
      <c r="AG245" s="0" t="n">
        <f aca="false">AF245*EXP((Inputs!$B$6-Inputs!$B$7-0.5*Inputs!$B$8^2)*$B$2+Inputs!$B$8*SQRT($B$2)*MC_Shocks!AE242)</f>
        <v>566.933511844852</v>
      </c>
      <c r="AH245" s="0" t="n">
        <f aca="false">AG245*EXP((Inputs!$B$6-Inputs!$B$7-0.5*Inputs!$B$8^2)*$B$2+Inputs!$B$8*SQRT($B$2)*MC_Shocks!AF242)</f>
        <v>566.527196093421</v>
      </c>
      <c r="AI245" s="0" t="n">
        <f aca="false">AH245*EXP((Inputs!$B$6-Inputs!$B$7-0.5*Inputs!$B$8^2)*$B$2+Inputs!$B$8*SQRT($B$2)*MC_Shocks!AG242)</f>
        <v>560.814839376258</v>
      </c>
      <c r="AJ245" s="0" t="n">
        <f aca="false">AI245*EXP((Inputs!$B$6-Inputs!$B$7-0.5*Inputs!$B$8^2)*$B$2+Inputs!$B$8*SQRT($B$2)*MC_Shocks!AH242)</f>
        <v>564.146716827359</v>
      </c>
      <c r="AK245" s="0" t="n">
        <f aca="false">AJ245*EXP((Inputs!$B$6-Inputs!$B$7-0.5*Inputs!$B$8^2)*$B$2+Inputs!$B$8*SQRT($B$2)*MC_Shocks!AI242)</f>
        <v>559.32155052607</v>
      </c>
      <c r="AL245" s="0" t="n">
        <f aca="false">AK245*EXP((Inputs!$B$6-Inputs!$B$7-0.5*Inputs!$B$8^2)*$B$2+Inputs!$B$8*SQRT($B$2)*MC_Shocks!AJ242)</f>
        <v>559.470288827902</v>
      </c>
      <c r="AM245" s="0" t="n">
        <f aca="false">AL245*EXP((Inputs!$B$6-Inputs!$B$7-0.5*Inputs!$B$8^2)*$B$2+Inputs!$B$8*SQRT($B$2)*MC_Shocks!AK242)</f>
        <v>558.00921849958</v>
      </c>
      <c r="AN245" s="0" t="n">
        <f aca="false">AM245*EXP((Inputs!$B$6-Inputs!$B$7-0.5*Inputs!$B$8^2)*$B$2+Inputs!$B$8*SQRT($B$2)*MC_Shocks!AL242)</f>
        <v>562.029623304448</v>
      </c>
      <c r="AO245" s="0" t="n">
        <f aca="false">AN245*EXP((Inputs!$B$6-Inputs!$B$7-0.5*Inputs!$B$8^2)*$B$2+Inputs!$B$8*SQRT($B$2)*MC_Shocks!AM242)</f>
        <v>557.384114963668</v>
      </c>
      <c r="AP245" s="0" t="n">
        <f aca="false">AO245*EXP((Inputs!$B$6-Inputs!$B$7-0.5*Inputs!$B$8^2)*$B$2+Inputs!$B$8*SQRT($B$2)*MC_Shocks!AN242)</f>
        <v>559.167851797385</v>
      </c>
      <c r="AQ245" s="0" t="n">
        <f aca="false">AP245*EXP((Inputs!$B$6-Inputs!$B$7-0.5*Inputs!$B$8^2)*$B$2+Inputs!$B$8*SQRT($B$2)*MC_Shocks!AO242)</f>
        <v>555.50740942284</v>
      </c>
      <c r="AR245" s="0" t="n">
        <f aca="false">AQ245*EXP((Inputs!$B$6-Inputs!$B$7-0.5*Inputs!$B$8^2)*$B$2+Inputs!$B$8*SQRT($B$2)*MC_Shocks!AP242)</f>
        <v>553.311811637426</v>
      </c>
      <c r="AS245" s="0" t="n">
        <f aca="false">AR245*EXP((Inputs!$B$6-Inputs!$B$7-0.5*Inputs!$B$8^2)*$B$2+Inputs!$B$8*SQRT($B$2)*MC_Shocks!AQ242)</f>
        <v>537.634049564888</v>
      </c>
      <c r="AT245" s="0" t="n">
        <f aca="false">AS245*EXP((Inputs!$B$6-Inputs!$B$7-0.5*Inputs!$B$8^2)*$B$2+Inputs!$B$8*SQRT($B$2)*MC_Shocks!AR242)</f>
        <v>546.682933166819</v>
      </c>
      <c r="AU245" s="0" t="n">
        <f aca="false">AT245*EXP((Inputs!$B$6-Inputs!$B$7-0.5*Inputs!$B$8^2)*$B$2+Inputs!$B$8*SQRT($B$2)*MC_Shocks!AS242)</f>
        <v>549.127613614005</v>
      </c>
      <c r="AV245" s="0" t="n">
        <f aca="false">AU245*EXP((Inputs!$B$6-Inputs!$B$7-0.5*Inputs!$B$8^2)*$B$2+Inputs!$B$8*SQRT($B$2)*MC_Shocks!AT242)</f>
        <v>545.846527972126</v>
      </c>
      <c r="AW245" s="0" t="n">
        <f aca="false">AV245*EXP((Inputs!$B$6-Inputs!$B$7-0.5*Inputs!$B$8^2)*$B$2+Inputs!$B$8*SQRT($B$2)*MC_Shocks!AU242)</f>
        <v>541.049260893054</v>
      </c>
      <c r="AX245" s="0" t="n">
        <f aca="false">AW245*EXP((Inputs!$B$6-Inputs!$B$7-0.5*Inputs!$B$8^2)*$B$2+Inputs!$B$8*SQRT($B$2)*MC_Shocks!AV242)</f>
        <v>538.976890625894</v>
      </c>
      <c r="AY245" s="0" t="n">
        <f aca="false">AX245*EXP((Inputs!$B$6-Inputs!$B$7-0.5*Inputs!$B$8^2)*$B$2+Inputs!$B$8*SQRT($B$2)*MC_Shocks!AW242)</f>
        <v>542.101905095991</v>
      </c>
      <c r="AZ245" s="0" t="n">
        <f aca="false">AY245*EXP((Inputs!$B$6-Inputs!$B$7-0.5*Inputs!$B$8^2)*$B$2+Inputs!$B$8*SQRT($B$2)*MC_Shocks!AX242)</f>
        <v>534.076182358486</v>
      </c>
      <c r="BA245" s="0" t="n">
        <f aca="false">AZ245*EXP((Inputs!$B$6-Inputs!$B$7-0.5*Inputs!$B$8^2)*$B$2+Inputs!$B$8*SQRT($B$2)*MC_Shocks!AY242)</f>
        <v>533.526977471073</v>
      </c>
      <c r="BB245" s="0" t="n">
        <f aca="false">BA245*EXP((Inputs!$B$6-Inputs!$B$7-0.5*Inputs!$B$8^2)*$B$2+Inputs!$B$8*SQRT($B$2)*MC_Shocks!AZ242)</f>
        <v>541.125049382371</v>
      </c>
      <c r="BC245" s="0" t="n">
        <f aca="false">BB245*EXP((Inputs!$B$6-Inputs!$B$7-0.5*Inputs!$B$8^2)*$B$2+Inputs!$B$8*SQRT($B$2)*MC_Shocks!BA242)</f>
        <v>536.329747621573</v>
      </c>
      <c r="BD245" s="0" t="n">
        <f aca="false">BC245*EXP((Inputs!$B$6-Inputs!$B$7-0.5*Inputs!$B$8^2)*$B$2+Inputs!$B$8*SQRT($B$2)*MC_Shocks!BB242)</f>
        <v>536.722494968072</v>
      </c>
      <c r="BE245" s="0" t="n">
        <f aca="false">BD245*EXP((Inputs!$B$6-Inputs!$B$7-0.5*Inputs!$B$8^2)*$B$2+Inputs!$B$8*SQRT($B$2)*MC_Shocks!BC242)</f>
        <v>546.237733487773</v>
      </c>
      <c r="BF245" s="0" t="n">
        <f aca="false">BE245*EXP((Inputs!$B$6-Inputs!$B$7-0.5*Inputs!$B$8^2)*$B$2+Inputs!$B$8*SQRT($B$2)*MC_Shocks!BD242)</f>
        <v>549.035692044769</v>
      </c>
      <c r="BG245" s="0" t="n">
        <f aca="false">BF245*EXP((Inputs!$B$6-Inputs!$B$7-0.5*Inputs!$B$8^2)*$B$2+Inputs!$B$8*SQRT($B$2)*MC_Shocks!BE242)</f>
        <v>549.636268086256</v>
      </c>
      <c r="BH245" s="0" t="n">
        <f aca="false">BG245*EXP((Inputs!$B$6-Inputs!$B$7-0.5*Inputs!$B$8^2)*$B$2+Inputs!$B$8*SQRT($B$2)*MC_Shocks!BF242)</f>
        <v>551.90182855664</v>
      </c>
      <c r="BI245" s="0" t="n">
        <f aca="false">BH245*EXP((Inputs!$B$6-Inputs!$B$7-0.5*Inputs!$B$8^2)*$B$2+Inputs!$B$8*SQRT($B$2)*MC_Shocks!BG242)</f>
        <v>550.201438118424</v>
      </c>
      <c r="BJ245" s="0" t="n">
        <f aca="false">BI245*EXP((Inputs!$B$6-Inputs!$B$7-0.5*Inputs!$B$8^2)*$B$2+Inputs!$B$8*SQRT($B$2)*MC_Shocks!BH242)</f>
        <v>555.955755301989</v>
      </c>
      <c r="BK245" s="0" t="n">
        <f aca="false">BJ245*EXP((Inputs!$B$6-Inputs!$B$7-0.5*Inputs!$B$8^2)*$B$2+Inputs!$B$8*SQRT($B$2)*MC_Shocks!BI242)</f>
        <v>554.249625337321</v>
      </c>
      <c r="BL245" s="0" t="n">
        <f aca="false">BK245*EXP((Inputs!$B$6-Inputs!$B$7-0.5*Inputs!$B$8^2)*$B$2+Inputs!$B$8*SQRT($B$2)*MC_Shocks!BJ242)</f>
        <v>545.753489287668</v>
      </c>
      <c r="BM245" s="0" t="n">
        <f aca="false">BL245*EXP((Inputs!$B$6-Inputs!$B$7-0.5*Inputs!$B$8^2)*$B$2+Inputs!$B$8*SQRT($B$2)*MC_Shocks!BK242)</f>
        <v>544.113314802709</v>
      </c>
      <c r="BN245" s="0" t="n">
        <f aca="false">AVERAGE(C245:BM245)</f>
        <v>559.616081230805</v>
      </c>
      <c r="BO245" s="0" t="n">
        <f aca="false">MAX(B245:BM245)</f>
        <v>581.636125621677</v>
      </c>
      <c r="BP245" s="0" t="n">
        <f aca="false">MAX(BM245-Inputs!$B$4,0)</f>
        <v>0</v>
      </c>
      <c r="BQ245" s="0" t="n">
        <f aca="false">MAX(Inputs!$B$4-BM245,0)</f>
        <v>30.8866851972907</v>
      </c>
      <c r="BR245" s="0" t="n">
        <f aca="false">MAX(BN245-Inputs!$B$4,0)</f>
        <v>0</v>
      </c>
      <c r="BS245" s="0" t="n">
        <f aca="false">IF(BO245&gt;=Inputs!$B$9,0,MAX(BM245-Inputs!$B$4,0))</f>
        <v>0</v>
      </c>
    </row>
    <row r="246" customFormat="false" ht="15" hidden="false" customHeight="false" outlineLevel="0" collapsed="false">
      <c r="A246" s="0" t="n">
        <v>242</v>
      </c>
      <c r="B246" s="0" t="n">
        <f aca="false">Inputs!$B$3</f>
        <v>574.788024902344</v>
      </c>
      <c r="C246" s="0" t="n">
        <f aca="false">B246*EXP((Inputs!$B$6-Inputs!$B$7-0.5*Inputs!$B$8^2)*$B$2+Inputs!$B$8*SQRT($B$2)*MC_Shocks!A243)</f>
        <v>570.450603452885</v>
      </c>
      <c r="D246" s="0" t="n">
        <f aca="false">C246*EXP((Inputs!$B$6-Inputs!$B$7-0.5*Inputs!$B$8^2)*$B$2+Inputs!$B$8*SQRT($B$2)*MC_Shocks!B243)</f>
        <v>569.233208819152</v>
      </c>
      <c r="E246" s="0" t="n">
        <f aca="false">D246*EXP((Inputs!$B$6-Inputs!$B$7-0.5*Inputs!$B$8^2)*$B$2+Inputs!$B$8*SQRT($B$2)*MC_Shocks!C243)</f>
        <v>568.118049906638</v>
      </c>
      <c r="F246" s="0" t="n">
        <f aca="false">E246*EXP((Inputs!$B$6-Inputs!$B$7-0.5*Inputs!$B$8^2)*$B$2+Inputs!$B$8*SQRT($B$2)*MC_Shocks!D243)</f>
        <v>573.5944828099</v>
      </c>
      <c r="G246" s="0" t="n">
        <f aca="false">F246*EXP((Inputs!$B$6-Inputs!$B$7-0.5*Inputs!$B$8^2)*$B$2+Inputs!$B$8*SQRT($B$2)*MC_Shocks!E243)</f>
        <v>576.821424205138</v>
      </c>
      <c r="H246" s="0" t="n">
        <f aca="false">G246*EXP((Inputs!$B$6-Inputs!$B$7-0.5*Inputs!$B$8^2)*$B$2+Inputs!$B$8*SQRT($B$2)*MC_Shocks!F243)</f>
        <v>578.081886654346</v>
      </c>
      <c r="I246" s="0" t="n">
        <f aca="false">H246*EXP((Inputs!$B$6-Inputs!$B$7-0.5*Inputs!$B$8^2)*$B$2+Inputs!$B$8*SQRT($B$2)*MC_Shocks!G243)</f>
        <v>578.122909888878</v>
      </c>
      <c r="J246" s="0" t="n">
        <f aca="false">I246*EXP((Inputs!$B$6-Inputs!$B$7-0.5*Inputs!$B$8^2)*$B$2+Inputs!$B$8*SQRT($B$2)*MC_Shocks!H243)</f>
        <v>573.341165258074</v>
      </c>
      <c r="K246" s="0" t="n">
        <f aca="false">J246*EXP((Inputs!$B$6-Inputs!$B$7-0.5*Inputs!$B$8^2)*$B$2+Inputs!$B$8*SQRT($B$2)*MC_Shocks!I243)</f>
        <v>563.559033978704</v>
      </c>
      <c r="L246" s="0" t="n">
        <f aca="false">K246*EXP((Inputs!$B$6-Inputs!$B$7-0.5*Inputs!$B$8^2)*$B$2+Inputs!$B$8*SQRT($B$2)*MC_Shocks!J243)</f>
        <v>564.11837414611</v>
      </c>
      <c r="M246" s="0" t="n">
        <f aca="false">L246*EXP((Inputs!$B$6-Inputs!$B$7-0.5*Inputs!$B$8^2)*$B$2+Inputs!$B$8*SQRT($B$2)*MC_Shocks!K243)</f>
        <v>567.73927933784</v>
      </c>
      <c r="N246" s="0" t="n">
        <f aca="false">M246*EXP((Inputs!$B$6-Inputs!$B$7-0.5*Inputs!$B$8^2)*$B$2+Inputs!$B$8*SQRT($B$2)*MC_Shocks!L243)</f>
        <v>567.305079062887</v>
      </c>
      <c r="O246" s="0" t="n">
        <f aca="false">N246*EXP((Inputs!$B$6-Inputs!$B$7-0.5*Inputs!$B$8^2)*$B$2+Inputs!$B$8*SQRT($B$2)*MC_Shocks!M243)</f>
        <v>564.95640370253</v>
      </c>
      <c r="P246" s="0" t="n">
        <f aca="false">O246*EXP((Inputs!$B$6-Inputs!$B$7-0.5*Inputs!$B$8^2)*$B$2+Inputs!$B$8*SQRT($B$2)*MC_Shocks!N243)</f>
        <v>567.095529471334</v>
      </c>
      <c r="Q246" s="0" t="n">
        <f aca="false">P246*EXP((Inputs!$B$6-Inputs!$B$7-0.5*Inputs!$B$8^2)*$B$2+Inputs!$B$8*SQRT($B$2)*MC_Shocks!O243)</f>
        <v>566.774222891863</v>
      </c>
      <c r="R246" s="0" t="n">
        <f aca="false">Q246*EXP((Inputs!$B$6-Inputs!$B$7-0.5*Inputs!$B$8^2)*$B$2+Inputs!$B$8*SQRT($B$2)*MC_Shocks!P243)</f>
        <v>574.458753411784</v>
      </c>
      <c r="S246" s="0" t="n">
        <f aca="false">R246*EXP((Inputs!$B$6-Inputs!$B$7-0.5*Inputs!$B$8^2)*$B$2+Inputs!$B$8*SQRT($B$2)*MC_Shocks!Q243)</f>
        <v>580.158773003893</v>
      </c>
      <c r="T246" s="0" t="n">
        <f aca="false">S246*EXP((Inputs!$B$6-Inputs!$B$7-0.5*Inputs!$B$8^2)*$B$2+Inputs!$B$8*SQRT($B$2)*MC_Shocks!R243)</f>
        <v>584.646786038104</v>
      </c>
      <c r="U246" s="0" t="n">
        <f aca="false">T246*EXP((Inputs!$B$6-Inputs!$B$7-0.5*Inputs!$B$8^2)*$B$2+Inputs!$B$8*SQRT($B$2)*MC_Shocks!S243)</f>
        <v>588.227209048613</v>
      </c>
      <c r="V246" s="0" t="n">
        <f aca="false">U246*EXP((Inputs!$B$6-Inputs!$B$7-0.5*Inputs!$B$8^2)*$B$2+Inputs!$B$8*SQRT($B$2)*MC_Shocks!T243)</f>
        <v>582.292421020658</v>
      </c>
      <c r="W246" s="0" t="n">
        <f aca="false">V246*EXP((Inputs!$B$6-Inputs!$B$7-0.5*Inputs!$B$8^2)*$B$2+Inputs!$B$8*SQRT($B$2)*MC_Shocks!U243)</f>
        <v>585.418276352259</v>
      </c>
      <c r="X246" s="0" t="n">
        <f aca="false">W246*EXP((Inputs!$B$6-Inputs!$B$7-0.5*Inputs!$B$8^2)*$B$2+Inputs!$B$8*SQRT($B$2)*MC_Shocks!V243)</f>
        <v>587.223972109997</v>
      </c>
      <c r="Y246" s="0" t="n">
        <f aca="false">X246*EXP((Inputs!$B$6-Inputs!$B$7-0.5*Inputs!$B$8^2)*$B$2+Inputs!$B$8*SQRT($B$2)*MC_Shocks!W243)</f>
        <v>590.111423423319</v>
      </c>
      <c r="Z246" s="0" t="n">
        <f aca="false">Y246*EXP((Inputs!$B$6-Inputs!$B$7-0.5*Inputs!$B$8^2)*$B$2+Inputs!$B$8*SQRT($B$2)*MC_Shocks!X243)</f>
        <v>592.477887645123</v>
      </c>
      <c r="AA246" s="0" t="n">
        <f aca="false">Z246*EXP((Inputs!$B$6-Inputs!$B$7-0.5*Inputs!$B$8^2)*$B$2+Inputs!$B$8*SQRT($B$2)*MC_Shocks!Y243)</f>
        <v>594.665835959383</v>
      </c>
      <c r="AB246" s="0" t="n">
        <f aca="false">AA246*EXP((Inputs!$B$6-Inputs!$B$7-0.5*Inputs!$B$8^2)*$B$2+Inputs!$B$8*SQRT($B$2)*MC_Shocks!Z243)</f>
        <v>607.601854916711</v>
      </c>
      <c r="AC246" s="0" t="n">
        <f aca="false">AB246*EXP((Inputs!$B$6-Inputs!$B$7-0.5*Inputs!$B$8^2)*$B$2+Inputs!$B$8*SQRT($B$2)*MC_Shocks!AA243)</f>
        <v>607.292026470879</v>
      </c>
      <c r="AD246" s="0" t="n">
        <f aca="false">AC246*EXP((Inputs!$B$6-Inputs!$B$7-0.5*Inputs!$B$8^2)*$B$2+Inputs!$B$8*SQRT($B$2)*MC_Shocks!AB243)</f>
        <v>611.877457100539</v>
      </c>
      <c r="AE246" s="0" t="n">
        <f aca="false">AD246*EXP((Inputs!$B$6-Inputs!$B$7-0.5*Inputs!$B$8^2)*$B$2+Inputs!$B$8*SQRT($B$2)*MC_Shocks!AC243)</f>
        <v>609.653042703286</v>
      </c>
      <c r="AF246" s="0" t="n">
        <f aca="false">AE246*EXP((Inputs!$B$6-Inputs!$B$7-0.5*Inputs!$B$8^2)*$B$2+Inputs!$B$8*SQRT($B$2)*MC_Shocks!AD243)</f>
        <v>613.546753730168</v>
      </c>
      <c r="AG246" s="0" t="n">
        <f aca="false">AF246*EXP((Inputs!$B$6-Inputs!$B$7-0.5*Inputs!$B$8^2)*$B$2+Inputs!$B$8*SQRT($B$2)*MC_Shocks!AE243)</f>
        <v>618.194037800161</v>
      </c>
      <c r="AH246" s="0" t="n">
        <f aca="false">AG246*EXP((Inputs!$B$6-Inputs!$B$7-0.5*Inputs!$B$8^2)*$B$2+Inputs!$B$8*SQRT($B$2)*MC_Shocks!AF243)</f>
        <v>620.042293333322</v>
      </c>
      <c r="AI246" s="0" t="n">
        <f aca="false">AH246*EXP((Inputs!$B$6-Inputs!$B$7-0.5*Inputs!$B$8^2)*$B$2+Inputs!$B$8*SQRT($B$2)*MC_Shocks!AG243)</f>
        <v>628.366810649969</v>
      </c>
      <c r="AJ246" s="0" t="n">
        <f aca="false">AI246*EXP((Inputs!$B$6-Inputs!$B$7-0.5*Inputs!$B$8^2)*$B$2+Inputs!$B$8*SQRT($B$2)*MC_Shocks!AH243)</f>
        <v>624.033148632315</v>
      </c>
      <c r="AK246" s="0" t="n">
        <f aca="false">AJ246*EXP((Inputs!$B$6-Inputs!$B$7-0.5*Inputs!$B$8^2)*$B$2+Inputs!$B$8*SQRT($B$2)*MC_Shocks!AI243)</f>
        <v>621.684489703452</v>
      </c>
      <c r="AL246" s="0" t="n">
        <f aca="false">AK246*EXP((Inputs!$B$6-Inputs!$B$7-0.5*Inputs!$B$8^2)*$B$2+Inputs!$B$8*SQRT($B$2)*MC_Shocks!AJ243)</f>
        <v>622.791532129128</v>
      </c>
      <c r="AM246" s="0" t="n">
        <f aca="false">AL246*EXP((Inputs!$B$6-Inputs!$B$7-0.5*Inputs!$B$8^2)*$B$2+Inputs!$B$8*SQRT($B$2)*MC_Shocks!AK243)</f>
        <v>627.217629895607</v>
      </c>
      <c r="AN246" s="0" t="n">
        <f aca="false">AM246*EXP((Inputs!$B$6-Inputs!$B$7-0.5*Inputs!$B$8^2)*$B$2+Inputs!$B$8*SQRT($B$2)*MC_Shocks!AL243)</f>
        <v>628.170302882038</v>
      </c>
      <c r="AO246" s="0" t="n">
        <f aca="false">AN246*EXP((Inputs!$B$6-Inputs!$B$7-0.5*Inputs!$B$8^2)*$B$2+Inputs!$B$8*SQRT($B$2)*MC_Shocks!AM243)</f>
        <v>634.670214424018</v>
      </c>
      <c r="AP246" s="0" t="n">
        <f aca="false">AO246*EXP((Inputs!$B$6-Inputs!$B$7-0.5*Inputs!$B$8^2)*$B$2+Inputs!$B$8*SQRT($B$2)*MC_Shocks!AN243)</f>
        <v>631.40701381037</v>
      </c>
      <c r="AQ246" s="0" t="n">
        <f aca="false">AP246*EXP((Inputs!$B$6-Inputs!$B$7-0.5*Inputs!$B$8^2)*$B$2+Inputs!$B$8*SQRT($B$2)*MC_Shocks!AO243)</f>
        <v>625.778733322769</v>
      </c>
      <c r="AR246" s="0" t="n">
        <f aca="false">AQ246*EXP((Inputs!$B$6-Inputs!$B$7-0.5*Inputs!$B$8^2)*$B$2+Inputs!$B$8*SQRT($B$2)*MC_Shocks!AP243)</f>
        <v>627.369414683329</v>
      </c>
      <c r="AS246" s="0" t="n">
        <f aca="false">AR246*EXP((Inputs!$B$6-Inputs!$B$7-0.5*Inputs!$B$8^2)*$B$2+Inputs!$B$8*SQRT($B$2)*MC_Shocks!AQ243)</f>
        <v>627.044558851049</v>
      </c>
      <c r="AT246" s="0" t="n">
        <f aca="false">AS246*EXP((Inputs!$B$6-Inputs!$B$7-0.5*Inputs!$B$8^2)*$B$2+Inputs!$B$8*SQRT($B$2)*MC_Shocks!AR243)</f>
        <v>629.810165442245</v>
      </c>
      <c r="AU246" s="0" t="n">
        <f aca="false">AT246*EXP((Inputs!$B$6-Inputs!$B$7-0.5*Inputs!$B$8^2)*$B$2+Inputs!$B$8*SQRT($B$2)*MC_Shocks!AS243)</f>
        <v>629.73266980953</v>
      </c>
      <c r="AV246" s="0" t="n">
        <f aca="false">AU246*EXP((Inputs!$B$6-Inputs!$B$7-0.5*Inputs!$B$8^2)*$B$2+Inputs!$B$8*SQRT($B$2)*MC_Shocks!AT243)</f>
        <v>628.095584609839</v>
      </c>
      <c r="AW246" s="0" t="n">
        <f aca="false">AV246*EXP((Inputs!$B$6-Inputs!$B$7-0.5*Inputs!$B$8^2)*$B$2+Inputs!$B$8*SQRT($B$2)*MC_Shocks!AU243)</f>
        <v>627.781521703704</v>
      </c>
      <c r="AX246" s="0" t="n">
        <f aca="false">AW246*EXP((Inputs!$B$6-Inputs!$B$7-0.5*Inputs!$B$8^2)*$B$2+Inputs!$B$8*SQRT($B$2)*MC_Shocks!AV243)</f>
        <v>627.984443983737</v>
      </c>
      <c r="AY246" s="0" t="n">
        <f aca="false">AX246*EXP((Inputs!$B$6-Inputs!$B$7-0.5*Inputs!$B$8^2)*$B$2+Inputs!$B$8*SQRT($B$2)*MC_Shocks!AW243)</f>
        <v>626.526027896079</v>
      </c>
      <c r="AZ246" s="0" t="n">
        <f aca="false">AY246*EXP((Inputs!$B$6-Inputs!$B$7-0.5*Inputs!$B$8^2)*$B$2+Inputs!$B$8*SQRT($B$2)*MC_Shocks!AX243)</f>
        <v>625.576239091161</v>
      </c>
      <c r="BA246" s="0" t="n">
        <f aca="false">AZ246*EXP((Inputs!$B$6-Inputs!$B$7-0.5*Inputs!$B$8^2)*$B$2+Inputs!$B$8*SQRT($B$2)*MC_Shocks!AY243)</f>
        <v>623.635364021146</v>
      </c>
      <c r="BB246" s="0" t="n">
        <f aca="false">BA246*EXP((Inputs!$B$6-Inputs!$B$7-0.5*Inputs!$B$8^2)*$B$2+Inputs!$B$8*SQRT($B$2)*MC_Shocks!AZ243)</f>
        <v>627.947185697764</v>
      </c>
      <c r="BC246" s="0" t="n">
        <f aca="false">BB246*EXP((Inputs!$B$6-Inputs!$B$7-0.5*Inputs!$B$8^2)*$B$2+Inputs!$B$8*SQRT($B$2)*MC_Shocks!BA243)</f>
        <v>628.97376860387</v>
      </c>
      <c r="BD246" s="0" t="n">
        <f aca="false">BC246*EXP((Inputs!$B$6-Inputs!$B$7-0.5*Inputs!$B$8^2)*$B$2+Inputs!$B$8*SQRT($B$2)*MC_Shocks!BB243)</f>
        <v>640.395919638527</v>
      </c>
      <c r="BE246" s="0" t="n">
        <f aca="false">BD246*EXP((Inputs!$B$6-Inputs!$B$7-0.5*Inputs!$B$8^2)*$B$2+Inputs!$B$8*SQRT($B$2)*MC_Shocks!BC243)</f>
        <v>641.273344288113</v>
      </c>
      <c r="BF246" s="0" t="n">
        <f aca="false">BE246*EXP((Inputs!$B$6-Inputs!$B$7-0.5*Inputs!$B$8^2)*$B$2+Inputs!$B$8*SQRT($B$2)*MC_Shocks!BD243)</f>
        <v>638.537367131989</v>
      </c>
      <c r="BG246" s="0" t="n">
        <f aca="false">BF246*EXP((Inputs!$B$6-Inputs!$B$7-0.5*Inputs!$B$8^2)*$B$2+Inputs!$B$8*SQRT($B$2)*MC_Shocks!BE243)</f>
        <v>652.271501324694</v>
      </c>
      <c r="BH246" s="0" t="n">
        <f aca="false">BG246*EXP((Inputs!$B$6-Inputs!$B$7-0.5*Inputs!$B$8^2)*$B$2+Inputs!$B$8*SQRT($B$2)*MC_Shocks!BF243)</f>
        <v>654.477035703819</v>
      </c>
      <c r="BI246" s="0" t="n">
        <f aca="false">BH246*EXP((Inputs!$B$6-Inputs!$B$7-0.5*Inputs!$B$8^2)*$B$2+Inputs!$B$8*SQRT($B$2)*MC_Shocks!BG243)</f>
        <v>659.700172012963</v>
      </c>
      <c r="BJ246" s="0" t="n">
        <f aca="false">BI246*EXP((Inputs!$B$6-Inputs!$B$7-0.5*Inputs!$B$8^2)*$B$2+Inputs!$B$8*SQRT($B$2)*MC_Shocks!BH243)</f>
        <v>662.868682230816</v>
      </c>
      <c r="BK246" s="0" t="n">
        <f aca="false">BJ246*EXP((Inputs!$B$6-Inputs!$B$7-0.5*Inputs!$B$8^2)*$B$2+Inputs!$B$8*SQRT($B$2)*MC_Shocks!BI243)</f>
        <v>666.215741621746</v>
      </c>
      <c r="BL246" s="0" t="n">
        <f aca="false">BK246*EXP((Inputs!$B$6-Inputs!$B$7-0.5*Inputs!$B$8^2)*$B$2+Inputs!$B$8*SQRT($B$2)*MC_Shocks!BJ243)</f>
        <v>669.115843852703</v>
      </c>
      <c r="BM246" s="0" t="n">
        <f aca="false">BL246*EXP((Inputs!$B$6-Inputs!$B$7-0.5*Inputs!$B$8^2)*$B$2+Inputs!$B$8*SQRT($B$2)*MC_Shocks!BK243)</f>
        <v>663.353969737489</v>
      </c>
      <c r="BN246" s="0" t="n">
        <f aca="false">AVERAGE(C246:BM246)</f>
        <v>609.841378651436</v>
      </c>
      <c r="BO246" s="0" t="n">
        <f aca="false">MAX(B246:BM246)</f>
        <v>669.115843852703</v>
      </c>
      <c r="BP246" s="0" t="n">
        <f aca="false">MAX(BM246-Inputs!$B$4,0)</f>
        <v>88.3539697374893</v>
      </c>
      <c r="BQ246" s="0" t="n">
        <f aca="false">MAX(Inputs!$B$4-BM246,0)</f>
        <v>0</v>
      </c>
      <c r="BR246" s="0" t="n">
        <f aca="false">MAX(BN246-Inputs!$B$4,0)</f>
        <v>34.8413786514358</v>
      </c>
      <c r="BS246" s="0" t="n">
        <f aca="false">IF(BO246&gt;=Inputs!$B$9,0,MAX(BM246-Inputs!$B$4,0))</f>
        <v>0</v>
      </c>
    </row>
    <row r="247" customFormat="false" ht="15" hidden="false" customHeight="false" outlineLevel="0" collapsed="false">
      <c r="A247" s="0" t="n">
        <v>243</v>
      </c>
      <c r="B247" s="0" t="n">
        <f aca="false">Inputs!$B$3</f>
        <v>574.788024902344</v>
      </c>
      <c r="C247" s="0" t="n">
        <f aca="false">B247*EXP((Inputs!$B$6-Inputs!$B$7-0.5*Inputs!$B$8^2)*$B$2+Inputs!$B$8*SQRT($B$2)*MC_Shocks!A244)</f>
        <v>576.520697923567</v>
      </c>
      <c r="D247" s="0" t="n">
        <f aca="false">C247*EXP((Inputs!$B$6-Inputs!$B$7-0.5*Inputs!$B$8^2)*$B$2+Inputs!$B$8*SQRT($B$2)*MC_Shocks!B244)</f>
        <v>570.546969589114</v>
      </c>
      <c r="E247" s="0" t="n">
        <f aca="false">D247*EXP((Inputs!$B$6-Inputs!$B$7-0.5*Inputs!$B$8^2)*$B$2+Inputs!$B$8*SQRT($B$2)*MC_Shocks!C244)</f>
        <v>569.812073366833</v>
      </c>
      <c r="F247" s="0" t="n">
        <f aca="false">E247*EXP((Inputs!$B$6-Inputs!$B$7-0.5*Inputs!$B$8^2)*$B$2+Inputs!$B$8*SQRT($B$2)*MC_Shocks!D244)</f>
        <v>566.594932334509</v>
      </c>
      <c r="G247" s="0" t="n">
        <f aca="false">F247*EXP((Inputs!$B$6-Inputs!$B$7-0.5*Inputs!$B$8^2)*$B$2+Inputs!$B$8*SQRT($B$2)*MC_Shocks!E244)</f>
        <v>568.257560835027</v>
      </c>
      <c r="H247" s="0" t="n">
        <f aca="false">G247*EXP((Inputs!$B$6-Inputs!$B$7-0.5*Inputs!$B$8^2)*$B$2+Inputs!$B$8*SQRT($B$2)*MC_Shocks!F244)</f>
        <v>569.819535501676</v>
      </c>
      <c r="I247" s="0" t="n">
        <f aca="false">H247*EXP((Inputs!$B$6-Inputs!$B$7-0.5*Inputs!$B$8^2)*$B$2+Inputs!$B$8*SQRT($B$2)*MC_Shocks!G244)</f>
        <v>572.052600237627</v>
      </c>
      <c r="J247" s="0" t="n">
        <f aca="false">I247*EXP((Inputs!$B$6-Inputs!$B$7-0.5*Inputs!$B$8^2)*$B$2+Inputs!$B$8*SQRT($B$2)*MC_Shocks!H244)</f>
        <v>573.411945409641</v>
      </c>
      <c r="K247" s="0" t="n">
        <f aca="false">J247*EXP((Inputs!$B$6-Inputs!$B$7-0.5*Inputs!$B$8^2)*$B$2+Inputs!$B$8*SQRT($B$2)*MC_Shocks!I244)</f>
        <v>570.712050024656</v>
      </c>
      <c r="L247" s="0" t="n">
        <f aca="false">K247*EXP((Inputs!$B$6-Inputs!$B$7-0.5*Inputs!$B$8^2)*$B$2+Inputs!$B$8*SQRT($B$2)*MC_Shocks!J244)</f>
        <v>569.585320973422</v>
      </c>
      <c r="M247" s="0" t="n">
        <f aca="false">L247*EXP((Inputs!$B$6-Inputs!$B$7-0.5*Inputs!$B$8^2)*$B$2+Inputs!$B$8*SQRT($B$2)*MC_Shocks!K244)</f>
        <v>573.813472985392</v>
      </c>
      <c r="N247" s="0" t="n">
        <f aca="false">M247*EXP((Inputs!$B$6-Inputs!$B$7-0.5*Inputs!$B$8^2)*$B$2+Inputs!$B$8*SQRT($B$2)*MC_Shocks!L244)</f>
        <v>578.749636095166</v>
      </c>
      <c r="O247" s="0" t="n">
        <f aca="false">N247*EXP((Inputs!$B$6-Inputs!$B$7-0.5*Inputs!$B$8^2)*$B$2+Inputs!$B$8*SQRT($B$2)*MC_Shocks!M244)</f>
        <v>573.562504694326</v>
      </c>
      <c r="P247" s="0" t="n">
        <f aca="false">O247*EXP((Inputs!$B$6-Inputs!$B$7-0.5*Inputs!$B$8^2)*$B$2+Inputs!$B$8*SQRT($B$2)*MC_Shocks!N244)</f>
        <v>566.692289606219</v>
      </c>
      <c r="Q247" s="0" t="n">
        <f aca="false">P247*EXP((Inputs!$B$6-Inputs!$B$7-0.5*Inputs!$B$8^2)*$B$2+Inputs!$B$8*SQRT($B$2)*MC_Shocks!O244)</f>
        <v>563.487077080148</v>
      </c>
      <c r="R247" s="0" t="n">
        <f aca="false">Q247*EXP((Inputs!$B$6-Inputs!$B$7-0.5*Inputs!$B$8^2)*$B$2+Inputs!$B$8*SQRT($B$2)*MC_Shocks!P244)</f>
        <v>568.232302615728</v>
      </c>
      <c r="S247" s="0" t="n">
        <f aca="false">R247*EXP((Inputs!$B$6-Inputs!$B$7-0.5*Inputs!$B$8^2)*$B$2+Inputs!$B$8*SQRT($B$2)*MC_Shocks!Q244)</f>
        <v>573.789310415044</v>
      </c>
      <c r="T247" s="0" t="n">
        <f aca="false">S247*EXP((Inputs!$B$6-Inputs!$B$7-0.5*Inputs!$B$8^2)*$B$2+Inputs!$B$8*SQRT($B$2)*MC_Shocks!R244)</f>
        <v>569.649294328346</v>
      </c>
      <c r="U247" s="0" t="n">
        <f aca="false">T247*EXP((Inputs!$B$6-Inputs!$B$7-0.5*Inputs!$B$8^2)*$B$2+Inputs!$B$8*SQRT($B$2)*MC_Shocks!S244)</f>
        <v>571.093588593009</v>
      </c>
      <c r="V247" s="0" t="n">
        <f aca="false">U247*EXP((Inputs!$B$6-Inputs!$B$7-0.5*Inputs!$B$8^2)*$B$2+Inputs!$B$8*SQRT($B$2)*MC_Shocks!T244)</f>
        <v>579.519840283907</v>
      </c>
      <c r="W247" s="0" t="n">
        <f aca="false">V247*EXP((Inputs!$B$6-Inputs!$B$7-0.5*Inputs!$B$8^2)*$B$2+Inputs!$B$8*SQRT($B$2)*MC_Shocks!U244)</f>
        <v>581.487151664157</v>
      </c>
      <c r="X247" s="0" t="n">
        <f aca="false">W247*EXP((Inputs!$B$6-Inputs!$B$7-0.5*Inputs!$B$8^2)*$B$2+Inputs!$B$8*SQRT($B$2)*MC_Shocks!V244)</f>
        <v>588.137012003203</v>
      </c>
      <c r="Y247" s="0" t="n">
        <f aca="false">X247*EXP((Inputs!$B$6-Inputs!$B$7-0.5*Inputs!$B$8^2)*$B$2+Inputs!$B$8*SQRT($B$2)*MC_Shocks!W244)</f>
        <v>592.871168139905</v>
      </c>
      <c r="Z247" s="0" t="n">
        <f aca="false">Y247*EXP((Inputs!$B$6-Inputs!$B$7-0.5*Inputs!$B$8^2)*$B$2+Inputs!$B$8*SQRT($B$2)*MC_Shocks!X244)</f>
        <v>588.66124235886</v>
      </c>
      <c r="AA247" s="0" t="n">
        <f aca="false">Z247*EXP((Inputs!$B$6-Inputs!$B$7-0.5*Inputs!$B$8^2)*$B$2+Inputs!$B$8*SQRT($B$2)*MC_Shocks!Y244)</f>
        <v>587.830176309728</v>
      </c>
      <c r="AB247" s="0" t="n">
        <f aca="false">AA247*EXP((Inputs!$B$6-Inputs!$B$7-0.5*Inputs!$B$8^2)*$B$2+Inputs!$B$8*SQRT($B$2)*MC_Shocks!Z244)</f>
        <v>588.047733496495</v>
      </c>
      <c r="AC247" s="0" t="n">
        <f aca="false">AB247*EXP((Inputs!$B$6-Inputs!$B$7-0.5*Inputs!$B$8^2)*$B$2+Inputs!$B$8*SQRT($B$2)*MC_Shocks!AA244)</f>
        <v>588.589229919289</v>
      </c>
      <c r="AD247" s="0" t="n">
        <f aca="false">AC247*EXP((Inputs!$B$6-Inputs!$B$7-0.5*Inputs!$B$8^2)*$B$2+Inputs!$B$8*SQRT($B$2)*MC_Shocks!AB244)</f>
        <v>592.93932046057</v>
      </c>
      <c r="AE247" s="0" t="n">
        <f aca="false">AD247*EXP((Inputs!$B$6-Inputs!$B$7-0.5*Inputs!$B$8^2)*$B$2+Inputs!$B$8*SQRT($B$2)*MC_Shocks!AC244)</f>
        <v>594.920911806453</v>
      </c>
      <c r="AF247" s="0" t="n">
        <f aca="false">AE247*EXP((Inputs!$B$6-Inputs!$B$7-0.5*Inputs!$B$8^2)*$B$2+Inputs!$B$8*SQRT($B$2)*MC_Shocks!AD244)</f>
        <v>581.278527678131</v>
      </c>
      <c r="AG247" s="0" t="n">
        <f aca="false">AF247*EXP((Inputs!$B$6-Inputs!$B$7-0.5*Inputs!$B$8^2)*$B$2+Inputs!$B$8*SQRT($B$2)*MC_Shocks!AE244)</f>
        <v>575.310360532562</v>
      </c>
      <c r="AH247" s="0" t="n">
        <f aca="false">AG247*EXP((Inputs!$B$6-Inputs!$B$7-0.5*Inputs!$B$8^2)*$B$2+Inputs!$B$8*SQRT($B$2)*MC_Shocks!AF244)</f>
        <v>565.466793310303</v>
      </c>
      <c r="AI247" s="0" t="n">
        <f aca="false">AH247*EXP((Inputs!$B$6-Inputs!$B$7-0.5*Inputs!$B$8^2)*$B$2+Inputs!$B$8*SQRT($B$2)*MC_Shocks!AG244)</f>
        <v>566.307414672747</v>
      </c>
      <c r="AJ247" s="0" t="n">
        <f aca="false">AI247*EXP((Inputs!$B$6-Inputs!$B$7-0.5*Inputs!$B$8^2)*$B$2+Inputs!$B$8*SQRT($B$2)*MC_Shocks!AH244)</f>
        <v>567.442358390155</v>
      </c>
      <c r="AK247" s="0" t="n">
        <f aca="false">AJ247*EXP((Inputs!$B$6-Inputs!$B$7-0.5*Inputs!$B$8^2)*$B$2+Inputs!$B$8*SQRT($B$2)*MC_Shocks!AI244)</f>
        <v>568.772376813732</v>
      </c>
      <c r="AL247" s="0" t="n">
        <f aca="false">AK247*EXP((Inputs!$B$6-Inputs!$B$7-0.5*Inputs!$B$8^2)*$B$2+Inputs!$B$8*SQRT($B$2)*MC_Shocks!AJ244)</f>
        <v>564.515307716947</v>
      </c>
      <c r="AM247" s="0" t="n">
        <f aca="false">AL247*EXP((Inputs!$B$6-Inputs!$B$7-0.5*Inputs!$B$8^2)*$B$2+Inputs!$B$8*SQRT($B$2)*MC_Shocks!AK244)</f>
        <v>567.595936590061</v>
      </c>
      <c r="AN247" s="0" t="n">
        <f aca="false">AM247*EXP((Inputs!$B$6-Inputs!$B$7-0.5*Inputs!$B$8^2)*$B$2+Inputs!$B$8*SQRT($B$2)*MC_Shocks!AL244)</f>
        <v>570.884091242685</v>
      </c>
      <c r="AO247" s="0" t="n">
        <f aca="false">AN247*EXP((Inputs!$B$6-Inputs!$B$7-0.5*Inputs!$B$8^2)*$B$2+Inputs!$B$8*SQRT($B$2)*MC_Shocks!AM244)</f>
        <v>565.2812956289</v>
      </c>
      <c r="AP247" s="0" t="n">
        <f aca="false">AO247*EXP((Inputs!$B$6-Inputs!$B$7-0.5*Inputs!$B$8^2)*$B$2+Inputs!$B$8*SQRT($B$2)*MC_Shocks!AN244)</f>
        <v>558.797849800465</v>
      </c>
      <c r="AQ247" s="0" t="n">
        <f aca="false">AP247*EXP((Inputs!$B$6-Inputs!$B$7-0.5*Inputs!$B$8^2)*$B$2+Inputs!$B$8*SQRT($B$2)*MC_Shocks!AO244)</f>
        <v>558.849978601865</v>
      </c>
      <c r="AR247" s="0" t="n">
        <f aca="false">AQ247*EXP((Inputs!$B$6-Inputs!$B$7-0.5*Inputs!$B$8^2)*$B$2+Inputs!$B$8*SQRT($B$2)*MC_Shocks!AP244)</f>
        <v>566.903745968896</v>
      </c>
      <c r="AS247" s="0" t="n">
        <f aca="false">AR247*EXP((Inputs!$B$6-Inputs!$B$7-0.5*Inputs!$B$8^2)*$B$2+Inputs!$B$8*SQRT($B$2)*MC_Shocks!AQ244)</f>
        <v>574.653844348718</v>
      </c>
      <c r="AT247" s="0" t="n">
        <f aca="false">AS247*EXP((Inputs!$B$6-Inputs!$B$7-0.5*Inputs!$B$8^2)*$B$2+Inputs!$B$8*SQRT($B$2)*MC_Shocks!AR244)</f>
        <v>577.282438884967</v>
      </c>
      <c r="AU247" s="0" t="n">
        <f aca="false">AT247*EXP((Inputs!$B$6-Inputs!$B$7-0.5*Inputs!$B$8^2)*$B$2+Inputs!$B$8*SQRT($B$2)*MC_Shocks!AS244)</f>
        <v>574.003179105798</v>
      </c>
      <c r="AV247" s="0" t="n">
        <f aca="false">AU247*EXP((Inputs!$B$6-Inputs!$B$7-0.5*Inputs!$B$8^2)*$B$2+Inputs!$B$8*SQRT($B$2)*MC_Shocks!AT244)</f>
        <v>578.110224747116</v>
      </c>
      <c r="AW247" s="0" t="n">
        <f aca="false">AV247*EXP((Inputs!$B$6-Inputs!$B$7-0.5*Inputs!$B$8^2)*$B$2+Inputs!$B$8*SQRT($B$2)*MC_Shocks!AU244)</f>
        <v>576.093408119363</v>
      </c>
      <c r="AX247" s="0" t="n">
        <f aca="false">AW247*EXP((Inputs!$B$6-Inputs!$B$7-0.5*Inputs!$B$8^2)*$B$2+Inputs!$B$8*SQRT($B$2)*MC_Shocks!AV244)</f>
        <v>572.650474681051</v>
      </c>
      <c r="AY247" s="0" t="n">
        <f aca="false">AX247*EXP((Inputs!$B$6-Inputs!$B$7-0.5*Inputs!$B$8^2)*$B$2+Inputs!$B$8*SQRT($B$2)*MC_Shocks!AW244)</f>
        <v>563.04629915003</v>
      </c>
      <c r="AZ247" s="0" t="n">
        <f aca="false">AY247*EXP((Inputs!$B$6-Inputs!$B$7-0.5*Inputs!$B$8^2)*$B$2+Inputs!$B$8*SQRT($B$2)*MC_Shocks!AX244)</f>
        <v>563.556944259046</v>
      </c>
      <c r="BA247" s="0" t="n">
        <f aca="false">AZ247*EXP((Inputs!$B$6-Inputs!$B$7-0.5*Inputs!$B$8^2)*$B$2+Inputs!$B$8*SQRT($B$2)*MC_Shocks!AY244)</f>
        <v>560.800931967039</v>
      </c>
      <c r="BB247" s="0" t="n">
        <f aca="false">BA247*EXP((Inputs!$B$6-Inputs!$B$7-0.5*Inputs!$B$8^2)*$B$2+Inputs!$B$8*SQRT($B$2)*MC_Shocks!AZ244)</f>
        <v>561.283038768059</v>
      </c>
      <c r="BC247" s="0" t="n">
        <f aca="false">BB247*EXP((Inputs!$B$6-Inputs!$B$7-0.5*Inputs!$B$8^2)*$B$2+Inputs!$B$8*SQRT($B$2)*MC_Shocks!BA244)</f>
        <v>551.189635804764</v>
      </c>
      <c r="BD247" s="0" t="n">
        <f aca="false">BC247*EXP((Inputs!$B$6-Inputs!$B$7-0.5*Inputs!$B$8^2)*$B$2+Inputs!$B$8*SQRT($B$2)*MC_Shocks!BB244)</f>
        <v>551.984779561591</v>
      </c>
      <c r="BE247" s="0" t="n">
        <f aca="false">BD247*EXP((Inputs!$B$6-Inputs!$B$7-0.5*Inputs!$B$8^2)*$B$2+Inputs!$B$8*SQRT($B$2)*MC_Shocks!BC244)</f>
        <v>541.492280745007</v>
      </c>
      <c r="BF247" s="0" t="n">
        <f aca="false">BE247*EXP((Inputs!$B$6-Inputs!$B$7-0.5*Inputs!$B$8^2)*$B$2+Inputs!$B$8*SQRT($B$2)*MC_Shocks!BD244)</f>
        <v>546.237425418263</v>
      </c>
      <c r="BG247" s="0" t="n">
        <f aca="false">BF247*EXP((Inputs!$B$6-Inputs!$B$7-0.5*Inputs!$B$8^2)*$B$2+Inputs!$B$8*SQRT($B$2)*MC_Shocks!BE244)</f>
        <v>548.555355829523</v>
      </c>
      <c r="BH247" s="0" t="n">
        <f aca="false">BG247*EXP((Inputs!$B$6-Inputs!$B$7-0.5*Inputs!$B$8^2)*$B$2+Inputs!$B$8*SQRT($B$2)*MC_Shocks!BF244)</f>
        <v>547.395670728442</v>
      </c>
      <c r="BI247" s="0" t="n">
        <f aca="false">BH247*EXP((Inputs!$B$6-Inputs!$B$7-0.5*Inputs!$B$8^2)*$B$2+Inputs!$B$8*SQRT($B$2)*MC_Shocks!BG244)</f>
        <v>549.896594304317</v>
      </c>
      <c r="BJ247" s="0" t="n">
        <f aca="false">BI247*EXP((Inputs!$B$6-Inputs!$B$7-0.5*Inputs!$B$8^2)*$B$2+Inputs!$B$8*SQRT($B$2)*MC_Shocks!BH244)</f>
        <v>545.697914751117</v>
      </c>
      <c r="BK247" s="0" t="n">
        <f aca="false">BJ247*EXP((Inputs!$B$6-Inputs!$B$7-0.5*Inputs!$B$8^2)*$B$2+Inputs!$B$8*SQRT($B$2)*MC_Shocks!BI244)</f>
        <v>546.062824769145</v>
      </c>
      <c r="BL247" s="0" t="n">
        <f aca="false">BK247*EXP((Inputs!$B$6-Inputs!$B$7-0.5*Inputs!$B$8^2)*$B$2+Inputs!$B$8*SQRT($B$2)*MC_Shocks!BJ244)</f>
        <v>549.568415972012</v>
      </c>
      <c r="BM247" s="0" t="n">
        <f aca="false">BL247*EXP((Inputs!$B$6-Inputs!$B$7-0.5*Inputs!$B$8^2)*$B$2+Inputs!$B$8*SQRT($B$2)*MC_Shocks!BK244)</f>
        <v>536.293037695057</v>
      </c>
      <c r="BN247" s="0" t="n">
        <f aca="false">AVERAGE(C247:BM247)</f>
        <v>568.613455644602</v>
      </c>
      <c r="BO247" s="0" t="n">
        <f aca="false">MAX(B247:BM247)</f>
        <v>594.920911806453</v>
      </c>
      <c r="BP247" s="0" t="n">
        <f aca="false">MAX(BM247-Inputs!$B$4,0)</f>
        <v>0</v>
      </c>
      <c r="BQ247" s="0" t="n">
        <f aca="false">MAX(Inputs!$B$4-BM247,0)</f>
        <v>38.7069623049433</v>
      </c>
      <c r="BR247" s="0" t="n">
        <f aca="false">MAX(BN247-Inputs!$B$4,0)</f>
        <v>0</v>
      </c>
      <c r="BS247" s="0" t="n">
        <f aca="false">IF(BO247&gt;=Inputs!$B$9,0,MAX(BM247-Inputs!$B$4,0))</f>
        <v>0</v>
      </c>
    </row>
    <row r="248" customFormat="false" ht="15" hidden="false" customHeight="false" outlineLevel="0" collapsed="false">
      <c r="A248" s="0" t="n">
        <v>244</v>
      </c>
      <c r="B248" s="0" t="n">
        <f aca="false">Inputs!$B$3</f>
        <v>574.788024902344</v>
      </c>
      <c r="C248" s="0" t="n">
        <f aca="false">B248*EXP((Inputs!$B$6-Inputs!$B$7-0.5*Inputs!$B$8^2)*$B$2+Inputs!$B$8*SQRT($B$2)*MC_Shocks!A245)</f>
        <v>572.806426370287</v>
      </c>
      <c r="D248" s="0" t="n">
        <f aca="false">C248*EXP((Inputs!$B$6-Inputs!$B$7-0.5*Inputs!$B$8^2)*$B$2+Inputs!$B$8*SQRT($B$2)*MC_Shocks!B245)</f>
        <v>572.757563893421</v>
      </c>
      <c r="E248" s="0" t="n">
        <f aca="false">D248*EXP((Inputs!$B$6-Inputs!$B$7-0.5*Inputs!$B$8^2)*$B$2+Inputs!$B$8*SQRT($B$2)*MC_Shocks!C245)</f>
        <v>571.920311220199</v>
      </c>
      <c r="F248" s="0" t="n">
        <f aca="false">E248*EXP((Inputs!$B$6-Inputs!$B$7-0.5*Inputs!$B$8^2)*$B$2+Inputs!$B$8*SQRT($B$2)*MC_Shocks!D245)</f>
        <v>578.624147062843</v>
      </c>
      <c r="G248" s="0" t="n">
        <f aca="false">F248*EXP((Inputs!$B$6-Inputs!$B$7-0.5*Inputs!$B$8^2)*$B$2+Inputs!$B$8*SQRT($B$2)*MC_Shocks!E245)</f>
        <v>573.542241350546</v>
      </c>
      <c r="H248" s="0" t="n">
        <f aca="false">G248*EXP((Inputs!$B$6-Inputs!$B$7-0.5*Inputs!$B$8^2)*$B$2+Inputs!$B$8*SQRT($B$2)*MC_Shocks!F245)</f>
        <v>570.776825586138</v>
      </c>
      <c r="I248" s="0" t="n">
        <f aca="false">H248*EXP((Inputs!$B$6-Inputs!$B$7-0.5*Inputs!$B$8^2)*$B$2+Inputs!$B$8*SQRT($B$2)*MC_Shocks!G245)</f>
        <v>562.220486889163</v>
      </c>
      <c r="J248" s="0" t="n">
        <f aca="false">I248*EXP((Inputs!$B$6-Inputs!$B$7-0.5*Inputs!$B$8^2)*$B$2+Inputs!$B$8*SQRT($B$2)*MC_Shocks!H245)</f>
        <v>569.050664333471</v>
      </c>
      <c r="K248" s="0" t="n">
        <f aca="false">J248*EXP((Inputs!$B$6-Inputs!$B$7-0.5*Inputs!$B$8^2)*$B$2+Inputs!$B$8*SQRT($B$2)*MC_Shocks!I245)</f>
        <v>567.993507838924</v>
      </c>
      <c r="L248" s="0" t="n">
        <f aca="false">K248*EXP((Inputs!$B$6-Inputs!$B$7-0.5*Inputs!$B$8^2)*$B$2+Inputs!$B$8*SQRT($B$2)*MC_Shocks!J245)</f>
        <v>566.074919418948</v>
      </c>
      <c r="M248" s="0" t="n">
        <f aca="false">L248*EXP((Inputs!$B$6-Inputs!$B$7-0.5*Inputs!$B$8^2)*$B$2+Inputs!$B$8*SQRT($B$2)*MC_Shocks!K245)</f>
        <v>565.892663948852</v>
      </c>
      <c r="N248" s="0" t="n">
        <f aca="false">M248*EXP((Inputs!$B$6-Inputs!$B$7-0.5*Inputs!$B$8^2)*$B$2+Inputs!$B$8*SQRT($B$2)*MC_Shocks!L245)</f>
        <v>568.809728714074</v>
      </c>
      <c r="O248" s="0" t="n">
        <f aca="false">N248*EXP((Inputs!$B$6-Inputs!$B$7-0.5*Inputs!$B$8^2)*$B$2+Inputs!$B$8*SQRT($B$2)*MC_Shocks!M245)</f>
        <v>570.433119077083</v>
      </c>
      <c r="P248" s="0" t="n">
        <f aca="false">O248*EXP((Inputs!$B$6-Inputs!$B$7-0.5*Inputs!$B$8^2)*$B$2+Inputs!$B$8*SQRT($B$2)*MC_Shocks!N245)</f>
        <v>582.597072821914</v>
      </c>
      <c r="Q248" s="0" t="n">
        <f aca="false">P248*EXP((Inputs!$B$6-Inputs!$B$7-0.5*Inputs!$B$8^2)*$B$2+Inputs!$B$8*SQRT($B$2)*MC_Shocks!O245)</f>
        <v>584.753975213573</v>
      </c>
      <c r="R248" s="0" t="n">
        <f aca="false">Q248*EXP((Inputs!$B$6-Inputs!$B$7-0.5*Inputs!$B$8^2)*$B$2+Inputs!$B$8*SQRT($B$2)*MC_Shocks!P245)</f>
        <v>582.654716246658</v>
      </c>
      <c r="S248" s="0" t="n">
        <f aca="false">R248*EXP((Inputs!$B$6-Inputs!$B$7-0.5*Inputs!$B$8^2)*$B$2+Inputs!$B$8*SQRT($B$2)*MC_Shocks!Q245)</f>
        <v>580.120513633522</v>
      </c>
      <c r="T248" s="0" t="n">
        <f aca="false">S248*EXP((Inputs!$B$6-Inputs!$B$7-0.5*Inputs!$B$8^2)*$B$2+Inputs!$B$8*SQRT($B$2)*MC_Shocks!R245)</f>
        <v>578.370374827484</v>
      </c>
      <c r="U248" s="0" t="n">
        <f aca="false">T248*EXP((Inputs!$B$6-Inputs!$B$7-0.5*Inputs!$B$8^2)*$B$2+Inputs!$B$8*SQRT($B$2)*MC_Shocks!S245)</f>
        <v>571.574460506321</v>
      </c>
      <c r="V248" s="0" t="n">
        <f aca="false">U248*EXP((Inputs!$B$6-Inputs!$B$7-0.5*Inputs!$B$8^2)*$B$2+Inputs!$B$8*SQRT($B$2)*MC_Shocks!T245)</f>
        <v>571.809179395199</v>
      </c>
      <c r="W248" s="0" t="n">
        <f aca="false">V248*EXP((Inputs!$B$6-Inputs!$B$7-0.5*Inputs!$B$8^2)*$B$2+Inputs!$B$8*SQRT($B$2)*MC_Shocks!U245)</f>
        <v>575.428443749783</v>
      </c>
      <c r="X248" s="0" t="n">
        <f aca="false">W248*EXP((Inputs!$B$6-Inputs!$B$7-0.5*Inputs!$B$8^2)*$B$2+Inputs!$B$8*SQRT($B$2)*MC_Shocks!V245)</f>
        <v>572.689348854658</v>
      </c>
      <c r="Y248" s="0" t="n">
        <f aca="false">X248*EXP((Inputs!$B$6-Inputs!$B$7-0.5*Inputs!$B$8^2)*$B$2+Inputs!$B$8*SQRT($B$2)*MC_Shocks!W245)</f>
        <v>569.086722327284</v>
      </c>
      <c r="Z248" s="0" t="n">
        <f aca="false">Y248*EXP((Inputs!$B$6-Inputs!$B$7-0.5*Inputs!$B$8^2)*$B$2+Inputs!$B$8*SQRT($B$2)*MC_Shocks!X245)</f>
        <v>576.026171183725</v>
      </c>
      <c r="AA248" s="0" t="n">
        <f aca="false">Z248*EXP((Inputs!$B$6-Inputs!$B$7-0.5*Inputs!$B$8^2)*$B$2+Inputs!$B$8*SQRT($B$2)*MC_Shocks!Y245)</f>
        <v>569.598193313163</v>
      </c>
      <c r="AB248" s="0" t="n">
        <f aca="false">AA248*EXP((Inputs!$B$6-Inputs!$B$7-0.5*Inputs!$B$8^2)*$B$2+Inputs!$B$8*SQRT($B$2)*MC_Shocks!Z245)</f>
        <v>560.3836247894</v>
      </c>
      <c r="AC248" s="0" t="n">
        <f aca="false">AB248*EXP((Inputs!$B$6-Inputs!$B$7-0.5*Inputs!$B$8^2)*$B$2+Inputs!$B$8*SQRT($B$2)*MC_Shocks!AA245)</f>
        <v>555.334144666778</v>
      </c>
      <c r="AD248" s="0" t="n">
        <f aca="false">AC248*EXP((Inputs!$B$6-Inputs!$B$7-0.5*Inputs!$B$8^2)*$B$2+Inputs!$B$8*SQRT($B$2)*MC_Shocks!AB245)</f>
        <v>548.640900540962</v>
      </c>
      <c r="AE248" s="0" t="n">
        <f aca="false">AD248*EXP((Inputs!$B$6-Inputs!$B$7-0.5*Inputs!$B$8^2)*$B$2+Inputs!$B$8*SQRT($B$2)*MC_Shocks!AC245)</f>
        <v>550.37638147354</v>
      </c>
      <c r="AF248" s="0" t="n">
        <f aca="false">AE248*EXP((Inputs!$B$6-Inputs!$B$7-0.5*Inputs!$B$8^2)*$B$2+Inputs!$B$8*SQRT($B$2)*MC_Shocks!AD245)</f>
        <v>548.855525293188</v>
      </c>
      <c r="AG248" s="0" t="n">
        <f aca="false">AF248*EXP((Inputs!$B$6-Inputs!$B$7-0.5*Inputs!$B$8^2)*$B$2+Inputs!$B$8*SQRT($B$2)*MC_Shocks!AE245)</f>
        <v>547.951514628907</v>
      </c>
      <c r="AH248" s="0" t="n">
        <f aca="false">AG248*EXP((Inputs!$B$6-Inputs!$B$7-0.5*Inputs!$B$8^2)*$B$2+Inputs!$B$8*SQRT($B$2)*MC_Shocks!AF245)</f>
        <v>553.03833203254</v>
      </c>
      <c r="AI248" s="0" t="n">
        <f aca="false">AH248*EXP((Inputs!$B$6-Inputs!$B$7-0.5*Inputs!$B$8^2)*$B$2+Inputs!$B$8*SQRT($B$2)*MC_Shocks!AG245)</f>
        <v>550.065471851587</v>
      </c>
      <c r="AJ248" s="0" t="n">
        <f aca="false">AI248*EXP((Inputs!$B$6-Inputs!$B$7-0.5*Inputs!$B$8^2)*$B$2+Inputs!$B$8*SQRT($B$2)*MC_Shocks!AH245)</f>
        <v>553.510317612536</v>
      </c>
      <c r="AK248" s="0" t="n">
        <f aca="false">AJ248*EXP((Inputs!$B$6-Inputs!$B$7-0.5*Inputs!$B$8^2)*$B$2+Inputs!$B$8*SQRT($B$2)*MC_Shocks!AI245)</f>
        <v>560.239283908621</v>
      </c>
      <c r="AL248" s="0" t="n">
        <f aca="false">AK248*EXP((Inputs!$B$6-Inputs!$B$7-0.5*Inputs!$B$8^2)*$B$2+Inputs!$B$8*SQRT($B$2)*MC_Shocks!AJ245)</f>
        <v>558.270471033235</v>
      </c>
      <c r="AM248" s="0" t="n">
        <f aca="false">AL248*EXP((Inputs!$B$6-Inputs!$B$7-0.5*Inputs!$B$8^2)*$B$2+Inputs!$B$8*SQRT($B$2)*MC_Shocks!AK245)</f>
        <v>561.597084527259</v>
      </c>
      <c r="AN248" s="0" t="n">
        <f aca="false">AM248*EXP((Inputs!$B$6-Inputs!$B$7-0.5*Inputs!$B$8^2)*$B$2+Inputs!$B$8*SQRT($B$2)*MC_Shocks!AL245)</f>
        <v>560.573662649544</v>
      </c>
      <c r="AO248" s="0" t="n">
        <f aca="false">AN248*EXP((Inputs!$B$6-Inputs!$B$7-0.5*Inputs!$B$8^2)*$B$2+Inputs!$B$8*SQRT($B$2)*MC_Shocks!AM245)</f>
        <v>564.751504353094</v>
      </c>
      <c r="AP248" s="0" t="n">
        <f aca="false">AO248*EXP((Inputs!$B$6-Inputs!$B$7-0.5*Inputs!$B$8^2)*$B$2+Inputs!$B$8*SQRT($B$2)*MC_Shocks!AN245)</f>
        <v>557.807312365481</v>
      </c>
      <c r="AQ248" s="0" t="n">
        <f aca="false">AP248*EXP((Inputs!$B$6-Inputs!$B$7-0.5*Inputs!$B$8^2)*$B$2+Inputs!$B$8*SQRT($B$2)*MC_Shocks!AO245)</f>
        <v>550.625072129017</v>
      </c>
      <c r="AR248" s="0" t="n">
        <f aca="false">AQ248*EXP((Inputs!$B$6-Inputs!$B$7-0.5*Inputs!$B$8^2)*$B$2+Inputs!$B$8*SQRT($B$2)*MC_Shocks!AP245)</f>
        <v>548.970411001849</v>
      </c>
      <c r="AS248" s="0" t="n">
        <f aca="false">AR248*EXP((Inputs!$B$6-Inputs!$B$7-0.5*Inputs!$B$8^2)*$B$2+Inputs!$B$8*SQRT($B$2)*MC_Shocks!AQ245)</f>
        <v>545.164217492252</v>
      </c>
      <c r="AT248" s="0" t="n">
        <f aca="false">AS248*EXP((Inputs!$B$6-Inputs!$B$7-0.5*Inputs!$B$8^2)*$B$2+Inputs!$B$8*SQRT($B$2)*MC_Shocks!AR245)</f>
        <v>542.98536110974</v>
      </c>
      <c r="AU248" s="0" t="n">
        <f aca="false">AT248*EXP((Inputs!$B$6-Inputs!$B$7-0.5*Inputs!$B$8^2)*$B$2+Inputs!$B$8*SQRT($B$2)*MC_Shocks!AS245)</f>
        <v>542.091709145327</v>
      </c>
      <c r="AV248" s="0" t="n">
        <f aca="false">AU248*EXP((Inputs!$B$6-Inputs!$B$7-0.5*Inputs!$B$8^2)*$B$2+Inputs!$B$8*SQRT($B$2)*MC_Shocks!AT245)</f>
        <v>545.24833921422</v>
      </c>
      <c r="AW248" s="0" t="n">
        <f aca="false">AV248*EXP((Inputs!$B$6-Inputs!$B$7-0.5*Inputs!$B$8^2)*$B$2+Inputs!$B$8*SQRT($B$2)*MC_Shocks!AU245)</f>
        <v>543.53914691696</v>
      </c>
      <c r="AX248" s="0" t="n">
        <f aca="false">AW248*EXP((Inputs!$B$6-Inputs!$B$7-0.5*Inputs!$B$8^2)*$B$2+Inputs!$B$8*SQRT($B$2)*MC_Shocks!AV245)</f>
        <v>540.049282616381</v>
      </c>
      <c r="AY248" s="0" t="n">
        <f aca="false">AX248*EXP((Inputs!$B$6-Inputs!$B$7-0.5*Inputs!$B$8^2)*$B$2+Inputs!$B$8*SQRT($B$2)*MC_Shocks!AW245)</f>
        <v>538.59623247096</v>
      </c>
      <c r="AZ248" s="0" t="n">
        <f aca="false">AY248*EXP((Inputs!$B$6-Inputs!$B$7-0.5*Inputs!$B$8^2)*$B$2+Inputs!$B$8*SQRT($B$2)*MC_Shocks!AX245)</f>
        <v>535.370437338992</v>
      </c>
      <c r="BA248" s="0" t="n">
        <f aca="false">AZ248*EXP((Inputs!$B$6-Inputs!$B$7-0.5*Inputs!$B$8^2)*$B$2+Inputs!$B$8*SQRT($B$2)*MC_Shocks!AY245)</f>
        <v>531.468437418733</v>
      </c>
      <c r="BB248" s="0" t="n">
        <f aca="false">BA248*EXP((Inputs!$B$6-Inputs!$B$7-0.5*Inputs!$B$8^2)*$B$2+Inputs!$B$8*SQRT($B$2)*MC_Shocks!AZ245)</f>
        <v>524.760590410749</v>
      </c>
      <c r="BC248" s="0" t="n">
        <f aca="false">BB248*EXP((Inputs!$B$6-Inputs!$B$7-0.5*Inputs!$B$8^2)*$B$2+Inputs!$B$8*SQRT($B$2)*MC_Shocks!BA245)</f>
        <v>525.099430043887</v>
      </c>
      <c r="BD248" s="0" t="n">
        <f aca="false">BC248*EXP((Inputs!$B$6-Inputs!$B$7-0.5*Inputs!$B$8^2)*$B$2+Inputs!$B$8*SQRT($B$2)*MC_Shocks!BB245)</f>
        <v>522.785080026279</v>
      </c>
      <c r="BE248" s="0" t="n">
        <f aca="false">BD248*EXP((Inputs!$B$6-Inputs!$B$7-0.5*Inputs!$B$8^2)*$B$2+Inputs!$B$8*SQRT($B$2)*MC_Shocks!BC245)</f>
        <v>526.857557169748</v>
      </c>
      <c r="BF248" s="0" t="n">
        <f aca="false">BE248*EXP((Inputs!$B$6-Inputs!$B$7-0.5*Inputs!$B$8^2)*$B$2+Inputs!$B$8*SQRT($B$2)*MC_Shocks!BD245)</f>
        <v>520.891836648491</v>
      </c>
      <c r="BG248" s="0" t="n">
        <f aca="false">BF248*EXP((Inputs!$B$6-Inputs!$B$7-0.5*Inputs!$B$8^2)*$B$2+Inputs!$B$8*SQRT($B$2)*MC_Shocks!BE245)</f>
        <v>518.705566545671</v>
      </c>
      <c r="BH248" s="0" t="n">
        <f aca="false">BG248*EXP((Inputs!$B$6-Inputs!$B$7-0.5*Inputs!$B$8^2)*$B$2+Inputs!$B$8*SQRT($B$2)*MC_Shocks!BF245)</f>
        <v>526.268986383427</v>
      </c>
      <c r="BI248" s="0" t="n">
        <f aca="false">BH248*EXP((Inputs!$B$6-Inputs!$B$7-0.5*Inputs!$B$8^2)*$B$2+Inputs!$B$8*SQRT($B$2)*MC_Shocks!BG245)</f>
        <v>522.410096575235</v>
      </c>
      <c r="BJ248" s="0" t="n">
        <f aca="false">BI248*EXP((Inputs!$B$6-Inputs!$B$7-0.5*Inputs!$B$8^2)*$B$2+Inputs!$B$8*SQRT($B$2)*MC_Shocks!BH245)</f>
        <v>521.479948334415</v>
      </c>
      <c r="BK248" s="0" t="n">
        <f aca="false">BJ248*EXP((Inputs!$B$6-Inputs!$B$7-0.5*Inputs!$B$8^2)*$B$2+Inputs!$B$8*SQRT($B$2)*MC_Shocks!BI245)</f>
        <v>516.52304674471</v>
      </c>
      <c r="BL248" s="0" t="n">
        <f aca="false">BK248*EXP((Inputs!$B$6-Inputs!$B$7-0.5*Inputs!$B$8^2)*$B$2+Inputs!$B$8*SQRT($B$2)*MC_Shocks!BJ245)</f>
        <v>511.075441037925</v>
      </c>
      <c r="BM248" s="0" t="n">
        <f aca="false">BL248*EXP((Inputs!$B$6-Inputs!$B$7-0.5*Inputs!$B$8^2)*$B$2+Inputs!$B$8*SQRT($B$2)*MC_Shocks!BK245)</f>
        <v>517.436234299277</v>
      </c>
      <c r="BN248" s="0" t="n">
        <f aca="false">AVERAGE(C248:BM248)</f>
        <v>553.57793286632</v>
      </c>
      <c r="BO248" s="0" t="n">
        <f aca="false">MAX(B248:BM248)</f>
        <v>584.753975213573</v>
      </c>
      <c r="BP248" s="0" t="n">
        <f aca="false">MAX(BM248-Inputs!$B$4,0)</f>
        <v>0</v>
      </c>
      <c r="BQ248" s="0" t="n">
        <f aca="false">MAX(Inputs!$B$4-BM248,0)</f>
        <v>57.5637657007231</v>
      </c>
      <c r="BR248" s="0" t="n">
        <f aca="false">MAX(BN248-Inputs!$B$4,0)</f>
        <v>0</v>
      </c>
      <c r="BS248" s="0" t="n">
        <f aca="false">IF(BO248&gt;=Inputs!$B$9,0,MAX(BM248-Inputs!$B$4,0))</f>
        <v>0</v>
      </c>
    </row>
    <row r="249" customFormat="false" ht="15" hidden="false" customHeight="false" outlineLevel="0" collapsed="false">
      <c r="A249" s="0" t="n">
        <v>245</v>
      </c>
      <c r="B249" s="0" t="n">
        <f aca="false">Inputs!$B$3</f>
        <v>574.788024902344</v>
      </c>
      <c r="C249" s="0" t="n">
        <f aca="false">B249*EXP((Inputs!$B$6-Inputs!$B$7-0.5*Inputs!$B$8^2)*$B$2+Inputs!$B$8*SQRT($B$2)*MC_Shocks!A246)</f>
        <v>575.62274977816</v>
      </c>
      <c r="D249" s="0" t="n">
        <f aca="false">C249*EXP((Inputs!$B$6-Inputs!$B$7-0.5*Inputs!$B$8^2)*$B$2+Inputs!$B$8*SQRT($B$2)*MC_Shocks!B246)</f>
        <v>576.287861003827</v>
      </c>
      <c r="E249" s="0" t="n">
        <f aca="false">D249*EXP((Inputs!$B$6-Inputs!$B$7-0.5*Inputs!$B$8^2)*$B$2+Inputs!$B$8*SQRT($B$2)*MC_Shocks!C246)</f>
        <v>568.638445789715</v>
      </c>
      <c r="F249" s="0" t="n">
        <f aca="false">E249*EXP((Inputs!$B$6-Inputs!$B$7-0.5*Inputs!$B$8^2)*$B$2+Inputs!$B$8*SQRT($B$2)*MC_Shocks!D246)</f>
        <v>570.312822053029</v>
      </c>
      <c r="G249" s="0" t="n">
        <f aca="false">F249*EXP((Inputs!$B$6-Inputs!$B$7-0.5*Inputs!$B$8^2)*$B$2+Inputs!$B$8*SQRT($B$2)*MC_Shocks!E246)</f>
        <v>575.627719689993</v>
      </c>
      <c r="H249" s="0" t="n">
        <f aca="false">G249*EXP((Inputs!$B$6-Inputs!$B$7-0.5*Inputs!$B$8^2)*$B$2+Inputs!$B$8*SQRT($B$2)*MC_Shocks!F246)</f>
        <v>580.955531551938</v>
      </c>
      <c r="I249" s="0" t="n">
        <f aca="false">H249*EXP((Inputs!$B$6-Inputs!$B$7-0.5*Inputs!$B$8^2)*$B$2+Inputs!$B$8*SQRT($B$2)*MC_Shocks!G246)</f>
        <v>584.09895110263</v>
      </c>
      <c r="J249" s="0" t="n">
        <f aca="false">I249*EXP((Inputs!$B$6-Inputs!$B$7-0.5*Inputs!$B$8^2)*$B$2+Inputs!$B$8*SQRT($B$2)*MC_Shocks!H246)</f>
        <v>578.943313129568</v>
      </c>
      <c r="K249" s="0" t="n">
        <f aca="false">J249*EXP((Inputs!$B$6-Inputs!$B$7-0.5*Inputs!$B$8^2)*$B$2+Inputs!$B$8*SQRT($B$2)*MC_Shocks!I246)</f>
        <v>580.437942308396</v>
      </c>
      <c r="L249" s="0" t="n">
        <f aca="false">K249*EXP((Inputs!$B$6-Inputs!$B$7-0.5*Inputs!$B$8^2)*$B$2+Inputs!$B$8*SQRT($B$2)*MC_Shocks!J246)</f>
        <v>583.575097194141</v>
      </c>
      <c r="M249" s="0" t="n">
        <f aca="false">L249*EXP((Inputs!$B$6-Inputs!$B$7-0.5*Inputs!$B$8^2)*$B$2+Inputs!$B$8*SQRT($B$2)*MC_Shocks!K246)</f>
        <v>575.380879991949</v>
      </c>
      <c r="N249" s="0" t="n">
        <f aca="false">M249*EXP((Inputs!$B$6-Inputs!$B$7-0.5*Inputs!$B$8^2)*$B$2+Inputs!$B$8*SQRT($B$2)*MC_Shocks!L246)</f>
        <v>570.339320003772</v>
      </c>
      <c r="O249" s="0" t="n">
        <f aca="false">N249*EXP((Inputs!$B$6-Inputs!$B$7-0.5*Inputs!$B$8^2)*$B$2+Inputs!$B$8*SQRT($B$2)*MC_Shocks!M246)</f>
        <v>574.426141148994</v>
      </c>
      <c r="P249" s="0" t="n">
        <f aca="false">O249*EXP((Inputs!$B$6-Inputs!$B$7-0.5*Inputs!$B$8^2)*$B$2+Inputs!$B$8*SQRT($B$2)*MC_Shocks!N246)</f>
        <v>578.486662894875</v>
      </c>
      <c r="Q249" s="0" t="n">
        <f aca="false">P249*EXP((Inputs!$B$6-Inputs!$B$7-0.5*Inputs!$B$8^2)*$B$2+Inputs!$B$8*SQRT($B$2)*MC_Shocks!O246)</f>
        <v>571.47741901492</v>
      </c>
      <c r="R249" s="0" t="n">
        <f aca="false">Q249*EXP((Inputs!$B$6-Inputs!$B$7-0.5*Inputs!$B$8^2)*$B$2+Inputs!$B$8*SQRT($B$2)*MC_Shocks!P246)</f>
        <v>575.147294649495</v>
      </c>
      <c r="S249" s="0" t="n">
        <f aca="false">R249*EXP((Inputs!$B$6-Inputs!$B$7-0.5*Inputs!$B$8^2)*$B$2+Inputs!$B$8*SQRT($B$2)*MC_Shocks!Q246)</f>
        <v>575.636588284692</v>
      </c>
      <c r="T249" s="0" t="n">
        <f aca="false">S249*EXP((Inputs!$B$6-Inputs!$B$7-0.5*Inputs!$B$8^2)*$B$2+Inputs!$B$8*SQRT($B$2)*MC_Shocks!R246)</f>
        <v>579.268777521053</v>
      </c>
      <c r="U249" s="0" t="n">
        <f aca="false">T249*EXP((Inputs!$B$6-Inputs!$B$7-0.5*Inputs!$B$8^2)*$B$2+Inputs!$B$8*SQRT($B$2)*MC_Shocks!S246)</f>
        <v>576.414646759027</v>
      </c>
      <c r="V249" s="0" t="n">
        <f aca="false">U249*EXP((Inputs!$B$6-Inputs!$B$7-0.5*Inputs!$B$8^2)*$B$2+Inputs!$B$8*SQRT($B$2)*MC_Shocks!T246)</f>
        <v>579.427077409011</v>
      </c>
      <c r="W249" s="0" t="n">
        <f aca="false">V249*EXP((Inputs!$B$6-Inputs!$B$7-0.5*Inputs!$B$8^2)*$B$2+Inputs!$B$8*SQRT($B$2)*MC_Shocks!U246)</f>
        <v>583.373834397354</v>
      </c>
      <c r="X249" s="0" t="n">
        <f aca="false">W249*EXP((Inputs!$B$6-Inputs!$B$7-0.5*Inputs!$B$8^2)*$B$2+Inputs!$B$8*SQRT($B$2)*MC_Shocks!V246)</f>
        <v>581.805039314656</v>
      </c>
      <c r="Y249" s="0" t="n">
        <f aca="false">X249*EXP((Inputs!$B$6-Inputs!$B$7-0.5*Inputs!$B$8^2)*$B$2+Inputs!$B$8*SQRT($B$2)*MC_Shocks!W246)</f>
        <v>581.941871495723</v>
      </c>
      <c r="Z249" s="0" t="n">
        <f aca="false">Y249*EXP((Inputs!$B$6-Inputs!$B$7-0.5*Inputs!$B$8^2)*$B$2+Inputs!$B$8*SQRT($B$2)*MC_Shocks!X246)</f>
        <v>579.010259362305</v>
      </c>
      <c r="AA249" s="0" t="n">
        <f aca="false">Z249*EXP((Inputs!$B$6-Inputs!$B$7-0.5*Inputs!$B$8^2)*$B$2+Inputs!$B$8*SQRT($B$2)*MC_Shocks!Y246)</f>
        <v>586.7019335555</v>
      </c>
      <c r="AB249" s="0" t="n">
        <f aca="false">AA249*EXP((Inputs!$B$6-Inputs!$B$7-0.5*Inputs!$B$8^2)*$B$2+Inputs!$B$8*SQRT($B$2)*MC_Shocks!Z246)</f>
        <v>586.197712892185</v>
      </c>
      <c r="AC249" s="0" t="n">
        <f aca="false">AB249*EXP((Inputs!$B$6-Inputs!$B$7-0.5*Inputs!$B$8^2)*$B$2+Inputs!$B$8*SQRT($B$2)*MC_Shocks!AA246)</f>
        <v>581.980575303385</v>
      </c>
      <c r="AD249" s="0" t="n">
        <f aca="false">AC249*EXP((Inputs!$B$6-Inputs!$B$7-0.5*Inputs!$B$8^2)*$B$2+Inputs!$B$8*SQRT($B$2)*MC_Shocks!AB246)</f>
        <v>578.739683687126</v>
      </c>
      <c r="AE249" s="0" t="n">
        <f aca="false">AD249*EXP((Inputs!$B$6-Inputs!$B$7-0.5*Inputs!$B$8^2)*$B$2+Inputs!$B$8*SQRT($B$2)*MC_Shocks!AC246)</f>
        <v>579.376644098855</v>
      </c>
      <c r="AF249" s="0" t="n">
        <f aca="false">AE249*EXP((Inputs!$B$6-Inputs!$B$7-0.5*Inputs!$B$8^2)*$B$2+Inputs!$B$8*SQRT($B$2)*MC_Shocks!AD246)</f>
        <v>582.904432087086</v>
      </c>
      <c r="AG249" s="0" t="n">
        <f aca="false">AF249*EXP((Inputs!$B$6-Inputs!$B$7-0.5*Inputs!$B$8^2)*$B$2+Inputs!$B$8*SQRT($B$2)*MC_Shocks!AE246)</f>
        <v>576.814378672469</v>
      </c>
      <c r="AH249" s="0" t="n">
        <f aca="false">AG249*EXP((Inputs!$B$6-Inputs!$B$7-0.5*Inputs!$B$8^2)*$B$2+Inputs!$B$8*SQRT($B$2)*MC_Shocks!AF246)</f>
        <v>585.386466983384</v>
      </c>
      <c r="AI249" s="0" t="n">
        <f aca="false">AH249*EXP((Inputs!$B$6-Inputs!$B$7-0.5*Inputs!$B$8^2)*$B$2+Inputs!$B$8*SQRT($B$2)*MC_Shocks!AG246)</f>
        <v>586.877020762324</v>
      </c>
      <c r="AJ249" s="0" t="n">
        <f aca="false">AI249*EXP((Inputs!$B$6-Inputs!$B$7-0.5*Inputs!$B$8^2)*$B$2+Inputs!$B$8*SQRT($B$2)*MC_Shocks!AH246)</f>
        <v>589.108276581006</v>
      </c>
      <c r="AK249" s="0" t="n">
        <f aca="false">AJ249*EXP((Inputs!$B$6-Inputs!$B$7-0.5*Inputs!$B$8^2)*$B$2+Inputs!$B$8*SQRT($B$2)*MC_Shocks!AI246)</f>
        <v>588.709777673835</v>
      </c>
      <c r="AL249" s="0" t="n">
        <f aca="false">AK249*EXP((Inputs!$B$6-Inputs!$B$7-0.5*Inputs!$B$8^2)*$B$2+Inputs!$B$8*SQRT($B$2)*MC_Shocks!AJ246)</f>
        <v>588.855270752553</v>
      </c>
      <c r="AM249" s="0" t="n">
        <f aca="false">AL249*EXP((Inputs!$B$6-Inputs!$B$7-0.5*Inputs!$B$8^2)*$B$2+Inputs!$B$8*SQRT($B$2)*MC_Shocks!AK246)</f>
        <v>588.218475900232</v>
      </c>
      <c r="AN249" s="0" t="n">
        <f aca="false">AM249*EXP((Inputs!$B$6-Inputs!$B$7-0.5*Inputs!$B$8^2)*$B$2+Inputs!$B$8*SQRT($B$2)*MC_Shocks!AL246)</f>
        <v>593.042994633014</v>
      </c>
      <c r="AO249" s="0" t="n">
        <f aca="false">AN249*EXP((Inputs!$B$6-Inputs!$B$7-0.5*Inputs!$B$8^2)*$B$2+Inputs!$B$8*SQRT($B$2)*MC_Shocks!AM246)</f>
        <v>593.061634588059</v>
      </c>
      <c r="AP249" s="0" t="n">
        <f aca="false">AO249*EXP((Inputs!$B$6-Inputs!$B$7-0.5*Inputs!$B$8^2)*$B$2+Inputs!$B$8*SQRT($B$2)*MC_Shocks!AN246)</f>
        <v>596.7376906413</v>
      </c>
      <c r="AQ249" s="0" t="n">
        <f aca="false">AP249*EXP((Inputs!$B$6-Inputs!$B$7-0.5*Inputs!$B$8^2)*$B$2+Inputs!$B$8*SQRT($B$2)*MC_Shocks!AO246)</f>
        <v>594.743529592512</v>
      </c>
      <c r="AR249" s="0" t="n">
        <f aca="false">AQ249*EXP((Inputs!$B$6-Inputs!$B$7-0.5*Inputs!$B$8^2)*$B$2+Inputs!$B$8*SQRT($B$2)*MC_Shocks!AP246)</f>
        <v>595.723483955847</v>
      </c>
      <c r="AS249" s="0" t="n">
        <f aca="false">AR249*EXP((Inputs!$B$6-Inputs!$B$7-0.5*Inputs!$B$8^2)*$B$2+Inputs!$B$8*SQRT($B$2)*MC_Shocks!AQ246)</f>
        <v>591.992203660408</v>
      </c>
      <c r="AT249" s="0" t="n">
        <f aca="false">AS249*EXP((Inputs!$B$6-Inputs!$B$7-0.5*Inputs!$B$8^2)*$B$2+Inputs!$B$8*SQRT($B$2)*MC_Shocks!AR246)</f>
        <v>597.789367726479</v>
      </c>
      <c r="AU249" s="0" t="n">
        <f aca="false">AT249*EXP((Inputs!$B$6-Inputs!$B$7-0.5*Inputs!$B$8^2)*$B$2+Inputs!$B$8*SQRT($B$2)*MC_Shocks!AS246)</f>
        <v>593.904604160512</v>
      </c>
      <c r="AV249" s="0" t="n">
        <f aca="false">AU249*EXP((Inputs!$B$6-Inputs!$B$7-0.5*Inputs!$B$8^2)*$B$2+Inputs!$B$8*SQRT($B$2)*MC_Shocks!AT246)</f>
        <v>592.431340850617</v>
      </c>
      <c r="AW249" s="0" t="n">
        <f aca="false">AV249*EXP((Inputs!$B$6-Inputs!$B$7-0.5*Inputs!$B$8^2)*$B$2+Inputs!$B$8*SQRT($B$2)*MC_Shocks!AU246)</f>
        <v>591.008704028945</v>
      </c>
      <c r="AX249" s="0" t="n">
        <f aca="false">AW249*EXP((Inputs!$B$6-Inputs!$B$7-0.5*Inputs!$B$8^2)*$B$2+Inputs!$B$8*SQRT($B$2)*MC_Shocks!AV246)</f>
        <v>589.407143448482</v>
      </c>
      <c r="AY249" s="0" t="n">
        <f aca="false">AX249*EXP((Inputs!$B$6-Inputs!$B$7-0.5*Inputs!$B$8^2)*$B$2+Inputs!$B$8*SQRT($B$2)*MC_Shocks!AW246)</f>
        <v>592.850967920262</v>
      </c>
      <c r="AZ249" s="0" t="n">
        <f aca="false">AY249*EXP((Inputs!$B$6-Inputs!$B$7-0.5*Inputs!$B$8^2)*$B$2+Inputs!$B$8*SQRT($B$2)*MC_Shocks!AX246)</f>
        <v>591.419359893139</v>
      </c>
      <c r="BA249" s="0" t="n">
        <f aca="false">AZ249*EXP((Inputs!$B$6-Inputs!$B$7-0.5*Inputs!$B$8^2)*$B$2+Inputs!$B$8*SQRT($B$2)*MC_Shocks!AY246)</f>
        <v>598.051947681253</v>
      </c>
      <c r="BB249" s="0" t="n">
        <f aca="false">BA249*EXP((Inputs!$B$6-Inputs!$B$7-0.5*Inputs!$B$8^2)*$B$2+Inputs!$B$8*SQRT($B$2)*MC_Shocks!AZ246)</f>
        <v>594.237467258976</v>
      </c>
      <c r="BC249" s="0" t="n">
        <f aca="false">BB249*EXP((Inputs!$B$6-Inputs!$B$7-0.5*Inputs!$B$8^2)*$B$2+Inputs!$B$8*SQRT($B$2)*MC_Shocks!BA246)</f>
        <v>595.092591008693</v>
      </c>
      <c r="BD249" s="0" t="n">
        <f aca="false">BC249*EXP((Inputs!$B$6-Inputs!$B$7-0.5*Inputs!$B$8^2)*$B$2+Inputs!$B$8*SQRT($B$2)*MC_Shocks!BB246)</f>
        <v>591.497263073172</v>
      </c>
      <c r="BE249" s="0" t="n">
        <f aca="false">BD249*EXP((Inputs!$B$6-Inputs!$B$7-0.5*Inputs!$B$8^2)*$B$2+Inputs!$B$8*SQRT($B$2)*MC_Shocks!BC246)</f>
        <v>593.531889989493</v>
      </c>
      <c r="BF249" s="0" t="n">
        <f aca="false">BE249*EXP((Inputs!$B$6-Inputs!$B$7-0.5*Inputs!$B$8^2)*$B$2+Inputs!$B$8*SQRT($B$2)*MC_Shocks!BD246)</f>
        <v>593.512778068258</v>
      </c>
      <c r="BG249" s="0" t="n">
        <f aca="false">BF249*EXP((Inputs!$B$6-Inputs!$B$7-0.5*Inputs!$B$8^2)*$B$2+Inputs!$B$8*SQRT($B$2)*MC_Shocks!BE246)</f>
        <v>592.839064687256</v>
      </c>
      <c r="BH249" s="0" t="n">
        <f aca="false">BG249*EXP((Inputs!$B$6-Inputs!$B$7-0.5*Inputs!$B$8^2)*$B$2+Inputs!$B$8*SQRT($B$2)*MC_Shocks!BF246)</f>
        <v>598.511310954819</v>
      </c>
      <c r="BI249" s="0" t="n">
        <f aca="false">BH249*EXP((Inputs!$B$6-Inputs!$B$7-0.5*Inputs!$B$8^2)*$B$2+Inputs!$B$8*SQRT($B$2)*MC_Shocks!BG246)</f>
        <v>595.46873352587</v>
      </c>
      <c r="BJ249" s="0" t="n">
        <f aca="false">BI249*EXP((Inputs!$B$6-Inputs!$B$7-0.5*Inputs!$B$8^2)*$B$2+Inputs!$B$8*SQRT($B$2)*MC_Shocks!BH246)</f>
        <v>598.302220907134</v>
      </c>
      <c r="BK249" s="0" t="n">
        <f aca="false">BJ249*EXP((Inputs!$B$6-Inputs!$B$7-0.5*Inputs!$B$8^2)*$B$2+Inputs!$B$8*SQRT($B$2)*MC_Shocks!BI246)</f>
        <v>594.719705377022</v>
      </c>
      <c r="BL249" s="0" t="n">
        <f aca="false">BK249*EXP((Inputs!$B$6-Inputs!$B$7-0.5*Inputs!$B$8^2)*$B$2+Inputs!$B$8*SQRT($B$2)*MC_Shocks!BJ246)</f>
        <v>595.307730618089</v>
      </c>
      <c r="BM249" s="0" t="n">
        <f aca="false">BL249*EXP((Inputs!$B$6-Inputs!$B$7-0.5*Inputs!$B$8^2)*$B$2+Inputs!$B$8*SQRT($B$2)*MC_Shocks!BK246)</f>
        <v>589.743880291689</v>
      </c>
      <c r="BN249" s="0" t="n">
        <f aca="false">AVERAGE(C249:BM249)</f>
        <v>585.737087354611</v>
      </c>
      <c r="BO249" s="0" t="n">
        <f aca="false">MAX(B249:BM249)</f>
        <v>598.511310954819</v>
      </c>
      <c r="BP249" s="0" t="n">
        <f aca="false">MAX(BM249-Inputs!$B$4,0)</f>
        <v>14.7438802916894</v>
      </c>
      <c r="BQ249" s="0" t="n">
        <f aca="false">MAX(Inputs!$B$4-BM249,0)</f>
        <v>0</v>
      </c>
      <c r="BR249" s="0" t="n">
        <f aca="false">MAX(BN249-Inputs!$B$4,0)</f>
        <v>10.7370873546105</v>
      </c>
      <c r="BS249" s="0" t="n">
        <f aca="false">IF(BO249&gt;=Inputs!$B$9,0,MAX(BM249-Inputs!$B$4,0))</f>
        <v>14.7438802916894</v>
      </c>
    </row>
    <row r="250" customFormat="false" ht="15" hidden="false" customHeight="false" outlineLevel="0" collapsed="false">
      <c r="A250" s="0" t="n">
        <v>246</v>
      </c>
      <c r="B250" s="0" t="n">
        <f aca="false">Inputs!$B$3</f>
        <v>574.788024902344</v>
      </c>
      <c r="C250" s="0" t="n">
        <f aca="false">B250*EXP((Inputs!$B$6-Inputs!$B$7-0.5*Inputs!$B$8^2)*$B$2+Inputs!$B$8*SQRT($B$2)*MC_Shocks!A247)</f>
        <v>571.828959911057</v>
      </c>
      <c r="D250" s="0" t="n">
        <f aca="false">C250*EXP((Inputs!$B$6-Inputs!$B$7-0.5*Inputs!$B$8^2)*$B$2+Inputs!$B$8*SQRT($B$2)*MC_Shocks!B247)</f>
        <v>571.510362780623</v>
      </c>
      <c r="E250" s="0" t="n">
        <f aca="false">D250*EXP((Inputs!$B$6-Inputs!$B$7-0.5*Inputs!$B$8^2)*$B$2+Inputs!$B$8*SQRT($B$2)*MC_Shocks!C247)</f>
        <v>579.851759860006</v>
      </c>
      <c r="F250" s="0" t="n">
        <f aca="false">E250*EXP((Inputs!$B$6-Inputs!$B$7-0.5*Inputs!$B$8^2)*$B$2+Inputs!$B$8*SQRT($B$2)*MC_Shocks!D247)</f>
        <v>580.370379636333</v>
      </c>
      <c r="G250" s="0" t="n">
        <f aca="false">F250*EXP((Inputs!$B$6-Inputs!$B$7-0.5*Inputs!$B$8^2)*$B$2+Inputs!$B$8*SQRT($B$2)*MC_Shocks!E247)</f>
        <v>588.094254730696</v>
      </c>
      <c r="H250" s="0" t="n">
        <f aca="false">G250*EXP((Inputs!$B$6-Inputs!$B$7-0.5*Inputs!$B$8^2)*$B$2+Inputs!$B$8*SQRT($B$2)*MC_Shocks!F247)</f>
        <v>589.178607371269</v>
      </c>
      <c r="I250" s="0" t="n">
        <f aca="false">H250*EXP((Inputs!$B$6-Inputs!$B$7-0.5*Inputs!$B$8^2)*$B$2+Inputs!$B$8*SQRT($B$2)*MC_Shocks!G247)</f>
        <v>587.427585391677</v>
      </c>
      <c r="J250" s="0" t="n">
        <f aca="false">I250*EXP((Inputs!$B$6-Inputs!$B$7-0.5*Inputs!$B$8^2)*$B$2+Inputs!$B$8*SQRT($B$2)*MC_Shocks!H247)</f>
        <v>594.70112145448</v>
      </c>
      <c r="K250" s="0" t="n">
        <f aca="false">J250*EXP((Inputs!$B$6-Inputs!$B$7-0.5*Inputs!$B$8^2)*$B$2+Inputs!$B$8*SQRT($B$2)*MC_Shocks!I247)</f>
        <v>596.822729578262</v>
      </c>
      <c r="L250" s="0" t="n">
        <f aca="false">K250*EXP((Inputs!$B$6-Inputs!$B$7-0.5*Inputs!$B$8^2)*$B$2+Inputs!$B$8*SQRT($B$2)*MC_Shocks!J247)</f>
        <v>593.843476052246</v>
      </c>
      <c r="M250" s="0" t="n">
        <f aca="false">L250*EXP((Inputs!$B$6-Inputs!$B$7-0.5*Inputs!$B$8^2)*$B$2+Inputs!$B$8*SQRT($B$2)*MC_Shocks!K247)</f>
        <v>596.12067955937</v>
      </c>
      <c r="N250" s="0" t="n">
        <f aca="false">M250*EXP((Inputs!$B$6-Inputs!$B$7-0.5*Inputs!$B$8^2)*$B$2+Inputs!$B$8*SQRT($B$2)*MC_Shocks!L247)</f>
        <v>594.7947059742</v>
      </c>
      <c r="O250" s="0" t="n">
        <f aca="false">N250*EXP((Inputs!$B$6-Inputs!$B$7-0.5*Inputs!$B$8^2)*$B$2+Inputs!$B$8*SQRT($B$2)*MC_Shocks!M247)</f>
        <v>585.538367925783</v>
      </c>
      <c r="P250" s="0" t="n">
        <f aca="false">O250*EXP((Inputs!$B$6-Inputs!$B$7-0.5*Inputs!$B$8^2)*$B$2+Inputs!$B$8*SQRT($B$2)*MC_Shocks!N247)</f>
        <v>589.957840370555</v>
      </c>
      <c r="Q250" s="0" t="n">
        <f aca="false">P250*EXP((Inputs!$B$6-Inputs!$B$7-0.5*Inputs!$B$8^2)*$B$2+Inputs!$B$8*SQRT($B$2)*MC_Shocks!O247)</f>
        <v>595.160712552198</v>
      </c>
      <c r="R250" s="0" t="n">
        <f aca="false">Q250*EXP((Inputs!$B$6-Inputs!$B$7-0.5*Inputs!$B$8^2)*$B$2+Inputs!$B$8*SQRT($B$2)*MC_Shocks!P247)</f>
        <v>603.95888494133</v>
      </c>
      <c r="S250" s="0" t="n">
        <f aca="false">R250*EXP((Inputs!$B$6-Inputs!$B$7-0.5*Inputs!$B$8^2)*$B$2+Inputs!$B$8*SQRT($B$2)*MC_Shocks!Q247)</f>
        <v>606.04200659657</v>
      </c>
      <c r="T250" s="0" t="n">
        <f aca="false">S250*EXP((Inputs!$B$6-Inputs!$B$7-0.5*Inputs!$B$8^2)*$B$2+Inputs!$B$8*SQRT($B$2)*MC_Shocks!R247)</f>
        <v>604.904452605271</v>
      </c>
      <c r="U250" s="0" t="n">
        <f aca="false">T250*EXP((Inputs!$B$6-Inputs!$B$7-0.5*Inputs!$B$8^2)*$B$2+Inputs!$B$8*SQRT($B$2)*MC_Shocks!S247)</f>
        <v>608.982043615612</v>
      </c>
      <c r="V250" s="0" t="n">
        <f aca="false">U250*EXP((Inputs!$B$6-Inputs!$B$7-0.5*Inputs!$B$8^2)*$B$2+Inputs!$B$8*SQRT($B$2)*MC_Shocks!T247)</f>
        <v>613.159257132729</v>
      </c>
      <c r="W250" s="0" t="n">
        <f aca="false">V250*EXP((Inputs!$B$6-Inputs!$B$7-0.5*Inputs!$B$8^2)*$B$2+Inputs!$B$8*SQRT($B$2)*MC_Shocks!U247)</f>
        <v>621.238738557253</v>
      </c>
      <c r="X250" s="0" t="n">
        <f aca="false">W250*EXP((Inputs!$B$6-Inputs!$B$7-0.5*Inputs!$B$8^2)*$B$2+Inputs!$B$8*SQRT($B$2)*MC_Shocks!V247)</f>
        <v>621.077422887375</v>
      </c>
      <c r="Y250" s="0" t="n">
        <f aca="false">X250*EXP((Inputs!$B$6-Inputs!$B$7-0.5*Inputs!$B$8^2)*$B$2+Inputs!$B$8*SQRT($B$2)*MC_Shocks!W247)</f>
        <v>620.320664340525</v>
      </c>
      <c r="Z250" s="0" t="n">
        <f aca="false">Y250*EXP((Inputs!$B$6-Inputs!$B$7-0.5*Inputs!$B$8^2)*$B$2+Inputs!$B$8*SQRT($B$2)*MC_Shocks!X247)</f>
        <v>616.867644705317</v>
      </c>
      <c r="AA250" s="0" t="n">
        <f aca="false">Z250*EXP((Inputs!$B$6-Inputs!$B$7-0.5*Inputs!$B$8^2)*$B$2+Inputs!$B$8*SQRT($B$2)*MC_Shocks!Y247)</f>
        <v>619.561816205014</v>
      </c>
      <c r="AB250" s="0" t="n">
        <f aca="false">AA250*EXP((Inputs!$B$6-Inputs!$B$7-0.5*Inputs!$B$8^2)*$B$2+Inputs!$B$8*SQRT($B$2)*MC_Shocks!Z247)</f>
        <v>612.056444865595</v>
      </c>
      <c r="AC250" s="0" t="n">
        <f aca="false">AB250*EXP((Inputs!$B$6-Inputs!$B$7-0.5*Inputs!$B$8^2)*$B$2+Inputs!$B$8*SQRT($B$2)*MC_Shocks!AA247)</f>
        <v>615.894391825848</v>
      </c>
      <c r="AD250" s="0" t="n">
        <f aca="false">AC250*EXP((Inputs!$B$6-Inputs!$B$7-0.5*Inputs!$B$8^2)*$B$2+Inputs!$B$8*SQRT($B$2)*MC_Shocks!AB247)</f>
        <v>618.831552857321</v>
      </c>
      <c r="AE250" s="0" t="n">
        <f aca="false">AD250*EXP((Inputs!$B$6-Inputs!$B$7-0.5*Inputs!$B$8^2)*$B$2+Inputs!$B$8*SQRT($B$2)*MC_Shocks!AC247)</f>
        <v>621.769082990973</v>
      </c>
      <c r="AF250" s="0" t="n">
        <f aca="false">AE250*EXP((Inputs!$B$6-Inputs!$B$7-0.5*Inputs!$B$8^2)*$B$2+Inputs!$B$8*SQRT($B$2)*MC_Shocks!AD247)</f>
        <v>622.509965920819</v>
      </c>
      <c r="AG250" s="0" t="n">
        <f aca="false">AF250*EXP((Inputs!$B$6-Inputs!$B$7-0.5*Inputs!$B$8^2)*$B$2+Inputs!$B$8*SQRT($B$2)*MC_Shocks!AE247)</f>
        <v>630.186005138332</v>
      </c>
      <c r="AH250" s="0" t="n">
        <f aca="false">AG250*EXP((Inputs!$B$6-Inputs!$B$7-0.5*Inputs!$B$8^2)*$B$2+Inputs!$B$8*SQRT($B$2)*MC_Shocks!AF247)</f>
        <v>634.620282624934</v>
      </c>
      <c r="AI250" s="0" t="n">
        <f aca="false">AH250*EXP((Inputs!$B$6-Inputs!$B$7-0.5*Inputs!$B$8^2)*$B$2+Inputs!$B$8*SQRT($B$2)*MC_Shocks!AG247)</f>
        <v>631.630927414832</v>
      </c>
      <c r="AJ250" s="0" t="n">
        <f aca="false">AI250*EXP((Inputs!$B$6-Inputs!$B$7-0.5*Inputs!$B$8^2)*$B$2+Inputs!$B$8*SQRT($B$2)*MC_Shocks!AH247)</f>
        <v>628.744919624355</v>
      </c>
      <c r="AK250" s="0" t="n">
        <f aca="false">AJ250*EXP((Inputs!$B$6-Inputs!$B$7-0.5*Inputs!$B$8^2)*$B$2+Inputs!$B$8*SQRT($B$2)*MC_Shocks!AI247)</f>
        <v>624.431447010557</v>
      </c>
      <c r="AL250" s="0" t="n">
        <f aca="false">AK250*EXP((Inputs!$B$6-Inputs!$B$7-0.5*Inputs!$B$8^2)*$B$2+Inputs!$B$8*SQRT($B$2)*MC_Shocks!AJ247)</f>
        <v>627.227421022617</v>
      </c>
      <c r="AM250" s="0" t="n">
        <f aca="false">AL250*EXP((Inputs!$B$6-Inputs!$B$7-0.5*Inputs!$B$8^2)*$B$2+Inputs!$B$8*SQRT($B$2)*MC_Shocks!AK247)</f>
        <v>622.329348936356</v>
      </c>
      <c r="AN250" s="0" t="n">
        <f aca="false">AM250*EXP((Inputs!$B$6-Inputs!$B$7-0.5*Inputs!$B$8^2)*$B$2+Inputs!$B$8*SQRT($B$2)*MC_Shocks!AL247)</f>
        <v>627.76022599367</v>
      </c>
      <c r="AO250" s="0" t="n">
        <f aca="false">AN250*EXP((Inputs!$B$6-Inputs!$B$7-0.5*Inputs!$B$8^2)*$B$2+Inputs!$B$8*SQRT($B$2)*MC_Shocks!AM247)</f>
        <v>634.443166582806</v>
      </c>
      <c r="AP250" s="0" t="n">
        <f aca="false">AO250*EXP((Inputs!$B$6-Inputs!$B$7-0.5*Inputs!$B$8^2)*$B$2+Inputs!$B$8*SQRT($B$2)*MC_Shocks!AN247)</f>
        <v>630.09388816908</v>
      </c>
      <c r="AQ250" s="0" t="n">
        <f aca="false">AP250*EXP((Inputs!$B$6-Inputs!$B$7-0.5*Inputs!$B$8^2)*$B$2+Inputs!$B$8*SQRT($B$2)*MC_Shocks!AO247)</f>
        <v>629.226454872727</v>
      </c>
      <c r="AR250" s="0" t="n">
        <f aca="false">AQ250*EXP((Inputs!$B$6-Inputs!$B$7-0.5*Inputs!$B$8^2)*$B$2+Inputs!$B$8*SQRT($B$2)*MC_Shocks!AP247)</f>
        <v>629.368790234308</v>
      </c>
      <c r="AS250" s="0" t="n">
        <f aca="false">AR250*EXP((Inputs!$B$6-Inputs!$B$7-0.5*Inputs!$B$8^2)*$B$2+Inputs!$B$8*SQRT($B$2)*MC_Shocks!AQ247)</f>
        <v>633.857603149833</v>
      </c>
      <c r="AT250" s="0" t="n">
        <f aca="false">AS250*EXP((Inputs!$B$6-Inputs!$B$7-0.5*Inputs!$B$8^2)*$B$2+Inputs!$B$8*SQRT($B$2)*MC_Shocks!AR247)</f>
        <v>642.062412322376</v>
      </c>
      <c r="AU250" s="0" t="n">
        <f aca="false">AT250*EXP((Inputs!$B$6-Inputs!$B$7-0.5*Inputs!$B$8^2)*$B$2+Inputs!$B$8*SQRT($B$2)*MC_Shocks!AS247)</f>
        <v>633.594333264996</v>
      </c>
      <c r="AV250" s="0" t="n">
        <f aca="false">AU250*EXP((Inputs!$B$6-Inputs!$B$7-0.5*Inputs!$B$8^2)*$B$2+Inputs!$B$8*SQRT($B$2)*MC_Shocks!AT247)</f>
        <v>632.056702487705</v>
      </c>
      <c r="AW250" s="0" t="n">
        <f aca="false">AV250*EXP((Inputs!$B$6-Inputs!$B$7-0.5*Inputs!$B$8^2)*$B$2+Inputs!$B$8*SQRT($B$2)*MC_Shocks!AU247)</f>
        <v>630.783777173869</v>
      </c>
      <c r="AX250" s="0" t="n">
        <f aca="false">AW250*EXP((Inputs!$B$6-Inputs!$B$7-0.5*Inputs!$B$8^2)*$B$2+Inputs!$B$8*SQRT($B$2)*MC_Shocks!AV247)</f>
        <v>623.872490479132</v>
      </c>
      <c r="AY250" s="0" t="n">
        <f aca="false">AX250*EXP((Inputs!$B$6-Inputs!$B$7-0.5*Inputs!$B$8^2)*$B$2+Inputs!$B$8*SQRT($B$2)*MC_Shocks!AW247)</f>
        <v>621.534844266886</v>
      </c>
      <c r="AZ250" s="0" t="n">
        <f aca="false">AY250*EXP((Inputs!$B$6-Inputs!$B$7-0.5*Inputs!$B$8^2)*$B$2+Inputs!$B$8*SQRT($B$2)*MC_Shocks!AX247)</f>
        <v>623.706419588288</v>
      </c>
      <c r="BA250" s="0" t="n">
        <f aca="false">AZ250*EXP((Inputs!$B$6-Inputs!$B$7-0.5*Inputs!$B$8^2)*$B$2+Inputs!$B$8*SQRT($B$2)*MC_Shocks!AY247)</f>
        <v>622.387790012548</v>
      </c>
      <c r="BB250" s="0" t="n">
        <f aca="false">BA250*EXP((Inputs!$B$6-Inputs!$B$7-0.5*Inputs!$B$8^2)*$B$2+Inputs!$B$8*SQRT($B$2)*MC_Shocks!AZ247)</f>
        <v>614.865941864712</v>
      </c>
      <c r="BC250" s="0" t="n">
        <f aca="false">BB250*EXP((Inputs!$B$6-Inputs!$B$7-0.5*Inputs!$B$8^2)*$B$2+Inputs!$B$8*SQRT($B$2)*MC_Shocks!BA247)</f>
        <v>629.105253244006</v>
      </c>
      <c r="BD250" s="0" t="n">
        <f aca="false">BC250*EXP((Inputs!$B$6-Inputs!$B$7-0.5*Inputs!$B$8^2)*$B$2+Inputs!$B$8*SQRT($B$2)*MC_Shocks!BB247)</f>
        <v>630.494532253535</v>
      </c>
      <c r="BE250" s="0" t="n">
        <f aca="false">BD250*EXP((Inputs!$B$6-Inputs!$B$7-0.5*Inputs!$B$8^2)*$B$2+Inputs!$B$8*SQRT($B$2)*MC_Shocks!BC247)</f>
        <v>631.11296771659</v>
      </c>
      <c r="BF250" s="0" t="n">
        <f aca="false">BE250*EXP((Inputs!$B$6-Inputs!$B$7-0.5*Inputs!$B$8^2)*$B$2+Inputs!$B$8*SQRT($B$2)*MC_Shocks!BD247)</f>
        <v>625.698982545292</v>
      </c>
      <c r="BG250" s="0" t="n">
        <f aca="false">BF250*EXP((Inputs!$B$6-Inputs!$B$7-0.5*Inputs!$B$8^2)*$B$2+Inputs!$B$8*SQRT($B$2)*MC_Shocks!BE247)</f>
        <v>627.053520364459</v>
      </c>
      <c r="BH250" s="0" t="n">
        <f aca="false">BG250*EXP((Inputs!$B$6-Inputs!$B$7-0.5*Inputs!$B$8^2)*$B$2+Inputs!$B$8*SQRT($B$2)*MC_Shocks!BF247)</f>
        <v>626.296262920435</v>
      </c>
      <c r="BI250" s="0" t="n">
        <f aca="false">BH250*EXP((Inputs!$B$6-Inputs!$B$7-0.5*Inputs!$B$8^2)*$B$2+Inputs!$B$8*SQRT($B$2)*MC_Shocks!BG247)</f>
        <v>617.041490858514</v>
      </c>
      <c r="BJ250" s="0" t="n">
        <f aca="false">BI250*EXP((Inputs!$B$6-Inputs!$B$7-0.5*Inputs!$B$8^2)*$B$2+Inputs!$B$8*SQRT($B$2)*MC_Shocks!BH247)</f>
        <v>611.882518493408</v>
      </c>
      <c r="BK250" s="0" t="n">
        <f aca="false">BJ250*EXP((Inputs!$B$6-Inputs!$B$7-0.5*Inputs!$B$8^2)*$B$2+Inputs!$B$8*SQRT($B$2)*MC_Shocks!BI247)</f>
        <v>615.811398653025</v>
      </c>
      <c r="BL250" s="0" t="n">
        <f aca="false">BK250*EXP((Inputs!$B$6-Inputs!$B$7-0.5*Inputs!$B$8^2)*$B$2+Inputs!$B$8*SQRT($B$2)*MC_Shocks!BJ247)</f>
        <v>625.440930324445</v>
      </c>
      <c r="BM250" s="0" t="n">
        <f aca="false">BL250*EXP((Inputs!$B$6-Inputs!$B$7-0.5*Inputs!$B$8^2)*$B$2+Inputs!$B$8*SQRT($B$2)*MC_Shocks!BK247)</f>
        <v>627.324484599276</v>
      </c>
      <c r="BN250" s="0" t="n">
        <f aca="false">AVERAGE(C250:BM250)</f>
        <v>614.895610276257</v>
      </c>
      <c r="BO250" s="0" t="n">
        <f aca="false">MAX(B250:BM250)</f>
        <v>642.062412322376</v>
      </c>
      <c r="BP250" s="0" t="n">
        <f aca="false">MAX(BM250-Inputs!$B$4,0)</f>
        <v>52.3244845992759</v>
      </c>
      <c r="BQ250" s="0" t="n">
        <f aca="false">MAX(Inputs!$B$4-BM250,0)</f>
        <v>0</v>
      </c>
      <c r="BR250" s="0" t="n">
        <f aca="false">MAX(BN250-Inputs!$B$4,0)</f>
        <v>39.8956102762573</v>
      </c>
      <c r="BS250" s="0" t="n">
        <f aca="false">IF(BO250&gt;=Inputs!$B$9,0,MAX(BM250-Inputs!$B$4,0))</f>
        <v>0</v>
      </c>
    </row>
    <row r="251" customFormat="false" ht="15" hidden="false" customHeight="false" outlineLevel="0" collapsed="false">
      <c r="A251" s="0" t="n">
        <v>247</v>
      </c>
      <c r="B251" s="0" t="n">
        <f aca="false">Inputs!$B$3</f>
        <v>574.788024902344</v>
      </c>
      <c r="C251" s="0" t="n">
        <f aca="false">B251*EXP((Inputs!$B$6-Inputs!$B$7-0.5*Inputs!$B$8^2)*$B$2+Inputs!$B$8*SQRT($B$2)*MC_Shocks!A248)</f>
        <v>579.894601111806</v>
      </c>
      <c r="D251" s="0" t="n">
        <f aca="false">C251*EXP((Inputs!$B$6-Inputs!$B$7-0.5*Inputs!$B$8^2)*$B$2+Inputs!$B$8*SQRT($B$2)*MC_Shocks!B248)</f>
        <v>579.23316053422</v>
      </c>
      <c r="E251" s="0" t="n">
        <f aca="false">D251*EXP((Inputs!$B$6-Inputs!$B$7-0.5*Inputs!$B$8^2)*$B$2+Inputs!$B$8*SQRT($B$2)*MC_Shocks!C248)</f>
        <v>578.890217281285</v>
      </c>
      <c r="F251" s="0" t="n">
        <f aca="false">E251*EXP((Inputs!$B$6-Inputs!$B$7-0.5*Inputs!$B$8^2)*$B$2+Inputs!$B$8*SQRT($B$2)*MC_Shocks!D248)</f>
        <v>583.977160837984</v>
      </c>
      <c r="G251" s="0" t="n">
        <f aca="false">F251*EXP((Inputs!$B$6-Inputs!$B$7-0.5*Inputs!$B$8^2)*$B$2+Inputs!$B$8*SQRT($B$2)*MC_Shocks!E248)</f>
        <v>591.787104235133</v>
      </c>
      <c r="H251" s="0" t="n">
        <f aca="false">G251*EXP((Inputs!$B$6-Inputs!$B$7-0.5*Inputs!$B$8^2)*$B$2+Inputs!$B$8*SQRT($B$2)*MC_Shocks!F248)</f>
        <v>597.983299317514</v>
      </c>
      <c r="I251" s="0" t="n">
        <f aca="false">H251*EXP((Inputs!$B$6-Inputs!$B$7-0.5*Inputs!$B$8^2)*$B$2+Inputs!$B$8*SQRT($B$2)*MC_Shocks!G248)</f>
        <v>593.001979465442</v>
      </c>
      <c r="J251" s="0" t="n">
        <f aca="false">I251*EXP((Inputs!$B$6-Inputs!$B$7-0.5*Inputs!$B$8^2)*$B$2+Inputs!$B$8*SQRT($B$2)*MC_Shocks!H248)</f>
        <v>592.742980430091</v>
      </c>
      <c r="K251" s="0" t="n">
        <f aca="false">J251*EXP((Inputs!$B$6-Inputs!$B$7-0.5*Inputs!$B$8^2)*$B$2+Inputs!$B$8*SQRT($B$2)*MC_Shocks!I248)</f>
        <v>594.105434462019</v>
      </c>
      <c r="L251" s="0" t="n">
        <f aca="false">K251*EXP((Inputs!$B$6-Inputs!$B$7-0.5*Inputs!$B$8^2)*$B$2+Inputs!$B$8*SQRT($B$2)*MC_Shocks!J248)</f>
        <v>592.938755912005</v>
      </c>
      <c r="M251" s="0" t="n">
        <f aca="false">L251*EXP((Inputs!$B$6-Inputs!$B$7-0.5*Inputs!$B$8^2)*$B$2+Inputs!$B$8*SQRT($B$2)*MC_Shocks!K248)</f>
        <v>594.822059850339</v>
      </c>
      <c r="N251" s="0" t="n">
        <f aca="false">M251*EXP((Inputs!$B$6-Inputs!$B$7-0.5*Inputs!$B$8^2)*$B$2+Inputs!$B$8*SQRT($B$2)*MC_Shocks!L248)</f>
        <v>598.763223278162</v>
      </c>
      <c r="O251" s="0" t="n">
        <f aca="false">N251*EXP((Inputs!$B$6-Inputs!$B$7-0.5*Inputs!$B$8^2)*$B$2+Inputs!$B$8*SQRT($B$2)*MC_Shocks!M248)</f>
        <v>603.602465556505</v>
      </c>
      <c r="P251" s="0" t="n">
        <f aca="false">O251*EXP((Inputs!$B$6-Inputs!$B$7-0.5*Inputs!$B$8^2)*$B$2+Inputs!$B$8*SQRT($B$2)*MC_Shocks!N248)</f>
        <v>611.786938070762</v>
      </c>
      <c r="Q251" s="0" t="n">
        <f aca="false">P251*EXP((Inputs!$B$6-Inputs!$B$7-0.5*Inputs!$B$8^2)*$B$2+Inputs!$B$8*SQRT($B$2)*MC_Shocks!O248)</f>
        <v>610.247715535581</v>
      </c>
      <c r="R251" s="0" t="n">
        <f aca="false">Q251*EXP((Inputs!$B$6-Inputs!$B$7-0.5*Inputs!$B$8^2)*$B$2+Inputs!$B$8*SQRT($B$2)*MC_Shocks!P248)</f>
        <v>603.73687863386</v>
      </c>
      <c r="S251" s="0" t="n">
        <f aca="false">R251*EXP((Inputs!$B$6-Inputs!$B$7-0.5*Inputs!$B$8^2)*$B$2+Inputs!$B$8*SQRT($B$2)*MC_Shocks!Q248)</f>
        <v>605.512169096799</v>
      </c>
      <c r="T251" s="0" t="n">
        <f aca="false">S251*EXP((Inputs!$B$6-Inputs!$B$7-0.5*Inputs!$B$8^2)*$B$2+Inputs!$B$8*SQRT($B$2)*MC_Shocks!R248)</f>
        <v>614.686995298515</v>
      </c>
      <c r="U251" s="0" t="n">
        <f aca="false">T251*EXP((Inputs!$B$6-Inputs!$B$7-0.5*Inputs!$B$8^2)*$B$2+Inputs!$B$8*SQRT($B$2)*MC_Shocks!S248)</f>
        <v>612.423284233221</v>
      </c>
      <c r="V251" s="0" t="n">
        <f aca="false">U251*EXP((Inputs!$B$6-Inputs!$B$7-0.5*Inputs!$B$8^2)*$B$2+Inputs!$B$8*SQRT($B$2)*MC_Shocks!T248)</f>
        <v>615.827407920352</v>
      </c>
      <c r="W251" s="0" t="n">
        <f aca="false">V251*EXP((Inputs!$B$6-Inputs!$B$7-0.5*Inputs!$B$8^2)*$B$2+Inputs!$B$8*SQRT($B$2)*MC_Shocks!U248)</f>
        <v>619.294170137861</v>
      </c>
      <c r="X251" s="0" t="n">
        <f aca="false">W251*EXP((Inputs!$B$6-Inputs!$B$7-0.5*Inputs!$B$8^2)*$B$2+Inputs!$B$8*SQRT($B$2)*MC_Shocks!V248)</f>
        <v>620.29391631131</v>
      </c>
      <c r="Y251" s="0" t="n">
        <f aca="false">X251*EXP((Inputs!$B$6-Inputs!$B$7-0.5*Inputs!$B$8^2)*$B$2+Inputs!$B$8*SQRT($B$2)*MC_Shocks!W248)</f>
        <v>620.38650907147</v>
      </c>
      <c r="Z251" s="0" t="n">
        <f aca="false">Y251*EXP((Inputs!$B$6-Inputs!$B$7-0.5*Inputs!$B$8^2)*$B$2+Inputs!$B$8*SQRT($B$2)*MC_Shocks!X248)</f>
        <v>615.916551117266</v>
      </c>
      <c r="AA251" s="0" t="n">
        <f aca="false">Z251*EXP((Inputs!$B$6-Inputs!$B$7-0.5*Inputs!$B$8^2)*$B$2+Inputs!$B$8*SQRT($B$2)*MC_Shocks!Y248)</f>
        <v>604.925600999699</v>
      </c>
      <c r="AB251" s="0" t="n">
        <f aca="false">AA251*EXP((Inputs!$B$6-Inputs!$B$7-0.5*Inputs!$B$8^2)*$B$2+Inputs!$B$8*SQRT($B$2)*MC_Shocks!Z248)</f>
        <v>599.670019457641</v>
      </c>
      <c r="AC251" s="0" t="n">
        <f aca="false">AB251*EXP((Inputs!$B$6-Inputs!$B$7-0.5*Inputs!$B$8^2)*$B$2+Inputs!$B$8*SQRT($B$2)*MC_Shocks!AA248)</f>
        <v>597.872545421844</v>
      </c>
      <c r="AD251" s="0" t="n">
        <f aca="false">AC251*EXP((Inputs!$B$6-Inputs!$B$7-0.5*Inputs!$B$8^2)*$B$2+Inputs!$B$8*SQRT($B$2)*MC_Shocks!AB248)</f>
        <v>603.157125385707</v>
      </c>
      <c r="AE251" s="0" t="n">
        <f aca="false">AD251*EXP((Inputs!$B$6-Inputs!$B$7-0.5*Inputs!$B$8^2)*$B$2+Inputs!$B$8*SQRT($B$2)*MC_Shocks!AC248)</f>
        <v>602.720728351616</v>
      </c>
      <c r="AF251" s="0" t="n">
        <f aca="false">AE251*EXP((Inputs!$B$6-Inputs!$B$7-0.5*Inputs!$B$8^2)*$B$2+Inputs!$B$8*SQRT($B$2)*MC_Shocks!AD248)</f>
        <v>600.300803841743</v>
      </c>
      <c r="AG251" s="0" t="n">
        <f aca="false">AF251*EXP((Inputs!$B$6-Inputs!$B$7-0.5*Inputs!$B$8^2)*$B$2+Inputs!$B$8*SQRT($B$2)*MC_Shocks!AE248)</f>
        <v>596.128974781239</v>
      </c>
      <c r="AH251" s="0" t="n">
        <f aca="false">AG251*EXP((Inputs!$B$6-Inputs!$B$7-0.5*Inputs!$B$8^2)*$B$2+Inputs!$B$8*SQRT($B$2)*MC_Shocks!AF248)</f>
        <v>599.29968809747</v>
      </c>
      <c r="AI251" s="0" t="n">
        <f aca="false">AH251*EXP((Inputs!$B$6-Inputs!$B$7-0.5*Inputs!$B$8^2)*$B$2+Inputs!$B$8*SQRT($B$2)*MC_Shocks!AG248)</f>
        <v>605.84968402334</v>
      </c>
      <c r="AJ251" s="0" t="n">
        <f aca="false">AI251*EXP((Inputs!$B$6-Inputs!$B$7-0.5*Inputs!$B$8^2)*$B$2+Inputs!$B$8*SQRT($B$2)*MC_Shocks!AH248)</f>
        <v>611.040004558775</v>
      </c>
      <c r="AK251" s="0" t="n">
        <f aca="false">AJ251*EXP((Inputs!$B$6-Inputs!$B$7-0.5*Inputs!$B$8^2)*$B$2+Inputs!$B$8*SQRT($B$2)*MC_Shocks!AI248)</f>
        <v>614.043222469225</v>
      </c>
      <c r="AL251" s="0" t="n">
        <f aca="false">AK251*EXP((Inputs!$B$6-Inputs!$B$7-0.5*Inputs!$B$8^2)*$B$2+Inputs!$B$8*SQRT($B$2)*MC_Shocks!AJ248)</f>
        <v>606.954403196919</v>
      </c>
      <c r="AM251" s="0" t="n">
        <f aca="false">AL251*EXP((Inputs!$B$6-Inputs!$B$7-0.5*Inputs!$B$8^2)*$B$2+Inputs!$B$8*SQRT($B$2)*MC_Shocks!AK248)</f>
        <v>605.320566456751</v>
      </c>
      <c r="AN251" s="0" t="n">
        <f aca="false">AM251*EXP((Inputs!$B$6-Inputs!$B$7-0.5*Inputs!$B$8^2)*$B$2+Inputs!$B$8*SQRT($B$2)*MC_Shocks!AL248)</f>
        <v>614.802080568428</v>
      </c>
      <c r="AO251" s="0" t="n">
        <f aca="false">AN251*EXP((Inputs!$B$6-Inputs!$B$7-0.5*Inputs!$B$8^2)*$B$2+Inputs!$B$8*SQRT($B$2)*MC_Shocks!AM248)</f>
        <v>620.356996408342</v>
      </c>
      <c r="AP251" s="0" t="n">
        <f aca="false">AO251*EXP((Inputs!$B$6-Inputs!$B$7-0.5*Inputs!$B$8^2)*$B$2+Inputs!$B$8*SQRT($B$2)*MC_Shocks!AN248)</f>
        <v>612.894298324386</v>
      </c>
      <c r="AQ251" s="0" t="n">
        <f aca="false">AP251*EXP((Inputs!$B$6-Inputs!$B$7-0.5*Inputs!$B$8^2)*$B$2+Inputs!$B$8*SQRT($B$2)*MC_Shocks!AO248)</f>
        <v>612.681863244555</v>
      </c>
      <c r="AR251" s="0" t="n">
        <f aca="false">AQ251*EXP((Inputs!$B$6-Inputs!$B$7-0.5*Inputs!$B$8^2)*$B$2+Inputs!$B$8*SQRT($B$2)*MC_Shocks!AP248)</f>
        <v>614.507166548638</v>
      </c>
      <c r="AS251" s="0" t="n">
        <f aca="false">AR251*EXP((Inputs!$B$6-Inputs!$B$7-0.5*Inputs!$B$8^2)*$B$2+Inputs!$B$8*SQRT($B$2)*MC_Shocks!AQ248)</f>
        <v>610.860577485611</v>
      </c>
      <c r="AT251" s="0" t="n">
        <f aca="false">AS251*EXP((Inputs!$B$6-Inputs!$B$7-0.5*Inputs!$B$8^2)*$B$2+Inputs!$B$8*SQRT($B$2)*MC_Shocks!AR248)</f>
        <v>599.828780122222</v>
      </c>
      <c r="AU251" s="0" t="n">
        <f aca="false">AT251*EXP((Inputs!$B$6-Inputs!$B$7-0.5*Inputs!$B$8^2)*$B$2+Inputs!$B$8*SQRT($B$2)*MC_Shocks!AS248)</f>
        <v>600.355838168361</v>
      </c>
      <c r="AV251" s="0" t="n">
        <f aca="false">AU251*EXP((Inputs!$B$6-Inputs!$B$7-0.5*Inputs!$B$8^2)*$B$2+Inputs!$B$8*SQRT($B$2)*MC_Shocks!AT248)</f>
        <v>596.672039713766</v>
      </c>
      <c r="AW251" s="0" t="n">
        <f aca="false">AV251*EXP((Inputs!$B$6-Inputs!$B$7-0.5*Inputs!$B$8^2)*$B$2+Inputs!$B$8*SQRT($B$2)*MC_Shocks!AU248)</f>
        <v>593.029270028015</v>
      </c>
      <c r="AX251" s="0" t="n">
        <f aca="false">AW251*EXP((Inputs!$B$6-Inputs!$B$7-0.5*Inputs!$B$8^2)*$B$2+Inputs!$B$8*SQRT($B$2)*MC_Shocks!AV248)</f>
        <v>591.418813832539</v>
      </c>
      <c r="AY251" s="0" t="n">
        <f aca="false">AX251*EXP((Inputs!$B$6-Inputs!$B$7-0.5*Inputs!$B$8^2)*$B$2+Inputs!$B$8*SQRT($B$2)*MC_Shocks!AW248)</f>
        <v>590.847709333889</v>
      </c>
      <c r="AZ251" s="0" t="n">
        <f aca="false">AY251*EXP((Inputs!$B$6-Inputs!$B$7-0.5*Inputs!$B$8^2)*$B$2+Inputs!$B$8*SQRT($B$2)*MC_Shocks!AX248)</f>
        <v>590.860870178721</v>
      </c>
      <c r="BA251" s="0" t="n">
        <f aca="false">AZ251*EXP((Inputs!$B$6-Inputs!$B$7-0.5*Inputs!$B$8^2)*$B$2+Inputs!$B$8*SQRT($B$2)*MC_Shocks!AY248)</f>
        <v>586.787207614172</v>
      </c>
      <c r="BB251" s="0" t="n">
        <f aca="false">BA251*EXP((Inputs!$B$6-Inputs!$B$7-0.5*Inputs!$B$8^2)*$B$2+Inputs!$B$8*SQRT($B$2)*MC_Shocks!AZ248)</f>
        <v>585.818292182698</v>
      </c>
      <c r="BC251" s="0" t="n">
        <f aca="false">BB251*EXP((Inputs!$B$6-Inputs!$B$7-0.5*Inputs!$B$8^2)*$B$2+Inputs!$B$8*SQRT($B$2)*MC_Shocks!BA248)</f>
        <v>577.762229611596</v>
      </c>
      <c r="BD251" s="0" t="n">
        <f aca="false">BC251*EXP((Inputs!$B$6-Inputs!$B$7-0.5*Inputs!$B$8^2)*$B$2+Inputs!$B$8*SQRT($B$2)*MC_Shocks!BB248)</f>
        <v>579.244231715924</v>
      </c>
      <c r="BE251" s="0" t="n">
        <f aca="false">BD251*EXP((Inputs!$B$6-Inputs!$B$7-0.5*Inputs!$B$8^2)*$B$2+Inputs!$B$8*SQRT($B$2)*MC_Shocks!BC248)</f>
        <v>566.32029557007</v>
      </c>
      <c r="BF251" s="0" t="n">
        <f aca="false">BE251*EXP((Inputs!$B$6-Inputs!$B$7-0.5*Inputs!$B$8^2)*$B$2+Inputs!$B$8*SQRT($B$2)*MC_Shocks!BD248)</f>
        <v>565.074525271106</v>
      </c>
      <c r="BG251" s="0" t="n">
        <f aca="false">BF251*EXP((Inputs!$B$6-Inputs!$B$7-0.5*Inputs!$B$8^2)*$B$2+Inputs!$B$8*SQRT($B$2)*MC_Shocks!BE248)</f>
        <v>569.263728338615</v>
      </c>
      <c r="BH251" s="0" t="n">
        <f aca="false">BG251*EXP((Inputs!$B$6-Inputs!$B$7-0.5*Inputs!$B$8^2)*$B$2+Inputs!$B$8*SQRT($B$2)*MC_Shocks!BF248)</f>
        <v>564.553097661307</v>
      </c>
      <c r="BI251" s="0" t="n">
        <f aca="false">BH251*EXP((Inputs!$B$6-Inputs!$B$7-0.5*Inputs!$B$8^2)*$B$2+Inputs!$B$8*SQRT($B$2)*MC_Shocks!BG248)</f>
        <v>567.824380206625</v>
      </c>
      <c r="BJ251" s="0" t="n">
        <f aca="false">BI251*EXP((Inputs!$B$6-Inputs!$B$7-0.5*Inputs!$B$8^2)*$B$2+Inputs!$B$8*SQRT($B$2)*MC_Shocks!BH248)</f>
        <v>573.108407325732</v>
      </c>
      <c r="BK251" s="0" t="n">
        <f aca="false">BJ251*EXP((Inputs!$B$6-Inputs!$B$7-0.5*Inputs!$B$8^2)*$B$2+Inputs!$B$8*SQRT($B$2)*MC_Shocks!BI248)</f>
        <v>558.317489304988</v>
      </c>
      <c r="BL251" s="0" t="n">
        <f aca="false">BK251*EXP((Inputs!$B$6-Inputs!$B$7-0.5*Inputs!$B$8^2)*$B$2+Inputs!$B$8*SQRT($B$2)*MC_Shocks!BJ248)</f>
        <v>557.700092654331</v>
      </c>
      <c r="BM251" s="0" t="n">
        <f aca="false">BL251*EXP((Inputs!$B$6-Inputs!$B$7-0.5*Inputs!$B$8^2)*$B$2+Inputs!$B$8*SQRT($B$2)*MC_Shocks!BK248)</f>
        <v>545.172511182268</v>
      </c>
      <c r="BN251" s="0" t="n">
        <f aca="false">AVERAGE(C251:BM251)</f>
        <v>595.638113291085</v>
      </c>
      <c r="BO251" s="0" t="n">
        <f aca="false">MAX(B251:BM251)</f>
        <v>620.38650907147</v>
      </c>
      <c r="BP251" s="0" t="n">
        <f aca="false">MAX(BM251-Inputs!$B$4,0)</f>
        <v>0</v>
      </c>
      <c r="BQ251" s="0" t="n">
        <f aca="false">MAX(Inputs!$B$4-BM251,0)</f>
        <v>29.8274888177325</v>
      </c>
      <c r="BR251" s="0" t="n">
        <f aca="false">MAX(BN251-Inputs!$B$4,0)</f>
        <v>20.6381132910852</v>
      </c>
      <c r="BS251" s="0" t="n">
        <f aca="false">IF(BO251&gt;=Inputs!$B$9,0,MAX(BM251-Inputs!$B$4,0))</f>
        <v>0</v>
      </c>
    </row>
    <row r="252" customFormat="false" ht="15" hidden="false" customHeight="false" outlineLevel="0" collapsed="false">
      <c r="A252" s="0" t="n">
        <v>248</v>
      </c>
      <c r="B252" s="0" t="n">
        <f aca="false">Inputs!$B$3</f>
        <v>574.788024902344</v>
      </c>
      <c r="C252" s="0" t="n">
        <f aca="false">B252*EXP((Inputs!$B$6-Inputs!$B$7-0.5*Inputs!$B$8^2)*$B$2+Inputs!$B$8*SQRT($B$2)*MC_Shocks!A249)</f>
        <v>574.303444284907</v>
      </c>
      <c r="D252" s="0" t="n">
        <f aca="false">C252*EXP((Inputs!$B$6-Inputs!$B$7-0.5*Inputs!$B$8^2)*$B$2+Inputs!$B$8*SQRT($B$2)*MC_Shocks!B249)</f>
        <v>574.32494590709</v>
      </c>
      <c r="E252" s="0" t="n">
        <f aca="false">D252*EXP((Inputs!$B$6-Inputs!$B$7-0.5*Inputs!$B$8^2)*$B$2+Inputs!$B$8*SQRT($B$2)*MC_Shocks!C249)</f>
        <v>563.178003127959</v>
      </c>
      <c r="F252" s="0" t="n">
        <f aca="false">E252*EXP((Inputs!$B$6-Inputs!$B$7-0.5*Inputs!$B$8^2)*$B$2+Inputs!$B$8*SQRT($B$2)*MC_Shocks!D249)</f>
        <v>571.897478813396</v>
      </c>
      <c r="G252" s="0" t="n">
        <f aca="false">F252*EXP((Inputs!$B$6-Inputs!$B$7-0.5*Inputs!$B$8^2)*$B$2+Inputs!$B$8*SQRT($B$2)*MC_Shocks!E249)</f>
        <v>573.25063097186</v>
      </c>
      <c r="H252" s="0" t="n">
        <f aca="false">G252*EXP((Inputs!$B$6-Inputs!$B$7-0.5*Inputs!$B$8^2)*$B$2+Inputs!$B$8*SQRT($B$2)*MC_Shocks!F249)</f>
        <v>569.456319601258</v>
      </c>
      <c r="I252" s="0" t="n">
        <f aca="false">H252*EXP((Inputs!$B$6-Inputs!$B$7-0.5*Inputs!$B$8^2)*$B$2+Inputs!$B$8*SQRT($B$2)*MC_Shocks!G249)</f>
        <v>576.169106870099</v>
      </c>
      <c r="J252" s="0" t="n">
        <f aca="false">I252*EXP((Inputs!$B$6-Inputs!$B$7-0.5*Inputs!$B$8^2)*$B$2+Inputs!$B$8*SQRT($B$2)*MC_Shocks!H249)</f>
        <v>568.07360922063</v>
      </c>
      <c r="K252" s="0" t="n">
        <f aca="false">J252*EXP((Inputs!$B$6-Inputs!$B$7-0.5*Inputs!$B$8^2)*$B$2+Inputs!$B$8*SQRT($B$2)*MC_Shocks!I249)</f>
        <v>562.614329511706</v>
      </c>
      <c r="L252" s="0" t="n">
        <f aca="false">K252*EXP((Inputs!$B$6-Inputs!$B$7-0.5*Inputs!$B$8^2)*$B$2+Inputs!$B$8*SQRT($B$2)*MC_Shocks!J249)</f>
        <v>552.496557531253</v>
      </c>
      <c r="M252" s="0" t="n">
        <f aca="false">L252*EXP((Inputs!$B$6-Inputs!$B$7-0.5*Inputs!$B$8^2)*$B$2+Inputs!$B$8*SQRT($B$2)*MC_Shocks!K249)</f>
        <v>560.499949068843</v>
      </c>
      <c r="N252" s="0" t="n">
        <f aca="false">M252*EXP((Inputs!$B$6-Inputs!$B$7-0.5*Inputs!$B$8^2)*$B$2+Inputs!$B$8*SQRT($B$2)*MC_Shocks!L249)</f>
        <v>562.032664537626</v>
      </c>
      <c r="O252" s="0" t="n">
        <f aca="false">N252*EXP((Inputs!$B$6-Inputs!$B$7-0.5*Inputs!$B$8^2)*$B$2+Inputs!$B$8*SQRT($B$2)*MC_Shocks!M249)</f>
        <v>565.033661101876</v>
      </c>
      <c r="P252" s="0" t="n">
        <f aca="false">O252*EXP((Inputs!$B$6-Inputs!$B$7-0.5*Inputs!$B$8^2)*$B$2+Inputs!$B$8*SQRT($B$2)*MC_Shocks!N249)</f>
        <v>566.437906412252</v>
      </c>
      <c r="Q252" s="0" t="n">
        <f aca="false">P252*EXP((Inputs!$B$6-Inputs!$B$7-0.5*Inputs!$B$8^2)*$B$2+Inputs!$B$8*SQRT($B$2)*MC_Shocks!O249)</f>
        <v>569.075702607003</v>
      </c>
      <c r="R252" s="0" t="n">
        <f aca="false">Q252*EXP((Inputs!$B$6-Inputs!$B$7-0.5*Inputs!$B$8^2)*$B$2+Inputs!$B$8*SQRT($B$2)*MC_Shocks!P249)</f>
        <v>569.48200554595</v>
      </c>
      <c r="S252" s="0" t="n">
        <f aca="false">R252*EXP((Inputs!$B$6-Inputs!$B$7-0.5*Inputs!$B$8^2)*$B$2+Inputs!$B$8*SQRT($B$2)*MC_Shocks!Q249)</f>
        <v>570.761093319155</v>
      </c>
      <c r="T252" s="0" t="n">
        <f aca="false">S252*EXP((Inputs!$B$6-Inputs!$B$7-0.5*Inputs!$B$8^2)*$B$2+Inputs!$B$8*SQRT($B$2)*MC_Shocks!R249)</f>
        <v>571.302398012016</v>
      </c>
      <c r="U252" s="0" t="n">
        <f aca="false">T252*EXP((Inputs!$B$6-Inputs!$B$7-0.5*Inputs!$B$8^2)*$B$2+Inputs!$B$8*SQRT($B$2)*MC_Shocks!S249)</f>
        <v>568.604467302514</v>
      </c>
      <c r="V252" s="0" t="n">
        <f aca="false">U252*EXP((Inputs!$B$6-Inputs!$B$7-0.5*Inputs!$B$8^2)*$B$2+Inputs!$B$8*SQRT($B$2)*MC_Shocks!T249)</f>
        <v>568.447812923227</v>
      </c>
      <c r="W252" s="0" t="n">
        <f aca="false">V252*EXP((Inputs!$B$6-Inputs!$B$7-0.5*Inputs!$B$8^2)*$B$2+Inputs!$B$8*SQRT($B$2)*MC_Shocks!U249)</f>
        <v>569.736659911692</v>
      </c>
      <c r="X252" s="0" t="n">
        <f aca="false">W252*EXP((Inputs!$B$6-Inputs!$B$7-0.5*Inputs!$B$8^2)*$B$2+Inputs!$B$8*SQRT($B$2)*MC_Shocks!V249)</f>
        <v>570.290319424409</v>
      </c>
      <c r="Y252" s="0" t="n">
        <f aca="false">X252*EXP((Inputs!$B$6-Inputs!$B$7-0.5*Inputs!$B$8^2)*$B$2+Inputs!$B$8*SQRT($B$2)*MC_Shocks!W249)</f>
        <v>563.696949063803</v>
      </c>
      <c r="Z252" s="0" t="n">
        <f aca="false">Y252*EXP((Inputs!$B$6-Inputs!$B$7-0.5*Inputs!$B$8^2)*$B$2+Inputs!$B$8*SQRT($B$2)*MC_Shocks!X249)</f>
        <v>557.767039731256</v>
      </c>
      <c r="AA252" s="0" t="n">
        <f aca="false">Z252*EXP((Inputs!$B$6-Inputs!$B$7-0.5*Inputs!$B$8^2)*$B$2+Inputs!$B$8*SQRT($B$2)*MC_Shocks!Y249)</f>
        <v>562.632043339995</v>
      </c>
      <c r="AB252" s="0" t="n">
        <f aca="false">AA252*EXP((Inputs!$B$6-Inputs!$B$7-0.5*Inputs!$B$8^2)*$B$2+Inputs!$B$8*SQRT($B$2)*MC_Shocks!Z249)</f>
        <v>561.316437476961</v>
      </c>
      <c r="AC252" s="0" t="n">
        <f aca="false">AB252*EXP((Inputs!$B$6-Inputs!$B$7-0.5*Inputs!$B$8^2)*$B$2+Inputs!$B$8*SQRT($B$2)*MC_Shocks!AA249)</f>
        <v>563.979406341791</v>
      </c>
      <c r="AD252" s="0" t="n">
        <f aca="false">AC252*EXP((Inputs!$B$6-Inputs!$B$7-0.5*Inputs!$B$8^2)*$B$2+Inputs!$B$8*SQRT($B$2)*MC_Shocks!AB249)</f>
        <v>559.167080540026</v>
      </c>
      <c r="AE252" s="0" t="n">
        <f aca="false">AD252*EXP((Inputs!$B$6-Inputs!$B$7-0.5*Inputs!$B$8^2)*$B$2+Inputs!$B$8*SQRT($B$2)*MC_Shocks!AC249)</f>
        <v>552.722595090038</v>
      </c>
      <c r="AF252" s="0" t="n">
        <f aca="false">AE252*EXP((Inputs!$B$6-Inputs!$B$7-0.5*Inputs!$B$8^2)*$B$2+Inputs!$B$8*SQRT($B$2)*MC_Shocks!AD249)</f>
        <v>549.087795682857</v>
      </c>
      <c r="AG252" s="0" t="n">
        <f aca="false">AF252*EXP((Inputs!$B$6-Inputs!$B$7-0.5*Inputs!$B$8^2)*$B$2+Inputs!$B$8*SQRT($B$2)*MC_Shocks!AE249)</f>
        <v>548.170886871759</v>
      </c>
      <c r="AH252" s="0" t="n">
        <f aca="false">AG252*EXP((Inputs!$B$6-Inputs!$B$7-0.5*Inputs!$B$8^2)*$B$2+Inputs!$B$8*SQRT($B$2)*MC_Shocks!AF249)</f>
        <v>545.337501263326</v>
      </c>
      <c r="AI252" s="0" t="n">
        <f aca="false">AH252*EXP((Inputs!$B$6-Inputs!$B$7-0.5*Inputs!$B$8^2)*$B$2+Inputs!$B$8*SQRT($B$2)*MC_Shocks!AG249)</f>
        <v>551.016042092994</v>
      </c>
      <c r="AJ252" s="0" t="n">
        <f aca="false">AI252*EXP((Inputs!$B$6-Inputs!$B$7-0.5*Inputs!$B$8^2)*$B$2+Inputs!$B$8*SQRT($B$2)*MC_Shocks!AH249)</f>
        <v>551.85338399798</v>
      </c>
      <c r="AK252" s="0" t="n">
        <f aca="false">AJ252*EXP((Inputs!$B$6-Inputs!$B$7-0.5*Inputs!$B$8^2)*$B$2+Inputs!$B$8*SQRT($B$2)*MC_Shocks!AI249)</f>
        <v>560.060205588969</v>
      </c>
      <c r="AL252" s="0" t="n">
        <f aca="false">AK252*EXP((Inputs!$B$6-Inputs!$B$7-0.5*Inputs!$B$8^2)*$B$2+Inputs!$B$8*SQRT($B$2)*MC_Shocks!AJ249)</f>
        <v>561.9128517187</v>
      </c>
      <c r="AM252" s="0" t="n">
        <f aca="false">AL252*EXP((Inputs!$B$6-Inputs!$B$7-0.5*Inputs!$B$8^2)*$B$2+Inputs!$B$8*SQRT($B$2)*MC_Shocks!AK249)</f>
        <v>551.312845643702</v>
      </c>
      <c r="AN252" s="0" t="n">
        <f aca="false">AM252*EXP((Inputs!$B$6-Inputs!$B$7-0.5*Inputs!$B$8^2)*$B$2+Inputs!$B$8*SQRT($B$2)*MC_Shocks!AL249)</f>
        <v>556.003333946885</v>
      </c>
      <c r="AO252" s="0" t="n">
        <f aca="false">AN252*EXP((Inputs!$B$6-Inputs!$B$7-0.5*Inputs!$B$8^2)*$B$2+Inputs!$B$8*SQRT($B$2)*MC_Shocks!AM249)</f>
        <v>549.436608002408</v>
      </c>
      <c r="AP252" s="0" t="n">
        <f aca="false">AO252*EXP((Inputs!$B$6-Inputs!$B$7-0.5*Inputs!$B$8^2)*$B$2+Inputs!$B$8*SQRT($B$2)*MC_Shocks!AN249)</f>
        <v>550.494269476653</v>
      </c>
      <c r="AQ252" s="0" t="n">
        <f aca="false">AP252*EXP((Inputs!$B$6-Inputs!$B$7-0.5*Inputs!$B$8^2)*$B$2+Inputs!$B$8*SQRT($B$2)*MC_Shocks!AO249)</f>
        <v>547.173171137459</v>
      </c>
      <c r="AR252" s="0" t="n">
        <f aca="false">AQ252*EXP((Inputs!$B$6-Inputs!$B$7-0.5*Inputs!$B$8^2)*$B$2+Inputs!$B$8*SQRT($B$2)*MC_Shocks!AP249)</f>
        <v>556.606043265171</v>
      </c>
      <c r="AS252" s="0" t="n">
        <f aca="false">AR252*EXP((Inputs!$B$6-Inputs!$B$7-0.5*Inputs!$B$8^2)*$B$2+Inputs!$B$8*SQRT($B$2)*MC_Shocks!AQ249)</f>
        <v>563.052181404948</v>
      </c>
      <c r="AT252" s="0" t="n">
        <f aca="false">AS252*EXP((Inputs!$B$6-Inputs!$B$7-0.5*Inputs!$B$8^2)*$B$2+Inputs!$B$8*SQRT($B$2)*MC_Shocks!AR249)</f>
        <v>559.801245460967</v>
      </c>
      <c r="AU252" s="0" t="n">
        <f aca="false">AT252*EXP((Inputs!$B$6-Inputs!$B$7-0.5*Inputs!$B$8^2)*$B$2+Inputs!$B$8*SQRT($B$2)*MC_Shocks!AS249)</f>
        <v>559.288704707905</v>
      </c>
      <c r="AV252" s="0" t="n">
        <f aca="false">AU252*EXP((Inputs!$B$6-Inputs!$B$7-0.5*Inputs!$B$8^2)*$B$2+Inputs!$B$8*SQRT($B$2)*MC_Shocks!AT249)</f>
        <v>560.427856164715</v>
      </c>
      <c r="AW252" s="0" t="n">
        <f aca="false">AV252*EXP((Inputs!$B$6-Inputs!$B$7-0.5*Inputs!$B$8^2)*$B$2+Inputs!$B$8*SQRT($B$2)*MC_Shocks!AU249)</f>
        <v>564.332873550975</v>
      </c>
      <c r="AX252" s="0" t="n">
        <f aca="false">AW252*EXP((Inputs!$B$6-Inputs!$B$7-0.5*Inputs!$B$8^2)*$B$2+Inputs!$B$8*SQRT($B$2)*MC_Shocks!AV249)</f>
        <v>564.516643872126</v>
      </c>
      <c r="AY252" s="0" t="n">
        <f aca="false">AX252*EXP((Inputs!$B$6-Inputs!$B$7-0.5*Inputs!$B$8^2)*$B$2+Inputs!$B$8*SQRT($B$2)*MC_Shocks!AW249)</f>
        <v>559.998297696838</v>
      </c>
      <c r="AZ252" s="0" t="n">
        <f aca="false">AY252*EXP((Inputs!$B$6-Inputs!$B$7-0.5*Inputs!$B$8^2)*$B$2+Inputs!$B$8*SQRT($B$2)*MC_Shocks!AX249)</f>
        <v>556.872164790585</v>
      </c>
      <c r="BA252" s="0" t="n">
        <f aca="false">AZ252*EXP((Inputs!$B$6-Inputs!$B$7-0.5*Inputs!$B$8^2)*$B$2+Inputs!$B$8*SQRT($B$2)*MC_Shocks!AY249)</f>
        <v>556.904895245688</v>
      </c>
      <c r="BB252" s="0" t="n">
        <f aca="false">BA252*EXP((Inputs!$B$6-Inputs!$B$7-0.5*Inputs!$B$8^2)*$B$2+Inputs!$B$8*SQRT($B$2)*MC_Shocks!AZ249)</f>
        <v>562.438450910487</v>
      </c>
      <c r="BC252" s="0" t="n">
        <f aca="false">BB252*EXP((Inputs!$B$6-Inputs!$B$7-0.5*Inputs!$B$8^2)*$B$2+Inputs!$B$8*SQRT($B$2)*MC_Shocks!BA249)</f>
        <v>564.403858409129</v>
      </c>
      <c r="BD252" s="0" t="n">
        <f aca="false">BC252*EXP((Inputs!$B$6-Inputs!$B$7-0.5*Inputs!$B$8^2)*$B$2+Inputs!$B$8*SQRT($B$2)*MC_Shocks!BB249)</f>
        <v>561.004492514938</v>
      </c>
      <c r="BE252" s="0" t="n">
        <f aca="false">BD252*EXP((Inputs!$B$6-Inputs!$B$7-0.5*Inputs!$B$8^2)*$B$2+Inputs!$B$8*SQRT($B$2)*MC_Shocks!BC249)</f>
        <v>563.950655375291</v>
      </c>
      <c r="BF252" s="0" t="n">
        <f aca="false">BE252*EXP((Inputs!$B$6-Inputs!$B$7-0.5*Inputs!$B$8^2)*$B$2+Inputs!$B$8*SQRT($B$2)*MC_Shocks!BD249)</f>
        <v>562.275053546988</v>
      </c>
      <c r="BG252" s="0" t="n">
        <f aca="false">BF252*EXP((Inputs!$B$6-Inputs!$B$7-0.5*Inputs!$B$8^2)*$B$2+Inputs!$B$8*SQRT($B$2)*MC_Shocks!BE249)</f>
        <v>566.314200630976</v>
      </c>
      <c r="BH252" s="0" t="n">
        <f aca="false">BG252*EXP((Inputs!$B$6-Inputs!$B$7-0.5*Inputs!$B$8^2)*$B$2+Inputs!$B$8*SQRT($B$2)*MC_Shocks!BF249)</f>
        <v>577.835977085323</v>
      </c>
      <c r="BI252" s="0" t="n">
        <f aca="false">BH252*EXP((Inputs!$B$6-Inputs!$B$7-0.5*Inputs!$B$8^2)*$B$2+Inputs!$B$8*SQRT($B$2)*MC_Shocks!BG249)</f>
        <v>576.247827274497</v>
      </c>
      <c r="BJ252" s="0" t="n">
        <f aca="false">BI252*EXP((Inputs!$B$6-Inputs!$B$7-0.5*Inputs!$B$8^2)*$B$2+Inputs!$B$8*SQRT($B$2)*MC_Shocks!BH249)</f>
        <v>579.978627670441</v>
      </c>
      <c r="BK252" s="0" t="n">
        <f aca="false">BJ252*EXP((Inputs!$B$6-Inputs!$B$7-0.5*Inputs!$B$8^2)*$B$2+Inputs!$B$8*SQRT($B$2)*MC_Shocks!BI249)</f>
        <v>576.613619631843</v>
      </c>
      <c r="BL252" s="0" t="n">
        <f aca="false">BK252*EXP((Inputs!$B$6-Inputs!$B$7-0.5*Inputs!$B$8^2)*$B$2+Inputs!$B$8*SQRT($B$2)*MC_Shocks!BJ249)</f>
        <v>576.154670109817</v>
      </c>
      <c r="BM252" s="0" t="n">
        <f aca="false">BL252*EXP((Inputs!$B$6-Inputs!$B$7-0.5*Inputs!$B$8^2)*$B$2+Inputs!$B$8*SQRT($B$2)*MC_Shocks!BK249)</f>
        <v>576.344166377888</v>
      </c>
      <c r="BN252" s="0" t="n">
        <f aca="false">AVERAGE(C252:BM252)</f>
        <v>563.26939712241</v>
      </c>
      <c r="BO252" s="0" t="n">
        <f aca="false">MAX(B252:BM252)</f>
        <v>579.978627670441</v>
      </c>
      <c r="BP252" s="0" t="n">
        <f aca="false">MAX(BM252-Inputs!$B$4,0)</f>
        <v>1.3441663778882</v>
      </c>
      <c r="BQ252" s="0" t="n">
        <f aca="false">MAX(Inputs!$B$4-BM252,0)</f>
        <v>0</v>
      </c>
      <c r="BR252" s="0" t="n">
        <f aca="false">MAX(BN252-Inputs!$B$4,0)</f>
        <v>0</v>
      </c>
      <c r="BS252" s="0" t="n">
        <f aca="false">IF(BO252&gt;=Inputs!$B$9,0,MAX(BM252-Inputs!$B$4,0))</f>
        <v>1.3441663778882</v>
      </c>
    </row>
    <row r="253" customFormat="false" ht="15" hidden="false" customHeight="false" outlineLevel="0" collapsed="false">
      <c r="A253" s="0" t="n">
        <v>249</v>
      </c>
      <c r="B253" s="0" t="n">
        <f aca="false">Inputs!$B$3</f>
        <v>574.788024902344</v>
      </c>
      <c r="C253" s="0" t="n">
        <f aca="false">B253*EXP((Inputs!$B$6-Inputs!$B$7-0.5*Inputs!$B$8^2)*$B$2+Inputs!$B$8*SQRT($B$2)*MC_Shocks!A250)</f>
        <v>573.959687652461</v>
      </c>
      <c r="D253" s="0" t="n">
        <f aca="false">C253*EXP((Inputs!$B$6-Inputs!$B$7-0.5*Inputs!$B$8^2)*$B$2+Inputs!$B$8*SQRT($B$2)*MC_Shocks!B250)</f>
        <v>585.339770256148</v>
      </c>
      <c r="E253" s="0" t="n">
        <f aca="false">D253*EXP((Inputs!$B$6-Inputs!$B$7-0.5*Inputs!$B$8^2)*$B$2+Inputs!$B$8*SQRT($B$2)*MC_Shocks!C250)</f>
        <v>583.972924329867</v>
      </c>
      <c r="F253" s="0" t="n">
        <f aca="false">E253*EXP((Inputs!$B$6-Inputs!$B$7-0.5*Inputs!$B$8^2)*$B$2+Inputs!$B$8*SQRT($B$2)*MC_Shocks!D250)</f>
        <v>586.753275627929</v>
      </c>
      <c r="G253" s="0" t="n">
        <f aca="false">F253*EXP((Inputs!$B$6-Inputs!$B$7-0.5*Inputs!$B$8^2)*$B$2+Inputs!$B$8*SQRT($B$2)*MC_Shocks!E250)</f>
        <v>577.892255005499</v>
      </c>
      <c r="H253" s="0" t="n">
        <f aca="false">G253*EXP((Inputs!$B$6-Inputs!$B$7-0.5*Inputs!$B$8^2)*$B$2+Inputs!$B$8*SQRT($B$2)*MC_Shocks!F250)</f>
        <v>579.930796978654</v>
      </c>
      <c r="I253" s="0" t="n">
        <f aca="false">H253*EXP((Inputs!$B$6-Inputs!$B$7-0.5*Inputs!$B$8^2)*$B$2+Inputs!$B$8*SQRT($B$2)*MC_Shocks!G250)</f>
        <v>585.263974024159</v>
      </c>
      <c r="J253" s="0" t="n">
        <f aca="false">I253*EXP((Inputs!$B$6-Inputs!$B$7-0.5*Inputs!$B$8^2)*$B$2+Inputs!$B$8*SQRT($B$2)*MC_Shocks!H250)</f>
        <v>582.874502550137</v>
      </c>
      <c r="K253" s="0" t="n">
        <f aca="false">J253*EXP((Inputs!$B$6-Inputs!$B$7-0.5*Inputs!$B$8^2)*$B$2+Inputs!$B$8*SQRT($B$2)*MC_Shocks!I250)</f>
        <v>571.436139511222</v>
      </c>
      <c r="L253" s="0" t="n">
        <f aca="false">K253*EXP((Inputs!$B$6-Inputs!$B$7-0.5*Inputs!$B$8^2)*$B$2+Inputs!$B$8*SQRT($B$2)*MC_Shocks!J250)</f>
        <v>571.314839204679</v>
      </c>
      <c r="M253" s="0" t="n">
        <f aca="false">L253*EXP((Inputs!$B$6-Inputs!$B$7-0.5*Inputs!$B$8^2)*$B$2+Inputs!$B$8*SQRT($B$2)*MC_Shocks!K250)</f>
        <v>571.446626187653</v>
      </c>
      <c r="N253" s="0" t="n">
        <f aca="false">M253*EXP((Inputs!$B$6-Inputs!$B$7-0.5*Inputs!$B$8^2)*$B$2+Inputs!$B$8*SQRT($B$2)*MC_Shocks!L250)</f>
        <v>574.792711014204</v>
      </c>
      <c r="O253" s="0" t="n">
        <f aca="false">N253*EXP((Inputs!$B$6-Inputs!$B$7-0.5*Inputs!$B$8^2)*$B$2+Inputs!$B$8*SQRT($B$2)*MC_Shocks!M250)</f>
        <v>584.090663354565</v>
      </c>
      <c r="P253" s="0" t="n">
        <f aca="false">O253*EXP((Inputs!$B$6-Inputs!$B$7-0.5*Inputs!$B$8^2)*$B$2+Inputs!$B$8*SQRT($B$2)*MC_Shocks!N250)</f>
        <v>582.387243425698</v>
      </c>
      <c r="Q253" s="0" t="n">
        <f aca="false">P253*EXP((Inputs!$B$6-Inputs!$B$7-0.5*Inputs!$B$8^2)*$B$2+Inputs!$B$8*SQRT($B$2)*MC_Shocks!O250)</f>
        <v>578.499117205374</v>
      </c>
      <c r="R253" s="0" t="n">
        <f aca="false">Q253*EXP((Inputs!$B$6-Inputs!$B$7-0.5*Inputs!$B$8^2)*$B$2+Inputs!$B$8*SQRT($B$2)*MC_Shocks!P250)</f>
        <v>573.22266420388</v>
      </c>
      <c r="S253" s="0" t="n">
        <f aca="false">R253*EXP((Inputs!$B$6-Inputs!$B$7-0.5*Inputs!$B$8^2)*$B$2+Inputs!$B$8*SQRT($B$2)*MC_Shocks!Q250)</f>
        <v>574.178264027204</v>
      </c>
      <c r="T253" s="0" t="n">
        <f aca="false">S253*EXP((Inputs!$B$6-Inputs!$B$7-0.5*Inputs!$B$8^2)*$B$2+Inputs!$B$8*SQRT($B$2)*MC_Shocks!R250)</f>
        <v>576.420217488572</v>
      </c>
      <c r="U253" s="0" t="n">
        <f aca="false">T253*EXP((Inputs!$B$6-Inputs!$B$7-0.5*Inputs!$B$8^2)*$B$2+Inputs!$B$8*SQRT($B$2)*MC_Shocks!S250)</f>
        <v>573.984621255079</v>
      </c>
      <c r="V253" s="0" t="n">
        <f aca="false">U253*EXP((Inputs!$B$6-Inputs!$B$7-0.5*Inputs!$B$8^2)*$B$2+Inputs!$B$8*SQRT($B$2)*MC_Shocks!T250)</f>
        <v>577.595727911621</v>
      </c>
      <c r="W253" s="0" t="n">
        <f aca="false">V253*EXP((Inputs!$B$6-Inputs!$B$7-0.5*Inputs!$B$8^2)*$B$2+Inputs!$B$8*SQRT($B$2)*MC_Shocks!U250)</f>
        <v>579.786766927566</v>
      </c>
      <c r="X253" s="0" t="n">
        <f aca="false">W253*EXP((Inputs!$B$6-Inputs!$B$7-0.5*Inputs!$B$8^2)*$B$2+Inputs!$B$8*SQRT($B$2)*MC_Shocks!V250)</f>
        <v>580.040353278123</v>
      </c>
      <c r="Y253" s="0" t="n">
        <f aca="false">X253*EXP((Inputs!$B$6-Inputs!$B$7-0.5*Inputs!$B$8^2)*$B$2+Inputs!$B$8*SQRT($B$2)*MC_Shocks!W250)</f>
        <v>575.957102263328</v>
      </c>
      <c r="Z253" s="0" t="n">
        <f aca="false">Y253*EXP((Inputs!$B$6-Inputs!$B$7-0.5*Inputs!$B$8^2)*$B$2+Inputs!$B$8*SQRT($B$2)*MC_Shocks!X250)</f>
        <v>573.813769093457</v>
      </c>
      <c r="AA253" s="0" t="n">
        <f aca="false">Z253*EXP((Inputs!$B$6-Inputs!$B$7-0.5*Inputs!$B$8^2)*$B$2+Inputs!$B$8*SQRT($B$2)*MC_Shocks!Y250)</f>
        <v>562.912429455612</v>
      </c>
      <c r="AB253" s="0" t="n">
        <f aca="false">AA253*EXP((Inputs!$B$6-Inputs!$B$7-0.5*Inputs!$B$8^2)*$B$2+Inputs!$B$8*SQRT($B$2)*MC_Shocks!Z250)</f>
        <v>564.019536808778</v>
      </c>
      <c r="AC253" s="0" t="n">
        <f aca="false">AB253*EXP((Inputs!$B$6-Inputs!$B$7-0.5*Inputs!$B$8^2)*$B$2+Inputs!$B$8*SQRT($B$2)*MC_Shocks!AA250)</f>
        <v>564.190625439997</v>
      </c>
      <c r="AD253" s="0" t="n">
        <f aca="false">AC253*EXP((Inputs!$B$6-Inputs!$B$7-0.5*Inputs!$B$8^2)*$B$2+Inputs!$B$8*SQRT($B$2)*MC_Shocks!AB250)</f>
        <v>565.088133207541</v>
      </c>
      <c r="AE253" s="0" t="n">
        <f aca="false">AD253*EXP((Inputs!$B$6-Inputs!$B$7-0.5*Inputs!$B$8^2)*$B$2+Inputs!$B$8*SQRT($B$2)*MC_Shocks!AC250)</f>
        <v>567.406953741288</v>
      </c>
      <c r="AF253" s="0" t="n">
        <f aca="false">AE253*EXP((Inputs!$B$6-Inputs!$B$7-0.5*Inputs!$B$8^2)*$B$2+Inputs!$B$8*SQRT($B$2)*MC_Shocks!AD250)</f>
        <v>569.199969289072</v>
      </c>
      <c r="AG253" s="0" t="n">
        <f aca="false">AF253*EXP((Inputs!$B$6-Inputs!$B$7-0.5*Inputs!$B$8^2)*$B$2+Inputs!$B$8*SQRT($B$2)*MC_Shocks!AE250)</f>
        <v>568.755405566052</v>
      </c>
      <c r="AH253" s="0" t="n">
        <f aca="false">AG253*EXP((Inputs!$B$6-Inputs!$B$7-0.5*Inputs!$B$8^2)*$B$2+Inputs!$B$8*SQRT($B$2)*MC_Shocks!AF250)</f>
        <v>569.028706653993</v>
      </c>
      <c r="AI253" s="0" t="n">
        <f aca="false">AH253*EXP((Inputs!$B$6-Inputs!$B$7-0.5*Inputs!$B$8^2)*$B$2+Inputs!$B$8*SQRT($B$2)*MC_Shocks!AG250)</f>
        <v>562.777769305631</v>
      </c>
      <c r="AJ253" s="0" t="n">
        <f aca="false">AI253*EXP((Inputs!$B$6-Inputs!$B$7-0.5*Inputs!$B$8^2)*$B$2+Inputs!$B$8*SQRT($B$2)*MC_Shocks!AH250)</f>
        <v>560.23061917062</v>
      </c>
      <c r="AK253" s="0" t="n">
        <f aca="false">AJ253*EXP((Inputs!$B$6-Inputs!$B$7-0.5*Inputs!$B$8^2)*$B$2+Inputs!$B$8*SQRT($B$2)*MC_Shocks!AI250)</f>
        <v>560.507840892329</v>
      </c>
      <c r="AL253" s="0" t="n">
        <f aca="false">AK253*EXP((Inputs!$B$6-Inputs!$B$7-0.5*Inputs!$B$8^2)*$B$2+Inputs!$B$8*SQRT($B$2)*MC_Shocks!AJ250)</f>
        <v>557.297975306267</v>
      </c>
      <c r="AM253" s="0" t="n">
        <f aca="false">AL253*EXP((Inputs!$B$6-Inputs!$B$7-0.5*Inputs!$B$8^2)*$B$2+Inputs!$B$8*SQRT($B$2)*MC_Shocks!AK250)</f>
        <v>561.166656572499</v>
      </c>
      <c r="AN253" s="0" t="n">
        <f aca="false">AM253*EXP((Inputs!$B$6-Inputs!$B$7-0.5*Inputs!$B$8^2)*$B$2+Inputs!$B$8*SQRT($B$2)*MC_Shocks!AL250)</f>
        <v>558.29492214259</v>
      </c>
      <c r="AO253" s="0" t="n">
        <f aca="false">AN253*EXP((Inputs!$B$6-Inputs!$B$7-0.5*Inputs!$B$8^2)*$B$2+Inputs!$B$8*SQRT($B$2)*MC_Shocks!AM250)</f>
        <v>559.306502089153</v>
      </c>
      <c r="AP253" s="0" t="n">
        <f aca="false">AO253*EXP((Inputs!$B$6-Inputs!$B$7-0.5*Inputs!$B$8^2)*$B$2+Inputs!$B$8*SQRT($B$2)*MC_Shocks!AN250)</f>
        <v>559.876747462641</v>
      </c>
      <c r="AQ253" s="0" t="n">
        <f aca="false">AP253*EXP((Inputs!$B$6-Inputs!$B$7-0.5*Inputs!$B$8^2)*$B$2+Inputs!$B$8*SQRT($B$2)*MC_Shocks!AO250)</f>
        <v>563.254283601748</v>
      </c>
      <c r="AR253" s="0" t="n">
        <f aca="false">AQ253*EXP((Inputs!$B$6-Inputs!$B$7-0.5*Inputs!$B$8^2)*$B$2+Inputs!$B$8*SQRT($B$2)*MC_Shocks!AP250)</f>
        <v>567.347195113447</v>
      </c>
      <c r="AS253" s="0" t="n">
        <f aca="false">AR253*EXP((Inputs!$B$6-Inputs!$B$7-0.5*Inputs!$B$8^2)*$B$2+Inputs!$B$8*SQRT($B$2)*MC_Shocks!AQ250)</f>
        <v>570.533287034728</v>
      </c>
      <c r="AT253" s="0" t="n">
        <f aca="false">AS253*EXP((Inputs!$B$6-Inputs!$B$7-0.5*Inputs!$B$8^2)*$B$2+Inputs!$B$8*SQRT($B$2)*MC_Shocks!AR250)</f>
        <v>561.133574233524</v>
      </c>
      <c r="AU253" s="0" t="n">
        <f aca="false">AT253*EXP((Inputs!$B$6-Inputs!$B$7-0.5*Inputs!$B$8^2)*$B$2+Inputs!$B$8*SQRT($B$2)*MC_Shocks!AS250)</f>
        <v>566.52796048492</v>
      </c>
      <c r="AV253" s="0" t="n">
        <f aca="false">AU253*EXP((Inputs!$B$6-Inputs!$B$7-0.5*Inputs!$B$8^2)*$B$2+Inputs!$B$8*SQRT($B$2)*MC_Shocks!AT250)</f>
        <v>573.487901281332</v>
      </c>
      <c r="AW253" s="0" t="n">
        <f aca="false">AV253*EXP((Inputs!$B$6-Inputs!$B$7-0.5*Inputs!$B$8^2)*$B$2+Inputs!$B$8*SQRT($B$2)*MC_Shocks!AU250)</f>
        <v>571.352578537417</v>
      </c>
      <c r="AX253" s="0" t="n">
        <f aca="false">AW253*EXP((Inputs!$B$6-Inputs!$B$7-0.5*Inputs!$B$8^2)*$B$2+Inputs!$B$8*SQRT($B$2)*MC_Shocks!AV250)</f>
        <v>572.480190500509</v>
      </c>
      <c r="AY253" s="0" t="n">
        <f aca="false">AX253*EXP((Inputs!$B$6-Inputs!$B$7-0.5*Inputs!$B$8^2)*$B$2+Inputs!$B$8*SQRT($B$2)*MC_Shocks!AW250)</f>
        <v>568.502396033585</v>
      </c>
      <c r="AZ253" s="0" t="n">
        <f aca="false">AY253*EXP((Inputs!$B$6-Inputs!$B$7-0.5*Inputs!$B$8^2)*$B$2+Inputs!$B$8*SQRT($B$2)*MC_Shocks!AX250)</f>
        <v>559.835754338968</v>
      </c>
      <c r="BA253" s="0" t="n">
        <f aca="false">AZ253*EXP((Inputs!$B$6-Inputs!$B$7-0.5*Inputs!$B$8^2)*$B$2+Inputs!$B$8*SQRT($B$2)*MC_Shocks!AY250)</f>
        <v>556.617101314975</v>
      </c>
      <c r="BB253" s="0" t="n">
        <f aca="false">BA253*EXP((Inputs!$B$6-Inputs!$B$7-0.5*Inputs!$B$8^2)*$B$2+Inputs!$B$8*SQRT($B$2)*MC_Shocks!AZ250)</f>
        <v>554.289436578394</v>
      </c>
      <c r="BC253" s="0" t="n">
        <f aca="false">BB253*EXP((Inputs!$B$6-Inputs!$B$7-0.5*Inputs!$B$8^2)*$B$2+Inputs!$B$8*SQRT($B$2)*MC_Shocks!BA250)</f>
        <v>552.783436852331</v>
      </c>
      <c r="BD253" s="0" t="n">
        <f aca="false">BC253*EXP((Inputs!$B$6-Inputs!$B$7-0.5*Inputs!$B$8^2)*$B$2+Inputs!$B$8*SQRT($B$2)*MC_Shocks!BB250)</f>
        <v>548.646101276633</v>
      </c>
      <c r="BE253" s="0" t="n">
        <f aca="false">BD253*EXP((Inputs!$B$6-Inputs!$B$7-0.5*Inputs!$B$8^2)*$B$2+Inputs!$B$8*SQRT($B$2)*MC_Shocks!BC250)</f>
        <v>545.514673380044</v>
      </c>
      <c r="BF253" s="0" t="n">
        <f aca="false">BE253*EXP((Inputs!$B$6-Inputs!$B$7-0.5*Inputs!$B$8^2)*$B$2+Inputs!$B$8*SQRT($B$2)*MC_Shocks!BD250)</f>
        <v>545.518500176614</v>
      </c>
      <c r="BG253" s="0" t="n">
        <f aca="false">BF253*EXP((Inputs!$B$6-Inputs!$B$7-0.5*Inputs!$B$8^2)*$B$2+Inputs!$B$8*SQRT($B$2)*MC_Shocks!BE250)</f>
        <v>542.246592656835</v>
      </c>
      <c r="BH253" s="0" t="n">
        <f aca="false">BG253*EXP((Inputs!$B$6-Inputs!$B$7-0.5*Inputs!$B$8^2)*$B$2+Inputs!$B$8*SQRT($B$2)*MC_Shocks!BF250)</f>
        <v>544.641048469964</v>
      </c>
      <c r="BI253" s="0" t="n">
        <f aca="false">BH253*EXP((Inputs!$B$6-Inputs!$B$7-0.5*Inputs!$B$8^2)*$B$2+Inputs!$B$8*SQRT($B$2)*MC_Shocks!BG250)</f>
        <v>547.645875832443</v>
      </c>
      <c r="BJ253" s="0" t="n">
        <f aca="false">BI253*EXP((Inputs!$B$6-Inputs!$B$7-0.5*Inputs!$B$8^2)*$B$2+Inputs!$B$8*SQRT($B$2)*MC_Shocks!BH250)</f>
        <v>558.138264150903</v>
      </c>
      <c r="BK253" s="0" t="n">
        <f aca="false">BJ253*EXP((Inputs!$B$6-Inputs!$B$7-0.5*Inputs!$B$8^2)*$B$2+Inputs!$B$8*SQRT($B$2)*MC_Shocks!BI250)</f>
        <v>563.197868154015</v>
      </c>
      <c r="BL253" s="0" t="n">
        <f aca="false">BK253*EXP((Inputs!$B$6-Inputs!$B$7-0.5*Inputs!$B$8^2)*$B$2+Inputs!$B$8*SQRT($B$2)*MC_Shocks!BJ250)</f>
        <v>564.338288724136</v>
      </c>
      <c r="BM253" s="0" t="n">
        <f aca="false">BL253*EXP((Inputs!$B$6-Inputs!$B$7-0.5*Inputs!$B$8^2)*$B$2+Inputs!$B$8*SQRT($B$2)*MC_Shocks!BK250)</f>
        <v>561.621238390332</v>
      </c>
      <c r="BN253" s="0" t="n">
        <f aca="false">AVERAGE(C253:BM253)</f>
        <v>567.37568814284</v>
      </c>
      <c r="BO253" s="0" t="n">
        <f aca="false">MAX(B253:BM253)</f>
        <v>586.753275627929</v>
      </c>
      <c r="BP253" s="0" t="n">
        <f aca="false">MAX(BM253-Inputs!$B$4,0)</f>
        <v>0</v>
      </c>
      <c r="BQ253" s="0" t="n">
        <f aca="false">MAX(Inputs!$B$4-BM253,0)</f>
        <v>13.378761609668</v>
      </c>
      <c r="BR253" s="0" t="n">
        <f aca="false">MAX(BN253-Inputs!$B$4,0)</f>
        <v>0</v>
      </c>
      <c r="BS253" s="0" t="n">
        <f aca="false">IF(BO253&gt;=Inputs!$B$9,0,MAX(BM253-Inputs!$B$4,0))</f>
        <v>0</v>
      </c>
    </row>
    <row r="254" customFormat="false" ht="15" hidden="false" customHeight="false" outlineLevel="0" collapsed="false">
      <c r="A254" s="0" t="n">
        <v>250</v>
      </c>
      <c r="B254" s="0" t="n">
        <f aca="false">Inputs!$B$3</f>
        <v>574.788024902344</v>
      </c>
      <c r="C254" s="0" t="n">
        <f aca="false">B254*EXP((Inputs!$B$6-Inputs!$B$7-0.5*Inputs!$B$8^2)*$B$2+Inputs!$B$8*SQRT($B$2)*MC_Shocks!A251)</f>
        <v>576.183354876368</v>
      </c>
      <c r="D254" s="0" t="n">
        <f aca="false">C254*EXP((Inputs!$B$6-Inputs!$B$7-0.5*Inputs!$B$8^2)*$B$2+Inputs!$B$8*SQRT($B$2)*MC_Shocks!B251)</f>
        <v>577.732601925889</v>
      </c>
      <c r="E254" s="0" t="n">
        <f aca="false">D254*EXP((Inputs!$B$6-Inputs!$B$7-0.5*Inputs!$B$8^2)*$B$2+Inputs!$B$8*SQRT($B$2)*MC_Shocks!C251)</f>
        <v>575.439081974004</v>
      </c>
      <c r="F254" s="0" t="n">
        <f aca="false">E254*EXP((Inputs!$B$6-Inputs!$B$7-0.5*Inputs!$B$8^2)*$B$2+Inputs!$B$8*SQRT($B$2)*MC_Shocks!D251)</f>
        <v>579.082531298378</v>
      </c>
      <c r="G254" s="0" t="n">
        <f aca="false">F254*EXP((Inputs!$B$6-Inputs!$B$7-0.5*Inputs!$B$8^2)*$B$2+Inputs!$B$8*SQRT($B$2)*MC_Shocks!E251)</f>
        <v>572.749403138484</v>
      </c>
      <c r="H254" s="0" t="n">
        <f aca="false">G254*EXP((Inputs!$B$6-Inputs!$B$7-0.5*Inputs!$B$8^2)*$B$2+Inputs!$B$8*SQRT($B$2)*MC_Shocks!F251)</f>
        <v>571.693948199964</v>
      </c>
      <c r="I254" s="0" t="n">
        <f aca="false">H254*EXP((Inputs!$B$6-Inputs!$B$7-0.5*Inputs!$B$8^2)*$B$2+Inputs!$B$8*SQRT($B$2)*MC_Shocks!G251)</f>
        <v>574.274625635573</v>
      </c>
      <c r="J254" s="0" t="n">
        <f aca="false">I254*EXP((Inputs!$B$6-Inputs!$B$7-0.5*Inputs!$B$8^2)*$B$2+Inputs!$B$8*SQRT($B$2)*MC_Shocks!H251)</f>
        <v>573.020021517601</v>
      </c>
      <c r="K254" s="0" t="n">
        <f aca="false">J254*EXP((Inputs!$B$6-Inputs!$B$7-0.5*Inputs!$B$8^2)*$B$2+Inputs!$B$8*SQRT($B$2)*MC_Shocks!I251)</f>
        <v>572.134904598026</v>
      </c>
      <c r="L254" s="0" t="n">
        <f aca="false">K254*EXP((Inputs!$B$6-Inputs!$B$7-0.5*Inputs!$B$8^2)*$B$2+Inputs!$B$8*SQRT($B$2)*MC_Shocks!J251)</f>
        <v>571.56378604087</v>
      </c>
      <c r="M254" s="0" t="n">
        <f aca="false">L254*EXP((Inputs!$B$6-Inputs!$B$7-0.5*Inputs!$B$8^2)*$B$2+Inputs!$B$8*SQRT($B$2)*MC_Shocks!K251)</f>
        <v>567.841099002237</v>
      </c>
      <c r="N254" s="0" t="n">
        <f aca="false">M254*EXP((Inputs!$B$6-Inputs!$B$7-0.5*Inputs!$B$8^2)*$B$2+Inputs!$B$8*SQRT($B$2)*MC_Shocks!L251)</f>
        <v>573.207890927371</v>
      </c>
      <c r="O254" s="0" t="n">
        <f aca="false">N254*EXP((Inputs!$B$6-Inputs!$B$7-0.5*Inputs!$B$8^2)*$B$2+Inputs!$B$8*SQRT($B$2)*MC_Shocks!M251)</f>
        <v>568.650913402181</v>
      </c>
      <c r="P254" s="0" t="n">
        <f aca="false">O254*EXP((Inputs!$B$6-Inputs!$B$7-0.5*Inputs!$B$8^2)*$B$2+Inputs!$B$8*SQRT($B$2)*MC_Shocks!N251)</f>
        <v>570.141747729142</v>
      </c>
      <c r="Q254" s="0" t="n">
        <f aca="false">P254*EXP((Inputs!$B$6-Inputs!$B$7-0.5*Inputs!$B$8^2)*$B$2+Inputs!$B$8*SQRT($B$2)*MC_Shocks!O251)</f>
        <v>572.069673335249</v>
      </c>
      <c r="R254" s="0" t="n">
        <f aca="false">Q254*EXP((Inputs!$B$6-Inputs!$B$7-0.5*Inputs!$B$8^2)*$B$2+Inputs!$B$8*SQRT($B$2)*MC_Shocks!P251)</f>
        <v>567.834349328351</v>
      </c>
      <c r="S254" s="0" t="n">
        <f aca="false">R254*EXP((Inputs!$B$6-Inputs!$B$7-0.5*Inputs!$B$8^2)*$B$2+Inputs!$B$8*SQRT($B$2)*MC_Shocks!Q251)</f>
        <v>568.217346941027</v>
      </c>
      <c r="T254" s="0" t="n">
        <f aca="false">S254*EXP((Inputs!$B$6-Inputs!$B$7-0.5*Inputs!$B$8^2)*$B$2+Inputs!$B$8*SQRT($B$2)*MC_Shocks!R251)</f>
        <v>564.185021370276</v>
      </c>
      <c r="U254" s="0" t="n">
        <f aca="false">T254*EXP((Inputs!$B$6-Inputs!$B$7-0.5*Inputs!$B$8^2)*$B$2+Inputs!$B$8*SQRT($B$2)*MC_Shocks!S251)</f>
        <v>570.499140751741</v>
      </c>
      <c r="V254" s="0" t="n">
        <f aca="false">U254*EXP((Inputs!$B$6-Inputs!$B$7-0.5*Inputs!$B$8^2)*$B$2+Inputs!$B$8*SQRT($B$2)*MC_Shocks!T251)</f>
        <v>565.42183900838</v>
      </c>
      <c r="W254" s="0" t="n">
        <f aca="false">V254*EXP((Inputs!$B$6-Inputs!$B$7-0.5*Inputs!$B$8^2)*$B$2+Inputs!$B$8*SQRT($B$2)*MC_Shocks!U251)</f>
        <v>562.549459302316</v>
      </c>
      <c r="X254" s="0" t="n">
        <f aca="false">W254*EXP((Inputs!$B$6-Inputs!$B$7-0.5*Inputs!$B$8^2)*$B$2+Inputs!$B$8*SQRT($B$2)*MC_Shocks!V251)</f>
        <v>557.165128422024</v>
      </c>
      <c r="Y254" s="0" t="n">
        <f aca="false">X254*EXP((Inputs!$B$6-Inputs!$B$7-0.5*Inputs!$B$8^2)*$B$2+Inputs!$B$8*SQRT($B$2)*MC_Shocks!W251)</f>
        <v>551.248338692032</v>
      </c>
      <c r="Z254" s="0" t="n">
        <f aca="false">Y254*EXP((Inputs!$B$6-Inputs!$B$7-0.5*Inputs!$B$8^2)*$B$2+Inputs!$B$8*SQRT($B$2)*MC_Shocks!X251)</f>
        <v>558.303538103686</v>
      </c>
      <c r="AA254" s="0" t="n">
        <f aca="false">Z254*EXP((Inputs!$B$6-Inputs!$B$7-0.5*Inputs!$B$8^2)*$B$2+Inputs!$B$8*SQRT($B$2)*MC_Shocks!Y251)</f>
        <v>560.765563384659</v>
      </c>
      <c r="AB254" s="0" t="n">
        <f aca="false">AA254*EXP((Inputs!$B$6-Inputs!$B$7-0.5*Inputs!$B$8^2)*$B$2+Inputs!$B$8*SQRT($B$2)*MC_Shocks!Z251)</f>
        <v>561.442967642167</v>
      </c>
      <c r="AC254" s="0" t="n">
        <f aca="false">AB254*EXP((Inputs!$B$6-Inputs!$B$7-0.5*Inputs!$B$8^2)*$B$2+Inputs!$B$8*SQRT($B$2)*MC_Shocks!AA251)</f>
        <v>558.578925739773</v>
      </c>
      <c r="AD254" s="0" t="n">
        <f aca="false">AC254*EXP((Inputs!$B$6-Inputs!$B$7-0.5*Inputs!$B$8^2)*$B$2+Inputs!$B$8*SQRT($B$2)*MC_Shocks!AB251)</f>
        <v>562.668307509442</v>
      </c>
      <c r="AE254" s="0" t="n">
        <f aca="false">AD254*EXP((Inputs!$B$6-Inputs!$B$7-0.5*Inputs!$B$8^2)*$B$2+Inputs!$B$8*SQRT($B$2)*MC_Shocks!AC251)</f>
        <v>559.054020335646</v>
      </c>
      <c r="AF254" s="0" t="n">
        <f aca="false">AE254*EXP((Inputs!$B$6-Inputs!$B$7-0.5*Inputs!$B$8^2)*$B$2+Inputs!$B$8*SQRT($B$2)*MC_Shocks!AD251)</f>
        <v>562.637947047948</v>
      </c>
      <c r="AG254" s="0" t="n">
        <f aca="false">AF254*EXP((Inputs!$B$6-Inputs!$B$7-0.5*Inputs!$B$8^2)*$B$2+Inputs!$B$8*SQRT($B$2)*MC_Shocks!AE251)</f>
        <v>558.809748702482</v>
      </c>
      <c r="AH254" s="0" t="n">
        <f aca="false">AG254*EXP((Inputs!$B$6-Inputs!$B$7-0.5*Inputs!$B$8^2)*$B$2+Inputs!$B$8*SQRT($B$2)*MC_Shocks!AF251)</f>
        <v>556.012372264134</v>
      </c>
      <c r="AI254" s="0" t="n">
        <f aca="false">AH254*EXP((Inputs!$B$6-Inputs!$B$7-0.5*Inputs!$B$8^2)*$B$2+Inputs!$B$8*SQRT($B$2)*MC_Shocks!AG251)</f>
        <v>559.419869013671</v>
      </c>
      <c r="AJ254" s="0" t="n">
        <f aca="false">AI254*EXP((Inputs!$B$6-Inputs!$B$7-0.5*Inputs!$B$8^2)*$B$2+Inputs!$B$8*SQRT($B$2)*MC_Shocks!AH251)</f>
        <v>563.319709651212</v>
      </c>
      <c r="AK254" s="0" t="n">
        <f aca="false">AJ254*EXP((Inputs!$B$6-Inputs!$B$7-0.5*Inputs!$B$8^2)*$B$2+Inputs!$B$8*SQRT($B$2)*MC_Shocks!AI251)</f>
        <v>566.049421819274</v>
      </c>
      <c r="AL254" s="0" t="n">
        <f aca="false">AK254*EXP((Inputs!$B$6-Inputs!$B$7-0.5*Inputs!$B$8^2)*$B$2+Inputs!$B$8*SQRT($B$2)*MC_Shocks!AJ251)</f>
        <v>561.408439072064</v>
      </c>
      <c r="AM254" s="0" t="n">
        <f aca="false">AL254*EXP((Inputs!$B$6-Inputs!$B$7-0.5*Inputs!$B$8^2)*$B$2+Inputs!$B$8*SQRT($B$2)*MC_Shocks!AK251)</f>
        <v>559.475175074038</v>
      </c>
      <c r="AN254" s="0" t="n">
        <f aca="false">AM254*EXP((Inputs!$B$6-Inputs!$B$7-0.5*Inputs!$B$8^2)*$B$2+Inputs!$B$8*SQRT($B$2)*MC_Shocks!AL251)</f>
        <v>560.224813716961</v>
      </c>
      <c r="AO254" s="0" t="n">
        <f aca="false">AN254*EXP((Inputs!$B$6-Inputs!$B$7-0.5*Inputs!$B$8^2)*$B$2+Inputs!$B$8*SQRT($B$2)*MC_Shocks!AM251)</f>
        <v>556.515582497497</v>
      </c>
      <c r="AP254" s="0" t="n">
        <f aca="false">AO254*EXP((Inputs!$B$6-Inputs!$B$7-0.5*Inputs!$B$8^2)*$B$2+Inputs!$B$8*SQRT($B$2)*MC_Shocks!AN251)</f>
        <v>562.654235543813</v>
      </c>
      <c r="AQ254" s="0" t="n">
        <f aca="false">AP254*EXP((Inputs!$B$6-Inputs!$B$7-0.5*Inputs!$B$8^2)*$B$2+Inputs!$B$8*SQRT($B$2)*MC_Shocks!AO251)</f>
        <v>552.086683540025</v>
      </c>
      <c r="AR254" s="0" t="n">
        <f aca="false">AQ254*EXP((Inputs!$B$6-Inputs!$B$7-0.5*Inputs!$B$8^2)*$B$2+Inputs!$B$8*SQRT($B$2)*MC_Shocks!AP251)</f>
        <v>548.738324087081</v>
      </c>
      <c r="AS254" s="0" t="n">
        <f aca="false">AR254*EXP((Inputs!$B$6-Inputs!$B$7-0.5*Inputs!$B$8^2)*$B$2+Inputs!$B$8*SQRT($B$2)*MC_Shocks!AQ251)</f>
        <v>546.576152313226</v>
      </c>
      <c r="AT254" s="0" t="n">
        <f aca="false">AS254*EXP((Inputs!$B$6-Inputs!$B$7-0.5*Inputs!$B$8^2)*$B$2+Inputs!$B$8*SQRT($B$2)*MC_Shocks!AR251)</f>
        <v>534.433376872877</v>
      </c>
      <c r="AU254" s="0" t="n">
        <f aca="false">AT254*EXP((Inputs!$B$6-Inputs!$B$7-0.5*Inputs!$B$8^2)*$B$2+Inputs!$B$8*SQRT($B$2)*MC_Shocks!AS251)</f>
        <v>528.596390377479</v>
      </c>
      <c r="AV254" s="0" t="n">
        <f aca="false">AU254*EXP((Inputs!$B$6-Inputs!$B$7-0.5*Inputs!$B$8^2)*$B$2+Inputs!$B$8*SQRT($B$2)*MC_Shocks!AT251)</f>
        <v>531.275064053784</v>
      </c>
      <c r="AW254" s="0" t="n">
        <f aca="false">AV254*EXP((Inputs!$B$6-Inputs!$B$7-0.5*Inputs!$B$8^2)*$B$2+Inputs!$B$8*SQRT($B$2)*MC_Shocks!AU251)</f>
        <v>531.452840695239</v>
      </c>
      <c r="AX254" s="0" t="n">
        <f aca="false">AW254*EXP((Inputs!$B$6-Inputs!$B$7-0.5*Inputs!$B$8^2)*$B$2+Inputs!$B$8*SQRT($B$2)*MC_Shocks!AV251)</f>
        <v>538.17749361814</v>
      </c>
      <c r="AY254" s="0" t="n">
        <f aca="false">AX254*EXP((Inputs!$B$6-Inputs!$B$7-0.5*Inputs!$B$8^2)*$B$2+Inputs!$B$8*SQRT($B$2)*MC_Shocks!AW251)</f>
        <v>544.866585996168</v>
      </c>
      <c r="AZ254" s="0" t="n">
        <f aca="false">AY254*EXP((Inputs!$B$6-Inputs!$B$7-0.5*Inputs!$B$8^2)*$B$2+Inputs!$B$8*SQRT($B$2)*MC_Shocks!AX251)</f>
        <v>546.7931821294</v>
      </c>
      <c r="BA254" s="0" t="n">
        <f aca="false">AZ254*EXP((Inputs!$B$6-Inputs!$B$7-0.5*Inputs!$B$8^2)*$B$2+Inputs!$B$8*SQRT($B$2)*MC_Shocks!AY251)</f>
        <v>548.205310303668</v>
      </c>
      <c r="BB254" s="0" t="n">
        <f aca="false">BA254*EXP((Inputs!$B$6-Inputs!$B$7-0.5*Inputs!$B$8^2)*$B$2+Inputs!$B$8*SQRT($B$2)*MC_Shocks!AZ251)</f>
        <v>548.54385297531</v>
      </c>
      <c r="BC254" s="0" t="n">
        <f aca="false">BB254*EXP((Inputs!$B$6-Inputs!$B$7-0.5*Inputs!$B$8^2)*$B$2+Inputs!$B$8*SQRT($B$2)*MC_Shocks!BA251)</f>
        <v>537.16155304077</v>
      </c>
      <c r="BD254" s="0" t="n">
        <f aca="false">BC254*EXP((Inputs!$B$6-Inputs!$B$7-0.5*Inputs!$B$8^2)*$B$2+Inputs!$B$8*SQRT($B$2)*MC_Shocks!BB251)</f>
        <v>531.301806938353</v>
      </c>
      <c r="BE254" s="0" t="n">
        <f aca="false">BD254*EXP((Inputs!$B$6-Inputs!$B$7-0.5*Inputs!$B$8^2)*$B$2+Inputs!$B$8*SQRT($B$2)*MC_Shocks!BC251)</f>
        <v>531.776462080515</v>
      </c>
      <c r="BF254" s="0" t="n">
        <f aca="false">BE254*EXP((Inputs!$B$6-Inputs!$B$7-0.5*Inputs!$B$8^2)*$B$2+Inputs!$B$8*SQRT($B$2)*MC_Shocks!BD251)</f>
        <v>534.431974314035</v>
      </c>
      <c r="BG254" s="0" t="n">
        <f aca="false">BF254*EXP((Inputs!$B$6-Inputs!$B$7-0.5*Inputs!$B$8^2)*$B$2+Inputs!$B$8*SQRT($B$2)*MC_Shocks!BE251)</f>
        <v>535.712008789188</v>
      </c>
      <c r="BH254" s="0" t="n">
        <f aca="false">BG254*EXP((Inputs!$B$6-Inputs!$B$7-0.5*Inputs!$B$8^2)*$B$2+Inputs!$B$8*SQRT($B$2)*MC_Shocks!BF251)</f>
        <v>531.982799786157</v>
      </c>
      <c r="BI254" s="0" t="n">
        <f aca="false">BH254*EXP((Inputs!$B$6-Inputs!$B$7-0.5*Inputs!$B$8^2)*$B$2+Inputs!$B$8*SQRT($B$2)*MC_Shocks!BG251)</f>
        <v>536.004144205701</v>
      </c>
      <c r="BJ254" s="0" t="n">
        <f aca="false">BI254*EXP((Inputs!$B$6-Inputs!$B$7-0.5*Inputs!$B$8^2)*$B$2+Inputs!$B$8*SQRT($B$2)*MC_Shocks!BH251)</f>
        <v>542.396015812317</v>
      </c>
      <c r="BK254" s="0" t="n">
        <f aca="false">BJ254*EXP((Inputs!$B$6-Inputs!$B$7-0.5*Inputs!$B$8^2)*$B$2+Inputs!$B$8*SQRT($B$2)*MC_Shocks!BI251)</f>
        <v>546.498604306026</v>
      </c>
      <c r="BL254" s="0" t="n">
        <f aca="false">BK254*EXP((Inputs!$B$6-Inputs!$B$7-0.5*Inputs!$B$8^2)*$B$2+Inputs!$B$8*SQRT($B$2)*MC_Shocks!BJ251)</f>
        <v>550.857708943111</v>
      </c>
      <c r="BM254" s="0" t="n">
        <f aca="false">BL254*EXP((Inputs!$B$6-Inputs!$B$7-0.5*Inputs!$B$8^2)*$B$2+Inputs!$B$8*SQRT($B$2)*MC_Shocks!BK251)</f>
        <v>548.471076101158</v>
      </c>
      <c r="BN254" s="0" t="n">
        <f aca="false">AVERAGE(C254:BM254)</f>
        <v>556.453750092312</v>
      </c>
      <c r="BO254" s="0" t="n">
        <f aca="false">MAX(B254:BM254)</f>
        <v>579.082531298378</v>
      </c>
      <c r="BP254" s="0" t="n">
        <f aca="false">MAX(BM254-Inputs!$B$4,0)</f>
        <v>0</v>
      </c>
      <c r="BQ254" s="0" t="n">
        <f aca="false">MAX(Inputs!$B$4-BM254,0)</f>
        <v>26.5289238988422</v>
      </c>
      <c r="BR254" s="0" t="n">
        <f aca="false">MAX(BN254-Inputs!$B$4,0)</f>
        <v>0</v>
      </c>
      <c r="BS254" s="0" t="n">
        <f aca="false">IF(BO254&gt;=Inputs!$B$9,0,MAX(BM254-Inputs!$B$4,0))</f>
        <v>0</v>
      </c>
    </row>
    <row r="255" customFormat="false" ht="15" hidden="false" customHeight="false" outlineLevel="0" collapsed="false">
      <c r="A255" s="0" t="n">
        <v>251</v>
      </c>
      <c r="B255" s="0" t="n">
        <f aca="false">Inputs!$B$3</f>
        <v>574.788024902344</v>
      </c>
      <c r="C255" s="0" t="n">
        <f aca="false">B255*EXP((Inputs!$B$6-Inputs!$B$7-0.5*Inputs!$B$8^2)*$B$2+Inputs!$B$8*SQRT($B$2)*MC_Shocks!A252)</f>
        <v>572.58158636296</v>
      </c>
      <c r="D255" s="0" t="n">
        <f aca="false">C255*EXP((Inputs!$B$6-Inputs!$B$7-0.5*Inputs!$B$8^2)*$B$2+Inputs!$B$8*SQRT($B$2)*MC_Shocks!B252)</f>
        <v>573.26403647897</v>
      </c>
      <c r="E255" s="0" t="n">
        <f aca="false">D255*EXP((Inputs!$B$6-Inputs!$B$7-0.5*Inputs!$B$8^2)*$B$2+Inputs!$B$8*SQRT($B$2)*MC_Shocks!C252)</f>
        <v>570.379909692573</v>
      </c>
      <c r="F255" s="0" t="n">
        <f aca="false">E255*EXP((Inputs!$B$6-Inputs!$B$7-0.5*Inputs!$B$8^2)*$B$2+Inputs!$B$8*SQRT($B$2)*MC_Shocks!D252)</f>
        <v>563.583125116554</v>
      </c>
      <c r="G255" s="0" t="n">
        <f aca="false">F255*EXP((Inputs!$B$6-Inputs!$B$7-0.5*Inputs!$B$8^2)*$B$2+Inputs!$B$8*SQRT($B$2)*MC_Shocks!E252)</f>
        <v>564.684233207434</v>
      </c>
      <c r="H255" s="0" t="n">
        <f aca="false">G255*EXP((Inputs!$B$6-Inputs!$B$7-0.5*Inputs!$B$8^2)*$B$2+Inputs!$B$8*SQRT($B$2)*MC_Shocks!F252)</f>
        <v>565.787418913976</v>
      </c>
      <c r="I255" s="0" t="n">
        <f aca="false">H255*EXP((Inputs!$B$6-Inputs!$B$7-0.5*Inputs!$B$8^2)*$B$2+Inputs!$B$8*SQRT($B$2)*MC_Shocks!G252)</f>
        <v>558.796250119656</v>
      </c>
      <c r="J255" s="0" t="n">
        <f aca="false">I255*EXP((Inputs!$B$6-Inputs!$B$7-0.5*Inputs!$B$8^2)*$B$2+Inputs!$B$8*SQRT($B$2)*MC_Shocks!H252)</f>
        <v>555.457009096584</v>
      </c>
      <c r="K255" s="0" t="n">
        <f aca="false">J255*EXP((Inputs!$B$6-Inputs!$B$7-0.5*Inputs!$B$8^2)*$B$2+Inputs!$B$8*SQRT($B$2)*MC_Shocks!I252)</f>
        <v>557.582159859044</v>
      </c>
      <c r="L255" s="0" t="n">
        <f aca="false">K255*EXP((Inputs!$B$6-Inputs!$B$7-0.5*Inputs!$B$8^2)*$B$2+Inputs!$B$8*SQRT($B$2)*MC_Shocks!J252)</f>
        <v>555.23979554616</v>
      </c>
      <c r="M255" s="0" t="n">
        <f aca="false">L255*EXP((Inputs!$B$6-Inputs!$B$7-0.5*Inputs!$B$8^2)*$B$2+Inputs!$B$8*SQRT($B$2)*MC_Shocks!K252)</f>
        <v>557.337335945754</v>
      </c>
      <c r="N255" s="0" t="n">
        <f aca="false">M255*EXP((Inputs!$B$6-Inputs!$B$7-0.5*Inputs!$B$8^2)*$B$2+Inputs!$B$8*SQRT($B$2)*MC_Shocks!L252)</f>
        <v>559.453061372745</v>
      </c>
      <c r="O255" s="0" t="n">
        <f aca="false">N255*EXP((Inputs!$B$6-Inputs!$B$7-0.5*Inputs!$B$8^2)*$B$2+Inputs!$B$8*SQRT($B$2)*MC_Shocks!M252)</f>
        <v>558.432907123462</v>
      </c>
      <c r="P255" s="0" t="n">
        <f aca="false">O255*EXP((Inputs!$B$6-Inputs!$B$7-0.5*Inputs!$B$8^2)*$B$2+Inputs!$B$8*SQRT($B$2)*MC_Shocks!N252)</f>
        <v>567.026923115476</v>
      </c>
      <c r="Q255" s="0" t="n">
        <f aca="false">P255*EXP((Inputs!$B$6-Inputs!$B$7-0.5*Inputs!$B$8^2)*$B$2+Inputs!$B$8*SQRT($B$2)*MC_Shocks!O252)</f>
        <v>574.893507689017</v>
      </c>
      <c r="R255" s="0" t="n">
        <f aca="false">Q255*EXP((Inputs!$B$6-Inputs!$B$7-0.5*Inputs!$B$8^2)*$B$2+Inputs!$B$8*SQRT($B$2)*MC_Shocks!P252)</f>
        <v>577.51808179382</v>
      </c>
      <c r="S255" s="0" t="n">
        <f aca="false">R255*EXP((Inputs!$B$6-Inputs!$B$7-0.5*Inputs!$B$8^2)*$B$2+Inputs!$B$8*SQRT($B$2)*MC_Shocks!Q252)</f>
        <v>582.231904580387</v>
      </c>
      <c r="T255" s="0" t="n">
        <f aca="false">S255*EXP((Inputs!$B$6-Inputs!$B$7-0.5*Inputs!$B$8^2)*$B$2+Inputs!$B$8*SQRT($B$2)*MC_Shocks!R252)</f>
        <v>580.837045896223</v>
      </c>
      <c r="U255" s="0" t="n">
        <f aca="false">T255*EXP((Inputs!$B$6-Inputs!$B$7-0.5*Inputs!$B$8^2)*$B$2+Inputs!$B$8*SQRT($B$2)*MC_Shocks!S252)</f>
        <v>585.091293902925</v>
      </c>
      <c r="V255" s="0" t="n">
        <f aca="false">U255*EXP((Inputs!$B$6-Inputs!$B$7-0.5*Inputs!$B$8^2)*$B$2+Inputs!$B$8*SQRT($B$2)*MC_Shocks!T252)</f>
        <v>591.739184380859</v>
      </c>
      <c r="W255" s="0" t="n">
        <f aca="false">V255*EXP((Inputs!$B$6-Inputs!$B$7-0.5*Inputs!$B$8^2)*$B$2+Inputs!$B$8*SQRT($B$2)*MC_Shocks!U252)</f>
        <v>584.954089170535</v>
      </c>
      <c r="X255" s="0" t="n">
        <f aca="false">W255*EXP((Inputs!$B$6-Inputs!$B$7-0.5*Inputs!$B$8^2)*$B$2+Inputs!$B$8*SQRT($B$2)*MC_Shocks!V252)</f>
        <v>586.058003288594</v>
      </c>
      <c r="Y255" s="0" t="n">
        <f aca="false">X255*EXP((Inputs!$B$6-Inputs!$B$7-0.5*Inputs!$B$8^2)*$B$2+Inputs!$B$8*SQRT($B$2)*MC_Shocks!W252)</f>
        <v>585.799391418018</v>
      </c>
      <c r="Z255" s="0" t="n">
        <f aca="false">Y255*EXP((Inputs!$B$6-Inputs!$B$7-0.5*Inputs!$B$8^2)*$B$2+Inputs!$B$8*SQRT($B$2)*MC_Shocks!X252)</f>
        <v>592.513818433256</v>
      </c>
      <c r="AA255" s="0" t="n">
        <f aca="false">Z255*EXP((Inputs!$B$6-Inputs!$B$7-0.5*Inputs!$B$8^2)*$B$2+Inputs!$B$8*SQRT($B$2)*MC_Shocks!Y252)</f>
        <v>595.134297175532</v>
      </c>
      <c r="AB255" s="0" t="n">
        <f aca="false">AA255*EXP((Inputs!$B$6-Inputs!$B$7-0.5*Inputs!$B$8^2)*$B$2+Inputs!$B$8*SQRT($B$2)*MC_Shocks!Z252)</f>
        <v>594.666933246087</v>
      </c>
      <c r="AC255" s="0" t="n">
        <f aca="false">AB255*EXP((Inputs!$B$6-Inputs!$B$7-0.5*Inputs!$B$8^2)*$B$2+Inputs!$B$8*SQRT($B$2)*MC_Shocks!AA252)</f>
        <v>600.178185889848</v>
      </c>
      <c r="AD255" s="0" t="n">
        <f aca="false">AC255*EXP((Inputs!$B$6-Inputs!$B$7-0.5*Inputs!$B$8^2)*$B$2+Inputs!$B$8*SQRT($B$2)*MC_Shocks!AB252)</f>
        <v>598.448526789495</v>
      </c>
      <c r="AE255" s="0" t="n">
        <f aca="false">AD255*EXP((Inputs!$B$6-Inputs!$B$7-0.5*Inputs!$B$8^2)*$B$2+Inputs!$B$8*SQRT($B$2)*MC_Shocks!AC252)</f>
        <v>601.363567123862</v>
      </c>
      <c r="AF255" s="0" t="n">
        <f aca="false">AE255*EXP((Inputs!$B$6-Inputs!$B$7-0.5*Inputs!$B$8^2)*$B$2+Inputs!$B$8*SQRT($B$2)*MC_Shocks!AD252)</f>
        <v>602.813590105427</v>
      </c>
      <c r="AG255" s="0" t="n">
        <f aca="false">AF255*EXP((Inputs!$B$6-Inputs!$B$7-0.5*Inputs!$B$8^2)*$B$2+Inputs!$B$8*SQRT($B$2)*MC_Shocks!AE252)</f>
        <v>605.755024450622</v>
      </c>
      <c r="AH255" s="0" t="n">
        <f aca="false">AG255*EXP((Inputs!$B$6-Inputs!$B$7-0.5*Inputs!$B$8^2)*$B$2+Inputs!$B$8*SQRT($B$2)*MC_Shocks!AF252)</f>
        <v>596.975414861956</v>
      </c>
      <c r="AI255" s="0" t="n">
        <f aca="false">AH255*EXP((Inputs!$B$6-Inputs!$B$7-0.5*Inputs!$B$8^2)*$B$2+Inputs!$B$8*SQRT($B$2)*MC_Shocks!AG252)</f>
        <v>597.09565822043</v>
      </c>
      <c r="AJ255" s="0" t="n">
        <f aca="false">AI255*EXP((Inputs!$B$6-Inputs!$B$7-0.5*Inputs!$B$8^2)*$B$2+Inputs!$B$8*SQRT($B$2)*MC_Shocks!AH252)</f>
        <v>602.183634400819</v>
      </c>
      <c r="AK255" s="0" t="n">
        <f aca="false">AJ255*EXP((Inputs!$B$6-Inputs!$B$7-0.5*Inputs!$B$8^2)*$B$2+Inputs!$B$8*SQRT($B$2)*MC_Shocks!AI252)</f>
        <v>598.323483707947</v>
      </c>
      <c r="AL255" s="0" t="n">
        <f aca="false">AK255*EXP((Inputs!$B$6-Inputs!$B$7-0.5*Inputs!$B$8^2)*$B$2+Inputs!$B$8*SQRT($B$2)*MC_Shocks!AJ252)</f>
        <v>604.203331659655</v>
      </c>
      <c r="AM255" s="0" t="n">
        <f aca="false">AL255*EXP((Inputs!$B$6-Inputs!$B$7-0.5*Inputs!$B$8^2)*$B$2+Inputs!$B$8*SQRT($B$2)*MC_Shocks!AK252)</f>
        <v>603.259953444974</v>
      </c>
      <c r="AN255" s="0" t="n">
        <f aca="false">AM255*EXP((Inputs!$B$6-Inputs!$B$7-0.5*Inputs!$B$8^2)*$B$2+Inputs!$B$8*SQRT($B$2)*MC_Shocks!AL252)</f>
        <v>612.769299481969</v>
      </c>
      <c r="AO255" s="0" t="n">
        <f aca="false">AN255*EXP((Inputs!$B$6-Inputs!$B$7-0.5*Inputs!$B$8^2)*$B$2+Inputs!$B$8*SQRT($B$2)*MC_Shocks!AM252)</f>
        <v>619.318261127426</v>
      </c>
      <c r="AP255" s="0" t="n">
        <f aca="false">AO255*EXP((Inputs!$B$6-Inputs!$B$7-0.5*Inputs!$B$8^2)*$B$2+Inputs!$B$8*SQRT($B$2)*MC_Shocks!AN252)</f>
        <v>618.410161738579</v>
      </c>
      <c r="AQ255" s="0" t="n">
        <f aca="false">AP255*EXP((Inputs!$B$6-Inputs!$B$7-0.5*Inputs!$B$8^2)*$B$2+Inputs!$B$8*SQRT($B$2)*MC_Shocks!AO252)</f>
        <v>614.855960985861</v>
      </c>
      <c r="AR255" s="0" t="n">
        <f aca="false">AQ255*EXP((Inputs!$B$6-Inputs!$B$7-0.5*Inputs!$B$8^2)*$B$2+Inputs!$B$8*SQRT($B$2)*MC_Shocks!AP252)</f>
        <v>614.078580005794</v>
      </c>
      <c r="AS255" s="0" t="n">
        <f aca="false">AR255*EXP((Inputs!$B$6-Inputs!$B$7-0.5*Inputs!$B$8^2)*$B$2+Inputs!$B$8*SQRT($B$2)*MC_Shocks!AQ252)</f>
        <v>614.700195190872</v>
      </c>
      <c r="AT255" s="0" t="n">
        <f aca="false">AS255*EXP((Inputs!$B$6-Inputs!$B$7-0.5*Inputs!$B$8^2)*$B$2+Inputs!$B$8*SQRT($B$2)*MC_Shocks!AR252)</f>
        <v>616.228374736392</v>
      </c>
      <c r="AU255" s="0" t="n">
        <f aca="false">AT255*EXP((Inputs!$B$6-Inputs!$B$7-0.5*Inputs!$B$8^2)*$B$2+Inputs!$B$8*SQRT($B$2)*MC_Shocks!AS252)</f>
        <v>623.557522330432</v>
      </c>
      <c r="AV255" s="0" t="n">
        <f aca="false">AU255*EXP((Inputs!$B$6-Inputs!$B$7-0.5*Inputs!$B$8^2)*$B$2+Inputs!$B$8*SQRT($B$2)*MC_Shocks!AT252)</f>
        <v>627.187689883101</v>
      </c>
      <c r="AW255" s="0" t="n">
        <f aca="false">AV255*EXP((Inputs!$B$6-Inputs!$B$7-0.5*Inputs!$B$8^2)*$B$2+Inputs!$B$8*SQRT($B$2)*MC_Shocks!AU252)</f>
        <v>629.54315079038</v>
      </c>
      <c r="AX255" s="0" t="n">
        <f aca="false">AW255*EXP((Inputs!$B$6-Inputs!$B$7-0.5*Inputs!$B$8^2)*$B$2+Inputs!$B$8*SQRT($B$2)*MC_Shocks!AV252)</f>
        <v>624.344698440677</v>
      </c>
      <c r="AY255" s="0" t="n">
        <f aca="false">AX255*EXP((Inputs!$B$6-Inputs!$B$7-0.5*Inputs!$B$8^2)*$B$2+Inputs!$B$8*SQRT($B$2)*MC_Shocks!AW252)</f>
        <v>622.703843660692</v>
      </c>
      <c r="AZ255" s="0" t="n">
        <f aca="false">AY255*EXP((Inputs!$B$6-Inputs!$B$7-0.5*Inputs!$B$8^2)*$B$2+Inputs!$B$8*SQRT($B$2)*MC_Shocks!AX252)</f>
        <v>631.533817172983</v>
      </c>
      <c r="BA255" s="0" t="n">
        <f aca="false">AZ255*EXP((Inputs!$B$6-Inputs!$B$7-0.5*Inputs!$B$8^2)*$B$2+Inputs!$B$8*SQRT($B$2)*MC_Shocks!AY252)</f>
        <v>629.971684501539</v>
      </c>
      <c r="BB255" s="0" t="n">
        <f aca="false">BA255*EXP((Inputs!$B$6-Inputs!$B$7-0.5*Inputs!$B$8^2)*$B$2+Inputs!$B$8*SQRT($B$2)*MC_Shocks!AZ252)</f>
        <v>631.958699779067</v>
      </c>
      <c r="BC255" s="0" t="n">
        <f aca="false">BB255*EXP((Inputs!$B$6-Inputs!$B$7-0.5*Inputs!$B$8^2)*$B$2+Inputs!$B$8*SQRT($B$2)*MC_Shocks!BA252)</f>
        <v>635.421378555775</v>
      </c>
      <c r="BD255" s="0" t="n">
        <f aca="false">BC255*EXP((Inputs!$B$6-Inputs!$B$7-0.5*Inputs!$B$8^2)*$B$2+Inputs!$B$8*SQRT($B$2)*MC_Shocks!BB252)</f>
        <v>632.405176430382</v>
      </c>
      <c r="BE255" s="0" t="n">
        <f aca="false">BD255*EXP((Inputs!$B$6-Inputs!$B$7-0.5*Inputs!$B$8^2)*$B$2+Inputs!$B$8*SQRT($B$2)*MC_Shocks!BC252)</f>
        <v>627.313075769013</v>
      </c>
      <c r="BF255" s="0" t="n">
        <f aca="false">BE255*EXP((Inputs!$B$6-Inputs!$B$7-0.5*Inputs!$B$8^2)*$B$2+Inputs!$B$8*SQRT($B$2)*MC_Shocks!BD252)</f>
        <v>622.754424115308</v>
      </c>
      <c r="BG255" s="0" t="n">
        <f aca="false">BF255*EXP((Inputs!$B$6-Inputs!$B$7-0.5*Inputs!$B$8^2)*$B$2+Inputs!$B$8*SQRT($B$2)*MC_Shocks!BE252)</f>
        <v>626.973368882117</v>
      </c>
      <c r="BH255" s="0" t="n">
        <f aca="false">BG255*EXP((Inputs!$B$6-Inputs!$B$7-0.5*Inputs!$B$8^2)*$B$2+Inputs!$B$8*SQRT($B$2)*MC_Shocks!BF252)</f>
        <v>628.572492389195</v>
      </c>
      <c r="BI255" s="0" t="n">
        <f aca="false">BH255*EXP((Inputs!$B$6-Inputs!$B$7-0.5*Inputs!$B$8^2)*$B$2+Inputs!$B$8*SQRT($B$2)*MC_Shocks!BG252)</f>
        <v>626.981974318924</v>
      </c>
      <c r="BJ255" s="0" t="n">
        <f aca="false">BI255*EXP((Inputs!$B$6-Inputs!$B$7-0.5*Inputs!$B$8^2)*$B$2+Inputs!$B$8*SQRT($B$2)*MC_Shocks!BH252)</f>
        <v>622.207200731561</v>
      </c>
      <c r="BK255" s="0" t="n">
        <f aca="false">BJ255*EXP((Inputs!$B$6-Inputs!$B$7-0.5*Inputs!$B$8^2)*$B$2+Inputs!$B$8*SQRT($B$2)*MC_Shocks!BI252)</f>
        <v>624.63579735956</v>
      </c>
      <c r="BL255" s="0" t="n">
        <f aca="false">BK255*EXP((Inputs!$B$6-Inputs!$B$7-0.5*Inputs!$B$8^2)*$B$2+Inputs!$B$8*SQRT($B$2)*MC_Shocks!BJ252)</f>
        <v>625.615464750583</v>
      </c>
      <c r="BM255" s="0" t="n">
        <f aca="false">BL255*EXP((Inputs!$B$6-Inputs!$B$7-0.5*Inputs!$B$8^2)*$B$2+Inputs!$B$8*SQRT($B$2)*MC_Shocks!BK252)</f>
        <v>631.189887726993</v>
      </c>
      <c r="BN255" s="0" t="n">
        <f aca="false">AVERAGE(C255:BM255)</f>
        <v>599.315489752965</v>
      </c>
      <c r="BO255" s="0" t="n">
        <f aca="false">MAX(B255:BM255)</f>
        <v>635.421378555775</v>
      </c>
      <c r="BP255" s="0" t="n">
        <f aca="false">MAX(BM255-Inputs!$B$4,0)</f>
        <v>56.1898877269928</v>
      </c>
      <c r="BQ255" s="0" t="n">
        <f aca="false">MAX(Inputs!$B$4-BM255,0)</f>
        <v>0</v>
      </c>
      <c r="BR255" s="0" t="n">
        <f aca="false">MAX(BN255-Inputs!$B$4,0)</f>
        <v>24.3154897529653</v>
      </c>
      <c r="BS255" s="0" t="n">
        <f aca="false">IF(BO255&gt;=Inputs!$B$9,0,MAX(BM255-Inputs!$B$4,0))</f>
        <v>0</v>
      </c>
    </row>
    <row r="256" customFormat="false" ht="15" hidden="false" customHeight="false" outlineLevel="0" collapsed="false">
      <c r="A256" s="0" t="n">
        <v>252</v>
      </c>
      <c r="B256" s="0" t="n">
        <f aca="false">Inputs!$B$3</f>
        <v>574.788024902344</v>
      </c>
      <c r="C256" s="0" t="n">
        <f aca="false">B256*EXP((Inputs!$B$6-Inputs!$B$7-0.5*Inputs!$B$8^2)*$B$2+Inputs!$B$8*SQRT($B$2)*MC_Shocks!A253)</f>
        <v>580.323152968322</v>
      </c>
      <c r="D256" s="0" t="n">
        <f aca="false">C256*EXP((Inputs!$B$6-Inputs!$B$7-0.5*Inputs!$B$8^2)*$B$2+Inputs!$B$8*SQRT($B$2)*MC_Shocks!B253)</f>
        <v>576.648964379784</v>
      </c>
      <c r="E256" s="0" t="n">
        <f aca="false">D256*EXP((Inputs!$B$6-Inputs!$B$7-0.5*Inputs!$B$8^2)*$B$2+Inputs!$B$8*SQRT($B$2)*MC_Shocks!C253)</f>
        <v>570.531868980946</v>
      </c>
      <c r="F256" s="0" t="n">
        <f aca="false">E256*EXP((Inputs!$B$6-Inputs!$B$7-0.5*Inputs!$B$8^2)*$B$2+Inputs!$B$8*SQRT($B$2)*MC_Shocks!D253)</f>
        <v>570.911730667639</v>
      </c>
      <c r="G256" s="0" t="n">
        <f aca="false">F256*EXP((Inputs!$B$6-Inputs!$B$7-0.5*Inputs!$B$8^2)*$B$2+Inputs!$B$8*SQRT($B$2)*MC_Shocks!E253)</f>
        <v>566.438181431957</v>
      </c>
      <c r="H256" s="0" t="n">
        <f aca="false">G256*EXP((Inputs!$B$6-Inputs!$B$7-0.5*Inputs!$B$8^2)*$B$2+Inputs!$B$8*SQRT($B$2)*MC_Shocks!F253)</f>
        <v>564.868767393505</v>
      </c>
      <c r="I256" s="0" t="n">
        <f aca="false">H256*EXP((Inputs!$B$6-Inputs!$B$7-0.5*Inputs!$B$8^2)*$B$2+Inputs!$B$8*SQRT($B$2)*MC_Shocks!G253)</f>
        <v>567.820570395876</v>
      </c>
      <c r="J256" s="0" t="n">
        <f aca="false">I256*EXP((Inputs!$B$6-Inputs!$B$7-0.5*Inputs!$B$8^2)*$B$2+Inputs!$B$8*SQRT($B$2)*MC_Shocks!H253)</f>
        <v>566.248406181847</v>
      </c>
      <c r="K256" s="0" t="n">
        <f aca="false">J256*EXP((Inputs!$B$6-Inputs!$B$7-0.5*Inputs!$B$8^2)*$B$2+Inputs!$B$8*SQRT($B$2)*MC_Shocks!I253)</f>
        <v>559.434250303528</v>
      </c>
      <c r="L256" s="0" t="n">
        <f aca="false">K256*EXP((Inputs!$B$6-Inputs!$B$7-0.5*Inputs!$B$8^2)*$B$2+Inputs!$B$8*SQRT($B$2)*MC_Shocks!J253)</f>
        <v>559.646055433362</v>
      </c>
      <c r="M256" s="0" t="n">
        <f aca="false">L256*EXP((Inputs!$B$6-Inputs!$B$7-0.5*Inputs!$B$8^2)*$B$2+Inputs!$B$8*SQRT($B$2)*MC_Shocks!K253)</f>
        <v>552.794658998174</v>
      </c>
      <c r="N256" s="0" t="n">
        <f aca="false">M256*EXP((Inputs!$B$6-Inputs!$B$7-0.5*Inputs!$B$8^2)*$B$2+Inputs!$B$8*SQRT($B$2)*MC_Shocks!L253)</f>
        <v>564.456473364523</v>
      </c>
      <c r="O256" s="0" t="n">
        <f aca="false">N256*EXP((Inputs!$B$6-Inputs!$B$7-0.5*Inputs!$B$8^2)*$B$2+Inputs!$B$8*SQRT($B$2)*MC_Shocks!M253)</f>
        <v>560.84102154497</v>
      </c>
      <c r="P256" s="0" t="n">
        <f aca="false">O256*EXP((Inputs!$B$6-Inputs!$B$7-0.5*Inputs!$B$8^2)*$B$2+Inputs!$B$8*SQRT($B$2)*MC_Shocks!N253)</f>
        <v>560.506740341297</v>
      </c>
      <c r="Q256" s="0" t="n">
        <f aca="false">P256*EXP((Inputs!$B$6-Inputs!$B$7-0.5*Inputs!$B$8^2)*$B$2+Inputs!$B$8*SQRT($B$2)*MC_Shocks!O253)</f>
        <v>561.890847436301</v>
      </c>
      <c r="R256" s="0" t="n">
        <f aca="false">Q256*EXP((Inputs!$B$6-Inputs!$B$7-0.5*Inputs!$B$8^2)*$B$2+Inputs!$B$8*SQRT($B$2)*MC_Shocks!P253)</f>
        <v>561.534942257492</v>
      </c>
      <c r="S256" s="0" t="n">
        <f aca="false">R256*EXP((Inputs!$B$6-Inputs!$B$7-0.5*Inputs!$B$8^2)*$B$2+Inputs!$B$8*SQRT($B$2)*MC_Shocks!Q253)</f>
        <v>570.512817854409</v>
      </c>
      <c r="T256" s="0" t="n">
        <f aca="false">S256*EXP((Inputs!$B$6-Inputs!$B$7-0.5*Inputs!$B$8^2)*$B$2+Inputs!$B$8*SQRT($B$2)*MC_Shocks!R253)</f>
        <v>571.561799522314</v>
      </c>
      <c r="U256" s="0" t="n">
        <f aca="false">T256*EXP((Inputs!$B$6-Inputs!$B$7-0.5*Inputs!$B$8^2)*$B$2+Inputs!$B$8*SQRT($B$2)*MC_Shocks!S253)</f>
        <v>569.99864330319</v>
      </c>
      <c r="V256" s="0" t="n">
        <f aca="false">U256*EXP((Inputs!$B$6-Inputs!$B$7-0.5*Inputs!$B$8^2)*$B$2+Inputs!$B$8*SQRT($B$2)*MC_Shocks!T253)</f>
        <v>563.408100138046</v>
      </c>
      <c r="W256" s="0" t="n">
        <f aca="false">V256*EXP((Inputs!$B$6-Inputs!$B$7-0.5*Inputs!$B$8^2)*$B$2+Inputs!$B$8*SQRT($B$2)*MC_Shocks!U253)</f>
        <v>565.782640870667</v>
      </c>
      <c r="X256" s="0" t="n">
        <f aca="false">W256*EXP((Inputs!$B$6-Inputs!$B$7-0.5*Inputs!$B$8^2)*$B$2+Inputs!$B$8*SQRT($B$2)*MC_Shocks!V253)</f>
        <v>569.476805164201</v>
      </c>
      <c r="Y256" s="0" t="n">
        <f aca="false">X256*EXP((Inputs!$B$6-Inputs!$B$7-0.5*Inputs!$B$8^2)*$B$2+Inputs!$B$8*SQRT($B$2)*MC_Shocks!W253)</f>
        <v>571.802013032915</v>
      </c>
      <c r="Z256" s="0" t="n">
        <f aca="false">Y256*EXP((Inputs!$B$6-Inputs!$B$7-0.5*Inputs!$B$8^2)*$B$2+Inputs!$B$8*SQRT($B$2)*MC_Shocks!X253)</f>
        <v>567.718262441317</v>
      </c>
      <c r="AA256" s="0" t="n">
        <f aca="false">Z256*EXP((Inputs!$B$6-Inputs!$B$7-0.5*Inputs!$B$8^2)*$B$2+Inputs!$B$8*SQRT($B$2)*MC_Shocks!Y253)</f>
        <v>566.293013999866</v>
      </c>
      <c r="AB256" s="0" t="n">
        <f aca="false">AA256*EXP((Inputs!$B$6-Inputs!$B$7-0.5*Inputs!$B$8^2)*$B$2+Inputs!$B$8*SQRT($B$2)*MC_Shocks!Z253)</f>
        <v>568.731550789933</v>
      </c>
      <c r="AC256" s="0" t="n">
        <f aca="false">AB256*EXP((Inputs!$B$6-Inputs!$B$7-0.5*Inputs!$B$8^2)*$B$2+Inputs!$B$8*SQRT($B$2)*MC_Shocks!AA253)</f>
        <v>566.473968957515</v>
      </c>
      <c r="AD256" s="0" t="n">
        <f aca="false">AC256*EXP((Inputs!$B$6-Inputs!$B$7-0.5*Inputs!$B$8^2)*$B$2+Inputs!$B$8*SQRT($B$2)*MC_Shocks!AB253)</f>
        <v>566.091283839956</v>
      </c>
      <c r="AE256" s="0" t="n">
        <f aca="false">AD256*EXP((Inputs!$B$6-Inputs!$B$7-0.5*Inputs!$B$8^2)*$B$2+Inputs!$B$8*SQRT($B$2)*MC_Shocks!AC253)</f>
        <v>561.810974420558</v>
      </c>
      <c r="AF256" s="0" t="n">
        <f aca="false">AE256*EXP((Inputs!$B$6-Inputs!$B$7-0.5*Inputs!$B$8^2)*$B$2+Inputs!$B$8*SQRT($B$2)*MC_Shocks!AD253)</f>
        <v>565.001923963606</v>
      </c>
      <c r="AG256" s="0" t="n">
        <f aca="false">AF256*EXP((Inputs!$B$6-Inputs!$B$7-0.5*Inputs!$B$8^2)*$B$2+Inputs!$B$8*SQRT($B$2)*MC_Shocks!AE253)</f>
        <v>566.52589794551</v>
      </c>
      <c r="AH256" s="0" t="n">
        <f aca="false">AG256*EXP((Inputs!$B$6-Inputs!$B$7-0.5*Inputs!$B$8^2)*$B$2+Inputs!$B$8*SQRT($B$2)*MC_Shocks!AF253)</f>
        <v>568.344473043617</v>
      </c>
      <c r="AI256" s="0" t="n">
        <f aca="false">AH256*EXP((Inputs!$B$6-Inputs!$B$7-0.5*Inputs!$B$8^2)*$B$2+Inputs!$B$8*SQRT($B$2)*MC_Shocks!AG253)</f>
        <v>575.035648470251</v>
      </c>
      <c r="AJ256" s="0" t="n">
        <f aca="false">AI256*EXP((Inputs!$B$6-Inputs!$B$7-0.5*Inputs!$B$8^2)*$B$2+Inputs!$B$8*SQRT($B$2)*MC_Shocks!AH253)</f>
        <v>573.740528585981</v>
      </c>
      <c r="AK256" s="0" t="n">
        <f aca="false">AJ256*EXP((Inputs!$B$6-Inputs!$B$7-0.5*Inputs!$B$8^2)*$B$2+Inputs!$B$8*SQRT($B$2)*MC_Shocks!AI253)</f>
        <v>572.607585334593</v>
      </c>
      <c r="AL256" s="0" t="n">
        <f aca="false">AK256*EXP((Inputs!$B$6-Inputs!$B$7-0.5*Inputs!$B$8^2)*$B$2+Inputs!$B$8*SQRT($B$2)*MC_Shocks!AJ253)</f>
        <v>572.638371185779</v>
      </c>
      <c r="AM256" s="0" t="n">
        <f aca="false">AL256*EXP((Inputs!$B$6-Inputs!$B$7-0.5*Inputs!$B$8^2)*$B$2+Inputs!$B$8*SQRT($B$2)*MC_Shocks!AK253)</f>
        <v>573.759145381488</v>
      </c>
      <c r="AN256" s="0" t="n">
        <f aca="false">AM256*EXP((Inputs!$B$6-Inputs!$B$7-0.5*Inputs!$B$8^2)*$B$2+Inputs!$B$8*SQRT($B$2)*MC_Shocks!AL253)</f>
        <v>580.292397133332</v>
      </c>
      <c r="AO256" s="0" t="n">
        <f aca="false">AN256*EXP((Inputs!$B$6-Inputs!$B$7-0.5*Inputs!$B$8^2)*$B$2+Inputs!$B$8*SQRT($B$2)*MC_Shocks!AM253)</f>
        <v>582.286969029803</v>
      </c>
      <c r="AP256" s="0" t="n">
        <f aca="false">AO256*EXP((Inputs!$B$6-Inputs!$B$7-0.5*Inputs!$B$8^2)*$B$2+Inputs!$B$8*SQRT($B$2)*MC_Shocks!AN253)</f>
        <v>583.927288303976</v>
      </c>
      <c r="AQ256" s="0" t="n">
        <f aca="false">AP256*EXP((Inputs!$B$6-Inputs!$B$7-0.5*Inputs!$B$8^2)*$B$2+Inputs!$B$8*SQRT($B$2)*MC_Shocks!AO253)</f>
        <v>587.710941381965</v>
      </c>
      <c r="AR256" s="0" t="n">
        <f aca="false">AQ256*EXP((Inputs!$B$6-Inputs!$B$7-0.5*Inputs!$B$8^2)*$B$2+Inputs!$B$8*SQRT($B$2)*MC_Shocks!AP253)</f>
        <v>588.518894101281</v>
      </c>
      <c r="AS256" s="0" t="n">
        <f aca="false">AR256*EXP((Inputs!$B$6-Inputs!$B$7-0.5*Inputs!$B$8^2)*$B$2+Inputs!$B$8*SQRT($B$2)*MC_Shocks!AQ253)</f>
        <v>586.690861521798</v>
      </c>
      <c r="AT256" s="0" t="n">
        <f aca="false">AS256*EXP((Inputs!$B$6-Inputs!$B$7-0.5*Inputs!$B$8^2)*$B$2+Inputs!$B$8*SQRT($B$2)*MC_Shocks!AR253)</f>
        <v>578.032056555195</v>
      </c>
      <c r="AU256" s="0" t="n">
        <f aca="false">AT256*EXP((Inputs!$B$6-Inputs!$B$7-0.5*Inputs!$B$8^2)*$B$2+Inputs!$B$8*SQRT($B$2)*MC_Shocks!AS253)</f>
        <v>577.286534619658</v>
      </c>
      <c r="AV256" s="0" t="n">
        <f aca="false">AU256*EXP((Inputs!$B$6-Inputs!$B$7-0.5*Inputs!$B$8^2)*$B$2+Inputs!$B$8*SQRT($B$2)*MC_Shocks!AT253)</f>
        <v>576.162608660258</v>
      </c>
      <c r="AW256" s="0" t="n">
        <f aca="false">AV256*EXP((Inputs!$B$6-Inputs!$B$7-0.5*Inputs!$B$8^2)*$B$2+Inputs!$B$8*SQRT($B$2)*MC_Shocks!AU253)</f>
        <v>576.557360053867</v>
      </c>
      <c r="AX256" s="0" t="n">
        <f aca="false">AW256*EXP((Inputs!$B$6-Inputs!$B$7-0.5*Inputs!$B$8^2)*$B$2+Inputs!$B$8*SQRT($B$2)*MC_Shocks!AV253)</f>
        <v>585.455804426572</v>
      </c>
      <c r="AY256" s="0" t="n">
        <f aca="false">AX256*EXP((Inputs!$B$6-Inputs!$B$7-0.5*Inputs!$B$8^2)*$B$2+Inputs!$B$8*SQRT($B$2)*MC_Shocks!AW253)</f>
        <v>585.634197300146</v>
      </c>
      <c r="AZ256" s="0" t="n">
        <f aca="false">AY256*EXP((Inputs!$B$6-Inputs!$B$7-0.5*Inputs!$B$8^2)*$B$2+Inputs!$B$8*SQRT($B$2)*MC_Shocks!AX253)</f>
        <v>585.409663584137</v>
      </c>
      <c r="BA256" s="0" t="n">
        <f aca="false">AZ256*EXP((Inputs!$B$6-Inputs!$B$7-0.5*Inputs!$B$8^2)*$B$2+Inputs!$B$8*SQRT($B$2)*MC_Shocks!AY253)</f>
        <v>574.135485504958</v>
      </c>
      <c r="BB256" s="0" t="n">
        <f aca="false">BA256*EXP((Inputs!$B$6-Inputs!$B$7-0.5*Inputs!$B$8^2)*$B$2+Inputs!$B$8*SQRT($B$2)*MC_Shocks!AZ253)</f>
        <v>575.066522652924</v>
      </c>
      <c r="BC256" s="0" t="n">
        <f aca="false">BB256*EXP((Inputs!$B$6-Inputs!$B$7-0.5*Inputs!$B$8^2)*$B$2+Inputs!$B$8*SQRT($B$2)*MC_Shocks!BA253)</f>
        <v>573.746631360875</v>
      </c>
      <c r="BD256" s="0" t="n">
        <f aca="false">BC256*EXP((Inputs!$B$6-Inputs!$B$7-0.5*Inputs!$B$8^2)*$B$2+Inputs!$B$8*SQRT($B$2)*MC_Shocks!BB253)</f>
        <v>573.958781737529</v>
      </c>
      <c r="BE256" s="0" t="n">
        <f aca="false">BD256*EXP((Inputs!$B$6-Inputs!$B$7-0.5*Inputs!$B$8^2)*$B$2+Inputs!$B$8*SQRT($B$2)*MC_Shocks!BC253)</f>
        <v>579.359388133507</v>
      </c>
      <c r="BF256" s="0" t="n">
        <f aca="false">BE256*EXP((Inputs!$B$6-Inputs!$B$7-0.5*Inputs!$B$8^2)*$B$2+Inputs!$B$8*SQRT($B$2)*MC_Shocks!BD253)</f>
        <v>574.184830492287</v>
      </c>
      <c r="BG256" s="0" t="n">
        <f aca="false">BF256*EXP((Inputs!$B$6-Inputs!$B$7-0.5*Inputs!$B$8^2)*$B$2+Inputs!$B$8*SQRT($B$2)*MC_Shocks!BE253)</f>
        <v>570.823823139808</v>
      </c>
      <c r="BH256" s="0" t="n">
        <f aca="false">BG256*EXP((Inputs!$B$6-Inputs!$B$7-0.5*Inputs!$B$8^2)*$B$2+Inputs!$B$8*SQRT($B$2)*MC_Shocks!BF253)</f>
        <v>567.306500699089</v>
      </c>
      <c r="BI256" s="0" t="n">
        <f aca="false">BH256*EXP((Inputs!$B$6-Inputs!$B$7-0.5*Inputs!$B$8^2)*$B$2+Inputs!$B$8*SQRT($B$2)*MC_Shocks!BG253)</f>
        <v>571.467827146197</v>
      </c>
      <c r="BJ256" s="0" t="n">
        <f aca="false">BI256*EXP((Inputs!$B$6-Inputs!$B$7-0.5*Inputs!$B$8^2)*$B$2+Inputs!$B$8*SQRT($B$2)*MC_Shocks!BH253)</f>
        <v>565.196919987962</v>
      </c>
      <c r="BK256" s="0" t="n">
        <f aca="false">BJ256*EXP((Inputs!$B$6-Inputs!$B$7-0.5*Inputs!$B$8^2)*$B$2+Inputs!$B$8*SQRT($B$2)*MC_Shocks!BI253)</f>
        <v>571.571370883877</v>
      </c>
      <c r="BL256" s="0" t="n">
        <f aca="false">BK256*EXP((Inputs!$B$6-Inputs!$B$7-0.5*Inputs!$B$8^2)*$B$2+Inputs!$B$8*SQRT($B$2)*MC_Shocks!BJ253)</f>
        <v>568.970263720033</v>
      </c>
      <c r="BM256" s="0" t="n">
        <f aca="false">BL256*EXP((Inputs!$B$6-Inputs!$B$7-0.5*Inputs!$B$8^2)*$B$2+Inputs!$B$8*SQRT($B$2)*MC_Shocks!BK253)</f>
        <v>559.221535178283</v>
      </c>
      <c r="BN256" s="0" t="n">
        <f aca="false">AVERAGE(C256:BM256)</f>
        <v>571.288691073564</v>
      </c>
      <c r="BO256" s="0" t="n">
        <f aca="false">MAX(B256:BM256)</f>
        <v>588.518894101281</v>
      </c>
      <c r="BP256" s="0" t="n">
        <f aca="false">MAX(BM256-Inputs!$B$4,0)</f>
        <v>0</v>
      </c>
      <c r="BQ256" s="0" t="n">
        <f aca="false">MAX(Inputs!$B$4-BM256,0)</f>
        <v>15.7784648217174</v>
      </c>
      <c r="BR256" s="0" t="n">
        <f aca="false">MAX(BN256-Inputs!$B$4,0)</f>
        <v>0</v>
      </c>
      <c r="BS256" s="0" t="n">
        <f aca="false">IF(BO256&gt;=Inputs!$B$9,0,MAX(BM256-Inputs!$B$4,0))</f>
        <v>0</v>
      </c>
    </row>
    <row r="257" customFormat="false" ht="15" hidden="false" customHeight="false" outlineLevel="0" collapsed="false">
      <c r="A257" s="0" t="n">
        <v>253</v>
      </c>
      <c r="B257" s="0" t="n">
        <f aca="false">Inputs!$B$3</f>
        <v>574.788024902344</v>
      </c>
      <c r="C257" s="0" t="n">
        <f aca="false">B257*EXP((Inputs!$B$6-Inputs!$B$7-0.5*Inputs!$B$8^2)*$B$2+Inputs!$B$8*SQRT($B$2)*MC_Shocks!A254)</f>
        <v>579.377084535827</v>
      </c>
      <c r="D257" s="0" t="n">
        <f aca="false">C257*EXP((Inputs!$B$6-Inputs!$B$7-0.5*Inputs!$B$8^2)*$B$2+Inputs!$B$8*SQRT($B$2)*MC_Shocks!B254)</f>
        <v>582.04064364016</v>
      </c>
      <c r="E257" s="0" t="n">
        <f aca="false">D257*EXP((Inputs!$B$6-Inputs!$B$7-0.5*Inputs!$B$8^2)*$B$2+Inputs!$B$8*SQRT($B$2)*MC_Shocks!C254)</f>
        <v>581.635566411319</v>
      </c>
      <c r="F257" s="0" t="n">
        <f aca="false">E257*EXP((Inputs!$B$6-Inputs!$B$7-0.5*Inputs!$B$8^2)*$B$2+Inputs!$B$8*SQRT($B$2)*MC_Shocks!D254)</f>
        <v>584.018381489472</v>
      </c>
      <c r="G257" s="0" t="n">
        <f aca="false">F257*EXP((Inputs!$B$6-Inputs!$B$7-0.5*Inputs!$B$8^2)*$B$2+Inputs!$B$8*SQRT($B$2)*MC_Shocks!E254)</f>
        <v>591.302740604081</v>
      </c>
      <c r="H257" s="0" t="n">
        <f aca="false">G257*EXP((Inputs!$B$6-Inputs!$B$7-0.5*Inputs!$B$8^2)*$B$2+Inputs!$B$8*SQRT($B$2)*MC_Shocks!F254)</f>
        <v>591.03696265108</v>
      </c>
      <c r="I257" s="0" t="n">
        <f aca="false">H257*EXP((Inputs!$B$6-Inputs!$B$7-0.5*Inputs!$B$8^2)*$B$2+Inputs!$B$8*SQRT($B$2)*MC_Shocks!G254)</f>
        <v>596.095029386113</v>
      </c>
      <c r="J257" s="0" t="n">
        <f aca="false">I257*EXP((Inputs!$B$6-Inputs!$B$7-0.5*Inputs!$B$8^2)*$B$2+Inputs!$B$8*SQRT($B$2)*MC_Shocks!H254)</f>
        <v>593.915727900658</v>
      </c>
      <c r="K257" s="0" t="n">
        <f aca="false">J257*EXP((Inputs!$B$6-Inputs!$B$7-0.5*Inputs!$B$8^2)*$B$2+Inputs!$B$8*SQRT($B$2)*MC_Shocks!I254)</f>
        <v>598.319876437543</v>
      </c>
      <c r="L257" s="0" t="n">
        <f aca="false">K257*EXP((Inputs!$B$6-Inputs!$B$7-0.5*Inputs!$B$8^2)*$B$2+Inputs!$B$8*SQRT($B$2)*MC_Shocks!J254)</f>
        <v>591.063986612532</v>
      </c>
      <c r="M257" s="0" t="n">
        <f aca="false">L257*EXP((Inputs!$B$6-Inputs!$B$7-0.5*Inputs!$B$8^2)*$B$2+Inputs!$B$8*SQRT($B$2)*MC_Shocks!K254)</f>
        <v>594.804110594684</v>
      </c>
      <c r="N257" s="0" t="n">
        <f aca="false">M257*EXP((Inputs!$B$6-Inputs!$B$7-0.5*Inputs!$B$8^2)*$B$2+Inputs!$B$8*SQRT($B$2)*MC_Shocks!L254)</f>
        <v>596.381972122941</v>
      </c>
      <c r="O257" s="0" t="n">
        <f aca="false">N257*EXP((Inputs!$B$6-Inputs!$B$7-0.5*Inputs!$B$8^2)*$B$2+Inputs!$B$8*SQRT($B$2)*MC_Shocks!M254)</f>
        <v>592.601449998309</v>
      </c>
      <c r="P257" s="0" t="n">
        <f aca="false">O257*EXP((Inputs!$B$6-Inputs!$B$7-0.5*Inputs!$B$8^2)*$B$2+Inputs!$B$8*SQRT($B$2)*MC_Shocks!N254)</f>
        <v>598.472639175107</v>
      </c>
      <c r="Q257" s="0" t="n">
        <f aca="false">P257*EXP((Inputs!$B$6-Inputs!$B$7-0.5*Inputs!$B$8^2)*$B$2+Inputs!$B$8*SQRT($B$2)*MC_Shocks!O254)</f>
        <v>597.450063881247</v>
      </c>
      <c r="R257" s="0" t="n">
        <f aca="false">Q257*EXP((Inputs!$B$6-Inputs!$B$7-0.5*Inputs!$B$8^2)*$B$2+Inputs!$B$8*SQRT($B$2)*MC_Shocks!P254)</f>
        <v>591.342585564938</v>
      </c>
      <c r="S257" s="0" t="n">
        <f aca="false">R257*EXP((Inputs!$B$6-Inputs!$B$7-0.5*Inputs!$B$8^2)*$B$2+Inputs!$B$8*SQRT($B$2)*MC_Shocks!Q254)</f>
        <v>598.988230871499</v>
      </c>
      <c r="T257" s="0" t="n">
        <f aca="false">S257*EXP((Inputs!$B$6-Inputs!$B$7-0.5*Inputs!$B$8^2)*$B$2+Inputs!$B$8*SQRT($B$2)*MC_Shocks!R254)</f>
        <v>598.167960240822</v>
      </c>
      <c r="U257" s="0" t="n">
        <f aca="false">T257*EXP((Inputs!$B$6-Inputs!$B$7-0.5*Inputs!$B$8^2)*$B$2+Inputs!$B$8*SQRT($B$2)*MC_Shocks!S254)</f>
        <v>596.992333816283</v>
      </c>
      <c r="V257" s="0" t="n">
        <f aca="false">U257*EXP((Inputs!$B$6-Inputs!$B$7-0.5*Inputs!$B$8^2)*$B$2+Inputs!$B$8*SQRT($B$2)*MC_Shocks!T254)</f>
        <v>593.357111579831</v>
      </c>
      <c r="W257" s="0" t="n">
        <f aca="false">V257*EXP((Inputs!$B$6-Inputs!$B$7-0.5*Inputs!$B$8^2)*$B$2+Inputs!$B$8*SQRT($B$2)*MC_Shocks!U254)</f>
        <v>599.264721139102</v>
      </c>
      <c r="X257" s="0" t="n">
        <f aca="false">W257*EXP((Inputs!$B$6-Inputs!$B$7-0.5*Inputs!$B$8^2)*$B$2+Inputs!$B$8*SQRT($B$2)*MC_Shocks!V254)</f>
        <v>605.632215950723</v>
      </c>
      <c r="Y257" s="0" t="n">
        <f aca="false">X257*EXP((Inputs!$B$6-Inputs!$B$7-0.5*Inputs!$B$8^2)*$B$2+Inputs!$B$8*SQRT($B$2)*MC_Shocks!W254)</f>
        <v>603.18664916279</v>
      </c>
      <c r="Z257" s="0" t="n">
        <f aca="false">Y257*EXP((Inputs!$B$6-Inputs!$B$7-0.5*Inputs!$B$8^2)*$B$2+Inputs!$B$8*SQRT($B$2)*MC_Shocks!X254)</f>
        <v>601.823999536254</v>
      </c>
      <c r="AA257" s="0" t="n">
        <f aca="false">Z257*EXP((Inputs!$B$6-Inputs!$B$7-0.5*Inputs!$B$8^2)*$B$2+Inputs!$B$8*SQRT($B$2)*MC_Shocks!Y254)</f>
        <v>600.685931074544</v>
      </c>
      <c r="AB257" s="0" t="n">
        <f aca="false">AA257*EXP((Inputs!$B$6-Inputs!$B$7-0.5*Inputs!$B$8^2)*$B$2+Inputs!$B$8*SQRT($B$2)*MC_Shocks!Z254)</f>
        <v>599.093804855867</v>
      </c>
      <c r="AC257" s="0" t="n">
        <f aca="false">AB257*EXP((Inputs!$B$6-Inputs!$B$7-0.5*Inputs!$B$8^2)*$B$2+Inputs!$B$8*SQRT($B$2)*MC_Shocks!AA254)</f>
        <v>602.391234600177</v>
      </c>
      <c r="AD257" s="0" t="n">
        <f aca="false">AC257*EXP((Inputs!$B$6-Inputs!$B$7-0.5*Inputs!$B$8^2)*$B$2+Inputs!$B$8*SQRT($B$2)*MC_Shocks!AB254)</f>
        <v>601.339095233147</v>
      </c>
      <c r="AE257" s="0" t="n">
        <f aca="false">AD257*EXP((Inputs!$B$6-Inputs!$B$7-0.5*Inputs!$B$8^2)*$B$2+Inputs!$B$8*SQRT($B$2)*MC_Shocks!AC254)</f>
        <v>599.999240272234</v>
      </c>
      <c r="AF257" s="0" t="n">
        <f aca="false">AE257*EXP((Inputs!$B$6-Inputs!$B$7-0.5*Inputs!$B$8^2)*$B$2+Inputs!$B$8*SQRT($B$2)*MC_Shocks!AD254)</f>
        <v>603.465962417221</v>
      </c>
      <c r="AG257" s="0" t="n">
        <f aca="false">AF257*EXP((Inputs!$B$6-Inputs!$B$7-0.5*Inputs!$B$8^2)*$B$2+Inputs!$B$8*SQRT($B$2)*MC_Shocks!AE254)</f>
        <v>594.655858990713</v>
      </c>
      <c r="AH257" s="0" t="n">
        <f aca="false">AG257*EXP((Inputs!$B$6-Inputs!$B$7-0.5*Inputs!$B$8^2)*$B$2+Inputs!$B$8*SQRT($B$2)*MC_Shocks!AF254)</f>
        <v>592.480688723524</v>
      </c>
      <c r="AI257" s="0" t="n">
        <f aca="false">AH257*EXP((Inputs!$B$6-Inputs!$B$7-0.5*Inputs!$B$8^2)*$B$2+Inputs!$B$8*SQRT($B$2)*MC_Shocks!AG254)</f>
        <v>598.162927875026</v>
      </c>
      <c r="AJ257" s="0" t="n">
        <f aca="false">AI257*EXP((Inputs!$B$6-Inputs!$B$7-0.5*Inputs!$B$8^2)*$B$2+Inputs!$B$8*SQRT($B$2)*MC_Shocks!AH254)</f>
        <v>595.11167977806</v>
      </c>
      <c r="AK257" s="0" t="n">
        <f aca="false">AJ257*EXP((Inputs!$B$6-Inputs!$B$7-0.5*Inputs!$B$8^2)*$B$2+Inputs!$B$8*SQRT($B$2)*MC_Shocks!AI254)</f>
        <v>599.787559136478</v>
      </c>
      <c r="AL257" s="0" t="n">
        <f aca="false">AK257*EXP((Inputs!$B$6-Inputs!$B$7-0.5*Inputs!$B$8^2)*$B$2+Inputs!$B$8*SQRT($B$2)*MC_Shocks!AJ254)</f>
        <v>596.11043330358</v>
      </c>
      <c r="AM257" s="0" t="n">
        <f aca="false">AL257*EXP((Inputs!$B$6-Inputs!$B$7-0.5*Inputs!$B$8^2)*$B$2+Inputs!$B$8*SQRT($B$2)*MC_Shocks!AK254)</f>
        <v>590.71234609014</v>
      </c>
      <c r="AN257" s="0" t="n">
        <f aca="false">AM257*EXP((Inputs!$B$6-Inputs!$B$7-0.5*Inputs!$B$8^2)*$B$2+Inputs!$B$8*SQRT($B$2)*MC_Shocks!AL254)</f>
        <v>594.626777126533</v>
      </c>
      <c r="AO257" s="0" t="n">
        <f aca="false">AN257*EXP((Inputs!$B$6-Inputs!$B$7-0.5*Inputs!$B$8^2)*$B$2+Inputs!$B$8*SQRT($B$2)*MC_Shocks!AM254)</f>
        <v>590.155372747864</v>
      </c>
      <c r="AP257" s="0" t="n">
        <f aca="false">AO257*EXP((Inputs!$B$6-Inputs!$B$7-0.5*Inputs!$B$8^2)*$B$2+Inputs!$B$8*SQRT($B$2)*MC_Shocks!AN254)</f>
        <v>588.281513980524</v>
      </c>
      <c r="AQ257" s="0" t="n">
        <f aca="false">AP257*EXP((Inputs!$B$6-Inputs!$B$7-0.5*Inputs!$B$8^2)*$B$2+Inputs!$B$8*SQRT($B$2)*MC_Shocks!AO254)</f>
        <v>584.512727176305</v>
      </c>
      <c r="AR257" s="0" t="n">
        <f aca="false">AQ257*EXP((Inputs!$B$6-Inputs!$B$7-0.5*Inputs!$B$8^2)*$B$2+Inputs!$B$8*SQRT($B$2)*MC_Shocks!AP254)</f>
        <v>575.837612461351</v>
      </c>
      <c r="AS257" s="0" t="n">
        <f aca="false">AR257*EXP((Inputs!$B$6-Inputs!$B$7-0.5*Inputs!$B$8^2)*$B$2+Inputs!$B$8*SQRT($B$2)*MC_Shocks!AQ254)</f>
        <v>577.014086874096</v>
      </c>
      <c r="AT257" s="0" t="n">
        <f aca="false">AS257*EXP((Inputs!$B$6-Inputs!$B$7-0.5*Inputs!$B$8^2)*$B$2+Inputs!$B$8*SQRT($B$2)*MC_Shocks!AR254)</f>
        <v>580.529354515906</v>
      </c>
      <c r="AU257" s="0" t="n">
        <f aca="false">AT257*EXP((Inputs!$B$6-Inputs!$B$7-0.5*Inputs!$B$8^2)*$B$2+Inputs!$B$8*SQRT($B$2)*MC_Shocks!AS254)</f>
        <v>584.695488061424</v>
      </c>
      <c r="AV257" s="0" t="n">
        <f aca="false">AU257*EXP((Inputs!$B$6-Inputs!$B$7-0.5*Inputs!$B$8^2)*$B$2+Inputs!$B$8*SQRT($B$2)*MC_Shocks!AT254)</f>
        <v>588.547300030095</v>
      </c>
      <c r="AW257" s="0" t="n">
        <f aca="false">AV257*EXP((Inputs!$B$6-Inputs!$B$7-0.5*Inputs!$B$8^2)*$B$2+Inputs!$B$8*SQRT($B$2)*MC_Shocks!AU254)</f>
        <v>588.962944978696</v>
      </c>
      <c r="AX257" s="0" t="n">
        <f aca="false">AW257*EXP((Inputs!$B$6-Inputs!$B$7-0.5*Inputs!$B$8^2)*$B$2+Inputs!$B$8*SQRT($B$2)*MC_Shocks!AV254)</f>
        <v>587.426570798852</v>
      </c>
      <c r="AY257" s="0" t="n">
        <f aca="false">AX257*EXP((Inputs!$B$6-Inputs!$B$7-0.5*Inputs!$B$8^2)*$B$2+Inputs!$B$8*SQRT($B$2)*MC_Shocks!AW254)</f>
        <v>586.193888578424</v>
      </c>
      <c r="AZ257" s="0" t="n">
        <f aca="false">AY257*EXP((Inputs!$B$6-Inputs!$B$7-0.5*Inputs!$B$8^2)*$B$2+Inputs!$B$8*SQRT($B$2)*MC_Shocks!AX254)</f>
        <v>582.414805453237</v>
      </c>
      <c r="BA257" s="0" t="n">
        <f aca="false">AZ257*EXP((Inputs!$B$6-Inputs!$B$7-0.5*Inputs!$B$8^2)*$B$2+Inputs!$B$8*SQRT($B$2)*MC_Shocks!AY254)</f>
        <v>582.409671032096</v>
      </c>
      <c r="BB257" s="0" t="n">
        <f aca="false">BA257*EXP((Inputs!$B$6-Inputs!$B$7-0.5*Inputs!$B$8^2)*$B$2+Inputs!$B$8*SQRT($B$2)*MC_Shocks!AZ254)</f>
        <v>575.786884948145</v>
      </c>
      <c r="BC257" s="0" t="n">
        <f aca="false">BB257*EXP((Inputs!$B$6-Inputs!$B$7-0.5*Inputs!$B$8^2)*$B$2+Inputs!$B$8*SQRT($B$2)*MC_Shocks!BA254)</f>
        <v>577.051455901043</v>
      </c>
      <c r="BD257" s="0" t="n">
        <f aca="false">BC257*EXP((Inputs!$B$6-Inputs!$B$7-0.5*Inputs!$B$8^2)*$B$2+Inputs!$B$8*SQRT($B$2)*MC_Shocks!BB254)</f>
        <v>564.785929056724</v>
      </c>
      <c r="BE257" s="0" t="n">
        <f aca="false">BD257*EXP((Inputs!$B$6-Inputs!$B$7-0.5*Inputs!$B$8^2)*$B$2+Inputs!$B$8*SQRT($B$2)*MC_Shocks!BC254)</f>
        <v>562.042632627537</v>
      </c>
      <c r="BF257" s="0" t="n">
        <f aca="false">BE257*EXP((Inputs!$B$6-Inputs!$B$7-0.5*Inputs!$B$8^2)*$B$2+Inputs!$B$8*SQRT($B$2)*MC_Shocks!BD254)</f>
        <v>565.93081228372</v>
      </c>
      <c r="BG257" s="0" t="n">
        <f aca="false">BF257*EXP((Inputs!$B$6-Inputs!$B$7-0.5*Inputs!$B$8^2)*$B$2+Inputs!$B$8*SQRT($B$2)*MC_Shocks!BE254)</f>
        <v>570.812912478274</v>
      </c>
      <c r="BH257" s="0" t="n">
        <f aca="false">BG257*EXP((Inputs!$B$6-Inputs!$B$7-0.5*Inputs!$B$8^2)*$B$2+Inputs!$B$8*SQRT($B$2)*MC_Shocks!BF254)</f>
        <v>568.685979230471</v>
      </c>
      <c r="BI257" s="0" t="n">
        <f aca="false">BH257*EXP((Inputs!$B$6-Inputs!$B$7-0.5*Inputs!$B$8^2)*$B$2+Inputs!$B$8*SQRT($B$2)*MC_Shocks!BG254)</f>
        <v>569.748735774988</v>
      </c>
      <c r="BJ257" s="0" t="n">
        <f aca="false">BI257*EXP((Inputs!$B$6-Inputs!$B$7-0.5*Inputs!$B$8^2)*$B$2+Inputs!$B$8*SQRT($B$2)*MC_Shocks!BH254)</f>
        <v>566.584164584682</v>
      </c>
      <c r="BK257" s="0" t="n">
        <f aca="false">BJ257*EXP((Inputs!$B$6-Inputs!$B$7-0.5*Inputs!$B$8^2)*$B$2+Inputs!$B$8*SQRT($B$2)*MC_Shocks!BI254)</f>
        <v>564.514342649855</v>
      </c>
      <c r="BL257" s="0" t="n">
        <f aca="false">BK257*EXP((Inputs!$B$6-Inputs!$B$7-0.5*Inputs!$B$8^2)*$B$2+Inputs!$B$8*SQRT($B$2)*MC_Shocks!BJ254)</f>
        <v>564.893867071957</v>
      </c>
      <c r="BM257" s="0" t="n">
        <f aca="false">BL257*EXP((Inputs!$B$6-Inputs!$B$7-0.5*Inputs!$B$8^2)*$B$2+Inputs!$B$8*SQRT($B$2)*MC_Shocks!BK254)</f>
        <v>568.755008767799</v>
      </c>
      <c r="BN257" s="0" t="n">
        <f aca="false">AVERAGE(C257:BM257)</f>
        <v>587.975708648327</v>
      </c>
      <c r="BO257" s="0" t="n">
        <f aca="false">MAX(B257:BM257)</f>
        <v>605.632215950723</v>
      </c>
      <c r="BP257" s="0" t="n">
        <f aca="false">MAX(BM257-Inputs!$B$4,0)</f>
        <v>0</v>
      </c>
      <c r="BQ257" s="0" t="n">
        <f aca="false">MAX(Inputs!$B$4-BM257,0)</f>
        <v>6.24499123220096</v>
      </c>
      <c r="BR257" s="0" t="n">
        <f aca="false">MAX(BN257-Inputs!$B$4,0)</f>
        <v>12.9757086483273</v>
      </c>
      <c r="BS257" s="0" t="n">
        <f aca="false">IF(BO257&gt;=Inputs!$B$9,0,MAX(BM257-Inputs!$B$4,0))</f>
        <v>0</v>
      </c>
    </row>
    <row r="258" customFormat="false" ht="15" hidden="false" customHeight="false" outlineLevel="0" collapsed="false">
      <c r="A258" s="0" t="n">
        <v>254</v>
      </c>
      <c r="B258" s="0" t="n">
        <f aca="false">Inputs!$B$3</f>
        <v>574.788024902344</v>
      </c>
      <c r="C258" s="0" t="n">
        <f aca="false">B258*EXP((Inputs!$B$6-Inputs!$B$7-0.5*Inputs!$B$8^2)*$B$2+Inputs!$B$8*SQRT($B$2)*MC_Shocks!A255)</f>
        <v>581.791928200597</v>
      </c>
      <c r="D258" s="0" t="n">
        <f aca="false">C258*EXP((Inputs!$B$6-Inputs!$B$7-0.5*Inputs!$B$8^2)*$B$2+Inputs!$B$8*SQRT($B$2)*MC_Shocks!B255)</f>
        <v>583.911473890555</v>
      </c>
      <c r="E258" s="0" t="n">
        <f aca="false">D258*EXP((Inputs!$B$6-Inputs!$B$7-0.5*Inputs!$B$8^2)*$B$2+Inputs!$B$8*SQRT($B$2)*MC_Shocks!C255)</f>
        <v>580.012662402364</v>
      </c>
      <c r="F258" s="0" t="n">
        <f aca="false">E258*EXP((Inputs!$B$6-Inputs!$B$7-0.5*Inputs!$B$8^2)*$B$2+Inputs!$B$8*SQRT($B$2)*MC_Shocks!D255)</f>
        <v>579.083027520322</v>
      </c>
      <c r="G258" s="0" t="n">
        <f aca="false">F258*EXP((Inputs!$B$6-Inputs!$B$7-0.5*Inputs!$B$8^2)*$B$2+Inputs!$B$8*SQRT($B$2)*MC_Shocks!E255)</f>
        <v>584.889295152086</v>
      </c>
      <c r="H258" s="0" t="n">
        <f aca="false">G258*EXP((Inputs!$B$6-Inputs!$B$7-0.5*Inputs!$B$8^2)*$B$2+Inputs!$B$8*SQRT($B$2)*MC_Shocks!F255)</f>
        <v>584.141402130501</v>
      </c>
      <c r="I258" s="0" t="n">
        <f aca="false">H258*EXP((Inputs!$B$6-Inputs!$B$7-0.5*Inputs!$B$8^2)*$B$2+Inputs!$B$8*SQRT($B$2)*MC_Shocks!G255)</f>
        <v>582.413513904701</v>
      </c>
      <c r="J258" s="0" t="n">
        <f aca="false">I258*EXP((Inputs!$B$6-Inputs!$B$7-0.5*Inputs!$B$8^2)*$B$2+Inputs!$B$8*SQRT($B$2)*MC_Shocks!H255)</f>
        <v>586.56684522553</v>
      </c>
      <c r="K258" s="0" t="n">
        <f aca="false">J258*EXP((Inputs!$B$6-Inputs!$B$7-0.5*Inputs!$B$8^2)*$B$2+Inputs!$B$8*SQRT($B$2)*MC_Shocks!I255)</f>
        <v>585.907230402721</v>
      </c>
      <c r="L258" s="0" t="n">
        <f aca="false">K258*EXP((Inputs!$B$6-Inputs!$B$7-0.5*Inputs!$B$8^2)*$B$2+Inputs!$B$8*SQRT($B$2)*MC_Shocks!J255)</f>
        <v>585.691984328422</v>
      </c>
      <c r="M258" s="0" t="n">
        <f aca="false">L258*EXP((Inputs!$B$6-Inputs!$B$7-0.5*Inputs!$B$8^2)*$B$2+Inputs!$B$8*SQRT($B$2)*MC_Shocks!K255)</f>
        <v>591.082436336828</v>
      </c>
      <c r="N258" s="0" t="n">
        <f aca="false">M258*EXP((Inputs!$B$6-Inputs!$B$7-0.5*Inputs!$B$8^2)*$B$2+Inputs!$B$8*SQRT($B$2)*MC_Shocks!L255)</f>
        <v>589.46273796049</v>
      </c>
      <c r="O258" s="0" t="n">
        <f aca="false">N258*EXP((Inputs!$B$6-Inputs!$B$7-0.5*Inputs!$B$8^2)*$B$2+Inputs!$B$8*SQRT($B$2)*MC_Shocks!M255)</f>
        <v>586.90158862197</v>
      </c>
      <c r="P258" s="0" t="n">
        <f aca="false">O258*EXP((Inputs!$B$6-Inputs!$B$7-0.5*Inputs!$B$8^2)*$B$2+Inputs!$B$8*SQRT($B$2)*MC_Shocks!N255)</f>
        <v>581.935536067226</v>
      </c>
      <c r="Q258" s="0" t="n">
        <f aca="false">P258*EXP((Inputs!$B$6-Inputs!$B$7-0.5*Inputs!$B$8^2)*$B$2+Inputs!$B$8*SQRT($B$2)*MC_Shocks!O255)</f>
        <v>577.145404703884</v>
      </c>
      <c r="R258" s="0" t="n">
        <f aca="false">Q258*EXP((Inputs!$B$6-Inputs!$B$7-0.5*Inputs!$B$8^2)*$B$2+Inputs!$B$8*SQRT($B$2)*MC_Shocks!P255)</f>
        <v>583.542660842394</v>
      </c>
      <c r="S258" s="0" t="n">
        <f aca="false">R258*EXP((Inputs!$B$6-Inputs!$B$7-0.5*Inputs!$B$8^2)*$B$2+Inputs!$B$8*SQRT($B$2)*MC_Shocks!Q255)</f>
        <v>587.955707806716</v>
      </c>
      <c r="T258" s="0" t="n">
        <f aca="false">S258*EXP((Inputs!$B$6-Inputs!$B$7-0.5*Inputs!$B$8^2)*$B$2+Inputs!$B$8*SQRT($B$2)*MC_Shocks!R255)</f>
        <v>585.613602821583</v>
      </c>
      <c r="U258" s="0" t="n">
        <f aca="false">T258*EXP((Inputs!$B$6-Inputs!$B$7-0.5*Inputs!$B$8^2)*$B$2+Inputs!$B$8*SQRT($B$2)*MC_Shocks!S255)</f>
        <v>583.286608340734</v>
      </c>
      <c r="V258" s="0" t="n">
        <f aca="false">U258*EXP((Inputs!$B$6-Inputs!$B$7-0.5*Inputs!$B$8^2)*$B$2+Inputs!$B$8*SQRT($B$2)*MC_Shocks!T255)</f>
        <v>580.963045345075</v>
      </c>
      <c r="W258" s="0" t="n">
        <f aca="false">V258*EXP((Inputs!$B$6-Inputs!$B$7-0.5*Inputs!$B$8^2)*$B$2+Inputs!$B$8*SQRT($B$2)*MC_Shocks!U255)</f>
        <v>563.528499857882</v>
      </c>
      <c r="X258" s="0" t="n">
        <f aca="false">W258*EXP((Inputs!$B$6-Inputs!$B$7-0.5*Inputs!$B$8^2)*$B$2+Inputs!$B$8*SQRT($B$2)*MC_Shocks!V255)</f>
        <v>561.035051672886</v>
      </c>
      <c r="Y258" s="0" t="n">
        <f aca="false">X258*EXP((Inputs!$B$6-Inputs!$B$7-0.5*Inputs!$B$8^2)*$B$2+Inputs!$B$8*SQRT($B$2)*MC_Shocks!W255)</f>
        <v>556.056169857845</v>
      </c>
      <c r="Z258" s="0" t="n">
        <f aca="false">Y258*EXP((Inputs!$B$6-Inputs!$B$7-0.5*Inputs!$B$8^2)*$B$2+Inputs!$B$8*SQRT($B$2)*MC_Shocks!X255)</f>
        <v>551.915846698666</v>
      </c>
      <c r="AA258" s="0" t="n">
        <f aca="false">Z258*EXP((Inputs!$B$6-Inputs!$B$7-0.5*Inputs!$B$8^2)*$B$2+Inputs!$B$8*SQRT($B$2)*MC_Shocks!Y255)</f>
        <v>549.122994084205</v>
      </c>
      <c r="AB258" s="0" t="n">
        <f aca="false">AA258*EXP((Inputs!$B$6-Inputs!$B$7-0.5*Inputs!$B$8^2)*$B$2+Inputs!$B$8*SQRT($B$2)*MC_Shocks!Z255)</f>
        <v>550.550009431273</v>
      </c>
      <c r="AC258" s="0" t="n">
        <f aca="false">AB258*EXP((Inputs!$B$6-Inputs!$B$7-0.5*Inputs!$B$8^2)*$B$2+Inputs!$B$8*SQRT($B$2)*MC_Shocks!AA255)</f>
        <v>547.296799423168</v>
      </c>
      <c r="AD258" s="0" t="n">
        <f aca="false">AC258*EXP((Inputs!$B$6-Inputs!$B$7-0.5*Inputs!$B$8^2)*$B$2+Inputs!$B$8*SQRT($B$2)*MC_Shocks!AB255)</f>
        <v>550.714414162839</v>
      </c>
      <c r="AE258" s="0" t="n">
        <f aca="false">AD258*EXP((Inputs!$B$6-Inputs!$B$7-0.5*Inputs!$B$8^2)*$B$2+Inputs!$B$8*SQRT($B$2)*MC_Shocks!AC255)</f>
        <v>551.802046564605</v>
      </c>
      <c r="AF258" s="0" t="n">
        <f aca="false">AE258*EXP((Inputs!$B$6-Inputs!$B$7-0.5*Inputs!$B$8^2)*$B$2+Inputs!$B$8*SQRT($B$2)*MC_Shocks!AD255)</f>
        <v>553.983037732427</v>
      </c>
      <c r="AG258" s="0" t="n">
        <f aca="false">AF258*EXP((Inputs!$B$6-Inputs!$B$7-0.5*Inputs!$B$8^2)*$B$2+Inputs!$B$8*SQRT($B$2)*MC_Shocks!AE255)</f>
        <v>553.675564651265</v>
      </c>
      <c r="AH258" s="0" t="n">
        <f aca="false">AG258*EXP((Inputs!$B$6-Inputs!$B$7-0.5*Inputs!$B$8^2)*$B$2+Inputs!$B$8*SQRT($B$2)*MC_Shocks!AF255)</f>
        <v>543.652971603402</v>
      </c>
      <c r="AI258" s="0" t="n">
        <f aca="false">AH258*EXP((Inputs!$B$6-Inputs!$B$7-0.5*Inputs!$B$8^2)*$B$2+Inputs!$B$8*SQRT($B$2)*MC_Shocks!AG255)</f>
        <v>551.818061426094</v>
      </c>
      <c r="AJ258" s="0" t="n">
        <f aca="false">AI258*EXP((Inputs!$B$6-Inputs!$B$7-0.5*Inputs!$B$8^2)*$B$2+Inputs!$B$8*SQRT($B$2)*MC_Shocks!AH255)</f>
        <v>548.873856476424</v>
      </c>
      <c r="AK258" s="0" t="n">
        <f aca="false">AJ258*EXP((Inputs!$B$6-Inputs!$B$7-0.5*Inputs!$B$8^2)*$B$2+Inputs!$B$8*SQRT($B$2)*MC_Shocks!AI255)</f>
        <v>555.993489850404</v>
      </c>
      <c r="AL258" s="0" t="n">
        <f aca="false">AK258*EXP((Inputs!$B$6-Inputs!$B$7-0.5*Inputs!$B$8^2)*$B$2+Inputs!$B$8*SQRT($B$2)*MC_Shocks!AJ255)</f>
        <v>558.13157388163</v>
      </c>
      <c r="AM258" s="0" t="n">
        <f aca="false">AL258*EXP((Inputs!$B$6-Inputs!$B$7-0.5*Inputs!$B$8^2)*$B$2+Inputs!$B$8*SQRT($B$2)*MC_Shocks!AK255)</f>
        <v>553.383059489801</v>
      </c>
      <c r="AN258" s="0" t="n">
        <f aca="false">AM258*EXP((Inputs!$B$6-Inputs!$B$7-0.5*Inputs!$B$8^2)*$B$2+Inputs!$B$8*SQRT($B$2)*MC_Shocks!AL255)</f>
        <v>553.153119522628</v>
      </c>
      <c r="AO258" s="0" t="n">
        <f aca="false">AN258*EXP((Inputs!$B$6-Inputs!$B$7-0.5*Inputs!$B$8^2)*$B$2+Inputs!$B$8*SQRT($B$2)*MC_Shocks!AM255)</f>
        <v>557.955319732662</v>
      </c>
      <c r="AP258" s="0" t="n">
        <f aca="false">AO258*EXP((Inputs!$B$6-Inputs!$B$7-0.5*Inputs!$B$8^2)*$B$2+Inputs!$B$8*SQRT($B$2)*MC_Shocks!AN255)</f>
        <v>561.183356690321</v>
      </c>
      <c r="AQ258" s="0" t="n">
        <f aca="false">AP258*EXP((Inputs!$B$6-Inputs!$B$7-0.5*Inputs!$B$8^2)*$B$2+Inputs!$B$8*SQRT($B$2)*MC_Shocks!AO255)</f>
        <v>558.218686242619</v>
      </c>
      <c r="AR258" s="0" t="n">
        <f aca="false">AQ258*EXP((Inputs!$B$6-Inputs!$B$7-0.5*Inputs!$B$8^2)*$B$2+Inputs!$B$8*SQRT($B$2)*MC_Shocks!AP255)</f>
        <v>561.515340368191</v>
      </c>
      <c r="AS258" s="0" t="n">
        <f aca="false">AR258*EXP((Inputs!$B$6-Inputs!$B$7-0.5*Inputs!$B$8^2)*$B$2+Inputs!$B$8*SQRT($B$2)*MC_Shocks!AQ255)</f>
        <v>560.604835521253</v>
      </c>
      <c r="AT258" s="0" t="n">
        <f aca="false">AS258*EXP((Inputs!$B$6-Inputs!$B$7-0.5*Inputs!$B$8^2)*$B$2+Inputs!$B$8*SQRT($B$2)*MC_Shocks!AR255)</f>
        <v>560.455066452829</v>
      </c>
      <c r="AU258" s="0" t="n">
        <f aca="false">AT258*EXP((Inputs!$B$6-Inputs!$B$7-0.5*Inputs!$B$8^2)*$B$2+Inputs!$B$8*SQRT($B$2)*MC_Shocks!AS255)</f>
        <v>563.412769496129</v>
      </c>
      <c r="AV258" s="0" t="n">
        <f aca="false">AU258*EXP((Inputs!$B$6-Inputs!$B$7-0.5*Inputs!$B$8^2)*$B$2+Inputs!$B$8*SQRT($B$2)*MC_Shocks!AT255)</f>
        <v>553.963623565587</v>
      </c>
      <c r="AW258" s="0" t="n">
        <f aca="false">AV258*EXP((Inputs!$B$6-Inputs!$B$7-0.5*Inputs!$B$8^2)*$B$2+Inputs!$B$8*SQRT($B$2)*MC_Shocks!AU255)</f>
        <v>551.236808328116</v>
      </c>
      <c r="AX258" s="0" t="n">
        <f aca="false">AW258*EXP((Inputs!$B$6-Inputs!$B$7-0.5*Inputs!$B$8^2)*$B$2+Inputs!$B$8*SQRT($B$2)*MC_Shocks!AV255)</f>
        <v>560.216995613775</v>
      </c>
      <c r="AY258" s="0" t="n">
        <f aca="false">AX258*EXP((Inputs!$B$6-Inputs!$B$7-0.5*Inputs!$B$8^2)*$B$2+Inputs!$B$8*SQRT($B$2)*MC_Shocks!AW255)</f>
        <v>559.441740061028</v>
      </c>
      <c r="AZ258" s="0" t="n">
        <f aca="false">AY258*EXP((Inputs!$B$6-Inputs!$B$7-0.5*Inputs!$B$8^2)*$B$2+Inputs!$B$8*SQRT($B$2)*MC_Shocks!AX255)</f>
        <v>562.439542145318</v>
      </c>
      <c r="BA258" s="0" t="n">
        <f aca="false">AZ258*EXP((Inputs!$B$6-Inputs!$B$7-0.5*Inputs!$B$8^2)*$B$2+Inputs!$B$8*SQRT($B$2)*MC_Shocks!AY255)</f>
        <v>558.701675285943</v>
      </c>
      <c r="BB258" s="0" t="n">
        <f aca="false">BA258*EXP((Inputs!$B$6-Inputs!$B$7-0.5*Inputs!$B$8^2)*$B$2+Inputs!$B$8*SQRT($B$2)*MC_Shocks!AZ255)</f>
        <v>562.278353843618</v>
      </c>
      <c r="BC258" s="0" t="n">
        <f aca="false">BB258*EXP((Inputs!$B$6-Inputs!$B$7-0.5*Inputs!$B$8^2)*$B$2+Inputs!$B$8*SQRT($B$2)*MC_Shocks!BA255)</f>
        <v>562.843461658467</v>
      </c>
      <c r="BD258" s="0" t="n">
        <f aca="false">BC258*EXP((Inputs!$B$6-Inputs!$B$7-0.5*Inputs!$B$8^2)*$B$2+Inputs!$B$8*SQRT($B$2)*MC_Shocks!BB255)</f>
        <v>560.646078083063</v>
      </c>
      <c r="BE258" s="0" t="n">
        <f aca="false">BD258*EXP((Inputs!$B$6-Inputs!$B$7-0.5*Inputs!$B$8^2)*$B$2+Inputs!$B$8*SQRT($B$2)*MC_Shocks!BC255)</f>
        <v>556.861277040085</v>
      </c>
      <c r="BF258" s="0" t="n">
        <f aca="false">BE258*EXP((Inputs!$B$6-Inputs!$B$7-0.5*Inputs!$B$8^2)*$B$2+Inputs!$B$8*SQRT($B$2)*MC_Shocks!BD255)</f>
        <v>562.242014172274</v>
      </c>
      <c r="BG258" s="0" t="n">
        <f aca="false">BF258*EXP((Inputs!$B$6-Inputs!$B$7-0.5*Inputs!$B$8^2)*$B$2+Inputs!$B$8*SQRT($B$2)*MC_Shocks!BE255)</f>
        <v>563.789130991751</v>
      </c>
      <c r="BH258" s="0" t="n">
        <f aca="false">BG258*EXP((Inputs!$B$6-Inputs!$B$7-0.5*Inputs!$B$8^2)*$B$2+Inputs!$B$8*SQRT($B$2)*MC_Shocks!BF255)</f>
        <v>565.970722992758</v>
      </c>
      <c r="BI258" s="0" t="n">
        <f aca="false">BH258*EXP((Inputs!$B$6-Inputs!$B$7-0.5*Inputs!$B$8^2)*$B$2+Inputs!$B$8*SQRT($B$2)*MC_Shocks!BG255)</f>
        <v>568.965337350174</v>
      </c>
      <c r="BJ258" s="0" t="n">
        <f aca="false">BI258*EXP((Inputs!$B$6-Inputs!$B$7-0.5*Inputs!$B$8^2)*$B$2+Inputs!$B$8*SQRT($B$2)*MC_Shocks!BH255)</f>
        <v>561.105285074448</v>
      </c>
      <c r="BK258" s="0" t="n">
        <f aca="false">BJ258*EXP((Inputs!$B$6-Inputs!$B$7-0.5*Inputs!$B$8^2)*$B$2+Inputs!$B$8*SQRT($B$2)*MC_Shocks!BI255)</f>
        <v>559.358272934635</v>
      </c>
      <c r="BL258" s="0" t="n">
        <f aca="false">BK258*EXP((Inputs!$B$6-Inputs!$B$7-0.5*Inputs!$B$8^2)*$B$2+Inputs!$B$8*SQRT($B$2)*MC_Shocks!BJ255)</f>
        <v>565.034649816892</v>
      </c>
      <c r="BM258" s="0" t="n">
        <f aca="false">BL258*EXP((Inputs!$B$6-Inputs!$B$7-0.5*Inputs!$B$8^2)*$B$2+Inputs!$B$8*SQRT($B$2)*MC_Shocks!BK255)</f>
        <v>560.988283949677</v>
      </c>
      <c r="BN258" s="0" t="n">
        <f aca="false">AVERAGE(C258:BM258)</f>
        <v>565.974823584187</v>
      </c>
      <c r="BO258" s="0" t="n">
        <f aca="false">MAX(B258:BM258)</f>
        <v>591.082436336828</v>
      </c>
      <c r="BP258" s="0" t="n">
        <f aca="false">MAX(BM258-Inputs!$B$4,0)</f>
        <v>0</v>
      </c>
      <c r="BQ258" s="0" t="n">
        <f aca="false">MAX(Inputs!$B$4-BM258,0)</f>
        <v>14.011716050323</v>
      </c>
      <c r="BR258" s="0" t="n">
        <f aca="false">MAX(BN258-Inputs!$B$4,0)</f>
        <v>0</v>
      </c>
      <c r="BS258" s="0" t="n">
        <f aca="false">IF(BO258&gt;=Inputs!$B$9,0,MAX(BM258-Inputs!$B$4,0))</f>
        <v>0</v>
      </c>
    </row>
    <row r="259" customFormat="false" ht="15" hidden="false" customHeight="false" outlineLevel="0" collapsed="false">
      <c r="A259" s="0" t="n">
        <v>255</v>
      </c>
      <c r="B259" s="0" t="n">
        <f aca="false">Inputs!$B$3</f>
        <v>574.788024902344</v>
      </c>
      <c r="C259" s="0" t="n">
        <f aca="false">B259*EXP((Inputs!$B$6-Inputs!$B$7-0.5*Inputs!$B$8^2)*$B$2+Inputs!$B$8*SQRT($B$2)*MC_Shocks!A256)</f>
        <v>565.24579158011</v>
      </c>
      <c r="D259" s="0" t="n">
        <f aca="false">C259*EXP((Inputs!$B$6-Inputs!$B$7-0.5*Inputs!$B$8^2)*$B$2+Inputs!$B$8*SQRT($B$2)*MC_Shocks!B256)</f>
        <v>560.687936026689</v>
      </c>
      <c r="E259" s="0" t="n">
        <f aca="false">D259*EXP((Inputs!$B$6-Inputs!$B$7-0.5*Inputs!$B$8^2)*$B$2+Inputs!$B$8*SQRT($B$2)*MC_Shocks!C256)</f>
        <v>567.540389276896</v>
      </c>
      <c r="F259" s="0" t="n">
        <f aca="false">E259*EXP((Inputs!$B$6-Inputs!$B$7-0.5*Inputs!$B$8^2)*$B$2+Inputs!$B$8*SQRT($B$2)*MC_Shocks!D256)</f>
        <v>569.778480777041</v>
      </c>
      <c r="G259" s="0" t="n">
        <f aca="false">F259*EXP((Inputs!$B$6-Inputs!$B$7-0.5*Inputs!$B$8^2)*$B$2+Inputs!$B$8*SQRT($B$2)*MC_Shocks!E256)</f>
        <v>564.133895154963</v>
      </c>
      <c r="H259" s="0" t="n">
        <f aca="false">G259*EXP((Inputs!$B$6-Inputs!$B$7-0.5*Inputs!$B$8^2)*$B$2+Inputs!$B$8*SQRT($B$2)*MC_Shocks!F256)</f>
        <v>567.363316324041</v>
      </c>
      <c r="I259" s="0" t="n">
        <f aca="false">H259*EXP((Inputs!$B$6-Inputs!$B$7-0.5*Inputs!$B$8^2)*$B$2+Inputs!$B$8*SQRT($B$2)*MC_Shocks!G256)</f>
        <v>565.42258722212</v>
      </c>
      <c r="J259" s="0" t="n">
        <f aca="false">I259*EXP((Inputs!$B$6-Inputs!$B$7-0.5*Inputs!$B$8^2)*$B$2+Inputs!$B$8*SQRT($B$2)*MC_Shocks!H256)</f>
        <v>562.011650192483</v>
      </c>
      <c r="K259" s="0" t="n">
        <f aca="false">J259*EXP((Inputs!$B$6-Inputs!$B$7-0.5*Inputs!$B$8^2)*$B$2+Inputs!$B$8*SQRT($B$2)*MC_Shocks!I256)</f>
        <v>566.212930943912</v>
      </c>
      <c r="L259" s="0" t="n">
        <f aca="false">K259*EXP((Inputs!$B$6-Inputs!$B$7-0.5*Inputs!$B$8^2)*$B$2+Inputs!$B$8*SQRT($B$2)*MC_Shocks!J256)</f>
        <v>566.533804127241</v>
      </c>
      <c r="M259" s="0" t="n">
        <f aca="false">L259*EXP((Inputs!$B$6-Inputs!$B$7-0.5*Inputs!$B$8^2)*$B$2+Inputs!$B$8*SQRT($B$2)*MC_Shocks!K256)</f>
        <v>581.34473329488</v>
      </c>
      <c r="N259" s="0" t="n">
        <f aca="false">M259*EXP((Inputs!$B$6-Inputs!$B$7-0.5*Inputs!$B$8^2)*$B$2+Inputs!$B$8*SQRT($B$2)*MC_Shocks!L256)</f>
        <v>586.143523676307</v>
      </c>
      <c r="O259" s="0" t="n">
        <f aca="false">N259*EXP((Inputs!$B$6-Inputs!$B$7-0.5*Inputs!$B$8^2)*$B$2+Inputs!$B$8*SQRT($B$2)*MC_Shocks!M256)</f>
        <v>587.374509025779</v>
      </c>
      <c r="P259" s="0" t="n">
        <f aca="false">O259*EXP((Inputs!$B$6-Inputs!$B$7-0.5*Inputs!$B$8^2)*$B$2+Inputs!$B$8*SQRT($B$2)*MC_Shocks!N256)</f>
        <v>593.273534242962</v>
      </c>
      <c r="Q259" s="0" t="n">
        <f aca="false">P259*EXP((Inputs!$B$6-Inputs!$B$7-0.5*Inputs!$B$8^2)*$B$2+Inputs!$B$8*SQRT($B$2)*MC_Shocks!O256)</f>
        <v>585.695504181797</v>
      </c>
      <c r="R259" s="0" t="n">
        <f aca="false">Q259*EXP((Inputs!$B$6-Inputs!$B$7-0.5*Inputs!$B$8^2)*$B$2+Inputs!$B$8*SQRT($B$2)*MC_Shocks!P256)</f>
        <v>592.434086588249</v>
      </c>
      <c r="S259" s="0" t="n">
        <f aca="false">R259*EXP((Inputs!$B$6-Inputs!$B$7-0.5*Inputs!$B$8^2)*$B$2+Inputs!$B$8*SQRT($B$2)*MC_Shocks!Q256)</f>
        <v>594.561883467804</v>
      </c>
      <c r="T259" s="0" t="n">
        <f aca="false">S259*EXP((Inputs!$B$6-Inputs!$B$7-0.5*Inputs!$B$8^2)*$B$2+Inputs!$B$8*SQRT($B$2)*MC_Shocks!R256)</f>
        <v>594.001575569299</v>
      </c>
      <c r="U259" s="0" t="n">
        <f aca="false">T259*EXP((Inputs!$B$6-Inputs!$B$7-0.5*Inputs!$B$8^2)*$B$2+Inputs!$B$8*SQRT($B$2)*MC_Shocks!S256)</f>
        <v>587.304094819587</v>
      </c>
      <c r="V259" s="0" t="n">
        <f aca="false">U259*EXP((Inputs!$B$6-Inputs!$B$7-0.5*Inputs!$B$8^2)*$B$2+Inputs!$B$8*SQRT($B$2)*MC_Shocks!T256)</f>
        <v>594.088145183658</v>
      </c>
      <c r="W259" s="0" t="n">
        <f aca="false">V259*EXP((Inputs!$B$6-Inputs!$B$7-0.5*Inputs!$B$8^2)*$B$2+Inputs!$B$8*SQRT($B$2)*MC_Shocks!U256)</f>
        <v>588.687036933332</v>
      </c>
      <c r="X259" s="0" t="n">
        <f aca="false">W259*EXP((Inputs!$B$6-Inputs!$B$7-0.5*Inputs!$B$8^2)*$B$2+Inputs!$B$8*SQRT($B$2)*MC_Shocks!V256)</f>
        <v>588.694777772563</v>
      </c>
      <c r="Y259" s="0" t="n">
        <f aca="false">X259*EXP((Inputs!$B$6-Inputs!$B$7-0.5*Inputs!$B$8^2)*$B$2+Inputs!$B$8*SQRT($B$2)*MC_Shocks!W256)</f>
        <v>593.352372604975</v>
      </c>
      <c r="Z259" s="0" t="n">
        <f aca="false">Y259*EXP((Inputs!$B$6-Inputs!$B$7-0.5*Inputs!$B$8^2)*$B$2+Inputs!$B$8*SQRT($B$2)*MC_Shocks!X256)</f>
        <v>591.236981907654</v>
      </c>
      <c r="AA259" s="0" t="n">
        <f aca="false">Z259*EXP((Inputs!$B$6-Inputs!$B$7-0.5*Inputs!$B$8^2)*$B$2+Inputs!$B$8*SQRT($B$2)*MC_Shocks!Y256)</f>
        <v>590.35976164394</v>
      </c>
      <c r="AB259" s="0" t="n">
        <f aca="false">AA259*EXP((Inputs!$B$6-Inputs!$B$7-0.5*Inputs!$B$8^2)*$B$2+Inputs!$B$8*SQRT($B$2)*MC_Shocks!Z256)</f>
        <v>593.233416540941</v>
      </c>
      <c r="AC259" s="0" t="n">
        <f aca="false">AB259*EXP((Inputs!$B$6-Inputs!$B$7-0.5*Inputs!$B$8^2)*$B$2+Inputs!$B$8*SQRT($B$2)*MC_Shocks!AA256)</f>
        <v>592.960942066671</v>
      </c>
      <c r="AD259" s="0" t="n">
        <f aca="false">AC259*EXP((Inputs!$B$6-Inputs!$B$7-0.5*Inputs!$B$8^2)*$B$2+Inputs!$B$8*SQRT($B$2)*MC_Shocks!AB256)</f>
        <v>594.832312023993</v>
      </c>
      <c r="AE259" s="0" t="n">
        <f aca="false">AD259*EXP((Inputs!$B$6-Inputs!$B$7-0.5*Inputs!$B$8^2)*$B$2+Inputs!$B$8*SQRT($B$2)*MC_Shocks!AC256)</f>
        <v>594.352950902804</v>
      </c>
      <c r="AF259" s="0" t="n">
        <f aca="false">AE259*EXP((Inputs!$B$6-Inputs!$B$7-0.5*Inputs!$B$8^2)*$B$2+Inputs!$B$8*SQRT($B$2)*MC_Shocks!AD256)</f>
        <v>591.294976586319</v>
      </c>
      <c r="AG259" s="0" t="n">
        <f aca="false">AF259*EXP((Inputs!$B$6-Inputs!$B$7-0.5*Inputs!$B$8^2)*$B$2+Inputs!$B$8*SQRT($B$2)*MC_Shocks!AE256)</f>
        <v>583.957102465147</v>
      </c>
      <c r="AH259" s="0" t="n">
        <f aca="false">AG259*EXP((Inputs!$B$6-Inputs!$B$7-0.5*Inputs!$B$8^2)*$B$2+Inputs!$B$8*SQRT($B$2)*MC_Shocks!AF256)</f>
        <v>589.775169256102</v>
      </c>
      <c r="AI259" s="0" t="n">
        <f aca="false">AH259*EXP((Inputs!$B$6-Inputs!$B$7-0.5*Inputs!$B$8^2)*$B$2+Inputs!$B$8*SQRT($B$2)*MC_Shocks!AG256)</f>
        <v>579.934086084507</v>
      </c>
      <c r="AJ259" s="0" t="n">
        <f aca="false">AI259*EXP((Inputs!$B$6-Inputs!$B$7-0.5*Inputs!$B$8^2)*$B$2+Inputs!$B$8*SQRT($B$2)*MC_Shocks!AH256)</f>
        <v>589.040308304219</v>
      </c>
      <c r="AK259" s="0" t="n">
        <f aca="false">AJ259*EXP((Inputs!$B$6-Inputs!$B$7-0.5*Inputs!$B$8^2)*$B$2+Inputs!$B$8*SQRT($B$2)*MC_Shocks!AI256)</f>
        <v>589.805634405514</v>
      </c>
      <c r="AL259" s="0" t="n">
        <f aca="false">AK259*EXP((Inputs!$B$6-Inputs!$B$7-0.5*Inputs!$B$8^2)*$B$2+Inputs!$B$8*SQRT($B$2)*MC_Shocks!AJ256)</f>
        <v>587.114746150394</v>
      </c>
      <c r="AM259" s="0" t="n">
        <f aca="false">AL259*EXP((Inputs!$B$6-Inputs!$B$7-0.5*Inputs!$B$8^2)*$B$2+Inputs!$B$8*SQRT($B$2)*MC_Shocks!AK256)</f>
        <v>585.862728177692</v>
      </c>
      <c r="AN259" s="0" t="n">
        <f aca="false">AM259*EXP((Inputs!$B$6-Inputs!$B$7-0.5*Inputs!$B$8^2)*$B$2+Inputs!$B$8*SQRT($B$2)*MC_Shocks!AL256)</f>
        <v>588.819502070194</v>
      </c>
      <c r="AO259" s="0" t="n">
        <f aca="false">AN259*EXP((Inputs!$B$6-Inputs!$B$7-0.5*Inputs!$B$8^2)*$B$2+Inputs!$B$8*SQRT($B$2)*MC_Shocks!AM256)</f>
        <v>589.848097564567</v>
      </c>
      <c r="AP259" s="0" t="n">
        <f aca="false">AO259*EXP((Inputs!$B$6-Inputs!$B$7-0.5*Inputs!$B$8^2)*$B$2+Inputs!$B$8*SQRT($B$2)*MC_Shocks!AN256)</f>
        <v>592.215344824716</v>
      </c>
      <c r="AQ259" s="0" t="n">
        <f aca="false">AP259*EXP((Inputs!$B$6-Inputs!$B$7-0.5*Inputs!$B$8^2)*$B$2+Inputs!$B$8*SQRT($B$2)*MC_Shocks!AO256)</f>
        <v>595.046802565558</v>
      </c>
      <c r="AR259" s="0" t="n">
        <f aca="false">AQ259*EXP((Inputs!$B$6-Inputs!$B$7-0.5*Inputs!$B$8^2)*$B$2+Inputs!$B$8*SQRT($B$2)*MC_Shocks!AP256)</f>
        <v>591.105510157393</v>
      </c>
      <c r="AS259" s="0" t="n">
        <f aca="false">AR259*EXP((Inputs!$B$6-Inputs!$B$7-0.5*Inputs!$B$8^2)*$B$2+Inputs!$B$8*SQRT($B$2)*MC_Shocks!AQ256)</f>
        <v>589.489358132902</v>
      </c>
      <c r="AT259" s="0" t="n">
        <f aca="false">AS259*EXP((Inputs!$B$6-Inputs!$B$7-0.5*Inputs!$B$8^2)*$B$2+Inputs!$B$8*SQRT($B$2)*MC_Shocks!AR256)</f>
        <v>592.794514236111</v>
      </c>
      <c r="AU259" s="0" t="n">
        <f aca="false">AT259*EXP((Inputs!$B$6-Inputs!$B$7-0.5*Inputs!$B$8^2)*$B$2+Inputs!$B$8*SQRT($B$2)*MC_Shocks!AS256)</f>
        <v>588.63462315159</v>
      </c>
      <c r="AV259" s="0" t="n">
        <f aca="false">AU259*EXP((Inputs!$B$6-Inputs!$B$7-0.5*Inputs!$B$8^2)*$B$2+Inputs!$B$8*SQRT($B$2)*MC_Shocks!AT256)</f>
        <v>587.256792187518</v>
      </c>
      <c r="AW259" s="0" t="n">
        <f aca="false">AV259*EXP((Inputs!$B$6-Inputs!$B$7-0.5*Inputs!$B$8^2)*$B$2+Inputs!$B$8*SQRT($B$2)*MC_Shocks!AU256)</f>
        <v>583.537148007089</v>
      </c>
      <c r="AX259" s="0" t="n">
        <f aca="false">AW259*EXP((Inputs!$B$6-Inputs!$B$7-0.5*Inputs!$B$8^2)*$B$2+Inputs!$B$8*SQRT($B$2)*MC_Shocks!AV256)</f>
        <v>580.684523454058</v>
      </c>
      <c r="AY259" s="0" t="n">
        <f aca="false">AX259*EXP((Inputs!$B$6-Inputs!$B$7-0.5*Inputs!$B$8^2)*$B$2+Inputs!$B$8*SQRT($B$2)*MC_Shocks!AW256)</f>
        <v>584.571051676905</v>
      </c>
      <c r="AZ259" s="0" t="n">
        <f aca="false">AY259*EXP((Inputs!$B$6-Inputs!$B$7-0.5*Inputs!$B$8^2)*$B$2+Inputs!$B$8*SQRT($B$2)*MC_Shocks!AX256)</f>
        <v>587.229993784768</v>
      </c>
      <c r="BA259" s="0" t="n">
        <f aca="false">AZ259*EXP((Inputs!$B$6-Inputs!$B$7-0.5*Inputs!$B$8^2)*$B$2+Inputs!$B$8*SQRT($B$2)*MC_Shocks!AY256)</f>
        <v>583.81411272675</v>
      </c>
      <c r="BB259" s="0" t="n">
        <f aca="false">BA259*EXP((Inputs!$B$6-Inputs!$B$7-0.5*Inputs!$B$8^2)*$B$2+Inputs!$B$8*SQRT($B$2)*MC_Shocks!AZ256)</f>
        <v>581.048898668332</v>
      </c>
      <c r="BC259" s="0" t="n">
        <f aca="false">BB259*EXP((Inputs!$B$6-Inputs!$B$7-0.5*Inputs!$B$8^2)*$B$2+Inputs!$B$8*SQRT($B$2)*MC_Shocks!BA256)</f>
        <v>581.200071952449</v>
      </c>
      <c r="BD259" s="0" t="n">
        <f aca="false">BC259*EXP((Inputs!$B$6-Inputs!$B$7-0.5*Inputs!$B$8^2)*$B$2+Inputs!$B$8*SQRT($B$2)*MC_Shocks!BB256)</f>
        <v>580.714144444733</v>
      </c>
      <c r="BE259" s="0" t="n">
        <f aca="false">BD259*EXP((Inputs!$B$6-Inputs!$B$7-0.5*Inputs!$B$8^2)*$B$2+Inputs!$B$8*SQRT($B$2)*MC_Shocks!BC256)</f>
        <v>574.912175924225</v>
      </c>
      <c r="BF259" s="0" t="n">
        <f aca="false">BE259*EXP((Inputs!$B$6-Inputs!$B$7-0.5*Inputs!$B$8^2)*$B$2+Inputs!$B$8*SQRT($B$2)*MC_Shocks!BD256)</f>
        <v>577.671017103511</v>
      </c>
      <c r="BG259" s="0" t="n">
        <f aca="false">BF259*EXP((Inputs!$B$6-Inputs!$B$7-0.5*Inputs!$B$8^2)*$B$2+Inputs!$B$8*SQRT($B$2)*MC_Shocks!BE256)</f>
        <v>575.22355561313</v>
      </c>
      <c r="BH259" s="0" t="n">
        <f aca="false">BG259*EXP((Inputs!$B$6-Inputs!$B$7-0.5*Inputs!$B$8^2)*$B$2+Inputs!$B$8*SQRT($B$2)*MC_Shocks!BF256)</f>
        <v>576.201295930371</v>
      </c>
      <c r="BI259" s="0" t="n">
        <f aca="false">BH259*EXP((Inputs!$B$6-Inputs!$B$7-0.5*Inputs!$B$8^2)*$B$2+Inputs!$B$8*SQRT($B$2)*MC_Shocks!BG256)</f>
        <v>577.251620757956</v>
      </c>
      <c r="BJ259" s="0" t="n">
        <f aca="false">BI259*EXP((Inputs!$B$6-Inputs!$B$7-0.5*Inputs!$B$8^2)*$B$2+Inputs!$B$8*SQRT($B$2)*MC_Shocks!BH256)</f>
        <v>572.295822431579</v>
      </c>
      <c r="BK259" s="0" t="n">
        <f aca="false">BJ259*EXP((Inputs!$B$6-Inputs!$B$7-0.5*Inputs!$B$8^2)*$B$2+Inputs!$B$8*SQRT($B$2)*MC_Shocks!BI256)</f>
        <v>568.614307625786</v>
      </c>
      <c r="BL259" s="0" t="n">
        <f aca="false">BK259*EXP((Inputs!$B$6-Inputs!$B$7-0.5*Inputs!$B$8^2)*$B$2+Inputs!$B$8*SQRT($B$2)*MC_Shocks!BJ256)</f>
        <v>565.009841352395</v>
      </c>
      <c r="BM259" s="0" t="n">
        <f aca="false">BL259*EXP((Inputs!$B$6-Inputs!$B$7-0.5*Inputs!$B$8^2)*$B$2+Inputs!$B$8*SQRT($B$2)*MC_Shocks!BK256)</f>
        <v>559.241367609157</v>
      </c>
      <c r="BN259" s="0" t="n">
        <f aca="false">AVERAGE(C259:BM259)</f>
        <v>582.54093919772</v>
      </c>
      <c r="BO259" s="0" t="n">
        <f aca="false">MAX(B259:BM259)</f>
        <v>595.046802565558</v>
      </c>
      <c r="BP259" s="0" t="n">
        <f aca="false">MAX(BM259-Inputs!$B$4,0)</f>
        <v>0</v>
      </c>
      <c r="BQ259" s="0" t="n">
        <f aca="false">MAX(Inputs!$B$4-BM259,0)</f>
        <v>15.7586323908433</v>
      </c>
      <c r="BR259" s="0" t="n">
        <f aca="false">MAX(BN259-Inputs!$B$4,0)</f>
        <v>7.54093919771947</v>
      </c>
      <c r="BS259" s="0" t="n">
        <f aca="false">IF(BO259&gt;=Inputs!$B$9,0,MAX(BM259-Inputs!$B$4,0))</f>
        <v>0</v>
      </c>
    </row>
    <row r="260" customFormat="false" ht="15" hidden="false" customHeight="false" outlineLevel="0" collapsed="false">
      <c r="A260" s="0" t="n">
        <v>256</v>
      </c>
      <c r="B260" s="0" t="n">
        <f aca="false">Inputs!$B$3</f>
        <v>574.788024902344</v>
      </c>
      <c r="C260" s="0" t="n">
        <f aca="false">B260*EXP((Inputs!$B$6-Inputs!$B$7-0.5*Inputs!$B$8^2)*$B$2+Inputs!$B$8*SQRT($B$2)*MC_Shocks!A257)</f>
        <v>574.746472138447</v>
      </c>
      <c r="D260" s="0" t="n">
        <f aca="false">C260*EXP((Inputs!$B$6-Inputs!$B$7-0.5*Inputs!$B$8^2)*$B$2+Inputs!$B$8*SQRT($B$2)*MC_Shocks!B257)</f>
        <v>571.699467563497</v>
      </c>
      <c r="E260" s="0" t="n">
        <f aca="false">D260*EXP((Inputs!$B$6-Inputs!$B$7-0.5*Inputs!$B$8^2)*$B$2+Inputs!$B$8*SQRT($B$2)*MC_Shocks!C257)</f>
        <v>573.162406640374</v>
      </c>
      <c r="F260" s="0" t="n">
        <f aca="false">E260*EXP((Inputs!$B$6-Inputs!$B$7-0.5*Inputs!$B$8^2)*$B$2+Inputs!$B$8*SQRT($B$2)*MC_Shocks!D257)</f>
        <v>571.744285115658</v>
      </c>
      <c r="G260" s="0" t="n">
        <f aca="false">F260*EXP((Inputs!$B$6-Inputs!$B$7-0.5*Inputs!$B$8^2)*$B$2+Inputs!$B$8*SQRT($B$2)*MC_Shocks!E257)</f>
        <v>572.388859620894</v>
      </c>
      <c r="H260" s="0" t="n">
        <f aca="false">G260*EXP((Inputs!$B$6-Inputs!$B$7-0.5*Inputs!$B$8^2)*$B$2+Inputs!$B$8*SQRT($B$2)*MC_Shocks!F257)</f>
        <v>572.002548864147</v>
      </c>
      <c r="I260" s="0" t="n">
        <f aca="false">H260*EXP((Inputs!$B$6-Inputs!$B$7-0.5*Inputs!$B$8^2)*$B$2+Inputs!$B$8*SQRT($B$2)*MC_Shocks!G257)</f>
        <v>569.361989740471</v>
      </c>
      <c r="J260" s="0" t="n">
        <f aca="false">I260*EXP((Inputs!$B$6-Inputs!$B$7-0.5*Inputs!$B$8^2)*$B$2+Inputs!$B$8*SQRT($B$2)*MC_Shocks!H257)</f>
        <v>573.123747803815</v>
      </c>
      <c r="K260" s="0" t="n">
        <f aca="false">J260*EXP((Inputs!$B$6-Inputs!$B$7-0.5*Inputs!$B$8^2)*$B$2+Inputs!$B$8*SQRT($B$2)*MC_Shocks!I257)</f>
        <v>563.742258883424</v>
      </c>
      <c r="L260" s="0" t="n">
        <f aca="false">K260*EXP((Inputs!$B$6-Inputs!$B$7-0.5*Inputs!$B$8^2)*$B$2+Inputs!$B$8*SQRT($B$2)*MC_Shocks!J257)</f>
        <v>568.312920616944</v>
      </c>
      <c r="M260" s="0" t="n">
        <f aca="false">L260*EXP((Inputs!$B$6-Inputs!$B$7-0.5*Inputs!$B$8^2)*$B$2+Inputs!$B$8*SQRT($B$2)*MC_Shocks!K257)</f>
        <v>573.867550942375</v>
      </c>
      <c r="N260" s="0" t="n">
        <f aca="false">M260*EXP((Inputs!$B$6-Inputs!$B$7-0.5*Inputs!$B$8^2)*$B$2+Inputs!$B$8*SQRT($B$2)*MC_Shocks!L257)</f>
        <v>568.673071121852</v>
      </c>
      <c r="O260" s="0" t="n">
        <f aca="false">N260*EXP((Inputs!$B$6-Inputs!$B$7-0.5*Inputs!$B$8^2)*$B$2+Inputs!$B$8*SQRT($B$2)*MC_Shocks!M257)</f>
        <v>565.166173337252</v>
      </c>
      <c r="P260" s="0" t="n">
        <f aca="false">O260*EXP((Inputs!$B$6-Inputs!$B$7-0.5*Inputs!$B$8^2)*$B$2+Inputs!$B$8*SQRT($B$2)*MC_Shocks!N257)</f>
        <v>562.427934577867</v>
      </c>
      <c r="Q260" s="0" t="n">
        <f aca="false">P260*EXP((Inputs!$B$6-Inputs!$B$7-0.5*Inputs!$B$8^2)*$B$2+Inputs!$B$8*SQRT($B$2)*MC_Shocks!O257)</f>
        <v>559.684200438213</v>
      </c>
      <c r="R260" s="0" t="n">
        <f aca="false">Q260*EXP((Inputs!$B$6-Inputs!$B$7-0.5*Inputs!$B$8^2)*$B$2+Inputs!$B$8*SQRT($B$2)*MC_Shocks!P257)</f>
        <v>559.791379526381</v>
      </c>
      <c r="S260" s="0" t="n">
        <f aca="false">R260*EXP((Inputs!$B$6-Inputs!$B$7-0.5*Inputs!$B$8^2)*$B$2+Inputs!$B$8*SQRT($B$2)*MC_Shocks!Q257)</f>
        <v>563.843307544357</v>
      </c>
      <c r="T260" s="0" t="n">
        <f aca="false">S260*EXP((Inputs!$B$6-Inputs!$B$7-0.5*Inputs!$B$8^2)*$B$2+Inputs!$B$8*SQRT($B$2)*MC_Shocks!R257)</f>
        <v>563.557496290776</v>
      </c>
      <c r="U260" s="0" t="n">
        <f aca="false">T260*EXP((Inputs!$B$6-Inputs!$B$7-0.5*Inputs!$B$8^2)*$B$2+Inputs!$B$8*SQRT($B$2)*MC_Shocks!S257)</f>
        <v>566.646463254114</v>
      </c>
      <c r="V260" s="0" t="n">
        <f aca="false">U260*EXP((Inputs!$B$6-Inputs!$B$7-0.5*Inputs!$B$8^2)*$B$2+Inputs!$B$8*SQRT($B$2)*MC_Shocks!T257)</f>
        <v>562.333071680026</v>
      </c>
      <c r="W260" s="0" t="n">
        <f aca="false">V260*EXP((Inputs!$B$6-Inputs!$B$7-0.5*Inputs!$B$8^2)*$B$2+Inputs!$B$8*SQRT($B$2)*MC_Shocks!U257)</f>
        <v>563.042580525454</v>
      </c>
      <c r="X260" s="0" t="n">
        <f aca="false">W260*EXP((Inputs!$B$6-Inputs!$B$7-0.5*Inputs!$B$8^2)*$B$2+Inputs!$B$8*SQRT($B$2)*MC_Shocks!V257)</f>
        <v>566.795303353178</v>
      </c>
      <c r="Y260" s="0" t="n">
        <f aca="false">X260*EXP((Inputs!$B$6-Inputs!$B$7-0.5*Inputs!$B$8^2)*$B$2+Inputs!$B$8*SQRT($B$2)*MC_Shocks!W257)</f>
        <v>568.295818626552</v>
      </c>
      <c r="Z260" s="0" t="n">
        <f aca="false">Y260*EXP((Inputs!$B$6-Inputs!$B$7-0.5*Inputs!$B$8^2)*$B$2+Inputs!$B$8*SQRT($B$2)*MC_Shocks!X257)</f>
        <v>566.49069175766</v>
      </c>
      <c r="AA260" s="0" t="n">
        <f aca="false">Z260*EXP((Inputs!$B$6-Inputs!$B$7-0.5*Inputs!$B$8^2)*$B$2+Inputs!$B$8*SQRT($B$2)*MC_Shocks!Y257)</f>
        <v>569.083391729562</v>
      </c>
      <c r="AB260" s="0" t="n">
        <f aca="false">AA260*EXP((Inputs!$B$6-Inputs!$B$7-0.5*Inputs!$B$8^2)*$B$2+Inputs!$B$8*SQRT($B$2)*MC_Shocks!Z257)</f>
        <v>572.861485459554</v>
      </c>
      <c r="AC260" s="0" t="n">
        <f aca="false">AB260*EXP((Inputs!$B$6-Inputs!$B$7-0.5*Inputs!$B$8^2)*$B$2+Inputs!$B$8*SQRT($B$2)*MC_Shocks!AA257)</f>
        <v>571.809056529774</v>
      </c>
      <c r="AD260" s="0" t="n">
        <f aca="false">AC260*EXP((Inputs!$B$6-Inputs!$B$7-0.5*Inputs!$B$8^2)*$B$2+Inputs!$B$8*SQRT($B$2)*MC_Shocks!AB257)</f>
        <v>570.752768401305</v>
      </c>
      <c r="AE260" s="0" t="n">
        <f aca="false">AD260*EXP((Inputs!$B$6-Inputs!$B$7-0.5*Inputs!$B$8^2)*$B$2+Inputs!$B$8*SQRT($B$2)*MC_Shocks!AC257)</f>
        <v>573.106764023035</v>
      </c>
      <c r="AF260" s="0" t="n">
        <f aca="false">AE260*EXP((Inputs!$B$6-Inputs!$B$7-0.5*Inputs!$B$8^2)*$B$2+Inputs!$B$8*SQRT($B$2)*MC_Shocks!AD257)</f>
        <v>575.306579370699</v>
      </c>
      <c r="AG260" s="0" t="n">
        <f aca="false">AF260*EXP((Inputs!$B$6-Inputs!$B$7-0.5*Inputs!$B$8^2)*$B$2+Inputs!$B$8*SQRT($B$2)*MC_Shocks!AE257)</f>
        <v>574.302674502793</v>
      </c>
      <c r="AH260" s="0" t="n">
        <f aca="false">AG260*EXP((Inputs!$B$6-Inputs!$B$7-0.5*Inputs!$B$8^2)*$B$2+Inputs!$B$8*SQRT($B$2)*MC_Shocks!AF257)</f>
        <v>580.99287249852</v>
      </c>
      <c r="AI260" s="0" t="n">
        <f aca="false">AH260*EXP((Inputs!$B$6-Inputs!$B$7-0.5*Inputs!$B$8^2)*$B$2+Inputs!$B$8*SQRT($B$2)*MC_Shocks!AG257)</f>
        <v>587.571635912</v>
      </c>
      <c r="AJ260" s="0" t="n">
        <f aca="false">AI260*EXP((Inputs!$B$6-Inputs!$B$7-0.5*Inputs!$B$8^2)*$B$2+Inputs!$B$8*SQRT($B$2)*MC_Shocks!AH257)</f>
        <v>590.985740722733</v>
      </c>
      <c r="AK260" s="0" t="n">
        <f aca="false">AJ260*EXP((Inputs!$B$6-Inputs!$B$7-0.5*Inputs!$B$8^2)*$B$2+Inputs!$B$8*SQRT($B$2)*MC_Shocks!AI257)</f>
        <v>592.04312906708</v>
      </c>
      <c r="AL260" s="0" t="n">
        <f aca="false">AK260*EXP((Inputs!$B$6-Inputs!$B$7-0.5*Inputs!$B$8^2)*$B$2+Inputs!$B$8*SQRT($B$2)*MC_Shocks!AJ257)</f>
        <v>590.640413898522</v>
      </c>
      <c r="AM260" s="0" t="n">
        <f aca="false">AL260*EXP((Inputs!$B$6-Inputs!$B$7-0.5*Inputs!$B$8^2)*$B$2+Inputs!$B$8*SQRT($B$2)*MC_Shocks!AK257)</f>
        <v>583.822956347179</v>
      </c>
      <c r="AN260" s="0" t="n">
        <f aca="false">AM260*EXP((Inputs!$B$6-Inputs!$B$7-0.5*Inputs!$B$8^2)*$B$2+Inputs!$B$8*SQRT($B$2)*MC_Shocks!AL257)</f>
        <v>579.918935456023</v>
      </c>
      <c r="AO260" s="0" t="n">
        <f aca="false">AN260*EXP((Inputs!$B$6-Inputs!$B$7-0.5*Inputs!$B$8^2)*$B$2+Inputs!$B$8*SQRT($B$2)*MC_Shocks!AM257)</f>
        <v>580.709969991764</v>
      </c>
      <c r="AP260" s="0" t="n">
        <f aca="false">AO260*EXP((Inputs!$B$6-Inputs!$B$7-0.5*Inputs!$B$8^2)*$B$2+Inputs!$B$8*SQRT($B$2)*MC_Shocks!AN257)</f>
        <v>580.852367399639</v>
      </c>
      <c r="AQ260" s="0" t="n">
        <f aca="false">AP260*EXP((Inputs!$B$6-Inputs!$B$7-0.5*Inputs!$B$8^2)*$B$2+Inputs!$B$8*SQRT($B$2)*MC_Shocks!AO257)</f>
        <v>585.545550575451</v>
      </c>
      <c r="AR260" s="0" t="n">
        <f aca="false">AQ260*EXP((Inputs!$B$6-Inputs!$B$7-0.5*Inputs!$B$8^2)*$B$2+Inputs!$B$8*SQRT($B$2)*MC_Shocks!AP257)</f>
        <v>585.686796335947</v>
      </c>
      <c r="AS260" s="0" t="n">
        <f aca="false">AR260*EXP((Inputs!$B$6-Inputs!$B$7-0.5*Inputs!$B$8^2)*$B$2+Inputs!$B$8*SQRT($B$2)*MC_Shocks!AQ257)</f>
        <v>587.08488343567</v>
      </c>
      <c r="AT260" s="0" t="n">
        <f aca="false">AS260*EXP((Inputs!$B$6-Inputs!$B$7-0.5*Inputs!$B$8^2)*$B$2+Inputs!$B$8*SQRT($B$2)*MC_Shocks!AR257)</f>
        <v>585.63904103255</v>
      </c>
      <c r="AU260" s="0" t="n">
        <f aca="false">AT260*EXP((Inputs!$B$6-Inputs!$B$7-0.5*Inputs!$B$8^2)*$B$2+Inputs!$B$8*SQRT($B$2)*MC_Shocks!AS257)</f>
        <v>589.550479507974</v>
      </c>
      <c r="AV260" s="0" t="n">
        <f aca="false">AU260*EXP((Inputs!$B$6-Inputs!$B$7-0.5*Inputs!$B$8^2)*$B$2+Inputs!$B$8*SQRT($B$2)*MC_Shocks!AT257)</f>
        <v>587.181939268532</v>
      </c>
      <c r="AW260" s="0" t="n">
        <f aca="false">AV260*EXP((Inputs!$B$6-Inputs!$B$7-0.5*Inputs!$B$8^2)*$B$2+Inputs!$B$8*SQRT($B$2)*MC_Shocks!AU257)</f>
        <v>580.140252623295</v>
      </c>
      <c r="AX260" s="0" t="n">
        <f aca="false">AW260*EXP((Inputs!$B$6-Inputs!$B$7-0.5*Inputs!$B$8^2)*$B$2+Inputs!$B$8*SQRT($B$2)*MC_Shocks!AV257)</f>
        <v>580.695780955467</v>
      </c>
      <c r="AY260" s="0" t="n">
        <f aca="false">AX260*EXP((Inputs!$B$6-Inputs!$B$7-0.5*Inputs!$B$8^2)*$B$2+Inputs!$B$8*SQRT($B$2)*MC_Shocks!AW257)</f>
        <v>578.902790373838</v>
      </c>
      <c r="AZ260" s="0" t="n">
        <f aca="false">AY260*EXP((Inputs!$B$6-Inputs!$B$7-0.5*Inputs!$B$8^2)*$B$2+Inputs!$B$8*SQRT($B$2)*MC_Shocks!AX257)</f>
        <v>575.796335266102</v>
      </c>
      <c r="BA260" s="0" t="n">
        <f aca="false">AZ260*EXP((Inputs!$B$6-Inputs!$B$7-0.5*Inputs!$B$8^2)*$B$2+Inputs!$B$8*SQRT($B$2)*MC_Shocks!AY257)</f>
        <v>577.686427005239</v>
      </c>
      <c r="BB260" s="0" t="n">
        <f aca="false">BA260*EXP((Inputs!$B$6-Inputs!$B$7-0.5*Inputs!$B$8^2)*$B$2+Inputs!$B$8*SQRT($B$2)*MC_Shocks!AZ257)</f>
        <v>576.714773978454</v>
      </c>
      <c r="BC260" s="0" t="n">
        <f aca="false">BB260*EXP((Inputs!$B$6-Inputs!$B$7-0.5*Inputs!$B$8^2)*$B$2+Inputs!$B$8*SQRT($B$2)*MC_Shocks!BA257)</f>
        <v>576.711563238484</v>
      </c>
      <c r="BD260" s="0" t="n">
        <f aca="false">BC260*EXP((Inputs!$B$6-Inputs!$B$7-0.5*Inputs!$B$8^2)*$B$2+Inputs!$B$8*SQRT($B$2)*MC_Shocks!BB257)</f>
        <v>576.319225524226</v>
      </c>
      <c r="BE260" s="0" t="n">
        <f aca="false">BD260*EXP((Inputs!$B$6-Inputs!$B$7-0.5*Inputs!$B$8^2)*$B$2+Inputs!$B$8*SQRT($B$2)*MC_Shocks!BC257)</f>
        <v>579.918920963424</v>
      </c>
      <c r="BF260" s="0" t="n">
        <f aca="false">BE260*EXP((Inputs!$B$6-Inputs!$B$7-0.5*Inputs!$B$8^2)*$B$2+Inputs!$B$8*SQRT($B$2)*MC_Shocks!BD257)</f>
        <v>579.860867872884</v>
      </c>
      <c r="BG260" s="0" t="n">
        <f aca="false">BF260*EXP((Inputs!$B$6-Inputs!$B$7-0.5*Inputs!$B$8^2)*$B$2+Inputs!$B$8*SQRT($B$2)*MC_Shocks!BE257)</f>
        <v>577.629071865395</v>
      </c>
      <c r="BH260" s="0" t="n">
        <f aca="false">BG260*EXP((Inputs!$B$6-Inputs!$B$7-0.5*Inputs!$B$8^2)*$B$2+Inputs!$B$8*SQRT($B$2)*MC_Shocks!BF257)</f>
        <v>571.071477074513</v>
      </c>
      <c r="BI260" s="0" t="n">
        <f aca="false">BH260*EXP((Inputs!$B$6-Inputs!$B$7-0.5*Inputs!$B$8^2)*$B$2+Inputs!$B$8*SQRT($B$2)*MC_Shocks!BG257)</f>
        <v>566.795659718424</v>
      </c>
      <c r="BJ260" s="0" t="n">
        <f aca="false">BI260*EXP((Inputs!$B$6-Inputs!$B$7-0.5*Inputs!$B$8^2)*$B$2+Inputs!$B$8*SQRT($B$2)*MC_Shocks!BH257)</f>
        <v>557.248937491302</v>
      </c>
      <c r="BK260" s="0" t="n">
        <f aca="false">BJ260*EXP((Inputs!$B$6-Inputs!$B$7-0.5*Inputs!$B$8^2)*$B$2+Inputs!$B$8*SQRT($B$2)*MC_Shocks!BI257)</f>
        <v>560.704333344872</v>
      </c>
      <c r="BL260" s="0" t="n">
        <f aca="false">BK260*EXP((Inputs!$B$6-Inputs!$B$7-0.5*Inputs!$B$8^2)*$B$2+Inputs!$B$8*SQRT($B$2)*MC_Shocks!BJ257)</f>
        <v>556.890133546464</v>
      </c>
      <c r="BM260" s="0" t="n">
        <f aca="false">BL260*EXP((Inputs!$B$6-Inputs!$B$7-0.5*Inputs!$B$8^2)*$B$2+Inputs!$B$8*SQRT($B$2)*MC_Shocks!BK257)</f>
        <v>556.133212530218</v>
      </c>
      <c r="BN260" s="0" t="n">
        <f aca="false">AVERAGE(C260:BM260)</f>
        <v>573.739193568296</v>
      </c>
      <c r="BO260" s="0" t="n">
        <f aca="false">MAX(B260:BM260)</f>
        <v>592.04312906708</v>
      </c>
      <c r="BP260" s="0" t="n">
        <f aca="false">MAX(BM260-Inputs!$B$4,0)</f>
        <v>0</v>
      </c>
      <c r="BQ260" s="0" t="n">
        <f aca="false">MAX(Inputs!$B$4-BM260,0)</f>
        <v>18.8667874697819</v>
      </c>
      <c r="BR260" s="0" t="n">
        <f aca="false">MAX(BN260-Inputs!$B$4,0)</f>
        <v>0</v>
      </c>
      <c r="BS260" s="0" t="n">
        <f aca="false">IF(BO260&gt;=Inputs!$B$9,0,MAX(BM260-Inputs!$B$4,0))</f>
        <v>0</v>
      </c>
    </row>
    <row r="261" customFormat="false" ht="15" hidden="false" customHeight="false" outlineLevel="0" collapsed="false">
      <c r="A261" s="0" t="n">
        <v>257</v>
      </c>
      <c r="B261" s="0" t="n">
        <f aca="false">Inputs!$B$3</f>
        <v>574.788024902344</v>
      </c>
      <c r="C261" s="0" t="n">
        <f aca="false">B261*EXP((Inputs!$B$6-Inputs!$B$7-0.5*Inputs!$B$8^2)*$B$2+Inputs!$B$8*SQRT($B$2)*MC_Shocks!A258)</f>
        <v>564.942540065217</v>
      </c>
      <c r="D261" s="0" t="n">
        <f aca="false">C261*EXP((Inputs!$B$6-Inputs!$B$7-0.5*Inputs!$B$8^2)*$B$2+Inputs!$B$8*SQRT($B$2)*MC_Shocks!B258)</f>
        <v>568.630338026095</v>
      </c>
      <c r="E261" s="0" t="n">
        <f aca="false">D261*EXP((Inputs!$B$6-Inputs!$B$7-0.5*Inputs!$B$8^2)*$B$2+Inputs!$B$8*SQRT($B$2)*MC_Shocks!C258)</f>
        <v>572.484901282225</v>
      </c>
      <c r="F261" s="0" t="n">
        <f aca="false">E261*EXP((Inputs!$B$6-Inputs!$B$7-0.5*Inputs!$B$8^2)*$B$2+Inputs!$B$8*SQRT($B$2)*MC_Shocks!D258)</f>
        <v>575.267786454698</v>
      </c>
      <c r="G261" s="0" t="n">
        <f aca="false">F261*EXP((Inputs!$B$6-Inputs!$B$7-0.5*Inputs!$B$8^2)*$B$2+Inputs!$B$8*SQRT($B$2)*MC_Shocks!E258)</f>
        <v>585.097650704892</v>
      </c>
      <c r="H261" s="0" t="n">
        <f aca="false">G261*EXP((Inputs!$B$6-Inputs!$B$7-0.5*Inputs!$B$8^2)*$B$2+Inputs!$B$8*SQRT($B$2)*MC_Shocks!F258)</f>
        <v>587.598492850292</v>
      </c>
      <c r="I261" s="0" t="n">
        <f aca="false">H261*EXP((Inputs!$B$6-Inputs!$B$7-0.5*Inputs!$B$8^2)*$B$2+Inputs!$B$8*SQRT($B$2)*MC_Shocks!G258)</f>
        <v>591.20355148928</v>
      </c>
      <c r="J261" s="0" t="n">
        <f aca="false">I261*EXP((Inputs!$B$6-Inputs!$B$7-0.5*Inputs!$B$8^2)*$B$2+Inputs!$B$8*SQRT($B$2)*MC_Shocks!H258)</f>
        <v>590.554329036282</v>
      </c>
      <c r="K261" s="0" t="n">
        <f aca="false">J261*EXP((Inputs!$B$6-Inputs!$B$7-0.5*Inputs!$B$8^2)*$B$2+Inputs!$B$8*SQRT($B$2)*MC_Shocks!I258)</f>
        <v>589.010981294949</v>
      </c>
      <c r="L261" s="0" t="n">
        <f aca="false">K261*EXP((Inputs!$B$6-Inputs!$B$7-0.5*Inputs!$B$8^2)*$B$2+Inputs!$B$8*SQRT($B$2)*MC_Shocks!J258)</f>
        <v>580.364041901803</v>
      </c>
      <c r="M261" s="0" t="n">
        <f aca="false">L261*EXP((Inputs!$B$6-Inputs!$B$7-0.5*Inputs!$B$8^2)*$B$2+Inputs!$B$8*SQRT($B$2)*MC_Shocks!K258)</f>
        <v>576.059075799548</v>
      </c>
      <c r="N261" s="0" t="n">
        <f aca="false">M261*EXP((Inputs!$B$6-Inputs!$B$7-0.5*Inputs!$B$8^2)*$B$2+Inputs!$B$8*SQRT($B$2)*MC_Shocks!L258)</f>
        <v>578.756073488947</v>
      </c>
      <c r="O261" s="0" t="n">
        <f aca="false">N261*EXP((Inputs!$B$6-Inputs!$B$7-0.5*Inputs!$B$8^2)*$B$2+Inputs!$B$8*SQRT($B$2)*MC_Shocks!M258)</f>
        <v>582.950639125659</v>
      </c>
      <c r="P261" s="0" t="n">
        <f aca="false">O261*EXP((Inputs!$B$6-Inputs!$B$7-0.5*Inputs!$B$8^2)*$B$2+Inputs!$B$8*SQRT($B$2)*MC_Shocks!N258)</f>
        <v>580.734956571758</v>
      </c>
      <c r="Q261" s="0" t="n">
        <f aca="false">P261*EXP((Inputs!$B$6-Inputs!$B$7-0.5*Inputs!$B$8^2)*$B$2+Inputs!$B$8*SQRT($B$2)*MC_Shocks!O258)</f>
        <v>586.9045229824</v>
      </c>
      <c r="R261" s="0" t="n">
        <f aca="false">Q261*EXP((Inputs!$B$6-Inputs!$B$7-0.5*Inputs!$B$8^2)*$B$2+Inputs!$B$8*SQRT($B$2)*MC_Shocks!P258)</f>
        <v>578.493662134974</v>
      </c>
      <c r="S261" s="0" t="n">
        <f aca="false">R261*EXP((Inputs!$B$6-Inputs!$B$7-0.5*Inputs!$B$8^2)*$B$2+Inputs!$B$8*SQRT($B$2)*MC_Shocks!Q258)</f>
        <v>573.160318847195</v>
      </c>
      <c r="T261" s="0" t="n">
        <f aca="false">S261*EXP((Inputs!$B$6-Inputs!$B$7-0.5*Inputs!$B$8^2)*$B$2+Inputs!$B$8*SQRT($B$2)*MC_Shocks!R258)</f>
        <v>575.351838092573</v>
      </c>
      <c r="U261" s="0" t="n">
        <f aca="false">T261*EXP((Inputs!$B$6-Inputs!$B$7-0.5*Inputs!$B$8^2)*$B$2+Inputs!$B$8*SQRT($B$2)*MC_Shocks!S258)</f>
        <v>583.279391986115</v>
      </c>
      <c r="V261" s="0" t="n">
        <f aca="false">U261*EXP((Inputs!$B$6-Inputs!$B$7-0.5*Inputs!$B$8^2)*$B$2+Inputs!$B$8*SQRT($B$2)*MC_Shocks!T258)</f>
        <v>577.102800311942</v>
      </c>
      <c r="W261" s="0" t="n">
        <f aca="false">V261*EXP((Inputs!$B$6-Inputs!$B$7-0.5*Inputs!$B$8^2)*$B$2+Inputs!$B$8*SQRT($B$2)*MC_Shocks!U258)</f>
        <v>577.681906224203</v>
      </c>
      <c r="X261" s="0" t="n">
        <f aca="false">W261*EXP((Inputs!$B$6-Inputs!$B$7-0.5*Inputs!$B$8^2)*$B$2+Inputs!$B$8*SQRT($B$2)*MC_Shocks!V258)</f>
        <v>572.09105234983</v>
      </c>
      <c r="Y261" s="0" t="n">
        <f aca="false">X261*EXP((Inputs!$B$6-Inputs!$B$7-0.5*Inputs!$B$8^2)*$B$2+Inputs!$B$8*SQRT($B$2)*MC_Shocks!W258)</f>
        <v>579.427774741359</v>
      </c>
      <c r="Z261" s="0" t="n">
        <f aca="false">Y261*EXP((Inputs!$B$6-Inputs!$B$7-0.5*Inputs!$B$8^2)*$B$2+Inputs!$B$8*SQRT($B$2)*MC_Shocks!X258)</f>
        <v>582.244328262222</v>
      </c>
      <c r="AA261" s="0" t="n">
        <f aca="false">Z261*EXP((Inputs!$B$6-Inputs!$B$7-0.5*Inputs!$B$8^2)*$B$2+Inputs!$B$8*SQRT($B$2)*MC_Shocks!Y258)</f>
        <v>582.275030611652</v>
      </c>
      <c r="AB261" s="0" t="n">
        <f aca="false">AA261*EXP((Inputs!$B$6-Inputs!$B$7-0.5*Inputs!$B$8^2)*$B$2+Inputs!$B$8*SQRT($B$2)*MC_Shocks!Z258)</f>
        <v>582.112966723977</v>
      </c>
      <c r="AC261" s="0" t="n">
        <f aca="false">AB261*EXP((Inputs!$B$6-Inputs!$B$7-0.5*Inputs!$B$8^2)*$B$2+Inputs!$B$8*SQRT($B$2)*MC_Shocks!AA258)</f>
        <v>584.250137834879</v>
      </c>
      <c r="AD261" s="0" t="n">
        <f aca="false">AC261*EXP((Inputs!$B$6-Inputs!$B$7-0.5*Inputs!$B$8^2)*$B$2+Inputs!$B$8*SQRT($B$2)*MC_Shocks!AB258)</f>
        <v>581.425294192838</v>
      </c>
      <c r="AE261" s="0" t="n">
        <f aca="false">AD261*EXP((Inputs!$B$6-Inputs!$B$7-0.5*Inputs!$B$8^2)*$B$2+Inputs!$B$8*SQRT($B$2)*MC_Shocks!AC258)</f>
        <v>586.425838053549</v>
      </c>
      <c r="AF261" s="0" t="n">
        <f aca="false">AE261*EXP((Inputs!$B$6-Inputs!$B$7-0.5*Inputs!$B$8^2)*$B$2+Inputs!$B$8*SQRT($B$2)*MC_Shocks!AD258)</f>
        <v>587.143956244052</v>
      </c>
      <c r="AG261" s="0" t="n">
        <f aca="false">AF261*EXP((Inputs!$B$6-Inputs!$B$7-0.5*Inputs!$B$8^2)*$B$2+Inputs!$B$8*SQRT($B$2)*MC_Shocks!AE258)</f>
        <v>586.63924544033</v>
      </c>
      <c r="AH261" s="0" t="n">
        <f aca="false">AG261*EXP((Inputs!$B$6-Inputs!$B$7-0.5*Inputs!$B$8^2)*$B$2+Inputs!$B$8*SQRT($B$2)*MC_Shocks!AF258)</f>
        <v>584.305149168034</v>
      </c>
      <c r="AI261" s="0" t="n">
        <f aca="false">AH261*EXP((Inputs!$B$6-Inputs!$B$7-0.5*Inputs!$B$8^2)*$B$2+Inputs!$B$8*SQRT($B$2)*MC_Shocks!AG258)</f>
        <v>581.070723546088</v>
      </c>
      <c r="AJ261" s="0" t="n">
        <f aca="false">AI261*EXP((Inputs!$B$6-Inputs!$B$7-0.5*Inputs!$B$8^2)*$B$2+Inputs!$B$8*SQRT($B$2)*MC_Shocks!AH258)</f>
        <v>586.333386218316</v>
      </c>
      <c r="AK261" s="0" t="n">
        <f aca="false">AJ261*EXP((Inputs!$B$6-Inputs!$B$7-0.5*Inputs!$B$8^2)*$B$2+Inputs!$B$8*SQRT($B$2)*MC_Shocks!AI258)</f>
        <v>593.568688416989</v>
      </c>
      <c r="AL261" s="0" t="n">
        <f aca="false">AK261*EXP((Inputs!$B$6-Inputs!$B$7-0.5*Inputs!$B$8^2)*$B$2+Inputs!$B$8*SQRT($B$2)*MC_Shocks!AJ258)</f>
        <v>587.638233367233</v>
      </c>
      <c r="AM261" s="0" t="n">
        <f aca="false">AL261*EXP((Inputs!$B$6-Inputs!$B$7-0.5*Inputs!$B$8^2)*$B$2+Inputs!$B$8*SQRT($B$2)*MC_Shocks!AK258)</f>
        <v>586.146408838249</v>
      </c>
      <c r="AN261" s="0" t="n">
        <f aca="false">AM261*EXP((Inputs!$B$6-Inputs!$B$7-0.5*Inputs!$B$8^2)*$B$2+Inputs!$B$8*SQRT($B$2)*MC_Shocks!AL258)</f>
        <v>589.692753813073</v>
      </c>
      <c r="AO261" s="0" t="n">
        <f aca="false">AN261*EXP((Inputs!$B$6-Inputs!$B$7-0.5*Inputs!$B$8^2)*$B$2+Inputs!$B$8*SQRT($B$2)*MC_Shocks!AM258)</f>
        <v>582.53585933111</v>
      </c>
      <c r="AP261" s="0" t="n">
        <f aca="false">AO261*EXP((Inputs!$B$6-Inputs!$B$7-0.5*Inputs!$B$8^2)*$B$2+Inputs!$B$8*SQRT($B$2)*MC_Shocks!AN258)</f>
        <v>582.056446408092</v>
      </c>
      <c r="AQ261" s="0" t="n">
        <f aca="false">AP261*EXP((Inputs!$B$6-Inputs!$B$7-0.5*Inputs!$B$8^2)*$B$2+Inputs!$B$8*SQRT($B$2)*MC_Shocks!AO258)</f>
        <v>576.690910433187</v>
      </c>
      <c r="AR261" s="0" t="n">
        <f aca="false">AQ261*EXP((Inputs!$B$6-Inputs!$B$7-0.5*Inputs!$B$8^2)*$B$2+Inputs!$B$8*SQRT($B$2)*MC_Shocks!AP258)</f>
        <v>576.4364764756</v>
      </c>
      <c r="AS261" s="0" t="n">
        <f aca="false">AR261*EXP((Inputs!$B$6-Inputs!$B$7-0.5*Inputs!$B$8^2)*$B$2+Inputs!$B$8*SQRT($B$2)*MC_Shocks!AQ258)</f>
        <v>567.143092848075</v>
      </c>
      <c r="AT261" s="0" t="n">
        <f aca="false">AS261*EXP((Inputs!$B$6-Inputs!$B$7-0.5*Inputs!$B$8^2)*$B$2+Inputs!$B$8*SQRT($B$2)*MC_Shocks!AR258)</f>
        <v>559.353088872572</v>
      </c>
      <c r="AU261" s="0" t="n">
        <f aca="false">AT261*EXP((Inputs!$B$6-Inputs!$B$7-0.5*Inputs!$B$8^2)*$B$2+Inputs!$B$8*SQRT($B$2)*MC_Shocks!AS258)</f>
        <v>560.511784978578</v>
      </c>
      <c r="AV261" s="0" t="n">
        <f aca="false">AU261*EXP((Inputs!$B$6-Inputs!$B$7-0.5*Inputs!$B$8^2)*$B$2+Inputs!$B$8*SQRT($B$2)*MC_Shocks!AT258)</f>
        <v>556.260751256001</v>
      </c>
      <c r="AW261" s="0" t="n">
        <f aca="false">AV261*EXP((Inputs!$B$6-Inputs!$B$7-0.5*Inputs!$B$8^2)*$B$2+Inputs!$B$8*SQRT($B$2)*MC_Shocks!AU258)</f>
        <v>553.472322778018</v>
      </c>
      <c r="AX261" s="0" t="n">
        <f aca="false">AW261*EXP((Inputs!$B$6-Inputs!$B$7-0.5*Inputs!$B$8^2)*$B$2+Inputs!$B$8*SQRT($B$2)*MC_Shocks!AV258)</f>
        <v>547.547257950279</v>
      </c>
      <c r="AY261" s="0" t="n">
        <f aca="false">AX261*EXP((Inputs!$B$6-Inputs!$B$7-0.5*Inputs!$B$8^2)*$B$2+Inputs!$B$8*SQRT($B$2)*MC_Shocks!AW258)</f>
        <v>551.80669886599</v>
      </c>
      <c r="AZ261" s="0" t="n">
        <f aca="false">AY261*EXP((Inputs!$B$6-Inputs!$B$7-0.5*Inputs!$B$8^2)*$B$2+Inputs!$B$8*SQRT($B$2)*MC_Shocks!AX258)</f>
        <v>548.863463375616</v>
      </c>
      <c r="BA261" s="0" t="n">
        <f aca="false">AZ261*EXP((Inputs!$B$6-Inputs!$B$7-0.5*Inputs!$B$8^2)*$B$2+Inputs!$B$8*SQRT($B$2)*MC_Shocks!AY258)</f>
        <v>544.32560017823</v>
      </c>
      <c r="BB261" s="0" t="n">
        <f aca="false">BA261*EXP((Inputs!$B$6-Inputs!$B$7-0.5*Inputs!$B$8^2)*$B$2+Inputs!$B$8*SQRT($B$2)*MC_Shocks!AZ258)</f>
        <v>552.025332252149</v>
      </c>
      <c r="BC261" s="0" t="n">
        <f aca="false">BB261*EXP((Inputs!$B$6-Inputs!$B$7-0.5*Inputs!$B$8^2)*$B$2+Inputs!$B$8*SQRT($B$2)*MC_Shocks!BA258)</f>
        <v>557.284013374934</v>
      </c>
      <c r="BD261" s="0" t="n">
        <f aca="false">BC261*EXP((Inputs!$B$6-Inputs!$B$7-0.5*Inputs!$B$8^2)*$B$2+Inputs!$B$8*SQRT($B$2)*MC_Shocks!BB258)</f>
        <v>566.42602268251</v>
      </c>
      <c r="BE261" s="0" t="n">
        <f aca="false">BD261*EXP((Inputs!$B$6-Inputs!$B$7-0.5*Inputs!$B$8^2)*$B$2+Inputs!$B$8*SQRT($B$2)*MC_Shocks!BC258)</f>
        <v>567.691425961383</v>
      </c>
      <c r="BF261" s="0" t="n">
        <f aca="false">BE261*EXP((Inputs!$B$6-Inputs!$B$7-0.5*Inputs!$B$8^2)*$B$2+Inputs!$B$8*SQRT($B$2)*MC_Shocks!BD258)</f>
        <v>564.522420328117</v>
      </c>
      <c r="BG261" s="0" t="n">
        <f aca="false">BF261*EXP((Inputs!$B$6-Inputs!$B$7-0.5*Inputs!$B$8^2)*$B$2+Inputs!$B$8*SQRT($B$2)*MC_Shocks!BE258)</f>
        <v>557.886919036415</v>
      </c>
      <c r="BH261" s="0" t="n">
        <f aca="false">BG261*EXP((Inputs!$B$6-Inputs!$B$7-0.5*Inputs!$B$8^2)*$B$2+Inputs!$B$8*SQRT($B$2)*MC_Shocks!BF258)</f>
        <v>557.611690237294</v>
      </c>
      <c r="BI261" s="0" t="n">
        <f aca="false">BH261*EXP((Inputs!$B$6-Inputs!$B$7-0.5*Inputs!$B$8^2)*$B$2+Inputs!$B$8*SQRT($B$2)*MC_Shocks!BG258)</f>
        <v>550.505754119472</v>
      </c>
      <c r="BJ261" s="0" t="n">
        <f aca="false">BI261*EXP((Inputs!$B$6-Inputs!$B$7-0.5*Inputs!$B$8^2)*$B$2+Inputs!$B$8*SQRT($B$2)*MC_Shocks!BH258)</f>
        <v>556.618467338731</v>
      </c>
      <c r="BK261" s="0" t="n">
        <f aca="false">BJ261*EXP((Inputs!$B$6-Inputs!$B$7-0.5*Inputs!$B$8^2)*$B$2+Inputs!$B$8*SQRT($B$2)*MC_Shocks!BI258)</f>
        <v>564.24424796338</v>
      </c>
      <c r="BL261" s="0" t="n">
        <f aca="false">BK261*EXP((Inputs!$B$6-Inputs!$B$7-0.5*Inputs!$B$8^2)*$B$2+Inputs!$B$8*SQRT($B$2)*MC_Shocks!BJ258)</f>
        <v>564.54619118318</v>
      </c>
      <c r="BM261" s="0" t="n">
        <f aca="false">BL261*EXP((Inputs!$B$6-Inputs!$B$7-0.5*Inputs!$B$8^2)*$B$2+Inputs!$B$8*SQRT($B$2)*MC_Shocks!BK258)</f>
        <v>562.881855766454</v>
      </c>
      <c r="BN261" s="0" t="n">
        <f aca="false">AVERAGE(C261:BM261)</f>
        <v>573.613791436335</v>
      </c>
      <c r="BO261" s="0" t="n">
        <f aca="false">MAX(B261:BM261)</f>
        <v>593.568688416989</v>
      </c>
      <c r="BP261" s="0" t="n">
        <f aca="false">MAX(BM261-Inputs!$B$4,0)</f>
        <v>0</v>
      </c>
      <c r="BQ261" s="0" t="n">
        <f aca="false">MAX(Inputs!$B$4-BM261,0)</f>
        <v>12.1181442335464</v>
      </c>
      <c r="BR261" s="0" t="n">
        <f aca="false">MAX(BN261-Inputs!$B$4,0)</f>
        <v>0</v>
      </c>
      <c r="BS261" s="0" t="n">
        <f aca="false">IF(BO261&gt;=Inputs!$B$9,0,MAX(BM261-Inputs!$B$4,0))</f>
        <v>0</v>
      </c>
    </row>
    <row r="262" customFormat="false" ht="15" hidden="false" customHeight="false" outlineLevel="0" collapsed="false">
      <c r="A262" s="0" t="n">
        <v>258</v>
      </c>
      <c r="B262" s="0" t="n">
        <f aca="false">Inputs!$B$3</f>
        <v>574.788024902344</v>
      </c>
      <c r="C262" s="0" t="n">
        <f aca="false">B262*EXP((Inputs!$B$6-Inputs!$B$7-0.5*Inputs!$B$8^2)*$B$2+Inputs!$B$8*SQRT($B$2)*MC_Shocks!A259)</f>
        <v>574.991359864224</v>
      </c>
      <c r="D262" s="0" t="n">
        <f aca="false">C262*EXP((Inputs!$B$6-Inputs!$B$7-0.5*Inputs!$B$8^2)*$B$2+Inputs!$B$8*SQRT($B$2)*MC_Shocks!B259)</f>
        <v>584.554652530578</v>
      </c>
      <c r="E262" s="0" t="n">
        <f aca="false">D262*EXP((Inputs!$B$6-Inputs!$B$7-0.5*Inputs!$B$8^2)*$B$2+Inputs!$B$8*SQRT($B$2)*MC_Shocks!C259)</f>
        <v>585.023251794488</v>
      </c>
      <c r="F262" s="0" t="n">
        <f aca="false">E262*EXP((Inputs!$B$6-Inputs!$B$7-0.5*Inputs!$B$8^2)*$B$2+Inputs!$B$8*SQRT($B$2)*MC_Shocks!D259)</f>
        <v>591.164444426816</v>
      </c>
      <c r="G262" s="0" t="n">
        <f aca="false">F262*EXP((Inputs!$B$6-Inputs!$B$7-0.5*Inputs!$B$8^2)*$B$2+Inputs!$B$8*SQRT($B$2)*MC_Shocks!E259)</f>
        <v>588.08768914543</v>
      </c>
      <c r="H262" s="0" t="n">
        <f aca="false">G262*EXP((Inputs!$B$6-Inputs!$B$7-0.5*Inputs!$B$8^2)*$B$2+Inputs!$B$8*SQRT($B$2)*MC_Shocks!F259)</f>
        <v>586.435205897906</v>
      </c>
      <c r="I262" s="0" t="n">
        <f aca="false">H262*EXP((Inputs!$B$6-Inputs!$B$7-0.5*Inputs!$B$8^2)*$B$2+Inputs!$B$8*SQRT($B$2)*MC_Shocks!G259)</f>
        <v>590.879759155339</v>
      </c>
      <c r="J262" s="0" t="n">
        <f aca="false">I262*EXP((Inputs!$B$6-Inputs!$B$7-0.5*Inputs!$B$8^2)*$B$2+Inputs!$B$8*SQRT($B$2)*MC_Shocks!H259)</f>
        <v>593.349355212944</v>
      </c>
      <c r="K262" s="0" t="n">
        <f aca="false">J262*EXP((Inputs!$B$6-Inputs!$B$7-0.5*Inputs!$B$8^2)*$B$2+Inputs!$B$8*SQRT($B$2)*MC_Shocks!I259)</f>
        <v>598.412541408551</v>
      </c>
      <c r="L262" s="0" t="n">
        <f aca="false">K262*EXP((Inputs!$B$6-Inputs!$B$7-0.5*Inputs!$B$8^2)*$B$2+Inputs!$B$8*SQRT($B$2)*MC_Shocks!J259)</f>
        <v>598.76664218849</v>
      </c>
      <c r="M262" s="0" t="n">
        <f aca="false">L262*EXP((Inputs!$B$6-Inputs!$B$7-0.5*Inputs!$B$8^2)*$B$2+Inputs!$B$8*SQRT($B$2)*MC_Shocks!K259)</f>
        <v>594.302925038317</v>
      </c>
      <c r="N262" s="0" t="n">
        <f aca="false">M262*EXP((Inputs!$B$6-Inputs!$B$7-0.5*Inputs!$B$8^2)*$B$2+Inputs!$B$8*SQRT($B$2)*MC_Shocks!L259)</f>
        <v>599.02493092612</v>
      </c>
      <c r="O262" s="0" t="n">
        <f aca="false">N262*EXP((Inputs!$B$6-Inputs!$B$7-0.5*Inputs!$B$8^2)*$B$2+Inputs!$B$8*SQRT($B$2)*MC_Shocks!M259)</f>
        <v>596.690745259914</v>
      </c>
      <c r="P262" s="0" t="n">
        <f aca="false">O262*EXP((Inputs!$B$6-Inputs!$B$7-0.5*Inputs!$B$8^2)*$B$2+Inputs!$B$8*SQRT($B$2)*MC_Shocks!N259)</f>
        <v>599.262543592985</v>
      </c>
      <c r="Q262" s="0" t="n">
        <f aca="false">P262*EXP((Inputs!$B$6-Inputs!$B$7-0.5*Inputs!$B$8^2)*$B$2+Inputs!$B$8*SQRT($B$2)*MC_Shocks!O259)</f>
        <v>603.100567969119</v>
      </c>
      <c r="R262" s="0" t="n">
        <f aca="false">Q262*EXP((Inputs!$B$6-Inputs!$B$7-0.5*Inputs!$B$8^2)*$B$2+Inputs!$B$8*SQRT($B$2)*MC_Shocks!P259)</f>
        <v>603.669798724329</v>
      </c>
      <c r="S262" s="0" t="n">
        <f aca="false">R262*EXP((Inputs!$B$6-Inputs!$B$7-0.5*Inputs!$B$8^2)*$B$2+Inputs!$B$8*SQRT($B$2)*MC_Shocks!Q259)</f>
        <v>608.705287651782</v>
      </c>
      <c r="T262" s="0" t="n">
        <f aca="false">S262*EXP((Inputs!$B$6-Inputs!$B$7-0.5*Inputs!$B$8^2)*$B$2+Inputs!$B$8*SQRT($B$2)*MC_Shocks!R259)</f>
        <v>611.442321870941</v>
      </c>
      <c r="U262" s="0" t="n">
        <f aca="false">T262*EXP((Inputs!$B$6-Inputs!$B$7-0.5*Inputs!$B$8^2)*$B$2+Inputs!$B$8*SQRT($B$2)*MC_Shocks!S259)</f>
        <v>617.338610363602</v>
      </c>
      <c r="V262" s="0" t="n">
        <f aca="false">U262*EXP((Inputs!$B$6-Inputs!$B$7-0.5*Inputs!$B$8^2)*$B$2+Inputs!$B$8*SQRT($B$2)*MC_Shocks!T259)</f>
        <v>607.848646625218</v>
      </c>
      <c r="W262" s="0" t="n">
        <f aca="false">V262*EXP((Inputs!$B$6-Inputs!$B$7-0.5*Inputs!$B$8^2)*$B$2+Inputs!$B$8*SQRT($B$2)*MC_Shocks!U259)</f>
        <v>607.735951803792</v>
      </c>
      <c r="X262" s="0" t="n">
        <f aca="false">W262*EXP((Inputs!$B$6-Inputs!$B$7-0.5*Inputs!$B$8^2)*$B$2+Inputs!$B$8*SQRT($B$2)*MC_Shocks!V259)</f>
        <v>611.176458774037</v>
      </c>
      <c r="Y262" s="0" t="n">
        <f aca="false">X262*EXP((Inputs!$B$6-Inputs!$B$7-0.5*Inputs!$B$8^2)*$B$2+Inputs!$B$8*SQRT($B$2)*MC_Shocks!W259)</f>
        <v>610.197426094867</v>
      </c>
      <c r="Z262" s="0" t="n">
        <f aca="false">Y262*EXP((Inputs!$B$6-Inputs!$B$7-0.5*Inputs!$B$8^2)*$B$2+Inputs!$B$8*SQRT($B$2)*MC_Shocks!X259)</f>
        <v>610.799024276291</v>
      </c>
      <c r="AA262" s="0" t="n">
        <f aca="false">Z262*EXP((Inputs!$B$6-Inputs!$B$7-0.5*Inputs!$B$8^2)*$B$2+Inputs!$B$8*SQRT($B$2)*MC_Shocks!Y259)</f>
        <v>611.928378346345</v>
      </c>
      <c r="AB262" s="0" t="n">
        <f aca="false">AA262*EXP((Inputs!$B$6-Inputs!$B$7-0.5*Inputs!$B$8^2)*$B$2+Inputs!$B$8*SQRT($B$2)*MC_Shocks!Z259)</f>
        <v>609.011660242872</v>
      </c>
      <c r="AC262" s="0" t="n">
        <f aca="false">AB262*EXP((Inputs!$B$6-Inputs!$B$7-0.5*Inputs!$B$8^2)*$B$2+Inputs!$B$8*SQRT($B$2)*MC_Shocks!AA259)</f>
        <v>605.420018540771</v>
      </c>
      <c r="AD262" s="0" t="n">
        <f aca="false">AC262*EXP((Inputs!$B$6-Inputs!$B$7-0.5*Inputs!$B$8^2)*$B$2+Inputs!$B$8*SQRT($B$2)*MC_Shocks!AB259)</f>
        <v>608.030615595355</v>
      </c>
      <c r="AE262" s="0" t="n">
        <f aca="false">AD262*EXP((Inputs!$B$6-Inputs!$B$7-0.5*Inputs!$B$8^2)*$B$2+Inputs!$B$8*SQRT($B$2)*MC_Shocks!AC259)</f>
        <v>610.872037908968</v>
      </c>
      <c r="AF262" s="0" t="n">
        <f aca="false">AE262*EXP((Inputs!$B$6-Inputs!$B$7-0.5*Inputs!$B$8^2)*$B$2+Inputs!$B$8*SQRT($B$2)*MC_Shocks!AD259)</f>
        <v>612.264151043833</v>
      </c>
      <c r="AG262" s="0" t="n">
        <f aca="false">AF262*EXP((Inputs!$B$6-Inputs!$B$7-0.5*Inputs!$B$8^2)*$B$2+Inputs!$B$8*SQRT($B$2)*MC_Shocks!AE259)</f>
        <v>623.606267247398</v>
      </c>
      <c r="AH262" s="0" t="n">
        <f aca="false">AG262*EXP((Inputs!$B$6-Inputs!$B$7-0.5*Inputs!$B$8^2)*$B$2+Inputs!$B$8*SQRT($B$2)*MC_Shocks!AF259)</f>
        <v>631.206751982868</v>
      </c>
      <c r="AI262" s="0" t="n">
        <f aca="false">AH262*EXP((Inputs!$B$6-Inputs!$B$7-0.5*Inputs!$B$8^2)*$B$2+Inputs!$B$8*SQRT($B$2)*MC_Shocks!AG259)</f>
        <v>624.45822512809</v>
      </c>
      <c r="AJ262" s="0" t="n">
        <f aca="false">AI262*EXP((Inputs!$B$6-Inputs!$B$7-0.5*Inputs!$B$8^2)*$B$2+Inputs!$B$8*SQRT($B$2)*MC_Shocks!AH259)</f>
        <v>616.420460875925</v>
      </c>
      <c r="AK262" s="0" t="n">
        <f aca="false">AJ262*EXP((Inputs!$B$6-Inputs!$B$7-0.5*Inputs!$B$8^2)*$B$2+Inputs!$B$8*SQRT($B$2)*MC_Shocks!AI259)</f>
        <v>617.69772393209</v>
      </c>
      <c r="AL262" s="0" t="n">
        <f aca="false">AK262*EXP((Inputs!$B$6-Inputs!$B$7-0.5*Inputs!$B$8^2)*$B$2+Inputs!$B$8*SQRT($B$2)*MC_Shocks!AJ259)</f>
        <v>614.93694972168</v>
      </c>
      <c r="AM262" s="0" t="n">
        <f aca="false">AL262*EXP((Inputs!$B$6-Inputs!$B$7-0.5*Inputs!$B$8^2)*$B$2+Inputs!$B$8*SQRT($B$2)*MC_Shocks!AK259)</f>
        <v>613.478325431984</v>
      </c>
      <c r="AN262" s="0" t="n">
        <f aca="false">AM262*EXP((Inputs!$B$6-Inputs!$B$7-0.5*Inputs!$B$8^2)*$B$2+Inputs!$B$8*SQRT($B$2)*MC_Shocks!AL259)</f>
        <v>598.732320269057</v>
      </c>
      <c r="AO262" s="0" t="n">
        <f aca="false">AN262*EXP((Inputs!$B$6-Inputs!$B$7-0.5*Inputs!$B$8^2)*$B$2+Inputs!$B$8*SQRT($B$2)*MC_Shocks!AM259)</f>
        <v>593.494177872611</v>
      </c>
      <c r="AP262" s="0" t="n">
        <f aca="false">AO262*EXP((Inputs!$B$6-Inputs!$B$7-0.5*Inputs!$B$8^2)*$B$2+Inputs!$B$8*SQRT($B$2)*MC_Shocks!AN259)</f>
        <v>594.152783257465</v>
      </c>
      <c r="AQ262" s="0" t="n">
        <f aca="false">AP262*EXP((Inputs!$B$6-Inputs!$B$7-0.5*Inputs!$B$8^2)*$B$2+Inputs!$B$8*SQRT($B$2)*MC_Shocks!AO259)</f>
        <v>598.730206360214</v>
      </c>
      <c r="AR262" s="0" t="n">
        <f aca="false">AQ262*EXP((Inputs!$B$6-Inputs!$B$7-0.5*Inputs!$B$8^2)*$B$2+Inputs!$B$8*SQRT($B$2)*MC_Shocks!AP259)</f>
        <v>606.466379735418</v>
      </c>
      <c r="AS262" s="0" t="n">
        <f aca="false">AR262*EXP((Inputs!$B$6-Inputs!$B$7-0.5*Inputs!$B$8^2)*$B$2+Inputs!$B$8*SQRT($B$2)*MC_Shocks!AQ259)</f>
        <v>605.545407686412</v>
      </c>
      <c r="AT262" s="0" t="n">
        <f aca="false">AS262*EXP((Inputs!$B$6-Inputs!$B$7-0.5*Inputs!$B$8^2)*$B$2+Inputs!$B$8*SQRT($B$2)*MC_Shocks!AR259)</f>
        <v>609.247129459847</v>
      </c>
      <c r="AU262" s="0" t="n">
        <f aca="false">AT262*EXP((Inputs!$B$6-Inputs!$B$7-0.5*Inputs!$B$8^2)*$B$2+Inputs!$B$8*SQRT($B$2)*MC_Shocks!AS259)</f>
        <v>616.218120018295</v>
      </c>
      <c r="AV262" s="0" t="n">
        <f aca="false">AU262*EXP((Inputs!$B$6-Inputs!$B$7-0.5*Inputs!$B$8^2)*$B$2+Inputs!$B$8*SQRT($B$2)*MC_Shocks!AT259)</f>
        <v>619.445397140025</v>
      </c>
      <c r="AW262" s="0" t="n">
        <f aca="false">AV262*EXP((Inputs!$B$6-Inputs!$B$7-0.5*Inputs!$B$8^2)*$B$2+Inputs!$B$8*SQRT($B$2)*MC_Shocks!AU259)</f>
        <v>624.841965649508</v>
      </c>
      <c r="AX262" s="0" t="n">
        <f aca="false">AW262*EXP((Inputs!$B$6-Inputs!$B$7-0.5*Inputs!$B$8^2)*$B$2+Inputs!$B$8*SQRT($B$2)*MC_Shocks!AV259)</f>
        <v>616.592937692551</v>
      </c>
      <c r="AY262" s="0" t="n">
        <f aca="false">AX262*EXP((Inputs!$B$6-Inputs!$B$7-0.5*Inputs!$B$8^2)*$B$2+Inputs!$B$8*SQRT($B$2)*MC_Shocks!AW259)</f>
        <v>612.353282948876</v>
      </c>
      <c r="AZ262" s="0" t="n">
        <f aca="false">AY262*EXP((Inputs!$B$6-Inputs!$B$7-0.5*Inputs!$B$8^2)*$B$2+Inputs!$B$8*SQRT($B$2)*MC_Shocks!AX259)</f>
        <v>612.449781733287</v>
      </c>
      <c r="BA262" s="0" t="n">
        <f aca="false">AZ262*EXP((Inputs!$B$6-Inputs!$B$7-0.5*Inputs!$B$8^2)*$B$2+Inputs!$B$8*SQRT($B$2)*MC_Shocks!AY259)</f>
        <v>605.358556988377</v>
      </c>
      <c r="BB262" s="0" t="n">
        <f aca="false">BA262*EXP((Inputs!$B$6-Inputs!$B$7-0.5*Inputs!$B$8^2)*$B$2+Inputs!$B$8*SQRT($B$2)*MC_Shocks!AZ259)</f>
        <v>605.044196003846</v>
      </c>
      <c r="BC262" s="0" t="n">
        <f aca="false">BB262*EXP((Inputs!$B$6-Inputs!$B$7-0.5*Inputs!$B$8^2)*$B$2+Inputs!$B$8*SQRT($B$2)*MC_Shocks!BA259)</f>
        <v>609.249802470197</v>
      </c>
      <c r="BD262" s="0" t="n">
        <f aca="false">BC262*EXP((Inputs!$B$6-Inputs!$B$7-0.5*Inputs!$B$8^2)*$B$2+Inputs!$B$8*SQRT($B$2)*MC_Shocks!BB259)</f>
        <v>601.989384919275</v>
      </c>
      <c r="BE262" s="0" t="n">
        <f aca="false">BD262*EXP((Inputs!$B$6-Inputs!$B$7-0.5*Inputs!$B$8^2)*$B$2+Inputs!$B$8*SQRT($B$2)*MC_Shocks!BC259)</f>
        <v>599.477826720549</v>
      </c>
      <c r="BF262" s="0" t="n">
        <f aca="false">BE262*EXP((Inputs!$B$6-Inputs!$B$7-0.5*Inputs!$B$8^2)*$B$2+Inputs!$B$8*SQRT($B$2)*MC_Shocks!BD259)</f>
        <v>604.48795752899</v>
      </c>
      <c r="BG262" s="0" t="n">
        <f aca="false">BF262*EXP((Inputs!$B$6-Inputs!$B$7-0.5*Inputs!$B$8^2)*$B$2+Inputs!$B$8*SQRT($B$2)*MC_Shocks!BE259)</f>
        <v>605.458501972395</v>
      </c>
      <c r="BH262" s="0" t="n">
        <f aca="false">BG262*EXP((Inputs!$B$6-Inputs!$B$7-0.5*Inputs!$B$8^2)*$B$2+Inputs!$B$8*SQRT($B$2)*MC_Shocks!BF259)</f>
        <v>609.736318315999</v>
      </c>
      <c r="BI262" s="0" t="n">
        <f aca="false">BH262*EXP((Inputs!$B$6-Inputs!$B$7-0.5*Inputs!$B$8^2)*$B$2+Inputs!$B$8*SQRT($B$2)*MC_Shocks!BG259)</f>
        <v>616.51991332084</v>
      </c>
      <c r="BJ262" s="0" t="n">
        <f aca="false">BI262*EXP((Inputs!$B$6-Inputs!$B$7-0.5*Inputs!$B$8^2)*$B$2+Inputs!$B$8*SQRT($B$2)*MC_Shocks!BH259)</f>
        <v>612.064469971025</v>
      </c>
      <c r="BK262" s="0" t="n">
        <f aca="false">BJ262*EXP((Inputs!$B$6-Inputs!$B$7-0.5*Inputs!$B$8^2)*$B$2+Inputs!$B$8*SQRT($B$2)*MC_Shocks!BI259)</f>
        <v>602.920061571521</v>
      </c>
      <c r="BL262" s="0" t="n">
        <f aca="false">BK262*EXP((Inputs!$B$6-Inputs!$B$7-0.5*Inputs!$B$8^2)*$B$2+Inputs!$B$8*SQRT($B$2)*MC_Shocks!BJ259)</f>
        <v>609.704083088608</v>
      </c>
      <c r="BM262" s="0" t="n">
        <f aca="false">BL262*EXP((Inputs!$B$6-Inputs!$B$7-0.5*Inputs!$B$8^2)*$B$2+Inputs!$B$8*SQRT($B$2)*MC_Shocks!BK259)</f>
        <v>607.044466467287</v>
      </c>
      <c r="BN262" s="0" t="n">
        <f aca="false">AVERAGE(C262:BM262)</f>
        <v>605.866938662805</v>
      </c>
      <c r="BO262" s="0" t="n">
        <f aca="false">MAX(B262:BM262)</f>
        <v>631.206751982868</v>
      </c>
      <c r="BP262" s="0" t="n">
        <f aca="false">MAX(BM262-Inputs!$B$4,0)</f>
        <v>32.0444664672866</v>
      </c>
      <c r="BQ262" s="0" t="n">
        <f aca="false">MAX(Inputs!$B$4-BM262,0)</f>
        <v>0</v>
      </c>
      <c r="BR262" s="0" t="n">
        <f aca="false">MAX(BN262-Inputs!$B$4,0)</f>
        <v>30.8669386628052</v>
      </c>
      <c r="BS262" s="0" t="n">
        <f aca="false">IF(BO262&gt;=Inputs!$B$9,0,MAX(BM262-Inputs!$B$4,0))</f>
        <v>0</v>
      </c>
    </row>
    <row r="263" customFormat="false" ht="15" hidden="false" customHeight="false" outlineLevel="0" collapsed="false">
      <c r="A263" s="0" t="n">
        <v>259</v>
      </c>
      <c r="B263" s="0" t="n">
        <f aca="false">Inputs!$B$3</f>
        <v>574.788024902344</v>
      </c>
      <c r="C263" s="0" t="n">
        <f aca="false">B263*EXP((Inputs!$B$6-Inputs!$B$7-0.5*Inputs!$B$8^2)*$B$2+Inputs!$B$8*SQRT($B$2)*MC_Shocks!A260)</f>
        <v>577.816977331807</v>
      </c>
      <c r="D263" s="0" t="n">
        <f aca="false">C263*EXP((Inputs!$B$6-Inputs!$B$7-0.5*Inputs!$B$8^2)*$B$2+Inputs!$B$8*SQRT($B$2)*MC_Shocks!B260)</f>
        <v>580.10890009007</v>
      </c>
      <c r="E263" s="0" t="n">
        <f aca="false">D263*EXP((Inputs!$B$6-Inputs!$B$7-0.5*Inputs!$B$8^2)*$B$2+Inputs!$B$8*SQRT($B$2)*MC_Shocks!C260)</f>
        <v>582.89648235057</v>
      </c>
      <c r="F263" s="0" t="n">
        <f aca="false">E263*EXP((Inputs!$B$6-Inputs!$B$7-0.5*Inputs!$B$8^2)*$B$2+Inputs!$B$8*SQRT($B$2)*MC_Shocks!D260)</f>
        <v>586.960744657898</v>
      </c>
      <c r="G263" s="0" t="n">
        <f aca="false">F263*EXP((Inputs!$B$6-Inputs!$B$7-0.5*Inputs!$B$8^2)*$B$2+Inputs!$B$8*SQRT($B$2)*MC_Shocks!E260)</f>
        <v>586.790203068271</v>
      </c>
      <c r="H263" s="0" t="n">
        <f aca="false">G263*EXP((Inputs!$B$6-Inputs!$B$7-0.5*Inputs!$B$8^2)*$B$2+Inputs!$B$8*SQRT($B$2)*MC_Shocks!F260)</f>
        <v>590.726758643694</v>
      </c>
      <c r="I263" s="0" t="n">
        <f aca="false">H263*EXP((Inputs!$B$6-Inputs!$B$7-0.5*Inputs!$B$8^2)*$B$2+Inputs!$B$8*SQRT($B$2)*MC_Shocks!G260)</f>
        <v>589.516304302485</v>
      </c>
      <c r="J263" s="0" t="n">
        <f aca="false">I263*EXP((Inputs!$B$6-Inputs!$B$7-0.5*Inputs!$B$8^2)*$B$2+Inputs!$B$8*SQRT($B$2)*MC_Shocks!H260)</f>
        <v>589.806927679008</v>
      </c>
      <c r="K263" s="0" t="n">
        <f aca="false">J263*EXP((Inputs!$B$6-Inputs!$B$7-0.5*Inputs!$B$8^2)*$B$2+Inputs!$B$8*SQRT($B$2)*MC_Shocks!I260)</f>
        <v>590.981748998932</v>
      </c>
      <c r="L263" s="0" t="n">
        <f aca="false">K263*EXP((Inputs!$B$6-Inputs!$B$7-0.5*Inputs!$B$8^2)*$B$2+Inputs!$B$8*SQRT($B$2)*MC_Shocks!J260)</f>
        <v>595.308125927848</v>
      </c>
      <c r="M263" s="0" t="n">
        <f aca="false">L263*EXP((Inputs!$B$6-Inputs!$B$7-0.5*Inputs!$B$8^2)*$B$2+Inputs!$B$8*SQRT($B$2)*MC_Shocks!K260)</f>
        <v>598.094616126025</v>
      </c>
      <c r="N263" s="0" t="n">
        <f aca="false">M263*EXP((Inputs!$B$6-Inputs!$B$7-0.5*Inputs!$B$8^2)*$B$2+Inputs!$B$8*SQRT($B$2)*MC_Shocks!L260)</f>
        <v>594.577340471647</v>
      </c>
      <c r="O263" s="0" t="n">
        <f aca="false">N263*EXP((Inputs!$B$6-Inputs!$B$7-0.5*Inputs!$B$8^2)*$B$2+Inputs!$B$8*SQRT($B$2)*MC_Shocks!M260)</f>
        <v>592.275188424881</v>
      </c>
      <c r="P263" s="0" t="n">
        <f aca="false">O263*EXP((Inputs!$B$6-Inputs!$B$7-0.5*Inputs!$B$8^2)*$B$2+Inputs!$B$8*SQRT($B$2)*MC_Shocks!N260)</f>
        <v>596.942388773292</v>
      </c>
      <c r="Q263" s="0" t="n">
        <f aca="false">P263*EXP((Inputs!$B$6-Inputs!$B$7-0.5*Inputs!$B$8^2)*$B$2+Inputs!$B$8*SQRT($B$2)*MC_Shocks!O260)</f>
        <v>596.528450384197</v>
      </c>
      <c r="R263" s="0" t="n">
        <f aca="false">Q263*EXP((Inputs!$B$6-Inputs!$B$7-0.5*Inputs!$B$8^2)*$B$2+Inputs!$B$8*SQRT($B$2)*MC_Shocks!P260)</f>
        <v>593.039222268594</v>
      </c>
      <c r="S263" s="0" t="n">
        <f aca="false">R263*EXP((Inputs!$B$6-Inputs!$B$7-0.5*Inputs!$B$8^2)*$B$2+Inputs!$B$8*SQRT($B$2)*MC_Shocks!Q260)</f>
        <v>601.00195869419</v>
      </c>
      <c r="T263" s="0" t="n">
        <f aca="false">S263*EXP((Inputs!$B$6-Inputs!$B$7-0.5*Inputs!$B$8^2)*$B$2+Inputs!$B$8*SQRT($B$2)*MC_Shocks!R260)</f>
        <v>598.473391940714</v>
      </c>
      <c r="U263" s="0" t="n">
        <f aca="false">T263*EXP((Inputs!$B$6-Inputs!$B$7-0.5*Inputs!$B$8^2)*$B$2+Inputs!$B$8*SQRT($B$2)*MC_Shocks!S260)</f>
        <v>601.684343978005</v>
      </c>
      <c r="V263" s="0" t="n">
        <f aca="false">U263*EXP((Inputs!$B$6-Inputs!$B$7-0.5*Inputs!$B$8^2)*$B$2+Inputs!$B$8*SQRT($B$2)*MC_Shocks!T260)</f>
        <v>599.023454224352</v>
      </c>
      <c r="W263" s="0" t="n">
        <f aca="false">V263*EXP((Inputs!$B$6-Inputs!$B$7-0.5*Inputs!$B$8^2)*$B$2+Inputs!$B$8*SQRT($B$2)*MC_Shocks!U260)</f>
        <v>602.718337617085</v>
      </c>
      <c r="X263" s="0" t="n">
        <f aca="false">W263*EXP((Inputs!$B$6-Inputs!$B$7-0.5*Inputs!$B$8^2)*$B$2+Inputs!$B$8*SQRT($B$2)*MC_Shocks!V260)</f>
        <v>611.46784675287</v>
      </c>
      <c r="Y263" s="0" t="n">
        <f aca="false">X263*EXP((Inputs!$B$6-Inputs!$B$7-0.5*Inputs!$B$8^2)*$B$2+Inputs!$B$8*SQRT($B$2)*MC_Shocks!W260)</f>
        <v>619.472265669216</v>
      </c>
      <c r="Z263" s="0" t="n">
        <f aca="false">Y263*EXP((Inputs!$B$6-Inputs!$B$7-0.5*Inputs!$B$8^2)*$B$2+Inputs!$B$8*SQRT($B$2)*MC_Shocks!X260)</f>
        <v>619.294423190016</v>
      </c>
      <c r="AA263" s="0" t="n">
        <f aca="false">Z263*EXP((Inputs!$B$6-Inputs!$B$7-0.5*Inputs!$B$8^2)*$B$2+Inputs!$B$8*SQRT($B$2)*MC_Shocks!Y260)</f>
        <v>618.078061214338</v>
      </c>
      <c r="AB263" s="0" t="n">
        <f aca="false">AA263*EXP((Inputs!$B$6-Inputs!$B$7-0.5*Inputs!$B$8^2)*$B$2+Inputs!$B$8*SQRT($B$2)*MC_Shocks!Z260)</f>
        <v>622.586763873416</v>
      </c>
      <c r="AC263" s="0" t="n">
        <f aca="false">AB263*EXP((Inputs!$B$6-Inputs!$B$7-0.5*Inputs!$B$8^2)*$B$2+Inputs!$B$8*SQRT($B$2)*MC_Shocks!AA260)</f>
        <v>619.499192129861</v>
      </c>
      <c r="AD263" s="0" t="n">
        <f aca="false">AC263*EXP((Inputs!$B$6-Inputs!$B$7-0.5*Inputs!$B$8^2)*$B$2+Inputs!$B$8*SQRT($B$2)*MC_Shocks!AB260)</f>
        <v>627.777935811459</v>
      </c>
      <c r="AE263" s="0" t="n">
        <f aca="false">AD263*EXP((Inputs!$B$6-Inputs!$B$7-0.5*Inputs!$B$8^2)*$B$2+Inputs!$B$8*SQRT($B$2)*MC_Shocks!AC260)</f>
        <v>628.166359292452</v>
      </c>
      <c r="AF263" s="0" t="n">
        <f aca="false">AE263*EXP((Inputs!$B$6-Inputs!$B$7-0.5*Inputs!$B$8^2)*$B$2+Inputs!$B$8*SQRT($B$2)*MC_Shocks!AD260)</f>
        <v>634.290027648999</v>
      </c>
      <c r="AG263" s="0" t="n">
        <f aca="false">AF263*EXP((Inputs!$B$6-Inputs!$B$7-0.5*Inputs!$B$8^2)*$B$2+Inputs!$B$8*SQRT($B$2)*MC_Shocks!AE260)</f>
        <v>637.638574273592</v>
      </c>
      <c r="AH263" s="0" t="n">
        <f aca="false">AG263*EXP((Inputs!$B$6-Inputs!$B$7-0.5*Inputs!$B$8^2)*$B$2+Inputs!$B$8*SQRT($B$2)*MC_Shocks!AF260)</f>
        <v>637.45898692396</v>
      </c>
      <c r="AI263" s="0" t="n">
        <f aca="false">AH263*EXP((Inputs!$B$6-Inputs!$B$7-0.5*Inputs!$B$8^2)*$B$2+Inputs!$B$8*SQRT($B$2)*MC_Shocks!AG260)</f>
        <v>641.88547125768</v>
      </c>
      <c r="AJ263" s="0" t="n">
        <f aca="false">AI263*EXP((Inputs!$B$6-Inputs!$B$7-0.5*Inputs!$B$8^2)*$B$2+Inputs!$B$8*SQRT($B$2)*MC_Shocks!AH260)</f>
        <v>643.90737359571</v>
      </c>
      <c r="AK263" s="0" t="n">
        <f aca="false">AJ263*EXP((Inputs!$B$6-Inputs!$B$7-0.5*Inputs!$B$8^2)*$B$2+Inputs!$B$8*SQRT($B$2)*MC_Shocks!AI260)</f>
        <v>638.847857956825</v>
      </c>
      <c r="AL263" s="0" t="n">
        <f aca="false">AK263*EXP((Inputs!$B$6-Inputs!$B$7-0.5*Inputs!$B$8^2)*$B$2+Inputs!$B$8*SQRT($B$2)*MC_Shocks!AJ260)</f>
        <v>641.838760624849</v>
      </c>
      <c r="AM263" s="0" t="n">
        <f aca="false">AL263*EXP((Inputs!$B$6-Inputs!$B$7-0.5*Inputs!$B$8^2)*$B$2+Inputs!$B$8*SQRT($B$2)*MC_Shocks!AK260)</f>
        <v>637.657901678428</v>
      </c>
      <c r="AN263" s="0" t="n">
        <f aca="false">AM263*EXP((Inputs!$B$6-Inputs!$B$7-0.5*Inputs!$B$8^2)*$B$2+Inputs!$B$8*SQRT($B$2)*MC_Shocks!AL260)</f>
        <v>643.458917921184</v>
      </c>
      <c r="AO263" s="0" t="n">
        <f aca="false">AN263*EXP((Inputs!$B$6-Inputs!$B$7-0.5*Inputs!$B$8^2)*$B$2+Inputs!$B$8*SQRT($B$2)*MC_Shocks!AM260)</f>
        <v>640.820633755519</v>
      </c>
      <c r="AP263" s="0" t="n">
        <f aca="false">AO263*EXP((Inputs!$B$6-Inputs!$B$7-0.5*Inputs!$B$8^2)*$B$2+Inputs!$B$8*SQRT($B$2)*MC_Shocks!AN260)</f>
        <v>633.59377479985</v>
      </c>
      <c r="AQ263" s="0" t="n">
        <f aca="false">AP263*EXP((Inputs!$B$6-Inputs!$B$7-0.5*Inputs!$B$8^2)*$B$2+Inputs!$B$8*SQRT($B$2)*MC_Shocks!AO260)</f>
        <v>646.20048402293</v>
      </c>
      <c r="AR263" s="0" t="n">
        <f aca="false">AQ263*EXP((Inputs!$B$6-Inputs!$B$7-0.5*Inputs!$B$8^2)*$B$2+Inputs!$B$8*SQRT($B$2)*MC_Shocks!AP260)</f>
        <v>650.359878627095</v>
      </c>
      <c r="AS263" s="0" t="n">
        <f aca="false">AR263*EXP((Inputs!$B$6-Inputs!$B$7-0.5*Inputs!$B$8^2)*$B$2+Inputs!$B$8*SQRT($B$2)*MC_Shocks!AQ260)</f>
        <v>647.450476287691</v>
      </c>
      <c r="AT263" s="0" t="n">
        <f aca="false">AS263*EXP((Inputs!$B$6-Inputs!$B$7-0.5*Inputs!$B$8^2)*$B$2+Inputs!$B$8*SQRT($B$2)*MC_Shocks!AR260)</f>
        <v>648.555372094743</v>
      </c>
      <c r="AU263" s="0" t="n">
        <f aca="false">AT263*EXP((Inputs!$B$6-Inputs!$B$7-0.5*Inputs!$B$8^2)*$B$2+Inputs!$B$8*SQRT($B$2)*MC_Shocks!AS260)</f>
        <v>646.709647880841</v>
      </c>
      <c r="AV263" s="0" t="n">
        <f aca="false">AU263*EXP((Inputs!$B$6-Inputs!$B$7-0.5*Inputs!$B$8^2)*$B$2+Inputs!$B$8*SQRT($B$2)*MC_Shocks!AT260)</f>
        <v>649.877020404014</v>
      </c>
      <c r="AW263" s="0" t="n">
        <f aca="false">AV263*EXP((Inputs!$B$6-Inputs!$B$7-0.5*Inputs!$B$8^2)*$B$2+Inputs!$B$8*SQRT($B$2)*MC_Shocks!AU260)</f>
        <v>649.492026663914</v>
      </c>
      <c r="AX263" s="0" t="n">
        <f aca="false">AW263*EXP((Inputs!$B$6-Inputs!$B$7-0.5*Inputs!$B$8^2)*$B$2+Inputs!$B$8*SQRT($B$2)*MC_Shocks!AV260)</f>
        <v>650.355976458661</v>
      </c>
      <c r="AY263" s="0" t="n">
        <f aca="false">AX263*EXP((Inputs!$B$6-Inputs!$B$7-0.5*Inputs!$B$8^2)*$B$2+Inputs!$B$8*SQRT($B$2)*MC_Shocks!AW260)</f>
        <v>644.41970344637</v>
      </c>
      <c r="AZ263" s="0" t="n">
        <f aca="false">AY263*EXP((Inputs!$B$6-Inputs!$B$7-0.5*Inputs!$B$8^2)*$B$2+Inputs!$B$8*SQRT($B$2)*MC_Shocks!AX260)</f>
        <v>643.181042915054</v>
      </c>
      <c r="BA263" s="0" t="n">
        <f aca="false">AZ263*EXP((Inputs!$B$6-Inputs!$B$7-0.5*Inputs!$B$8^2)*$B$2+Inputs!$B$8*SQRT($B$2)*MC_Shocks!AY260)</f>
        <v>641.521297682285</v>
      </c>
      <c r="BB263" s="0" t="n">
        <f aca="false">BA263*EXP((Inputs!$B$6-Inputs!$B$7-0.5*Inputs!$B$8^2)*$B$2+Inputs!$B$8*SQRT($B$2)*MC_Shocks!AZ260)</f>
        <v>643.681549170124</v>
      </c>
      <c r="BC263" s="0" t="n">
        <f aca="false">BB263*EXP((Inputs!$B$6-Inputs!$B$7-0.5*Inputs!$B$8^2)*$B$2+Inputs!$B$8*SQRT($B$2)*MC_Shocks!BA260)</f>
        <v>646.237190147184</v>
      </c>
      <c r="BD263" s="0" t="n">
        <f aca="false">BC263*EXP((Inputs!$B$6-Inputs!$B$7-0.5*Inputs!$B$8^2)*$B$2+Inputs!$B$8*SQRT($B$2)*MC_Shocks!BB260)</f>
        <v>648.519711449908</v>
      </c>
      <c r="BE263" s="0" t="n">
        <f aca="false">BD263*EXP((Inputs!$B$6-Inputs!$B$7-0.5*Inputs!$B$8^2)*$B$2+Inputs!$B$8*SQRT($B$2)*MC_Shocks!BC260)</f>
        <v>646.554537675205</v>
      </c>
      <c r="BF263" s="0" t="n">
        <f aca="false">BE263*EXP((Inputs!$B$6-Inputs!$B$7-0.5*Inputs!$B$8^2)*$B$2+Inputs!$B$8*SQRT($B$2)*MC_Shocks!BD260)</f>
        <v>648.778610312925</v>
      </c>
      <c r="BG263" s="0" t="n">
        <f aca="false">BF263*EXP((Inputs!$B$6-Inputs!$B$7-0.5*Inputs!$B$8^2)*$B$2+Inputs!$B$8*SQRT($B$2)*MC_Shocks!BE260)</f>
        <v>647.349988840241</v>
      </c>
      <c r="BH263" s="0" t="n">
        <f aca="false">BG263*EXP((Inputs!$B$6-Inputs!$B$7-0.5*Inputs!$B$8^2)*$B$2+Inputs!$B$8*SQRT($B$2)*MC_Shocks!BF260)</f>
        <v>636.839297437179</v>
      </c>
      <c r="BI263" s="0" t="n">
        <f aca="false">BH263*EXP((Inputs!$B$6-Inputs!$B$7-0.5*Inputs!$B$8^2)*$B$2+Inputs!$B$8*SQRT($B$2)*MC_Shocks!BG260)</f>
        <v>632.513189190676</v>
      </c>
      <c r="BJ263" s="0" t="n">
        <f aca="false">BI263*EXP((Inputs!$B$6-Inputs!$B$7-0.5*Inputs!$B$8^2)*$B$2+Inputs!$B$8*SQRT($B$2)*MC_Shocks!BH260)</f>
        <v>634.211016422896</v>
      </c>
      <c r="BK263" s="0" t="n">
        <f aca="false">BJ263*EXP((Inputs!$B$6-Inputs!$B$7-0.5*Inputs!$B$8^2)*$B$2+Inputs!$B$8*SQRT($B$2)*MC_Shocks!BI260)</f>
        <v>628.255466208905</v>
      </c>
      <c r="BL263" s="0" t="n">
        <f aca="false">BK263*EXP((Inputs!$B$6-Inputs!$B$7-0.5*Inputs!$B$8^2)*$B$2+Inputs!$B$8*SQRT($B$2)*MC_Shocks!BJ260)</f>
        <v>630.35203611356</v>
      </c>
      <c r="BM263" s="0" t="n">
        <f aca="false">BL263*EXP((Inputs!$B$6-Inputs!$B$7-0.5*Inputs!$B$8^2)*$B$2+Inputs!$B$8*SQRT($B$2)*MC_Shocks!BK260)</f>
        <v>640.68706586264</v>
      </c>
      <c r="BN263" s="0" t="n">
        <f aca="false">AVERAGE(C263:BM263)</f>
        <v>622.93834253395</v>
      </c>
      <c r="BO263" s="0" t="n">
        <f aca="false">MAX(B263:BM263)</f>
        <v>650.359878627095</v>
      </c>
      <c r="BP263" s="0" t="n">
        <f aca="false">MAX(BM263-Inputs!$B$4,0)</f>
        <v>65.6870658626398</v>
      </c>
      <c r="BQ263" s="0" t="n">
        <f aca="false">MAX(Inputs!$B$4-BM263,0)</f>
        <v>0</v>
      </c>
      <c r="BR263" s="0" t="n">
        <f aca="false">MAX(BN263-Inputs!$B$4,0)</f>
        <v>47.9383425339497</v>
      </c>
      <c r="BS263" s="0" t="n">
        <f aca="false">IF(BO263&gt;=Inputs!$B$9,0,MAX(BM263-Inputs!$B$4,0))</f>
        <v>0</v>
      </c>
    </row>
    <row r="264" customFormat="false" ht="15" hidden="false" customHeight="false" outlineLevel="0" collapsed="false">
      <c r="A264" s="0" t="n">
        <v>260</v>
      </c>
      <c r="B264" s="0" t="n">
        <f aca="false">Inputs!$B$3</f>
        <v>574.788024902344</v>
      </c>
      <c r="C264" s="0" t="n">
        <f aca="false">B264*EXP((Inputs!$B$6-Inputs!$B$7-0.5*Inputs!$B$8^2)*$B$2+Inputs!$B$8*SQRT($B$2)*MC_Shocks!A261)</f>
        <v>579.457752971211</v>
      </c>
      <c r="D264" s="0" t="n">
        <f aca="false">C264*EXP((Inputs!$B$6-Inputs!$B$7-0.5*Inputs!$B$8^2)*$B$2+Inputs!$B$8*SQRT($B$2)*MC_Shocks!B261)</f>
        <v>588.177047989442</v>
      </c>
      <c r="E264" s="0" t="n">
        <f aca="false">D264*EXP((Inputs!$B$6-Inputs!$B$7-0.5*Inputs!$B$8^2)*$B$2+Inputs!$B$8*SQRT($B$2)*MC_Shocks!C261)</f>
        <v>589.875132734778</v>
      </c>
      <c r="F264" s="0" t="n">
        <f aca="false">E264*EXP((Inputs!$B$6-Inputs!$B$7-0.5*Inputs!$B$8^2)*$B$2+Inputs!$B$8*SQRT($B$2)*MC_Shocks!D261)</f>
        <v>589.844587096986</v>
      </c>
      <c r="G264" s="0" t="n">
        <f aca="false">F264*EXP((Inputs!$B$6-Inputs!$B$7-0.5*Inputs!$B$8^2)*$B$2+Inputs!$B$8*SQRT($B$2)*MC_Shocks!E261)</f>
        <v>582.10701560085</v>
      </c>
      <c r="H264" s="0" t="n">
        <f aca="false">G264*EXP((Inputs!$B$6-Inputs!$B$7-0.5*Inputs!$B$8^2)*$B$2+Inputs!$B$8*SQRT($B$2)*MC_Shocks!F261)</f>
        <v>580.654045028465</v>
      </c>
      <c r="I264" s="0" t="n">
        <f aca="false">H264*EXP((Inputs!$B$6-Inputs!$B$7-0.5*Inputs!$B$8^2)*$B$2+Inputs!$B$8*SQRT($B$2)*MC_Shocks!G261)</f>
        <v>581.719036323237</v>
      </c>
      <c r="J264" s="0" t="n">
        <f aca="false">I264*EXP((Inputs!$B$6-Inputs!$B$7-0.5*Inputs!$B$8^2)*$B$2+Inputs!$B$8*SQRT($B$2)*MC_Shocks!H261)</f>
        <v>577.958612427558</v>
      </c>
      <c r="K264" s="0" t="n">
        <f aca="false">J264*EXP((Inputs!$B$6-Inputs!$B$7-0.5*Inputs!$B$8^2)*$B$2+Inputs!$B$8*SQRT($B$2)*MC_Shocks!I261)</f>
        <v>588.241418407163</v>
      </c>
      <c r="L264" s="0" t="n">
        <f aca="false">K264*EXP((Inputs!$B$6-Inputs!$B$7-0.5*Inputs!$B$8^2)*$B$2+Inputs!$B$8*SQRT($B$2)*MC_Shocks!J261)</f>
        <v>587.198337332305</v>
      </c>
      <c r="M264" s="0" t="n">
        <f aca="false">L264*EXP((Inputs!$B$6-Inputs!$B$7-0.5*Inputs!$B$8^2)*$B$2+Inputs!$B$8*SQRT($B$2)*MC_Shocks!K261)</f>
        <v>583.673487651792</v>
      </c>
      <c r="N264" s="0" t="n">
        <f aca="false">M264*EXP((Inputs!$B$6-Inputs!$B$7-0.5*Inputs!$B$8^2)*$B$2+Inputs!$B$8*SQRT($B$2)*MC_Shocks!L261)</f>
        <v>590.615742882965</v>
      </c>
      <c r="O264" s="0" t="n">
        <f aca="false">N264*EXP((Inputs!$B$6-Inputs!$B$7-0.5*Inputs!$B$8^2)*$B$2+Inputs!$B$8*SQRT($B$2)*MC_Shocks!M261)</f>
        <v>585.336324799218</v>
      </c>
      <c r="P264" s="0" t="n">
        <f aca="false">O264*EXP((Inputs!$B$6-Inputs!$B$7-0.5*Inputs!$B$8^2)*$B$2+Inputs!$B$8*SQRT($B$2)*MC_Shocks!N261)</f>
        <v>583.821710011763</v>
      </c>
      <c r="Q264" s="0" t="n">
        <f aca="false">P264*EXP((Inputs!$B$6-Inputs!$B$7-0.5*Inputs!$B$8^2)*$B$2+Inputs!$B$8*SQRT($B$2)*MC_Shocks!O261)</f>
        <v>585.8035155608</v>
      </c>
      <c r="R264" s="0" t="n">
        <f aca="false">Q264*EXP((Inputs!$B$6-Inputs!$B$7-0.5*Inputs!$B$8^2)*$B$2+Inputs!$B$8*SQRT($B$2)*MC_Shocks!P261)</f>
        <v>582.925231072579</v>
      </c>
      <c r="S264" s="0" t="n">
        <f aca="false">R264*EXP((Inputs!$B$6-Inputs!$B$7-0.5*Inputs!$B$8^2)*$B$2+Inputs!$B$8*SQRT($B$2)*MC_Shocks!Q261)</f>
        <v>572.572828912515</v>
      </c>
      <c r="T264" s="0" t="n">
        <f aca="false">S264*EXP((Inputs!$B$6-Inputs!$B$7-0.5*Inputs!$B$8^2)*$B$2+Inputs!$B$8*SQRT($B$2)*MC_Shocks!R261)</f>
        <v>571.801286170836</v>
      </c>
      <c r="U264" s="0" t="n">
        <f aca="false">T264*EXP((Inputs!$B$6-Inputs!$B$7-0.5*Inputs!$B$8^2)*$B$2+Inputs!$B$8*SQRT($B$2)*MC_Shocks!S261)</f>
        <v>570.730279388716</v>
      </c>
      <c r="V264" s="0" t="n">
        <f aca="false">U264*EXP((Inputs!$B$6-Inputs!$B$7-0.5*Inputs!$B$8^2)*$B$2+Inputs!$B$8*SQRT($B$2)*MC_Shocks!T261)</f>
        <v>572.867901945934</v>
      </c>
      <c r="W264" s="0" t="n">
        <f aca="false">V264*EXP((Inputs!$B$6-Inputs!$B$7-0.5*Inputs!$B$8^2)*$B$2+Inputs!$B$8*SQRT($B$2)*MC_Shocks!U261)</f>
        <v>576.797506204059</v>
      </c>
      <c r="X264" s="0" t="n">
        <f aca="false">W264*EXP((Inputs!$B$6-Inputs!$B$7-0.5*Inputs!$B$8^2)*$B$2+Inputs!$B$8*SQRT($B$2)*MC_Shocks!V261)</f>
        <v>573.064667745581</v>
      </c>
      <c r="Y264" s="0" t="n">
        <f aca="false">X264*EXP((Inputs!$B$6-Inputs!$B$7-0.5*Inputs!$B$8^2)*$B$2+Inputs!$B$8*SQRT($B$2)*MC_Shocks!W261)</f>
        <v>577.024182193947</v>
      </c>
      <c r="Z264" s="0" t="n">
        <f aca="false">Y264*EXP((Inputs!$B$6-Inputs!$B$7-0.5*Inputs!$B$8^2)*$B$2+Inputs!$B$8*SQRT($B$2)*MC_Shocks!X261)</f>
        <v>576.751081026177</v>
      </c>
      <c r="AA264" s="0" t="n">
        <f aca="false">Z264*EXP((Inputs!$B$6-Inputs!$B$7-0.5*Inputs!$B$8^2)*$B$2+Inputs!$B$8*SQRT($B$2)*MC_Shocks!Y261)</f>
        <v>578.995286625349</v>
      </c>
      <c r="AB264" s="0" t="n">
        <f aca="false">AA264*EXP((Inputs!$B$6-Inputs!$B$7-0.5*Inputs!$B$8^2)*$B$2+Inputs!$B$8*SQRT($B$2)*MC_Shocks!Z261)</f>
        <v>576.853847066214</v>
      </c>
      <c r="AC264" s="0" t="n">
        <f aca="false">AB264*EXP((Inputs!$B$6-Inputs!$B$7-0.5*Inputs!$B$8^2)*$B$2+Inputs!$B$8*SQRT($B$2)*MC_Shocks!AA261)</f>
        <v>575.383247231339</v>
      </c>
      <c r="AD264" s="0" t="n">
        <f aca="false">AC264*EXP((Inputs!$B$6-Inputs!$B$7-0.5*Inputs!$B$8^2)*$B$2+Inputs!$B$8*SQRT($B$2)*MC_Shocks!AB261)</f>
        <v>570.720672256548</v>
      </c>
      <c r="AE264" s="0" t="n">
        <f aca="false">AD264*EXP((Inputs!$B$6-Inputs!$B$7-0.5*Inputs!$B$8^2)*$B$2+Inputs!$B$8*SQRT($B$2)*MC_Shocks!AC261)</f>
        <v>573.088507092985</v>
      </c>
      <c r="AF264" s="0" t="n">
        <f aca="false">AE264*EXP((Inputs!$B$6-Inputs!$B$7-0.5*Inputs!$B$8^2)*$B$2+Inputs!$B$8*SQRT($B$2)*MC_Shocks!AD261)</f>
        <v>574.370927330611</v>
      </c>
      <c r="AG264" s="0" t="n">
        <f aca="false">AF264*EXP((Inputs!$B$6-Inputs!$B$7-0.5*Inputs!$B$8^2)*$B$2+Inputs!$B$8*SQRT($B$2)*MC_Shocks!AE261)</f>
        <v>578.902589698817</v>
      </c>
      <c r="AH264" s="0" t="n">
        <f aca="false">AG264*EXP((Inputs!$B$6-Inputs!$B$7-0.5*Inputs!$B$8^2)*$B$2+Inputs!$B$8*SQRT($B$2)*MC_Shocks!AF261)</f>
        <v>581.001369138184</v>
      </c>
      <c r="AI264" s="0" t="n">
        <f aca="false">AH264*EXP((Inputs!$B$6-Inputs!$B$7-0.5*Inputs!$B$8^2)*$B$2+Inputs!$B$8*SQRT($B$2)*MC_Shocks!AG261)</f>
        <v>579.319611312895</v>
      </c>
      <c r="AJ264" s="0" t="n">
        <f aca="false">AI264*EXP((Inputs!$B$6-Inputs!$B$7-0.5*Inputs!$B$8^2)*$B$2+Inputs!$B$8*SQRT($B$2)*MC_Shocks!AH261)</f>
        <v>575.905449790476</v>
      </c>
      <c r="AK264" s="0" t="n">
        <f aca="false">AJ264*EXP((Inputs!$B$6-Inputs!$B$7-0.5*Inputs!$B$8^2)*$B$2+Inputs!$B$8*SQRT($B$2)*MC_Shocks!AI261)</f>
        <v>580.188660169015</v>
      </c>
      <c r="AL264" s="0" t="n">
        <f aca="false">AK264*EXP((Inputs!$B$6-Inputs!$B$7-0.5*Inputs!$B$8^2)*$B$2+Inputs!$B$8*SQRT($B$2)*MC_Shocks!AJ261)</f>
        <v>576.254327869867</v>
      </c>
      <c r="AM264" s="0" t="n">
        <f aca="false">AL264*EXP((Inputs!$B$6-Inputs!$B$7-0.5*Inputs!$B$8^2)*$B$2+Inputs!$B$8*SQRT($B$2)*MC_Shocks!AK261)</f>
        <v>570.144142343243</v>
      </c>
      <c r="AN264" s="0" t="n">
        <f aca="false">AM264*EXP((Inputs!$B$6-Inputs!$B$7-0.5*Inputs!$B$8^2)*$B$2+Inputs!$B$8*SQRT($B$2)*MC_Shocks!AL261)</f>
        <v>568.330874657215</v>
      </c>
      <c r="AO264" s="0" t="n">
        <f aca="false">AN264*EXP((Inputs!$B$6-Inputs!$B$7-0.5*Inputs!$B$8^2)*$B$2+Inputs!$B$8*SQRT($B$2)*MC_Shocks!AM261)</f>
        <v>559.984751945252</v>
      </c>
      <c r="AP264" s="0" t="n">
        <f aca="false">AO264*EXP((Inputs!$B$6-Inputs!$B$7-0.5*Inputs!$B$8^2)*$B$2+Inputs!$B$8*SQRT($B$2)*MC_Shocks!AN261)</f>
        <v>563.485906167442</v>
      </c>
      <c r="AQ264" s="0" t="n">
        <f aca="false">AP264*EXP((Inputs!$B$6-Inputs!$B$7-0.5*Inputs!$B$8^2)*$B$2+Inputs!$B$8*SQRT($B$2)*MC_Shocks!AO261)</f>
        <v>569.130892287614</v>
      </c>
      <c r="AR264" s="0" t="n">
        <f aca="false">AQ264*EXP((Inputs!$B$6-Inputs!$B$7-0.5*Inputs!$B$8^2)*$B$2+Inputs!$B$8*SQRT($B$2)*MC_Shocks!AP261)</f>
        <v>577.273000784224</v>
      </c>
      <c r="AS264" s="0" t="n">
        <f aca="false">AR264*EXP((Inputs!$B$6-Inputs!$B$7-0.5*Inputs!$B$8^2)*$B$2+Inputs!$B$8*SQRT($B$2)*MC_Shocks!AQ261)</f>
        <v>570.516196811909</v>
      </c>
      <c r="AT264" s="0" t="n">
        <f aca="false">AS264*EXP((Inputs!$B$6-Inputs!$B$7-0.5*Inputs!$B$8^2)*$B$2+Inputs!$B$8*SQRT($B$2)*MC_Shocks!AR261)</f>
        <v>567.615827556749</v>
      </c>
      <c r="AU264" s="0" t="n">
        <f aca="false">AT264*EXP((Inputs!$B$6-Inputs!$B$7-0.5*Inputs!$B$8^2)*$B$2+Inputs!$B$8*SQRT($B$2)*MC_Shocks!AS261)</f>
        <v>567.919741574568</v>
      </c>
      <c r="AV264" s="0" t="n">
        <f aca="false">AU264*EXP((Inputs!$B$6-Inputs!$B$7-0.5*Inputs!$B$8^2)*$B$2+Inputs!$B$8*SQRT($B$2)*MC_Shocks!AT261)</f>
        <v>566.713256993287</v>
      </c>
      <c r="AW264" s="0" t="n">
        <f aca="false">AV264*EXP((Inputs!$B$6-Inputs!$B$7-0.5*Inputs!$B$8^2)*$B$2+Inputs!$B$8*SQRT($B$2)*MC_Shocks!AU261)</f>
        <v>571.849728603081</v>
      </c>
      <c r="AX264" s="0" t="n">
        <f aca="false">AW264*EXP((Inputs!$B$6-Inputs!$B$7-0.5*Inputs!$B$8^2)*$B$2+Inputs!$B$8*SQRT($B$2)*MC_Shocks!AV261)</f>
        <v>560.914516734475</v>
      </c>
      <c r="AY264" s="0" t="n">
        <f aca="false">AX264*EXP((Inputs!$B$6-Inputs!$B$7-0.5*Inputs!$B$8^2)*$B$2+Inputs!$B$8*SQRT($B$2)*MC_Shocks!AW261)</f>
        <v>560.392672248131</v>
      </c>
      <c r="AZ264" s="0" t="n">
        <f aca="false">AY264*EXP((Inputs!$B$6-Inputs!$B$7-0.5*Inputs!$B$8^2)*$B$2+Inputs!$B$8*SQRT($B$2)*MC_Shocks!AX261)</f>
        <v>559.959377838979</v>
      </c>
      <c r="BA264" s="0" t="n">
        <f aca="false">AZ264*EXP((Inputs!$B$6-Inputs!$B$7-0.5*Inputs!$B$8^2)*$B$2+Inputs!$B$8*SQRT($B$2)*MC_Shocks!AY261)</f>
        <v>556.797205935463</v>
      </c>
      <c r="BB264" s="0" t="n">
        <f aca="false">BA264*EXP((Inputs!$B$6-Inputs!$B$7-0.5*Inputs!$B$8^2)*$B$2+Inputs!$B$8*SQRT($B$2)*MC_Shocks!AZ261)</f>
        <v>554.728936191913</v>
      </c>
      <c r="BC264" s="0" t="n">
        <f aca="false">BB264*EXP((Inputs!$B$6-Inputs!$B$7-0.5*Inputs!$B$8^2)*$B$2+Inputs!$B$8*SQRT($B$2)*MC_Shocks!BA261)</f>
        <v>553.796812851954</v>
      </c>
      <c r="BD264" s="0" t="n">
        <f aca="false">BC264*EXP((Inputs!$B$6-Inputs!$B$7-0.5*Inputs!$B$8^2)*$B$2+Inputs!$B$8*SQRT($B$2)*MC_Shocks!BB261)</f>
        <v>557.333044310752</v>
      </c>
      <c r="BE264" s="0" t="n">
        <f aca="false">BD264*EXP((Inputs!$B$6-Inputs!$B$7-0.5*Inputs!$B$8^2)*$B$2+Inputs!$B$8*SQRT($B$2)*MC_Shocks!BC261)</f>
        <v>555.304812129897</v>
      </c>
      <c r="BF264" s="0" t="n">
        <f aca="false">BE264*EXP((Inputs!$B$6-Inputs!$B$7-0.5*Inputs!$B$8^2)*$B$2+Inputs!$B$8*SQRT($B$2)*MC_Shocks!BD261)</f>
        <v>547.127286625646</v>
      </c>
      <c r="BG264" s="0" t="n">
        <f aca="false">BF264*EXP((Inputs!$B$6-Inputs!$B$7-0.5*Inputs!$B$8^2)*$B$2+Inputs!$B$8*SQRT($B$2)*MC_Shocks!BE261)</f>
        <v>541.369823560446</v>
      </c>
      <c r="BH264" s="0" t="n">
        <f aca="false">BG264*EXP((Inputs!$B$6-Inputs!$B$7-0.5*Inputs!$B$8^2)*$B$2+Inputs!$B$8*SQRT($B$2)*MC_Shocks!BF261)</f>
        <v>534.621103485888</v>
      </c>
      <c r="BI264" s="0" t="n">
        <f aca="false">BH264*EXP((Inputs!$B$6-Inputs!$B$7-0.5*Inputs!$B$8^2)*$B$2+Inputs!$B$8*SQRT($B$2)*MC_Shocks!BG261)</f>
        <v>536.844274019376</v>
      </c>
      <c r="BJ264" s="0" t="n">
        <f aca="false">BI264*EXP((Inputs!$B$6-Inputs!$B$7-0.5*Inputs!$B$8^2)*$B$2+Inputs!$B$8*SQRT($B$2)*MC_Shocks!BH261)</f>
        <v>541.12639519369</v>
      </c>
      <c r="BK264" s="0" t="n">
        <f aca="false">BJ264*EXP((Inputs!$B$6-Inputs!$B$7-0.5*Inputs!$B$8^2)*$B$2+Inputs!$B$8*SQRT($B$2)*MC_Shocks!BI261)</f>
        <v>541.717731138957</v>
      </c>
      <c r="BL264" s="0" t="n">
        <f aca="false">BK264*EXP((Inputs!$B$6-Inputs!$B$7-0.5*Inputs!$B$8^2)*$B$2+Inputs!$B$8*SQRT($B$2)*MC_Shocks!BJ261)</f>
        <v>541.52938921772</v>
      </c>
      <c r="BM264" s="0" t="n">
        <f aca="false">BL264*EXP((Inputs!$B$6-Inputs!$B$7-0.5*Inputs!$B$8^2)*$B$2+Inputs!$B$8*SQRT($B$2)*MC_Shocks!BK261)</f>
        <v>536.899801535348</v>
      </c>
      <c r="BN264" s="0" t="n">
        <f aca="false">AVERAGE(C264:BM264)</f>
        <v>569.895725869911</v>
      </c>
      <c r="BO264" s="0" t="n">
        <f aca="false">MAX(B264:BM264)</f>
        <v>590.615742882965</v>
      </c>
      <c r="BP264" s="0" t="n">
        <f aca="false">MAX(BM264-Inputs!$B$4,0)</f>
        <v>0</v>
      </c>
      <c r="BQ264" s="0" t="n">
        <f aca="false">MAX(Inputs!$B$4-BM264,0)</f>
        <v>38.100198464652</v>
      </c>
      <c r="BR264" s="0" t="n">
        <f aca="false">MAX(BN264-Inputs!$B$4,0)</f>
        <v>0</v>
      </c>
      <c r="BS264" s="0" t="n">
        <f aca="false">IF(BO264&gt;=Inputs!$B$9,0,MAX(BM264-Inputs!$B$4,0))</f>
        <v>0</v>
      </c>
    </row>
    <row r="265" customFormat="false" ht="15" hidden="false" customHeight="false" outlineLevel="0" collapsed="false">
      <c r="A265" s="0" t="n">
        <v>261</v>
      </c>
      <c r="B265" s="0" t="n">
        <f aca="false">Inputs!$B$3</f>
        <v>574.788024902344</v>
      </c>
      <c r="C265" s="0" t="n">
        <f aca="false">B265*EXP((Inputs!$B$6-Inputs!$B$7-0.5*Inputs!$B$8^2)*$B$2+Inputs!$B$8*SQRT($B$2)*MC_Shocks!A262)</f>
        <v>582.612269419753</v>
      </c>
      <c r="D265" s="0" t="n">
        <f aca="false">C265*EXP((Inputs!$B$6-Inputs!$B$7-0.5*Inputs!$B$8^2)*$B$2+Inputs!$B$8*SQRT($B$2)*MC_Shocks!B262)</f>
        <v>575.639944439692</v>
      </c>
      <c r="E265" s="0" t="n">
        <f aca="false">D265*EXP((Inputs!$B$6-Inputs!$B$7-0.5*Inputs!$B$8^2)*$B$2+Inputs!$B$8*SQRT($B$2)*MC_Shocks!C262)</f>
        <v>576.416314003611</v>
      </c>
      <c r="F265" s="0" t="n">
        <f aca="false">E265*EXP((Inputs!$B$6-Inputs!$B$7-0.5*Inputs!$B$8^2)*$B$2+Inputs!$B$8*SQRT($B$2)*MC_Shocks!D262)</f>
        <v>578.426175931258</v>
      </c>
      <c r="G265" s="0" t="n">
        <f aca="false">F265*EXP((Inputs!$B$6-Inputs!$B$7-0.5*Inputs!$B$8^2)*$B$2+Inputs!$B$8*SQRT($B$2)*MC_Shocks!E262)</f>
        <v>583.144048795911</v>
      </c>
      <c r="H265" s="0" t="n">
        <f aca="false">G265*EXP((Inputs!$B$6-Inputs!$B$7-0.5*Inputs!$B$8^2)*$B$2+Inputs!$B$8*SQRT($B$2)*MC_Shocks!F262)</f>
        <v>590.905720285211</v>
      </c>
      <c r="I265" s="0" t="n">
        <f aca="false">H265*EXP((Inputs!$B$6-Inputs!$B$7-0.5*Inputs!$B$8^2)*$B$2+Inputs!$B$8*SQRT($B$2)*MC_Shocks!G262)</f>
        <v>587.114949786982</v>
      </c>
      <c r="J265" s="0" t="n">
        <f aca="false">I265*EXP((Inputs!$B$6-Inputs!$B$7-0.5*Inputs!$B$8^2)*$B$2+Inputs!$B$8*SQRT($B$2)*MC_Shocks!H262)</f>
        <v>586.828917866205</v>
      </c>
      <c r="K265" s="0" t="n">
        <f aca="false">J265*EXP((Inputs!$B$6-Inputs!$B$7-0.5*Inputs!$B$8^2)*$B$2+Inputs!$B$8*SQRT($B$2)*MC_Shocks!I262)</f>
        <v>592.920818364568</v>
      </c>
      <c r="L265" s="0" t="n">
        <f aca="false">K265*EXP((Inputs!$B$6-Inputs!$B$7-0.5*Inputs!$B$8^2)*$B$2+Inputs!$B$8*SQRT($B$2)*MC_Shocks!J262)</f>
        <v>599.100282094932</v>
      </c>
      <c r="M265" s="0" t="n">
        <f aca="false">L265*EXP((Inputs!$B$6-Inputs!$B$7-0.5*Inputs!$B$8^2)*$B$2+Inputs!$B$8*SQRT($B$2)*MC_Shocks!K262)</f>
        <v>600.75493816789</v>
      </c>
      <c r="N265" s="0" t="n">
        <f aca="false">M265*EXP((Inputs!$B$6-Inputs!$B$7-0.5*Inputs!$B$8^2)*$B$2+Inputs!$B$8*SQRT($B$2)*MC_Shocks!L262)</f>
        <v>592.909124180751</v>
      </c>
      <c r="O265" s="0" t="n">
        <f aca="false">N265*EXP((Inputs!$B$6-Inputs!$B$7-0.5*Inputs!$B$8^2)*$B$2+Inputs!$B$8*SQRT($B$2)*MC_Shocks!M262)</f>
        <v>594.187422354437</v>
      </c>
      <c r="P265" s="0" t="n">
        <f aca="false">O265*EXP((Inputs!$B$6-Inputs!$B$7-0.5*Inputs!$B$8^2)*$B$2+Inputs!$B$8*SQRT($B$2)*MC_Shocks!N262)</f>
        <v>601.371871376491</v>
      </c>
      <c r="Q265" s="0" t="n">
        <f aca="false">P265*EXP((Inputs!$B$6-Inputs!$B$7-0.5*Inputs!$B$8^2)*$B$2+Inputs!$B$8*SQRT($B$2)*MC_Shocks!O262)</f>
        <v>602.60221077125</v>
      </c>
      <c r="R265" s="0" t="n">
        <f aca="false">Q265*EXP((Inputs!$B$6-Inputs!$B$7-0.5*Inputs!$B$8^2)*$B$2+Inputs!$B$8*SQRT($B$2)*MC_Shocks!P262)</f>
        <v>603.964323153544</v>
      </c>
      <c r="S265" s="0" t="n">
        <f aca="false">R265*EXP((Inputs!$B$6-Inputs!$B$7-0.5*Inputs!$B$8^2)*$B$2+Inputs!$B$8*SQRT($B$2)*MC_Shocks!Q262)</f>
        <v>617.08313332078</v>
      </c>
      <c r="T265" s="0" t="n">
        <f aca="false">S265*EXP((Inputs!$B$6-Inputs!$B$7-0.5*Inputs!$B$8^2)*$B$2+Inputs!$B$8*SQRT($B$2)*MC_Shocks!R262)</f>
        <v>617.407215900652</v>
      </c>
      <c r="U265" s="0" t="n">
        <f aca="false">T265*EXP((Inputs!$B$6-Inputs!$B$7-0.5*Inputs!$B$8^2)*$B$2+Inputs!$B$8*SQRT($B$2)*MC_Shocks!S262)</f>
        <v>618.597687457133</v>
      </c>
      <c r="V265" s="0" t="n">
        <f aca="false">U265*EXP((Inputs!$B$6-Inputs!$B$7-0.5*Inputs!$B$8^2)*$B$2+Inputs!$B$8*SQRT($B$2)*MC_Shocks!T262)</f>
        <v>615.248635630845</v>
      </c>
      <c r="W265" s="0" t="n">
        <f aca="false">V265*EXP((Inputs!$B$6-Inputs!$B$7-0.5*Inputs!$B$8^2)*$B$2+Inputs!$B$8*SQRT($B$2)*MC_Shocks!U262)</f>
        <v>606.347408307962</v>
      </c>
      <c r="X265" s="0" t="n">
        <f aca="false">W265*EXP((Inputs!$B$6-Inputs!$B$7-0.5*Inputs!$B$8^2)*$B$2+Inputs!$B$8*SQRT($B$2)*MC_Shocks!V262)</f>
        <v>601.009315332637</v>
      </c>
      <c r="Y265" s="0" t="n">
        <f aca="false">X265*EXP((Inputs!$B$6-Inputs!$B$7-0.5*Inputs!$B$8^2)*$B$2+Inputs!$B$8*SQRT($B$2)*MC_Shocks!W262)</f>
        <v>602.34950223623</v>
      </c>
      <c r="Z265" s="0" t="n">
        <f aca="false">Y265*EXP((Inputs!$B$6-Inputs!$B$7-0.5*Inputs!$B$8^2)*$B$2+Inputs!$B$8*SQRT($B$2)*MC_Shocks!X262)</f>
        <v>607.717538946606</v>
      </c>
      <c r="AA265" s="0" t="n">
        <f aca="false">Z265*EXP((Inputs!$B$6-Inputs!$B$7-0.5*Inputs!$B$8^2)*$B$2+Inputs!$B$8*SQRT($B$2)*MC_Shocks!Y262)</f>
        <v>595.493316102872</v>
      </c>
      <c r="AB265" s="0" t="n">
        <f aca="false">AA265*EXP((Inputs!$B$6-Inputs!$B$7-0.5*Inputs!$B$8^2)*$B$2+Inputs!$B$8*SQRT($B$2)*MC_Shocks!Z262)</f>
        <v>595.269780216028</v>
      </c>
      <c r="AC265" s="0" t="n">
        <f aca="false">AB265*EXP((Inputs!$B$6-Inputs!$B$7-0.5*Inputs!$B$8^2)*$B$2+Inputs!$B$8*SQRT($B$2)*MC_Shocks!AA262)</f>
        <v>595.260153106794</v>
      </c>
      <c r="AD265" s="0" t="n">
        <f aca="false">AC265*EXP((Inputs!$B$6-Inputs!$B$7-0.5*Inputs!$B$8^2)*$B$2+Inputs!$B$8*SQRT($B$2)*MC_Shocks!AB262)</f>
        <v>595.430249832396</v>
      </c>
      <c r="AE265" s="0" t="n">
        <f aca="false">AD265*EXP((Inputs!$B$6-Inputs!$B$7-0.5*Inputs!$B$8^2)*$B$2+Inputs!$B$8*SQRT($B$2)*MC_Shocks!AC262)</f>
        <v>594.551406317211</v>
      </c>
      <c r="AF265" s="0" t="n">
        <f aca="false">AE265*EXP((Inputs!$B$6-Inputs!$B$7-0.5*Inputs!$B$8^2)*$B$2+Inputs!$B$8*SQRT($B$2)*MC_Shocks!AD262)</f>
        <v>595.288829478615</v>
      </c>
      <c r="AG265" s="0" t="n">
        <f aca="false">AF265*EXP((Inputs!$B$6-Inputs!$B$7-0.5*Inputs!$B$8^2)*$B$2+Inputs!$B$8*SQRT($B$2)*MC_Shocks!AE262)</f>
        <v>598.060477327393</v>
      </c>
      <c r="AH265" s="0" t="n">
        <f aca="false">AG265*EXP((Inputs!$B$6-Inputs!$B$7-0.5*Inputs!$B$8^2)*$B$2+Inputs!$B$8*SQRT($B$2)*MC_Shocks!AF262)</f>
        <v>600.717287189899</v>
      </c>
      <c r="AI265" s="0" t="n">
        <f aca="false">AH265*EXP((Inputs!$B$6-Inputs!$B$7-0.5*Inputs!$B$8^2)*$B$2+Inputs!$B$8*SQRT($B$2)*MC_Shocks!AG262)</f>
        <v>600.930073779088</v>
      </c>
      <c r="AJ265" s="0" t="n">
        <f aca="false">AI265*EXP((Inputs!$B$6-Inputs!$B$7-0.5*Inputs!$B$8^2)*$B$2+Inputs!$B$8*SQRT($B$2)*MC_Shocks!AH262)</f>
        <v>603.583187745948</v>
      </c>
      <c r="AK265" s="0" t="n">
        <f aca="false">AJ265*EXP((Inputs!$B$6-Inputs!$B$7-0.5*Inputs!$B$8^2)*$B$2+Inputs!$B$8*SQRT($B$2)*MC_Shocks!AI262)</f>
        <v>607.063366603537</v>
      </c>
      <c r="AL265" s="0" t="n">
        <f aca="false">AK265*EXP((Inputs!$B$6-Inputs!$B$7-0.5*Inputs!$B$8^2)*$B$2+Inputs!$B$8*SQRT($B$2)*MC_Shocks!AJ262)</f>
        <v>606.60825243382</v>
      </c>
      <c r="AM265" s="0" t="n">
        <f aca="false">AL265*EXP((Inputs!$B$6-Inputs!$B$7-0.5*Inputs!$B$8^2)*$B$2+Inputs!$B$8*SQRT($B$2)*MC_Shocks!AK262)</f>
        <v>607.893834009063</v>
      </c>
      <c r="AN265" s="0" t="n">
        <f aca="false">AM265*EXP((Inputs!$B$6-Inputs!$B$7-0.5*Inputs!$B$8^2)*$B$2+Inputs!$B$8*SQRT($B$2)*MC_Shocks!AL262)</f>
        <v>600.740740716179</v>
      </c>
      <c r="AO265" s="0" t="n">
        <f aca="false">AN265*EXP((Inputs!$B$6-Inputs!$B$7-0.5*Inputs!$B$8^2)*$B$2+Inputs!$B$8*SQRT($B$2)*MC_Shocks!AM262)</f>
        <v>613.565994824587</v>
      </c>
      <c r="AP265" s="0" t="n">
        <f aca="false">AO265*EXP((Inputs!$B$6-Inputs!$B$7-0.5*Inputs!$B$8^2)*$B$2+Inputs!$B$8*SQRT($B$2)*MC_Shocks!AN262)</f>
        <v>608.333514916226</v>
      </c>
      <c r="AQ265" s="0" t="n">
        <f aca="false">AP265*EXP((Inputs!$B$6-Inputs!$B$7-0.5*Inputs!$B$8^2)*$B$2+Inputs!$B$8*SQRT($B$2)*MC_Shocks!AO262)</f>
        <v>602.406495027424</v>
      </c>
      <c r="AR265" s="0" t="n">
        <f aca="false">AQ265*EXP((Inputs!$B$6-Inputs!$B$7-0.5*Inputs!$B$8^2)*$B$2+Inputs!$B$8*SQRT($B$2)*MC_Shocks!AP262)</f>
        <v>612.45465674443</v>
      </c>
      <c r="AS265" s="0" t="n">
        <f aca="false">AR265*EXP((Inputs!$B$6-Inputs!$B$7-0.5*Inputs!$B$8^2)*$B$2+Inputs!$B$8*SQRT($B$2)*MC_Shocks!AQ262)</f>
        <v>614.179828096259</v>
      </c>
      <c r="AT265" s="0" t="n">
        <f aca="false">AS265*EXP((Inputs!$B$6-Inputs!$B$7-0.5*Inputs!$B$8^2)*$B$2+Inputs!$B$8*SQRT($B$2)*MC_Shocks!AR262)</f>
        <v>616.050363126915</v>
      </c>
      <c r="AU265" s="0" t="n">
        <f aca="false">AT265*EXP((Inputs!$B$6-Inputs!$B$7-0.5*Inputs!$B$8^2)*$B$2+Inputs!$B$8*SQRT($B$2)*MC_Shocks!AS262)</f>
        <v>623.026330279106</v>
      </c>
      <c r="AV265" s="0" t="n">
        <f aca="false">AU265*EXP((Inputs!$B$6-Inputs!$B$7-0.5*Inputs!$B$8^2)*$B$2+Inputs!$B$8*SQRT($B$2)*MC_Shocks!AT262)</f>
        <v>626.941665442957</v>
      </c>
      <c r="AW265" s="0" t="n">
        <f aca="false">AV265*EXP((Inputs!$B$6-Inputs!$B$7-0.5*Inputs!$B$8^2)*$B$2+Inputs!$B$8*SQRT($B$2)*MC_Shocks!AU262)</f>
        <v>632.54918555274</v>
      </c>
      <c r="AX265" s="0" t="n">
        <f aca="false">AW265*EXP((Inputs!$B$6-Inputs!$B$7-0.5*Inputs!$B$8^2)*$B$2+Inputs!$B$8*SQRT($B$2)*MC_Shocks!AV262)</f>
        <v>623.87599081921</v>
      </c>
      <c r="AY265" s="0" t="n">
        <f aca="false">AX265*EXP((Inputs!$B$6-Inputs!$B$7-0.5*Inputs!$B$8^2)*$B$2+Inputs!$B$8*SQRT($B$2)*MC_Shocks!AW262)</f>
        <v>619.320706979905</v>
      </c>
      <c r="AZ265" s="0" t="n">
        <f aca="false">AY265*EXP((Inputs!$B$6-Inputs!$B$7-0.5*Inputs!$B$8^2)*$B$2+Inputs!$B$8*SQRT($B$2)*MC_Shocks!AX262)</f>
        <v>613.162735284838</v>
      </c>
      <c r="BA265" s="0" t="n">
        <f aca="false">AZ265*EXP((Inputs!$B$6-Inputs!$B$7-0.5*Inputs!$B$8^2)*$B$2+Inputs!$B$8*SQRT($B$2)*MC_Shocks!AY262)</f>
        <v>609.719920888379</v>
      </c>
      <c r="BB265" s="0" t="n">
        <f aca="false">BA265*EXP((Inputs!$B$6-Inputs!$B$7-0.5*Inputs!$B$8^2)*$B$2+Inputs!$B$8*SQRT($B$2)*MC_Shocks!AZ262)</f>
        <v>615.263577323256</v>
      </c>
      <c r="BC265" s="0" t="n">
        <f aca="false">BB265*EXP((Inputs!$B$6-Inputs!$B$7-0.5*Inputs!$B$8^2)*$B$2+Inputs!$B$8*SQRT($B$2)*MC_Shocks!BA262)</f>
        <v>617.887303187817</v>
      </c>
      <c r="BD265" s="0" t="n">
        <f aca="false">BC265*EXP((Inputs!$B$6-Inputs!$B$7-0.5*Inputs!$B$8^2)*$B$2+Inputs!$B$8*SQRT($B$2)*MC_Shocks!BB262)</f>
        <v>615.551258708825</v>
      </c>
      <c r="BE265" s="0" t="n">
        <f aca="false">BD265*EXP((Inputs!$B$6-Inputs!$B$7-0.5*Inputs!$B$8^2)*$B$2+Inputs!$B$8*SQRT($B$2)*MC_Shocks!BC262)</f>
        <v>621.606739938401</v>
      </c>
      <c r="BF265" s="0" t="n">
        <f aca="false">BE265*EXP((Inputs!$B$6-Inputs!$B$7-0.5*Inputs!$B$8^2)*$B$2+Inputs!$B$8*SQRT($B$2)*MC_Shocks!BD262)</f>
        <v>618.159046331813</v>
      </c>
      <c r="BG265" s="0" t="n">
        <f aca="false">BF265*EXP((Inputs!$B$6-Inputs!$B$7-0.5*Inputs!$B$8^2)*$B$2+Inputs!$B$8*SQRT($B$2)*MC_Shocks!BE262)</f>
        <v>619.397109300524</v>
      </c>
      <c r="BH265" s="0" t="n">
        <f aca="false">BG265*EXP((Inputs!$B$6-Inputs!$B$7-0.5*Inputs!$B$8^2)*$B$2+Inputs!$B$8*SQRT($B$2)*MC_Shocks!BF262)</f>
        <v>621.300192653143</v>
      </c>
      <c r="BI265" s="0" t="n">
        <f aca="false">BH265*EXP((Inputs!$B$6-Inputs!$B$7-0.5*Inputs!$B$8^2)*$B$2+Inputs!$B$8*SQRT($B$2)*MC_Shocks!BG262)</f>
        <v>617.864190712614</v>
      </c>
      <c r="BJ265" s="0" t="n">
        <f aca="false">BI265*EXP((Inputs!$B$6-Inputs!$B$7-0.5*Inputs!$B$8^2)*$B$2+Inputs!$B$8*SQRT($B$2)*MC_Shocks!BH262)</f>
        <v>615.748549528193</v>
      </c>
      <c r="BK265" s="0" t="n">
        <f aca="false">BJ265*EXP((Inputs!$B$6-Inputs!$B$7-0.5*Inputs!$B$8^2)*$B$2+Inputs!$B$8*SQRT($B$2)*MC_Shocks!BI262)</f>
        <v>617.572542666508</v>
      </c>
      <c r="BL265" s="0" t="n">
        <f aca="false">BK265*EXP((Inputs!$B$6-Inputs!$B$7-0.5*Inputs!$B$8^2)*$B$2+Inputs!$B$8*SQRT($B$2)*MC_Shocks!BJ262)</f>
        <v>611.976540478529</v>
      </c>
      <c r="BM265" s="0" t="n">
        <f aca="false">BL265*EXP((Inputs!$B$6-Inputs!$B$7-0.5*Inputs!$B$8^2)*$B$2+Inputs!$B$8*SQRT($B$2)*MC_Shocks!BK262)</f>
        <v>617.305667295598</v>
      </c>
      <c r="BN265" s="0" t="n">
        <f aca="false">AVERAGE(C265:BM265)</f>
        <v>605.663029033212</v>
      </c>
      <c r="BO265" s="0" t="n">
        <f aca="false">MAX(B265:BM265)</f>
        <v>632.54918555274</v>
      </c>
      <c r="BP265" s="0" t="n">
        <f aca="false">MAX(BM265-Inputs!$B$4,0)</f>
        <v>42.3056672955976</v>
      </c>
      <c r="BQ265" s="0" t="n">
        <f aca="false">MAX(Inputs!$B$4-BM265,0)</f>
        <v>0</v>
      </c>
      <c r="BR265" s="0" t="n">
        <f aca="false">MAX(BN265-Inputs!$B$4,0)</f>
        <v>30.6630290332122</v>
      </c>
      <c r="BS265" s="0" t="n">
        <f aca="false">IF(BO265&gt;=Inputs!$B$9,0,MAX(BM265-Inputs!$B$4,0))</f>
        <v>0</v>
      </c>
    </row>
    <row r="266" customFormat="false" ht="15" hidden="false" customHeight="false" outlineLevel="0" collapsed="false">
      <c r="A266" s="0" t="n">
        <v>262</v>
      </c>
      <c r="B266" s="0" t="n">
        <f aca="false">Inputs!$B$3</f>
        <v>574.788024902344</v>
      </c>
      <c r="C266" s="0" t="n">
        <f aca="false">B266*EXP((Inputs!$B$6-Inputs!$B$7-0.5*Inputs!$B$8^2)*$B$2+Inputs!$B$8*SQRT($B$2)*MC_Shocks!A263)</f>
        <v>572.040306647279</v>
      </c>
      <c r="D266" s="0" t="n">
        <f aca="false">C266*EXP((Inputs!$B$6-Inputs!$B$7-0.5*Inputs!$B$8^2)*$B$2+Inputs!$B$8*SQRT($B$2)*MC_Shocks!B263)</f>
        <v>569.408859248721</v>
      </c>
      <c r="E266" s="0" t="n">
        <f aca="false">D266*EXP((Inputs!$B$6-Inputs!$B$7-0.5*Inputs!$B$8^2)*$B$2+Inputs!$B$8*SQRT($B$2)*MC_Shocks!C263)</f>
        <v>570.862674757914</v>
      </c>
      <c r="F266" s="0" t="n">
        <f aca="false">E266*EXP((Inputs!$B$6-Inputs!$B$7-0.5*Inputs!$B$8^2)*$B$2+Inputs!$B$8*SQRT($B$2)*MC_Shocks!D263)</f>
        <v>569.441359025375</v>
      </c>
      <c r="G266" s="0" t="n">
        <f aca="false">F266*EXP((Inputs!$B$6-Inputs!$B$7-0.5*Inputs!$B$8^2)*$B$2+Inputs!$B$8*SQRT($B$2)*MC_Shocks!E263)</f>
        <v>575.175476785696</v>
      </c>
      <c r="H266" s="0" t="n">
        <f aca="false">G266*EXP((Inputs!$B$6-Inputs!$B$7-0.5*Inputs!$B$8^2)*$B$2+Inputs!$B$8*SQRT($B$2)*MC_Shocks!F263)</f>
        <v>571.028561580418</v>
      </c>
      <c r="I266" s="0" t="n">
        <f aca="false">H266*EXP((Inputs!$B$6-Inputs!$B$7-0.5*Inputs!$B$8^2)*$B$2+Inputs!$B$8*SQRT($B$2)*MC_Shocks!G263)</f>
        <v>571.92071854754</v>
      </c>
      <c r="J266" s="0" t="n">
        <f aca="false">I266*EXP((Inputs!$B$6-Inputs!$B$7-0.5*Inputs!$B$8^2)*$B$2+Inputs!$B$8*SQRT($B$2)*MC_Shocks!H263)</f>
        <v>574.351424553795</v>
      </c>
      <c r="K266" s="0" t="n">
        <f aca="false">J266*EXP((Inputs!$B$6-Inputs!$B$7-0.5*Inputs!$B$8^2)*$B$2+Inputs!$B$8*SQRT($B$2)*MC_Shocks!I263)</f>
        <v>569.645379126986</v>
      </c>
      <c r="L266" s="0" t="n">
        <f aca="false">K266*EXP((Inputs!$B$6-Inputs!$B$7-0.5*Inputs!$B$8^2)*$B$2+Inputs!$B$8*SQRT($B$2)*MC_Shocks!J263)</f>
        <v>572.891236215872</v>
      </c>
      <c r="M266" s="0" t="n">
        <f aca="false">L266*EXP((Inputs!$B$6-Inputs!$B$7-0.5*Inputs!$B$8^2)*$B$2+Inputs!$B$8*SQRT($B$2)*MC_Shocks!K263)</f>
        <v>579.382847090008</v>
      </c>
      <c r="N266" s="0" t="n">
        <f aca="false">M266*EXP((Inputs!$B$6-Inputs!$B$7-0.5*Inputs!$B$8^2)*$B$2+Inputs!$B$8*SQRT($B$2)*MC_Shocks!L263)</f>
        <v>586.637150529001</v>
      </c>
      <c r="O266" s="0" t="n">
        <f aca="false">N266*EXP((Inputs!$B$6-Inputs!$B$7-0.5*Inputs!$B$8^2)*$B$2+Inputs!$B$8*SQRT($B$2)*MC_Shocks!M263)</f>
        <v>583.878761390656</v>
      </c>
      <c r="P266" s="0" t="n">
        <f aca="false">O266*EXP((Inputs!$B$6-Inputs!$B$7-0.5*Inputs!$B$8^2)*$B$2+Inputs!$B$8*SQRT($B$2)*MC_Shocks!N263)</f>
        <v>589.895430485309</v>
      </c>
      <c r="Q266" s="0" t="n">
        <f aca="false">P266*EXP((Inputs!$B$6-Inputs!$B$7-0.5*Inputs!$B$8^2)*$B$2+Inputs!$B$8*SQRT($B$2)*MC_Shocks!O263)</f>
        <v>581.795434403672</v>
      </c>
      <c r="R266" s="0" t="n">
        <f aca="false">Q266*EXP((Inputs!$B$6-Inputs!$B$7-0.5*Inputs!$B$8^2)*$B$2+Inputs!$B$8*SQRT($B$2)*MC_Shocks!P263)</f>
        <v>591.53987301127</v>
      </c>
      <c r="S266" s="0" t="n">
        <f aca="false">R266*EXP((Inputs!$B$6-Inputs!$B$7-0.5*Inputs!$B$8^2)*$B$2+Inputs!$B$8*SQRT($B$2)*MC_Shocks!Q263)</f>
        <v>583.687359804376</v>
      </c>
      <c r="T266" s="0" t="n">
        <f aca="false">S266*EXP((Inputs!$B$6-Inputs!$B$7-0.5*Inputs!$B$8^2)*$B$2+Inputs!$B$8*SQRT($B$2)*MC_Shocks!R263)</f>
        <v>582.766056817455</v>
      </c>
      <c r="U266" s="0" t="n">
        <f aca="false">T266*EXP((Inputs!$B$6-Inputs!$B$7-0.5*Inputs!$B$8^2)*$B$2+Inputs!$B$8*SQRT($B$2)*MC_Shocks!S263)</f>
        <v>583.268354711188</v>
      </c>
      <c r="V266" s="0" t="n">
        <f aca="false">U266*EXP((Inputs!$B$6-Inputs!$B$7-0.5*Inputs!$B$8^2)*$B$2+Inputs!$B$8*SQRT($B$2)*MC_Shocks!T263)</f>
        <v>585.850436796074</v>
      </c>
      <c r="W266" s="0" t="n">
        <f aca="false">V266*EXP((Inputs!$B$6-Inputs!$B$7-0.5*Inputs!$B$8^2)*$B$2+Inputs!$B$8*SQRT($B$2)*MC_Shocks!U263)</f>
        <v>584.053463767497</v>
      </c>
      <c r="X266" s="0" t="n">
        <f aca="false">W266*EXP((Inputs!$B$6-Inputs!$B$7-0.5*Inputs!$B$8^2)*$B$2+Inputs!$B$8*SQRT($B$2)*MC_Shocks!V263)</f>
        <v>584.282973142157</v>
      </c>
      <c r="Y266" s="0" t="n">
        <f aca="false">X266*EXP((Inputs!$B$6-Inputs!$B$7-0.5*Inputs!$B$8^2)*$B$2+Inputs!$B$8*SQRT($B$2)*MC_Shocks!W263)</f>
        <v>579.246016018984</v>
      </c>
      <c r="Z266" s="0" t="n">
        <f aca="false">Y266*EXP((Inputs!$B$6-Inputs!$B$7-0.5*Inputs!$B$8^2)*$B$2+Inputs!$B$8*SQRT($B$2)*MC_Shocks!X263)</f>
        <v>578.775954219356</v>
      </c>
      <c r="AA266" s="0" t="n">
        <f aca="false">Z266*EXP((Inputs!$B$6-Inputs!$B$7-0.5*Inputs!$B$8^2)*$B$2+Inputs!$B$8*SQRT($B$2)*MC_Shocks!Y263)</f>
        <v>578.140801030336</v>
      </c>
      <c r="AB266" s="0" t="n">
        <f aca="false">AA266*EXP((Inputs!$B$6-Inputs!$B$7-0.5*Inputs!$B$8^2)*$B$2+Inputs!$B$8*SQRT($B$2)*MC_Shocks!Z263)</f>
        <v>579.865562924739</v>
      </c>
      <c r="AC266" s="0" t="n">
        <f aca="false">AB266*EXP((Inputs!$B$6-Inputs!$B$7-0.5*Inputs!$B$8^2)*$B$2+Inputs!$B$8*SQRT($B$2)*MC_Shocks!AA263)</f>
        <v>580.182299558696</v>
      </c>
      <c r="AD266" s="0" t="n">
        <f aca="false">AC266*EXP((Inputs!$B$6-Inputs!$B$7-0.5*Inputs!$B$8^2)*$B$2+Inputs!$B$8*SQRT($B$2)*MC_Shocks!AB263)</f>
        <v>578.821946935146</v>
      </c>
      <c r="AE266" s="0" t="n">
        <f aca="false">AD266*EXP((Inputs!$B$6-Inputs!$B$7-0.5*Inputs!$B$8^2)*$B$2+Inputs!$B$8*SQRT($B$2)*MC_Shocks!AC263)</f>
        <v>586.78350681519</v>
      </c>
      <c r="AF266" s="0" t="n">
        <f aca="false">AE266*EXP((Inputs!$B$6-Inputs!$B$7-0.5*Inputs!$B$8^2)*$B$2+Inputs!$B$8*SQRT($B$2)*MC_Shocks!AD263)</f>
        <v>593.148843854515</v>
      </c>
      <c r="AG266" s="0" t="n">
        <f aca="false">AF266*EXP((Inputs!$B$6-Inputs!$B$7-0.5*Inputs!$B$8^2)*$B$2+Inputs!$B$8*SQRT($B$2)*MC_Shocks!AE263)</f>
        <v>589.717383784308</v>
      </c>
      <c r="AH266" s="0" t="n">
        <f aca="false">AG266*EXP((Inputs!$B$6-Inputs!$B$7-0.5*Inputs!$B$8^2)*$B$2+Inputs!$B$8*SQRT($B$2)*MC_Shocks!AF263)</f>
        <v>588.974135700794</v>
      </c>
      <c r="AI266" s="0" t="n">
        <f aca="false">AH266*EXP((Inputs!$B$6-Inputs!$B$7-0.5*Inputs!$B$8^2)*$B$2+Inputs!$B$8*SQRT($B$2)*MC_Shocks!AG263)</f>
        <v>589.890030656203</v>
      </c>
      <c r="AJ266" s="0" t="n">
        <f aca="false">AI266*EXP((Inputs!$B$6-Inputs!$B$7-0.5*Inputs!$B$8^2)*$B$2+Inputs!$B$8*SQRT($B$2)*MC_Shocks!AH263)</f>
        <v>589.8594114652</v>
      </c>
      <c r="AK266" s="0" t="n">
        <f aca="false">AJ266*EXP((Inputs!$B$6-Inputs!$B$7-0.5*Inputs!$B$8^2)*$B$2+Inputs!$B$8*SQRT($B$2)*MC_Shocks!AI263)</f>
        <v>588.29069116278</v>
      </c>
      <c r="AL266" s="0" t="n">
        <f aca="false">AK266*EXP((Inputs!$B$6-Inputs!$B$7-0.5*Inputs!$B$8^2)*$B$2+Inputs!$B$8*SQRT($B$2)*MC_Shocks!AJ263)</f>
        <v>590.870822261417</v>
      </c>
      <c r="AM266" s="0" t="n">
        <f aca="false">AL266*EXP((Inputs!$B$6-Inputs!$B$7-0.5*Inputs!$B$8^2)*$B$2+Inputs!$B$8*SQRT($B$2)*MC_Shocks!AK263)</f>
        <v>594.586381931746</v>
      </c>
      <c r="AN266" s="0" t="n">
        <f aca="false">AM266*EXP((Inputs!$B$6-Inputs!$B$7-0.5*Inputs!$B$8^2)*$B$2+Inputs!$B$8*SQRT($B$2)*MC_Shocks!AL263)</f>
        <v>593.719331820407</v>
      </c>
      <c r="AO266" s="0" t="n">
        <f aca="false">AN266*EXP((Inputs!$B$6-Inputs!$B$7-0.5*Inputs!$B$8^2)*$B$2+Inputs!$B$8*SQRT($B$2)*MC_Shocks!AM263)</f>
        <v>598.401793089874</v>
      </c>
      <c r="AP266" s="0" t="n">
        <f aca="false">AO266*EXP((Inputs!$B$6-Inputs!$B$7-0.5*Inputs!$B$8^2)*$B$2+Inputs!$B$8*SQRT($B$2)*MC_Shocks!AN263)</f>
        <v>596.523178129394</v>
      </c>
      <c r="AQ266" s="0" t="n">
        <f aca="false">AP266*EXP((Inputs!$B$6-Inputs!$B$7-0.5*Inputs!$B$8^2)*$B$2+Inputs!$B$8*SQRT($B$2)*MC_Shocks!AO263)</f>
        <v>604.691828985894</v>
      </c>
      <c r="AR266" s="0" t="n">
        <f aca="false">AQ266*EXP((Inputs!$B$6-Inputs!$B$7-0.5*Inputs!$B$8^2)*$B$2+Inputs!$B$8*SQRT($B$2)*MC_Shocks!AP263)</f>
        <v>599.83164902144</v>
      </c>
      <c r="AS266" s="0" t="n">
        <f aca="false">AR266*EXP((Inputs!$B$6-Inputs!$B$7-0.5*Inputs!$B$8^2)*$B$2+Inputs!$B$8*SQRT($B$2)*MC_Shocks!AQ263)</f>
        <v>597.643403704435</v>
      </c>
      <c r="AT266" s="0" t="n">
        <f aca="false">AS266*EXP((Inputs!$B$6-Inputs!$B$7-0.5*Inputs!$B$8^2)*$B$2+Inputs!$B$8*SQRT($B$2)*MC_Shocks!AR263)</f>
        <v>596.487040280103</v>
      </c>
      <c r="AU266" s="0" t="n">
        <f aca="false">AT266*EXP((Inputs!$B$6-Inputs!$B$7-0.5*Inputs!$B$8^2)*$B$2+Inputs!$B$8*SQRT($B$2)*MC_Shocks!AS263)</f>
        <v>591.910945409065</v>
      </c>
      <c r="AV266" s="0" t="n">
        <f aca="false">AU266*EXP((Inputs!$B$6-Inputs!$B$7-0.5*Inputs!$B$8^2)*$B$2+Inputs!$B$8*SQRT($B$2)*MC_Shocks!AT263)</f>
        <v>584.197071702159</v>
      </c>
      <c r="AW266" s="0" t="n">
        <f aca="false">AV266*EXP((Inputs!$B$6-Inputs!$B$7-0.5*Inputs!$B$8^2)*$B$2+Inputs!$B$8*SQRT($B$2)*MC_Shocks!AU263)</f>
        <v>579.569592994917</v>
      </c>
      <c r="AX266" s="0" t="n">
        <f aca="false">AW266*EXP((Inputs!$B$6-Inputs!$B$7-0.5*Inputs!$B$8^2)*$B$2+Inputs!$B$8*SQRT($B$2)*MC_Shocks!AV263)</f>
        <v>588.150965023356</v>
      </c>
      <c r="AY266" s="0" t="n">
        <f aca="false">AX266*EXP((Inputs!$B$6-Inputs!$B$7-0.5*Inputs!$B$8^2)*$B$2+Inputs!$B$8*SQRT($B$2)*MC_Shocks!AW263)</f>
        <v>594.207639690016</v>
      </c>
      <c r="AZ266" s="0" t="n">
        <f aca="false">AY266*EXP((Inputs!$B$6-Inputs!$B$7-0.5*Inputs!$B$8^2)*$B$2+Inputs!$B$8*SQRT($B$2)*MC_Shocks!AX263)</f>
        <v>597.216568645487</v>
      </c>
      <c r="BA266" s="0" t="n">
        <f aca="false">AZ266*EXP((Inputs!$B$6-Inputs!$B$7-0.5*Inputs!$B$8^2)*$B$2+Inputs!$B$8*SQRT($B$2)*MC_Shocks!AY263)</f>
        <v>597.149295052234</v>
      </c>
      <c r="BB266" s="0" t="n">
        <f aca="false">BA266*EXP((Inputs!$B$6-Inputs!$B$7-0.5*Inputs!$B$8^2)*$B$2+Inputs!$B$8*SQRT($B$2)*MC_Shocks!AZ263)</f>
        <v>594.758188167102</v>
      </c>
      <c r="BC266" s="0" t="n">
        <f aca="false">BB266*EXP((Inputs!$B$6-Inputs!$B$7-0.5*Inputs!$B$8^2)*$B$2+Inputs!$B$8*SQRT($B$2)*MC_Shocks!BA263)</f>
        <v>598.248692692133</v>
      </c>
      <c r="BD266" s="0" t="n">
        <f aca="false">BC266*EXP((Inputs!$B$6-Inputs!$B$7-0.5*Inputs!$B$8^2)*$B$2+Inputs!$B$8*SQRT($B$2)*MC_Shocks!BB263)</f>
        <v>597.419326229344</v>
      </c>
      <c r="BE266" s="0" t="n">
        <f aca="false">BD266*EXP((Inputs!$B$6-Inputs!$B$7-0.5*Inputs!$B$8^2)*$B$2+Inputs!$B$8*SQRT($B$2)*MC_Shocks!BC263)</f>
        <v>601.066758181048</v>
      </c>
      <c r="BF266" s="0" t="n">
        <f aca="false">BE266*EXP((Inputs!$B$6-Inputs!$B$7-0.5*Inputs!$B$8^2)*$B$2+Inputs!$B$8*SQRT($B$2)*MC_Shocks!BD263)</f>
        <v>604.046681051122</v>
      </c>
      <c r="BG266" s="0" t="n">
        <f aca="false">BF266*EXP((Inputs!$B$6-Inputs!$B$7-0.5*Inputs!$B$8^2)*$B$2+Inputs!$B$8*SQRT($B$2)*MC_Shocks!BE263)</f>
        <v>610.882600051376</v>
      </c>
      <c r="BH266" s="0" t="n">
        <f aca="false">BG266*EXP((Inputs!$B$6-Inputs!$B$7-0.5*Inputs!$B$8^2)*$B$2+Inputs!$B$8*SQRT($B$2)*MC_Shocks!BF263)</f>
        <v>615.43116151447</v>
      </c>
      <c r="BI266" s="0" t="n">
        <f aca="false">BH266*EXP((Inputs!$B$6-Inputs!$B$7-0.5*Inputs!$B$8^2)*$B$2+Inputs!$B$8*SQRT($B$2)*MC_Shocks!BG263)</f>
        <v>622.124533140891</v>
      </c>
      <c r="BJ266" s="0" t="n">
        <f aca="false">BI266*EXP((Inputs!$B$6-Inputs!$B$7-0.5*Inputs!$B$8^2)*$B$2+Inputs!$B$8*SQRT($B$2)*MC_Shocks!BH263)</f>
        <v>627.018583472619</v>
      </c>
      <c r="BK266" s="0" t="n">
        <f aca="false">BJ266*EXP((Inputs!$B$6-Inputs!$B$7-0.5*Inputs!$B$8^2)*$B$2+Inputs!$B$8*SQRT($B$2)*MC_Shocks!BI263)</f>
        <v>621.85814707292</v>
      </c>
      <c r="BL266" s="0" t="n">
        <f aca="false">BK266*EXP((Inputs!$B$6-Inputs!$B$7-0.5*Inputs!$B$8^2)*$B$2+Inputs!$B$8*SQRT($B$2)*MC_Shocks!BJ263)</f>
        <v>626.618485536389</v>
      </c>
      <c r="BM266" s="0" t="n">
        <f aca="false">BL266*EXP((Inputs!$B$6-Inputs!$B$7-0.5*Inputs!$B$8^2)*$B$2+Inputs!$B$8*SQRT($B$2)*MC_Shocks!BK263)</f>
        <v>613.726643462345</v>
      </c>
      <c r="BN266" s="0" t="n">
        <f aca="false">AVERAGE(C266:BM266)</f>
        <v>590.061238585368</v>
      </c>
      <c r="BO266" s="0" t="n">
        <f aca="false">MAX(B266:BM266)</f>
        <v>627.018583472619</v>
      </c>
      <c r="BP266" s="0" t="n">
        <f aca="false">MAX(BM266-Inputs!$B$4,0)</f>
        <v>38.726643462345</v>
      </c>
      <c r="BQ266" s="0" t="n">
        <f aca="false">MAX(Inputs!$B$4-BM266,0)</f>
        <v>0</v>
      </c>
      <c r="BR266" s="0" t="n">
        <f aca="false">MAX(BN266-Inputs!$B$4,0)</f>
        <v>15.0612385853683</v>
      </c>
      <c r="BS266" s="0" t="n">
        <f aca="false">IF(BO266&gt;=Inputs!$B$9,0,MAX(BM266-Inputs!$B$4,0))</f>
        <v>0</v>
      </c>
    </row>
    <row r="267" customFormat="false" ht="15" hidden="false" customHeight="false" outlineLevel="0" collapsed="false">
      <c r="A267" s="0" t="n">
        <v>263</v>
      </c>
      <c r="B267" s="0" t="n">
        <f aca="false">Inputs!$B$3</f>
        <v>574.788024902344</v>
      </c>
      <c r="C267" s="0" t="n">
        <f aca="false">B267*EXP((Inputs!$B$6-Inputs!$B$7-0.5*Inputs!$B$8^2)*$B$2+Inputs!$B$8*SQRT($B$2)*MC_Shocks!A264)</f>
        <v>572.597013256054</v>
      </c>
      <c r="D267" s="0" t="n">
        <f aca="false">C267*EXP((Inputs!$B$6-Inputs!$B$7-0.5*Inputs!$B$8^2)*$B$2+Inputs!$B$8*SQRT($B$2)*MC_Shocks!B264)</f>
        <v>571.811965961941</v>
      </c>
      <c r="E267" s="0" t="n">
        <f aca="false">D267*EXP((Inputs!$B$6-Inputs!$B$7-0.5*Inputs!$B$8^2)*$B$2+Inputs!$B$8*SQRT($B$2)*MC_Shocks!C264)</f>
        <v>575.773211422164</v>
      </c>
      <c r="F267" s="0" t="n">
        <f aca="false">E267*EXP((Inputs!$B$6-Inputs!$B$7-0.5*Inputs!$B$8^2)*$B$2+Inputs!$B$8*SQRT($B$2)*MC_Shocks!D264)</f>
        <v>572.637367433437</v>
      </c>
      <c r="G267" s="0" t="n">
        <f aca="false">F267*EXP((Inputs!$B$6-Inputs!$B$7-0.5*Inputs!$B$8^2)*$B$2+Inputs!$B$8*SQRT($B$2)*MC_Shocks!E264)</f>
        <v>575.312568154397</v>
      </c>
      <c r="H267" s="0" t="n">
        <f aca="false">G267*EXP((Inputs!$B$6-Inputs!$B$7-0.5*Inputs!$B$8^2)*$B$2+Inputs!$B$8*SQRT($B$2)*MC_Shocks!F264)</f>
        <v>574.810211012906</v>
      </c>
      <c r="I267" s="0" t="n">
        <f aca="false">H267*EXP((Inputs!$B$6-Inputs!$B$7-0.5*Inputs!$B$8^2)*$B$2+Inputs!$B$8*SQRT($B$2)*MC_Shocks!G264)</f>
        <v>563.307238211722</v>
      </c>
      <c r="J267" s="0" t="n">
        <f aca="false">I267*EXP((Inputs!$B$6-Inputs!$B$7-0.5*Inputs!$B$8^2)*$B$2+Inputs!$B$8*SQRT($B$2)*MC_Shocks!H264)</f>
        <v>563.789842640912</v>
      </c>
      <c r="K267" s="0" t="n">
        <f aca="false">J267*EXP((Inputs!$B$6-Inputs!$B$7-0.5*Inputs!$B$8^2)*$B$2+Inputs!$B$8*SQRT($B$2)*MC_Shocks!I264)</f>
        <v>558.725752989487</v>
      </c>
      <c r="L267" s="0" t="n">
        <f aca="false">K267*EXP((Inputs!$B$6-Inputs!$B$7-0.5*Inputs!$B$8^2)*$B$2+Inputs!$B$8*SQRT($B$2)*MC_Shocks!J264)</f>
        <v>561.904186524615</v>
      </c>
      <c r="M267" s="0" t="n">
        <f aca="false">L267*EXP((Inputs!$B$6-Inputs!$B$7-0.5*Inputs!$B$8^2)*$B$2+Inputs!$B$8*SQRT($B$2)*MC_Shocks!K264)</f>
        <v>562.113191959347</v>
      </c>
      <c r="N267" s="0" t="n">
        <f aca="false">M267*EXP((Inputs!$B$6-Inputs!$B$7-0.5*Inputs!$B$8^2)*$B$2+Inputs!$B$8*SQRT($B$2)*MC_Shocks!L264)</f>
        <v>554.324288703389</v>
      </c>
      <c r="O267" s="0" t="n">
        <f aca="false">N267*EXP((Inputs!$B$6-Inputs!$B$7-0.5*Inputs!$B$8^2)*$B$2+Inputs!$B$8*SQRT($B$2)*MC_Shocks!M264)</f>
        <v>557.140753387277</v>
      </c>
      <c r="P267" s="0" t="n">
        <f aca="false">O267*EXP((Inputs!$B$6-Inputs!$B$7-0.5*Inputs!$B$8^2)*$B$2+Inputs!$B$8*SQRT($B$2)*MC_Shocks!N264)</f>
        <v>549.239256689483</v>
      </c>
      <c r="Q267" s="0" t="n">
        <f aca="false">P267*EXP((Inputs!$B$6-Inputs!$B$7-0.5*Inputs!$B$8^2)*$B$2+Inputs!$B$8*SQRT($B$2)*MC_Shocks!O264)</f>
        <v>546.215676873347</v>
      </c>
      <c r="R267" s="0" t="n">
        <f aca="false">Q267*EXP((Inputs!$B$6-Inputs!$B$7-0.5*Inputs!$B$8^2)*$B$2+Inputs!$B$8*SQRT($B$2)*MC_Shocks!P264)</f>
        <v>548.710107681368</v>
      </c>
      <c r="S267" s="0" t="n">
        <f aca="false">R267*EXP((Inputs!$B$6-Inputs!$B$7-0.5*Inputs!$B$8^2)*$B$2+Inputs!$B$8*SQRT($B$2)*MC_Shocks!Q264)</f>
        <v>546.015698321653</v>
      </c>
      <c r="T267" s="0" t="n">
        <f aca="false">S267*EXP((Inputs!$B$6-Inputs!$B$7-0.5*Inputs!$B$8^2)*$B$2+Inputs!$B$8*SQRT($B$2)*MC_Shocks!R264)</f>
        <v>541.870378105934</v>
      </c>
      <c r="U267" s="0" t="n">
        <f aca="false">T267*EXP((Inputs!$B$6-Inputs!$B$7-0.5*Inputs!$B$8^2)*$B$2+Inputs!$B$8*SQRT($B$2)*MC_Shocks!S264)</f>
        <v>539.254889040708</v>
      </c>
      <c r="V267" s="0" t="n">
        <f aca="false">U267*EXP((Inputs!$B$6-Inputs!$B$7-0.5*Inputs!$B$8^2)*$B$2+Inputs!$B$8*SQRT($B$2)*MC_Shocks!T264)</f>
        <v>546.065652259322</v>
      </c>
      <c r="W267" s="0" t="n">
        <f aca="false">V267*EXP((Inputs!$B$6-Inputs!$B$7-0.5*Inputs!$B$8^2)*$B$2+Inputs!$B$8*SQRT($B$2)*MC_Shocks!U264)</f>
        <v>549.276462428309</v>
      </c>
      <c r="X267" s="0" t="n">
        <f aca="false">W267*EXP((Inputs!$B$6-Inputs!$B$7-0.5*Inputs!$B$8^2)*$B$2+Inputs!$B$8*SQRT($B$2)*MC_Shocks!V264)</f>
        <v>550.407973198202</v>
      </c>
      <c r="Y267" s="0" t="n">
        <f aca="false">X267*EXP((Inputs!$B$6-Inputs!$B$7-0.5*Inputs!$B$8^2)*$B$2+Inputs!$B$8*SQRT($B$2)*MC_Shocks!W264)</f>
        <v>550.785024531505</v>
      </c>
      <c r="Z267" s="0" t="n">
        <f aca="false">Y267*EXP((Inputs!$B$6-Inputs!$B$7-0.5*Inputs!$B$8^2)*$B$2+Inputs!$B$8*SQRT($B$2)*MC_Shocks!X264)</f>
        <v>548.131454190623</v>
      </c>
      <c r="AA267" s="0" t="n">
        <f aca="false">Z267*EXP((Inputs!$B$6-Inputs!$B$7-0.5*Inputs!$B$8^2)*$B$2+Inputs!$B$8*SQRT($B$2)*MC_Shocks!Y264)</f>
        <v>547.410933928192</v>
      </c>
      <c r="AB267" s="0" t="n">
        <f aca="false">AA267*EXP((Inputs!$B$6-Inputs!$B$7-0.5*Inputs!$B$8^2)*$B$2+Inputs!$B$8*SQRT($B$2)*MC_Shocks!Z264)</f>
        <v>553.292797854807</v>
      </c>
      <c r="AC267" s="0" t="n">
        <f aca="false">AB267*EXP((Inputs!$B$6-Inputs!$B$7-0.5*Inputs!$B$8^2)*$B$2+Inputs!$B$8*SQRT($B$2)*MC_Shocks!AA264)</f>
        <v>551.678564571123</v>
      </c>
      <c r="AD267" s="0" t="n">
        <f aca="false">AC267*EXP((Inputs!$B$6-Inputs!$B$7-0.5*Inputs!$B$8^2)*$B$2+Inputs!$B$8*SQRT($B$2)*MC_Shocks!AB264)</f>
        <v>549.064620785681</v>
      </c>
      <c r="AE267" s="0" t="n">
        <f aca="false">AD267*EXP((Inputs!$B$6-Inputs!$B$7-0.5*Inputs!$B$8^2)*$B$2+Inputs!$B$8*SQRT($B$2)*MC_Shocks!AC264)</f>
        <v>546.683307844994</v>
      </c>
      <c r="AF267" s="0" t="n">
        <f aca="false">AE267*EXP((Inputs!$B$6-Inputs!$B$7-0.5*Inputs!$B$8^2)*$B$2+Inputs!$B$8*SQRT($B$2)*MC_Shocks!AD264)</f>
        <v>542.067324818408</v>
      </c>
      <c r="AG267" s="0" t="n">
        <f aca="false">AF267*EXP((Inputs!$B$6-Inputs!$B$7-0.5*Inputs!$B$8^2)*$B$2+Inputs!$B$8*SQRT($B$2)*MC_Shocks!AE264)</f>
        <v>538.543926409239</v>
      </c>
      <c r="AH267" s="0" t="n">
        <f aca="false">AG267*EXP((Inputs!$B$6-Inputs!$B$7-0.5*Inputs!$B$8^2)*$B$2+Inputs!$B$8*SQRT($B$2)*MC_Shocks!AF264)</f>
        <v>536.636381174704</v>
      </c>
      <c r="AI267" s="0" t="n">
        <f aca="false">AH267*EXP((Inputs!$B$6-Inputs!$B$7-0.5*Inputs!$B$8^2)*$B$2+Inputs!$B$8*SQRT($B$2)*MC_Shocks!AG264)</f>
        <v>536.985818115259</v>
      </c>
      <c r="AJ267" s="0" t="n">
        <f aca="false">AI267*EXP((Inputs!$B$6-Inputs!$B$7-0.5*Inputs!$B$8^2)*$B$2+Inputs!$B$8*SQRT($B$2)*MC_Shocks!AH264)</f>
        <v>544.159471852082</v>
      </c>
      <c r="AK267" s="0" t="n">
        <f aca="false">AJ267*EXP((Inputs!$B$6-Inputs!$B$7-0.5*Inputs!$B$8^2)*$B$2+Inputs!$B$8*SQRT($B$2)*MC_Shocks!AI264)</f>
        <v>542.359211537318</v>
      </c>
      <c r="AL267" s="0" t="n">
        <f aca="false">AK267*EXP((Inputs!$B$6-Inputs!$B$7-0.5*Inputs!$B$8^2)*$B$2+Inputs!$B$8*SQRT($B$2)*MC_Shocks!AJ264)</f>
        <v>541.517445671039</v>
      </c>
      <c r="AM267" s="0" t="n">
        <f aca="false">AL267*EXP((Inputs!$B$6-Inputs!$B$7-0.5*Inputs!$B$8^2)*$B$2+Inputs!$B$8*SQRT($B$2)*MC_Shocks!AK264)</f>
        <v>540.403015731599</v>
      </c>
      <c r="AN267" s="0" t="n">
        <f aca="false">AM267*EXP((Inputs!$B$6-Inputs!$B$7-0.5*Inputs!$B$8^2)*$B$2+Inputs!$B$8*SQRT($B$2)*MC_Shocks!AL264)</f>
        <v>545.955740429739</v>
      </c>
      <c r="AO267" s="0" t="n">
        <f aca="false">AN267*EXP((Inputs!$B$6-Inputs!$B$7-0.5*Inputs!$B$8^2)*$B$2+Inputs!$B$8*SQRT($B$2)*MC_Shocks!AM264)</f>
        <v>550.709924681457</v>
      </c>
      <c r="AP267" s="0" t="n">
        <f aca="false">AO267*EXP((Inputs!$B$6-Inputs!$B$7-0.5*Inputs!$B$8^2)*$B$2+Inputs!$B$8*SQRT($B$2)*MC_Shocks!AN264)</f>
        <v>546.179635983415</v>
      </c>
      <c r="AQ267" s="0" t="n">
        <f aca="false">AP267*EXP((Inputs!$B$6-Inputs!$B$7-0.5*Inputs!$B$8^2)*$B$2+Inputs!$B$8*SQRT($B$2)*MC_Shocks!AO264)</f>
        <v>546.402586783439</v>
      </c>
      <c r="AR267" s="0" t="n">
        <f aca="false">AQ267*EXP((Inputs!$B$6-Inputs!$B$7-0.5*Inputs!$B$8^2)*$B$2+Inputs!$B$8*SQRT($B$2)*MC_Shocks!AP264)</f>
        <v>543.507796666392</v>
      </c>
      <c r="AS267" s="0" t="n">
        <f aca="false">AR267*EXP((Inputs!$B$6-Inputs!$B$7-0.5*Inputs!$B$8^2)*$B$2+Inputs!$B$8*SQRT($B$2)*MC_Shocks!AQ264)</f>
        <v>543.436970879652</v>
      </c>
      <c r="AT267" s="0" t="n">
        <f aca="false">AS267*EXP((Inputs!$B$6-Inputs!$B$7-0.5*Inputs!$B$8^2)*$B$2+Inputs!$B$8*SQRT($B$2)*MC_Shocks!AR264)</f>
        <v>543.359956875149</v>
      </c>
      <c r="AU267" s="0" t="n">
        <f aca="false">AT267*EXP((Inputs!$B$6-Inputs!$B$7-0.5*Inputs!$B$8^2)*$B$2+Inputs!$B$8*SQRT($B$2)*MC_Shocks!AS264)</f>
        <v>539.3814193408</v>
      </c>
      <c r="AV267" s="0" t="n">
        <f aca="false">AU267*EXP((Inputs!$B$6-Inputs!$B$7-0.5*Inputs!$B$8^2)*$B$2+Inputs!$B$8*SQRT($B$2)*MC_Shocks!AT264)</f>
        <v>541.645134503126</v>
      </c>
      <c r="AW267" s="0" t="n">
        <f aca="false">AV267*EXP((Inputs!$B$6-Inputs!$B$7-0.5*Inputs!$B$8^2)*$B$2+Inputs!$B$8*SQRT($B$2)*MC_Shocks!AU264)</f>
        <v>541.283331009245</v>
      </c>
      <c r="AX267" s="0" t="n">
        <f aca="false">AW267*EXP((Inputs!$B$6-Inputs!$B$7-0.5*Inputs!$B$8^2)*$B$2+Inputs!$B$8*SQRT($B$2)*MC_Shocks!AV264)</f>
        <v>543.32322382665</v>
      </c>
      <c r="AY267" s="0" t="n">
        <f aca="false">AX267*EXP((Inputs!$B$6-Inputs!$B$7-0.5*Inputs!$B$8^2)*$B$2+Inputs!$B$8*SQRT($B$2)*MC_Shocks!AW264)</f>
        <v>545.250633994325</v>
      </c>
      <c r="AZ267" s="0" t="n">
        <f aca="false">AY267*EXP((Inputs!$B$6-Inputs!$B$7-0.5*Inputs!$B$8^2)*$B$2+Inputs!$B$8*SQRT($B$2)*MC_Shocks!AX264)</f>
        <v>546.641145471778</v>
      </c>
      <c r="BA267" s="0" t="n">
        <f aca="false">AZ267*EXP((Inputs!$B$6-Inputs!$B$7-0.5*Inputs!$B$8^2)*$B$2+Inputs!$B$8*SQRT($B$2)*MC_Shocks!AY264)</f>
        <v>545.730189465707</v>
      </c>
      <c r="BB267" s="0" t="n">
        <f aca="false">BA267*EXP((Inputs!$B$6-Inputs!$B$7-0.5*Inputs!$B$8^2)*$B$2+Inputs!$B$8*SQRT($B$2)*MC_Shocks!AZ264)</f>
        <v>547.858431542366</v>
      </c>
      <c r="BC267" s="0" t="n">
        <f aca="false">BB267*EXP((Inputs!$B$6-Inputs!$B$7-0.5*Inputs!$B$8^2)*$B$2+Inputs!$B$8*SQRT($B$2)*MC_Shocks!BA264)</f>
        <v>542.479002904367</v>
      </c>
      <c r="BD267" s="0" t="n">
        <f aca="false">BC267*EXP((Inputs!$B$6-Inputs!$B$7-0.5*Inputs!$B$8^2)*$B$2+Inputs!$B$8*SQRT($B$2)*MC_Shocks!BB264)</f>
        <v>546.394145149332</v>
      </c>
      <c r="BE267" s="0" t="n">
        <f aca="false">BD267*EXP((Inputs!$B$6-Inputs!$B$7-0.5*Inputs!$B$8^2)*$B$2+Inputs!$B$8*SQRT($B$2)*MC_Shocks!BC264)</f>
        <v>547.256364365131</v>
      </c>
      <c r="BF267" s="0" t="n">
        <f aca="false">BE267*EXP((Inputs!$B$6-Inputs!$B$7-0.5*Inputs!$B$8^2)*$B$2+Inputs!$B$8*SQRT($B$2)*MC_Shocks!BD264)</f>
        <v>549.220534536017</v>
      </c>
      <c r="BG267" s="0" t="n">
        <f aca="false">BF267*EXP((Inputs!$B$6-Inputs!$B$7-0.5*Inputs!$B$8^2)*$B$2+Inputs!$B$8*SQRT($B$2)*MC_Shocks!BE264)</f>
        <v>543.003394729926</v>
      </c>
      <c r="BH267" s="0" t="n">
        <f aca="false">BG267*EXP((Inputs!$B$6-Inputs!$B$7-0.5*Inputs!$B$8^2)*$B$2+Inputs!$B$8*SQRT($B$2)*MC_Shocks!BF264)</f>
        <v>542.208513147738</v>
      </c>
      <c r="BI267" s="0" t="n">
        <f aca="false">BH267*EXP((Inputs!$B$6-Inputs!$B$7-0.5*Inputs!$B$8^2)*$B$2+Inputs!$B$8*SQRT($B$2)*MC_Shocks!BG264)</f>
        <v>537.839066927554</v>
      </c>
      <c r="BJ267" s="0" t="n">
        <f aca="false">BI267*EXP((Inputs!$B$6-Inputs!$B$7-0.5*Inputs!$B$8^2)*$B$2+Inputs!$B$8*SQRT($B$2)*MC_Shocks!BH264)</f>
        <v>544.266275159726</v>
      </c>
      <c r="BK267" s="0" t="n">
        <f aca="false">BJ267*EXP((Inputs!$B$6-Inputs!$B$7-0.5*Inputs!$B$8^2)*$B$2+Inputs!$B$8*SQRT($B$2)*MC_Shocks!BI264)</f>
        <v>543.165701061249</v>
      </c>
      <c r="BL267" s="0" t="n">
        <f aca="false">BK267*EXP((Inputs!$B$6-Inputs!$B$7-0.5*Inputs!$B$8^2)*$B$2+Inputs!$B$8*SQRT($B$2)*MC_Shocks!BJ264)</f>
        <v>539.396732592098</v>
      </c>
      <c r="BM267" s="0" t="n">
        <f aca="false">BL267*EXP((Inputs!$B$6-Inputs!$B$7-0.5*Inputs!$B$8^2)*$B$2+Inputs!$B$8*SQRT($B$2)*MC_Shocks!BK264)</f>
        <v>539.095602462409</v>
      </c>
      <c r="BN267" s="0" t="n">
        <f aca="false">AVERAGE(C267:BM267)</f>
        <v>549.143086345418</v>
      </c>
      <c r="BO267" s="0" t="n">
        <f aca="false">MAX(B267:BM267)</f>
        <v>575.773211422164</v>
      </c>
      <c r="BP267" s="0" t="n">
        <f aca="false">MAX(BM267-Inputs!$B$4,0)</f>
        <v>0</v>
      </c>
      <c r="BQ267" s="0" t="n">
        <f aca="false">MAX(Inputs!$B$4-BM267,0)</f>
        <v>35.9043975375915</v>
      </c>
      <c r="BR267" s="0" t="n">
        <f aca="false">MAX(BN267-Inputs!$B$4,0)</f>
        <v>0</v>
      </c>
      <c r="BS267" s="0" t="n">
        <f aca="false">IF(BO267&gt;=Inputs!$B$9,0,MAX(BM267-Inputs!$B$4,0))</f>
        <v>0</v>
      </c>
    </row>
    <row r="268" customFormat="false" ht="15" hidden="false" customHeight="false" outlineLevel="0" collapsed="false">
      <c r="A268" s="0" t="n">
        <v>264</v>
      </c>
      <c r="B268" s="0" t="n">
        <f aca="false">Inputs!$B$3</f>
        <v>574.788024902344</v>
      </c>
      <c r="C268" s="0" t="n">
        <f aca="false">B268*EXP((Inputs!$B$6-Inputs!$B$7-0.5*Inputs!$B$8^2)*$B$2+Inputs!$B$8*SQRT($B$2)*MC_Shocks!A265)</f>
        <v>570.003917697807</v>
      </c>
      <c r="D268" s="0" t="n">
        <f aca="false">C268*EXP((Inputs!$B$6-Inputs!$B$7-0.5*Inputs!$B$8^2)*$B$2+Inputs!$B$8*SQRT($B$2)*MC_Shocks!B265)</f>
        <v>572.401799103612</v>
      </c>
      <c r="E268" s="0" t="n">
        <f aca="false">D268*EXP((Inputs!$B$6-Inputs!$B$7-0.5*Inputs!$B$8^2)*$B$2+Inputs!$B$8*SQRT($B$2)*MC_Shocks!C265)</f>
        <v>566.091213735925</v>
      </c>
      <c r="F268" s="0" t="n">
        <f aca="false">E268*EXP((Inputs!$B$6-Inputs!$B$7-0.5*Inputs!$B$8^2)*$B$2+Inputs!$B$8*SQRT($B$2)*MC_Shocks!D265)</f>
        <v>555.913373376001</v>
      </c>
      <c r="G268" s="0" t="n">
        <f aca="false">F268*EXP((Inputs!$B$6-Inputs!$B$7-0.5*Inputs!$B$8^2)*$B$2+Inputs!$B$8*SQRT($B$2)*MC_Shocks!E265)</f>
        <v>557.568402396575</v>
      </c>
      <c r="H268" s="0" t="n">
        <f aca="false">G268*EXP((Inputs!$B$6-Inputs!$B$7-0.5*Inputs!$B$8^2)*$B$2+Inputs!$B$8*SQRT($B$2)*MC_Shocks!F265)</f>
        <v>559.595204099328</v>
      </c>
      <c r="I268" s="0" t="n">
        <f aca="false">H268*EXP((Inputs!$B$6-Inputs!$B$7-0.5*Inputs!$B$8^2)*$B$2+Inputs!$B$8*SQRT($B$2)*MC_Shocks!G265)</f>
        <v>553.232505937293</v>
      </c>
      <c r="J268" s="0" t="n">
        <f aca="false">I268*EXP((Inputs!$B$6-Inputs!$B$7-0.5*Inputs!$B$8^2)*$B$2+Inputs!$B$8*SQRT($B$2)*MC_Shocks!H265)</f>
        <v>546.394914762785</v>
      </c>
      <c r="K268" s="0" t="n">
        <f aca="false">J268*EXP((Inputs!$B$6-Inputs!$B$7-0.5*Inputs!$B$8^2)*$B$2+Inputs!$B$8*SQRT($B$2)*MC_Shocks!I265)</f>
        <v>548.717730569488</v>
      </c>
      <c r="L268" s="0" t="n">
        <f aca="false">K268*EXP((Inputs!$B$6-Inputs!$B$7-0.5*Inputs!$B$8^2)*$B$2+Inputs!$B$8*SQRT($B$2)*MC_Shocks!J265)</f>
        <v>550.601771807232</v>
      </c>
      <c r="M268" s="0" t="n">
        <f aca="false">L268*EXP((Inputs!$B$6-Inputs!$B$7-0.5*Inputs!$B$8^2)*$B$2+Inputs!$B$8*SQRT($B$2)*MC_Shocks!K265)</f>
        <v>551.886011851246</v>
      </c>
      <c r="N268" s="0" t="n">
        <f aca="false">M268*EXP((Inputs!$B$6-Inputs!$B$7-0.5*Inputs!$B$8^2)*$B$2+Inputs!$B$8*SQRT($B$2)*MC_Shocks!L265)</f>
        <v>557.856257329804</v>
      </c>
      <c r="O268" s="0" t="n">
        <f aca="false">N268*EXP((Inputs!$B$6-Inputs!$B$7-0.5*Inputs!$B$8^2)*$B$2+Inputs!$B$8*SQRT($B$2)*MC_Shocks!M265)</f>
        <v>561.989565843563</v>
      </c>
      <c r="P268" s="0" t="n">
        <f aca="false">O268*EXP((Inputs!$B$6-Inputs!$B$7-0.5*Inputs!$B$8^2)*$B$2+Inputs!$B$8*SQRT($B$2)*MC_Shocks!N265)</f>
        <v>566.537583069933</v>
      </c>
      <c r="Q268" s="0" t="n">
        <f aca="false">P268*EXP((Inputs!$B$6-Inputs!$B$7-0.5*Inputs!$B$8^2)*$B$2+Inputs!$B$8*SQRT($B$2)*MC_Shocks!O265)</f>
        <v>570.052611066414</v>
      </c>
      <c r="R268" s="0" t="n">
        <f aca="false">Q268*EXP((Inputs!$B$6-Inputs!$B$7-0.5*Inputs!$B$8^2)*$B$2+Inputs!$B$8*SQRT($B$2)*MC_Shocks!P265)</f>
        <v>570.263273918095</v>
      </c>
      <c r="S268" s="0" t="n">
        <f aca="false">R268*EXP((Inputs!$B$6-Inputs!$B$7-0.5*Inputs!$B$8^2)*$B$2+Inputs!$B$8*SQRT($B$2)*MC_Shocks!Q265)</f>
        <v>569.25839348088</v>
      </c>
      <c r="T268" s="0" t="n">
        <f aca="false">S268*EXP((Inputs!$B$6-Inputs!$B$7-0.5*Inputs!$B$8^2)*$B$2+Inputs!$B$8*SQRT($B$2)*MC_Shocks!R265)</f>
        <v>562.35241001037</v>
      </c>
      <c r="U268" s="0" t="n">
        <f aca="false">T268*EXP((Inputs!$B$6-Inputs!$B$7-0.5*Inputs!$B$8^2)*$B$2+Inputs!$B$8*SQRT($B$2)*MC_Shocks!S265)</f>
        <v>566.877340032745</v>
      </c>
      <c r="V268" s="0" t="n">
        <f aca="false">U268*EXP((Inputs!$B$6-Inputs!$B$7-0.5*Inputs!$B$8^2)*$B$2+Inputs!$B$8*SQRT($B$2)*MC_Shocks!T265)</f>
        <v>562.521122986086</v>
      </c>
      <c r="W268" s="0" t="n">
        <f aca="false">V268*EXP((Inputs!$B$6-Inputs!$B$7-0.5*Inputs!$B$8^2)*$B$2+Inputs!$B$8*SQRT($B$2)*MC_Shocks!U265)</f>
        <v>563.530004207734</v>
      </c>
      <c r="X268" s="0" t="n">
        <f aca="false">W268*EXP((Inputs!$B$6-Inputs!$B$7-0.5*Inputs!$B$8^2)*$B$2+Inputs!$B$8*SQRT($B$2)*MC_Shocks!V265)</f>
        <v>563.804353077529</v>
      </c>
      <c r="Y268" s="0" t="n">
        <f aca="false">X268*EXP((Inputs!$B$6-Inputs!$B$7-0.5*Inputs!$B$8^2)*$B$2+Inputs!$B$8*SQRT($B$2)*MC_Shocks!W265)</f>
        <v>560.84709510442</v>
      </c>
      <c r="Z268" s="0" t="n">
        <f aca="false">Y268*EXP((Inputs!$B$6-Inputs!$B$7-0.5*Inputs!$B$8^2)*$B$2+Inputs!$B$8*SQRT($B$2)*MC_Shocks!X265)</f>
        <v>565.917975636581</v>
      </c>
      <c r="AA268" s="0" t="n">
        <f aca="false">Z268*EXP((Inputs!$B$6-Inputs!$B$7-0.5*Inputs!$B$8^2)*$B$2+Inputs!$B$8*SQRT($B$2)*MC_Shocks!Y265)</f>
        <v>564.257007325629</v>
      </c>
      <c r="AB268" s="0" t="n">
        <f aca="false">AA268*EXP((Inputs!$B$6-Inputs!$B$7-0.5*Inputs!$B$8^2)*$B$2+Inputs!$B$8*SQRT($B$2)*MC_Shocks!Z265)</f>
        <v>563.565578206337</v>
      </c>
      <c r="AC268" s="0" t="n">
        <f aca="false">AB268*EXP((Inputs!$B$6-Inputs!$B$7-0.5*Inputs!$B$8^2)*$B$2+Inputs!$B$8*SQRT($B$2)*MC_Shocks!AA265)</f>
        <v>561.421204714492</v>
      </c>
      <c r="AD268" s="0" t="n">
        <f aca="false">AC268*EXP((Inputs!$B$6-Inputs!$B$7-0.5*Inputs!$B$8^2)*$B$2+Inputs!$B$8*SQRT($B$2)*MC_Shocks!AB265)</f>
        <v>560.187639698135</v>
      </c>
      <c r="AE268" s="0" t="n">
        <f aca="false">AD268*EXP((Inputs!$B$6-Inputs!$B$7-0.5*Inputs!$B$8^2)*$B$2+Inputs!$B$8*SQRT($B$2)*MC_Shocks!AC265)</f>
        <v>549.433817898062</v>
      </c>
      <c r="AF268" s="0" t="n">
        <f aca="false">AE268*EXP((Inputs!$B$6-Inputs!$B$7-0.5*Inputs!$B$8^2)*$B$2+Inputs!$B$8*SQRT($B$2)*MC_Shocks!AD265)</f>
        <v>552.272630470815</v>
      </c>
      <c r="AG268" s="0" t="n">
        <f aca="false">AF268*EXP((Inputs!$B$6-Inputs!$B$7-0.5*Inputs!$B$8^2)*$B$2+Inputs!$B$8*SQRT($B$2)*MC_Shocks!AE265)</f>
        <v>554.656235292433</v>
      </c>
      <c r="AH268" s="0" t="n">
        <f aca="false">AG268*EXP((Inputs!$B$6-Inputs!$B$7-0.5*Inputs!$B$8^2)*$B$2+Inputs!$B$8*SQRT($B$2)*MC_Shocks!AF265)</f>
        <v>557.457464281024</v>
      </c>
      <c r="AI268" s="0" t="n">
        <f aca="false">AH268*EXP((Inputs!$B$6-Inputs!$B$7-0.5*Inputs!$B$8^2)*$B$2+Inputs!$B$8*SQRT($B$2)*MC_Shocks!AG265)</f>
        <v>559.972182953265</v>
      </c>
      <c r="AJ268" s="0" t="n">
        <f aca="false">AI268*EXP((Inputs!$B$6-Inputs!$B$7-0.5*Inputs!$B$8^2)*$B$2+Inputs!$B$8*SQRT($B$2)*MC_Shocks!AH265)</f>
        <v>562.863869539776</v>
      </c>
      <c r="AK268" s="0" t="n">
        <f aca="false">AJ268*EXP((Inputs!$B$6-Inputs!$B$7-0.5*Inputs!$B$8^2)*$B$2+Inputs!$B$8*SQRT($B$2)*MC_Shocks!AI265)</f>
        <v>557.632258453682</v>
      </c>
      <c r="AL268" s="0" t="n">
        <f aca="false">AK268*EXP((Inputs!$B$6-Inputs!$B$7-0.5*Inputs!$B$8^2)*$B$2+Inputs!$B$8*SQRT($B$2)*MC_Shocks!AJ265)</f>
        <v>551.435695729155</v>
      </c>
      <c r="AM268" s="0" t="n">
        <f aca="false">AL268*EXP((Inputs!$B$6-Inputs!$B$7-0.5*Inputs!$B$8^2)*$B$2+Inputs!$B$8*SQRT($B$2)*MC_Shocks!AK265)</f>
        <v>553.990350558078</v>
      </c>
      <c r="AN268" s="0" t="n">
        <f aca="false">AM268*EXP((Inputs!$B$6-Inputs!$B$7-0.5*Inputs!$B$8^2)*$B$2+Inputs!$B$8*SQRT($B$2)*MC_Shocks!AL265)</f>
        <v>557.713082364647</v>
      </c>
      <c r="AO268" s="0" t="n">
        <f aca="false">AN268*EXP((Inputs!$B$6-Inputs!$B$7-0.5*Inputs!$B$8^2)*$B$2+Inputs!$B$8*SQRT($B$2)*MC_Shocks!AM265)</f>
        <v>555.683699916131</v>
      </c>
      <c r="AP268" s="0" t="n">
        <f aca="false">AO268*EXP((Inputs!$B$6-Inputs!$B$7-0.5*Inputs!$B$8^2)*$B$2+Inputs!$B$8*SQRT($B$2)*MC_Shocks!AN265)</f>
        <v>558.176007855972</v>
      </c>
      <c r="AQ268" s="0" t="n">
        <f aca="false">AP268*EXP((Inputs!$B$6-Inputs!$B$7-0.5*Inputs!$B$8^2)*$B$2+Inputs!$B$8*SQRT($B$2)*MC_Shocks!AO265)</f>
        <v>555.432807524594</v>
      </c>
      <c r="AR268" s="0" t="n">
        <f aca="false">AQ268*EXP((Inputs!$B$6-Inputs!$B$7-0.5*Inputs!$B$8^2)*$B$2+Inputs!$B$8*SQRT($B$2)*MC_Shocks!AP265)</f>
        <v>554.591712862466</v>
      </c>
      <c r="AS268" s="0" t="n">
        <f aca="false">AR268*EXP((Inputs!$B$6-Inputs!$B$7-0.5*Inputs!$B$8^2)*$B$2+Inputs!$B$8*SQRT($B$2)*MC_Shocks!AQ265)</f>
        <v>561.353514204473</v>
      </c>
      <c r="AT268" s="0" t="n">
        <f aca="false">AS268*EXP((Inputs!$B$6-Inputs!$B$7-0.5*Inputs!$B$8^2)*$B$2+Inputs!$B$8*SQRT($B$2)*MC_Shocks!AR265)</f>
        <v>554.55660608495</v>
      </c>
      <c r="AU268" s="0" t="n">
        <f aca="false">AT268*EXP((Inputs!$B$6-Inputs!$B$7-0.5*Inputs!$B$8^2)*$B$2+Inputs!$B$8*SQRT($B$2)*MC_Shocks!AS265)</f>
        <v>546.763629086929</v>
      </c>
      <c r="AV268" s="0" t="n">
        <f aca="false">AU268*EXP((Inputs!$B$6-Inputs!$B$7-0.5*Inputs!$B$8^2)*$B$2+Inputs!$B$8*SQRT($B$2)*MC_Shocks!AT265)</f>
        <v>549.479871824407</v>
      </c>
      <c r="AW268" s="0" t="n">
        <f aca="false">AV268*EXP((Inputs!$B$6-Inputs!$B$7-0.5*Inputs!$B$8^2)*$B$2+Inputs!$B$8*SQRT($B$2)*MC_Shocks!AU265)</f>
        <v>551.224458694151</v>
      </c>
      <c r="AX268" s="0" t="n">
        <f aca="false">AW268*EXP((Inputs!$B$6-Inputs!$B$7-0.5*Inputs!$B$8^2)*$B$2+Inputs!$B$8*SQRT($B$2)*MC_Shocks!AV265)</f>
        <v>550.027711211597</v>
      </c>
      <c r="AY268" s="0" t="n">
        <f aca="false">AX268*EXP((Inputs!$B$6-Inputs!$B$7-0.5*Inputs!$B$8^2)*$B$2+Inputs!$B$8*SQRT($B$2)*MC_Shocks!AW265)</f>
        <v>548.622041833497</v>
      </c>
      <c r="AZ268" s="0" t="n">
        <f aca="false">AY268*EXP((Inputs!$B$6-Inputs!$B$7-0.5*Inputs!$B$8^2)*$B$2+Inputs!$B$8*SQRT($B$2)*MC_Shocks!AX265)</f>
        <v>545.814883869625</v>
      </c>
      <c r="BA268" s="0" t="n">
        <f aca="false">AZ268*EXP((Inputs!$B$6-Inputs!$B$7-0.5*Inputs!$B$8^2)*$B$2+Inputs!$B$8*SQRT($B$2)*MC_Shocks!AY265)</f>
        <v>537.230549618338</v>
      </c>
      <c r="BB268" s="0" t="n">
        <f aca="false">BA268*EXP((Inputs!$B$6-Inputs!$B$7-0.5*Inputs!$B$8^2)*$B$2+Inputs!$B$8*SQRT($B$2)*MC_Shocks!AZ265)</f>
        <v>538.035947282041</v>
      </c>
      <c r="BC268" s="0" t="n">
        <f aca="false">BB268*EXP((Inputs!$B$6-Inputs!$B$7-0.5*Inputs!$B$8^2)*$B$2+Inputs!$B$8*SQRT($B$2)*MC_Shocks!BA265)</f>
        <v>541.505142436561</v>
      </c>
      <c r="BD268" s="0" t="n">
        <f aca="false">BC268*EXP((Inputs!$B$6-Inputs!$B$7-0.5*Inputs!$B$8^2)*$B$2+Inputs!$B$8*SQRT($B$2)*MC_Shocks!BB265)</f>
        <v>547.514516984359</v>
      </c>
      <c r="BE268" s="0" t="n">
        <f aca="false">BD268*EXP((Inputs!$B$6-Inputs!$B$7-0.5*Inputs!$B$8^2)*$B$2+Inputs!$B$8*SQRT($B$2)*MC_Shocks!BC265)</f>
        <v>550.750417413115</v>
      </c>
      <c r="BF268" s="0" t="n">
        <f aca="false">BE268*EXP((Inputs!$B$6-Inputs!$B$7-0.5*Inputs!$B$8^2)*$B$2+Inputs!$B$8*SQRT($B$2)*MC_Shocks!BD265)</f>
        <v>550.947138013293</v>
      </c>
      <c r="BG268" s="0" t="n">
        <f aca="false">BF268*EXP((Inputs!$B$6-Inputs!$B$7-0.5*Inputs!$B$8^2)*$B$2+Inputs!$B$8*SQRT($B$2)*MC_Shocks!BE265)</f>
        <v>543.210570906608</v>
      </c>
      <c r="BH268" s="0" t="n">
        <f aca="false">BG268*EXP((Inputs!$B$6-Inputs!$B$7-0.5*Inputs!$B$8^2)*$B$2+Inputs!$B$8*SQRT($B$2)*MC_Shocks!BF265)</f>
        <v>545.497135678841</v>
      </c>
      <c r="BI268" s="0" t="n">
        <f aca="false">BH268*EXP((Inputs!$B$6-Inputs!$B$7-0.5*Inputs!$B$8^2)*$B$2+Inputs!$B$8*SQRT($B$2)*MC_Shocks!BG265)</f>
        <v>544.580939785157</v>
      </c>
      <c r="BJ268" s="0" t="n">
        <f aca="false">BI268*EXP((Inputs!$B$6-Inputs!$B$7-0.5*Inputs!$B$8^2)*$B$2+Inputs!$B$8*SQRT($B$2)*MC_Shocks!BH265)</f>
        <v>544.703271798773</v>
      </c>
      <c r="BK268" s="0" t="n">
        <f aca="false">BJ268*EXP((Inputs!$B$6-Inputs!$B$7-0.5*Inputs!$B$8^2)*$B$2+Inputs!$B$8*SQRT($B$2)*MC_Shocks!BI265)</f>
        <v>539.643124878292</v>
      </c>
      <c r="BL268" s="0" t="n">
        <f aca="false">BK268*EXP((Inputs!$B$6-Inputs!$B$7-0.5*Inputs!$B$8^2)*$B$2+Inputs!$B$8*SQRT($B$2)*MC_Shocks!BJ265)</f>
        <v>528.983009188228</v>
      </c>
      <c r="BM268" s="0" t="n">
        <f aca="false">BL268*EXP((Inputs!$B$6-Inputs!$B$7-0.5*Inputs!$B$8^2)*$B$2+Inputs!$B$8*SQRT($B$2)*MC_Shocks!BK265)</f>
        <v>531.265555942009</v>
      </c>
      <c r="BN268" s="0" t="n">
        <f aca="false">AVERAGE(C268:BM268)</f>
        <v>554.867747833038</v>
      </c>
      <c r="BO268" s="0" t="n">
        <f aca="false">MAX(B268:BM268)</f>
        <v>574.788024902344</v>
      </c>
      <c r="BP268" s="0" t="n">
        <f aca="false">MAX(BM268-Inputs!$B$4,0)</f>
        <v>0</v>
      </c>
      <c r="BQ268" s="0" t="n">
        <f aca="false">MAX(Inputs!$B$4-BM268,0)</f>
        <v>43.7344440579909</v>
      </c>
      <c r="BR268" s="0" t="n">
        <f aca="false">MAX(BN268-Inputs!$B$4,0)</f>
        <v>0</v>
      </c>
      <c r="BS268" s="0" t="n">
        <f aca="false">IF(BO268&gt;=Inputs!$B$9,0,MAX(BM268-Inputs!$B$4,0))</f>
        <v>0</v>
      </c>
    </row>
    <row r="269" customFormat="false" ht="15" hidden="false" customHeight="false" outlineLevel="0" collapsed="false">
      <c r="A269" s="0" t="n">
        <v>265</v>
      </c>
      <c r="B269" s="0" t="n">
        <f aca="false">Inputs!$B$3</f>
        <v>574.788024902344</v>
      </c>
      <c r="C269" s="0" t="n">
        <f aca="false">B269*EXP((Inputs!$B$6-Inputs!$B$7-0.5*Inputs!$B$8^2)*$B$2+Inputs!$B$8*SQRT($B$2)*MC_Shocks!A266)</f>
        <v>577.078526787589</v>
      </c>
      <c r="D269" s="0" t="n">
        <f aca="false">C269*EXP((Inputs!$B$6-Inputs!$B$7-0.5*Inputs!$B$8^2)*$B$2+Inputs!$B$8*SQRT($B$2)*MC_Shocks!B266)</f>
        <v>572.372150405759</v>
      </c>
      <c r="E269" s="0" t="n">
        <f aca="false">D269*EXP((Inputs!$B$6-Inputs!$B$7-0.5*Inputs!$B$8^2)*$B$2+Inputs!$B$8*SQRT($B$2)*MC_Shocks!C266)</f>
        <v>569.338010924387</v>
      </c>
      <c r="F269" s="0" t="n">
        <f aca="false">E269*EXP((Inputs!$B$6-Inputs!$B$7-0.5*Inputs!$B$8^2)*$B$2+Inputs!$B$8*SQRT($B$2)*MC_Shocks!D266)</f>
        <v>561.111014140027</v>
      </c>
      <c r="G269" s="0" t="n">
        <f aca="false">F269*EXP((Inputs!$B$6-Inputs!$B$7-0.5*Inputs!$B$8^2)*$B$2+Inputs!$B$8*SQRT($B$2)*MC_Shocks!E266)</f>
        <v>558.570488158708</v>
      </c>
      <c r="H269" s="0" t="n">
        <f aca="false">G269*EXP((Inputs!$B$6-Inputs!$B$7-0.5*Inputs!$B$8^2)*$B$2+Inputs!$B$8*SQRT($B$2)*MC_Shocks!F266)</f>
        <v>560.217666379479</v>
      </c>
      <c r="I269" s="0" t="n">
        <f aca="false">H269*EXP((Inputs!$B$6-Inputs!$B$7-0.5*Inputs!$B$8^2)*$B$2+Inputs!$B$8*SQRT($B$2)*MC_Shocks!G266)</f>
        <v>557.651426873334</v>
      </c>
      <c r="J269" s="0" t="n">
        <f aca="false">I269*EXP((Inputs!$B$6-Inputs!$B$7-0.5*Inputs!$B$8^2)*$B$2+Inputs!$B$8*SQRT($B$2)*MC_Shocks!H266)</f>
        <v>552.820363968717</v>
      </c>
      <c r="K269" s="0" t="n">
        <f aca="false">J269*EXP((Inputs!$B$6-Inputs!$B$7-0.5*Inputs!$B$8^2)*$B$2+Inputs!$B$8*SQRT($B$2)*MC_Shocks!I266)</f>
        <v>549.285632627138</v>
      </c>
      <c r="L269" s="0" t="n">
        <f aca="false">K269*EXP((Inputs!$B$6-Inputs!$B$7-0.5*Inputs!$B$8^2)*$B$2+Inputs!$B$8*SQRT($B$2)*MC_Shocks!J266)</f>
        <v>547.131254402464</v>
      </c>
      <c r="M269" s="0" t="n">
        <f aca="false">L269*EXP((Inputs!$B$6-Inputs!$B$7-0.5*Inputs!$B$8^2)*$B$2+Inputs!$B$8*SQRT($B$2)*MC_Shocks!K266)</f>
        <v>542.572200948753</v>
      </c>
      <c r="N269" s="0" t="n">
        <f aca="false">M269*EXP((Inputs!$B$6-Inputs!$B$7-0.5*Inputs!$B$8^2)*$B$2+Inputs!$B$8*SQRT($B$2)*MC_Shocks!L266)</f>
        <v>537.613293979149</v>
      </c>
      <c r="O269" s="0" t="n">
        <f aca="false">N269*EXP((Inputs!$B$6-Inputs!$B$7-0.5*Inputs!$B$8^2)*$B$2+Inputs!$B$8*SQRT($B$2)*MC_Shocks!M266)</f>
        <v>531.800932165643</v>
      </c>
      <c r="P269" s="0" t="n">
        <f aca="false">O269*EXP((Inputs!$B$6-Inputs!$B$7-0.5*Inputs!$B$8^2)*$B$2+Inputs!$B$8*SQRT($B$2)*MC_Shocks!N266)</f>
        <v>529.121121689826</v>
      </c>
      <c r="Q269" s="0" t="n">
        <f aca="false">P269*EXP((Inputs!$B$6-Inputs!$B$7-0.5*Inputs!$B$8^2)*$B$2+Inputs!$B$8*SQRT($B$2)*MC_Shocks!O266)</f>
        <v>529.873043917271</v>
      </c>
      <c r="R269" s="0" t="n">
        <f aca="false">Q269*EXP((Inputs!$B$6-Inputs!$B$7-0.5*Inputs!$B$8^2)*$B$2+Inputs!$B$8*SQRT($B$2)*MC_Shocks!P266)</f>
        <v>529.306623159228</v>
      </c>
      <c r="S269" s="0" t="n">
        <f aca="false">R269*EXP((Inputs!$B$6-Inputs!$B$7-0.5*Inputs!$B$8^2)*$B$2+Inputs!$B$8*SQRT($B$2)*MC_Shocks!Q266)</f>
        <v>524.314151793524</v>
      </c>
      <c r="T269" s="0" t="n">
        <f aca="false">S269*EXP((Inputs!$B$6-Inputs!$B$7-0.5*Inputs!$B$8^2)*$B$2+Inputs!$B$8*SQRT($B$2)*MC_Shocks!R266)</f>
        <v>527.772899986133</v>
      </c>
      <c r="U269" s="0" t="n">
        <f aca="false">T269*EXP((Inputs!$B$6-Inputs!$B$7-0.5*Inputs!$B$8^2)*$B$2+Inputs!$B$8*SQRT($B$2)*MC_Shocks!S266)</f>
        <v>526.281233476714</v>
      </c>
      <c r="V269" s="0" t="n">
        <f aca="false">U269*EXP((Inputs!$B$6-Inputs!$B$7-0.5*Inputs!$B$8^2)*$B$2+Inputs!$B$8*SQRT($B$2)*MC_Shocks!T266)</f>
        <v>527.975775767926</v>
      </c>
      <c r="W269" s="0" t="n">
        <f aca="false">V269*EXP((Inputs!$B$6-Inputs!$B$7-0.5*Inputs!$B$8^2)*$B$2+Inputs!$B$8*SQRT($B$2)*MC_Shocks!U266)</f>
        <v>527.905188096765</v>
      </c>
      <c r="X269" s="0" t="n">
        <f aca="false">W269*EXP((Inputs!$B$6-Inputs!$B$7-0.5*Inputs!$B$8^2)*$B$2+Inputs!$B$8*SQRT($B$2)*MC_Shocks!V266)</f>
        <v>522.627575962458</v>
      </c>
      <c r="Y269" s="0" t="n">
        <f aca="false">X269*EXP((Inputs!$B$6-Inputs!$B$7-0.5*Inputs!$B$8^2)*$B$2+Inputs!$B$8*SQRT($B$2)*MC_Shocks!W266)</f>
        <v>521.885108408389</v>
      </c>
      <c r="Z269" s="0" t="n">
        <f aca="false">Y269*EXP((Inputs!$B$6-Inputs!$B$7-0.5*Inputs!$B$8^2)*$B$2+Inputs!$B$8*SQRT($B$2)*MC_Shocks!X266)</f>
        <v>521.742104550943</v>
      </c>
      <c r="AA269" s="0" t="n">
        <f aca="false">Z269*EXP((Inputs!$B$6-Inputs!$B$7-0.5*Inputs!$B$8^2)*$B$2+Inputs!$B$8*SQRT($B$2)*MC_Shocks!Y266)</f>
        <v>527.450713380955</v>
      </c>
      <c r="AB269" s="0" t="n">
        <f aca="false">AA269*EXP((Inputs!$B$6-Inputs!$B$7-0.5*Inputs!$B$8^2)*$B$2+Inputs!$B$8*SQRT($B$2)*MC_Shocks!Z266)</f>
        <v>524.386891234206</v>
      </c>
      <c r="AC269" s="0" t="n">
        <f aca="false">AB269*EXP((Inputs!$B$6-Inputs!$B$7-0.5*Inputs!$B$8^2)*$B$2+Inputs!$B$8*SQRT($B$2)*MC_Shocks!AA266)</f>
        <v>521.757792324693</v>
      </c>
      <c r="AD269" s="0" t="n">
        <f aca="false">AC269*EXP((Inputs!$B$6-Inputs!$B$7-0.5*Inputs!$B$8^2)*$B$2+Inputs!$B$8*SQRT($B$2)*MC_Shocks!AB266)</f>
        <v>512.928671312411</v>
      </c>
      <c r="AE269" s="0" t="n">
        <f aca="false">AD269*EXP((Inputs!$B$6-Inputs!$B$7-0.5*Inputs!$B$8^2)*$B$2+Inputs!$B$8*SQRT($B$2)*MC_Shocks!AC266)</f>
        <v>514.231068306188</v>
      </c>
      <c r="AF269" s="0" t="n">
        <f aca="false">AE269*EXP((Inputs!$B$6-Inputs!$B$7-0.5*Inputs!$B$8^2)*$B$2+Inputs!$B$8*SQRT($B$2)*MC_Shocks!AD266)</f>
        <v>513.386272869916</v>
      </c>
      <c r="AG269" s="0" t="n">
        <f aca="false">AF269*EXP((Inputs!$B$6-Inputs!$B$7-0.5*Inputs!$B$8^2)*$B$2+Inputs!$B$8*SQRT($B$2)*MC_Shocks!AE266)</f>
        <v>512.419951733146</v>
      </c>
      <c r="AH269" s="0" t="n">
        <f aca="false">AG269*EXP((Inputs!$B$6-Inputs!$B$7-0.5*Inputs!$B$8^2)*$B$2+Inputs!$B$8*SQRT($B$2)*MC_Shocks!AF266)</f>
        <v>506.09528380322</v>
      </c>
      <c r="AI269" s="0" t="n">
        <f aca="false">AH269*EXP((Inputs!$B$6-Inputs!$B$7-0.5*Inputs!$B$8^2)*$B$2+Inputs!$B$8*SQRT($B$2)*MC_Shocks!AG266)</f>
        <v>506.525801381416</v>
      </c>
      <c r="AJ269" s="0" t="n">
        <f aca="false">AI269*EXP((Inputs!$B$6-Inputs!$B$7-0.5*Inputs!$B$8^2)*$B$2+Inputs!$B$8*SQRT($B$2)*MC_Shocks!AH266)</f>
        <v>505.453539257269</v>
      </c>
      <c r="AK269" s="0" t="n">
        <f aca="false">AJ269*EXP((Inputs!$B$6-Inputs!$B$7-0.5*Inputs!$B$8^2)*$B$2+Inputs!$B$8*SQRT($B$2)*MC_Shocks!AI266)</f>
        <v>503.069349411602</v>
      </c>
      <c r="AL269" s="0" t="n">
        <f aca="false">AK269*EXP((Inputs!$B$6-Inputs!$B$7-0.5*Inputs!$B$8^2)*$B$2+Inputs!$B$8*SQRT($B$2)*MC_Shocks!AJ266)</f>
        <v>502.372560595368</v>
      </c>
      <c r="AM269" s="0" t="n">
        <f aca="false">AL269*EXP((Inputs!$B$6-Inputs!$B$7-0.5*Inputs!$B$8^2)*$B$2+Inputs!$B$8*SQRT($B$2)*MC_Shocks!AK266)</f>
        <v>504.20244558767</v>
      </c>
      <c r="AN269" s="0" t="n">
        <f aca="false">AM269*EXP((Inputs!$B$6-Inputs!$B$7-0.5*Inputs!$B$8^2)*$B$2+Inputs!$B$8*SQRT($B$2)*MC_Shocks!AL266)</f>
        <v>503.474207559273</v>
      </c>
      <c r="AO269" s="0" t="n">
        <f aca="false">AN269*EXP((Inputs!$B$6-Inputs!$B$7-0.5*Inputs!$B$8^2)*$B$2+Inputs!$B$8*SQRT($B$2)*MC_Shocks!AM266)</f>
        <v>499.251378525724</v>
      </c>
      <c r="AP269" s="0" t="n">
        <f aca="false">AO269*EXP((Inputs!$B$6-Inputs!$B$7-0.5*Inputs!$B$8^2)*$B$2+Inputs!$B$8*SQRT($B$2)*MC_Shocks!AN266)</f>
        <v>503.381014283011</v>
      </c>
      <c r="AQ269" s="0" t="n">
        <f aca="false">AP269*EXP((Inputs!$B$6-Inputs!$B$7-0.5*Inputs!$B$8^2)*$B$2+Inputs!$B$8*SQRT($B$2)*MC_Shocks!AO266)</f>
        <v>502.897741138732</v>
      </c>
      <c r="AR269" s="0" t="n">
        <f aca="false">AQ269*EXP((Inputs!$B$6-Inputs!$B$7-0.5*Inputs!$B$8^2)*$B$2+Inputs!$B$8*SQRT($B$2)*MC_Shocks!AP266)</f>
        <v>505.746325371347</v>
      </c>
      <c r="AS269" s="0" t="n">
        <f aca="false">AR269*EXP((Inputs!$B$6-Inputs!$B$7-0.5*Inputs!$B$8^2)*$B$2+Inputs!$B$8*SQRT($B$2)*MC_Shocks!AQ266)</f>
        <v>501.021632982181</v>
      </c>
      <c r="AT269" s="0" t="n">
        <f aca="false">AS269*EXP((Inputs!$B$6-Inputs!$B$7-0.5*Inputs!$B$8^2)*$B$2+Inputs!$B$8*SQRT($B$2)*MC_Shocks!AR266)</f>
        <v>507.160230299544</v>
      </c>
      <c r="AU269" s="0" t="n">
        <f aca="false">AT269*EXP((Inputs!$B$6-Inputs!$B$7-0.5*Inputs!$B$8^2)*$B$2+Inputs!$B$8*SQRT($B$2)*MC_Shocks!AS266)</f>
        <v>509.461977441453</v>
      </c>
      <c r="AV269" s="0" t="n">
        <f aca="false">AU269*EXP((Inputs!$B$6-Inputs!$B$7-0.5*Inputs!$B$8^2)*$B$2+Inputs!$B$8*SQRT($B$2)*MC_Shocks!AT266)</f>
        <v>507.98765358018</v>
      </c>
      <c r="AW269" s="0" t="n">
        <f aca="false">AV269*EXP((Inputs!$B$6-Inputs!$B$7-0.5*Inputs!$B$8^2)*$B$2+Inputs!$B$8*SQRT($B$2)*MC_Shocks!AU266)</f>
        <v>501.765174307362</v>
      </c>
      <c r="AX269" s="0" t="n">
        <f aca="false">AW269*EXP((Inputs!$B$6-Inputs!$B$7-0.5*Inputs!$B$8^2)*$B$2+Inputs!$B$8*SQRT($B$2)*MC_Shocks!AV266)</f>
        <v>502.074317697038</v>
      </c>
      <c r="AY269" s="0" t="n">
        <f aca="false">AX269*EXP((Inputs!$B$6-Inputs!$B$7-0.5*Inputs!$B$8^2)*$B$2+Inputs!$B$8*SQRT($B$2)*MC_Shocks!AW266)</f>
        <v>504.338089588832</v>
      </c>
      <c r="AZ269" s="0" t="n">
        <f aca="false">AY269*EXP((Inputs!$B$6-Inputs!$B$7-0.5*Inputs!$B$8^2)*$B$2+Inputs!$B$8*SQRT($B$2)*MC_Shocks!AX266)</f>
        <v>496.914529235438</v>
      </c>
      <c r="BA269" s="0" t="n">
        <f aca="false">AZ269*EXP((Inputs!$B$6-Inputs!$B$7-0.5*Inputs!$B$8^2)*$B$2+Inputs!$B$8*SQRT($B$2)*MC_Shocks!AY266)</f>
        <v>502.702932120634</v>
      </c>
      <c r="BB269" s="0" t="n">
        <f aca="false">BA269*EXP((Inputs!$B$6-Inputs!$B$7-0.5*Inputs!$B$8^2)*$B$2+Inputs!$B$8*SQRT($B$2)*MC_Shocks!AZ266)</f>
        <v>511.59677861627</v>
      </c>
      <c r="BC269" s="0" t="n">
        <f aca="false">BB269*EXP((Inputs!$B$6-Inputs!$B$7-0.5*Inputs!$B$8^2)*$B$2+Inputs!$B$8*SQRT($B$2)*MC_Shocks!BA266)</f>
        <v>509.862194963864</v>
      </c>
      <c r="BD269" s="0" t="n">
        <f aca="false">BC269*EXP((Inputs!$B$6-Inputs!$B$7-0.5*Inputs!$B$8^2)*$B$2+Inputs!$B$8*SQRT($B$2)*MC_Shocks!BB266)</f>
        <v>511.945199733622</v>
      </c>
      <c r="BE269" s="0" t="n">
        <f aca="false">BD269*EXP((Inputs!$B$6-Inputs!$B$7-0.5*Inputs!$B$8^2)*$B$2+Inputs!$B$8*SQRT($B$2)*MC_Shocks!BC266)</f>
        <v>516.158203978333</v>
      </c>
      <c r="BF269" s="0" t="n">
        <f aca="false">BE269*EXP((Inputs!$B$6-Inputs!$B$7-0.5*Inputs!$B$8^2)*$B$2+Inputs!$B$8*SQRT($B$2)*MC_Shocks!BD266)</f>
        <v>513.314274784082</v>
      </c>
      <c r="BG269" s="0" t="n">
        <f aca="false">BF269*EXP((Inputs!$B$6-Inputs!$B$7-0.5*Inputs!$B$8^2)*$B$2+Inputs!$B$8*SQRT($B$2)*MC_Shocks!BE266)</f>
        <v>512.370781300017</v>
      </c>
      <c r="BH269" s="0" t="n">
        <f aca="false">BG269*EXP((Inputs!$B$6-Inputs!$B$7-0.5*Inputs!$B$8^2)*$B$2+Inputs!$B$8*SQRT($B$2)*MC_Shocks!BF266)</f>
        <v>514.717232443266</v>
      </c>
      <c r="BI269" s="0" t="n">
        <f aca="false">BH269*EXP((Inputs!$B$6-Inputs!$B$7-0.5*Inputs!$B$8^2)*$B$2+Inputs!$B$8*SQRT($B$2)*MC_Shocks!BG266)</f>
        <v>520.020700382319</v>
      </c>
      <c r="BJ269" s="0" t="n">
        <f aca="false">BI269*EXP((Inputs!$B$6-Inputs!$B$7-0.5*Inputs!$B$8^2)*$B$2+Inputs!$B$8*SQRT($B$2)*MC_Shocks!BH266)</f>
        <v>516.482691560998</v>
      </c>
      <c r="BK269" s="0" t="n">
        <f aca="false">BJ269*EXP((Inputs!$B$6-Inputs!$B$7-0.5*Inputs!$B$8^2)*$B$2+Inputs!$B$8*SQRT($B$2)*MC_Shocks!BI266)</f>
        <v>513.873992244269</v>
      </c>
      <c r="BL269" s="0" t="n">
        <f aca="false">BK269*EXP((Inputs!$B$6-Inputs!$B$7-0.5*Inputs!$B$8^2)*$B$2+Inputs!$B$8*SQRT($B$2)*MC_Shocks!BJ266)</f>
        <v>514.326958932951</v>
      </c>
      <c r="BM269" s="0" t="n">
        <f aca="false">BL269*EXP((Inputs!$B$6-Inputs!$B$7-0.5*Inputs!$B$8^2)*$B$2+Inputs!$B$8*SQRT($B$2)*MC_Shocks!BK266)</f>
        <v>506.89516069958</v>
      </c>
      <c r="BN269" s="0" t="n">
        <f aca="false">AVERAGE(C269:BM269)</f>
        <v>521.752214341884</v>
      </c>
      <c r="BO269" s="0" t="n">
        <f aca="false">MAX(B269:BM269)</f>
        <v>577.078526787589</v>
      </c>
      <c r="BP269" s="0" t="n">
        <f aca="false">MAX(BM269-Inputs!$B$4,0)</f>
        <v>0</v>
      </c>
      <c r="BQ269" s="0" t="n">
        <f aca="false">MAX(Inputs!$B$4-BM269,0)</f>
        <v>68.1048393004199</v>
      </c>
      <c r="BR269" s="0" t="n">
        <f aca="false">MAX(BN269-Inputs!$B$4,0)</f>
        <v>0</v>
      </c>
      <c r="BS269" s="0" t="n">
        <f aca="false">IF(BO269&gt;=Inputs!$B$9,0,MAX(BM269-Inputs!$B$4,0))</f>
        <v>0</v>
      </c>
    </row>
    <row r="270" customFormat="false" ht="15" hidden="false" customHeight="false" outlineLevel="0" collapsed="false">
      <c r="A270" s="0" t="n">
        <v>266</v>
      </c>
      <c r="B270" s="0" t="n">
        <f aca="false">Inputs!$B$3</f>
        <v>574.788024902344</v>
      </c>
      <c r="C270" s="0" t="n">
        <f aca="false">B270*EXP((Inputs!$B$6-Inputs!$B$7-0.5*Inputs!$B$8^2)*$B$2+Inputs!$B$8*SQRT($B$2)*MC_Shocks!A267)</f>
        <v>579.742818543509</v>
      </c>
      <c r="D270" s="0" t="n">
        <f aca="false">C270*EXP((Inputs!$B$6-Inputs!$B$7-0.5*Inputs!$B$8^2)*$B$2+Inputs!$B$8*SQRT($B$2)*MC_Shocks!B267)</f>
        <v>586.856806163965</v>
      </c>
      <c r="E270" s="0" t="n">
        <f aca="false">D270*EXP((Inputs!$B$6-Inputs!$B$7-0.5*Inputs!$B$8^2)*$B$2+Inputs!$B$8*SQRT($B$2)*MC_Shocks!C267)</f>
        <v>590.142513305435</v>
      </c>
      <c r="F270" s="0" t="n">
        <f aca="false">E270*EXP((Inputs!$B$6-Inputs!$B$7-0.5*Inputs!$B$8^2)*$B$2+Inputs!$B$8*SQRT($B$2)*MC_Shocks!D267)</f>
        <v>590.411655925086</v>
      </c>
      <c r="G270" s="0" t="n">
        <f aca="false">F270*EXP((Inputs!$B$6-Inputs!$B$7-0.5*Inputs!$B$8^2)*$B$2+Inputs!$B$8*SQRT($B$2)*MC_Shocks!E267)</f>
        <v>589.328610636272</v>
      </c>
      <c r="H270" s="0" t="n">
        <f aca="false">G270*EXP((Inputs!$B$6-Inputs!$B$7-0.5*Inputs!$B$8^2)*$B$2+Inputs!$B$8*SQRT($B$2)*MC_Shocks!F267)</f>
        <v>590.51319734047</v>
      </c>
      <c r="I270" s="0" t="n">
        <f aca="false">H270*EXP((Inputs!$B$6-Inputs!$B$7-0.5*Inputs!$B$8^2)*$B$2+Inputs!$B$8*SQRT($B$2)*MC_Shocks!G267)</f>
        <v>588.921837324948</v>
      </c>
      <c r="J270" s="0" t="n">
        <f aca="false">I270*EXP((Inputs!$B$6-Inputs!$B$7-0.5*Inputs!$B$8^2)*$B$2+Inputs!$B$8*SQRT($B$2)*MC_Shocks!H267)</f>
        <v>594.854127693269</v>
      </c>
      <c r="K270" s="0" t="n">
        <f aca="false">J270*EXP((Inputs!$B$6-Inputs!$B$7-0.5*Inputs!$B$8^2)*$B$2+Inputs!$B$8*SQRT($B$2)*MC_Shocks!I267)</f>
        <v>588.135410524357</v>
      </c>
      <c r="L270" s="0" t="n">
        <f aca="false">K270*EXP((Inputs!$B$6-Inputs!$B$7-0.5*Inputs!$B$8^2)*$B$2+Inputs!$B$8*SQRT($B$2)*MC_Shocks!J267)</f>
        <v>588.574340779249</v>
      </c>
      <c r="M270" s="0" t="n">
        <f aca="false">L270*EXP((Inputs!$B$6-Inputs!$B$7-0.5*Inputs!$B$8^2)*$B$2+Inputs!$B$8*SQRT($B$2)*MC_Shocks!K267)</f>
        <v>583.435616051545</v>
      </c>
      <c r="N270" s="0" t="n">
        <f aca="false">M270*EXP((Inputs!$B$6-Inputs!$B$7-0.5*Inputs!$B$8^2)*$B$2+Inputs!$B$8*SQRT($B$2)*MC_Shocks!L267)</f>
        <v>581.906397405774</v>
      </c>
      <c r="O270" s="0" t="n">
        <f aca="false">N270*EXP((Inputs!$B$6-Inputs!$B$7-0.5*Inputs!$B$8^2)*$B$2+Inputs!$B$8*SQRT($B$2)*MC_Shocks!M267)</f>
        <v>579.85642387189</v>
      </c>
      <c r="P270" s="0" t="n">
        <f aca="false">O270*EXP((Inputs!$B$6-Inputs!$B$7-0.5*Inputs!$B$8^2)*$B$2+Inputs!$B$8*SQRT($B$2)*MC_Shocks!N267)</f>
        <v>577.295873413311</v>
      </c>
      <c r="Q270" s="0" t="n">
        <f aca="false">P270*EXP((Inputs!$B$6-Inputs!$B$7-0.5*Inputs!$B$8^2)*$B$2+Inputs!$B$8*SQRT($B$2)*MC_Shocks!O267)</f>
        <v>575.30341917354</v>
      </c>
      <c r="R270" s="0" t="n">
        <f aca="false">Q270*EXP((Inputs!$B$6-Inputs!$B$7-0.5*Inputs!$B$8^2)*$B$2+Inputs!$B$8*SQRT($B$2)*MC_Shocks!P267)</f>
        <v>572.431581665967</v>
      </c>
      <c r="S270" s="0" t="n">
        <f aca="false">R270*EXP((Inputs!$B$6-Inputs!$B$7-0.5*Inputs!$B$8^2)*$B$2+Inputs!$B$8*SQRT($B$2)*MC_Shocks!Q267)</f>
        <v>566.480938937219</v>
      </c>
      <c r="T270" s="0" t="n">
        <f aca="false">S270*EXP((Inputs!$B$6-Inputs!$B$7-0.5*Inputs!$B$8^2)*$B$2+Inputs!$B$8*SQRT($B$2)*MC_Shocks!R267)</f>
        <v>565.651840293425</v>
      </c>
      <c r="U270" s="0" t="n">
        <f aca="false">T270*EXP((Inputs!$B$6-Inputs!$B$7-0.5*Inputs!$B$8^2)*$B$2+Inputs!$B$8*SQRT($B$2)*MC_Shocks!S267)</f>
        <v>562.532322332594</v>
      </c>
      <c r="V270" s="0" t="n">
        <f aca="false">U270*EXP((Inputs!$B$6-Inputs!$B$7-0.5*Inputs!$B$8^2)*$B$2+Inputs!$B$8*SQRT($B$2)*MC_Shocks!T267)</f>
        <v>562.986017331018</v>
      </c>
      <c r="W270" s="0" t="n">
        <f aca="false">V270*EXP((Inputs!$B$6-Inputs!$B$7-0.5*Inputs!$B$8^2)*$B$2+Inputs!$B$8*SQRT($B$2)*MC_Shocks!U267)</f>
        <v>556.643347901021</v>
      </c>
      <c r="X270" s="0" t="n">
        <f aca="false">W270*EXP((Inputs!$B$6-Inputs!$B$7-0.5*Inputs!$B$8^2)*$B$2+Inputs!$B$8*SQRT($B$2)*MC_Shocks!V267)</f>
        <v>559.691000894325</v>
      </c>
      <c r="Y270" s="0" t="n">
        <f aca="false">X270*EXP((Inputs!$B$6-Inputs!$B$7-0.5*Inputs!$B$8^2)*$B$2+Inputs!$B$8*SQRT($B$2)*MC_Shocks!W267)</f>
        <v>551.803709803752</v>
      </c>
      <c r="Z270" s="0" t="n">
        <f aca="false">Y270*EXP((Inputs!$B$6-Inputs!$B$7-0.5*Inputs!$B$8^2)*$B$2+Inputs!$B$8*SQRT($B$2)*MC_Shocks!X267)</f>
        <v>552.031596142091</v>
      </c>
      <c r="AA270" s="0" t="n">
        <f aca="false">Z270*EXP((Inputs!$B$6-Inputs!$B$7-0.5*Inputs!$B$8^2)*$B$2+Inputs!$B$8*SQRT($B$2)*MC_Shocks!Y267)</f>
        <v>558.385673511656</v>
      </c>
      <c r="AB270" s="0" t="n">
        <f aca="false">AA270*EXP((Inputs!$B$6-Inputs!$B$7-0.5*Inputs!$B$8^2)*$B$2+Inputs!$B$8*SQRT($B$2)*MC_Shocks!Z267)</f>
        <v>557.871124032848</v>
      </c>
      <c r="AC270" s="0" t="n">
        <f aca="false">AB270*EXP((Inputs!$B$6-Inputs!$B$7-0.5*Inputs!$B$8^2)*$B$2+Inputs!$B$8*SQRT($B$2)*MC_Shocks!AA267)</f>
        <v>560.946232751473</v>
      </c>
      <c r="AD270" s="0" t="n">
        <f aca="false">AC270*EXP((Inputs!$B$6-Inputs!$B$7-0.5*Inputs!$B$8^2)*$B$2+Inputs!$B$8*SQRT($B$2)*MC_Shocks!AB267)</f>
        <v>557.270408043726</v>
      </c>
      <c r="AE270" s="0" t="n">
        <f aca="false">AD270*EXP((Inputs!$B$6-Inputs!$B$7-0.5*Inputs!$B$8^2)*$B$2+Inputs!$B$8*SQRT($B$2)*MC_Shocks!AC267)</f>
        <v>560.2158537877</v>
      </c>
      <c r="AF270" s="0" t="n">
        <f aca="false">AE270*EXP((Inputs!$B$6-Inputs!$B$7-0.5*Inputs!$B$8^2)*$B$2+Inputs!$B$8*SQRT($B$2)*MC_Shocks!AD267)</f>
        <v>562.255316265304</v>
      </c>
      <c r="AG270" s="0" t="n">
        <f aca="false">AF270*EXP((Inputs!$B$6-Inputs!$B$7-0.5*Inputs!$B$8^2)*$B$2+Inputs!$B$8*SQRT($B$2)*MC_Shocks!AE267)</f>
        <v>570.80065136262</v>
      </c>
      <c r="AH270" s="0" t="n">
        <f aca="false">AG270*EXP((Inputs!$B$6-Inputs!$B$7-0.5*Inputs!$B$8^2)*$B$2+Inputs!$B$8*SQRT($B$2)*MC_Shocks!AF267)</f>
        <v>572.906474623104</v>
      </c>
      <c r="AI270" s="0" t="n">
        <f aca="false">AH270*EXP((Inputs!$B$6-Inputs!$B$7-0.5*Inputs!$B$8^2)*$B$2+Inputs!$B$8*SQRT($B$2)*MC_Shocks!AG267)</f>
        <v>584.084316909528</v>
      </c>
      <c r="AJ270" s="0" t="n">
        <f aca="false">AI270*EXP((Inputs!$B$6-Inputs!$B$7-0.5*Inputs!$B$8^2)*$B$2+Inputs!$B$8*SQRT($B$2)*MC_Shocks!AH267)</f>
        <v>591.52545531857</v>
      </c>
      <c r="AK270" s="0" t="n">
        <f aca="false">AJ270*EXP((Inputs!$B$6-Inputs!$B$7-0.5*Inputs!$B$8^2)*$B$2+Inputs!$B$8*SQRT($B$2)*MC_Shocks!AI267)</f>
        <v>588.023377997796</v>
      </c>
      <c r="AL270" s="0" t="n">
        <f aca="false">AK270*EXP((Inputs!$B$6-Inputs!$B$7-0.5*Inputs!$B$8^2)*$B$2+Inputs!$B$8*SQRT($B$2)*MC_Shocks!AJ267)</f>
        <v>584.424329925686</v>
      </c>
      <c r="AM270" s="0" t="n">
        <f aca="false">AL270*EXP((Inputs!$B$6-Inputs!$B$7-0.5*Inputs!$B$8^2)*$B$2+Inputs!$B$8*SQRT($B$2)*MC_Shocks!AK267)</f>
        <v>582.510086287769</v>
      </c>
      <c r="AN270" s="0" t="n">
        <f aca="false">AM270*EXP((Inputs!$B$6-Inputs!$B$7-0.5*Inputs!$B$8^2)*$B$2+Inputs!$B$8*SQRT($B$2)*MC_Shocks!AL267)</f>
        <v>587.051066939718</v>
      </c>
      <c r="AO270" s="0" t="n">
        <f aca="false">AN270*EXP((Inputs!$B$6-Inputs!$B$7-0.5*Inputs!$B$8^2)*$B$2+Inputs!$B$8*SQRT($B$2)*MC_Shocks!AM267)</f>
        <v>587.328702080669</v>
      </c>
      <c r="AP270" s="0" t="n">
        <f aca="false">AO270*EXP((Inputs!$B$6-Inputs!$B$7-0.5*Inputs!$B$8^2)*$B$2+Inputs!$B$8*SQRT($B$2)*MC_Shocks!AN267)</f>
        <v>587.400893042565</v>
      </c>
      <c r="AQ270" s="0" t="n">
        <f aca="false">AP270*EXP((Inputs!$B$6-Inputs!$B$7-0.5*Inputs!$B$8^2)*$B$2+Inputs!$B$8*SQRT($B$2)*MC_Shocks!AO267)</f>
        <v>592.87947295865</v>
      </c>
      <c r="AR270" s="0" t="n">
        <f aca="false">AQ270*EXP((Inputs!$B$6-Inputs!$B$7-0.5*Inputs!$B$8^2)*$B$2+Inputs!$B$8*SQRT($B$2)*MC_Shocks!AP267)</f>
        <v>585.905817892742</v>
      </c>
      <c r="AS270" s="0" t="n">
        <f aca="false">AR270*EXP((Inputs!$B$6-Inputs!$B$7-0.5*Inputs!$B$8^2)*$B$2+Inputs!$B$8*SQRT($B$2)*MC_Shocks!AQ267)</f>
        <v>581.89691103652</v>
      </c>
      <c r="AT270" s="0" t="n">
        <f aca="false">AS270*EXP((Inputs!$B$6-Inputs!$B$7-0.5*Inputs!$B$8^2)*$B$2+Inputs!$B$8*SQRT($B$2)*MC_Shocks!AR267)</f>
        <v>582.972800637497</v>
      </c>
      <c r="AU270" s="0" t="n">
        <f aca="false">AT270*EXP((Inputs!$B$6-Inputs!$B$7-0.5*Inputs!$B$8^2)*$B$2+Inputs!$B$8*SQRT($B$2)*MC_Shocks!AS267)</f>
        <v>582.903456302222</v>
      </c>
      <c r="AV270" s="0" t="n">
        <f aca="false">AU270*EXP((Inputs!$B$6-Inputs!$B$7-0.5*Inputs!$B$8^2)*$B$2+Inputs!$B$8*SQRT($B$2)*MC_Shocks!AT267)</f>
        <v>581.995554600901</v>
      </c>
      <c r="AW270" s="0" t="n">
        <f aca="false">AV270*EXP((Inputs!$B$6-Inputs!$B$7-0.5*Inputs!$B$8^2)*$B$2+Inputs!$B$8*SQRT($B$2)*MC_Shocks!AU267)</f>
        <v>591.55469078556</v>
      </c>
      <c r="AX270" s="0" t="n">
        <f aca="false">AW270*EXP((Inputs!$B$6-Inputs!$B$7-0.5*Inputs!$B$8^2)*$B$2+Inputs!$B$8*SQRT($B$2)*MC_Shocks!AV267)</f>
        <v>592.771690080382</v>
      </c>
      <c r="AY270" s="0" t="n">
        <f aca="false">AX270*EXP((Inputs!$B$6-Inputs!$B$7-0.5*Inputs!$B$8^2)*$B$2+Inputs!$B$8*SQRT($B$2)*MC_Shocks!AW267)</f>
        <v>596.043588055046</v>
      </c>
      <c r="AZ270" s="0" t="n">
        <f aca="false">AY270*EXP((Inputs!$B$6-Inputs!$B$7-0.5*Inputs!$B$8^2)*$B$2+Inputs!$B$8*SQRT($B$2)*MC_Shocks!AX267)</f>
        <v>600.855179064837</v>
      </c>
      <c r="BA270" s="0" t="n">
        <f aca="false">AZ270*EXP((Inputs!$B$6-Inputs!$B$7-0.5*Inputs!$B$8^2)*$B$2+Inputs!$B$8*SQRT($B$2)*MC_Shocks!AY267)</f>
        <v>602.253362226538</v>
      </c>
      <c r="BB270" s="0" t="n">
        <f aca="false">BA270*EXP((Inputs!$B$6-Inputs!$B$7-0.5*Inputs!$B$8^2)*$B$2+Inputs!$B$8*SQRT($B$2)*MC_Shocks!AZ267)</f>
        <v>593.78159994765</v>
      </c>
      <c r="BC270" s="0" t="n">
        <f aca="false">BB270*EXP((Inputs!$B$6-Inputs!$B$7-0.5*Inputs!$B$8^2)*$B$2+Inputs!$B$8*SQRT($B$2)*MC_Shocks!BA267)</f>
        <v>590.826332863247</v>
      </c>
      <c r="BD270" s="0" t="n">
        <f aca="false">BC270*EXP((Inputs!$B$6-Inputs!$B$7-0.5*Inputs!$B$8^2)*$B$2+Inputs!$B$8*SQRT($B$2)*MC_Shocks!BB267)</f>
        <v>593.565511477461</v>
      </c>
      <c r="BE270" s="0" t="n">
        <f aca="false">BD270*EXP((Inputs!$B$6-Inputs!$B$7-0.5*Inputs!$B$8^2)*$B$2+Inputs!$B$8*SQRT($B$2)*MC_Shocks!BC267)</f>
        <v>590.93122519578</v>
      </c>
      <c r="BF270" s="0" t="n">
        <f aca="false">BE270*EXP((Inputs!$B$6-Inputs!$B$7-0.5*Inputs!$B$8^2)*$B$2+Inputs!$B$8*SQRT($B$2)*MC_Shocks!BD267)</f>
        <v>584.462683867149</v>
      </c>
      <c r="BG270" s="0" t="n">
        <f aca="false">BF270*EXP((Inputs!$B$6-Inputs!$B$7-0.5*Inputs!$B$8^2)*$B$2+Inputs!$B$8*SQRT($B$2)*MC_Shocks!BE267)</f>
        <v>580.246016991577</v>
      </c>
      <c r="BH270" s="0" t="n">
        <f aca="false">BG270*EXP((Inputs!$B$6-Inputs!$B$7-0.5*Inputs!$B$8^2)*$B$2+Inputs!$B$8*SQRT($B$2)*MC_Shocks!BF267)</f>
        <v>580.026309171259</v>
      </c>
      <c r="BI270" s="0" t="n">
        <f aca="false">BH270*EXP((Inputs!$B$6-Inputs!$B$7-0.5*Inputs!$B$8^2)*$B$2+Inputs!$B$8*SQRT($B$2)*MC_Shocks!BG267)</f>
        <v>583.065724555129</v>
      </c>
      <c r="BJ270" s="0" t="n">
        <f aca="false">BI270*EXP((Inputs!$B$6-Inputs!$B$7-0.5*Inputs!$B$8^2)*$B$2+Inputs!$B$8*SQRT($B$2)*MC_Shocks!BH267)</f>
        <v>579.899762016547</v>
      </c>
      <c r="BK270" s="0" t="n">
        <f aca="false">BJ270*EXP((Inputs!$B$6-Inputs!$B$7-0.5*Inputs!$B$8^2)*$B$2+Inputs!$B$8*SQRT($B$2)*MC_Shocks!BI267)</f>
        <v>578.146957451407</v>
      </c>
      <c r="BL270" s="0" t="n">
        <f aca="false">BK270*EXP((Inputs!$B$6-Inputs!$B$7-0.5*Inputs!$B$8^2)*$B$2+Inputs!$B$8*SQRT($B$2)*MC_Shocks!BJ267)</f>
        <v>574.109923782734</v>
      </c>
      <c r="BM270" s="0" t="n">
        <f aca="false">BL270*EXP((Inputs!$B$6-Inputs!$B$7-0.5*Inputs!$B$8^2)*$B$2+Inputs!$B$8*SQRT($B$2)*MC_Shocks!BK267)</f>
        <v>571.278263419306</v>
      </c>
      <c r="BN270" s="0" t="n">
        <f aca="false">AVERAGE(C270:BM270)</f>
        <v>579.69689207484</v>
      </c>
      <c r="BO270" s="0" t="n">
        <f aca="false">MAX(B270:BM270)</f>
        <v>602.253362226538</v>
      </c>
      <c r="BP270" s="0" t="n">
        <f aca="false">MAX(BM270-Inputs!$B$4,0)</f>
        <v>0</v>
      </c>
      <c r="BQ270" s="0" t="n">
        <f aca="false">MAX(Inputs!$B$4-BM270,0)</f>
        <v>3.72173658069369</v>
      </c>
      <c r="BR270" s="0" t="n">
        <f aca="false">MAX(BN270-Inputs!$B$4,0)</f>
        <v>4.69689207483975</v>
      </c>
      <c r="BS270" s="0" t="n">
        <f aca="false">IF(BO270&gt;=Inputs!$B$9,0,MAX(BM270-Inputs!$B$4,0))</f>
        <v>0</v>
      </c>
    </row>
    <row r="271" customFormat="false" ht="15" hidden="false" customHeight="false" outlineLevel="0" collapsed="false">
      <c r="A271" s="0" t="n">
        <v>267</v>
      </c>
      <c r="B271" s="0" t="n">
        <f aca="false">Inputs!$B$3</f>
        <v>574.788024902344</v>
      </c>
      <c r="C271" s="0" t="n">
        <f aca="false">B271*EXP((Inputs!$B$6-Inputs!$B$7-0.5*Inputs!$B$8^2)*$B$2+Inputs!$B$8*SQRT($B$2)*MC_Shocks!A268)</f>
        <v>570.075944240001</v>
      </c>
      <c r="D271" s="0" t="n">
        <f aca="false">C271*EXP((Inputs!$B$6-Inputs!$B$7-0.5*Inputs!$B$8^2)*$B$2+Inputs!$B$8*SQRT($B$2)*MC_Shocks!B268)</f>
        <v>572.555638138173</v>
      </c>
      <c r="E271" s="0" t="n">
        <f aca="false">D271*EXP((Inputs!$B$6-Inputs!$B$7-0.5*Inputs!$B$8^2)*$B$2+Inputs!$B$8*SQRT($B$2)*MC_Shocks!C268)</f>
        <v>566.656560737005</v>
      </c>
      <c r="F271" s="0" t="n">
        <f aca="false">E271*EXP((Inputs!$B$6-Inputs!$B$7-0.5*Inputs!$B$8^2)*$B$2+Inputs!$B$8*SQRT($B$2)*MC_Shocks!D268)</f>
        <v>565.822364319619</v>
      </c>
      <c r="G271" s="0" t="n">
        <f aca="false">F271*EXP((Inputs!$B$6-Inputs!$B$7-0.5*Inputs!$B$8^2)*$B$2+Inputs!$B$8*SQRT($B$2)*MC_Shocks!E268)</f>
        <v>556.636013230477</v>
      </c>
      <c r="H271" s="0" t="n">
        <f aca="false">G271*EXP((Inputs!$B$6-Inputs!$B$7-0.5*Inputs!$B$8^2)*$B$2+Inputs!$B$8*SQRT($B$2)*MC_Shocks!F268)</f>
        <v>559.74044038002</v>
      </c>
      <c r="I271" s="0" t="n">
        <f aca="false">H271*EXP((Inputs!$B$6-Inputs!$B$7-0.5*Inputs!$B$8^2)*$B$2+Inputs!$B$8*SQRT($B$2)*MC_Shocks!G268)</f>
        <v>552.136982149641</v>
      </c>
      <c r="J271" s="0" t="n">
        <f aca="false">I271*EXP((Inputs!$B$6-Inputs!$B$7-0.5*Inputs!$B$8^2)*$B$2+Inputs!$B$8*SQRT($B$2)*MC_Shocks!H268)</f>
        <v>551.322799569449</v>
      </c>
      <c r="K271" s="0" t="n">
        <f aca="false">J271*EXP((Inputs!$B$6-Inputs!$B$7-0.5*Inputs!$B$8^2)*$B$2+Inputs!$B$8*SQRT($B$2)*MC_Shocks!I268)</f>
        <v>554.231506968562</v>
      </c>
      <c r="L271" s="0" t="n">
        <f aca="false">K271*EXP((Inputs!$B$6-Inputs!$B$7-0.5*Inputs!$B$8^2)*$B$2+Inputs!$B$8*SQRT($B$2)*MC_Shocks!J268)</f>
        <v>556.415577849438</v>
      </c>
      <c r="M271" s="0" t="n">
        <f aca="false">L271*EXP((Inputs!$B$6-Inputs!$B$7-0.5*Inputs!$B$8^2)*$B$2+Inputs!$B$8*SQRT($B$2)*MC_Shocks!K268)</f>
        <v>557.884017950835</v>
      </c>
      <c r="N271" s="0" t="n">
        <f aca="false">M271*EXP((Inputs!$B$6-Inputs!$B$7-0.5*Inputs!$B$8^2)*$B$2+Inputs!$B$8*SQRT($B$2)*MC_Shocks!L268)</f>
        <v>556.062402939696</v>
      </c>
      <c r="O271" s="0" t="n">
        <f aca="false">N271*EXP((Inputs!$B$6-Inputs!$B$7-0.5*Inputs!$B$8^2)*$B$2+Inputs!$B$8*SQRT($B$2)*MC_Shocks!M268)</f>
        <v>553.813073660294</v>
      </c>
      <c r="P271" s="0" t="n">
        <f aca="false">O271*EXP((Inputs!$B$6-Inputs!$B$7-0.5*Inputs!$B$8^2)*$B$2+Inputs!$B$8*SQRT($B$2)*MC_Shocks!N268)</f>
        <v>556.39177928303</v>
      </c>
      <c r="Q271" s="0" t="n">
        <f aca="false">P271*EXP((Inputs!$B$6-Inputs!$B$7-0.5*Inputs!$B$8^2)*$B$2+Inputs!$B$8*SQRT($B$2)*MC_Shocks!O268)</f>
        <v>556.551782584669</v>
      </c>
      <c r="R271" s="0" t="n">
        <f aca="false">Q271*EXP((Inputs!$B$6-Inputs!$B$7-0.5*Inputs!$B$8^2)*$B$2+Inputs!$B$8*SQRT($B$2)*MC_Shocks!P268)</f>
        <v>547.224969904952</v>
      </c>
      <c r="S271" s="0" t="n">
        <f aca="false">R271*EXP((Inputs!$B$6-Inputs!$B$7-0.5*Inputs!$B$8^2)*$B$2+Inputs!$B$8*SQRT($B$2)*MC_Shocks!Q268)</f>
        <v>539.827580152107</v>
      </c>
      <c r="T271" s="0" t="n">
        <f aca="false">S271*EXP((Inputs!$B$6-Inputs!$B$7-0.5*Inputs!$B$8^2)*$B$2+Inputs!$B$8*SQRT($B$2)*MC_Shocks!R268)</f>
        <v>538.013031306153</v>
      </c>
      <c r="U271" s="0" t="n">
        <f aca="false">T271*EXP((Inputs!$B$6-Inputs!$B$7-0.5*Inputs!$B$8^2)*$B$2+Inputs!$B$8*SQRT($B$2)*MC_Shocks!S268)</f>
        <v>537.901592161761</v>
      </c>
      <c r="V271" s="0" t="n">
        <f aca="false">U271*EXP((Inputs!$B$6-Inputs!$B$7-0.5*Inputs!$B$8^2)*$B$2+Inputs!$B$8*SQRT($B$2)*MC_Shocks!T268)</f>
        <v>537.440337111476</v>
      </c>
      <c r="W271" s="0" t="n">
        <f aca="false">V271*EXP((Inputs!$B$6-Inputs!$B$7-0.5*Inputs!$B$8^2)*$B$2+Inputs!$B$8*SQRT($B$2)*MC_Shocks!U268)</f>
        <v>534.881414236982</v>
      </c>
      <c r="X271" s="0" t="n">
        <f aca="false">W271*EXP((Inputs!$B$6-Inputs!$B$7-0.5*Inputs!$B$8^2)*$B$2+Inputs!$B$8*SQRT($B$2)*MC_Shocks!V268)</f>
        <v>539.289842692406</v>
      </c>
      <c r="Y271" s="0" t="n">
        <f aca="false">X271*EXP((Inputs!$B$6-Inputs!$B$7-0.5*Inputs!$B$8^2)*$B$2+Inputs!$B$8*SQRT($B$2)*MC_Shocks!W268)</f>
        <v>540.443043266771</v>
      </c>
      <c r="Z271" s="0" t="n">
        <f aca="false">Y271*EXP((Inputs!$B$6-Inputs!$B$7-0.5*Inputs!$B$8^2)*$B$2+Inputs!$B$8*SQRT($B$2)*MC_Shocks!X268)</f>
        <v>547.69600286963</v>
      </c>
      <c r="AA271" s="0" t="n">
        <f aca="false">Z271*EXP((Inputs!$B$6-Inputs!$B$7-0.5*Inputs!$B$8^2)*$B$2+Inputs!$B$8*SQRT($B$2)*MC_Shocks!Y268)</f>
        <v>546.015683666204</v>
      </c>
      <c r="AB271" s="0" t="n">
        <f aca="false">AA271*EXP((Inputs!$B$6-Inputs!$B$7-0.5*Inputs!$B$8^2)*$B$2+Inputs!$B$8*SQRT($B$2)*MC_Shocks!Z268)</f>
        <v>543.270767996067</v>
      </c>
      <c r="AC271" s="0" t="n">
        <f aca="false">AB271*EXP((Inputs!$B$6-Inputs!$B$7-0.5*Inputs!$B$8^2)*$B$2+Inputs!$B$8*SQRT($B$2)*MC_Shocks!AA268)</f>
        <v>545.408619695785</v>
      </c>
      <c r="AD271" s="0" t="n">
        <f aca="false">AC271*EXP((Inputs!$B$6-Inputs!$B$7-0.5*Inputs!$B$8^2)*$B$2+Inputs!$B$8*SQRT($B$2)*MC_Shocks!AB268)</f>
        <v>538.691594780206</v>
      </c>
      <c r="AE271" s="0" t="n">
        <f aca="false">AD271*EXP((Inputs!$B$6-Inputs!$B$7-0.5*Inputs!$B$8^2)*$B$2+Inputs!$B$8*SQRT($B$2)*MC_Shocks!AC268)</f>
        <v>544.006668837331</v>
      </c>
      <c r="AF271" s="0" t="n">
        <f aca="false">AE271*EXP((Inputs!$B$6-Inputs!$B$7-0.5*Inputs!$B$8^2)*$B$2+Inputs!$B$8*SQRT($B$2)*MC_Shocks!AD268)</f>
        <v>550.415067712226</v>
      </c>
      <c r="AG271" s="0" t="n">
        <f aca="false">AF271*EXP((Inputs!$B$6-Inputs!$B$7-0.5*Inputs!$B$8^2)*$B$2+Inputs!$B$8*SQRT($B$2)*MC_Shocks!AE268)</f>
        <v>549.487718003652</v>
      </c>
      <c r="AH271" s="0" t="n">
        <f aca="false">AG271*EXP((Inputs!$B$6-Inputs!$B$7-0.5*Inputs!$B$8^2)*$B$2+Inputs!$B$8*SQRT($B$2)*MC_Shocks!AF268)</f>
        <v>544.993659205404</v>
      </c>
      <c r="AI271" s="0" t="n">
        <f aca="false">AH271*EXP((Inputs!$B$6-Inputs!$B$7-0.5*Inputs!$B$8^2)*$B$2+Inputs!$B$8*SQRT($B$2)*MC_Shocks!AG268)</f>
        <v>537.812483192745</v>
      </c>
      <c r="AJ271" s="0" t="n">
        <f aca="false">AI271*EXP((Inputs!$B$6-Inputs!$B$7-0.5*Inputs!$B$8^2)*$B$2+Inputs!$B$8*SQRT($B$2)*MC_Shocks!AH268)</f>
        <v>539.824773738764</v>
      </c>
      <c r="AK271" s="0" t="n">
        <f aca="false">AJ271*EXP((Inputs!$B$6-Inputs!$B$7-0.5*Inputs!$B$8^2)*$B$2+Inputs!$B$8*SQRT($B$2)*MC_Shocks!AI268)</f>
        <v>535.275618270121</v>
      </c>
      <c r="AL271" s="0" t="n">
        <f aca="false">AK271*EXP((Inputs!$B$6-Inputs!$B$7-0.5*Inputs!$B$8^2)*$B$2+Inputs!$B$8*SQRT($B$2)*MC_Shocks!AJ268)</f>
        <v>535.489671691525</v>
      </c>
      <c r="AM271" s="0" t="n">
        <f aca="false">AL271*EXP((Inputs!$B$6-Inputs!$B$7-0.5*Inputs!$B$8^2)*$B$2+Inputs!$B$8*SQRT($B$2)*MC_Shocks!AK268)</f>
        <v>536.274081161205</v>
      </c>
      <c r="AN271" s="0" t="n">
        <f aca="false">AM271*EXP((Inputs!$B$6-Inputs!$B$7-0.5*Inputs!$B$8^2)*$B$2+Inputs!$B$8*SQRT($B$2)*MC_Shocks!AL268)</f>
        <v>532.578158713437</v>
      </c>
      <c r="AO271" s="0" t="n">
        <f aca="false">AN271*EXP((Inputs!$B$6-Inputs!$B$7-0.5*Inputs!$B$8^2)*$B$2+Inputs!$B$8*SQRT($B$2)*MC_Shocks!AM268)</f>
        <v>529.87924423155</v>
      </c>
      <c r="AP271" s="0" t="n">
        <f aca="false">AO271*EXP((Inputs!$B$6-Inputs!$B$7-0.5*Inputs!$B$8^2)*$B$2+Inputs!$B$8*SQRT($B$2)*MC_Shocks!AN268)</f>
        <v>536.597846473087</v>
      </c>
      <c r="AQ271" s="0" t="n">
        <f aca="false">AP271*EXP((Inputs!$B$6-Inputs!$B$7-0.5*Inputs!$B$8^2)*$B$2+Inputs!$B$8*SQRT($B$2)*MC_Shocks!AO268)</f>
        <v>530.39919197057</v>
      </c>
      <c r="AR271" s="0" t="n">
        <f aca="false">AQ271*EXP((Inputs!$B$6-Inputs!$B$7-0.5*Inputs!$B$8^2)*$B$2+Inputs!$B$8*SQRT($B$2)*MC_Shocks!AP268)</f>
        <v>524.673430702616</v>
      </c>
      <c r="AS271" s="0" t="n">
        <f aca="false">AR271*EXP((Inputs!$B$6-Inputs!$B$7-0.5*Inputs!$B$8^2)*$B$2+Inputs!$B$8*SQRT($B$2)*MC_Shocks!AQ268)</f>
        <v>527.333367529933</v>
      </c>
      <c r="AT271" s="0" t="n">
        <f aca="false">AS271*EXP((Inputs!$B$6-Inputs!$B$7-0.5*Inputs!$B$8^2)*$B$2+Inputs!$B$8*SQRT($B$2)*MC_Shocks!AR268)</f>
        <v>525.729781964728</v>
      </c>
      <c r="AU271" s="0" t="n">
        <f aca="false">AT271*EXP((Inputs!$B$6-Inputs!$B$7-0.5*Inputs!$B$8^2)*$B$2+Inputs!$B$8*SQRT($B$2)*MC_Shocks!AS268)</f>
        <v>523.722814165465</v>
      </c>
      <c r="AV271" s="0" t="n">
        <f aca="false">AU271*EXP((Inputs!$B$6-Inputs!$B$7-0.5*Inputs!$B$8^2)*$B$2+Inputs!$B$8*SQRT($B$2)*MC_Shocks!AT268)</f>
        <v>522.690220868476</v>
      </c>
      <c r="AW271" s="0" t="n">
        <f aca="false">AV271*EXP((Inputs!$B$6-Inputs!$B$7-0.5*Inputs!$B$8^2)*$B$2+Inputs!$B$8*SQRT($B$2)*MC_Shocks!AU268)</f>
        <v>525.026561000039</v>
      </c>
      <c r="AX271" s="0" t="n">
        <f aca="false">AW271*EXP((Inputs!$B$6-Inputs!$B$7-0.5*Inputs!$B$8^2)*$B$2+Inputs!$B$8*SQRT($B$2)*MC_Shocks!AV268)</f>
        <v>527.881139288679</v>
      </c>
      <c r="AY271" s="0" t="n">
        <f aca="false">AX271*EXP((Inputs!$B$6-Inputs!$B$7-0.5*Inputs!$B$8^2)*$B$2+Inputs!$B$8*SQRT($B$2)*MC_Shocks!AW268)</f>
        <v>528.037968175622</v>
      </c>
      <c r="AZ271" s="0" t="n">
        <f aca="false">AY271*EXP((Inputs!$B$6-Inputs!$B$7-0.5*Inputs!$B$8^2)*$B$2+Inputs!$B$8*SQRT($B$2)*MC_Shocks!AX268)</f>
        <v>523.197647994315</v>
      </c>
      <c r="BA271" s="0" t="n">
        <f aca="false">AZ271*EXP((Inputs!$B$6-Inputs!$B$7-0.5*Inputs!$B$8^2)*$B$2+Inputs!$B$8*SQRT($B$2)*MC_Shocks!AY268)</f>
        <v>520.995431816987</v>
      </c>
      <c r="BB271" s="0" t="n">
        <f aca="false">BA271*EXP((Inputs!$B$6-Inputs!$B$7-0.5*Inputs!$B$8^2)*$B$2+Inputs!$B$8*SQRT($B$2)*MC_Shocks!AZ268)</f>
        <v>522.578739639911</v>
      </c>
      <c r="BC271" s="0" t="n">
        <f aca="false">BB271*EXP((Inputs!$B$6-Inputs!$B$7-0.5*Inputs!$B$8^2)*$B$2+Inputs!$B$8*SQRT($B$2)*MC_Shocks!BA268)</f>
        <v>519.438355515578</v>
      </c>
      <c r="BD271" s="0" t="n">
        <f aca="false">BC271*EXP((Inputs!$B$6-Inputs!$B$7-0.5*Inputs!$B$8^2)*$B$2+Inputs!$B$8*SQRT($B$2)*MC_Shocks!BB268)</f>
        <v>531.360047750865</v>
      </c>
      <c r="BE271" s="0" t="n">
        <f aca="false">BD271*EXP((Inputs!$B$6-Inputs!$B$7-0.5*Inputs!$B$8^2)*$B$2+Inputs!$B$8*SQRT($B$2)*MC_Shocks!BC268)</f>
        <v>526.58937051253</v>
      </c>
      <c r="BF271" s="0" t="n">
        <f aca="false">BE271*EXP((Inputs!$B$6-Inputs!$B$7-0.5*Inputs!$B$8^2)*$B$2+Inputs!$B$8*SQRT($B$2)*MC_Shocks!BD268)</f>
        <v>533.957619176843</v>
      </c>
      <c r="BG271" s="0" t="n">
        <f aca="false">BF271*EXP((Inputs!$B$6-Inputs!$B$7-0.5*Inputs!$B$8^2)*$B$2+Inputs!$B$8*SQRT($B$2)*MC_Shocks!BE268)</f>
        <v>535.545593686529</v>
      </c>
      <c r="BH271" s="0" t="n">
        <f aca="false">BG271*EXP((Inputs!$B$6-Inputs!$B$7-0.5*Inputs!$B$8^2)*$B$2+Inputs!$B$8*SQRT($B$2)*MC_Shocks!BF268)</f>
        <v>540.374627600095</v>
      </c>
      <c r="BI271" s="0" t="n">
        <f aca="false">BH271*EXP((Inputs!$B$6-Inputs!$B$7-0.5*Inputs!$B$8^2)*$B$2+Inputs!$B$8*SQRT($B$2)*MC_Shocks!BG268)</f>
        <v>546.004730257277</v>
      </c>
      <c r="BJ271" s="0" t="n">
        <f aca="false">BI271*EXP((Inputs!$B$6-Inputs!$B$7-0.5*Inputs!$B$8^2)*$B$2+Inputs!$B$8*SQRT($B$2)*MC_Shocks!BH268)</f>
        <v>541.050799277757</v>
      </c>
      <c r="BK271" s="0" t="n">
        <f aca="false">BJ271*EXP((Inputs!$B$6-Inputs!$B$7-0.5*Inputs!$B$8^2)*$B$2+Inputs!$B$8*SQRT($B$2)*MC_Shocks!BI268)</f>
        <v>543.113192789106</v>
      </c>
      <c r="BL271" s="0" t="n">
        <f aca="false">BK271*EXP((Inputs!$B$6-Inputs!$B$7-0.5*Inputs!$B$8^2)*$B$2+Inputs!$B$8*SQRT($B$2)*MC_Shocks!BJ268)</f>
        <v>541.673424667424</v>
      </c>
      <c r="BM271" s="0" t="n">
        <f aca="false">BL271*EXP((Inputs!$B$6-Inputs!$B$7-0.5*Inputs!$B$8^2)*$B$2+Inputs!$B$8*SQRT($B$2)*MC_Shocks!BK268)</f>
        <v>541.926199651644</v>
      </c>
      <c r="BN271" s="0" t="n">
        <f aca="false">AVERAGE(C271:BM271)</f>
        <v>541.243438271039</v>
      </c>
      <c r="BO271" s="0" t="n">
        <f aca="false">MAX(B271:BM271)</f>
        <v>574.788024902344</v>
      </c>
      <c r="BP271" s="0" t="n">
        <f aca="false">MAX(BM271-Inputs!$B$4,0)</f>
        <v>0</v>
      </c>
      <c r="BQ271" s="0" t="n">
        <f aca="false">MAX(Inputs!$B$4-BM271,0)</f>
        <v>33.0738003483563</v>
      </c>
      <c r="BR271" s="0" t="n">
        <f aca="false">MAX(BN271-Inputs!$B$4,0)</f>
        <v>0</v>
      </c>
      <c r="BS271" s="0" t="n">
        <f aca="false">IF(BO271&gt;=Inputs!$B$9,0,MAX(BM271-Inputs!$B$4,0))</f>
        <v>0</v>
      </c>
    </row>
    <row r="272" customFormat="false" ht="15" hidden="false" customHeight="false" outlineLevel="0" collapsed="false">
      <c r="A272" s="0" t="n">
        <v>268</v>
      </c>
      <c r="B272" s="0" t="n">
        <f aca="false">Inputs!$B$3</f>
        <v>574.788024902344</v>
      </c>
      <c r="C272" s="0" t="n">
        <f aca="false">B272*EXP((Inputs!$B$6-Inputs!$B$7-0.5*Inputs!$B$8^2)*$B$2+Inputs!$B$8*SQRT($B$2)*MC_Shocks!A269)</f>
        <v>572.67095484259</v>
      </c>
      <c r="D272" s="0" t="n">
        <f aca="false">C272*EXP((Inputs!$B$6-Inputs!$B$7-0.5*Inputs!$B$8^2)*$B$2+Inputs!$B$8*SQRT($B$2)*MC_Shocks!B269)</f>
        <v>572.376049511221</v>
      </c>
      <c r="E272" s="0" t="n">
        <f aca="false">D272*EXP((Inputs!$B$6-Inputs!$B$7-0.5*Inputs!$B$8^2)*$B$2+Inputs!$B$8*SQRT($B$2)*MC_Shocks!C269)</f>
        <v>578.285944235623</v>
      </c>
      <c r="F272" s="0" t="n">
        <f aca="false">E272*EXP((Inputs!$B$6-Inputs!$B$7-0.5*Inputs!$B$8^2)*$B$2+Inputs!$B$8*SQRT($B$2)*MC_Shocks!D269)</f>
        <v>573.787685188224</v>
      </c>
      <c r="G272" s="0" t="n">
        <f aca="false">F272*EXP((Inputs!$B$6-Inputs!$B$7-0.5*Inputs!$B$8^2)*$B$2+Inputs!$B$8*SQRT($B$2)*MC_Shocks!E269)</f>
        <v>576.093930328139</v>
      </c>
      <c r="H272" s="0" t="n">
        <f aca="false">G272*EXP((Inputs!$B$6-Inputs!$B$7-0.5*Inputs!$B$8^2)*$B$2+Inputs!$B$8*SQRT($B$2)*MC_Shocks!F269)</f>
        <v>583.306835329842</v>
      </c>
      <c r="I272" s="0" t="n">
        <f aca="false">H272*EXP((Inputs!$B$6-Inputs!$B$7-0.5*Inputs!$B$8^2)*$B$2+Inputs!$B$8*SQRT($B$2)*MC_Shocks!G269)</f>
        <v>585.346453800247</v>
      </c>
      <c r="J272" s="0" t="n">
        <f aca="false">I272*EXP((Inputs!$B$6-Inputs!$B$7-0.5*Inputs!$B$8^2)*$B$2+Inputs!$B$8*SQRT($B$2)*MC_Shocks!H269)</f>
        <v>578.4735127535</v>
      </c>
      <c r="K272" s="0" t="n">
        <f aca="false">J272*EXP((Inputs!$B$6-Inputs!$B$7-0.5*Inputs!$B$8^2)*$B$2+Inputs!$B$8*SQRT($B$2)*MC_Shocks!I269)</f>
        <v>574.639168813007</v>
      </c>
      <c r="L272" s="0" t="n">
        <f aca="false">K272*EXP((Inputs!$B$6-Inputs!$B$7-0.5*Inputs!$B$8^2)*$B$2+Inputs!$B$8*SQRT($B$2)*MC_Shocks!J269)</f>
        <v>576.285088066619</v>
      </c>
      <c r="M272" s="0" t="n">
        <f aca="false">L272*EXP((Inputs!$B$6-Inputs!$B$7-0.5*Inputs!$B$8^2)*$B$2+Inputs!$B$8*SQRT($B$2)*MC_Shocks!K269)</f>
        <v>577.93849805846</v>
      </c>
      <c r="N272" s="0" t="n">
        <f aca="false">M272*EXP((Inputs!$B$6-Inputs!$B$7-0.5*Inputs!$B$8^2)*$B$2+Inputs!$B$8*SQRT($B$2)*MC_Shocks!L269)</f>
        <v>579.469659052426</v>
      </c>
      <c r="O272" s="0" t="n">
        <f aca="false">N272*EXP((Inputs!$B$6-Inputs!$B$7-0.5*Inputs!$B$8^2)*$B$2+Inputs!$B$8*SQRT($B$2)*MC_Shocks!M269)</f>
        <v>570.055013617626</v>
      </c>
      <c r="P272" s="0" t="n">
        <f aca="false">O272*EXP((Inputs!$B$6-Inputs!$B$7-0.5*Inputs!$B$8^2)*$B$2+Inputs!$B$8*SQRT($B$2)*MC_Shocks!N269)</f>
        <v>568.384041679559</v>
      </c>
      <c r="Q272" s="0" t="n">
        <f aca="false">P272*EXP((Inputs!$B$6-Inputs!$B$7-0.5*Inputs!$B$8^2)*$B$2+Inputs!$B$8*SQRT($B$2)*MC_Shocks!O269)</f>
        <v>566.501735535661</v>
      </c>
      <c r="R272" s="0" t="n">
        <f aca="false">Q272*EXP((Inputs!$B$6-Inputs!$B$7-0.5*Inputs!$B$8^2)*$B$2+Inputs!$B$8*SQRT($B$2)*MC_Shocks!P269)</f>
        <v>561.943478824865</v>
      </c>
      <c r="S272" s="0" t="n">
        <f aca="false">R272*EXP((Inputs!$B$6-Inputs!$B$7-0.5*Inputs!$B$8^2)*$B$2+Inputs!$B$8*SQRT($B$2)*MC_Shocks!Q269)</f>
        <v>560.932903061936</v>
      </c>
      <c r="T272" s="0" t="n">
        <f aca="false">S272*EXP((Inputs!$B$6-Inputs!$B$7-0.5*Inputs!$B$8^2)*$B$2+Inputs!$B$8*SQRT($B$2)*MC_Shocks!R269)</f>
        <v>562.139812101662</v>
      </c>
      <c r="U272" s="0" t="n">
        <f aca="false">T272*EXP((Inputs!$B$6-Inputs!$B$7-0.5*Inputs!$B$8^2)*$B$2+Inputs!$B$8*SQRT($B$2)*MC_Shocks!S269)</f>
        <v>563.069213958581</v>
      </c>
      <c r="V272" s="0" t="n">
        <f aca="false">U272*EXP((Inputs!$B$6-Inputs!$B$7-0.5*Inputs!$B$8^2)*$B$2+Inputs!$B$8*SQRT($B$2)*MC_Shocks!T269)</f>
        <v>563.442279468029</v>
      </c>
      <c r="W272" s="0" t="n">
        <f aca="false">V272*EXP((Inputs!$B$6-Inputs!$B$7-0.5*Inputs!$B$8^2)*$B$2+Inputs!$B$8*SQRT($B$2)*MC_Shocks!U269)</f>
        <v>563.661845133974</v>
      </c>
      <c r="X272" s="0" t="n">
        <f aca="false">W272*EXP((Inputs!$B$6-Inputs!$B$7-0.5*Inputs!$B$8^2)*$B$2+Inputs!$B$8*SQRT($B$2)*MC_Shocks!V269)</f>
        <v>560.470481902926</v>
      </c>
      <c r="Y272" s="0" t="n">
        <f aca="false">X272*EXP((Inputs!$B$6-Inputs!$B$7-0.5*Inputs!$B$8^2)*$B$2+Inputs!$B$8*SQRT($B$2)*MC_Shocks!W269)</f>
        <v>560.29241679337</v>
      </c>
      <c r="Z272" s="0" t="n">
        <f aca="false">Y272*EXP((Inputs!$B$6-Inputs!$B$7-0.5*Inputs!$B$8^2)*$B$2+Inputs!$B$8*SQRT($B$2)*MC_Shocks!X269)</f>
        <v>557.097986551249</v>
      </c>
      <c r="AA272" s="0" t="n">
        <f aca="false">Z272*EXP((Inputs!$B$6-Inputs!$B$7-0.5*Inputs!$B$8^2)*$B$2+Inputs!$B$8*SQRT($B$2)*MC_Shocks!Y269)</f>
        <v>557.507408511702</v>
      </c>
      <c r="AB272" s="0" t="n">
        <f aca="false">AA272*EXP((Inputs!$B$6-Inputs!$B$7-0.5*Inputs!$B$8^2)*$B$2+Inputs!$B$8*SQRT($B$2)*MC_Shocks!Z269)</f>
        <v>557.212296408491</v>
      </c>
      <c r="AC272" s="0" t="n">
        <f aca="false">AB272*EXP((Inputs!$B$6-Inputs!$B$7-0.5*Inputs!$B$8^2)*$B$2+Inputs!$B$8*SQRT($B$2)*MC_Shocks!AA269)</f>
        <v>566.168810586186</v>
      </c>
      <c r="AD272" s="0" t="n">
        <f aca="false">AC272*EXP((Inputs!$B$6-Inputs!$B$7-0.5*Inputs!$B$8^2)*$B$2+Inputs!$B$8*SQRT($B$2)*MC_Shocks!AB269)</f>
        <v>562.121164403572</v>
      </c>
      <c r="AE272" s="0" t="n">
        <f aca="false">AD272*EXP((Inputs!$B$6-Inputs!$B$7-0.5*Inputs!$B$8^2)*$B$2+Inputs!$B$8*SQRT($B$2)*MC_Shocks!AC269)</f>
        <v>560.631075539318</v>
      </c>
      <c r="AF272" s="0" t="n">
        <f aca="false">AE272*EXP((Inputs!$B$6-Inputs!$B$7-0.5*Inputs!$B$8^2)*$B$2+Inputs!$B$8*SQRT($B$2)*MC_Shocks!AD269)</f>
        <v>556.262453916057</v>
      </c>
      <c r="AG272" s="0" t="n">
        <f aca="false">AF272*EXP((Inputs!$B$6-Inputs!$B$7-0.5*Inputs!$B$8^2)*$B$2+Inputs!$B$8*SQRT($B$2)*MC_Shocks!AE269)</f>
        <v>569.244720783261</v>
      </c>
      <c r="AH272" s="0" t="n">
        <f aca="false">AG272*EXP((Inputs!$B$6-Inputs!$B$7-0.5*Inputs!$B$8^2)*$B$2+Inputs!$B$8*SQRT($B$2)*MC_Shocks!AF269)</f>
        <v>559.944551463747</v>
      </c>
      <c r="AI272" s="0" t="n">
        <f aca="false">AH272*EXP((Inputs!$B$6-Inputs!$B$7-0.5*Inputs!$B$8^2)*$B$2+Inputs!$B$8*SQRT($B$2)*MC_Shocks!AG269)</f>
        <v>560.617833890281</v>
      </c>
      <c r="AJ272" s="0" t="n">
        <f aca="false">AI272*EXP((Inputs!$B$6-Inputs!$B$7-0.5*Inputs!$B$8^2)*$B$2+Inputs!$B$8*SQRT($B$2)*MC_Shocks!AH269)</f>
        <v>555.763368282103</v>
      </c>
      <c r="AK272" s="0" t="n">
        <f aca="false">AJ272*EXP((Inputs!$B$6-Inputs!$B$7-0.5*Inputs!$B$8^2)*$B$2+Inputs!$B$8*SQRT($B$2)*MC_Shocks!AI269)</f>
        <v>560.419980544244</v>
      </c>
      <c r="AL272" s="0" t="n">
        <f aca="false">AK272*EXP((Inputs!$B$6-Inputs!$B$7-0.5*Inputs!$B$8^2)*$B$2+Inputs!$B$8*SQRT($B$2)*MC_Shocks!AJ269)</f>
        <v>557.754936570885</v>
      </c>
      <c r="AM272" s="0" t="n">
        <f aca="false">AL272*EXP((Inputs!$B$6-Inputs!$B$7-0.5*Inputs!$B$8^2)*$B$2+Inputs!$B$8*SQRT($B$2)*MC_Shocks!AK269)</f>
        <v>562.488515181723</v>
      </c>
      <c r="AN272" s="0" t="n">
        <f aca="false">AM272*EXP((Inputs!$B$6-Inputs!$B$7-0.5*Inputs!$B$8^2)*$B$2+Inputs!$B$8*SQRT($B$2)*MC_Shocks!AL269)</f>
        <v>565.332118588138</v>
      </c>
      <c r="AO272" s="0" t="n">
        <f aca="false">AN272*EXP((Inputs!$B$6-Inputs!$B$7-0.5*Inputs!$B$8^2)*$B$2+Inputs!$B$8*SQRT($B$2)*MC_Shocks!AM269)</f>
        <v>556.865517836935</v>
      </c>
      <c r="AP272" s="0" t="n">
        <f aca="false">AO272*EXP((Inputs!$B$6-Inputs!$B$7-0.5*Inputs!$B$8^2)*$B$2+Inputs!$B$8*SQRT($B$2)*MC_Shocks!AN269)</f>
        <v>557.761122245476</v>
      </c>
      <c r="AQ272" s="0" t="n">
        <f aca="false">AP272*EXP((Inputs!$B$6-Inputs!$B$7-0.5*Inputs!$B$8^2)*$B$2+Inputs!$B$8*SQRT($B$2)*MC_Shocks!AO269)</f>
        <v>556.852401011761</v>
      </c>
      <c r="AR272" s="0" t="n">
        <f aca="false">AQ272*EXP((Inputs!$B$6-Inputs!$B$7-0.5*Inputs!$B$8^2)*$B$2+Inputs!$B$8*SQRT($B$2)*MC_Shocks!AP269)</f>
        <v>553.074288616553</v>
      </c>
      <c r="AS272" s="0" t="n">
        <f aca="false">AR272*EXP((Inputs!$B$6-Inputs!$B$7-0.5*Inputs!$B$8^2)*$B$2+Inputs!$B$8*SQRT($B$2)*MC_Shocks!AQ269)</f>
        <v>550.955714299981</v>
      </c>
      <c r="AT272" s="0" t="n">
        <f aca="false">AS272*EXP((Inputs!$B$6-Inputs!$B$7-0.5*Inputs!$B$8^2)*$B$2+Inputs!$B$8*SQRT($B$2)*MC_Shocks!AR269)</f>
        <v>550.350579817507</v>
      </c>
      <c r="AU272" s="0" t="n">
        <f aca="false">AT272*EXP((Inputs!$B$6-Inputs!$B$7-0.5*Inputs!$B$8^2)*$B$2+Inputs!$B$8*SQRT($B$2)*MC_Shocks!AS269)</f>
        <v>548.811263096298</v>
      </c>
      <c r="AV272" s="0" t="n">
        <f aca="false">AU272*EXP((Inputs!$B$6-Inputs!$B$7-0.5*Inputs!$B$8^2)*$B$2+Inputs!$B$8*SQRT($B$2)*MC_Shocks!AT269)</f>
        <v>538.497430497522</v>
      </c>
      <c r="AW272" s="0" t="n">
        <f aca="false">AV272*EXP((Inputs!$B$6-Inputs!$B$7-0.5*Inputs!$B$8^2)*$B$2+Inputs!$B$8*SQRT($B$2)*MC_Shocks!AU269)</f>
        <v>538.794448147721</v>
      </c>
      <c r="AX272" s="0" t="n">
        <f aca="false">AW272*EXP((Inputs!$B$6-Inputs!$B$7-0.5*Inputs!$B$8^2)*$B$2+Inputs!$B$8*SQRT($B$2)*MC_Shocks!AV269)</f>
        <v>537.98633338128</v>
      </c>
      <c r="AY272" s="0" t="n">
        <f aca="false">AX272*EXP((Inputs!$B$6-Inputs!$B$7-0.5*Inputs!$B$8^2)*$B$2+Inputs!$B$8*SQRT($B$2)*MC_Shocks!AW269)</f>
        <v>533.571287750356</v>
      </c>
      <c r="AZ272" s="0" t="n">
        <f aca="false">AY272*EXP((Inputs!$B$6-Inputs!$B$7-0.5*Inputs!$B$8^2)*$B$2+Inputs!$B$8*SQRT($B$2)*MC_Shocks!AX269)</f>
        <v>528.962170635928</v>
      </c>
      <c r="BA272" s="0" t="n">
        <f aca="false">AZ272*EXP((Inputs!$B$6-Inputs!$B$7-0.5*Inputs!$B$8^2)*$B$2+Inputs!$B$8*SQRT($B$2)*MC_Shocks!AY269)</f>
        <v>524.053920547175</v>
      </c>
      <c r="BB272" s="0" t="n">
        <f aca="false">BA272*EXP((Inputs!$B$6-Inputs!$B$7-0.5*Inputs!$B$8^2)*$B$2+Inputs!$B$8*SQRT($B$2)*MC_Shocks!AZ269)</f>
        <v>521.454429243509</v>
      </c>
      <c r="BC272" s="0" t="n">
        <f aca="false">BB272*EXP((Inputs!$B$6-Inputs!$B$7-0.5*Inputs!$B$8^2)*$B$2+Inputs!$B$8*SQRT($B$2)*MC_Shocks!BA269)</f>
        <v>526.253811492422</v>
      </c>
      <c r="BD272" s="0" t="n">
        <f aca="false">BC272*EXP((Inputs!$B$6-Inputs!$B$7-0.5*Inputs!$B$8^2)*$B$2+Inputs!$B$8*SQRT($B$2)*MC_Shocks!BB269)</f>
        <v>519.527636200944</v>
      </c>
      <c r="BE272" s="0" t="n">
        <f aca="false">BD272*EXP((Inputs!$B$6-Inputs!$B$7-0.5*Inputs!$B$8^2)*$B$2+Inputs!$B$8*SQRT($B$2)*MC_Shocks!BC269)</f>
        <v>524.323178885846</v>
      </c>
      <c r="BF272" s="0" t="n">
        <f aca="false">BE272*EXP((Inputs!$B$6-Inputs!$B$7-0.5*Inputs!$B$8^2)*$B$2+Inputs!$B$8*SQRT($B$2)*MC_Shocks!BD269)</f>
        <v>523.115238024348</v>
      </c>
      <c r="BG272" s="0" t="n">
        <f aca="false">BF272*EXP((Inputs!$B$6-Inputs!$B$7-0.5*Inputs!$B$8^2)*$B$2+Inputs!$B$8*SQRT($B$2)*MC_Shocks!BE269)</f>
        <v>526.304398006163</v>
      </c>
      <c r="BH272" s="0" t="n">
        <f aca="false">BG272*EXP((Inputs!$B$6-Inputs!$B$7-0.5*Inputs!$B$8^2)*$B$2+Inputs!$B$8*SQRT($B$2)*MC_Shocks!BF269)</f>
        <v>526.621926206688</v>
      </c>
      <c r="BI272" s="0" t="n">
        <f aca="false">BH272*EXP((Inputs!$B$6-Inputs!$B$7-0.5*Inputs!$B$8^2)*$B$2+Inputs!$B$8*SQRT($B$2)*MC_Shocks!BG269)</f>
        <v>525.299802427833</v>
      </c>
      <c r="BJ272" s="0" t="n">
        <f aca="false">BI272*EXP((Inputs!$B$6-Inputs!$B$7-0.5*Inputs!$B$8^2)*$B$2+Inputs!$B$8*SQRT($B$2)*MC_Shocks!BH269)</f>
        <v>524.011780171429</v>
      </c>
      <c r="BK272" s="0" t="n">
        <f aca="false">BJ272*EXP((Inputs!$B$6-Inputs!$B$7-0.5*Inputs!$B$8^2)*$B$2+Inputs!$B$8*SQRT($B$2)*MC_Shocks!BI269)</f>
        <v>522.310068319895</v>
      </c>
      <c r="BL272" s="0" t="n">
        <f aca="false">BK272*EXP((Inputs!$B$6-Inputs!$B$7-0.5*Inputs!$B$8^2)*$B$2+Inputs!$B$8*SQRT($B$2)*MC_Shocks!BJ269)</f>
        <v>515.714971129499</v>
      </c>
      <c r="BM272" s="0" t="n">
        <f aca="false">BL272*EXP((Inputs!$B$6-Inputs!$B$7-0.5*Inputs!$B$8^2)*$B$2+Inputs!$B$8*SQRT($B$2)*MC_Shocks!BK269)</f>
        <v>513.911303422072</v>
      </c>
      <c r="BN272" s="0" t="n">
        <f aca="false">AVERAGE(C272:BM272)</f>
        <v>553.706654677685</v>
      </c>
      <c r="BO272" s="0" t="n">
        <f aca="false">MAX(B272:BM272)</f>
        <v>585.346453800247</v>
      </c>
      <c r="BP272" s="0" t="n">
        <f aca="false">MAX(BM272-Inputs!$B$4,0)</f>
        <v>0</v>
      </c>
      <c r="BQ272" s="0" t="n">
        <f aca="false">MAX(Inputs!$B$4-BM272,0)</f>
        <v>61.0886965779282</v>
      </c>
      <c r="BR272" s="0" t="n">
        <f aca="false">MAX(BN272-Inputs!$B$4,0)</f>
        <v>0</v>
      </c>
      <c r="BS272" s="0" t="n">
        <f aca="false">IF(BO272&gt;=Inputs!$B$9,0,MAX(BM272-Inputs!$B$4,0))</f>
        <v>0</v>
      </c>
    </row>
    <row r="273" customFormat="false" ht="15" hidden="false" customHeight="false" outlineLevel="0" collapsed="false">
      <c r="A273" s="0" t="n">
        <v>269</v>
      </c>
      <c r="B273" s="0" t="n">
        <f aca="false">Inputs!$B$3</f>
        <v>574.788024902344</v>
      </c>
      <c r="C273" s="0" t="n">
        <f aca="false">B273*EXP((Inputs!$B$6-Inputs!$B$7-0.5*Inputs!$B$8^2)*$B$2+Inputs!$B$8*SQRT($B$2)*MC_Shocks!A270)</f>
        <v>575.95672822324</v>
      </c>
      <c r="D273" s="0" t="n">
        <f aca="false">C273*EXP((Inputs!$B$6-Inputs!$B$7-0.5*Inputs!$B$8^2)*$B$2+Inputs!$B$8*SQRT($B$2)*MC_Shocks!B270)</f>
        <v>571.622492349934</v>
      </c>
      <c r="E273" s="0" t="n">
        <f aca="false">D273*EXP((Inputs!$B$6-Inputs!$B$7-0.5*Inputs!$B$8^2)*$B$2+Inputs!$B$8*SQRT($B$2)*MC_Shocks!C270)</f>
        <v>566.307433703722</v>
      </c>
      <c r="F273" s="0" t="n">
        <f aca="false">E273*EXP((Inputs!$B$6-Inputs!$B$7-0.5*Inputs!$B$8^2)*$B$2+Inputs!$B$8*SQRT($B$2)*MC_Shocks!D270)</f>
        <v>571.903340775117</v>
      </c>
      <c r="G273" s="0" t="n">
        <f aca="false">F273*EXP((Inputs!$B$6-Inputs!$B$7-0.5*Inputs!$B$8^2)*$B$2+Inputs!$B$8*SQRT($B$2)*MC_Shocks!E270)</f>
        <v>569.253110259116</v>
      </c>
      <c r="H273" s="0" t="n">
        <f aca="false">G273*EXP((Inputs!$B$6-Inputs!$B$7-0.5*Inputs!$B$8^2)*$B$2+Inputs!$B$8*SQRT($B$2)*MC_Shocks!F270)</f>
        <v>566.148901479349</v>
      </c>
      <c r="I273" s="0" t="n">
        <f aca="false">H273*EXP((Inputs!$B$6-Inputs!$B$7-0.5*Inputs!$B$8^2)*$B$2+Inputs!$B$8*SQRT($B$2)*MC_Shocks!G270)</f>
        <v>567.540440608378</v>
      </c>
      <c r="J273" s="0" t="n">
        <f aca="false">I273*EXP((Inputs!$B$6-Inputs!$B$7-0.5*Inputs!$B$8^2)*$B$2+Inputs!$B$8*SQRT($B$2)*MC_Shocks!H270)</f>
        <v>561.433260071244</v>
      </c>
      <c r="K273" s="0" t="n">
        <f aca="false">J273*EXP((Inputs!$B$6-Inputs!$B$7-0.5*Inputs!$B$8^2)*$B$2+Inputs!$B$8*SQRT($B$2)*MC_Shocks!I270)</f>
        <v>562.155004102827</v>
      </c>
      <c r="L273" s="0" t="n">
        <f aca="false">K273*EXP((Inputs!$B$6-Inputs!$B$7-0.5*Inputs!$B$8^2)*$B$2+Inputs!$B$8*SQRT($B$2)*MC_Shocks!J270)</f>
        <v>561.648244509801</v>
      </c>
      <c r="M273" s="0" t="n">
        <f aca="false">L273*EXP((Inputs!$B$6-Inputs!$B$7-0.5*Inputs!$B$8^2)*$B$2+Inputs!$B$8*SQRT($B$2)*MC_Shocks!K270)</f>
        <v>562.472955736952</v>
      </c>
      <c r="N273" s="0" t="n">
        <f aca="false">M273*EXP((Inputs!$B$6-Inputs!$B$7-0.5*Inputs!$B$8^2)*$B$2+Inputs!$B$8*SQRT($B$2)*MC_Shocks!L270)</f>
        <v>562.456497872381</v>
      </c>
      <c r="O273" s="0" t="n">
        <f aca="false">N273*EXP((Inputs!$B$6-Inputs!$B$7-0.5*Inputs!$B$8^2)*$B$2+Inputs!$B$8*SQRT($B$2)*MC_Shocks!M270)</f>
        <v>567.422870540379</v>
      </c>
      <c r="P273" s="0" t="n">
        <f aca="false">O273*EXP((Inputs!$B$6-Inputs!$B$7-0.5*Inputs!$B$8^2)*$B$2+Inputs!$B$8*SQRT($B$2)*MC_Shocks!N270)</f>
        <v>573.996342503927</v>
      </c>
      <c r="Q273" s="0" t="n">
        <f aca="false">P273*EXP((Inputs!$B$6-Inputs!$B$7-0.5*Inputs!$B$8^2)*$B$2+Inputs!$B$8*SQRT($B$2)*MC_Shocks!O270)</f>
        <v>566.8349713939</v>
      </c>
      <c r="R273" s="0" t="n">
        <f aca="false">Q273*EXP((Inputs!$B$6-Inputs!$B$7-0.5*Inputs!$B$8^2)*$B$2+Inputs!$B$8*SQRT($B$2)*MC_Shocks!P270)</f>
        <v>570.710139786563</v>
      </c>
      <c r="S273" s="0" t="n">
        <f aca="false">R273*EXP((Inputs!$B$6-Inputs!$B$7-0.5*Inputs!$B$8^2)*$B$2+Inputs!$B$8*SQRT($B$2)*MC_Shocks!Q270)</f>
        <v>575.270548463853</v>
      </c>
      <c r="T273" s="0" t="n">
        <f aca="false">S273*EXP((Inputs!$B$6-Inputs!$B$7-0.5*Inputs!$B$8^2)*$B$2+Inputs!$B$8*SQRT($B$2)*MC_Shocks!R270)</f>
        <v>585.237376468316</v>
      </c>
      <c r="U273" s="0" t="n">
        <f aca="false">T273*EXP((Inputs!$B$6-Inputs!$B$7-0.5*Inputs!$B$8^2)*$B$2+Inputs!$B$8*SQRT($B$2)*MC_Shocks!S270)</f>
        <v>588.266880305723</v>
      </c>
      <c r="V273" s="0" t="n">
        <f aca="false">U273*EXP((Inputs!$B$6-Inputs!$B$7-0.5*Inputs!$B$8^2)*$B$2+Inputs!$B$8*SQRT($B$2)*MC_Shocks!T270)</f>
        <v>594.529936378255</v>
      </c>
      <c r="W273" s="0" t="n">
        <f aca="false">V273*EXP((Inputs!$B$6-Inputs!$B$7-0.5*Inputs!$B$8^2)*$B$2+Inputs!$B$8*SQRT($B$2)*MC_Shocks!U270)</f>
        <v>586.891142792326</v>
      </c>
      <c r="X273" s="0" t="n">
        <f aca="false">W273*EXP((Inputs!$B$6-Inputs!$B$7-0.5*Inputs!$B$8^2)*$B$2+Inputs!$B$8*SQRT($B$2)*MC_Shocks!V270)</f>
        <v>582.263354245134</v>
      </c>
      <c r="Y273" s="0" t="n">
        <f aca="false">X273*EXP((Inputs!$B$6-Inputs!$B$7-0.5*Inputs!$B$8^2)*$B$2+Inputs!$B$8*SQRT($B$2)*MC_Shocks!W270)</f>
        <v>585.505889341778</v>
      </c>
      <c r="Z273" s="0" t="n">
        <f aca="false">Y273*EXP((Inputs!$B$6-Inputs!$B$7-0.5*Inputs!$B$8^2)*$B$2+Inputs!$B$8*SQRT($B$2)*MC_Shocks!X270)</f>
        <v>575.190956543111</v>
      </c>
      <c r="AA273" s="0" t="n">
        <f aca="false">Z273*EXP((Inputs!$B$6-Inputs!$B$7-0.5*Inputs!$B$8^2)*$B$2+Inputs!$B$8*SQRT($B$2)*MC_Shocks!Y270)</f>
        <v>570.78243036892</v>
      </c>
      <c r="AB273" s="0" t="n">
        <f aca="false">AA273*EXP((Inputs!$B$6-Inputs!$B$7-0.5*Inputs!$B$8^2)*$B$2+Inputs!$B$8*SQRT($B$2)*MC_Shocks!Z270)</f>
        <v>572.309143943261</v>
      </c>
      <c r="AC273" s="0" t="n">
        <f aca="false">AB273*EXP((Inputs!$B$6-Inputs!$B$7-0.5*Inputs!$B$8^2)*$B$2+Inputs!$B$8*SQRT($B$2)*MC_Shocks!AA270)</f>
        <v>583.825024615425</v>
      </c>
      <c r="AD273" s="0" t="n">
        <f aca="false">AC273*EXP((Inputs!$B$6-Inputs!$B$7-0.5*Inputs!$B$8^2)*$B$2+Inputs!$B$8*SQRT($B$2)*MC_Shocks!AB270)</f>
        <v>573.364529872707</v>
      </c>
      <c r="AE273" s="0" t="n">
        <f aca="false">AD273*EXP((Inputs!$B$6-Inputs!$B$7-0.5*Inputs!$B$8^2)*$B$2+Inputs!$B$8*SQRT($B$2)*MC_Shocks!AC270)</f>
        <v>579.774621326712</v>
      </c>
      <c r="AF273" s="0" t="n">
        <f aca="false">AE273*EXP((Inputs!$B$6-Inputs!$B$7-0.5*Inputs!$B$8^2)*$B$2+Inputs!$B$8*SQRT($B$2)*MC_Shocks!AD270)</f>
        <v>587.44736814928</v>
      </c>
      <c r="AG273" s="0" t="n">
        <f aca="false">AF273*EXP((Inputs!$B$6-Inputs!$B$7-0.5*Inputs!$B$8^2)*$B$2+Inputs!$B$8*SQRT($B$2)*MC_Shocks!AE270)</f>
        <v>582.756232159288</v>
      </c>
      <c r="AH273" s="0" t="n">
        <f aca="false">AG273*EXP((Inputs!$B$6-Inputs!$B$7-0.5*Inputs!$B$8^2)*$B$2+Inputs!$B$8*SQRT($B$2)*MC_Shocks!AF270)</f>
        <v>571.639666570564</v>
      </c>
      <c r="AI273" s="0" t="n">
        <f aca="false">AH273*EXP((Inputs!$B$6-Inputs!$B$7-0.5*Inputs!$B$8^2)*$B$2+Inputs!$B$8*SQRT($B$2)*MC_Shocks!AG270)</f>
        <v>565.449949375208</v>
      </c>
      <c r="AJ273" s="0" t="n">
        <f aca="false">AI273*EXP((Inputs!$B$6-Inputs!$B$7-0.5*Inputs!$B$8^2)*$B$2+Inputs!$B$8*SQRT($B$2)*MC_Shocks!AH270)</f>
        <v>562.979178008614</v>
      </c>
      <c r="AK273" s="0" t="n">
        <f aca="false">AJ273*EXP((Inputs!$B$6-Inputs!$B$7-0.5*Inputs!$B$8^2)*$B$2+Inputs!$B$8*SQRT($B$2)*MC_Shocks!AI270)</f>
        <v>560.382063970029</v>
      </c>
      <c r="AL273" s="0" t="n">
        <f aca="false">AK273*EXP((Inputs!$B$6-Inputs!$B$7-0.5*Inputs!$B$8^2)*$B$2+Inputs!$B$8*SQRT($B$2)*MC_Shocks!AJ270)</f>
        <v>556.653533291252</v>
      </c>
      <c r="AM273" s="0" t="n">
        <f aca="false">AL273*EXP((Inputs!$B$6-Inputs!$B$7-0.5*Inputs!$B$8^2)*$B$2+Inputs!$B$8*SQRT($B$2)*MC_Shocks!AK270)</f>
        <v>553.364435811167</v>
      </c>
      <c r="AN273" s="0" t="n">
        <f aca="false">AM273*EXP((Inputs!$B$6-Inputs!$B$7-0.5*Inputs!$B$8^2)*$B$2+Inputs!$B$8*SQRT($B$2)*MC_Shocks!AL270)</f>
        <v>552.183515985622</v>
      </c>
      <c r="AO273" s="0" t="n">
        <f aca="false">AN273*EXP((Inputs!$B$6-Inputs!$B$7-0.5*Inputs!$B$8^2)*$B$2+Inputs!$B$8*SQRT($B$2)*MC_Shocks!AM270)</f>
        <v>551.779302459678</v>
      </c>
      <c r="AP273" s="0" t="n">
        <f aca="false">AO273*EXP((Inputs!$B$6-Inputs!$B$7-0.5*Inputs!$B$8^2)*$B$2+Inputs!$B$8*SQRT($B$2)*MC_Shocks!AN270)</f>
        <v>552.105432255952</v>
      </c>
      <c r="AQ273" s="0" t="n">
        <f aca="false">AP273*EXP((Inputs!$B$6-Inputs!$B$7-0.5*Inputs!$B$8^2)*$B$2+Inputs!$B$8*SQRT($B$2)*MC_Shocks!AO270)</f>
        <v>555.469958707519</v>
      </c>
      <c r="AR273" s="0" t="n">
        <f aca="false">AQ273*EXP((Inputs!$B$6-Inputs!$B$7-0.5*Inputs!$B$8^2)*$B$2+Inputs!$B$8*SQRT($B$2)*MC_Shocks!AP270)</f>
        <v>556.760652897603</v>
      </c>
      <c r="AS273" s="0" t="n">
        <f aca="false">AR273*EXP((Inputs!$B$6-Inputs!$B$7-0.5*Inputs!$B$8^2)*$B$2+Inputs!$B$8*SQRT($B$2)*MC_Shocks!AQ270)</f>
        <v>564.341705072865</v>
      </c>
      <c r="AT273" s="0" t="n">
        <f aca="false">AS273*EXP((Inputs!$B$6-Inputs!$B$7-0.5*Inputs!$B$8^2)*$B$2+Inputs!$B$8*SQRT($B$2)*MC_Shocks!AR270)</f>
        <v>564.83541071299</v>
      </c>
      <c r="AU273" s="0" t="n">
        <f aca="false">AT273*EXP((Inputs!$B$6-Inputs!$B$7-0.5*Inputs!$B$8^2)*$B$2+Inputs!$B$8*SQRT($B$2)*MC_Shocks!AS270)</f>
        <v>569.336223817498</v>
      </c>
      <c r="AV273" s="0" t="n">
        <f aca="false">AU273*EXP((Inputs!$B$6-Inputs!$B$7-0.5*Inputs!$B$8^2)*$B$2+Inputs!$B$8*SQRT($B$2)*MC_Shocks!AT270)</f>
        <v>574.396670560181</v>
      </c>
      <c r="AW273" s="0" t="n">
        <f aca="false">AV273*EXP((Inputs!$B$6-Inputs!$B$7-0.5*Inputs!$B$8^2)*$B$2+Inputs!$B$8*SQRT($B$2)*MC_Shocks!AU270)</f>
        <v>573.631644369966</v>
      </c>
      <c r="AX273" s="0" t="n">
        <f aca="false">AW273*EXP((Inputs!$B$6-Inputs!$B$7-0.5*Inputs!$B$8^2)*$B$2+Inputs!$B$8*SQRT($B$2)*MC_Shocks!AV270)</f>
        <v>567.385566259958</v>
      </c>
      <c r="AY273" s="0" t="n">
        <f aca="false">AX273*EXP((Inputs!$B$6-Inputs!$B$7-0.5*Inputs!$B$8^2)*$B$2+Inputs!$B$8*SQRT($B$2)*MC_Shocks!AW270)</f>
        <v>563.320333061836</v>
      </c>
      <c r="AZ273" s="0" t="n">
        <f aca="false">AY273*EXP((Inputs!$B$6-Inputs!$B$7-0.5*Inputs!$B$8^2)*$B$2+Inputs!$B$8*SQRT($B$2)*MC_Shocks!AX270)</f>
        <v>570.436290117965</v>
      </c>
      <c r="BA273" s="0" t="n">
        <f aca="false">AZ273*EXP((Inputs!$B$6-Inputs!$B$7-0.5*Inputs!$B$8^2)*$B$2+Inputs!$B$8*SQRT($B$2)*MC_Shocks!AY270)</f>
        <v>574.986463287583</v>
      </c>
      <c r="BB273" s="0" t="n">
        <f aca="false">BA273*EXP((Inputs!$B$6-Inputs!$B$7-0.5*Inputs!$B$8^2)*$B$2+Inputs!$B$8*SQRT($B$2)*MC_Shocks!AZ270)</f>
        <v>570.765090596191</v>
      </c>
      <c r="BC273" s="0" t="n">
        <f aca="false">BB273*EXP((Inputs!$B$6-Inputs!$B$7-0.5*Inputs!$B$8^2)*$B$2+Inputs!$B$8*SQRT($B$2)*MC_Shocks!BA270)</f>
        <v>575.285297248655</v>
      </c>
      <c r="BD273" s="0" t="n">
        <f aca="false">BC273*EXP((Inputs!$B$6-Inputs!$B$7-0.5*Inputs!$B$8^2)*$B$2+Inputs!$B$8*SQRT($B$2)*MC_Shocks!BB270)</f>
        <v>576.365737772653</v>
      </c>
      <c r="BE273" s="0" t="n">
        <f aca="false">BD273*EXP((Inputs!$B$6-Inputs!$B$7-0.5*Inputs!$B$8^2)*$B$2+Inputs!$B$8*SQRT($B$2)*MC_Shocks!BC270)</f>
        <v>573.910354033618</v>
      </c>
      <c r="BF273" s="0" t="n">
        <f aca="false">BE273*EXP((Inputs!$B$6-Inputs!$B$7-0.5*Inputs!$B$8^2)*$B$2+Inputs!$B$8*SQRT($B$2)*MC_Shocks!BD270)</f>
        <v>578.390573388044</v>
      </c>
      <c r="BG273" s="0" t="n">
        <f aca="false">BF273*EXP((Inputs!$B$6-Inputs!$B$7-0.5*Inputs!$B$8^2)*$B$2+Inputs!$B$8*SQRT($B$2)*MC_Shocks!BE270)</f>
        <v>577.961790976577</v>
      </c>
      <c r="BH273" s="0" t="n">
        <f aca="false">BG273*EXP((Inputs!$B$6-Inputs!$B$7-0.5*Inputs!$B$8^2)*$B$2+Inputs!$B$8*SQRT($B$2)*MC_Shocks!BF270)</f>
        <v>584.165808283747</v>
      </c>
      <c r="BI273" s="0" t="n">
        <f aca="false">BH273*EXP((Inputs!$B$6-Inputs!$B$7-0.5*Inputs!$B$8^2)*$B$2+Inputs!$B$8*SQRT($B$2)*MC_Shocks!BG270)</f>
        <v>587.014672111935</v>
      </c>
      <c r="BJ273" s="0" t="n">
        <f aca="false">BI273*EXP((Inputs!$B$6-Inputs!$B$7-0.5*Inputs!$B$8^2)*$B$2+Inputs!$B$8*SQRT($B$2)*MC_Shocks!BH270)</f>
        <v>585.582644278609</v>
      </c>
      <c r="BK273" s="0" t="n">
        <f aca="false">BJ273*EXP((Inputs!$B$6-Inputs!$B$7-0.5*Inputs!$B$8^2)*$B$2+Inputs!$B$8*SQRT($B$2)*MC_Shocks!BI270)</f>
        <v>593.085641642587</v>
      </c>
      <c r="BL273" s="0" t="n">
        <f aca="false">BK273*EXP((Inputs!$B$6-Inputs!$B$7-0.5*Inputs!$B$8^2)*$B$2+Inputs!$B$8*SQRT($B$2)*MC_Shocks!BJ270)</f>
        <v>591.072609373097</v>
      </c>
      <c r="BM273" s="0" t="n">
        <f aca="false">BL273*EXP((Inputs!$B$6-Inputs!$B$7-0.5*Inputs!$B$8^2)*$B$2+Inputs!$B$8*SQRT($B$2)*MC_Shocks!BK270)</f>
        <v>591.220463165647</v>
      </c>
      <c r="BN273" s="0" t="n">
        <f aca="false">AVERAGE(C273:BM273)</f>
        <v>572.183124577085</v>
      </c>
      <c r="BO273" s="0" t="n">
        <f aca="false">MAX(B273:BM273)</f>
        <v>594.529936378255</v>
      </c>
      <c r="BP273" s="0" t="n">
        <f aca="false">MAX(BM273-Inputs!$B$4,0)</f>
        <v>16.2204631656466</v>
      </c>
      <c r="BQ273" s="0" t="n">
        <f aca="false">MAX(Inputs!$B$4-BM273,0)</f>
        <v>0</v>
      </c>
      <c r="BR273" s="0" t="n">
        <f aca="false">MAX(BN273-Inputs!$B$4,0)</f>
        <v>0</v>
      </c>
      <c r="BS273" s="0" t="n">
        <f aca="false">IF(BO273&gt;=Inputs!$B$9,0,MAX(BM273-Inputs!$B$4,0))</f>
        <v>16.2204631656466</v>
      </c>
    </row>
    <row r="274" customFormat="false" ht="15" hidden="false" customHeight="false" outlineLevel="0" collapsed="false">
      <c r="A274" s="0" t="n">
        <v>270</v>
      </c>
      <c r="B274" s="0" t="n">
        <f aca="false">Inputs!$B$3</f>
        <v>574.788024902344</v>
      </c>
      <c r="C274" s="0" t="n">
        <f aca="false">B274*EXP((Inputs!$B$6-Inputs!$B$7-0.5*Inputs!$B$8^2)*$B$2+Inputs!$B$8*SQRT($B$2)*MC_Shocks!A271)</f>
        <v>572.328293800435</v>
      </c>
      <c r="D274" s="0" t="n">
        <f aca="false">C274*EXP((Inputs!$B$6-Inputs!$B$7-0.5*Inputs!$B$8^2)*$B$2+Inputs!$B$8*SQRT($B$2)*MC_Shocks!B271)</f>
        <v>571.366461392919</v>
      </c>
      <c r="E274" s="0" t="n">
        <f aca="false">D274*EXP((Inputs!$B$6-Inputs!$B$7-0.5*Inputs!$B$8^2)*$B$2+Inputs!$B$8*SQRT($B$2)*MC_Shocks!C271)</f>
        <v>565.269974214007</v>
      </c>
      <c r="F274" s="0" t="n">
        <f aca="false">E274*EXP((Inputs!$B$6-Inputs!$B$7-0.5*Inputs!$B$8^2)*$B$2+Inputs!$B$8*SQRT($B$2)*MC_Shocks!D271)</f>
        <v>564.761983423784</v>
      </c>
      <c r="G274" s="0" t="n">
        <f aca="false">F274*EXP((Inputs!$B$6-Inputs!$B$7-0.5*Inputs!$B$8^2)*$B$2+Inputs!$B$8*SQRT($B$2)*MC_Shocks!E271)</f>
        <v>566.742558532098</v>
      </c>
      <c r="H274" s="0" t="n">
        <f aca="false">G274*EXP((Inputs!$B$6-Inputs!$B$7-0.5*Inputs!$B$8^2)*$B$2+Inputs!$B$8*SQRT($B$2)*MC_Shocks!F271)</f>
        <v>566.246392335974</v>
      </c>
      <c r="I274" s="0" t="n">
        <f aca="false">H274*EXP((Inputs!$B$6-Inputs!$B$7-0.5*Inputs!$B$8^2)*$B$2+Inputs!$B$8*SQRT($B$2)*MC_Shocks!G271)</f>
        <v>563.864329075721</v>
      </c>
      <c r="J274" s="0" t="n">
        <f aca="false">I274*EXP((Inputs!$B$6-Inputs!$B$7-0.5*Inputs!$B$8^2)*$B$2+Inputs!$B$8*SQRT($B$2)*MC_Shocks!H271)</f>
        <v>563.698984705993</v>
      </c>
      <c r="K274" s="0" t="n">
        <f aca="false">J274*EXP((Inputs!$B$6-Inputs!$B$7-0.5*Inputs!$B$8^2)*$B$2+Inputs!$B$8*SQRT($B$2)*MC_Shocks!I271)</f>
        <v>563.570653745714</v>
      </c>
      <c r="L274" s="0" t="n">
        <f aca="false">K274*EXP((Inputs!$B$6-Inputs!$B$7-0.5*Inputs!$B$8^2)*$B$2+Inputs!$B$8*SQRT($B$2)*MC_Shocks!J271)</f>
        <v>566.771321746383</v>
      </c>
      <c r="M274" s="0" t="n">
        <f aca="false">L274*EXP((Inputs!$B$6-Inputs!$B$7-0.5*Inputs!$B$8^2)*$B$2+Inputs!$B$8*SQRT($B$2)*MC_Shocks!K271)</f>
        <v>569.8134374806</v>
      </c>
      <c r="N274" s="0" t="n">
        <f aca="false">M274*EXP((Inputs!$B$6-Inputs!$B$7-0.5*Inputs!$B$8^2)*$B$2+Inputs!$B$8*SQRT($B$2)*MC_Shocks!L271)</f>
        <v>576.243402485649</v>
      </c>
      <c r="O274" s="0" t="n">
        <f aca="false">N274*EXP((Inputs!$B$6-Inputs!$B$7-0.5*Inputs!$B$8^2)*$B$2+Inputs!$B$8*SQRT($B$2)*MC_Shocks!M271)</f>
        <v>568.354389237749</v>
      </c>
      <c r="P274" s="0" t="n">
        <f aca="false">O274*EXP((Inputs!$B$6-Inputs!$B$7-0.5*Inputs!$B$8^2)*$B$2+Inputs!$B$8*SQRT($B$2)*MC_Shocks!N271)</f>
        <v>574.044543430099</v>
      </c>
      <c r="Q274" s="0" t="n">
        <f aca="false">P274*EXP((Inputs!$B$6-Inputs!$B$7-0.5*Inputs!$B$8^2)*$B$2+Inputs!$B$8*SQRT($B$2)*MC_Shocks!O271)</f>
        <v>577.263083220601</v>
      </c>
      <c r="R274" s="0" t="n">
        <f aca="false">Q274*EXP((Inputs!$B$6-Inputs!$B$7-0.5*Inputs!$B$8^2)*$B$2+Inputs!$B$8*SQRT($B$2)*MC_Shocks!P271)</f>
        <v>580.617119619806</v>
      </c>
      <c r="S274" s="0" t="n">
        <f aca="false">R274*EXP((Inputs!$B$6-Inputs!$B$7-0.5*Inputs!$B$8^2)*$B$2+Inputs!$B$8*SQRT($B$2)*MC_Shocks!Q271)</f>
        <v>576.564067169622</v>
      </c>
      <c r="T274" s="0" t="n">
        <f aca="false">S274*EXP((Inputs!$B$6-Inputs!$B$7-0.5*Inputs!$B$8^2)*$B$2+Inputs!$B$8*SQRT($B$2)*MC_Shocks!R271)</f>
        <v>577.969221235269</v>
      </c>
      <c r="U274" s="0" t="n">
        <f aca="false">T274*EXP((Inputs!$B$6-Inputs!$B$7-0.5*Inputs!$B$8^2)*$B$2+Inputs!$B$8*SQRT($B$2)*MC_Shocks!S271)</f>
        <v>572.330519237969</v>
      </c>
      <c r="V274" s="0" t="n">
        <f aca="false">U274*EXP((Inputs!$B$6-Inputs!$B$7-0.5*Inputs!$B$8^2)*$B$2+Inputs!$B$8*SQRT($B$2)*MC_Shocks!T271)</f>
        <v>575.450813963084</v>
      </c>
      <c r="W274" s="0" t="n">
        <f aca="false">V274*EXP((Inputs!$B$6-Inputs!$B$7-0.5*Inputs!$B$8^2)*$B$2+Inputs!$B$8*SQRT($B$2)*MC_Shocks!U271)</f>
        <v>574.232769449829</v>
      </c>
      <c r="X274" s="0" t="n">
        <f aca="false">W274*EXP((Inputs!$B$6-Inputs!$B$7-0.5*Inputs!$B$8^2)*$B$2+Inputs!$B$8*SQRT($B$2)*MC_Shocks!V271)</f>
        <v>578.105246289386</v>
      </c>
      <c r="Y274" s="0" t="n">
        <f aca="false">X274*EXP((Inputs!$B$6-Inputs!$B$7-0.5*Inputs!$B$8^2)*$B$2+Inputs!$B$8*SQRT($B$2)*MC_Shocks!W271)</f>
        <v>568.404255209646</v>
      </c>
      <c r="Z274" s="0" t="n">
        <f aca="false">Y274*EXP((Inputs!$B$6-Inputs!$B$7-0.5*Inputs!$B$8^2)*$B$2+Inputs!$B$8*SQRT($B$2)*MC_Shocks!X271)</f>
        <v>573.838720513871</v>
      </c>
      <c r="AA274" s="0" t="n">
        <f aca="false">Z274*EXP((Inputs!$B$6-Inputs!$B$7-0.5*Inputs!$B$8^2)*$B$2+Inputs!$B$8*SQRT($B$2)*MC_Shocks!Y271)</f>
        <v>572.484072588202</v>
      </c>
      <c r="AB274" s="0" t="n">
        <f aca="false">AA274*EXP((Inputs!$B$6-Inputs!$B$7-0.5*Inputs!$B$8^2)*$B$2+Inputs!$B$8*SQRT($B$2)*MC_Shocks!Z271)</f>
        <v>569.666735161114</v>
      </c>
      <c r="AC274" s="0" t="n">
        <f aca="false">AB274*EXP((Inputs!$B$6-Inputs!$B$7-0.5*Inputs!$B$8^2)*$B$2+Inputs!$B$8*SQRT($B$2)*MC_Shocks!AA271)</f>
        <v>567.853345195804</v>
      </c>
      <c r="AD274" s="0" t="n">
        <f aca="false">AC274*EXP((Inputs!$B$6-Inputs!$B$7-0.5*Inputs!$B$8^2)*$B$2+Inputs!$B$8*SQRT($B$2)*MC_Shocks!AB271)</f>
        <v>568.742280706697</v>
      </c>
      <c r="AE274" s="0" t="n">
        <f aca="false">AD274*EXP((Inputs!$B$6-Inputs!$B$7-0.5*Inputs!$B$8^2)*$B$2+Inputs!$B$8*SQRT($B$2)*MC_Shocks!AC271)</f>
        <v>569.382014763905</v>
      </c>
      <c r="AF274" s="0" t="n">
        <f aca="false">AE274*EXP((Inputs!$B$6-Inputs!$B$7-0.5*Inputs!$B$8^2)*$B$2+Inputs!$B$8*SQRT($B$2)*MC_Shocks!AD271)</f>
        <v>569.237850128716</v>
      </c>
      <c r="AG274" s="0" t="n">
        <f aca="false">AF274*EXP((Inputs!$B$6-Inputs!$B$7-0.5*Inputs!$B$8^2)*$B$2+Inputs!$B$8*SQRT($B$2)*MC_Shocks!AE271)</f>
        <v>569.955820498621</v>
      </c>
      <c r="AH274" s="0" t="n">
        <f aca="false">AG274*EXP((Inputs!$B$6-Inputs!$B$7-0.5*Inputs!$B$8^2)*$B$2+Inputs!$B$8*SQRT($B$2)*MC_Shocks!AF271)</f>
        <v>565.667676752127</v>
      </c>
      <c r="AI274" s="0" t="n">
        <f aca="false">AH274*EXP((Inputs!$B$6-Inputs!$B$7-0.5*Inputs!$B$8^2)*$B$2+Inputs!$B$8*SQRT($B$2)*MC_Shocks!AG271)</f>
        <v>555.887033926352</v>
      </c>
      <c r="AJ274" s="0" t="n">
        <f aca="false">AI274*EXP((Inputs!$B$6-Inputs!$B$7-0.5*Inputs!$B$8^2)*$B$2+Inputs!$B$8*SQRT($B$2)*MC_Shocks!AH271)</f>
        <v>558.403592791432</v>
      </c>
      <c r="AK274" s="0" t="n">
        <f aca="false">AJ274*EXP((Inputs!$B$6-Inputs!$B$7-0.5*Inputs!$B$8^2)*$B$2+Inputs!$B$8*SQRT($B$2)*MC_Shocks!AI271)</f>
        <v>564.557877326969</v>
      </c>
      <c r="AL274" s="0" t="n">
        <f aca="false">AK274*EXP((Inputs!$B$6-Inputs!$B$7-0.5*Inputs!$B$8^2)*$B$2+Inputs!$B$8*SQRT($B$2)*MC_Shocks!AJ271)</f>
        <v>565.006690446619</v>
      </c>
      <c r="AM274" s="0" t="n">
        <f aca="false">AL274*EXP((Inputs!$B$6-Inputs!$B$7-0.5*Inputs!$B$8^2)*$B$2+Inputs!$B$8*SQRT($B$2)*MC_Shocks!AK271)</f>
        <v>553.613708672667</v>
      </c>
      <c r="AN274" s="0" t="n">
        <f aca="false">AM274*EXP((Inputs!$B$6-Inputs!$B$7-0.5*Inputs!$B$8^2)*$B$2+Inputs!$B$8*SQRT($B$2)*MC_Shocks!AL271)</f>
        <v>557.207116365336</v>
      </c>
      <c r="AO274" s="0" t="n">
        <f aca="false">AN274*EXP((Inputs!$B$6-Inputs!$B$7-0.5*Inputs!$B$8^2)*$B$2+Inputs!$B$8*SQRT($B$2)*MC_Shocks!AM271)</f>
        <v>550.060510646733</v>
      </c>
      <c r="AP274" s="0" t="n">
        <f aca="false">AO274*EXP((Inputs!$B$6-Inputs!$B$7-0.5*Inputs!$B$8^2)*$B$2+Inputs!$B$8*SQRT($B$2)*MC_Shocks!AN271)</f>
        <v>542.839384929683</v>
      </c>
      <c r="AQ274" s="0" t="n">
        <f aca="false">AP274*EXP((Inputs!$B$6-Inputs!$B$7-0.5*Inputs!$B$8^2)*$B$2+Inputs!$B$8*SQRT($B$2)*MC_Shocks!AO271)</f>
        <v>545.279989960539</v>
      </c>
      <c r="AR274" s="0" t="n">
        <f aca="false">AQ274*EXP((Inputs!$B$6-Inputs!$B$7-0.5*Inputs!$B$8^2)*$B$2+Inputs!$B$8*SQRT($B$2)*MC_Shocks!AP271)</f>
        <v>542.875500576657</v>
      </c>
      <c r="AS274" s="0" t="n">
        <f aca="false">AR274*EXP((Inputs!$B$6-Inputs!$B$7-0.5*Inputs!$B$8^2)*$B$2+Inputs!$B$8*SQRT($B$2)*MC_Shocks!AQ271)</f>
        <v>535.958286196494</v>
      </c>
      <c r="AT274" s="0" t="n">
        <f aca="false">AS274*EXP((Inputs!$B$6-Inputs!$B$7-0.5*Inputs!$B$8^2)*$B$2+Inputs!$B$8*SQRT($B$2)*MC_Shocks!AR271)</f>
        <v>537.623374208366</v>
      </c>
      <c r="AU274" s="0" t="n">
        <f aca="false">AT274*EXP((Inputs!$B$6-Inputs!$B$7-0.5*Inputs!$B$8^2)*$B$2+Inputs!$B$8*SQRT($B$2)*MC_Shocks!AS271)</f>
        <v>538.543131940531</v>
      </c>
      <c r="AV274" s="0" t="n">
        <f aca="false">AU274*EXP((Inputs!$B$6-Inputs!$B$7-0.5*Inputs!$B$8^2)*$B$2+Inputs!$B$8*SQRT($B$2)*MC_Shocks!AT271)</f>
        <v>541.084992747607</v>
      </c>
      <c r="AW274" s="0" t="n">
        <f aca="false">AV274*EXP((Inputs!$B$6-Inputs!$B$7-0.5*Inputs!$B$8^2)*$B$2+Inputs!$B$8*SQRT($B$2)*MC_Shocks!AU271)</f>
        <v>545.509774108407</v>
      </c>
      <c r="AX274" s="0" t="n">
        <f aca="false">AW274*EXP((Inputs!$B$6-Inputs!$B$7-0.5*Inputs!$B$8^2)*$B$2+Inputs!$B$8*SQRT($B$2)*MC_Shocks!AV271)</f>
        <v>548.378501099584</v>
      </c>
      <c r="AY274" s="0" t="n">
        <f aca="false">AX274*EXP((Inputs!$B$6-Inputs!$B$7-0.5*Inputs!$B$8^2)*$B$2+Inputs!$B$8*SQRT($B$2)*MC_Shocks!AW271)</f>
        <v>553.781133088164</v>
      </c>
      <c r="AZ274" s="0" t="n">
        <f aca="false">AY274*EXP((Inputs!$B$6-Inputs!$B$7-0.5*Inputs!$B$8^2)*$B$2+Inputs!$B$8*SQRT($B$2)*MC_Shocks!AX271)</f>
        <v>553.683645672818</v>
      </c>
      <c r="BA274" s="0" t="n">
        <f aca="false">AZ274*EXP((Inputs!$B$6-Inputs!$B$7-0.5*Inputs!$B$8^2)*$B$2+Inputs!$B$8*SQRT($B$2)*MC_Shocks!AY271)</f>
        <v>557.128538311885</v>
      </c>
      <c r="BB274" s="0" t="n">
        <f aca="false">BA274*EXP((Inputs!$B$6-Inputs!$B$7-0.5*Inputs!$B$8^2)*$B$2+Inputs!$B$8*SQRT($B$2)*MC_Shocks!AZ271)</f>
        <v>556.148694955492</v>
      </c>
      <c r="BC274" s="0" t="n">
        <f aca="false">BB274*EXP((Inputs!$B$6-Inputs!$B$7-0.5*Inputs!$B$8^2)*$B$2+Inputs!$B$8*SQRT($B$2)*MC_Shocks!BA271)</f>
        <v>563.108812794063</v>
      </c>
      <c r="BD274" s="0" t="n">
        <f aca="false">BC274*EXP((Inputs!$B$6-Inputs!$B$7-0.5*Inputs!$B$8^2)*$B$2+Inputs!$B$8*SQRT($B$2)*MC_Shocks!BB271)</f>
        <v>561.685649219922</v>
      </c>
      <c r="BE274" s="0" t="n">
        <f aca="false">BD274*EXP((Inputs!$B$6-Inputs!$B$7-0.5*Inputs!$B$8^2)*$B$2+Inputs!$B$8*SQRT($B$2)*MC_Shocks!BC271)</f>
        <v>558.0364737368</v>
      </c>
      <c r="BF274" s="0" t="n">
        <f aca="false">BE274*EXP((Inputs!$B$6-Inputs!$B$7-0.5*Inputs!$B$8^2)*$B$2+Inputs!$B$8*SQRT($B$2)*MC_Shocks!BD271)</f>
        <v>566.986151994639</v>
      </c>
      <c r="BG274" s="0" t="n">
        <f aca="false">BF274*EXP((Inputs!$B$6-Inputs!$B$7-0.5*Inputs!$B$8^2)*$B$2+Inputs!$B$8*SQRT($B$2)*MC_Shocks!BE271)</f>
        <v>565.35951113317</v>
      </c>
      <c r="BH274" s="0" t="n">
        <f aca="false">BG274*EXP((Inputs!$B$6-Inputs!$B$7-0.5*Inputs!$B$8^2)*$B$2+Inputs!$B$8*SQRT($B$2)*MC_Shocks!BF271)</f>
        <v>559.932986264186</v>
      </c>
      <c r="BI274" s="0" t="n">
        <f aca="false">BH274*EXP((Inputs!$B$6-Inputs!$B$7-0.5*Inputs!$B$8^2)*$B$2+Inputs!$B$8*SQRT($B$2)*MC_Shocks!BG271)</f>
        <v>565.385314853957</v>
      </c>
      <c r="BJ274" s="0" t="n">
        <f aca="false">BI274*EXP((Inputs!$B$6-Inputs!$B$7-0.5*Inputs!$B$8^2)*$B$2+Inputs!$B$8*SQRT($B$2)*MC_Shocks!BH271)</f>
        <v>557.985707433254</v>
      </c>
      <c r="BK274" s="0" t="n">
        <f aca="false">BJ274*EXP((Inputs!$B$6-Inputs!$B$7-0.5*Inputs!$B$8^2)*$B$2+Inputs!$B$8*SQRT($B$2)*MC_Shocks!BI271)</f>
        <v>556.186469263999</v>
      </c>
      <c r="BL274" s="0" t="n">
        <f aca="false">BK274*EXP((Inputs!$B$6-Inputs!$B$7-0.5*Inputs!$B$8^2)*$B$2+Inputs!$B$8*SQRT($B$2)*MC_Shocks!BJ271)</f>
        <v>559.358601954252</v>
      </c>
      <c r="BM274" s="0" t="n">
        <f aca="false">BL274*EXP((Inputs!$B$6-Inputs!$B$7-0.5*Inputs!$B$8^2)*$B$2+Inputs!$B$8*SQRT($B$2)*MC_Shocks!BK271)</f>
        <v>559.658913591275</v>
      </c>
      <c r="BN274" s="0" t="n">
        <f aca="false">AVERAGE(C274:BM274)</f>
        <v>562.509498532115</v>
      </c>
      <c r="BO274" s="0" t="n">
        <f aca="false">MAX(B274:BM274)</f>
        <v>580.617119619806</v>
      </c>
      <c r="BP274" s="0" t="n">
        <f aca="false">MAX(BM274-Inputs!$B$4,0)</f>
        <v>0</v>
      </c>
      <c r="BQ274" s="0" t="n">
        <f aca="false">MAX(Inputs!$B$4-BM274,0)</f>
        <v>15.3410864087248</v>
      </c>
      <c r="BR274" s="0" t="n">
        <f aca="false">MAX(BN274-Inputs!$B$4,0)</f>
        <v>0</v>
      </c>
      <c r="BS274" s="0" t="n">
        <f aca="false">IF(BO274&gt;=Inputs!$B$9,0,MAX(BM274-Inputs!$B$4,0))</f>
        <v>0</v>
      </c>
    </row>
    <row r="275" customFormat="false" ht="15" hidden="false" customHeight="false" outlineLevel="0" collapsed="false">
      <c r="A275" s="0" t="n">
        <v>271</v>
      </c>
      <c r="B275" s="0" t="n">
        <f aca="false">Inputs!$B$3</f>
        <v>574.788024902344</v>
      </c>
      <c r="C275" s="0" t="n">
        <f aca="false">B275*EXP((Inputs!$B$6-Inputs!$B$7-0.5*Inputs!$B$8^2)*$B$2+Inputs!$B$8*SQRT($B$2)*MC_Shocks!A272)</f>
        <v>572.301793118124</v>
      </c>
      <c r="D275" s="0" t="n">
        <f aca="false">C275*EXP((Inputs!$B$6-Inputs!$B$7-0.5*Inputs!$B$8^2)*$B$2+Inputs!$B$8*SQRT($B$2)*MC_Shocks!B272)</f>
        <v>572.010782942492</v>
      </c>
      <c r="E275" s="0" t="n">
        <f aca="false">D275*EXP((Inputs!$B$6-Inputs!$B$7-0.5*Inputs!$B$8^2)*$B$2+Inputs!$B$8*SQRT($B$2)*MC_Shocks!C272)</f>
        <v>569.624994512003</v>
      </c>
      <c r="F275" s="0" t="n">
        <f aca="false">E275*EXP((Inputs!$B$6-Inputs!$B$7-0.5*Inputs!$B$8^2)*$B$2+Inputs!$B$8*SQRT($B$2)*MC_Shocks!D272)</f>
        <v>573.854703999109</v>
      </c>
      <c r="G275" s="0" t="n">
        <f aca="false">F275*EXP((Inputs!$B$6-Inputs!$B$7-0.5*Inputs!$B$8^2)*$B$2+Inputs!$B$8*SQRT($B$2)*MC_Shocks!E272)</f>
        <v>573.138289347834</v>
      </c>
      <c r="H275" s="0" t="n">
        <f aca="false">G275*EXP((Inputs!$B$6-Inputs!$B$7-0.5*Inputs!$B$8^2)*$B$2+Inputs!$B$8*SQRT($B$2)*MC_Shocks!F272)</f>
        <v>579.656855447662</v>
      </c>
      <c r="I275" s="0" t="n">
        <f aca="false">H275*EXP((Inputs!$B$6-Inputs!$B$7-0.5*Inputs!$B$8^2)*$B$2+Inputs!$B$8*SQRT($B$2)*MC_Shocks!G272)</f>
        <v>580.22327110159</v>
      </c>
      <c r="J275" s="0" t="n">
        <f aca="false">I275*EXP((Inputs!$B$6-Inputs!$B$7-0.5*Inputs!$B$8^2)*$B$2+Inputs!$B$8*SQRT($B$2)*MC_Shocks!H272)</f>
        <v>584.453937659541</v>
      </c>
      <c r="K275" s="0" t="n">
        <f aca="false">J275*EXP((Inputs!$B$6-Inputs!$B$7-0.5*Inputs!$B$8^2)*$B$2+Inputs!$B$8*SQRT($B$2)*MC_Shocks!I272)</f>
        <v>587.929609770546</v>
      </c>
      <c r="L275" s="0" t="n">
        <f aca="false">K275*EXP((Inputs!$B$6-Inputs!$B$7-0.5*Inputs!$B$8^2)*$B$2+Inputs!$B$8*SQRT($B$2)*MC_Shocks!J272)</f>
        <v>582.247536785884</v>
      </c>
      <c r="M275" s="0" t="n">
        <f aca="false">L275*EXP((Inputs!$B$6-Inputs!$B$7-0.5*Inputs!$B$8^2)*$B$2+Inputs!$B$8*SQRT($B$2)*MC_Shocks!K272)</f>
        <v>577.283041074507</v>
      </c>
      <c r="N275" s="0" t="n">
        <f aca="false">M275*EXP((Inputs!$B$6-Inputs!$B$7-0.5*Inputs!$B$8^2)*$B$2+Inputs!$B$8*SQRT($B$2)*MC_Shocks!L272)</f>
        <v>574.554377182199</v>
      </c>
      <c r="O275" s="0" t="n">
        <f aca="false">N275*EXP((Inputs!$B$6-Inputs!$B$7-0.5*Inputs!$B$8^2)*$B$2+Inputs!$B$8*SQRT($B$2)*MC_Shocks!M272)</f>
        <v>579.609352465226</v>
      </c>
      <c r="P275" s="0" t="n">
        <f aca="false">O275*EXP((Inputs!$B$6-Inputs!$B$7-0.5*Inputs!$B$8^2)*$B$2+Inputs!$B$8*SQRT($B$2)*MC_Shocks!N272)</f>
        <v>581.120844956741</v>
      </c>
      <c r="Q275" s="0" t="n">
        <f aca="false">P275*EXP((Inputs!$B$6-Inputs!$B$7-0.5*Inputs!$B$8^2)*$B$2+Inputs!$B$8*SQRT($B$2)*MC_Shocks!O272)</f>
        <v>575.609569987058</v>
      </c>
      <c r="R275" s="0" t="n">
        <f aca="false">Q275*EXP((Inputs!$B$6-Inputs!$B$7-0.5*Inputs!$B$8^2)*$B$2+Inputs!$B$8*SQRT($B$2)*MC_Shocks!P272)</f>
        <v>575.017050816353</v>
      </c>
      <c r="S275" s="0" t="n">
        <f aca="false">R275*EXP((Inputs!$B$6-Inputs!$B$7-0.5*Inputs!$B$8^2)*$B$2+Inputs!$B$8*SQRT($B$2)*MC_Shocks!Q272)</f>
        <v>564.587214837048</v>
      </c>
      <c r="T275" s="0" t="n">
        <f aca="false">S275*EXP((Inputs!$B$6-Inputs!$B$7-0.5*Inputs!$B$8^2)*$B$2+Inputs!$B$8*SQRT($B$2)*MC_Shocks!R272)</f>
        <v>562.88144211053</v>
      </c>
      <c r="U275" s="0" t="n">
        <f aca="false">T275*EXP((Inputs!$B$6-Inputs!$B$7-0.5*Inputs!$B$8^2)*$B$2+Inputs!$B$8*SQRT($B$2)*MC_Shocks!S272)</f>
        <v>562.077551932181</v>
      </c>
      <c r="V275" s="0" t="n">
        <f aca="false">U275*EXP((Inputs!$B$6-Inputs!$B$7-0.5*Inputs!$B$8^2)*$B$2+Inputs!$B$8*SQRT($B$2)*MC_Shocks!T272)</f>
        <v>563.510727012386</v>
      </c>
      <c r="W275" s="0" t="n">
        <f aca="false">V275*EXP((Inputs!$B$6-Inputs!$B$7-0.5*Inputs!$B$8^2)*$B$2+Inputs!$B$8*SQRT($B$2)*MC_Shocks!U272)</f>
        <v>562.967174954552</v>
      </c>
      <c r="X275" s="0" t="n">
        <f aca="false">W275*EXP((Inputs!$B$6-Inputs!$B$7-0.5*Inputs!$B$8^2)*$B$2+Inputs!$B$8*SQRT($B$2)*MC_Shocks!V272)</f>
        <v>563.701686886219</v>
      </c>
      <c r="Y275" s="0" t="n">
        <f aca="false">X275*EXP((Inputs!$B$6-Inputs!$B$7-0.5*Inputs!$B$8^2)*$B$2+Inputs!$B$8*SQRT($B$2)*MC_Shocks!W272)</f>
        <v>560.596904426075</v>
      </c>
      <c r="Z275" s="0" t="n">
        <f aca="false">Y275*EXP((Inputs!$B$6-Inputs!$B$7-0.5*Inputs!$B$8^2)*$B$2+Inputs!$B$8*SQRT($B$2)*MC_Shocks!X272)</f>
        <v>556.410851206756</v>
      </c>
      <c r="AA275" s="0" t="n">
        <f aca="false">Z275*EXP((Inputs!$B$6-Inputs!$B$7-0.5*Inputs!$B$8^2)*$B$2+Inputs!$B$8*SQRT($B$2)*MC_Shocks!Y272)</f>
        <v>559.943851668669</v>
      </c>
      <c r="AB275" s="0" t="n">
        <f aca="false">AA275*EXP((Inputs!$B$6-Inputs!$B$7-0.5*Inputs!$B$8^2)*$B$2+Inputs!$B$8*SQRT($B$2)*MC_Shocks!Z272)</f>
        <v>565.941921426779</v>
      </c>
      <c r="AC275" s="0" t="n">
        <f aca="false">AB275*EXP((Inputs!$B$6-Inputs!$B$7-0.5*Inputs!$B$8^2)*$B$2+Inputs!$B$8*SQRT($B$2)*MC_Shocks!AA272)</f>
        <v>574.300244675704</v>
      </c>
      <c r="AD275" s="0" t="n">
        <f aca="false">AC275*EXP((Inputs!$B$6-Inputs!$B$7-0.5*Inputs!$B$8^2)*$B$2+Inputs!$B$8*SQRT($B$2)*MC_Shocks!AB272)</f>
        <v>572.044500398129</v>
      </c>
      <c r="AE275" s="0" t="n">
        <f aca="false">AD275*EXP((Inputs!$B$6-Inputs!$B$7-0.5*Inputs!$B$8^2)*$B$2+Inputs!$B$8*SQRT($B$2)*MC_Shocks!AC272)</f>
        <v>577.127999543263</v>
      </c>
      <c r="AF275" s="0" t="n">
        <f aca="false">AE275*EXP((Inputs!$B$6-Inputs!$B$7-0.5*Inputs!$B$8^2)*$B$2+Inputs!$B$8*SQRT($B$2)*MC_Shocks!AD272)</f>
        <v>587.124682155173</v>
      </c>
      <c r="AG275" s="0" t="n">
        <f aca="false">AF275*EXP((Inputs!$B$6-Inputs!$B$7-0.5*Inputs!$B$8^2)*$B$2+Inputs!$B$8*SQRT($B$2)*MC_Shocks!AE272)</f>
        <v>585.372824922242</v>
      </c>
      <c r="AH275" s="0" t="n">
        <f aca="false">AG275*EXP((Inputs!$B$6-Inputs!$B$7-0.5*Inputs!$B$8^2)*$B$2+Inputs!$B$8*SQRT($B$2)*MC_Shocks!AF272)</f>
        <v>573.963847918323</v>
      </c>
      <c r="AI275" s="0" t="n">
        <f aca="false">AH275*EXP((Inputs!$B$6-Inputs!$B$7-0.5*Inputs!$B$8^2)*$B$2+Inputs!$B$8*SQRT($B$2)*MC_Shocks!AG272)</f>
        <v>574.0456367175</v>
      </c>
      <c r="AJ275" s="0" t="n">
        <f aca="false">AI275*EXP((Inputs!$B$6-Inputs!$B$7-0.5*Inputs!$B$8^2)*$B$2+Inputs!$B$8*SQRT($B$2)*MC_Shocks!AH272)</f>
        <v>570.293712244622</v>
      </c>
      <c r="AK275" s="0" t="n">
        <f aca="false">AJ275*EXP((Inputs!$B$6-Inputs!$B$7-0.5*Inputs!$B$8^2)*$B$2+Inputs!$B$8*SQRT($B$2)*MC_Shocks!AI272)</f>
        <v>569.977388852594</v>
      </c>
      <c r="AL275" s="0" t="n">
        <f aca="false">AK275*EXP((Inputs!$B$6-Inputs!$B$7-0.5*Inputs!$B$8^2)*$B$2+Inputs!$B$8*SQRT($B$2)*MC_Shocks!AJ272)</f>
        <v>570.478513968902</v>
      </c>
      <c r="AM275" s="0" t="n">
        <f aca="false">AL275*EXP((Inputs!$B$6-Inputs!$B$7-0.5*Inputs!$B$8^2)*$B$2+Inputs!$B$8*SQRT($B$2)*MC_Shocks!AK272)</f>
        <v>566.387706022877</v>
      </c>
      <c r="AN275" s="0" t="n">
        <f aca="false">AM275*EXP((Inputs!$B$6-Inputs!$B$7-0.5*Inputs!$B$8^2)*$B$2+Inputs!$B$8*SQRT($B$2)*MC_Shocks!AL272)</f>
        <v>567.747002309971</v>
      </c>
      <c r="AO275" s="0" t="n">
        <f aca="false">AN275*EXP((Inputs!$B$6-Inputs!$B$7-0.5*Inputs!$B$8^2)*$B$2+Inputs!$B$8*SQRT($B$2)*MC_Shocks!AM272)</f>
        <v>566.597409822225</v>
      </c>
      <c r="AP275" s="0" t="n">
        <f aca="false">AO275*EXP((Inputs!$B$6-Inputs!$B$7-0.5*Inputs!$B$8^2)*$B$2+Inputs!$B$8*SQRT($B$2)*MC_Shocks!AN272)</f>
        <v>565.206599713566</v>
      </c>
      <c r="AQ275" s="0" t="n">
        <f aca="false">AP275*EXP((Inputs!$B$6-Inputs!$B$7-0.5*Inputs!$B$8^2)*$B$2+Inputs!$B$8*SQRT($B$2)*MC_Shocks!AO272)</f>
        <v>568.263710902265</v>
      </c>
      <c r="AR275" s="0" t="n">
        <f aca="false">AQ275*EXP((Inputs!$B$6-Inputs!$B$7-0.5*Inputs!$B$8^2)*$B$2+Inputs!$B$8*SQRT($B$2)*MC_Shocks!AP272)</f>
        <v>563.86230701835</v>
      </c>
      <c r="AS275" s="0" t="n">
        <f aca="false">AR275*EXP((Inputs!$B$6-Inputs!$B$7-0.5*Inputs!$B$8^2)*$B$2+Inputs!$B$8*SQRT($B$2)*MC_Shocks!AQ272)</f>
        <v>564.698726693152</v>
      </c>
      <c r="AT275" s="0" t="n">
        <f aca="false">AS275*EXP((Inputs!$B$6-Inputs!$B$7-0.5*Inputs!$B$8^2)*$B$2+Inputs!$B$8*SQRT($B$2)*MC_Shocks!AR272)</f>
        <v>568.148021734806</v>
      </c>
      <c r="AU275" s="0" t="n">
        <f aca="false">AT275*EXP((Inputs!$B$6-Inputs!$B$7-0.5*Inputs!$B$8^2)*$B$2+Inputs!$B$8*SQRT($B$2)*MC_Shocks!AS272)</f>
        <v>565.788425892704</v>
      </c>
      <c r="AV275" s="0" t="n">
        <f aca="false">AU275*EXP((Inputs!$B$6-Inputs!$B$7-0.5*Inputs!$B$8^2)*$B$2+Inputs!$B$8*SQRT($B$2)*MC_Shocks!AT272)</f>
        <v>569.889248820625</v>
      </c>
      <c r="AW275" s="0" t="n">
        <f aca="false">AV275*EXP((Inputs!$B$6-Inputs!$B$7-0.5*Inputs!$B$8^2)*$B$2+Inputs!$B$8*SQRT($B$2)*MC_Shocks!AU272)</f>
        <v>569.815605477499</v>
      </c>
      <c r="AX275" s="0" t="n">
        <f aca="false">AW275*EXP((Inputs!$B$6-Inputs!$B$7-0.5*Inputs!$B$8^2)*$B$2+Inputs!$B$8*SQRT($B$2)*MC_Shocks!AV272)</f>
        <v>569.910583624898</v>
      </c>
      <c r="AY275" s="0" t="n">
        <f aca="false">AX275*EXP((Inputs!$B$6-Inputs!$B$7-0.5*Inputs!$B$8^2)*$B$2+Inputs!$B$8*SQRT($B$2)*MC_Shocks!AW272)</f>
        <v>565.0755495654</v>
      </c>
      <c r="AZ275" s="0" t="n">
        <f aca="false">AY275*EXP((Inputs!$B$6-Inputs!$B$7-0.5*Inputs!$B$8^2)*$B$2+Inputs!$B$8*SQRT($B$2)*MC_Shocks!AX272)</f>
        <v>563.004715296278</v>
      </c>
      <c r="BA275" s="0" t="n">
        <f aca="false">AZ275*EXP((Inputs!$B$6-Inputs!$B$7-0.5*Inputs!$B$8^2)*$B$2+Inputs!$B$8*SQRT($B$2)*MC_Shocks!AY272)</f>
        <v>563.169624158619</v>
      </c>
      <c r="BB275" s="0" t="n">
        <f aca="false">BA275*EXP((Inputs!$B$6-Inputs!$B$7-0.5*Inputs!$B$8^2)*$B$2+Inputs!$B$8*SQRT($B$2)*MC_Shocks!AZ272)</f>
        <v>559.580775716112</v>
      </c>
      <c r="BC275" s="0" t="n">
        <f aca="false">BB275*EXP((Inputs!$B$6-Inputs!$B$7-0.5*Inputs!$B$8^2)*$B$2+Inputs!$B$8*SQRT($B$2)*MC_Shocks!BA272)</f>
        <v>553.495573074797</v>
      </c>
      <c r="BD275" s="0" t="n">
        <f aca="false">BC275*EXP((Inputs!$B$6-Inputs!$B$7-0.5*Inputs!$B$8^2)*$B$2+Inputs!$B$8*SQRT($B$2)*MC_Shocks!BB272)</f>
        <v>551.103699816798</v>
      </c>
      <c r="BE275" s="0" t="n">
        <f aca="false">BD275*EXP((Inputs!$B$6-Inputs!$B$7-0.5*Inputs!$B$8^2)*$B$2+Inputs!$B$8*SQRT($B$2)*MC_Shocks!BC272)</f>
        <v>551.110423756432</v>
      </c>
      <c r="BF275" s="0" t="n">
        <f aca="false">BE275*EXP((Inputs!$B$6-Inputs!$B$7-0.5*Inputs!$B$8^2)*$B$2+Inputs!$B$8*SQRT($B$2)*MC_Shocks!BD272)</f>
        <v>556.928167561953</v>
      </c>
      <c r="BG275" s="0" t="n">
        <f aca="false">BF275*EXP((Inputs!$B$6-Inputs!$B$7-0.5*Inputs!$B$8^2)*$B$2+Inputs!$B$8*SQRT($B$2)*MC_Shocks!BE272)</f>
        <v>561.706853811595</v>
      </c>
      <c r="BH275" s="0" t="n">
        <f aca="false">BG275*EXP((Inputs!$B$6-Inputs!$B$7-0.5*Inputs!$B$8^2)*$B$2+Inputs!$B$8*SQRT($B$2)*MC_Shocks!BF272)</f>
        <v>563.121698067132</v>
      </c>
      <c r="BI275" s="0" t="n">
        <f aca="false">BH275*EXP((Inputs!$B$6-Inputs!$B$7-0.5*Inputs!$B$8^2)*$B$2+Inputs!$B$8*SQRT($B$2)*MC_Shocks!BG272)</f>
        <v>565.904496004041</v>
      </c>
      <c r="BJ275" s="0" t="n">
        <f aca="false">BI275*EXP((Inputs!$B$6-Inputs!$B$7-0.5*Inputs!$B$8^2)*$B$2+Inputs!$B$8*SQRT($B$2)*MC_Shocks!BH272)</f>
        <v>566.797950988319</v>
      </c>
      <c r="BK275" s="0" t="n">
        <f aca="false">BJ275*EXP((Inputs!$B$6-Inputs!$B$7-0.5*Inputs!$B$8^2)*$B$2+Inputs!$B$8*SQRT($B$2)*MC_Shocks!BI272)</f>
        <v>566.596731539509</v>
      </c>
      <c r="BL275" s="0" t="n">
        <f aca="false">BK275*EXP((Inputs!$B$6-Inputs!$B$7-0.5*Inputs!$B$8^2)*$B$2+Inputs!$B$8*SQRT($B$2)*MC_Shocks!BJ272)</f>
        <v>564.27409336623</v>
      </c>
      <c r="BM275" s="0" t="n">
        <f aca="false">BL275*EXP((Inputs!$B$6-Inputs!$B$7-0.5*Inputs!$B$8^2)*$B$2+Inputs!$B$8*SQRT($B$2)*MC_Shocks!BK272)</f>
        <v>564.643018820645</v>
      </c>
      <c r="BN275" s="0" t="n">
        <f aca="false">AVERAGE(C275:BM275)</f>
        <v>568.870054104783</v>
      </c>
      <c r="BO275" s="0" t="n">
        <f aca="false">MAX(B275:BM275)</f>
        <v>587.929609770546</v>
      </c>
      <c r="BP275" s="0" t="n">
        <f aca="false">MAX(BM275-Inputs!$B$4,0)</f>
        <v>0</v>
      </c>
      <c r="BQ275" s="0" t="n">
        <f aca="false">MAX(Inputs!$B$4-BM275,0)</f>
        <v>10.3569811793546</v>
      </c>
      <c r="BR275" s="0" t="n">
        <f aca="false">MAX(BN275-Inputs!$B$4,0)</f>
        <v>0</v>
      </c>
      <c r="BS275" s="0" t="n">
        <f aca="false">IF(BO275&gt;=Inputs!$B$9,0,MAX(BM275-Inputs!$B$4,0))</f>
        <v>0</v>
      </c>
    </row>
    <row r="276" customFormat="false" ht="15" hidden="false" customHeight="false" outlineLevel="0" collapsed="false">
      <c r="A276" s="0" t="n">
        <v>272</v>
      </c>
      <c r="B276" s="0" t="n">
        <f aca="false">Inputs!$B$3</f>
        <v>574.788024902344</v>
      </c>
      <c r="C276" s="0" t="n">
        <f aca="false">B276*EXP((Inputs!$B$6-Inputs!$B$7-0.5*Inputs!$B$8^2)*$B$2+Inputs!$B$8*SQRT($B$2)*MC_Shocks!A273)</f>
        <v>572.627976189451</v>
      </c>
      <c r="D276" s="0" t="n">
        <f aca="false">C276*EXP((Inputs!$B$6-Inputs!$B$7-0.5*Inputs!$B$8^2)*$B$2+Inputs!$B$8*SQRT($B$2)*MC_Shocks!B273)</f>
        <v>572.389156934515</v>
      </c>
      <c r="E276" s="0" t="n">
        <f aca="false">D276*EXP((Inputs!$B$6-Inputs!$B$7-0.5*Inputs!$B$8^2)*$B$2+Inputs!$B$8*SQRT($B$2)*MC_Shocks!C273)</f>
        <v>581.484741226718</v>
      </c>
      <c r="F276" s="0" t="n">
        <f aca="false">E276*EXP((Inputs!$B$6-Inputs!$B$7-0.5*Inputs!$B$8^2)*$B$2+Inputs!$B$8*SQRT($B$2)*MC_Shocks!D273)</f>
        <v>585.889244990204</v>
      </c>
      <c r="G276" s="0" t="n">
        <f aca="false">F276*EXP((Inputs!$B$6-Inputs!$B$7-0.5*Inputs!$B$8^2)*$B$2+Inputs!$B$8*SQRT($B$2)*MC_Shocks!E273)</f>
        <v>586.614654694998</v>
      </c>
      <c r="H276" s="0" t="n">
        <f aca="false">G276*EXP((Inputs!$B$6-Inputs!$B$7-0.5*Inputs!$B$8^2)*$B$2+Inputs!$B$8*SQRT($B$2)*MC_Shocks!F273)</f>
        <v>592.327047576965</v>
      </c>
      <c r="I276" s="0" t="n">
        <f aca="false">H276*EXP((Inputs!$B$6-Inputs!$B$7-0.5*Inputs!$B$8^2)*$B$2+Inputs!$B$8*SQRT($B$2)*MC_Shocks!G273)</f>
        <v>589.57034575716</v>
      </c>
      <c r="J276" s="0" t="n">
        <f aca="false">I276*EXP((Inputs!$B$6-Inputs!$B$7-0.5*Inputs!$B$8^2)*$B$2+Inputs!$B$8*SQRT($B$2)*MC_Shocks!H273)</f>
        <v>582.509203417995</v>
      </c>
      <c r="K276" s="0" t="n">
        <f aca="false">J276*EXP((Inputs!$B$6-Inputs!$B$7-0.5*Inputs!$B$8^2)*$B$2+Inputs!$B$8*SQRT($B$2)*MC_Shocks!I273)</f>
        <v>576.958836076962</v>
      </c>
      <c r="L276" s="0" t="n">
        <f aca="false">K276*EXP((Inputs!$B$6-Inputs!$B$7-0.5*Inputs!$B$8^2)*$B$2+Inputs!$B$8*SQRT($B$2)*MC_Shocks!J273)</f>
        <v>577.991107934702</v>
      </c>
      <c r="M276" s="0" t="n">
        <f aca="false">L276*EXP((Inputs!$B$6-Inputs!$B$7-0.5*Inputs!$B$8^2)*$B$2+Inputs!$B$8*SQRT($B$2)*MC_Shocks!K273)</f>
        <v>571.249998622393</v>
      </c>
      <c r="N276" s="0" t="n">
        <f aca="false">M276*EXP((Inputs!$B$6-Inputs!$B$7-0.5*Inputs!$B$8^2)*$B$2+Inputs!$B$8*SQRT($B$2)*MC_Shocks!L273)</f>
        <v>570.630502578422</v>
      </c>
      <c r="O276" s="0" t="n">
        <f aca="false">N276*EXP((Inputs!$B$6-Inputs!$B$7-0.5*Inputs!$B$8^2)*$B$2+Inputs!$B$8*SQRT($B$2)*MC_Shocks!M273)</f>
        <v>572.212434802993</v>
      </c>
      <c r="P276" s="0" t="n">
        <f aca="false">O276*EXP((Inputs!$B$6-Inputs!$B$7-0.5*Inputs!$B$8^2)*$B$2+Inputs!$B$8*SQRT($B$2)*MC_Shocks!N273)</f>
        <v>575.057904415752</v>
      </c>
      <c r="Q276" s="0" t="n">
        <f aca="false">P276*EXP((Inputs!$B$6-Inputs!$B$7-0.5*Inputs!$B$8^2)*$B$2+Inputs!$B$8*SQRT($B$2)*MC_Shocks!O273)</f>
        <v>576.493778034197</v>
      </c>
      <c r="R276" s="0" t="n">
        <f aca="false">Q276*EXP((Inputs!$B$6-Inputs!$B$7-0.5*Inputs!$B$8^2)*$B$2+Inputs!$B$8*SQRT($B$2)*MC_Shocks!P273)</f>
        <v>578.326313886176</v>
      </c>
      <c r="S276" s="0" t="n">
        <f aca="false">R276*EXP((Inputs!$B$6-Inputs!$B$7-0.5*Inputs!$B$8^2)*$B$2+Inputs!$B$8*SQRT($B$2)*MC_Shocks!Q273)</f>
        <v>577.599480830921</v>
      </c>
      <c r="T276" s="0" t="n">
        <f aca="false">S276*EXP((Inputs!$B$6-Inputs!$B$7-0.5*Inputs!$B$8^2)*$B$2+Inputs!$B$8*SQRT($B$2)*MC_Shocks!R273)</f>
        <v>576.918604209555</v>
      </c>
      <c r="U276" s="0" t="n">
        <f aca="false">T276*EXP((Inputs!$B$6-Inputs!$B$7-0.5*Inputs!$B$8^2)*$B$2+Inputs!$B$8*SQRT($B$2)*MC_Shocks!S273)</f>
        <v>576.959084406303</v>
      </c>
      <c r="V276" s="0" t="n">
        <f aca="false">U276*EXP((Inputs!$B$6-Inputs!$B$7-0.5*Inputs!$B$8^2)*$B$2+Inputs!$B$8*SQRT($B$2)*MC_Shocks!T273)</f>
        <v>575.016920516901</v>
      </c>
      <c r="W276" s="0" t="n">
        <f aca="false">V276*EXP((Inputs!$B$6-Inputs!$B$7-0.5*Inputs!$B$8^2)*$B$2+Inputs!$B$8*SQRT($B$2)*MC_Shocks!U273)</f>
        <v>569.664986254211</v>
      </c>
      <c r="X276" s="0" t="n">
        <f aca="false">W276*EXP((Inputs!$B$6-Inputs!$B$7-0.5*Inputs!$B$8^2)*$B$2+Inputs!$B$8*SQRT($B$2)*MC_Shocks!V273)</f>
        <v>565.443283691931</v>
      </c>
      <c r="Y276" s="0" t="n">
        <f aca="false">X276*EXP((Inputs!$B$6-Inputs!$B$7-0.5*Inputs!$B$8^2)*$B$2+Inputs!$B$8*SQRT($B$2)*MC_Shocks!W273)</f>
        <v>572.197357117526</v>
      </c>
      <c r="Z276" s="0" t="n">
        <f aca="false">Y276*EXP((Inputs!$B$6-Inputs!$B$7-0.5*Inputs!$B$8^2)*$B$2+Inputs!$B$8*SQRT($B$2)*MC_Shocks!X273)</f>
        <v>583.963479765066</v>
      </c>
      <c r="AA276" s="0" t="n">
        <f aca="false">Z276*EXP((Inputs!$B$6-Inputs!$B$7-0.5*Inputs!$B$8^2)*$B$2+Inputs!$B$8*SQRT($B$2)*MC_Shocks!Y273)</f>
        <v>579.705867865846</v>
      </c>
      <c r="AB276" s="0" t="n">
        <f aca="false">AA276*EXP((Inputs!$B$6-Inputs!$B$7-0.5*Inputs!$B$8^2)*$B$2+Inputs!$B$8*SQRT($B$2)*MC_Shocks!Z273)</f>
        <v>586.081333102491</v>
      </c>
      <c r="AC276" s="0" t="n">
        <f aca="false">AB276*EXP((Inputs!$B$6-Inputs!$B$7-0.5*Inputs!$B$8^2)*$B$2+Inputs!$B$8*SQRT($B$2)*MC_Shocks!AA273)</f>
        <v>587.182665650875</v>
      </c>
      <c r="AD276" s="0" t="n">
        <f aca="false">AC276*EXP((Inputs!$B$6-Inputs!$B$7-0.5*Inputs!$B$8^2)*$B$2+Inputs!$B$8*SQRT($B$2)*MC_Shocks!AB273)</f>
        <v>592.714448078087</v>
      </c>
      <c r="AE276" s="0" t="n">
        <f aca="false">AD276*EXP((Inputs!$B$6-Inputs!$B$7-0.5*Inputs!$B$8^2)*$B$2+Inputs!$B$8*SQRT($B$2)*MC_Shocks!AC273)</f>
        <v>601.304891824105</v>
      </c>
      <c r="AF276" s="0" t="n">
        <f aca="false">AE276*EXP((Inputs!$B$6-Inputs!$B$7-0.5*Inputs!$B$8^2)*$B$2+Inputs!$B$8*SQRT($B$2)*MC_Shocks!AD273)</f>
        <v>598.784063689413</v>
      </c>
      <c r="AG276" s="0" t="n">
        <f aca="false">AF276*EXP((Inputs!$B$6-Inputs!$B$7-0.5*Inputs!$B$8^2)*$B$2+Inputs!$B$8*SQRT($B$2)*MC_Shocks!AE273)</f>
        <v>595.24495975972</v>
      </c>
      <c r="AH276" s="0" t="n">
        <f aca="false">AG276*EXP((Inputs!$B$6-Inputs!$B$7-0.5*Inputs!$B$8^2)*$B$2+Inputs!$B$8*SQRT($B$2)*MC_Shocks!AF273)</f>
        <v>598.029916401611</v>
      </c>
      <c r="AI276" s="0" t="n">
        <f aca="false">AH276*EXP((Inputs!$B$6-Inputs!$B$7-0.5*Inputs!$B$8^2)*$B$2+Inputs!$B$8*SQRT($B$2)*MC_Shocks!AG273)</f>
        <v>610.506991300166</v>
      </c>
      <c r="AJ276" s="0" t="n">
        <f aca="false">AI276*EXP((Inputs!$B$6-Inputs!$B$7-0.5*Inputs!$B$8^2)*$B$2+Inputs!$B$8*SQRT($B$2)*MC_Shocks!AH273)</f>
        <v>613.216103983131</v>
      </c>
      <c r="AK276" s="0" t="n">
        <f aca="false">AJ276*EXP((Inputs!$B$6-Inputs!$B$7-0.5*Inputs!$B$8^2)*$B$2+Inputs!$B$8*SQRT($B$2)*MC_Shocks!AI273)</f>
        <v>611.370752074555</v>
      </c>
      <c r="AL276" s="0" t="n">
        <f aca="false">AK276*EXP((Inputs!$B$6-Inputs!$B$7-0.5*Inputs!$B$8^2)*$B$2+Inputs!$B$8*SQRT($B$2)*MC_Shocks!AJ273)</f>
        <v>618.644037177077</v>
      </c>
      <c r="AM276" s="0" t="n">
        <f aca="false">AL276*EXP((Inputs!$B$6-Inputs!$B$7-0.5*Inputs!$B$8^2)*$B$2+Inputs!$B$8*SQRT($B$2)*MC_Shocks!AK273)</f>
        <v>617.803092907625</v>
      </c>
      <c r="AN276" s="0" t="n">
        <f aca="false">AM276*EXP((Inputs!$B$6-Inputs!$B$7-0.5*Inputs!$B$8^2)*$B$2+Inputs!$B$8*SQRT($B$2)*MC_Shocks!AL273)</f>
        <v>617.936416936707</v>
      </c>
      <c r="AO276" s="0" t="n">
        <f aca="false">AN276*EXP((Inputs!$B$6-Inputs!$B$7-0.5*Inputs!$B$8^2)*$B$2+Inputs!$B$8*SQRT($B$2)*MC_Shocks!AM273)</f>
        <v>615.16123107794</v>
      </c>
      <c r="AP276" s="0" t="n">
        <f aca="false">AO276*EXP((Inputs!$B$6-Inputs!$B$7-0.5*Inputs!$B$8^2)*$B$2+Inputs!$B$8*SQRT($B$2)*MC_Shocks!AN273)</f>
        <v>614.635924066186</v>
      </c>
      <c r="AQ276" s="0" t="n">
        <f aca="false">AP276*EXP((Inputs!$B$6-Inputs!$B$7-0.5*Inputs!$B$8^2)*$B$2+Inputs!$B$8*SQRT($B$2)*MC_Shocks!AO273)</f>
        <v>619.457283049559</v>
      </c>
      <c r="AR276" s="0" t="n">
        <f aca="false">AQ276*EXP((Inputs!$B$6-Inputs!$B$7-0.5*Inputs!$B$8^2)*$B$2+Inputs!$B$8*SQRT($B$2)*MC_Shocks!AP273)</f>
        <v>613.662877221513</v>
      </c>
      <c r="AS276" s="0" t="n">
        <f aca="false">AR276*EXP((Inputs!$B$6-Inputs!$B$7-0.5*Inputs!$B$8^2)*$B$2+Inputs!$B$8*SQRT($B$2)*MC_Shocks!AQ273)</f>
        <v>614.493071604187</v>
      </c>
      <c r="AT276" s="0" t="n">
        <f aca="false">AS276*EXP((Inputs!$B$6-Inputs!$B$7-0.5*Inputs!$B$8^2)*$B$2+Inputs!$B$8*SQRT($B$2)*MC_Shocks!AR273)</f>
        <v>614.684167831566</v>
      </c>
      <c r="AU276" s="0" t="n">
        <f aca="false">AT276*EXP((Inputs!$B$6-Inputs!$B$7-0.5*Inputs!$B$8^2)*$B$2+Inputs!$B$8*SQRT($B$2)*MC_Shocks!AS273)</f>
        <v>619.310333558845</v>
      </c>
      <c r="AV276" s="0" t="n">
        <f aca="false">AU276*EXP((Inputs!$B$6-Inputs!$B$7-0.5*Inputs!$B$8^2)*$B$2+Inputs!$B$8*SQRT($B$2)*MC_Shocks!AT273)</f>
        <v>621.550624008214</v>
      </c>
      <c r="AW276" s="0" t="n">
        <f aca="false">AV276*EXP((Inputs!$B$6-Inputs!$B$7-0.5*Inputs!$B$8^2)*$B$2+Inputs!$B$8*SQRT($B$2)*MC_Shocks!AU273)</f>
        <v>625.987745678031</v>
      </c>
      <c r="AX276" s="0" t="n">
        <f aca="false">AW276*EXP((Inputs!$B$6-Inputs!$B$7-0.5*Inputs!$B$8^2)*$B$2+Inputs!$B$8*SQRT($B$2)*MC_Shocks!AV273)</f>
        <v>626.906306078619</v>
      </c>
      <c r="AY276" s="0" t="n">
        <f aca="false">AX276*EXP((Inputs!$B$6-Inputs!$B$7-0.5*Inputs!$B$8^2)*$B$2+Inputs!$B$8*SQRT($B$2)*MC_Shocks!AW273)</f>
        <v>618.509473435895</v>
      </c>
      <c r="AZ276" s="0" t="n">
        <f aca="false">AY276*EXP((Inputs!$B$6-Inputs!$B$7-0.5*Inputs!$B$8^2)*$B$2+Inputs!$B$8*SQRT($B$2)*MC_Shocks!AX273)</f>
        <v>625.336606062519</v>
      </c>
      <c r="BA276" s="0" t="n">
        <f aca="false">AZ276*EXP((Inputs!$B$6-Inputs!$B$7-0.5*Inputs!$B$8^2)*$B$2+Inputs!$B$8*SQRT($B$2)*MC_Shocks!AY273)</f>
        <v>633.452313197287</v>
      </c>
      <c r="BB276" s="0" t="n">
        <f aca="false">BA276*EXP((Inputs!$B$6-Inputs!$B$7-0.5*Inputs!$B$8^2)*$B$2+Inputs!$B$8*SQRT($B$2)*MC_Shocks!AZ273)</f>
        <v>626.161492266474</v>
      </c>
      <c r="BC276" s="0" t="n">
        <f aca="false">BB276*EXP((Inputs!$B$6-Inputs!$B$7-0.5*Inputs!$B$8^2)*$B$2+Inputs!$B$8*SQRT($B$2)*MC_Shocks!BA273)</f>
        <v>627.261297959028</v>
      </c>
      <c r="BD276" s="0" t="n">
        <f aca="false">BC276*EXP((Inputs!$B$6-Inputs!$B$7-0.5*Inputs!$B$8^2)*$B$2+Inputs!$B$8*SQRT($B$2)*MC_Shocks!BB273)</f>
        <v>630.658967331494</v>
      </c>
      <c r="BE276" s="0" t="n">
        <f aca="false">BD276*EXP((Inputs!$B$6-Inputs!$B$7-0.5*Inputs!$B$8^2)*$B$2+Inputs!$B$8*SQRT($B$2)*MC_Shocks!BC273)</f>
        <v>625.536734892725</v>
      </c>
      <c r="BF276" s="0" t="n">
        <f aca="false">BE276*EXP((Inputs!$B$6-Inputs!$B$7-0.5*Inputs!$B$8^2)*$B$2+Inputs!$B$8*SQRT($B$2)*MC_Shocks!BD273)</f>
        <v>628.608539479859</v>
      </c>
      <c r="BG276" s="0" t="n">
        <f aca="false">BF276*EXP((Inputs!$B$6-Inputs!$B$7-0.5*Inputs!$B$8^2)*$B$2+Inputs!$B$8*SQRT($B$2)*MC_Shocks!BE273)</f>
        <v>619.626807297828</v>
      </c>
      <c r="BH276" s="0" t="n">
        <f aca="false">BG276*EXP((Inputs!$B$6-Inputs!$B$7-0.5*Inputs!$B$8^2)*$B$2+Inputs!$B$8*SQRT($B$2)*MC_Shocks!BF273)</f>
        <v>616.361561188836</v>
      </c>
      <c r="BI276" s="0" t="n">
        <f aca="false">BH276*EXP((Inputs!$B$6-Inputs!$B$7-0.5*Inputs!$B$8^2)*$B$2+Inputs!$B$8*SQRT($B$2)*MC_Shocks!BG273)</f>
        <v>618.810230400244</v>
      </c>
      <c r="BJ276" s="0" t="n">
        <f aca="false">BI276*EXP((Inputs!$B$6-Inputs!$B$7-0.5*Inputs!$B$8^2)*$B$2+Inputs!$B$8*SQRT($B$2)*MC_Shocks!BH273)</f>
        <v>608.367498106496</v>
      </c>
      <c r="BK276" s="0" t="n">
        <f aca="false">BJ276*EXP((Inputs!$B$6-Inputs!$B$7-0.5*Inputs!$B$8^2)*$B$2+Inputs!$B$8*SQRT($B$2)*MC_Shocks!BI273)</f>
        <v>611.355472229274</v>
      </c>
      <c r="BL276" s="0" t="n">
        <f aca="false">BK276*EXP((Inputs!$B$6-Inputs!$B$7-0.5*Inputs!$B$8^2)*$B$2+Inputs!$B$8*SQRT($B$2)*MC_Shocks!BJ273)</f>
        <v>607.824319300492</v>
      </c>
      <c r="BM276" s="0" t="n">
        <f aca="false">BL276*EXP((Inputs!$B$6-Inputs!$B$7-0.5*Inputs!$B$8^2)*$B$2+Inputs!$B$8*SQRT($B$2)*MC_Shocks!BK273)</f>
        <v>606.440089652307</v>
      </c>
      <c r="BN276" s="0" t="n">
        <f aca="false">AVERAGE(C276:BM276)</f>
        <v>599.663221454902</v>
      </c>
      <c r="BO276" s="0" t="n">
        <f aca="false">MAX(B276:BM276)</f>
        <v>633.452313197287</v>
      </c>
      <c r="BP276" s="0" t="n">
        <f aca="false">MAX(BM276-Inputs!$B$4,0)</f>
        <v>31.4400896523071</v>
      </c>
      <c r="BQ276" s="0" t="n">
        <f aca="false">MAX(Inputs!$B$4-BM276,0)</f>
        <v>0</v>
      </c>
      <c r="BR276" s="0" t="n">
        <f aca="false">MAX(BN276-Inputs!$B$4,0)</f>
        <v>24.6632214549022</v>
      </c>
      <c r="BS276" s="0" t="n">
        <f aca="false">IF(BO276&gt;=Inputs!$B$9,0,MAX(BM276-Inputs!$B$4,0))</f>
        <v>0</v>
      </c>
    </row>
    <row r="277" customFormat="false" ht="15" hidden="false" customHeight="false" outlineLevel="0" collapsed="false">
      <c r="A277" s="0" t="n">
        <v>273</v>
      </c>
      <c r="B277" s="0" t="n">
        <f aca="false">Inputs!$B$3</f>
        <v>574.788024902344</v>
      </c>
      <c r="C277" s="0" t="n">
        <f aca="false">B277*EXP((Inputs!$B$6-Inputs!$B$7-0.5*Inputs!$B$8^2)*$B$2+Inputs!$B$8*SQRT($B$2)*MC_Shocks!A274)</f>
        <v>568.936589176607</v>
      </c>
      <c r="D277" s="0" t="n">
        <f aca="false">C277*EXP((Inputs!$B$6-Inputs!$B$7-0.5*Inputs!$B$8^2)*$B$2+Inputs!$B$8*SQRT($B$2)*MC_Shocks!B274)</f>
        <v>561.985419532651</v>
      </c>
      <c r="E277" s="0" t="n">
        <f aca="false">D277*EXP((Inputs!$B$6-Inputs!$B$7-0.5*Inputs!$B$8^2)*$B$2+Inputs!$B$8*SQRT($B$2)*MC_Shocks!C274)</f>
        <v>561.895756320763</v>
      </c>
      <c r="F277" s="0" t="n">
        <f aca="false">E277*EXP((Inputs!$B$6-Inputs!$B$7-0.5*Inputs!$B$8^2)*$B$2+Inputs!$B$8*SQRT($B$2)*MC_Shocks!D274)</f>
        <v>565.317493093372</v>
      </c>
      <c r="G277" s="0" t="n">
        <f aca="false">F277*EXP((Inputs!$B$6-Inputs!$B$7-0.5*Inputs!$B$8^2)*$B$2+Inputs!$B$8*SQRT($B$2)*MC_Shocks!E274)</f>
        <v>563.31157523075</v>
      </c>
      <c r="H277" s="0" t="n">
        <f aca="false">G277*EXP((Inputs!$B$6-Inputs!$B$7-0.5*Inputs!$B$8^2)*$B$2+Inputs!$B$8*SQRT($B$2)*MC_Shocks!F274)</f>
        <v>566.401681968727</v>
      </c>
      <c r="I277" s="0" t="n">
        <f aca="false">H277*EXP((Inputs!$B$6-Inputs!$B$7-0.5*Inputs!$B$8^2)*$B$2+Inputs!$B$8*SQRT($B$2)*MC_Shocks!G274)</f>
        <v>557.479492104109</v>
      </c>
      <c r="J277" s="0" t="n">
        <f aca="false">I277*EXP((Inputs!$B$6-Inputs!$B$7-0.5*Inputs!$B$8^2)*$B$2+Inputs!$B$8*SQRT($B$2)*MC_Shocks!H274)</f>
        <v>556.928527855412</v>
      </c>
      <c r="K277" s="0" t="n">
        <f aca="false">J277*EXP((Inputs!$B$6-Inputs!$B$7-0.5*Inputs!$B$8^2)*$B$2+Inputs!$B$8*SQRT($B$2)*MC_Shocks!I274)</f>
        <v>558.597581978246</v>
      </c>
      <c r="L277" s="0" t="n">
        <f aca="false">K277*EXP((Inputs!$B$6-Inputs!$B$7-0.5*Inputs!$B$8^2)*$B$2+Inputs!$B$8*SQRT($B$2)*MC_Shocks!J274)</f>
        <v>557.83241784931</v>
      </c>
      <c r="M277" s="0" t="n">
        <f aca="false">L277*EXP((Inputs!$B$6-Inputs!$B$7-0.5*Inputs!$B$8^2)*$B$2+Inputs!$B$8*SQRT($B$2)*MC_Shocks!K274)</f>
        <v>563.878960174553</v>
      </c>
      <c r="N277" s="0" t="n">
        <f aca="false">M277*EXP((Inputs!$B$6-Inputs!$B$7-0.5*Inputs!$B$8^2)*$B$2+Inputs!$B$8*SQRT($B$2)*MC_Shocks!L274)</f>
        <v>568.295609624058</v>
      </c>
      <c r="O277" s="0" t="n">
        <f aca="false">N277*EXP((Inputs!$B$6-Inputs!$B$7-0.5*Inputs!$B$8^2)*$B$2+Inputs!$B$8*SQRT($B$2)*MC_Shocks!M274)</f>
        <v>562.962609991756</v>
      </c>
      <c r="P277" s="0" t="n">
        <f aca="false">O277*EXP((Inputs!$B$6-Inputs!$B$7-0.5*Inputs!$B$8^2)*$B$2+Inputs!$B$8*SQRT($B$2)*MC_Shocks!N274)</f>
        <v>565.957313911158</v>
      </c>
      <c r="Q277" s="0" t="n">
        <f aca="false">P277*EXP((Inputs!$B$6-Inputs!$B$7-0.5*Inputs!$B$8^2)*$B$2+Inputs!$B$8*SQRT($B$2)*MC_Shocks!O274)</f>
        <v>570.731053996084</v>
      </c>
      <c r="R277" s="0" t="n">
        <f aca="false">Q277*EXP((Inputs!$B$6-Inputs!$B$7-0.5*Inputs!$B$8^2)*$B$2+Inputs!$B$8*SQRT($B$2)*MC_Shocks!P274)</f>
        <v>568.360086125256</v>
      </c>
      <c r="S277" s="0" t="n">
        <f aca="false">R277*EXP((Inputs!$B$6-Inputs!$B$7-0.5*Inputs!$B$8^2)*$B$2+Inputs!$B$8*SQRT($B$2)*MC_Shocks!Q274)</f>
        <v>563.092185895295</v>
      </c>
      <c r="T277" s="0" t="n">
        <f aca="false">S277*EXP((Inputs!$B$6-Inputs!$B$7-0.5*Inputs!$B$8^2)*$B$2+Inputs!$B$8*SQRT($B$2)*MC_Shocks!R274)</f>
        <v>559.942586507681</v>
      </c>
      <c r="U277" s="0" t="n">
        <f aca="false">T277*EXP((Inputs!$B$6-Inputs!$B$7-0.5*Inputs!$B$8^2)*$B$2+Inputs!$B$8*SQRT($B$2)*MC_Shocks!S274)</f>
        <v>555.587979051063</v>
      </c>
      <c r="V277" s="0" t="n">
        <f aca="false">U277*EXP((Inputs!$B$6-Inputs!$B$7-0.5*Inputs!$B$8^2)*$B$2+Inputs!$B$8*SQRT($B$2)*MC_Shocks!T274)</f>
        <v>558.986279590466</v>
      </c>
      <c r="W277" s="0" t="n">
        <f aca="false">V277*EXP((Inputs!$B$6-Inputs!$B$7-0.5*Inputs!$B$8^2)*$B$2+Inputs!$B$8*SQRT($B$2)*MC_Shocks!U274)</f>
        <v>565.380199637835</v>
      </c>
      <c r="X277" s="0" t="n">
        <f aca="false">W277*EXP((Inputs!$B$6-Inputs!$B$7-0.5*Inputs!$B$8^2)*$B$2+Inputs!$B$8*SQRT($B$2)*MC_Shocks!V274)</f>
        <v>558.73915200651</v>
      </c>
      <c r="Y277" s="0" t="n">
        <f aca="false">X277*EXP((Inputs!$B$6-Inputs!$B$7-0.5*Inputs!$B$8^2)*$B$2+Inputs!$B$8*SQRT($B$2)*MC_Shocks!W274)</f>
        <v>560.224090488544</v>
      </c>
      <c r="Z277" s="0" t="n">
        <f aca="false">Y277*EXP((Inputs!$B$6-Inputs!$B$7-0.5*Inputs!$B$8^2)*$B$2+Inputs!$B$8*SQRT($B$2)*MC_Shocks!X274)</f>
        <v>561.392913825388</v>
      </c>
      <c r="AA277" s="0" t="n">
        <f aca="false">Z277*EXP((Inputs!$B$6-Inputs!$B$7-0.5*Inputs!$B$8^2)*$B$2+Inputs!$B$8*SQRT($B$2)*MC_Shocks!Y274)</f>
        <v>555.561246059154</v>
      </c>
      <c r="AB277" s="0" t="n">
        <f aca="false">AA277*EXP((Inputs!$B$6-Inputs!$B$7-0.5*Inputs!$B$8^2)*$B$2+Inputs!$B$8*SQRT($B$2)*MC_Shocks!Z274)</f>
        <v>553.167380914215</v>
      </c>
      <c r="AC277" s="0" t="n">
        <f aca="false">AB277*EXP((Inputs!$B$6-Inputs!$B$7-0.5*Inputs!$B$8^2)*$B$2+Inputs!$B$8*SQRT($B$2)*MC_Shocks!AA274)</f>
        <v>551.222435287391</v>
      </c>
      <c r="AD277" s="0" t="n">
        <f aca="false">AC277*EXP((Inputs!$B$6-Inputs!$B$7-0.5*Inputs!$B$8^2)*$B$2+Inputs!$B$8*SQRT($B$2)*MC_Shocks!AB274)</f>
        <v>541.887204545377</v>
      </c>
      <c r="AE277" s="0" t="n">
        <f aca="false">AD277*EXP((Inputs!$B$6-Inputs!$B$7-0.5*Inputs!$B$8^2)*$B$2+Inputs!$B$8*SQRT($B$2)*MC_Shocks!AC274)</f>
        <v>544.711993568311</v>
      </c>
      <c r="AF277" s="0" t="n">
        <f aca="false">AE277*EXP((Inputs!$B$6-Inputs!$B$7-0.5*Inputs!$B$8^2)*$B$2+Inputs!$B$8*SQRT($B$2)*MC_Shocks!AD274)</f>
        <v>540.768356700252</v>
      </c>
      <c r="AG277" s="0" t="n">
        <f aca="false">AF277*EXP((Inputs!$B$6-Inputs!$B$7-0.5*Inputs!$B$8^2)*$B$2+Inputs!$B$8*SQRT($B$2)*MC_Shocks!AE274)</f>
        <v>540.574820506832</v>
      </c>
      <c r="AH277" s="0" t="n">
        <f aca="false">AG277*EXP((Inputs!$B$6-Inputs!$B$7-0.5*Inputs!$B$8^2)*$B$2+Inputs!$B$8*SQRT($B$2)*MC_Shocks!AF274)</f>
        <v>539.475111695607</v>
      </c>
      <c r="AI277" s="0" t="n">
        <f aca="false">AH277*EXP((Inputs!$B$6-Inputs!$B$7-0.5*Inputs!$B$8^2)*$B$2+Inputs!$B$8*SQRT($B$2)*MC_Shocks!AG274)</f>
        <v>533.023598899704</v>
      </c>
      <c r="AJ277" s="0" t="n">
        <f aca="false">AI277*EXP((Inputs!$B$6-Inputs!$B$7-0.5*Inputs!$B$8^2)*$B$2+Inputs!$B$8*SQRT($B$2)*MC_Shocks!AH274)</f>
        <v>530.930636830369</v>
      </c>
      <c r="AK277" s="0" t="n">
        <f aca="false">AJ277*EXP((Inputs!$B$6-Inputs!$B$7-0.5*Inputs!$B$8^2)*$B$2+Inputs!$B$8*SQRT($B$2)*MC_Shocks!AI274)</f>
        <v>528.718117777933</v>
      </c>
      <c r="AL277" s="0" t="n">
        <f aca="false">AK277*EXP((Inputs!$B$6-Inputs!$B$7-0.5*Inputs!$B$8^2)*$B$2+Inputs!$B$8*SQRT($B$2)*MC_Shocks!AJ274)</f>
        <v>524.288235088752</v>
      </c>
      <c r="AM277" s="0" t="n">
        <f aca="false">AL277*EXP((Inputs!$B$6-Inputs!$B$7-0.5*Inputs!$B$8^2)*$B$2+Inputs!$B$8*SQRT($B$2)*MC_Shocks!AK274)</f>
        <v>525.857931227197</v>
      </c>
      <c r="AN277" s="0" t="n">
        <f aca="false">AM277*EXP((Inputs!$B$6-Inputs!$B$7-0.5*Inputs!$B$8^2)*$B$2+Inputs!$B$8*SQRT($B$2)*MC_Shocks!AL274)</f>
        <v>529.420402940207</v>
      </c>
      <c r="AO277" s="0" t="n">
        <f aca="false">AN277*EXP((Inputs!$B$6-Inputs!$B$7-0.5*Inputs!$B$8^2)*$B$2+Inputs!$B$8*SQRT($B$2)*MC_Shocks!AM274)</f>
        <v>533.877059649321</v>
      </c>
      <c r="AP277" s="0" t="n">
        <f aca="false">AO277*EXP((Inputs!$B$6-Inputs!$B$7-0.5*Inputs!$B$8^2)*$B$2+Inputs!$B$8*SQRT($B$2)*MC_Shocks!AN274)</f>
        <v>542.321470649023</v>
      </c>
      <c r="AQ277" s="0" t="n">
        <f aca="false">AP277*EXP((Inputs!$B$6-Inputs!$B$7-0.5*Inputs!$B$8^2)*$B$2+Inputs!$B$8*SQRT($B$2)*MC_Shocks!AO274)</f>
        <v>533.597314438666</v>
      </c>
      <c r="AR277" s="0" t="n">
        <f aca="false">AQ277*EXP((Inputs!$B$6-Inputs!$B$7-0.5*Inputs!$B$8^2)*$B$2+Inputs!$B$8*SQRT($B$2)*MC_Shocks!AP274)</f>
        <v>538.33847515402</v>
      </c>
      <c r="AS277" s="0" t="n">
        <f aca="false">AR277*EXP((Inputs!$B$6-Inputs!$B$7-0.5*Inputs!$B$8^2)*$B$2+Inputs!$B$8*SQRT($B$2)*MC_Shocks!AQ274)</f>
        <v>539.335066451989</v>
      </c>
      <c r="AT277" s="0" t="n">
        <f aca="false">AS277*EXP((Inputs!$B$6-Inputs!$B$7-0.5*Inputs!$B$8^2)*$B$2+Inputs!$B$8*SQRT($B$2)*MC_Shocks!AR274)</f>
        <v>540.571708640365</v>
      </c>
      <c r="AU277" s="0" t="n">
        <f aca="false">AT277*EXP((Inputs!$B$6-Inputs!$B$7-0.5*Inputs!$B$8^2)*$B$2+Inputs!$B$8*SQRT($B$2)*MC_Shocks!AS274)</f>
        <v>539.305921140884</v>
      </c>
      <c r="AV277" s="0" t="n">
        <f aca="false">AU277*EXP((Inputs!$B$6-Inputs!$B$7-0.5*Inputs!$B$8^2)*$B$2+Inputs!$B$8*SQRT($B$2)*MC_Shocks!AT274)</f>
        <v>535.877772040805</v>
      </c>
      <c r="AW277" s="0" t="n">
        <f aca="false">AV277*EXP((Inputs!$B$6-Inputs!$B$7-0.5*Inputs!$B$8^2)*$B$2+Inputs!$B$8*SQRT($B$2)*MC_Shocks!AU274)</f>
        <v>532.28247844037</v>
      </c>
      <c r="AX277" s="0" t="n">
        <f aca="false">AW277*EXP((Inputs!$B$6-Inputs!$B$7-0.5*Inputs!$B$8^2)*$B$2+Inputs!$B$8*SQRT($B$2)*MC_Shocks!AV274)</f>
        <v>534.800714489881</v>
      </c>
      <c r="AY277" s="0" t="n">
        <f aca="false">AX277*EXP((Inputs!$B$6-Inputs!$B$7-0.5*Inputs!$B$8^2)*$B$2+Inputs!$B$8*SQRT($B$2)*MC_Shocks!AW274)</f>
        <v>535.560723297103</v>
      </c>
      <c r="AZ277" s="0" t="n">
        <f aca="false">AY277*EXP((Inputs!$B$6-Inputs!$B$7-0.5*Inputs!$B$8^2)*$B$2+Inputs!$B$8*SQRT($B$2)*MC_Shocks!AX274)</f>
        <v>534.411911237521</v>
      </c>
      <c r="BA277" s="0" t="n">
        <f aca="false">AZ277*EXP((Inputs!$B$6-Inputs!$B$7-0.5*Inputs!$B$8^2)*$B$2+Inputs!$B$8*SQRT($B$2)*MC_Shocks!AY274)</f>
        <v>535.517781998331</v>
      </c>
      <c r="BB277" s="0" t="n">
        <f aca="false">BA277*EXP((Inputs!$B$6-Inputs!$B$7-0.5*Inputs!$B$8^2)*$B$2+Inputs!$B$8*SQRT($B$2)*MC_Shocks!AZ274)</f>
        <v>528.782616050982</v>
      </c>
      <c r="BC277" s="0" t="n">
        <f aca="false">BB277*EXP((Inputs!$B$6-Inputs!$B$7-0.5*Inputs!$B$8^2)*$B$2+Inputs!$B$8*SQRT($B$2)*MC_Shocks!BA274)</f>
        <v>526.776761454154</v>
      </c>
      <c r="BD277" s="0" t="n">
        <f aca="false">BC277*EXP((Inputs!$B$6-Inputs!$B$7-0.5*Inputs!$B$8^2)*$B$2+Inputs!$B$8*SQRT($B$2)*MC_Shocks!BB274)</f>
        <v>523.764118353179</v>
      </c>
      <c r="BE277" s="0" t="n">
        <f aca="false">BD277*EXP((Inputs!$B$6-Inputs!$B$7-0.5*Inputs!$B$8^2)*$B$2+Inputs!$B$8*SQRT($B$2)*MC_Shocks!BC274)</f>
        <v>521.066224287503</v>
      </c>
      <c r="BF277" s="0" t="n">
        <f aca="false">BE277*EXP((Inputs!$B$6-Inputs!$B$7-0.5*Inputs!$B$8^2)*$B$2+Inputs!$B$8*SQRT($B$2)*MC_Shocks!BD274)</f>
        <v>516.286760760592</v>
      </c>
      <c r="BG277" s="0" t="n">
        <f aca="false">BF277*EXP((Inputs!$B$6-Inputs!$B$7-0.5*Inputs!$B$8^2)*$B$2+Inputs!$B$8*SQRT($B$2)*MC_Shocks!BE274)</f>
        <v>515.594518537789</v>
      </c>
      <c r="BH277" s="0" t="n">
        <f aca="false">BG277*EXP((Inputs!$B$6-Inputs!$B$7-0.5*Inputs!$B$8^2)*$B$2+Inputs!$B$8*SQRT($B$2)*MC_Shocks!BF274)</f>
        <v>520.975327578355</v>
      </c>
      <c r="BI277" s="0" t="n">
        <f aca="false">BH277*EXP((Inputs!$B$6-Inputs!$B$7-0.5*Inputs!$B$8^2)*$B$2+Inputs!$B$8*SQRT($B$2)*MC_Shocks!BG274)</f>
        <v>519.375071630466</v>
      </c>
      <c r="BJ277" s="0" t="n">
        <f aca="false">BI277*EXP((Inputs!$B$6-Inputs!$B$7-0.5*Inputs!$B$8^2)*$B$2+Inputs!$B$8*SQRT($B$2)*MC_Shocks!BH274)</f>
        <v>522.114973859387</v>
      </c>
      <c r="BK277" s="0" t="n">
        <f aca="false">BJ277*EXP((Inputs!$B$6-Inputs!$B$7-0.5*Inputs!$B$8^2)*$B$2+Inputs!$B$8*SQRT($B$2)*MC_Shocks!BI274)</f>
        <v>524.358517091994</v>
      </c>
      <c r="BL277" s="0" t="n">
        <f aca="false">BK277*EXP((Inputs!$B$6-Inputs!$B$7-0.5*Inputs!$B$8^2)*$B$2+Inputs!$B$8*SQRT($B$2)*MC_Shocks!BJ274)</f>
        <v>521.974307919214</v>
      </c>
      <c r="BM277" s="0" t="n">
        <f aca="false">BL277*EXP((Inputs!$B$6-Inputs!$B$7-0.5*Inputs!$B$8^2)*$B$2+Inputs!$B$8*SQRT($B$2)*MC_Shocks!BK274)</f>
        <v>516.920682797758</v>
      </c>
      <c r="BN277" s="0" t="n">
        <f aca="false">AVERAGE(C277:BM277)</f>
        <v>544.057354062326</v>
      </c>
      <c r="BO277" s="0" t="n">
        <f aca="false">MAX(B277:BM277)</f>
        <v>574.788024902344</v>
      </c>
      <c r="BP277" s="0" t="n">
        <f aca="false">MAX(BM277-Inputs!$B$4,0)</f>
        <v>0</v>
      </c>
      <c r="BQ277" s="0" t="n">
        <f aca="false">MAX(Inputs!$B$4-BM277,0)</f>
        <v>58.0793172022422</v>
      </c>
      <c r="BR277" s="0" t="n">
        <f aca="false">MAX(BN277-Inputs!$B$4,0)</f>
        <v>0</v>
      </c>
      <c r="BS277" s="0" t="n">
        <f aca="false">IF(BO277&gt;=Inputs!$B$9,0,MAX(BM277-Inputs!$B$4,0))</f>
        <v>0</v>
      </c>
    </row>
    <row r="278" customFormat="false" ht="15" hidden="false" customHeight="false" outlineLevel="0" collapsed="false">
      <c r="A278" s="0" t="n">
        <v>274</v>
      </c>
      <c r="B278" s="0" t="n">
        <f aca="false">Inputs!$B$3</f>
        <v>574.788024902344</v>
      </c>
      <c r="C278" s="0" t="n">
        <f aca="false">B278*EXP((Inputs!$B$6-Inputs!$B$7-0.5*Inputs!$B$8^2)*$B$2+Inputs!$B$8*SQRT($B$2)*MC_Shocks!A275)</f>
        <v>574.745251417246</v>
      </c>
      <c r="D278" s="0" t="n">
        <f aca="false">C278*EXP((Inputs!$B$6-Inputs!$B$7-0.5*Inputs!$B$8^2)*$B$2+Inputs!$B$8*SQRT($B$2)*MC_Shocks!B275)</f>
        <v>573.392956191335</v>
      </c>
      <c r="E278" s="0" t="n">
        <f aca="false">D278*EXP((Inputs!$B$6-Inputs!$B$7-0.5*Inputs!$B$8^2)*$B$2+Inputs!$B$8*SQRT($B$2)*MC_Shocks!C275)</f>
        <v>565.755492075633</v>
      </c>
      <c r="F278" s="0" t="n">
        <f aca="false">E278*EXP((Inputs!$B$6-Inputs!$B$7-0.5*Inputs!$B$8^2)*$B$2+Inputs!$B$8*SQRT($B$2)*MC_Shocks!D275)</f>
        <v>564.729262115229</v>
      </c>
      <c r="G278" s="0" t="n">
        <f aca="false">F278*EXP((Inputs!$B$6-Inputs!$B$7-0.5*Inputs!$B$8^2)*$B$2+Inputs!$B$8*SQRT($B$2)*MC_Shocks!E275)</f>
        <v>553.245425947075</v>
      </c>
      <c r="H278" s="0" t="n">
        <f aca="false">G278*EXP((Inputs!$B$6-Inputs!$B$7-0.5*Inputs!$B$8^2)*$B$2+Inputs!$B$8*SQRT($B$2)*MC_Shocks!F275)</f>
        <v>550.820989294484</v>
      </c>
      <c r="I278" s="0" t="n">
        <f aca="false">H278*EXP((Inputs!$B$6-Inputs!$B$7-0.5*Inputs!$B$8^2)*$B$2+Inputs!$B$8*SQRT($B$2)*MC_Shocks!G275)</f>
        <v>558.621567696328</v>
      </c>
      <c r="J278" s="0" t="n">
        <f aca="false">I278*EXP((Inputs!$B$6-Inputs!$B$7-0.5*Inputs!$B$8^2)*$B$2+Inputs!$B$8*SQRT($B$2)*MC_Shocks!H275)</f>
        <v>555.345454729836</v>
      </c>
      <c r="K278" s="0" t="n">
        <f aca="false">J278*EXP((Inputs!$B$6-Inputs!$B$7-0.5*Inputs!$B$8^2)*$B$2+Inputs!$B$8*SQRT($B$2)*MC_Shocks!I275)</f>
        <v>553.721013511469</v>
      </c>
      <c r="L278" s="0" t="n">
        <f aca="false">K278*EXP((Inputs!$B$6-Inputs!$B$7-0.5*Inputs!$B$8^2)*$B$2+Inputs!$B$8*SQRT($B$2)*MC_Shocks!J275)</f>
        <v>548.136171176568</v>
      </c>
      <c r="M278" s="0" t="n">
        <f aca="false">L278*EXP((Inputs!$B$6-Inputs!$B$7-0.5*Inputs!$B$8^2)*$B$2+Inputs!$B$8*SQRT($B$2)*MC_Shocks!K275)</f>
        <v>545.268181593445</v>
      </c>
      <c r="N278" s="0" t="n">
        <f aca="false">M278*EXP((Inputs!$B$6-Inputs!$B$7-0.5*Inputs!$B$8^2)*$B$2+Inputs!$B$8*SQRT($B$2)*MC_Shocks!L275)</f>
        <v>545.918907463813</v>
      </c>
      <c r="O278" s="0" t="n">
        <f aca="false">N278*EXP((Inputs!$B$6-Inputs!$B$7-0.5*Inputs!$B$8^2)*$B$2+Inputs!$B$8*SQRT($B$2)*MC_Shocks!M275)</f>
        <v>551.298873057839</v>
      </c>
      <c r="P278" s="0" t="n">
        <f aca="false">O278*EXP((Inputs!$B$6-Inputs!$B$7-0.5*Inputs!$B$8^2)*$B$2+Inputs!$B$8*SQRT($B$2)*MC_Shocks!N275)</f>
        <v>552.265872003099</v>
      </c>
      <c r="Q278" s="0" t="n">
        <f aca="false">P278*EXP((Inputs!$B$6-Inputs!$B$7-0.5*Inputs!$B$8^2)*$B$2+Inputs!$B$8*SQRT($B$2)*MC_Shocks!O275)</f>
        <v>556.057138352829</v>
      </c>
      <c r="R278" s="0" t="n">
        <f aca="false">Q278*EXP((Inputs!$B$6-Inputs!$B$7-0.5*Inputs!$B$8^2)*$B$2+Inputs!$B$8*SQRT($B$2)*MC_Shocks!P275)</f>
        <v>558.676533371293</v>
      </c>
      <c r="S278" s="0" t="n">
        <f aca="false">R278*EXP((Inputs!$B$6-Inputs!$B$7-0.5*Inputs!$B$8^2)*$B$2+Inputs!$B$8*SQRT($B$2)*MC_Shocks!Q275)</f>
        <v>556.126514028378</v>
      </c>
      <c r="T278" s="0" t="n">
        <f aca="false">S278*EXP((Inputs!$B$6-Inputs!$B$7-0.5*Inputs!$B$8^2)*$B$2+Inputs!$B$8*SQRT($B$2)*MC_Shocks!R275)</f>
        <v>548.859699302818</v>
      </c>
      <c r="U278" s="0" t="n">
        <f aca="false">T278*EXP((Inputs!$B$6-Inputs!$B$7-0.5*Inputs!$B$8^2)*$B$2+Inputs!$B$8*SQRT($B$2)*MC_Shocks!S275)</f>
        <v>547.195567470832</v>
      </c>
      <c r="V278" s="0" t="n">
        <f aca="false">U278*EXP((Inputs!$B$6-Inputs!$B$7-0.5*Inputs!$B$8^2)*$B$2+Inputs!$B$8*SQRT($B$2)*MC_Shocks!T275)</f>
        <v>552.46356597347</v>
      </c>
      <c r="W278" s="0" t="n">
        <f aca="false">V278*EXP((Inputs!$B$6-Inputs!$B$7-0.5*Inputs!$B$8^2)*$B$2+Inputs!$B$8*SQRT($B$2)*MC_Shocks!U275)</f>
        <v>550.570382187131</v>
      </c>
      <c r="X278" s="0" t="n">
        <f aca="false">W278*EXP((Inputs!$B$6-Inputs!$B$7-0.5*Inputs!$B$8^2)*$B$2+Inputs!$B$8*SQRT($B$2)*MC_Shocks!V275)</f>
        <v>545.420085154058</v>
      </c>
      <c r="Y278" s="0" t="n">
        <f aca="false">X278*EXP((Inputs!$B$6-Inputs!$B$7-0.5*Inputs!$B$8^2)*$B$2+Inputs!$B$8*SQRT($B$2)*MC_Shocks!W275)</f>
        <v>548.11658348177</v>
      </c>
      <c r="Z278" s="0" t="n">
        <f aca="false">Y278*EXP((Inputs!$B$6-Inputs!$B$7-0.5*Inputs!$B$8^2)*$B$2+Inputs!$B$8*SQRT($B$2)*MC_Shocks!X275)</f>
        <v>548.751385146419</v>
      </c>
      <c r="AA278" s="0" t="n">
        <f aca="false">Z278*EXP((Inputs!$B$6-Inputs!$B$7-0.5*Inputs!$B$8^2)*$B$2+Inputs!$B$8*SQRT($B$2)*MC_Shocks!Y275)</f>
        <v>548.739206754357</v>
      </c>
      <c r="AB278" s="0" t="n">
        <f aca="false">AA278*EXP((Inputs!$B$6-Inputs!$B$7-0.5*Inputs!$B$8^2)*$B$2+Inputs!$B$8*SQRT($B$2)*MC_Shocks!Z275)</f>
        <v>552.218715105531</v>
      </c>
      <c r="AC278" s="0" t="n">
        <f aca="false">AB278*EXP((Inputs!$B$6-Inputs!$B$7-0.5*Inputs!$B$8^2)*$B$2+Inputs!$B$8*SQRT($B$2)*MC_Shocks!AA275)</f>
        <v>549.437888747359</v>
      </c>
      <c r="AD278" s="0" t="n">
        <f aca="false">AC278*EXP((Inputs!$B$6-Inputs!$B$7-0.5*Inputs!$B$8^2)*$B$2+Inputs!$B$8*SQRT($B$2)*MC_Shocks!AB275)</f>
        <v>550.017194138356</v>
      </c>
      <c r="AE278" s="0" t="n">
        <f aca="false">AD278*EXP((Inputs!$B$6-Inputs!$B$7-0.5*Inputs!$B$8^2)*$B$2+Inputs!$B$8*SQRT($B$2)*MC_Shocks!AC275)</f>
        <v>548.241417606881</v>
      </c>
      <c r="AF278" s="0" t="n">
        <f aca="false">AE278*EXP((Inputs!$B$6-Inputs!$B$7-0.5*Inputs!$B$8^2)*$B$2+Inputs!$B$8*SQRT($B$2)*MC_Shocks!AD275)</f>
        <v>552.166980560861</v>
      </c>
      <c r="AG278" s="0" t="n">
        <f aca="false">AF278*EXP((Inputs!$B$6-Inputs!$B$7-0.5*Inputs!$B$8^2)*$B$2+Inputs!$B$8*SQRT($B$2)*MC_Shocks!AE275)</f>
        <v>554.138784488997</v>
      </c>
      <c r="AH278" s="0" t="n">
        <f aca="false">AG278*EXP((Inputs!$B$6-Inputs!$B$7-0.5*Inputs!$B$8^2)*$B$2+Inputs!$B$8*SQRT($B$2)*MC_Shocks!AF275)</f>
        <v>551.02427998072</v>
      </c>
      <c r="AI278" s="0" t="n">
        <f aca="false">AH278*EXP((Inputs!$B$6-Inputs!$B$7-0.5*Inputs!$B$8^2)*$B$2+Inputs!$B$8*SQRT($B$2)*MC_Shocks!AG275)</f>
        <v>552.708574216245</v>
      </c>
      <c r="AJ278" s="0" t="n">
        <f aca="false">AI278*EXP((Inputs!$B$6-Inputs!$B$7-0.5*Inputs!$B$8^2)*$B$2+Inputs!$B$8*SQRT($B$2)*MC_Shocks!AH275)</f>
        <v>545.239562833487</v>
      </c>
      <c r="AK278" s="0" t="n">
        <f aca="false">AJ278*EXP((Inputs!$B$6-Inputs!$B$7-0.5*Inputs!$B$8^2)*$B$2+Inputs!$B$8*SQRT($B$2)*MC_Shocks!AI275)</f>
        <v>547.022474764041</v>
      </c>
      <c r="AL278" s="0" t="n">
        <f aca="false">AK278*EXP((Inputs!$B$6-Inputs!$B$7-0.5*Inputs!$B$8^2)*$B$2+Inputs!$B$8*SQRT($B$2)*MC_Shocks!AJ275)</f>
        <v>546.099831961356</v>
      </c>
      <c r="AM278" s="0" t="n">
        <f aca="false">AL278*EXP((Inputs!$B$6-Inputs!$B$7-0.5*Inputs!$B$8^2)*$B$2+Inputs!$B$8*SQRT($B$2)*MC_Shocks!AK275)</f>
        <v>542.125715784989</v>
      </c>
      <c r="AN278" s="0" t="n">
        <f aca="false">AM278*EXP((Inputs!$B$6-Inputs!$B$7-0.5*Inputs!$B$8^2)*$B$2+Inputs!$B$8*SQRT($B$2)*MC_Shocks!AL275)</f>
        <v>548.311792858304</v>
      </c>
      <c r="AO278" s="0" t="n">
        <f aca="false">AN278*EXP((Inputs!$B$6-Inputs!$B$7-0.5*Inputs!$B$8^2)*$B$2+Inputs!$B$8*SQRT($B$2)*MC_Shocks!AM275)</f>
        <v>556.077039850972</v>
      </c>
      <c r="AP278" s="0" t="n">
        <f aca="false">AO278*EXP((Inputs!$B$6-Inputs!$B$7-0.5*Inputs!$B$8^2)*$B$2+Inputs!$B$8*SQRT($B$2)*MC_Shocks!AN275)</f>
        <v>562.901211809453</v>
      </c>
      <c r="AQ278" s="0" t="n">
        <f aca="false">AP278*EXP((Inputs!$B$6-Inputs!$B$7-0.5*Inputs!$B$8^2)*$B$2+Inputs!$B$8*SQRT($B$2)*MC_Shocks!AO275)</f>
        <v>557.343887975776</v>
      </c>
      <c r="AR278" s="0" t="n">
        <f aca="false">AQ278*EXP((Inputs!$B$6-Inputs!$B$7-0.5*Inputs!$B$8^2)*$B$2+Inputs!$B$8*SQRT($B$2)*MC_Shocks!AP275)</f>
        <v>559.842021467019</v>
      </c>
      <c r="AS278" s="0" t="n">
        <f aca="false">AR278*EXP((Inputs!$B$6-Inputs!$B$7-0.5*Inputs!$B$8^2)*$B$2+Inputs!$B$8*SQRT($B$2)*MC_Shocks!AQ275)</f>
        <v>548.646794012163</v>
      </c>
      <c r="AT278" s="0" t="n">
        <f aca="false">AS278*EXP((Inputs!$B$6-Inputs!$B$7-0.5*Inputs!$B$8^2)*$B$2+Inputs!$B$8*SQRT($B$2)*MC_Shocks!AR275)</f>
        <v>551.160113418779</v>
      </c>
      <c r="AU278" s="0" t="n">
        <f aca="false">AT278*EXP((Inputs!$B$6-Inputs!$B$7-0.5*Inputs!$B$8^2)*$B$2+Inputs!$B$8*SQRT($B$2)*MC_Shocks!AS275)</f>
        <v>550.405700366594</v>
      </c>
      <c r="AV278" s="0" t="n">
        <f aca="false">AU278*EXP((Inputs!$B$6-Inputs!$B$7-0.5*Inputs!$B$8^2)*$B$2+Inputs!$B$8*SQRT($B$2)*MC_Shocks!AT275)</f>
        <v>543.764621942396</v>
      </c>
      <c r="AW278" s="0" t="n">
        <f aca="false">AV278*EXP((Inputs!$B$6-Inputs!$B$7-0.5*Inputs!$B$8^2)*$B$2+Inputs!$B$8*SQRT($B$2)*MC_Shocks!AU275)</f>
        <v>535.229990914439</v>
      </c>
      <c r="AX278" s="0" t="n">
        <f aca="false">AW278*EXP((Inputs!$B$6-Inputs!$B$7-0.5*Inputs!$B$8^2)*$B$2+Inputs!$B$8*SQRT($B$2)*MC_Shocks!AV275)</f>
        <v>526.597786861573</v>
      </c>
      <c r="AY278" s="0" t="n">
        <f aca="false">AX278*EXP((Inputs!$B$6-Inputs!$B$7-0.5*Inputs!$B$8^2)*$B$2+Inputs!$B$8*SQRT($B$2)*MC_Shocks!AW275)</f>
        <v>521.623180056611</v>
      </c>
      <c r="AZ278" s="0" t="n">
        <f aca="false">AY278*EXP((Inputs!$B$6-Inputs!$B$7-0.5*Inputs!$B$8^2)*$B$2+Inputs!$B$8*SQRT($B$2)*MC_Shocks!AX275)</f>
        <v>517.451566561473</v>
      </c>
      <c r="BA278" s="0" t="n">
        <f aca="false">AZ278*EXP((Inputs!$B$6-Inputs!$B$7-0.5*Inputs!$B$8^2)*$B$2+Inputs!$B$8*SQRT($B$2)*MC_Shocks!AY275)</f>
        <v>515.073579936646</v>
      </c>
      <c r="BB278" s="0" t="n">
        <f aca="false">BA278*EXP((Inputs!$B$6-Inputs!$B$7-0.5*Inputs!$B$8^2)*$B$2+Inputs!$B$8*SQRT($B$2)*MC_Shocks!AZ275)</f>
        <v>511.9512388029</v>
      </c>
      <c r="BC278" s="0" t="n">
        <f aca="false">BB278*EXP((Inputs!$B$6-Inputs!$B$7-0.5*Inputs!$B$8^2)*$B$2+Inputs!$B$8*SQRT($B$2)*MC_Shocks!BA275)</f>
        <v>514.243169650771</v>
      </c>
      <c r="BD278" s="0" t="n">
        <f aca="false">BC278*EXP((Inputs!$B$6-Inputs!$B$7-0.5*Inputs!$B$8^2)*$B$2+Inputs!$B$8*SQRT($B$2)*MC_Shocks!BB275)</f>
        <v>517.640669757815</v>
      </c>
      <c r="BE278" s="0" t="n">
        <f aca="false">BD278*EXP((Inputs!$B$6-Inputs!$B$7-0.5*Inputs!$B$8^2)*$B$2+Inputs!$B$8*SQRT($B$2)*MC_Shocks!BC275)</f>
        <v>517.703358365763</v>
      </c>
      <c r="BF278" s="0" t="n">
        <f aca="false">BE278*EXP((Inputs!$B$6-Inputs!$B$7-0.5*Inputs!$B$8^2)*$B$2+Inputs!$B$8*SQRT($B$2)*MC_Shocks!BD275)</f>
        <v>518.451667160056</v>
      </c>
      <c r="BG278" s="0" t="n">
        <f aca="false">BF278*EXP((Inputs!$B$6-Inputs!$B$7-0.5*Inputs!$B$8^2)*$B$2+Inputs!$B$8*SQRT($B$2)*MC_Shocks!BE275)</f>
        <v>520.3681671531</v>
      </c>
      <c r="BH278" s="0" t="n">
        <f aca="false">BG278*EXP((Inputs!$B$6-Inputs!$B$7-0.5*Inputs!$B$8^2)*$B$2+Inputs!$B$8*SQRT($B$2)*MC_Shocks!BF275)</f>
        <v>517.550180752127</v>
      </c>
      <c r="BI278" s="0" t="n">
        <f aca="false">BH278*EXP((Inputs!$B$6-Inputs!$B$7-0.5*Inputs!$B$8^2)*$B$2+Inputs!$B$8*SQRT($B$2)*MC_Shocks!BG275)</f>
        <v>513.691256578571</v>
      </c>
      <c r="BJ278" s="0" t="n">
        <f aca="false">BI278*EXP((Inputs!$B$6-Inputs!$B$7-0.5*Inputs!$B$8^2)*$B$2+Inputs!$B$8*SQRT($B$2)*MC_Shocks!BH275)</f>
        <v>513.379540260532</v>
      </c>
      <c r="BK278" s="0" t="n">
        <f aca="false">BJ278*EXP((Inputs!$B$6-Inputs!$B$7-0.5*Inputs!$B$8^2)*$B$2+Inputs!$B$8*SQRT($B$2)*MC_Shocks!BI275)</f>
        <v>507.445114052796</v>
      </c>
      <c r="BL278" s="0" t="n">
        <f aca="false">BK278*EXP((Inputs!$B$6-Inputs!$B$7-0.5*Inputs!$B$8^2)*$B$2+Inputs!$B$8*SQRT($B$2)*MC_Shocks!BJ275)</f>
        <v>512.110211304049</v>
      </c>
      <c r="BM278" s="0" t="n">
        <f aca="false">BL278*EXP((Inputs!$B$6-Inputs!$B$7-0.5*Inputs!$B$8^2)*$B$2+Inputs!$B$8*SQRT($B$2)*MC_Shocks!BK275)</f>
        <v>512.945949990826</v>
      </c>
      <c r="BN278" s="0" t="n">
        <f aca="false">AVERAGE(C278:BM278)</f>
        <v>543.120528754716</v>
      </c>
      <c r="BO278" s="0" t="n">
        <f aca="false">MAX(B278:BM278)</f>
        <v>574.788024902344</v>
      </c>
      <c r="BP278" s="0" t="n">
        <f aca="false">MAX(BM278-Inputs!$B$4,0)</f>
        <v>0</v>
      </c>
      <c r="BQ278" s="0" t="n">
        <f aca="false">MAX(Inputs!$B$4-BM278,0)</f>
        <v>62.0540500091744</v>
      </c>
      <c r="BR278" s="0" t="n">
        <f aca="false">MAX(BN278-Inputs!$B$4,0)</f>
        <v>0</v>
      </c>
      <c r="BS278" s="0" t="n">
        <f aca="false">IF(BO278&gt;=Inputs!$B$9,0,MAX(BM278-Inputs!$B$4,0))</f>
        <v>0</v>
      </c>
    </row>
    <row r="279" customFormat="false" ht="15" hidden="false" customHeight="false" outlineLevel="0" collapsed="false">
      <c r="A279" s="0" t="n">
        <v>275</v>
      </c>
      <c r="B279" s="0" t="n">
        <f aca="false">Inputs!$B$3</f>
        <v>574.788024902344</v>
      </c>
      <c r="C279" s="0" t="n">
        <f aca="false">B279*EXP((Inputs!$B$6-Inputs!$B$7-0.5*Inputs!$B$8^2)*$B$2+Inputs!$B$8*SQRT($B$2)*MC_Shocks!A276)</f>
        <v>578.120411690654</v>
      </c>
      <c r="D279" s="0" t="n">
        <f aca="false">C279*EXP((Inputs!$B$6-Inputs!$B$7-0.5*Inputs!$B$8^2)*$B$2+Inputs!$B$8*SQRT($B$2)*MC_Shocks!B276)</f>
        <v>586.799774258074</v>
      </c>
      <c r="E279" s="0" t="n">
        <f aca="false">D279*EXP((Inputs!$B$6-Inputs!$B$7-0.5*Inputs!$B$8^2)*$B$2+Inputs!$B$8*SQRT($B$2)*MC_Shocks!C276)</f>
        <v>587.240174450271</v>
      </c>
      <c r="F279" s="0" t="n">
        <f aca="false">E279*EXP((Inputs!$B$6-Inputs!$B$7-0.5*Inputs!$B$8^2)*$B$2+Inputs!$B$8*SQRT($B$2)*MC_Shocks!D276)</f>
        <v>587.863064861556</v>
      </c>
      <c r="G279" s="0" t="n">
        <f aca="false">F279*EXP((Inputs!$B$6-Inputs!$B$7-0.5*Inputs!$B$8^2)*$B$2+Inputs!$B$8*SQRT($B$2)*MC_Shocks!E276)</f>
        <v>580.902092897109</v>
      </c>
      <c r="H279" s="0" t="n">
        <f aca="false">G279*EXP((Inputs!$B$6-Inputs!$B$7-0.5*Inputs!$B$8^2)*$B$2+Inputs!$B$8*SQRT($B$2)*MC_Shocks!F276)</f>
        <v>578.056925634962</v>
      </c>
      <c r="I279" s="0" t="n">
        <f aca="false">H279*EXP((Inputs!$B$6-Inputs!$B$7-0.5*Inputs!$B$8^2)*$B$2+Inputs!$B$8*SQRT($B$2)*MC_Shocks!G276)</f>
        <v>582.827647866032</v>
      </c>
      <c r="J279" s="0" t="n">
        <f aca="false">I279*EXP((Inputs!$B$6-Inputs!$B$7-0.5*Inputs!$B$8^2)*$B$2+Inputs!$B$8*SQRT($B$2)*MC_Shocks!H276)</f>
        <v>574.372072724233</v>
      </c>
      <c r="K279" s="0" t="n">
        <f aca="false">J279*EXP((Inputs!$B$6-Inputs!$B$7-0.5*Inputs!$B$8^2)*$B$2+Inputs!$B$8*SQRT($B$2)*MC_Shocks!I276)</f>
        <v>568.888986167963</v>
      </c>
      <c r="L279" s="0" t="n">
        <f aca="false">K279*EXP((Inputs!$B$6-Inputs!$B$7-0.5*Inputs!$B$8^2)*$B$2+Inputs!$B$8*SQRT($B$2)*MC_Shocks!J276)</f>
        <v>566.321467663695</v>
      </c>
      <c r="M279" s="0" t="n">
        <f aca="false">L279*EXP((Inputs!$B$6-Inputs!$B$7-0.5*Inputs!$B$8^2)*$B$2+Inputs!$B$8*SQRT($B$2)*MC_Shocks!K276)</f>
        <v>567.393404525607</v>
      </c>
      <c r="N279" s="0" t="n">
        <f aca="false">M279*EXP((Inputs!$B$6-Inputs!$B$7-0.5*Inputs!$B$8^2)*$B$2+Inputs!$B$8*SQRT($B$2)*MC_Shocks!L276)</f>
        <v>571.782354600771</v>
      </c>
      <c r="O279" s="0" t="n">
        <f aca="false">N279*EXP((Inputs!$B$6-Inputs!$B$7-0.5*Inputs!$B$8^2)*$B$2+Inputs!$B$8*SQRT($B$2)*MC_Shocks!M276)</f>
        <v>573.527249352757</v>
      </c>
      <c r="P279" s="0" t="n">
        <f aca="false">O279*EXP((Inputs!$B$6-Inputs!$B$7-0.5*Inputs!$B$8^2)*$B$2+Inputs!$B$8*SQRT($B$2)*MC_Shocks!N276)</f>
        <v>568.648661590773</v>
      </c>
      <c r="Q279" s="0" t="n">
        <f aca="false">P279*EXP((Inputs!$B$6-Inputs!$B$7-0.5*Inputs!$B$8^2)*$B$2+Inputs!$B$8*SQRT($B$2)*MC_Shocks!O276)</f>
        <v>560.263245795116</v>
      </c>
      <c r="R279" s="0" t="n">
        <f aca="false">Q279*EXP((Inputs!$B$6-Inputs!$B$7-0.5*Inputs!$B$8^2)*$B$2+Inputs!$B$8*SQRT($B$2)*MC_Shocks!P276)</f>
        <v>553.498250901539</v>
      </c>
      <c r="S279" s="0" t="n">
        <f aca="false">R279*EXP((Inputs!$B$6-Inputs!$B$7-0.5*Inputs!$B$8^2)*$B$2+Inputs!$B$8*SQRT($B$2)*MC_Shocks!Q276)</f>
        <v>555.701313061073</v>
      </c>
      <c r="T279" s="0" t="n">
        <f aca="false">S279*EXP((Inputs!$B$6-Inputs!$B$7-0.5*Inputs!$B$8^2)*$B$2+Inputs!$B$8*SQRT($B$2)*MC_Shocks!R276)</f>
        <v>560.711858468835</v>
      </c>
      <c r="U279" s="0" t="n">
        <f aca="false">T279*EXP((Inputs!$B$6-Inputs!$B$7-0.5*Inputs!$B$8^2)*$B$2+Inputs!$B$8*SQRT($B$2)*MC_Shocks!S276)</f>
        <v>560.138365759405</v>
      </c>
      <c r="V279" s="0" t="n">
        <f aca="false">U279*EXP((Inputs!$B$6-Inputs!$B$7-0.5*Inputs!$B$8^2)*$B$2+Inputs!$B$8*SQRT($B$2)*MC_Shocks!T276)</f>
        <v>568.10548989485</v>
      </c>
      <c r="W279" s="0" t="n">
        <f aca="false">V279*EXP((Inputs!$B$6-Inputs!$B$7-0.5*Inputs!$B$8^2)*$B$2+Inputs!$B$8*SQRT($B$2)*MC_Shocks!U276)</f>
        <v>566.704369725048</v>
      </c>
      <c r="X279" s="0" t="n">
        <f aca="false">W279*EXP((Inputs!$B$6-Inputs!$B$7-0.5*Inputs!$B$8^2)*$B$2+Inputs!$B$8*SQRT($B$2)*MC_Shocks!V276)</f>
        <v>567.421848084231</v>
      </c>
      <c r="Y279" s="0" t="n">
        <f aca="false">X279*EXP((Inputs!$B$6-Inputs!$B$7-0.5*Inputs!$B$8^2)*$B$2+Inputs!$B$8*SQRT($B$2)*MC_Shocks!W276)</f>
        <v>569.577241658618</v>
      </c>
      <c r="Z279" s="0" t="n">
        <f aca="false">Y279*EXP((Inputs!$B$6-Inputs!$B$7-0.5*Inputs!$B$8^2)*$B$2+Inputs!$B$8*SQRT($B$2)*MC_Shocks!X276)</f>
        <v>576.88298632081</v>
      </c>
      <c r="AA279" s="0" t="n">
        <f aca="false">Z279*EXP((Inputs!$B$6-Inputs!$B$7-0.5*Inputs!$B$8^2)*$B$2+Inputs!$B$8*SQRT($B$2)*MC_Shocks!Y276)</f>
        <v>574.591530939017</v>
      </c>
      <c r="AB279" s="0" t="n">
        <f aca="false">AA279*EXP((Inputs!$B$6-Inputs!$B$7-0.5*Inputs!$B$8^2)*$B$2+Inputs!$B$8*SQRT($B$2)*MC_Shocks!Z276)</f>
        <v>577.079264220845</v>
      </c>
      <c r="AC279" s="0" t="n">
        <f aca="false">AB279*EXP((Inputs!$B$6-Inputs!$B$7-0.5*Inputs!$B$8^2)*$B$2+Inputs!$B$8*SQRT($B$2)*MC_Shocks!AA276)</f>
        <v>582.514957019895</v>
      </c>
      <c r="AD279" s="0" t="n">
        <f aca="false">AC279*EXP((Inputs!$B$6-Inputs!$B$7-0.5*Inputs!$B$8^2)*$B$2+Inputs!$B$8*SQRT($B$2)*MC_Shocks!AB276)</f>
        <v>595.996464009987</v>
      </c>
      <c r="AE279" s="0" t="n">
        <f aca="false">AD279*EXP((Inputs!$B$6-Inputs!$B$7-0.5*Inputs!$B$8^2)*$B$2+Inputs!$B$8*SQRT($B$2)*MC_Shocks!AC276)</f>
        <v>596.182803048984</v>
      </c>
      <c r="AF279" s="0" t="n">
        <f aca="false">AE279*EXP((Inputs!$B$6-Inputs!$B$7-0.5*Inputs!$B$8^2)*$B$2+Inputs!$B$8*SQRT($B$2)*MC_Shocks!AD276)</f>
        <v>587.915048142891</v>
      </c>
      <c r="AG279" s="0" t="n">
        <f aca="false">AF279*EXP((Inputs!$B$6-Inputs!$B$7-0.5*Inputs!$B$8^2)*$B$2+Inputs!$B$8*SQRT($B$2)*MC_Shocks!AE276)</f>
        <v>580.272653139002</v>
      </c>
      <c r="AH279" s="0" t="n">
        <f aca="false">AG279*EXP((Inputs!$B$6-Inputs!$B$7-0.5*Inputs!$B$8^2)*$B$2+Inputs!$B$8*SQRT($B$2)*MC_Shocks!AF276)</f>
        <v>582.435552122001</v>
      </c>
      <c r="AI279" s="0" t="n">
        <f aca="false">AH279*EXP((Inputs!$B$6-Inputs!$B$7-0.5*Inputs!$B$8^2)*$B$2+Inputs!$B$8*SQRT($B$2)*MC_Shocks!AG276)</f>
        <v>585.279898439504</v>
      </c>
      <c r="AJ279" s="0" t="n">
        <f aca="false">AI279*EXP((Inputs!$B$6-Inputs!$B$7-0.5*Inputs!$B$8^2)*$B$2+Inputs!$B$8*SQRT($B$2)*MC_Shocks!AH276)</f>
        <v>583.162426110852</v>
      </c>
      <c r="AK279" s="0" t="n">
        <f aca="false">AJ279*EXP((Inputs!$B$6-Inputs!$B$7-0.5*Inputs!$B$8^2)*$B$2+Inputs!$B$8*SQRT($B$2)*MC_Shocks!AI276)</f>
        <v>587.854948922183</v>
      </c>
      <c r="AL279" s="0" t="n">
        <f aca="false">AK279*EXP((Inputs!$B$6-Inputs!$B$7-0.5*Inputs!$B$8^2)*$B$2+Inputs!$B$8*SQRT($B$2)*MC_Shocks!AJ276)</f>
        <v>586.504567807004</v>
      </c>
      <c r="AM279" s="0" t="n">
        <f aca="false">AL279*EXP((Inputs!$B$6-Inputs!$B$7-0.5*Inputs!$B$8^2)*$B$2+Inputs!$B$8*SQRT($B$2)*MC_Shocks!AK276)</f>
        <v>583.006012346195</v>
      </c>
      <c r="AN279" s="0" t="n">
        <f aca="false">AM279*EXP((Inputs!$B$6-Inputs!$B$7-0.5*Inputs!$B$8^2)*$B$2+Inputs!$B$8*SQRT($B$2)*MC_Shocks!AL276)</f>
        <v>577.413480233105</v>
      </c>
      <c r="AO279" s="0" t="n">
        <f aca="false">AN279*EXP((Inputs!$B$6-Inputs!$B$7-0.5*Inputs!$B$8^2)*$B$2+Inputs!$B$8*SQRT($B$2)*MC_Shocks!AM276)</f>
        <v>577.926940110753</v>
      </c>
      <c r="AP279" s="0" t="n">
        <f aca="false">AO279*EXP((Inputs!$B$6-Inputs!$B$7-0.5*Inputs!$B$8^2)*$B$2+Inputs!$B$8*SQRT($B$2)*MC_Shocks!AN276)</f>
        <v>578.916077454015</v>
      </c>
      <c r="AQ279" s="0" t="n">
        <f aca="false">AP279*EXP((Inputs!$B$6-Inputs!$B$7-0.5*Inputs!$B$8^2)*$B$2+Inputs!$B$8*SQRT($B$2)*MC_Shocks!AO276)</f>
        <v>583.017295585576</v>
      </c>
      <c r="AR279" s="0" t="n">
        <f aca="false">AQ279*EXP((Inputs!$B$6-Inputs!$B$7-0.5*Inputs!$B$8^2)*$B$2+Inputs!$B$8*SQRT($B$2)*MC_Shocks!AP276)</f>
        <v>586.909591300367</v>
      </c>
      <c r="AS279" s="0" t="n">
        <f aca="false">AR279*EXP((Inputs!$B$6-Inputs!$B$7-0.5*Inputs!$B$8^2)*$B$2+Inputs!$B$8*SQRT($B$2)*MC_Shocks!AQ276)</f>
        <v>588.020473204056</v>
      </c>
      <c r="AT279" s="0" t="n">
        <f aca="false">AS279*EXP((Inputs!$B$6-Inputs!$B$7-0.5*Inputs!$B$8^2)*$B$2+Inputs!$B$8*SQRT($B$2)*MC_Shocks!AR276)</f>
        <v>586.364609821762</v>
      </c>
      <c r="AU279" s="0" t="n">
        <f aca="false">AT279*EXP((Inputs!$B$6-Inputs!$B$7-0.5*Inputs!$B$8^2)*$B$2+Inputs!$B$8*SQRT($B$2)*MC_Shocks!AS276)</f>
        <v>582.185248614483</v>
      </c>
      <c r="AV279" s="0" t="n">
        <f aca="false">AU279*EXP((Inputs!$B$6-Inputs!$B$7-0.5*Inputs!$B$8^2)*$B$2+Inputs!$B$8*SQRT($B$2)*MC_Shocks!AT276)</f>
        <v>585.961805231315</v>
      </c>
      <c r="AW279" s="0" t="n">
        <f aca="false">AV279*EXP((Inputs!$B$6-Inputs!$B$7-0.5*Inputs!$B$8^2)*$B$2+Inputs!$B$8*SQRT($B$2)*MC_Shocks!AU276)</f>
        <v>579.118717959009</v>
      </c>
      <c r="AX279" s="0" t="n">
        <f aca="false">AW279*EXP((Inputs!$B$6-Inputs!$B$7-0.5*Inputs!$B$8^2)*$B$2+Inputs!$B$8*SQRT($B$2)*MC_Shocks!AV276)</f>
        <v>580.420381604164</v>
      </c>
      <c r="AY279" s="0" t="n">
        <f aca="false">AX279*EXP((Inputs!$B$6-Inputs!$B$7-0.5*Inputs!$B$8^2)*$B$2+Inputs!$B$8*SQRT($B$2)*MC_Shocks!AW276)</f>
        <v>580.573536222085</v>
      </c>
      <c r="AZ279" s="0" t="n">
        <f aca="false">AY279*EXP((Inputs!$B$6-Inputs!$B$7-0.5*Inputs!$B$8^2)*$B$2+Inputs!$B$8*SQRT($B$2)*MC_Shocks!AX276)</f>
        <v>584.08025674027</v>
      </c>
      <c r="BA279" s="0" t="n">
        <f aca="false">AZ279*EXP((Inputs!$B$6-Inputs!$B$7-0.5*Inputs!$B$8^2)*$B$2+Inputs!$B$8*SQRT($B$2)*MC_Shocks!AY276)</f>
        <v>595.477813051067</v>
      </c>
      <c r="BB279" s="0" t="n">
        <f aca="false">BA279*EXP((Inputs!$B$6-Inputs!$B$7-0.5*Inputs!$B$8^2)*$B$2+Inputs!$B$8*SQRT($B$2)*MC_Shocks!AZ276)</f>
        <v>591.37205883343</v>
      </c>
      <c r="BC279" s="0" t="n">
        <f aca="false">BB279*EXP((Inputs!$B$6-Inputs!$B$7-0.5*Inputs!$B$8^2)*$B$2+Inputs!$B$8*SQRT($B$2)*MC_Shocks!BA276)</f>
        <v>587.980823535883</v>
      </c>
      <c r="BD279" s="0" t="n">
        <f aca="false">BC279*EXP((Inputs!$B$6-Inputs!$B$7-0.5*Inputs!$B$8^2)*$B$2+Inputs!$B$8*SQRT($B$2)*MC_Shocks!BB276)</f>
        <v>589.350110744387</v>
      </c>
      <c r="BE279" s="0" t="n">
        <f aca="false">BD279*EXP((Inputs!$B$6-Inputs!$B$7-0.5*Inputs!$B$8^2)*$B$2+Inputs!$B$8*SQRT($B$2)*MC_Shocks!BC276)</f>
        <v>589.092557961014</v>
      </c>
      <c r="BF279" s="0" t="n">
        <f aca="false">BE279*EXP((Inputs!$B$6-Inputs!$B$7-0.5*Inputs!$B$8^2)*$B$2+Inputs!$B$8*SQRT($B$2)*MC_Shocks!BD276)</f>
        <v>586.741716823054</v>
      </c>
      <c r="BG279" s="0" t="n">
        <f aca="false">BF279*EXP((Inputs!$B$6-Inputs!$B$7-0.5*Inputs!$B$8^2)*$B$2+Inputs!$B$8*SQRT($B$2)*MC_Shocks!BE276)</f>
        <v>594.116044037439</v>
      </c>
      <c r="BH279" s="0" t="n">
        <f aca="false">BG279*EXP((Inputs!$B$6-Inputs!$B$7-0.5*Inputs!$B$8^2)*$B$2+Inputs!$B$8*SQRT($B$2)*MC_Shocks!BF276)</f>
        <v>596.671041687409</v>
      </c>
      <c r="BI279" s="0" t="n">
        <f aca="false">BH279*EXP((Inputs!$B$6-Inputs!$B$7-0.5*Inputs!$B$8^2)*$B$2+Inputs!$B$8*SQRT($B$2)*MC_Shocks!BG276)</f>
        <v>592.979245708842</v>
      </c>
      <c r="BJ279" s="0" t="n">
        <f aca="false">BI279*EXP((Inputs!$B$6-Inputs!$B$7-0.5*Inputs!$B$8^2)*$B$2+Inputs!$B$8*SQRT($B$2)*MC_Shocks!BH276)</f>
        <v>598.965473577186</v>
      </c>
      <c r="BK279" s="0" t="n">
        <f aca="false">BJ279*EXP((Inputs!$B$6-Inputs!$B$7-0.5*Inputs!$B$8^2)*$B$2+Inputs!$B$8*SQRT($B$2)*MC_Shocks!BI276)</f>
        <v>597.628605779731</v>
      </c>
      <c r="BL279" s="0" t="n">
        <f aca="false">BK279*EXP((Inputs!$B$6-Inputs!$B$7-0.5*Inputs!$B$8^2)*$B$2+Inputs!$B$8*SQRT($B$2)*MC_Shocks!BJ276)</f>
        <v>604.151828891543</v>
      </c>
      <c r="BM279" s="0" t="n">
        <f aca="false">BL279*EXP((Inputs!$B$6-Inputs!$B$7-0.5*Inputs!$B$8^2)*$B$2+Inputs!$B$8*SQRT($B$2)*MC_Shocks!BK276)</f>
        <v>601.97727507285</v>
      </c>
      <c r="BN279" s="0" t="n">
        <f aca="false">AVERAGE(C279:BM279)</f>
        <v>581.142196730272</v>
      </c>
      <c r="BO279" s="0" t="n">
        <f aca="false">MAX(B279:BM279)</f>
        <v>604.151828891543</v>
      </c>
      <c r="BP279" s="0" t="n">
        <f aca="false">MAX(BM279-Inputs!$B$4,0)</f>
        <v>26.9772750728499</v>
      </c>
      <c r="BQ279" s="0" t="n">
        <f aca="false">MAX(Inputs!$B$4-BM279,0)</f>
        <v>0</v>
      </c>
      <c r="BR279" s="0" t="n">
        <f aca="false">MAX(BN279-Inputs!$B$4,0)</f>
        <v>6.14219673027208</v>
      </c>
      <c r="BS279" s="0" t="n">
        <f aca="false">IF(BO279&gt;=Inputs!$B$9,0,MAX(BM279-Inputs!$B$4,0))</f>
        <v>0</v>
      </c>
    </row>
    <row r="280" customFormat="false" ht="15" hidden="false" customHeight="false" outlineLevel="0" collapsed="false">
      <c r="A280" s="0" t="n">
        <v>276</v>
      </c>
      <c r="B280" s="0" t="n">
        <f aca="false">Inputs!$B$3</f>
        <v>574.788024902344</v>
      </c>
      <c r="C280" s="0" t="n">
        <f aca="false">B280*EXP((Inputs!$B$6-Inputs!$B$7-0.5*Inputs!$B$8^2)*$B$2+Inputs!$B$8*SQRT($B$2)*MC_Shocks!A277)</f>
        <v>575.004801207641</v>
      </c>
      <c r="D280" s="0" t="n">
        <f aca="false">C280*EXP((Inputs!$B$6-Inputs!$B$7-0.5*Inputs!$B$8^2)*$B$2+Inputs!$B$8*SQRT($B$2)*MC_Shocks!B277)</f>
        <v>582.474551503465</v>
      </c>
      <c r="E280" s="0" t="n">
        <f aca="false">D280*EXP((Inputs!$B$6-Inputs!$B$7-0.5*Inputs!$B$8^2)*$B$2+Inputs!$B$8*SQRT($B$2)*MC_Shocks!C277)</f>
        <v>577.171813151411</v>
      </c>
      <c r="F280" s="0" t="n">
        <f aca="false">E280*EXP((Inputs!$B$6-Inputs!$B$7-0.5*Inputs!$B$8^2)*$B$2+Inputs!$B$8*SQRT($B$2)*MC_Shocks!D277)</f>
        <v>580.59985739555</v>
      </c>
      <c r="G280" s="0" t="n">
        <f aca="false">F280*EXP((Inputs!$B$6-Inputs!$B$7-0.5*Inputs!$B$8^2)*$B$2+Inputs!$B$8*SQRT($B$2)*MC_Shocks!E277)</f>
        <v>584.39892165544</v>
      </c>
      <c r="H280" s="0" t="n">
        <f aca="false">G280*EXP((Inputs!$B$6-Inputs!$B$7-0.5*Inputs!$B$8^2)*$B$2+Inputs!$B$8*SQRT($B$2)*MC_Shocks!F277)</f>
        <v>583.524859398637</v>
      </c>
      <c r="I280" s="0" t="n">
        <f aca="false">H280*EXP((Inputs!$B$6-Inputs!$B$7-0.5*Inputs!$B$8^2)*$B$2+Inputs!$B$8*SQRT($B$2)*MC_Shocks!G277)</f>
        <v>578.28642285268</v>
      </c>
      <c r="J280" s="0" t="n">
        <f aca="false">I280*EXP((Inputs!$B$6-Inputs!$B$7-0.5*Inputs!$B$8^2)*$B$2+Inputs!$B$8*SQRT($B$2)*MC_Shocks!H277)</f>
        <v>583.020349048352</v>
      </c>
      <c r="K280" s="0" t="n">
        <f aca="false">J280*EXP((Inputs!$B$6-Inputs!$B$7-0.5*Inputs!$B$8^2)*$B$2+Inputs!$B$8*SQRT($B$2)*MC_Shocks!I277)</f>
        <v>582.790115400705</v>
      </c>
      <c r="L280" s="0" t="n">
        <f aca="false">K280*EXP((Inputs!$B$6-Inputs!$B$7-0.5*Inputs!$B$8^2)*$B$2+Inputs!$B$8*SQRT($B$2)*MC_Shocks!J277)</f>
        <v>580.865746379831</v>
      </c>
      <c r="M280" s="0" t="n">
        <f aca="false">L280*EXP((Inputs!$B$6-Inputs!$B$7-0.5*Inputs!$B$8^2)*$B$2+Inputs!$B$8*SQRT($B$2)*MC_Shocks!K277)</f>
        <v>577.735184147681</v>
      </c>
      <c r="N280" s="0" t="n">
        <f aca="false">M280*EXP((Inputs!$B$6-Inputs!$B$7-0.5*Inputs!$B$8^2)*$B$2+Inputs!$B$8*SQRT($B$2)*MC_Shocks!L277)</f>
        <v>576.981514373444</v>
      </c>
      <c r="O280" s="0" t="n">
        <f aca="false">N280*EXP((Inputs!$B$6-Inputs!$B$7-0.5*Inputs!$B$8^2)*$B$2+Inputs!$B$8*SQRT($B$2)*MC_Shocks!M277)</f>
        <v>578.718498543169</v>
      </c>
      <c r="P280" s="0" t="n">
        <f aca="false">O280*EXP((Inputs!$B$6-Inputs!$B$7-0.5*Inputs!$B$8^2)*$B$2+Inputs!$B$8*SQRT($B$2)*MC_Shocks!N277)</f>
        <v>582.585375685671</v>
      </c>
      <c r="Q280" s="0" t="n">
        <f aca="false">P280*EXP((Inputs!$B$6-Inputs!$B$7-0.5*Inputs!$B$8^2)*$B$2+Inputs!$B$8*SQRT($B$2)*MC_Shocks!O277)</f>
        <v>582.24230578536</v>
      </c>
      <c r="R280" s="0" t="n">
        <f aca="false">Q280*EXP((Inputs!$B$6-Inputs!$B$7-0.5*Inputs!$B$8^2)*$B$2+Inputs!$B$8*SQRT($B$2)*MC_Shocks!P277)</f>
        <v>587.27092713148</v>
      </c>
      <c r="S280" s="0" t="n">
        <f aca="false">R280*EXP((Inputs!$B$6-Inputs!$B$7-0.5*Inputs!$B$8^2)*$B$2+Inputs!$B$8*SQRT($B$2)*MC_Shocks!Q277)</f>
        <v>601.096535140783</v>
      </c>
      <c r="T280" s="0" t="n">
        <f aca="false">S280*EXP((Inputs!$B$6-Inputs!$B$7-0.5*Inputs!$B$8^2)*$B$2+Inputs!$B$8*SQRT($B$2)*MC_Shocks!R277)</f>
        <v>599.074917744477</v>
      </c>
      <c r="U280" s="0" t="n">
        <f aca="false">T280*EXP((Inputs!$B$6-Inputs!$B$7-0.5*Inputs!$B$8^2)*$B$2+Inputs!$B$8*SQRT($B$2)*MC_Shocks!S277)</f>
        <v>594.850497665988</v>
      </c>
      <c r="V280" s="0" t="n">
        <f aca="false">U280*EXP((Inputs!$B$6-Inputs!$B$7-0.5*Inputs!$B$8^2)*$B$2+Inputs!$B$8*SQRT($B$2)*MC_Shocks!T277)</f>
        <v>606.163340224276</v>
      </c>
      <c r="W280" s="0" t="n">
        <f aca="false">V280*EXP((Inputs!$B$6-Inputs!$B$7-0.5*Inputs!$B$8^2)*$B$2+Inputs!$B$8*SQRT($B$2)*MC_Shocks!U277)</f>
        <v>611.095941191794</v>
      </c>
      <c r="X280" s="0" t="n">
        <f aca="false">W280*EXP((Inputs!$B$6-Inputs!$B$7-0.5*Inputs!$B$8^2)*$B$2+Inputs!$B$8*SQRT($B$2)*MC_Shocks!V277)</f>
        <v>608.159127870607</v>
      </c>
      <c r="Y280" s="0" t="n">
        <f aca="false">X280*EXP((Inputs!$B$6-Inputs!$B$7-0.5*Inputs!$B$8^2)*$B$2+Inputs!$B$8*SQRT($B$2)*MC_Shocks!W277)</f>
        <v>598.369746241063</v>
      </c>
      <c r="Z280" s="0" t="n">
        <f aca="false">Y280*EXP((Inputs!$B$6-Inputs!$B$7-0.5*Inputs!$B$8^2)*$B$2+Inputs!$B$8*SQRT($B$2)*MC_Shocks!X277)</f>
        <v>598.327486101459</v>
      </c>
      <c r="AA280" s="0" t="n">
        <f aca="false">Z280*EXP((Inputs!$B$6-Inputs!$B$7-0.5*Inputs!$B$8^2)*$B$2+Inputs!$B$8*SQRT($B$2)*MC_Shocks!Y277)</f>
        <v>601.849724046456</v>
      </c>
      <c r="AB280" s="0" t="n">
        <f aca="false">AA280*EXP((Inputs!$B$6-Inputs!$B$7-0.5*Inputs!$B$8^2)*$B$2+Inputs!$B$8*SQRT($B$2)*MC_Shocks!Z277)</f>
        <v>602.780444045219</v>
      </c>
      <c r="AC280" s="0" t="n">
        <f aca="false">AB280*EXP((Inputs!$B$6-Inputs!$B$7-0.5*Inputs!$B$8^2)*$B$2+Inputs!$B$8*SQRT($B$2)*MC_Shocks!AA277)</f>
        <v>596.297981506114</v>
      </c>
      <c r="AD280" s="0" t="n">
        <f aca="false">AC280*EXP((Inputs!$B$6-Inputs!$B$7-0.5*Inputs!$B$8^2)*$B$2+Inputs!$B$8*SQRT($B$2)*MC_Shocks!AB277)</f>
        <v>599.418037748202</v>
      </c>
      <c r="AE280" s="0" t="n">
        <f aca="false">AD280*EXP((Inputs!$B$6-Inputs!$B$7-0.5*Inputs!$B$8^2)*$B$2+Inputs!$B$8*SQRT($B$2)*MC_Shocks!AC277)</f>
        <v>603.287299890819</v>
      </c>
      <c r="AF280" s="0" t="n">
        <f aca="false">AE280*EXP((Inputs!$B$6-Inputs!$B$7-0.5*Inputs!$B$8^2)*$B$2+Inputs!$B$8*SQRT($B$2)*MC_Shocks!AD277)</f>
        <v>605.659197431794</v>
      </c>
      <c r="AG280" s="0" t="n">
        <f aca="false">AF280*EXP((Inputs!$B$6-Inputs!$B$7-0.5*Inputs!$B$8^2)*$B$2+Inputs!$B$8*SQRT($B$2)*MC_Shocks!AE277)</f>
        <v>610.314558401233</v>
      </c>
      <c r="AH280" s="0" t="n">
        <f aca="false">AG280*EXP((Inputs!$B$6-Inputs!$B$7-0.5*Inputs!$B$8^2)*$B$2+Inputs!$B$8*SQRT($B$2)*MC_Shocks!AF277)</f>
        <v>609.77844279066</v>
      </c>
      <c r="AI280" s="0" t="n">
        <f aca="false">AH280*EXP((Inputs!$B$6-Inputs!$B$7-0.5*Inputs!$B$8^2)*$B$2+Inputs!$B$8*SQRT($B$2)*MC_Shocks!AG277)</f>
        <v>602.026521236987</v>
      </c>
      <c r="AJ280" s="0" t="n">
        <f aca="false">AI280*EXP((Inputs!$B$6-Inputs!$B$7-0.5*Inputs!$B$8^2)*$B$2+Inputs!$B$8*SQRT($B$2)*MC_Shocks!AH277)</f>
        <v>600.542162872009</v>
      </c>
      <c r="AK280" s="0" t="n">
        <f aca="false">AJ280*EXP((Inputs!$B$6-Inputs!$B$7-0.5*Inputs!$B$8^2)*$B$2+Inputs!$B$8*SQRT($B$2)*MC_Shocks!AI277)</f>
        <v>601.802362673522</v>
      </c>
      <c r="AL280" s="0" t="n">
        <f aca="false">AK280*EXP((Inputs!$B$6-Inputs!$B$7-0.5*Inputs!$B$8^2)*$B$2+Inputs!$B$8*SQRT($B$2)*MC_Shocks!AJ277)</f>
        <v>603.254006088102</v>
      </c>
      <c r="AM280" s="0" t="n">
        <f aca="false">AL280*EXP((Inputs!$B$6-Inputs!$B$7-0.5*Inputs!$B$8^2)*$B$2+Inputs!$B$8*SQRT($B$2)*MC_Shocks!AK277)</f>
        <v>610.838989456143</v>
      </c>
      <c r="AN280" s="0" t="n">
        <f aca="false">AM280*EXP((Inputs!$B$6-Inputs!$B$7-0.5*Inputs!$B$8^2)*$B$2+Inputs!$B$8*SQRT($B$2)*MC_Shocks!AL277)</f>
        <v>606.631824156433</v>
      </c>
      <c r="AO280" s="0" t="n">
        <f aca="false">AN280*EXP((Inputs!$B$6-Inputs!$B$7-0.5*Inputs!$B$8^2)*$B$2+Inputs!$B$8*SQRT($B$2)*MC_Shocks!AM277)</f>
        <v>607.063782751304</v>
      </c>
      <c r="AP280" s="0" t="n">
        <f aca="false">AO280*EXP((Inputs!$B$6-Inputs!$B$7-0.5*Inputs!$B$8^2)*$B$2+Inputs!$B$8*SQRT($B$2)*MC_Shocks!AN277)</f>
        <v>607.990910509818</v>
      </c>
      <c r="AQ280" s="0" t="n">
        <f aca="false">AP280*EXP((Inputs!$B$6-Inputs!$B$7-0.5*Inputs!$B$8^2)*$B$2+Inputs!$B$8*SQRT($B$2)*MC_Shocks!AO277)</f>
        <v>592.839356127657</v>
      </c>
      <c r="AR280" s="0" t="n">
        <f aca="false">AQ280*EXP((Inputs!$B$6-Inputs!$B$7-0.5*Inputs!$B$8^2)*$B$2+Inputs!$B$8*SQRT($B$2)*MC_Shocks!AP277)</f>
        <v>591.491784795972</v>
      </c>
      <c r="AS280" s="0" t="n">
        <f aca="false">AR280*EXP((Inputs!$B$6-Inputs!$B$7-0.5*Inputs!$B$8^2)*$B$2+Inputs!$B$8*SQRT($B$2)*MC_Shocks!AQ277)</f>
        <v>595.086070472304</v>
      </c>
      <c r="AT280" s="0" t="n">
        <f aca="false">AS280*EXP((Inputs!$B$6-Inputs!$B$7-0.5*Inputs!$B$8^2)*$B$2+Inputs!$B$8*SQRT($B$2)*MC_Shocks!AR277)</f>
        <v>597.158550721307</v>
      </c>
      <c r="AU280" s="0" t="n">
        <f aca="false">AT280*EXP((Inputs!$B$6-Inputs!$B$7-0.5*Inputs!$B$8^2)*$B$2+Inputs!$B$8*SQRT($B$2)*MC_Shocks!AS277)</f>
        <v>591.79862109591</v>
      </c>
      <c r="AV280" s="0" t="n">
        <f aca="false">AU280*EXP((Inputs!$B$6-Inputs!$B$7-0.5*Inputs!$B$8^2)*$B$2+Inputs!$B$8*SQRT($B$2)*MC_Shocks!AT277)</f>
        <v>591.322863108706</v>
      </c>
      <c r="AW280" s="0" t="n">
        <f aca="false">AV280*EXP((Inputs!$B$6-Inputs!$B$7-0.5*Inputs!$B$8^2)*$B$2+Inputs!$B$8*SQRT($B$2)*MC_Shocks!AU277)</f>
        <v>598.16479847138</v>
      </c>
      <c r="AX280" s="0" t="n">
        <f aca="false">AW280*EXP((Inputs!$B$6-Inputs!$B$7-0.5*Inputs!$B$8^2)*$B$2+Inputs!$B$8*SQRT($B$2)*MC_Shocks!AV277)</f>
        <v>593.87473848773</v>
      </c>
      <c r="AY280" s="0" t="n">
        <f aca="false">AX280*EXP((Inputs!$B$6-Inputs!$B$7-0.5*Inputs!$B$8^2)*$B$2+Inputs!$B$8*SQRT($B$2)*MC_Shocks!AW277)</f>
        <v>597.087165044214</v>
      </c>
      <c r="AZ280" s="0" t="n">
        <f aca="false">AY280*EXP((Inputs!$B$6-Inputs!$B$7-0.5*Inputs!$B$8^2)*$B$2+Inputs!$B$8*SQRT($B$2)*MC_Shocks!AX277)</f>
        <v>588.335072852878</v>
      </c>
      <c r="BA280" s="0" t="n">
        <f aca="false">AZ280*EXP((Inputs!$B$6-Inputs!$B$7-0.5*Inputs!$B$8^2)*$B$2+Inputs!$B$8*SQRT($B$2)*MC_Shocks!AY277)</f>
        <v>583.370789020932</v>
      </c>
      <c r="BB280" s="0" t="n">
        <f aca="false">BA280*EXP((Inputs!$B$6-Inputs!$B$7-0.5*Inputs!$B$8^2)*$B$2+Inputs!$B$8*SQRT($B$2)*MC_Shocks!AZ277)</f>
        <v>585.499834748815</v>
      </c>
      <c r="BC280" s="0" t="n">
        <f aca="false">BB280*EXP((Inputs!$B$6-Inputs!$B$7-0.5*Inputs!$B$8^2)*$B$2+Inputs!$B$8*SQRT($B$2)*MC_Shocks!BA277)</f>
        <v>579.634640976328</v>
      </c>
      <c r="BD280" s="0" t="n">
        <f aca="false">BC280*EXP((Inputs!$B$6-Inputs!$B$7-0.5*Inputs!$B$8^2)*$B$2+Inputs!$B$8*SQRT($B$2)*MC_Shocks!BB277)</f>
        <v>579.377359207522</v>
      </c>
      <c r="BE280" s="0" t="n">
        <f aca="false">BD280*EXP((Inputs!$B$6-Inputs!$B$7-0.5*Inputs!$B$8^2)*$B$2+Inputs!$B$8*SQRT($B$2)*MC_Shocks!BC277)</f>
        <v>575.525372951494</v>
      </c>
      <c r="BF280" s="0" t="n">
        <f aca="false">BE280*EXP((Inputs!$B$6-Inputs!$B$7-0.5*Inputs!$B$8^2)*$B$2+Inputs!$B$8*SQRT($B$2)*MC_Shocks!BD277)</f>
        <v>573.370598788704</v>
      </c>
      <c r="BG280" s="0" t="n">
        <f aca="false">BF280*EXP((Inputs!$B$6-Inputs!$B$7-0.5*Inputs!$B$8^2)*$B$2+Inputs!$B$8*SQRT($B$2)*MC_Shocks!BE277)</f>
        <v>577.287678750273</v>
      </c>
      <c r="BH280" s="0" t="n">
        <f aca="false">BG280*EXP((Inputs!$B$6-Inputs!$B$7-0.5*Inputs!$B$8^2)*$B$2+Inputs!$B$8*SQRT($B$2)*MC_Shocks!BF277)</f>
        <v>580.29715141797</v>
      </c>
      <c r="BI280" s="0" t="n">
        <f aca="false">BH280*EXP((Inputs!$B$6-Inputs!$B$7-0.5*Inputs!$B$8^2)*$B$2+Inputs!$B$8*SQRT($B$2)*MC_Shocks!BG277)</f>
        <v>575.629365616215</v>
      </c>
      <c r="BJ280" s="0" t="n">
        <f aca="false">BI280*EXP((Inputs!$B$6-Inputs!$B$7-0.5*Inputs!$B$8^2)*$B$2+Inputs!$B$8*SQRT($B$2)*MC_Shocks!BH277)</f>
        <v>577.214575393886</v>
      </c>
      <c r="BK280" s="0" t="n">
        <f aca="false">BJ280*EXP((Inputs!$B$6-Inputs!$B$7-0.5*Inputs!$B$8^2)*$B$2+Inputs!$B$8*SQRT($B$2)*MC_Shocks!BI277)</f>
        <v>579.120477030572</v>
      </c>
      <c r="BL280" s="0" t="n">
        <f aca="false">BK280*EXP((Inputs!$B$6-Inputs!$B$7-0.5*Inputs!$B$8^2)*$B$2+Inputs!$B$8*SQRT($B$2)*MC_Shocks!BJ277)</f>
        <v>583.580154973948</v>
      </c>
      <c r="BM280" s="0" t="n">
        <f aca="false">BL280*EXP((Inputs!$B$6-Inputs!$B$7-0.5*Inputs!$B$8^2)*$B$2+Inputs!$B$8*SQRT($B$2)*MC_Shocks!BK277)</f>
        <v>581.677252200079</v>
      </c>
      <c r="BN280" s="0" t="n">
        <f aca="false">AVERAGE(C280:BM280)</f>
        <v>591.255386566676</v>
      </c>
      <c r="BO280" s="0" t="n">
        <f aca="false">MAX(B280:BM280)</f>
        <v>611.095941191794</v>
      </c>
      <c r="BP280" s="0" t="n">
        <f aca="false">MAX(BM280-Inputs!$B$4,0)</f>
        <v>6.67725220007935</v>
      </c>
      <c r="BQ280" s="0" t="n">
        <f aca="false">MAX(Inputs!$B$4-BM280,0)</f>
        <v>0</v>
      </c>
      <c r="BR280" s="0" t="n">
        <f aca="false">MAX(BN280-Inputs!$B$4,0)</f>
        <v>16.2553865666758</v>
      </c>
      <c r="BS280" s="0" t="n">
        <f aca="false">IF(BO280&gt;=Inputs!$B$9,0,MAX(BM280-Inputs!$B$4,0))</f>
        <v>0</v>
      </c>
    </row>
    <row r="281" customFormat="false" ht="15" hidden="false" customHeight="false" outlineLevel="0" collapsed="false">
      <c r="A281" s="0" t="n">
        <v>277</v>
      </c>
      <c r="B281" s="0" t="n">
        <f aca="false">Inputs!$B$3</f>
        <v>574.788024902344</v>
      </c>
      <c r="C281" s="0" t="n">
        <f aca="false">B281*EXP((Inputs!$B$6-Inputs!$B$7-0.5*Inputs!$B$8^2)*$B$2+Inputs!$B$8*SQRT($B$2)*MC_Shocks!A278)</f>
        <v>565.513245826315</v>
      </c>
      <c r="D281" s="0" t="n">
        <f aca="false">C281*EXP((Inputs!$B$6-Inputs!$B$7-0.5*Inputs!$B$8^2)*$B$2+Inputs!$B$8*SQRT($B$2)*MC_Shocks!B278)</f>
        <v>570.376542248584</v>
      </c>
      <c r="E281" s="0" t="n">
        <f aca="false">D281*EXP((Inputs!$B$6-Inputs!$B$7-0.5*Inputs!$B$8^2)*$B$2+Inputs!$B$8*SQRT($B$2)*MC_Shocks!C278)</f>
        <v>570.320759704374</v>
      </c>
      <c r="F281" s="0" t="n">
        <f aca="false">E281*EXP((Inputs!$B$6-Inputs!$B$7-0.5*Inputs!$B$8^2)*$B$2+Inputs!$B$8*SQRT($B$2)*MC_Shocks!D278)</f>
        <v>564.020261799108</v>
      </c>
      <c r="G281" s="0" t="n">
        <f aca="false">F281*EXP((Inputs!$B$6-Inputs!$B$7-0.5*Inputs!$B$8^2)*$B$2+Inputs!$B$8*SQRT($B$2)*MC_Shocks!E278)</f>
        <v>564.429956784905</v>
      </c>
      <c r="H281" s="0" t="n">
        <f aca="false">G281*EXP((Inputs!$B$6-Inputs!$B$7-0.5*Inputs!$B$8^2)*$B$2+Inputs!$B$8*SQRT($B$2)*MC_Shocks!F278)</f>
        <v>562.461099757664</v>
      </c>
      <c r="I281" s="0" t="n">
        <f aca="false">H281*EXP((Inputs!$B$6-Inputs!$B$7-0.5*Inputs!$B$8^2)*$B$2+Inputs!$B$8*SQRT($B$2)*MC_Shocks!G278)</f>
        <v>567.275019772133</v>
      </c>
      <c r="J281" s="0" t="n">
        <f aca="false">I281*EXP((Inputs!$B$6-Inputs!$B$7-0.5*Inputs!$B$8^2)*$B$2+Inputs!$B$8*SQRT($B$2)*MC_Shocks!H278)</f>
        <v>565.404166328208</v>
      </c>
      <c r="K281" s="0" t="n">
        <f aca="false">J281*EXP((Inputs!$B$6-Inputs!$B$7-0.5*Inputs!$B$8^2)*$B$2+Inputs!$B$8*SQRT($B$2)*MC_Shocks!I278)</f>
        <v>566.297608404556</v>
      </c>
      <c r="L281" s="0" t="n">
        <f aca="false">K281*EXP((Inputs!$B$6-Inputs!$B$7-0.5*Inputs!$B$8^2)*$B$2+Inputs!$B$8*SQRT($B$2)*MC_Shocks!J278)</f>
        <v>561.939571470055</v>
      </c>
      <c r="M281" s="0" t="n">
        <f aca="false">L281*EXP((Inputs!$B$6-Inputs!$B$7-0.5*Inputs!$B$8^2)*$B$2+Inputs!$B$8*SQRT($B$2)*MC_Shocks!K278)</f>
        <v>556.723752305837</v>
      </c>
      <c r="N281" s="0" t="n">
        <f aca="false">M281*EXP((Inputs!$B$6-Inputs!$B$7-0.5*Inputs!$B$8^2)*$B$2+Inputs!$B$8*SQRT($B$2)*MC_Shocks!L278)</f>
        <v>545.455148461057</v>
      </c>
      <c r="O281" s="0" t="n">
        <f aca="false">N281*EXP((Inputs!$B$6-Inputs!$B$7-0.5*Inputs!$B$8^2)*$B$2+Inputs!$B$8*SQRT($B$2)*MC_Shocks!M278)</f>
        <v>543.004008092534</v>
      </c>
      <c r="P281" s="0" t="n">
        <f aca="false">O281*EXP((Inputs!$B$6-Inputs!$B$7-0.5*Inputs!$B$8^2)*$B$2+Inputs!$B$8*SQRT($B$2)*MC_Shocks!N278)</f>
        <v>541.653500776308</v>
      </c>
      <c r="Q281" s="0" t="n">
        <f aca="false">P281*EXP((Inputs!$B$6-Inputs!$B$7-0.5*Inputs!$B$8^2)*$B$2+Inputs!$B$8*SQRT($B$2)*MC_Shocks!O278)</f>
        <v>540.869908027812</v>
      </c>
      <c r="R281" s="0" t="n">
        <f aca="false">Q281*EXP((Inputs!$B$6-Inputs!$B$7-0.5*Inputs!$B$8^2)*$B$2+Inputs!$B$8*SQRT($B$2)*MC_Shocks!P278)</f>
        <v>542.43852787086</v>
      </c>
      <c r="S281" s="0" t="n">
        <f aca="false">R281*EXP((Inputs!$B$6-Inputs!$B$7-0.5*Inputs!$B$8^2)*$B$2+Inputs!$B$8*SQRT($B$2)*MC_Shocks!Q278)</f>
        <v>541.034969238731</v>
      </c>
      <c r="T281" s="0" t="n">
        <f aca="false">S281*EXP((Inputs!$B$6-Inputs!$B$7-0.5*Inputs!$B$8^2)*$B$2+Inputs!$B$8*SQRT($B$2)*MC_Shocks!R278)</f>
        <v>542.355478303241</v>
      </c>
      <c r="U281" s="0" t="n">
        <f aca="false">T281*EXP((Inputs!$B$6-Inputs!$B$7-0.5*Inputs!$B$8^2)*$B$2+Inputs!$B$8*SQRT($B$2)*MC_Shocks!S278)</f>
        <v>541.682254839682</v>
      </c>
      <c r="V281" s="0" t="n">
        <f aca="false">U281*EXP((Inputs!$B$6-Inputs!$B$7-0.5*Inputs!$B$8^2)*$B$2+Inputs!$B$8*SQRT($B$2)*MC_Shocks!T278)</f>
        <v>536.10040255276</v>
      </c>
      <c r="W281" s="0" t="n">
        <f aca="false">V281*EXP((Inputs!$B$6-Inputs!$B$7-0.5*Inputs!$B$8^2)*$B$2+Inputs!$B$8*SQRT($B$2)*MC_Shocks!U278)</f>
        <v>540.449203633512</v>
      </c>
      <c r="X281" s="0" t="n">
        <f aca="false">W281*EXP((Inputs!$B$6-Inputs!$B$7-0.5*Inputs!$B$8^2)*$B$2+Inputs!$B$8*SQRT($B$2)*MC_Shocks!V278)</f>
        <v>535.634683411713</v>
      </c>
      <c r="Y281" s="0" t="n">
        <f aca="false">X281*EXP((Inputs!$B$6-Inputs!$B$7-0.5*Inputs!$B$8^2)*$B$2+Inputs!$B$8*SQRT($B$2)*MC_Shocks!W278)</f>
        <v>530.117178269004</v>
      </c>
      <c r="Z281" s="0" t="n">
        <f aca="false">Y281*EXP((Inputs!$B$6-Inputs!$B$7-0.5*Inputs!$B$8^2)*$B$2+Inputs!$B$8*SQRT($B$2)*MC_Shocks!X278)</f>
        <v>530.663990086296</v>
      </c>
      <c r="AA281" s="0" t="n">
        <f aca="false">Z281*EXP((Inputs!$B$6-Inputs!$B$7-0.5*Inputs!$B$8^2)*$B$2+Inputs!$B$8*SQRT($B$2)*MC_Shocks!Y278)</f>
        <v>539.722950760239</v>
      </c>
      <c r="AB281" s="0" t="n">
        <f aca="false">AA281*EXP((Inputs!$B$6-Inputs!$B$7-0.5*Inputs!$B$8^2)*$B$2+Inputs!$B$8*SQRT($B$2)*MC_Shocks!Z278)</f>
        <v>542.382845759332</v>
      </c>
      <c r="AC281" s="0" t="n">
        <f aca="false">AB281*EXP((Inputs!$B$6-Inputs!$B$7-0.5*Inputs!$B$8^2)*$B$2+Inputs!$B$8*SQRT($B$2)*MC_Shocks!AA278)</f>
        <v>536.881516318524</v>
      </c>
      <c r="AD281" s="0" t="n">
        <f aca="false">AC281*EXP((Inputs!$B$6-Inputs!$B$7-0.5*Inputs!$B$8^2)*$B$2+Inputs!$B$8*SQRT($B$2)*MC_Shocks!AB278)</f>
        <v>537.029575989784</v>
      </c>
      <c r="AE281" s="0" t="n">
        <f aca="false">AD281*EXP((Inputs!$B$6-Inputs!$B$7-0.5*Inputs!$B$8^2)*$B$2+Inputs!$B$8*SQRT($B$2)*MC_Shocks!AC278)</f>
        <v>541.35481960596</v>
      </c>
      <c r="AF281" s="0" t="n">
        <f aca="false">AE281*EXP((Inputs!$B$6-Inputs!$B$7-0.5*Inputs!$B$8^2)*$B$2+Inputs!$B$8*SQRT($B$2)*MC_Shocks!AD278)</f>
        <v>543.578217215319</v>
      </c>
      <c r="AG281" s="0" t="n">
        <f aca="false">AF281*EXP((Inputs!$B$6-Inputs!$B$7-0.5*Inputs!$B$8^2)*$B$2+Inputs!$B$8*SQRT($B$2)*MC_Shocks!AE278)</f>
        <v>540.016304149512</v>
      </c>
      <c r="AH281" s="0" t="n">
        <f aca="false">AG281*EXP((Inputs!$B$6-Inputs!$B$7-0.5*Inputs!$B$8^2)*$B$2+Inputs!$B$8*SQRT($B$2)*MC_Shocks!AF278)</f>
        <v>537.729929112022</v>
      </c>
      <c r="AI281" s="0" t="n">
        <f aca="false">AH281*EXP((Inputs!$B$6-Inputs!$B$7-0.5*Inputs!$B$8^2)*$B$2+Inputs!$B$8*SQRT($B$2)*MC_Shocks!AG278)</f>
        <v>538.800951426659</v>
      </c>
      <c r="AJ281" s="0" t="n">
        <f aca="false">AI281*EXP((Inputs!$B$6-Inputs!$B$7-0.5*Inputs!$B$8^2)*$B$2+Inputs!$B$8*SQRT($B$2)*MC_Shocks!AH278)</f>
        <v>540.422122124266</v>
      </c>
      <c r="AK281" s="0" t="n">
        <f aca="false">AJ281*EXP((Inputs!$B$6-Inputs!$B$7-0.5*Inputs!$B$8^2)*$B$2+Inputs!$B$8*SQRT($B$2)*MC_Shocks!AI278)</f>
        <v>542.155397525651</v>
      </c>
      <c r="AL281" s="0" t="n">
        <f aca="false">AK281*EXP((Inputs!$B$6-Inputs!$B$7-0.5*Inputs!$B$8^2)*$B$2+Inputs!$B$8*SQRT($B$2)*MC_Shocks!AJ278)</f>
        <v>546.188657906676</v>
      </c>
      <c r="AM281" s="0" t="n">
        <f aca="false">AL281*EXP((Inputs!$B$6-Inputs!$B$7-0.5*Inputs!$B$8^2)*$B$2+Inputs!$B$8*SQRT($B$2)*MC_Shocks!AK278)</f>
        <v>539.284930240076</v>
      </c>
      <c r="AN281" s="0" t="n">
        <f aca="false">AM281*EXP((Inputs!$B$6-Inputs!$B$7-0.5*Inputs!$B$8^2)*$B$2+Inputs!$B$8*SQRT($B$2)*MC_Shocks!AL278)</f>
        <v>540.716624510058</v>
      </c>
      <c r="AO281" s="0" t="n">
        <f aca="false">AN281*EXP((Inputs!$B$6-Inputs!$B$7-0.5*Inputs!$B$8^2)*$B$2+Inputs!$B$8*SQRT($B$2)*MC_Shocks!AM278)</f>
        <v>535.571284594089</v>
      </c>
      <c r="AP281" s="0" t="n">
        <f aca="false">AO281*EXP((Inputs!$B$6-Inputs!$B$7-0.5*Inputs!$B$8^2)*$B$2+Inputs!$B$8*SQRT($B$2)*MC_Shocks!AN278)</f>
        <v>529.196482655586</v>
      </c>
      <c r="AQ281" s="0" t="n">
        <f aca="false">AP281*EXP((Inputs!$B$6-Inputs!$B$7-0.5*Inputs!$B$8^2)*$B$2+Inputs!$B$8*SQRT($B$2)*MC_Shocks!AO278)</f>
        <v>525.071556816147</v>
      </c>
      <c r="AR281" s="0" t="n">
        <f aca="false">AQ281*EXP((Inputs!$B$6-Inputs!$B$7-0.5*Inputs!$B$8^2)*$B$2+Inputs!$B$8*SQRT($B$2)*MC_Shocks!AP278)</f>
        <v>526.922198554486</v>
      </c>
      <c r="AS281" s="0" t="n">
        <f aca="false">AR281*EXP((Inputs!$B$6-Inputs!$B$7-0.5*Inputs!$B$8^2)*$B$2+Inputs!$B$8*SQRT($B$2)*MC_Shocks!AQ278)</f>
        <v>525.286831691919</v>
      </c>
      <c r="AT281" s="0" t="n">
        <f aca="false">AS281*EXP((Inputs!$B$6-Inputs!$B$7-0.5*Inputs!$B$8^2)*$B$2+Inputs!$B$8*SQRT($B$2)*MC_Shocks!AR278)</f>
        <v>525.437227350822</v>
      </c>
      <c r="AU281" s="0" t="n">
        <f aca="false">AT281*EXP((Inputs!$B$6-Inputs!$B$7-0.5*Inputs!$B$8^2)*$B$2+Inputs!$B$8*SQRT($B$2)*MC_Shocks!AS278)</f>
        <v>529.267560434005</v>
      </c>
      <c r="AV281" s="0" t="n">
        <f aca="false">AU281*EXP((Inputs!$B$6-Inputs!$B$7-0.5*Inputs!$B$8^2)*$B$2+Inputs!$B$8*SQRT($B$2)*MC_Shocks!AT278)</f>
        <v>527.957235735835</v>
      </c>
      <c r="AW281" s="0" t="n">
        <f aca="false">AV281*EXP((Inputs!$B$6-Inputs!$B$7-0.5*Inputs!$B$8^2)*$B$2+Inputs!$B$8*SQRT($B$2)*MC_Shocks!AU278)</f>
        <v>532.968803202406</v>
      </c>
      <c r="AX281" s="0" t="n">
        <f aca="false">AW281*EXP((Inputs!$B$6-Inputs!$B$7-0.5*Inputs!$B$8^2)*$B$2+Inputs!$B$8*SQRT($B$2)*MC_Shocks!AV278)</f>
        <v>528.0206566293</v>
      </c>
      <c r="AY281" s="0" t="n">
        <f aca="false">AX281*EXP((Inputs!$B$6-Inputs!$B$7-0.5*Inputs!$B$8^2)*$B$2+Inputs!$B$8*SQRT($B$2)*MC_Shocks!AW278)</f>
        <v>530.020414617919</v>
      </c>
      <c r="AZ281" s="0" t="n">
        <f aca="false">AY281*EXP((Inputs!$B$6-Inputs!$B$7-0.5*Inputs!$B$8^2)*$B$2+Inputs!$B$8*SQRT($B$2)*MC_Shocks!AX278)</f>
        <v>529.225205192518</v>
      </c>
      <c r="BA281" s="0" t="n">
        <f aca="false">AZ281*EXP((Inputs!$B$6-Inputs!$B$7-0.5*Inputs!$B$8^2)*$B$2+Inputs!$B$8*SQRT($B$2)*MC_Shocks!AY278)</f>
        <v>528.087017527566</v>
      </c>
      <c r="BB281" s="0" t="n">
        <f aca="false">BA281*EXP((Inputs!$B$6-Inputs!$B$7-0.5*Inputs!$B$8^2)*$B$2+Inputs!$B$8*SQRT($B$2)*MC_Shocks!AZ278)</f>
        <v>529.222679129628</v>
      </c>
      <c r="BC281" s="0" t="n">
        <f aca="false">BB281*EXP((Inputs!$B$6-Inputs!$B$7-0.5*Inputs!$B$8^2)*$B$2+Inputs!$B$8*SQRT($B$2)*MC_Shocks!BA278)</f>
        <v>526.814974836031</v>
      </c>
      <c r="BD281" s="0" t="n">
        <f aca="false">BC281*EXP((Inputs!$B$6-Inputs!$B$7-0.5*Inputs!$B$8^2)*$B$2+Inputs!$B$8*SQRT($B$2)*MC_Shocks!BB278)</f>
        <v>528.853319930346</v>
      </c>
      <c r="BE281" s="0" t="n">
        <f aca="false">BD281*EXP((Inputs!$B$6-Inputs!$B$7-0.5*Inputs!$B$8^2)*$B$2+Inputs!$B$8*SQRT($B$2)*MC_Shocks!BC278)</f>
        <v>525.260051239361</v>
      </c>
      <c r="BF281" s="0" t="n">
        <f aca="false">BE281*EXP((Inputs!$B$6-Inputs!$B$7-0.5*Inputs!$B$8^2)*$B$2+Inputs!$B$8*SQRT($B$2)*MC_Shocks!BD278)</f>
        <v>530.948700659701</v>
      </c>
      <c r="BG281" s="0" t="n">
        <f aca="false">BF281*EXP((Inputs!$B$6-Inputs!$B$7-0.5*Inputs!$B$8^2)*$B$2+Inputs!$B$8*SQRT($B$2)*MC_Shocks!BE278)</f>
        <v>530.466692561422</v>
      </c>
      <c r="BH281" s="0" t="n">
        <f aca="false">BG281*EXP((Inputs!$B$6-Inputs!$B$7-0.5*Inputs!$B$8^2)*$B$2+Inputs!$B$8*SQRT($B$2)*MC_Shocks!BF278)</f>
        <v>522.419053711807</v>
      </c>
      <c r="BI281" s="0" t="n">
        <f aca="false">BH281*EXP((Inputs!$B$6-Inputs!$B$7-0.5*Inputs!$B$8^2)*$B$2+Inputs!$B$8*SQRT($B$2)*MC_Shocks!BG278)</f>
        <v>526.630923245128</v>
      </c>
      <c r="BJ281" s="0" t="n">
        <f aca="false">BI281*EXP((Inputs!$B$6-Inputs!$B$7-0.5*Inputs!$B$8^2)*$B$2+Inputs!$B$8*SQRT($B$2)*MC_Shocks!BH278)</f>
        <v>529.51993863136</v>
      </c>
      <c r="BK281" s="0" t="n">
        <f aca="false">BJ281*EXP((Inputs!$B$6-Inputs!$B$7-0.5*Inputs!$B$8^2)*$B$2+Inputs!$B$8*SQRT($B$2)*MC_Shocks!BI278)</f>
        <v>527.415327939909</v>
      </c>
      <c r="BL281" s="0" t="n">
        <f aca="false">BK281*EXP((Inputs!$B$6-Inputs!$B$7-0.5*Inputs!$B$8^2)*$B$2+Inputs!$B$8*SQRT($B$2)*MC_Shocks!BJ278)</f>
        <v>526.714180361134</v>
      </c>
      <c r="BM281" s="0" t="n">
        <f aca="false">BL281*EXP((Inputs!$B$6-Inputs!$B$7-0.5*Inputs!$B$8^2)*$B$2+Inputs!$B$8*SQRT($B$2)*MC_Shocks!BK278)</f>
        <v>525.300690254568</v>
      </c>
      <c r="BN281" s="0" t="n">
        <f aca="false">AVERAGE(C281:BM281)</f>
        <v>539.604525208132</v>
      </c>
      <c r="BO281" s="0" t="n">
        <f aca="false">MAX(B281:BM281)</f>
        <v>574.788024902344</v>
      </c>
      <c r="BP281" s="0" t="n">
        <f aca="false">MAX(BM281-Inputs!$B$4,0)</f>
        <v>0</v>
      </c>
      <c r="BQ281" s="0" t="n">
        <f aca="false">MAX(Inputs!$B$4-BM281,0)</f>
        <v>49.6993097454316</v>
      </c>
      <c r="BR281" s="0" t="n">
        <f aca="false">MAX(BN281-Inputs!$B$4,0)</f>
        <v>0</v>
      </c>
      <c r="BS281" s="0" t="n">
        <f aca="false">IF(BO281&gt;=Inputs!$B$9,0,MAX(BM281-Inputs!$B$4,0))</f>
        <v>0</v>
      </c>
    </row>
    <row r="282" customFormat="false" ht="15" hidden="false" customHeight="false" outlineLevel="0" collapsed="false">
      <c r="A282" s="0" t="n">
        <v>278</v>
      </c>
      <c r="B282" s="0" t="n">
        <f aca="false">Inputs!$B$3</f>
        <v>574.788024902344</v>
      </c>
      <c r="C282" s="0" t="n">
        <f aca="false">B282*EXP((Inputs!$B$6-Inputs!$B$7-0.5*Inputs!$B$8^2)*$B$2+Inputs!$B$8*SQRT($B$2)*MC_Shocks!A279)</f>
        <v>572.615777134187</v>
      </c>
      <c r="D282" s="0" t="n">
        <f aca="false">C282*EXP((Inputs!$B$6-Inputs!$B$7-0.5*Inputs!$B$8^2)*$B$2+Inputs!$B$8*SQRT($B$2)*MC_Shocks!B279)</f>
        <v>569.793521862499</v>
      </c>
      <c r="E282" s="0" t="n">
        <f aca="false">D282*EXP((Inputs!$B$6-Inputs!$B$7-0.5*Inputs!$B$8^2)*$B$2+Inputs!$B$8*SQRT($B$2)*MC_Shocks!C279)</f>
        <v>564.852804968758</v>
      </c>
      <c r="F282" s="0" t="n">
        <f aca="false">E282*EXP((Inputs!$B$6-Inputs!$B$7-0.5*Inputs!$B$8^2)*$B$2+Inputs!$B$8*SQRT($B$2)*MC_Shocks!D279)</f>
        <v>563.072518612287</v>
      </c>
      <c r="G282" s="0" t="n">
        <f aca="false">F282*EXP((Inputs!$B$6-Inputs!$B$7-0.5*Inputs!$B$8^2)*$B$2+Inputs!$B$8*SQRT($B$2)*MC_Shocks!E279)</f>
        <v>564.204425621889</v>
      </c>
      <c r="H282" s="0" t="n">
        <f aca="false">G282*EXP((Inputs!$B$6-Inputs!$B$7-0.5*Inputs!$B$8^2)*$B$2+Inputs!$B$8*SQRT($B$2)*MC_Shocks!F279)</f>
        <v>561.255068297696</v>
      </c>
      <c r="I282" s="0" t="n">
        <f aca="false">H282*EXP((Inputs!$B$6-Inputs!$B$7-0.5*Inputs!$B$8^2)*$B$2+Inputs!$B$8*SQRT($B$2)*MC_Shocks!G279)</f>
        <v>552.911585866702</v>
      </c>
      <c r="J282" s="0" t="n">
        <f aca="false">I282*EXP((Inputs!$B$6-Inputs!$B$7-0.5*Inputs!$B$8^2)*$B$2+Inputs!$B$8*SQRT($B$2)*MC_Shocks!H279)</f>
        <v>553.545865878829</v>
      </c>
      <c r="K282" s="0" t="n">
        <f aca="false">J282*EXP((Inputs!$B$6-Inputs!$B$7-0.5*Inputs!$B$8^2)*$B$2+Inputs!$B$8*SQRT($B$2)*MC_Shocks!I279)</f>
        <v>557.89448223549</v>
      </c>
      <c r="L282" s="0" t="n">
        <f aca="false">K282*EXP((Inputs!$B$6-Inputs!$B$7-0.5*Inputs!$B$8^2)*$B$2+Inputs!$B$8*SQRT($B$2)*MC_Shocks!J279)</f>
        <v>553.068434115509</v>
      </c>
      <c r="M282" s="0" t="n">
        <f aca="false">L282*EXP((Inputs!$B$6-Inputs!$B$7-0.5*Inputs!$B$8^2)*$B$2+Inputs!$B$8*SQRT($B$2)*MC_Shocks!K279)</f>
        <v>553.649077163117</v>
      </c>
      <c r="N282" s="0" t="n">
        <f aca="false">M282*EXP((Inputs!$B$6-Inputs!$B$7-0.5*Inputs!$B$8^2)*$B$2+Inputs!$B$8*SQRT($B$2)*MC_Shocks!L279)</f>
        <v>563.32745358312</v>
      </c>
      <c r="O282" s="0" t="n">
        <f aca="false">N282*EXP((Inputs!$B$6-Inputs!$B$7-0.5*Inputs!$B$8^2)*$B$2+Inputs!$B$8*SQRT($B$2)*MC_Shocks!M279)</f>
        <v>559.605933802289</v>
      </c>
      <c r="P282" s="0" t="n">
        <f aca="false">O282*EXP((Inputs!$B$6-Inputs!$B$7-0.5*Inputs!$B$8^2)*$B$2+Inputs!$B$8*SQRT($B$2)*MC_Shocks!N279)</f>
        <v>562.040500200961</v>
      </c>
      <c r="Q282" s="0" t="n">
        <f aca="false">P282*EXP((Inputs!$B$6-Inputs!$B$7-0.5*Inputs!$B$8^2)*$B$2+Inputs!$B$8*SQRT($B$2)*MC_Shocks!O279)</f>
        <v>562.497357575243</v>
      </c>
      <c r="R282" s="0" t="n">
        <f aca="false">Q282*EXP((Inputs!$B$6-Inputs!$B$7-0.5*Inputs!$B$8^2)*$B$2+Inputs!$B$8*SQRT($B$2)*MC_Shocks!P279)</f>
        <v>561.0708428446</v>
      </c>
      <c r="S282" s="0" t="n">
        <f aca="false">R282*EXP((Inputs!$B$6-Inputs!$B$7-0.5*Inputs!$B$8^2)*$B$2+Inputs!$B$8*SQRT($B$2)*MC_Shocks!Q279)</f>
        <v>560.276425172259</v>
      </c>
      <c r="T282" s="0" t="n">
        <f aca="false">S282*EXP((Inputs!$B$6-Inputs!$B$7-0.5*Inputs!$B$8^2)*$B$2+Inputs!$B$8*SQRT($B$2)*MC_Shocks!R279)</f>
        <v>557.184571650195</v>
      </c>
      <c r="U282" s="0" t="n">
        <f aca="false">T282*EXP((Inputs!$B$6-Inputs!$B$7-0.5*Inputs!$B$8^2)*$B$2+Inputs!$B$8*SQRT($B$2)*MC_Shocks!S279)</f>
        <v>559.165546307977</v>
      </c>
      <c r="V282" s="0" t="n">
        <f aca="false">U282*EXP((Inputs!$B$6-Inputs!$B$7-0.5*Inputs!$B$8^2)*$B$2+Inputs!$B$8*SQRT($B$2)*MC_Shocks!T279)</f>
        <v>556.946650903856</v>
      </c>
      <c r="W282" s="0" t="n">
        <f aca="false">V282*EXP((Inputs!$B$6-Inputs!$B$7-0.5*Inputs!$B$8^2)*$B$2+Inputs!$B$8*SQRT($B$2)*MC_Shocks!U279)</f>
        <v>558.147217023319</v>
      </c>
      <c r="X282" s="0" t="n">
        <f aca="false">W282*EXP((Inputs!$B$6-Inputs!$B$7-0.5*Inputs!$B$8^2)*$B$2+Inputs!$B$8*SQRT($B$2)*MC_Shocks!V279)</f>
        <v>554.937852708003</v>
      </c>
      <c r="Y282" s="0" t="n">
        <f aca="false">X282*EXP((Inputs!$B$6-Inputs!$B$7-0.5*Inputs!$B$8^2)*$B$2+Inputs!$B$8*SQRT($B$2)*MC_Shocks!W279)</f>
        <v>552.287515368052</v>
      </c>
      <c r="Z282" s="0" t="n">
        <f aca="false">Y282*EXP((Inputs!$B$6-Inputs!$B$7-0.5*Inputs!$B$8^2)*$B$2+Inputs!$B$8*SQRT($B$2)*MC_Shocks!X279)</f>
        <v>556.45366082417</v>
      </c>
      <c r="AA282" s="0" t="n">
        <f aca="false">Z282*EXP((Inputs!$B$6-Inputs!$B$7-0.5*Inputs!$B$8^2)*$B$2+Inputs!$B$8*SQRT($B$2)*MC_Shocks!Y279)</f>
        <v>551.732414415721</v>
      </c>
      <c r="AB282" s="0" t="n">
        <f aca="false">AA282*EXP((Inputs!$B$6-Inputs!$B$7-0.5*Inputs!$B$8^2)*$B$2+Inputs!$B$8*SQRT($B$2)*MC_Shocks!Z279)</f>
        <v>554.135519608504</v>
      </c>
      <c r="AC282" s="0" t="n">
        <f aca="false">AB282*EXP((Inputs!$B$6-Inputs!$B$7-0.5*Inputs!$B$8^2)*$B$2+Inputs!$B$8*SQRT($B$2)*MC_Shocks!AA279)</f>
        <v>550.64664940698</v>
      </c>
      <c r="AD282" s="0" t="n">
        <f aca="false">AC282*EXP((Inputs!$B$6-Inputs!$B$7-0.5*Inputs!$B$8^2)*$B$2+Inputs!$B$8*SQRT($B$2)*MC_Shocks!AB279)</f>
        <v>549.096371175494</v>
      </c>
      <c r="AE282" s="0" t="n">
        <f aca="false">AD282*EXP((Inputs!$B$6-Inputs!$B$7-0.5*Inputs!$B$8^2)*$B$2+Inputs!$B$8*SQRT($B$2)*MC_Shocks!AC279)</f>
        <v>541.198461706835</v>
      </c>
      <c r="AF282" s="0" t="n">
        <f aca="false">AE282*EXP((Inputs!$B$6-Inputs!$B$7-0.5*Inputs!$B$8^2)*$B$2+Inputs!$B$8*SQRT($B$2)*MC_Shocks!AD279)</f>
        <v>542.209863514476</v>
      </c>
      <c r="AG282" s="0" t="n">
        <f aca="false">AF282*EXP((Inputs!$B$6-Inputs!$B$7-0.5*Inputs!$B$8^2)*$B$2+Inputs!$B$8*SQRT($B$2)*MC_Shocks!AE279)</f>
        <v>543.765763747111</v>
      </c>
      <c r="AH282" s="0" t="n">
        <f aca="false">AG282*EXP((Inputs!$B$6-Inputs!$B$7-0.5*Inputs!$B$8^2)*$B$2+Inputs!$B$8*SQRT($B$2)*MC_Shocks!AF279)</f>
        <v>543.900842526033</v>
      </c>
      <c r="AI282" s="0" t="n">
        <f aca="false">AH282*EXP((Inputs!$B$6-Inputs!$B$7-0.5*Inputs!$B$8^2)*$B$2+Inputs!$B$8*SQRT($B$2)*MC_Shocks!AG279)</f>
        <v>545.261990994556</v>
      </c>
      <c r="AJ282" s="0" t="n">
        <f aca="false">AI282*EXP((Inputs!$B$6-Inputs!$B$7-0.5*Inputs!$B$8^2)*$B$2+Inputs!$B$8*SQRT($B$2)*MC_Shocks!AH279)</f>
        <v>541.863874804174</v>
      </c>
      <c r="AK282" s="0" t="n">
        <f aca="false">AJ282*EXP((Inputs!$B$6-Inputs!$B$7-0.5*Inputs!$B$8^2)*$B$2+Inputs!$B$8*SQRT($B$2)*MC_Shocks!AI279)</f>
        <v>548.9082322155</v>
      </c>
      <c r="AL282" s="0" t="n">
        <f aca="false">AK282*EXP((Inputs!$B$6-Inputs!$B$7-0.5*Inputs!$B$8^2)*$B$2+Inputs!$B$8*SQRT($B$2)*MC_Shocks!AJ279)</f>
        <v>553.567902113672</v>
      </c>
      <c r="AM282" s="0" t="n">
        <f aca="false">AL282*EXP((Inputs!$B$6-Inputs!$B$7-0.5*Inputs!$B$8^2)*$B$2+Inputs!$B$8*SQRT($B$2)*MC_Shocks!AK279)</f>
        <v>558.329666978971</v>
      </c>
      <c r="AN282" s="0" t="n">
        <f aca="false">AM282*EXP((Inputs!$B$6-Inputs!$B$7-0.5*Inputs!$B$8^2)*$B$2+Inputs!$B$8*SQRT($B$2)*MC_Shocks!AL279)</f>
        <v>554.18865630965</v>
      </c>
      <c r="AO282" s="0" t="n">
        <f aca="false">AN282*EXP((Inputs!$B$6-Inputs!$B$7-0.5*Inputs!$B$8^2)*$B$2+Inputs!$B$8*SQRT($B$2)*MC_Shocks!AM279)</f>
        <v>546.770559637664</v>
      </c>
      <c r="AP282" s="0" t="n">
        <f aca="false">AO282*EXP((Inputs!$B$6-Inputs!$B$7-0.5*Inputs!$B$8^2)*$B$2+Inputs!$B$8*SQRT($B$2)*MC_Shocks!AN279)</f>
        <v>547.27541767067</v>
      </c>
      <c r="AQ282" s="0" t="n">
        <f aca="false">AP282*EXP((Inputs!$B$6-Inputs!$B$7-0.5*Inputs!$B$8^2)*$B$2+Inputs!$B$8*SQRT($B$2)*MC_Shocks!AO279)</f>
        <v>548.060545514513</v>
      </c>
      <c r="AR282" s="0" t="n">
        <f aca="false">AQ282*EXP((Inputs!$B$6-Inputs!$B$7-0.5*Inputs!$B$8^2)*$B$2+Inputs!$B$8*SQRT($B$2)*MC_Shocks!AP279)</f>
        <v>547.80773234515</v>
      </c>
      <c r="AS282" s="0" t="n">
        <f aca="false">AR282*EXP((Inputs!$B$6-Inputs!$B$7-0.5*Inputs!$B$8^2)*$B$2+Inputs!$B$8*SQRT($B$2)*MC_Shocks!AQ279)</f>
        <v>542.832914498593</v>
      </c>
      <c r="AT282" s="0" t="n">
        <f aca="false">AS282*EXP((Inputs!$B$6-Inputs!$B$7-0.5*Inputs!$B$8^2)*$B$2+Inputs!$B$8*SQRT($B$2)*MC_Shocks!AR279)</f>
        <v>546.892659594987</v>
      </c>
      <c r="AU282" s="0" t="n">
        <f aca="false">AT282*EXP((Inputs!$B$6-Inputs!$B$7-0.5*Inputs!$B$8^2)*$B$2+Inputs!$B$8*SQRT($B$2)*MC_Shocks!AS279)</f>
        <v>545.910970249322</v>
      </c>
      <c r="AV282" s="0" t="n">
        <f aca="false">AU282*EXP((Inputs!$B$6-Inputs!$B$7-0.5*Inputs!$B$8^2)*$B$2+Inputs!$B$8*SQRT($B$2)*MC_Shocks!AT279)</f>
        <v>541.75508535071</v>
      </c>
      <c r="AW282" s="0" t="n">
        <f aca="false">AV282*EXP((Inputs!$B$6-Inputs!$B$7-0.5*Inputs!$B$8^2)*$B$2+Inputs!$B$8*SQRT($B$2)*MC_Shocks!AU279)</f>
        <v>539.656698832823</v>
      </c>
      <c r="AX282" s="0" t="n">
        <f aca="false">AW282*EXP((Inputs!$B$6-Inputs!$B$7-0.5*Inputs!$B$8^2)*$B$2+Inputs!$B$8*SQRT($B$2)*MC_Shocks!AV279)</f>
        <v>538.896526097495</v>
      </c>
      <c r="AY282" s="0" t="n">
        <f aca="false">AX282*EXP((Inputs!$B$6-Inputs!$B$7-0.5*Inputs!$B$8^2)*$B$2+Inputs!$B$8*SQRT($B$2)*MC_Shocks!AW279)</f>
        <v>534.684389556138</v>
      </c>
      <c r="AZ282" s="0" t="n">
        <f aca="false">AY282*EXP((Inputs!$B$6-Inputs!$B$7-0.5*Inputs!$B$8^2)*$B$2+Inputs!$B$8*SQRT($B$2)*MC_Shocks!AX279)</f>
        <v>546.325859927403</v>
      </c>
      <c r="BA282" s="0" t="n">
        <f aca="false">AZ282*EXP((Inputs!$B$6-Inputs!$B$7-0.5*Inputs!$B$8^2)*$B$2+Inputs!$B$8*SQRT($B$2)*MC_Shocks!AY279)</f>
        <v>543.447105605767</v>
      </c>
      <c r="BB282" s="0" t="n">
        <f aca="false">BA282*EXP((Inputs!$B$6-Inputs!$B$7-0.5*Inputs!$B$8^2)*$B$2+Inputs!$B$8*SQRT($B$2)*MC_Shocks!AZ279)</f>
        <v>546.325780078994</v>
      </c>
      <c r="BC282" s="0" t="n">
        <f aca="false">BB282*EXP((Inputs!$B$6-Inputs!$B$7-0.5*Inputs!$B$8^2)*$B$2+Inputs!$B$8*SQRT($B$2)*MC_Shocks!BA279)</f>
        <v>554.369887918088</v>
      </c>
      <c r="BD282" s="0" t="n">
        <f aca="false">BC282*EXP((Inputs!$B$6-Inputs!$B$7-0.5*Inputs!$B$8^2)*$B$2+Inputs!$B$8*SQRT($B$2)*MC_Shocks!BB279)</f>
        <v>552.178359497809</v>
      </c>
      <c r="BE282" s="0" t="n">
        <f aca="false">BD282*EXP((Inputs!$B$6-Inputs!$B$7-0.5*Inputs!$B$8^2)*$B$2+Inputs!$B$8*SQRT($B$2)*MC_Shocks!BC279)</f>
        <v>546.245362785967</v>
      </c>
      <c r="BF282" s="0" t="n">
        <f aca="false">BE282*EXP((Inputs!$B$6-Inputs!$B$7-0.5*Inputs!$B$8^2)*$B$2+Inputs!$B$8*SQRT($B$2)*MC_Shocks!BD279)</f>
        <v>546.892883926402</v>
      </c>
      <c r="BG282" s="0" t="n">
        <f aca="false">BF282*EXP((Inputs!$B$6-Inputs!$B$7-0.5*Inputs!$B$8^2)*$B$2+Inputs!$B$8*SQRT($B$2)*MC_Shocks!BE279)</f>
        <v>542.82564343651</v>
      </c>
      <c r="BH282" s="0" t="n">
        <f aca="false">BG282*EXP((Inputs!$B$6-Inputs!$B$7-0.5*Inputs!$B$8^2)*$B$2+Inputs!$B$8*SQRT($B$2)*MC_Shocks!BF279)</f>
        <v>535.977593449827</v>
      </c>
      <c r="BI282" s="0" t="n">
        <f aca="false">BH282*EXP((Inputs!$B$6-Inputs!$B$7-0.5*Inputs!$B$8^2)*$B$2+Inputs!$B$8*SQRT($B$2)*MC_Shocks!BG279)</f>
        <v>530.465816498303</v>
      </c>
      <c r="BJ282" s="0" t="n">
        <f aca="false">BI282*EXP((Inputs!$B$6-Inputs!$B$7-0.5*Inputs!$B$8^2)*$B$2+Inputs!$B$8*SQRT($B$2)*MC_Shocks!BH279)</f>
        <v>523.658666724749</v>
      </c>
      <c r="BK282" s="0" t="n">
        <f aca="false">BJ282*EXP((Inputs!$B$6-Inputs!$B$7-0.5*Inputs!$B$8^2)*$B$2+Inputs!$B$8*SQRT($B$2)*MC_Shocks!BI279)</f>
        <v>520.633912683335</v>
      </c>
      <c r="BL282" s="0" t="n">
        <f aca="false">BK282*EXP((Inputs!$B$6-Inputs!$B$7-0.5*Inputs!$B$8^2)*$B$2+Inputs!$B$8*SQRT($B$2)*MC_Shocks!BJ279)</f>
        <v>520.371535386468</v>
      </c>
      <c r="BM282" s="0" t="n">
        <f aca="false">BL282*EXP((Inputs!$B$6-Inputs!$B$7-0.5*Inputs!$B$8^2)*$B$2+Inputs!$B$8*SQRT($B$2)*MC_Shocks!BK279)</f>
        <v>527.076504360898</v>
      </c>
      <c r="BN282" s="0" t="n">
        <f aca="false">AVERAGE(C282:BM282)</f>
        <v>549.634122394719</v>
      </c>
      <c r="BO282" s="0" t="n">
        <f aca="false">MAX(B282:BM282)</f>
        <v>574.788024902344</v>
      </c>
      <c r="BP282" s="0" t="n">
        <f aca="false">MAX(BM282-Inputs!$B$4,0)</f>
        <v>0</v>
      </c>
      <c r="BQ282" s="0" t="n">
        <f aca="false">MAX(Inputs!$B$4-BM282,0)</f>
        <v>47.9234956391019</v>
      </c>
      <c r="BR282" s="0" t="n">
        <f aca="false">MAX(BN282-Inputs!$B$4,0)</f>
        <v>0</v>
      </c>
      <c r="BS282" s="0" t="n">
        <f aca="false">IF(BO282&gt;=Inputs!$B$9,0,MAX(BM282-Inputs!$B$4,0))</f>
        <v>0</v>
      </c>
    </row>
    <row r="283" customFormat="false" ht="15" hidden="false" customHeight="false" outlineLevel="0" collapsed="false">
      <c r="A283" s="0" t="n">
        <v>279</v>
      </c>
      <c r="B283" s="0" t="n">
        <f aca="false">Inputs!$B$3</f>
        <v>574.788024902344</v>
      </c>
      <c r="C283" s="0" t="n">
        <f aca="false">B283*EXP((Inputs!$B$6-Inputs!$B$7-0.5*Inputs!$B$8^2)*$B$2+Inputs!$B$8*SQRT($B$2)*MC_Shocks!A280)</f>
        <v>575.965436211217</v>
      </c>
      <c r="D283" s="0" t="n">
        <f aca="false">C283*EXP((Inputs!$B$6-Inputs!$B$7-0.5*Inputs!$B$8^2)*$B$2+Inputs!$B$8*SQRT($B$2)*MC_Shocks!B280)</f>
        <v>579.885936139487</v>
      </c>
      <c r="E283" s="0" t="n">
        <f aca="false">D283*EXP((Inputs!$B$6-Inputs!$B$7-0.5*Inputs!$B$8^2)*$B$2+Inputs!$B$8*SQRT($B$2)*MC_Shocks!C280)</f>
        <v>570.03841096579</v>
      </c>
      <c r="F283" s="0" t="n">
        <f aca="false">E283*EXP((Inputs!$B$6-Inputs!$B$7-0.5*Inputs!$B$8^2)*$B$2+Inputs!$B$8*SQRT($B$2)*MC_Shocks!D280)</f>
        <v>570.888186060469</v>
      </c>
      <c r="G283" s="0" t="n">
        <f aca="false">F283*EXP((Inputs!$B$6-Inputs!$B$7-0.5*Inputs!$B$8^2)*$B$2+Inputs!$B$8*SQRT($B$2)*MC_Shocks!E280)</f>
        <v>570.38428507546</v>
      </c>
      <c r="H283" s="0" t="n">
        <f aca="false">G283*EXP((Inputs!$B$6-Inputs!$B$7-0.5*Inputs!$B$8^2)*$B$2+Inputs!$B$8*SQRT($B$2)*MC_Shocks!F280)</f>
        <v>567.94792532788</v>
      </c>
      <c r="I283" s="0" t="n">
        <f aca="false">H283*EXP((Inputs!$B$6-Inputs!$B$7-0.5*Inputs!$B$8^2)*$B$2+Inputs!$B$8*SQRT($B$2)*MC_Shocks!G280)</f>
        <v>567.805065325881</v>
      </c>
      <c r="J283" s="0" t="n">
        <f aca="false">I283*EXP((Inputs!$B$6-Inputs!$B$7-0.5*Inputs!$B$8^2)*$B$2+Inputs!$B$8*SQRT($B$2)*MC_Shocks!H280)</f>
        <v>560.273870653218</v>
      </c>
      <c r="K283" s="0" t="n">
        <f aca="false">J283*EXP((Inputs!$B$6-Inputs!$B$7-0.5*Inputs!$B$8^2)*$B$2+Inputs!$B$8*SQRT($B$2)*MC_Shocks!I280)</f>
        <v>563.101276811293</v>
      </c>
      <c r="L283" s="0" t="n">
        <f aca="false">K283*EXP((Inputs!$B$6-Inputs!$B$7-0.5*Inputs!$B$8^2)*$B$2+Inputs!$B$8*SQRT($B$2)*MC_Shocks!J280)</f>
        <v>562.285660855136</v>
      </c>
      <c r="M283" s="0" t="n">
        <f aca="false">L283*EXP((Inputs!$B$6-Inputs!$B$7-0.5*Inputs!$B$8^2)*$B$2+Inputs!$B$8*SQRT($B$2)*MC_Shocks!K280)</f>
        <v>565.660645419456</v>
      </c>
      <c r="N283" s="0" t="n">
        <f aca="false">M283*EXP((Inputs!$B$6-Inputs!$B$7-0.5*Inputs!$B$8^2)*$B$2+Inputs!$B$8*SQRT($B$2)*MC_Shocks!L280)</f>
        <v>571.669111035167</v>
      </c>
      <c r="O283" s="0" t="n">
        <f aca="false">N283*EXP((Inputs!$B$6-Inputs!$B$7-0.5*Inputs!$B$8^2)*$B$2+Inputs!$B$8*SQRT($B$2)*MC_Shocks!M280)</f>
        <v>574.504433744193</v>
      </c>
      <c r="P283" s="0" t="n">
        <f aca="false">O283*EXP((Inputs!$B$6-Inputs!$B$7-0.5*Inputs!$B$8^2)*$B$2+Inputs!$B$8*SQRT($B$2)*MC_Shocks!N280)</f>
        <v>574.727464705704</v>
      </c>
      <c r="Q283" s="0" t="n">
        <f aca="false">P283*EXP((Inputs!$B$6-Inputs!$B$7-0.5*Inputs!$B$8^2)*$B$2+Inputs!$B$8*SQRT($B$2)*MC_Shocks!O280)</f>
        <v>576.742515257694</v>
      </c>
      <c r="R283" s="0" t="n">
        <f aca="false">Q283*EXP((Inputs!$B$6-Inputs!$B$7-0.5*Inputs!$B$8^2)*$B$2+Inputs!$B$8*SQRT($B$2)*MC_Shocks!P280)</f>
        <v>579.973954127087</v>
      </c>
      <c r="S283" s="0" t="n">
        <f aca="false">R283*EXP((Inputs!$B$6-Inputs!$B$7-0.5*Inputs!$B$8^2)*$B$2+Inputs!$B$8*SQRT($B$2)*MC_Shocks!Q280)</f>
        <v>586.535846241245</v>
      </c>
      <c r="T283" s="0" t="n">
        <f aca="false">S283*EXP((Inputs!$B$6-Inputs!$B$7-0.5*Inputs!$B$8^2)*$B$2+Inputs!$B$8*SQRT($B$2)*MC_Shocks!R280)</f>
        <v>586.978026823179</v>
      </c>
      <c r="U283" s="0" t="n">
        <f aca="false">T283*EXP((Inputs!$B$6-Inputs!$B$7-0.5*Inputs!$B$8^2)*$B$2+Inputs!$B$8*SQRT($B$2)*MC_Shocks!S280)</f>
        <v>594.082739558193</v>
      </c>
      <c r="V283" s="0" t="n">
        <f aca="false">U283*EXP((Inputs!$B$6-Inputs!$B$7-0.5*Inputs!$B$8^2)*$B$2+Inputs!$B$8*SQRT($B$2)*MC_Shocks!T280)</f>
        <v>590.567202501106</v>
      </c>
      <c r="W283" s="0" t="n">
        <f aca="false">V283*EXP((Inputs!$B$6-Inputs!$B$7-0.5*Inputs!$B$8^2)*$B$2+Inputs!$B$8*SQRT($B$2)*MC_Shocks!U280)</f>
        <v>590.236775990756</v>
      </c>
      <c r="X283" s="0" t="n">
        <f aca="false">W283*EXP((Inputs!$B$6-Inputs!$B$7-0.5*Inputs!$B$8^2)*$B$2+Inputs!$B$8*SQRT($B$2)*MC_Shocks!V280)</f>
        <v>597.157440778622</v>
      </c>
      <c r="Y283" s="0" t="n">
        <f aca="false">X283*EXP((Inputs!$B$6-Inputs!$B$7-0.5*Inputs!$B$8^2)*$B$2+Inputs!$B$8*SQRT($B$2)*MC_Shocks!W280)</f>
        <v>598.680501765836</v>
      </c>
      <c r="Z283" s="0" t="n">
        <f aca="false">Y283*EXP((Inputs!$B$6-Inputs!$B$7-0.5*Inputs!$B$8^2)*$B$2+Inputs!$B$8*SQRT($B$2)*MC_Shocks!X280)</f>
        <v>602.320216456973</v>
      </c>
      <c r="AA283" s="0" t="n">
        <f aca="false">Z283*EXP((Inputs!$B$6-Inputs!$B$7-0.5*Inputs!$B$8^2)*$B$2+Inputs!$B$8*SQRT($B$2)*MC_Shocks!Y280)</f>
        <v>600.853745911913</v>
      </c>
      <c r="AB283" s="0" t="n">
        <f aca="false">AA283*EXP((Inputs!$B$6-Inputs!$B$7-0.5*Inputs!$B$8^2)*$B$2+Inputs!$B$8*SQRT($B$2)*MC_Shocks!Z280)</f>
        <v>594.554354166813</v>
      </c>
      <c r="AC283" s="0" t="n">
        <f aca="false">AB283*EXP((Inputs!$B$6-Inputs!$B$7-0.5*Inputs!$B$8^2)*$B$2+Inputs!$B$8*SQRT($B$2)*MC_Shocks!AA280)</f>
        <v>603.521785255902</v>
      </c>
      <c r="AD283" s="0" t="n">
        <f aca="false">AC283*EXP((Inputs!$B$6-Inputs!$B$7-0.5*Inputs!$B$8^2)*$B$2+Inputs!$B$8*SQRT($B$2)*MC_Shocks!AB280)</f>
        <v>603.028203973027</v>
      </c>
      <c r="AE283" s="0" t="n">
        <f aca="false">AD283*EXP((Inputs!$B$6-Inputs!$B$7-0.5*Inputs!$B$8^2)*$B$2+Inputs!$B$8*SQRT($B$2)*MC_Shocks!AC280)</f>
        <v>603.851691147548</v>
      </c>
      <c r="AF283" s="0" t="n">
        <f aca="false">AE283*EXP((Inputs!$B$6-Inputs!$B$7-0.5*Inputs!$B$8^2)*$B$2+Inputs!$B$8*SQRT($B$2)*MC_Shocks!AD280)</f>
        <v>600.70095784958</v>
      </c>
      <c r="AG283" s="0" t="n">
        <f aca="false">AF283*EXP((Inputs!$B$6-Inputs!$B$7-0.5*Inputs!$B$8^2)*$B$2+Inputs!$B$8*SQRT($B$2)*MC_Shocks!AE280)</f>
        <v>599.742432326335</v>
      </c>
      <c r="AH283" s="0" t="n">
        <f aca="false">AG283*EXP((Inputs!$B$6-Inputs!$B$7-0.5*Inputs!$B$8^2)*$B$2+Inputs!$B$8*SQRT($B$2)*MC_Shocks!AF280)</f>
        <v>603.38770763127</v>
      </c>
      <c r="AI283" s="0" t="n">
        <f aca="false">AH283*EXP((Inputs!$B$6-Inputs!$B$7-0.5*Inputs!$B$8^2)*$B$2+Inputs!$B$8*SQRT($B$2)*MC_Shocks!AG280)</f>
        <v>604.973904967188</v>
      </c>
      <c r="AJ283" s="0" t="n">
        <f aca="false">AI283*EXP((Inputs!$B$6-Inputs!$B$7-0.5*Inputs!$B$8^2)*$B$2+Inputs!$B$8*SQRT($B$2)*MC_Shocks!AH280)</f>
        <v>608.863737418151</v>
      </c>
      <c r="AK283" s="0" t="n">
        <f aca="false">AJ283*EXP((Inputs!$B$6-Inputs!$B$7-0.5*Inputs!$B$8^2)*$B$2+Inputs!$B$8*SQRT($B$2)*MC_Shocks!AI280)</f>
        <v>603.745589438797</v>
      </c>
      <c r="AL283" s="0" t="n">
        <f aca="false">AK283*EXP((Inputs!$B$6-Inputs!$B$7-0.5*Inputs!$B$8^2)*$B$2+Inputs!$B$8*SQRT($B$2)*MC_Shocks!AJ280)</f>
        <v>603.700469134751</v>
      </c>
      <c r="AM283" s="0" t="n">
        <f aca="false">AL283*EXP((Inputs!$B$6-Inputs!$B$7-0.5*Inputs!$B$8^2)*$B$2+Inputs!$B$8*SQRT($B$2)*MC_Shocks!AK280)</f>
        <v>594.71982904215</v>
      </c>
      <c r="AN283" s="0" t="n">
        <f aca="false">AM283*EXP((Inputs!$B$6-Inputs!$B$7-0.5*Inputs!$B$8^2)*$B$2+Inputs!$B$8*SQRT($B$2)*MC_Shocks!AL280)</f>
        <v>595.062217124312</v>
      </c>
      <c r="AO283" s="0" t="n">
        <f aca="false">AN283*EXP((Inputs!$B$6-Inputs!$B$7-0.5*Inputs!$B$8^2)*$B$2+Inputs!$B$8*SQRT($B$2)*MC_Shocks!AM280)</f>
        <v>598.472189926863</v>
      </c>
      <c r="AP283" s="0" t="n">
        <f aca="false">AO283*EXP((Inputs!$B$6-Inputs!$B$7-0.5*Inputs!$B$8^2)*$B$2+Inputs!$B$8*SQRT($B$2)*MC_Shocks!AN280)</f>
        <v>605.759245549826</v>
      </c>
      <c r="AQ283" s="0" t="n">
        <f aca="false">AP283*EXP((Inputs!$B$6-Inputs!$B$7-0.5*Inputs!$B$8^2)*$B$2+Inputs!$B$8*SQRT($B$2)*MC_Shocks!AO280)</f>
        <v>614.544404123405</v>
      </c>
      <c r="AR283" s="0" t="n">
        <f aca="false">AQ283*EXP((Inputs!$B$6-Inputs!$B$7-0.5*Inputs!$B$8^2)*$B$2+Inputs!$B$8*SQRT($B$2)*MC_Shocks!AP280)</f>
        <v>622.374750022194</v>
      </c>
      <c r="AS283" s="0" t="n">
        <f aca="false">AR283*EXP((Inputs!$B$6-Inputs!$B$7-0.5*Inputs!$B$8^2)*$B$2+Inputs!$B$8*SQRT($B$2)*MC_Shocks!AQ280)</f>
        <v>621.115854501539</v>
      </c>
      <c r="AT283" s="0" t="n">
        <f aca="false">AS283*EXP((Inputs!$B$6-Inputs!$B$7-0.5*Inputs!$B$8^2)*$B$2+Inputs!$B$8*SQRT($B$2)*MC_Shocks!AR280)</f>
        <v>618.67262631487</v>
      </c>
      <c r="AU283" s="0" t="n">
        <f aca="false">AT283*EXP((Inputs!$B$6-Inputs!$B$7-0.5*Inputs!$B$8^2)*$B$2+Inputs!$B$8*SQRT($B$2)*MC_Shocks!AS280)</f>
        <v>626.540933843854</v>
      </c>
      <c r="AV283" s="0" t="n">
        <f aca="false">AU283*EXP((Inputs!$B$6-Inputs!$B$7-0.5*Inputs!$B$8^2)*$B$2+Inputs!$B$8*SQRT($B$2)*MC_Shocks!AT280)</f>
        <v>622.166743535056</v>
      </c>
      <c r="AW283" s="0" t="n">
        <f aca="false">AV283*EXP((Inputs!$B$6-Inputs!$B$7-0.5*Inputs!$B$8^2)*$B$2+Inputs!$B$8*SQRT($B$2)*MC_Shocks!AU280)</f>
        <v>624.614441279551</v>
      </c>
      <c r="AX283" s="0" t="n">
        <f aca="false">AW283*EXP((Inputs!$B$6-Inputs!$B$7-0.5*Inputs!$B$8^2)*$B$2+Inputs!$B$8*SQRT($B$2)*MC_Shocks!AV280)</f>
        <v>623.946351745015</v>
      </c>
      <c r="AY283" s="0" t="n">
        <f aca="false">AX283*EXP((Inputs!$B$6-Inputs!$B$7-0.5*Inputs!$B$8^2)*$B$2+Inputs!$B$8*SQRT($B$2)*MC_Shocks!AW280)</f>
        <v>616.075200172615</v>
      </c>
      <c r="AZ283" s="0" t="n">
        <f aca="false">AY283*EXP((Inputs!$B$6-Inputs!$B$7-0.5*Inputs!$B$8^2)*$B$2+Inputs!$B$8*SQRT($B$2)*MC_Shocks!AX280)</f>
        <v>611.765335773032</v>
      </c>
      <c r="BA283" s="0" t="n">
        <f aca="false">AZ283*EXP((Inputs!$B$6-Inputs!$B$7-0.5*Inputs!$B$8^2)*$B$2+Inputs!$B$8*SQRT($B$2)*MC_Shocks!AY280)</f>
        <v>613.127765966369</v>
      </c>
      <c r="BB283" s="0" t="n">
        <f aca="false">BA283*EXP((Inputs!$B$6-Inputs!$B$7-0.5*Inputs!$B$8^2)*$B$2+Inputs!$B$8*SQRT($B$2)*MC_Shocks!AZ280)</f>
        <v>617.536059307109</v>
      </c>
      <c r="BC283" s="0" t="n">
        <f aca="false">BB283*EXP((Inputs!$B$6-Inputs!$B$7-0.5*Inputs!$B$8^2)*$B$2+Inputs!$B$8*SQRT($B$2)*MC_Shocks!BA280)</f>
        <v>628.227308865056</v>
      </c>
      <c r="BD283" s="0" t="n">
        <f aca="false">BC283*EXP((Inputs!$B$6-Inputs!$B$7-0.5*Inputs!$B$8^2)*$B$2+Inputs!$B$8*SQRT($B$2)*MC_Shocks!BB280)</f>
        <v>631.881199312526</v>
      </c>
      <c r="BE283" s="0" t="n">
        <f aca="false">BD283*EXP((Inputs!$B$6-Inputs!$B$7-0.5*Inputs!$B$8^2)*$B$2+Inputs!$B$8*SQRT($B$2)*MC_Shocks!BC280)</f>
        <v>633.000122943844</v>
      </c>
      <c r="BF283" s="0" t="n">
        <f aca="false">BE283*EXP((Inputs!$B$6-Inputs!$B$7-0.5*Inputs!$B$8^2)*$B$2+Inputs!$B$8*SQRT($B$2)*MC_Shocks!BD280)</f>
        <v>638.036952377295</v>
      </c>
      <c r="BG283" s="0" t="n">
        <f aca="false">BF283*EXP((Inputs!$B$6-Inputs!$B$7-0.5*Inputs!$B$8^2)*$B$2+Inputs!$B$8*SQRT($B$2)*MC_Shocks!BE280)</f>
        <v>638.761908551177</v>
      </c>
      <c r="BH283" s="0" t="n">
        <f aca="false">BG283*EXP((Inputs!$B$6-Inputs!$B$7-0.5*Inputs!$B$8^2)*$B$2+Inputs!$B$8*SQRT($B$2)*MC_Shocks!BF280)</f>
        <v>638.432816812226</v>
      </c>
      <c r="BI283" s="0" t="n">
        <f aca="false">BH283*EXP((Inputs!$B$6-Inputs!$B$7-0.5*Inputs!$B$8^2)*$B$2+Inputs!$B$8*SQRT($B$2)*MC_Shocks!BG280)</f>
        <v>639.632985074665</v>
      </c>
      <c r="BJ283" s="0" t="n">
        <f aca="false">BI283*EXP((Inputs!$B$6-Inputs!$B$7-0.5*Inputs!$B$8^2)*$B$2+Inputs!$B$8*SQRT($B$2)*MC_Shocks!BH280)</f>
        <v>643.000385562705</v>
      </c>
      <c r="BK283" s="0" t="n">
        <f aca="false">BJ283*EXP((Inputs!$B$6-Inputs!$B$7-0.5*Inputs!$B$8^2)*$B$2+Inputs!$B$8*SQRT($B$2)*MC_Shocks!BI280)</f>
        <v>642.201245224975</v>
      </c>
      <c r="BL283" s="0" t="n">
        <f aca="false">BK283*EXP((Inputs!$B$6-Inputs!$B$7-0.5*Inputs!$B$8^2)*$B$2+Inputs!$B$8*SQRT($B$2)*MC_Shocks!BJ280)</f>
        <v>640.014063569176</v>
      </c>
      <c r="BM283" s="0" t="n">
        <f aca="false">BL283*EXP((Inputs!$B$6-Inputs!$B$7-0.5*Inputs!$B$8^2)*$B$2+Inputs!$B$8*SQRT($B$2)*MC_Shocks!BK280)</f>
        <v>645.635156804558</v>
      </c>
      <c r="BN283" s="0" t="n">
        <f aca="false">AVERAGE(C283:BM283)</f>
        <v>602.454850799655</v>
      </c>
      <c r="BO283" s="0" t="n">
        <f aca="false">MAX(B283:BM283)</f>
        <v>645.635156804558</v>
      </c>
      <c r="BP283" s="0" t="n">
        <f aca="false">MAX(BM283-Inputs!$B$4,0)</f>
        <v>70.6351568045584</v>
      </c>
      <c r="BQ283" s="0" t="n">
        <f aca="false">MAX(Inputs!$B$4-BM283,0)</f>
        <v>0</v>
      </c>
      <c r="BR283" s="0" t="n">
        <f aca="false">MAX(BN283-Inputs!$B$4,0)</f>
        <v>27.4548507996552</v>
      </c>
      <c r="BS283" s="0" t="n">
        <f aca="false">IF(BO283&gt;=Inputs!$B$9,0,MAX(BM283-Inputs!$B$4,0))</f>
        <v>0</v>
      </c>
    </row>
    <row r="284" customFormat="false" ht="15" hidden="false" customHeight="false" outlineLevel="0" collapsed="false">
      <c r="A284" s="0" t="n">
        <v>280</v>
      </c>
      <c r="B284" s="0" t="n">
        <f aca="false">Inputs!$B$3</f>
        <v>574.788024902344</v>
      </c>
      <c r="C284" s="0" t="n">
        <f aca="false">B284*EXP((Inputs!$B$6-Inputs!$B$7-0.5*Inputs!$B$8^2)*$B$2+Inputs!$B$8*SQRT($B$2)*MC_Shocks!A281)</f>
        <v>568.443984756434</v>
      </c>
      <c r="D284" s="0" t="n">
        <f aca="false">C284*EXP((Inputs!$B$6-Inputs!$B$7-0.5*Inputs!$B$8^2)*$B$2+Inputs!$B$8*SQRT($B$2)*MC_Shocks!B281)</f>
        <v>568.942400815736</v>
      </c>
      <c r="E284" s="0" t="n">
        <f aca="false">D284*EXP((Inputs!$B$6-Inputs!$B$7-0.5*Inputs!$B$8^2)*$B$2+Inputs!$B$8*SQRT($B$2)*MC_Shocks!C281)</f>
        <v>568.910992871823</v>
      </c>
      <c r="F284" s="0" t="n">
        <f aca="false">E284*EXP((Inputs!$B$6-Inputs!$B$7-0.5*Inputs!$B$8^2)*$B$2+Inputs!$B$8*SQRT($B$2)*MC_Shocks!D281)</f>
        <v>565.777043731874</v>
      </c>
      <c r="G284" s="0" t="n">
        <f aca="false">F284*EXP((Inputs!$B$6-Inputs!$B$7-0.5*Inputs!$B$8^2)*$B$2+Inputs!$B$8*SQRT($B$2)*MC_Shocks!E281)</f>
        <v>564.784542763594</v>
      </c>
      <c r="H284" s="0" t="n">
        <f aca="false">G284*EXP((Inputs!$B$6-Inputs!$B$7-0.5*Inputs!$B$8^2)*$B$2+Inputs!$B$8*SQRT($B$2)*MC_Shocks!F281)</f>
        <v>560.583076545949</v>
      </c>
      <c r="I284" s="0" t="n">
        <f aca="false">H284*EXP((Inputs!$B$6-Inputs!$B$7-0.5*Inputs!$B$8^2)*$B$2+Inputs!$B$8*SQRT($B$2)*MC_Shocks!G281)</f>
        <v>559.36042514465</v>
      </c>
      <c r="J284" s="0" t="n">
        <f aca="false">I284*EXP((Inputs!$B$6-Inputs!$B$7-0.5*Inputs!$B$8^2)*$B$2+Inputs!$B$8*SQRT($B$2)*MC_Shocks!H281)</f>
        <v>562.137680279746</v>
      </c>
      <c r="K284" s="0" t="n">
        <f aca="false">J284*EXP((Inputs!$B$6-Inputs!$B$7-0.5*Inputs!$B$8^2)*$B$2+Inputs!$B$8*SQRT($B$2)*MC_Shocks!I281)</f>
        <v>560.580770751757</v>
      </c>
      <c r="L284" s="0" t="n">
        <f aca="false">K284*EXP((Inputs!$B$6-Inputs!$B$7-0.5*Inputs!$B$8^2)*$B$2+Inputs!$B$8*SQRT($B$2)*MC_Shocks!J281)</f>
        <v>565.743502697385</v>
      </c>
      <c r="M284" s="0" t="n">
        <f aca="false">L284*EXP((Inputs!$B$6-Inputs!$B$7-0.5*Inputs!$B$8^2)*$B$2+Inputs!$B$8*SQRT($B$2)*MC_Shocks!K281)</f>
        <v>565.309816048484</v>
      </c>
      <c r="N284" s="0" t="n">
        <f aca="false">M284*EXP((Inputs!$B$6-Inputs!$B$7-0.5*Inputs!$B$8^2)*$B$2+Inputs!$B$8*SQRT($B$2)*MC_Shocks!L281)</f>
        <v>565.512199225653</v>
      </c>
      <c r="O284" s="0" t="n">
        <f aca="false">N284*EXP((Inputs!$B$6-Inputs!$B$7-0.5*Inputs!$B$8^2)*$B$2+Inputs!$B$8*SQRT($B$2)*MC_Shocks!M281)</f>
        <v>566.500055482249</v>
      </c>
      <c r="P284" s="0" t="n">
        <f aca="false">O284*EXP((Inputs!$B$6-Inputs!$B$7-0.5*Inputs!$B$8^2)*$B$2+Inputs!$B$8*SQRT($B$2)*MC_Shocks!N281)</f>
        <v>567.131494299697</v>
      </c>
      <c r="Q284" s="0" t="n">
        <f aca="false">P284*EXP((Inputs!$B$6-Inputs!$B$7-0.5*Inputs!$B$8^2)*$B$2+Inputs!$B$8*SQRT($B$2)*MC_Shocks!O281)</f>
        <v>575.715809094233</v>
      </c>
      <c r="R284" s="0" t="n">
        <f aca="false">Q284*EXP((Inputs!$B$6-Inputs!$B$7-0.5*Inputs!$B$8^2)*$B$2+Inputs!$B$8*SQRT($B$2)*MC_Shocks!P281)</f>
        <v>578.281915561056</v>
      </c>
      <c r="S284" s="0" t="n">
        <f aca="false">R284*EXP((Inputs!$B$6-Inputs!$B$7-0.5*Inputs!$B$8^2)*$B$2+Inputs!$B$8*SQRT($B$2)*MC_Shocks!Q281)</f>
        <v>577.910657940209</v>
      </c>
      <c r="T284" s="0" t="n">
        <f aca="false">S284*EXP((Inputs!$B$6-Inputs!$B$7-0.5*Inputs!$B$8^2)*$B$2+Inputs!$B$8*SQRT($B$2)*MC_Shocks!R281)</f>
        <v>577.232700450954</v>
      </c>
      <c r="U284" s="0" t="n">
        <f aca="false">T284*EXP((Inputs!$B$6-Inputs!$B$7-0.5*Inputs!$B$8^2)*$B$2+Inputs!$B$8*SQRT($B$2)*MC_Shocks!S281)</f>
        <v>582.012725954069</v>
      </c>
      <c r="V284" s="0" t="n">
        <f aca="false">U284*EXP((Inputs!$B$6-Inputs!$B$7-0.5*Inputs!$B$8^2)*$B$2+Inputs!$B$8*SQRT($B$2)*MC_Shocks!T281)</f>
        <v>576.252440932678</v>
      </c>
      <c r="W284" s="0" t="n">
        <f aca="false">V284*EXP((Inputs!$B$6-Inputs!$B$7-0.5*Inputs!$B$8^2)*$B$2+Inputs!$B$8*SQRT($B$2)*MC_Shocks!U281)</f>
        <v>580.280431445584</v>
      </c>
      <c r="X284" s="0" t="n">
        <f aca="false">W284*EXP((Inputs!$B$6-Inputs!$B$7-0.5*Inputs!$B$8^2)*$B$2+Inputs!$B$8*SQRT($B$2)*MC_Shocks!V281)</f>
        <v>575.889124946362</v>
      </c>
      <c r="Y284" s="0" t="n">
        <f aca="false">X284*EXP((Inputs!$B$6-Inputs!$B$7-0.5*Inputs!$B$8^2)*$B$2+Inputs!$B$8*SQRT($B$2)*MC_Shocks!W281)</f>
        <v>573.994929275806</v>
      </c>
      <c r="Z284" s="0" t="n">
        <f aca="false">Y284*EXP((Inputs!$B$6-Inputs!$B$7-0.5*Inputs!$B$8^2)*$B$2+Inputs!$B$8*SQRT($B$2)*MC_Shocks!X281)</f>
        <v>576.999491956257</v>
      </c>
      <c r="AA284" s="0" t="n">
        <f aca="false">Z284*EXP((Inputs!$B$6-Inputs!$B$7-0.5*Inputs!$B$8^2)*$B$2+Inputs!$B$8*SQRT($B$2)*MC_Shocks!Y281)</f>
        <v>568.983958730732</v>
      </c>
      <c r="AB284" s="0" t="n">
        <f aca="false">AA284*EXP((Inputs!$B$6-Inputs!$B$7-0.5*Inputs!$B$8^2)*$B$2+Inputs!$B$8*SQRT($B$2)*MC_Shocks!Z281)</f>
        <v>574.451483530432</v>
      </c>
      <c r="AC284" s="0" t="n">
        <f aca="false">AB284*EXP((Inputs!$B$6-Inputs!$B$7-0.5*Inputs!$B$8^2)*$B$2+Inputs!$B$8*SQRT($B$2)*MC_Shocks!AA281)</f>
        <v>570.331834565557</v>
      </c>
      <c r="AD284" s="0" t="n">
        <f aca="false">AC284*EXP((Inputs!$B$6-Inputs!$B$7-0.5*Inputs!$B$8^2)*$B$2+Inputs!$B$8*SQRT($B$2)*MC_Shocks!AB281)</f>
        <v>565.87607449162</v>
      </c>
      <c r="AE284" s="0" t="n">
        <f aca="false">AD284*EXP((Inputs!$B$6-Inputs!$B$7-0.5*Inputs!$B$8^2)*$B$2+Inputs!$B$8*SQRT($B$2)*MC_Shocks!AC281)</f>
        <v>568.94822455632</v>
      </c>
      <c r="AF284" s="0" t="n">
        <f aca="false">AE284*EXP((Inputs!$B$6-Inputs!$B$7-0.5*Inputs!$B$8^2)*$B$2+Inputs!$B$8*SQRT($B$2)*MC_Shocks!AD281)</f>
        <v>562.751075569592</v>
      </c>
      <c r="AG284" s="0" t="n">
        <f aca="false">AF284*EXP((Inputs!$B$6-Inputs!$B$7-0.5*Inputs!$B$8^2)*$B$2+Inputs!$B$8*SQRT($B$2)*MC_Shocks!AE281)</f>
        <v>563.921652600005</v>
      </c>
      <c r="AH284" s="0" t="n">
        <f aca="false">AG284*EXP((Inputs!$B$6-Inputs!$B$7-0.5*Inputs!$B$8^2)*$B$2+Inputs!$B$8*SQRT($B$2)*MC_Shocks!AF281)</f>
        <v>562.684713898821</v>
      </c>
      <c r="AI284" s="0" t="n">
        <f aca="false">AH284*EXP((Inputs!$B$6-Inputs!$B$7-0.5*Inputs!$B$8^2)*$B$2+Inputs!$B$8*SQRT($B$2)*MC_Shocks!AG281)</f>
        <v>561.576869549895</v>
      </c>
      <c r="AJ284" s="0" t="n">
        <f aca="false">AI284*EXP((Inputs!$B$6-Inputs!$B$7-0.5*Inputs!$B$8^2)*$B$2+Inputs!$B$8*SQRT($B$2)*MC_Shocks!AH281)</f>
        <v>562.228560717852</v>
      </c>
      <c r="AK284" s="0" t="n">
        <f aca="false">AJ284*EXP((Inputs!$B$6-Inputs!$B$7-0.5*Inputs!$B$8^2)*$B$2+Inputs!$B$8*SQRT($B$2)*MC_Shocks!AI281)</f>
        <v>558.676546122436</v>
      </c>
      <c r="AL284" s="0" t="n">
        <f aca="false">AK284*EXP((Inputs!$B$6-Inputs!$B$7-0.5*Inputs!$B$8^2)*$B$2+Inputs!$B$8*SQRT($B$2)*MC_Shocks!AJ281)</f>
        <v>555.223252080686</v>
      </c>
      <c r="AM284" s="0" t="n">
        <f aca="false">AL284*EXP((Inputs!$B$6-Inputs!$B$7-0.5*Inputs!$B$8^2)*$B$2+Inputs!$B$8*SQRT($B$2)*MC_Shocks!AK281)</f>
        <v>563.031542597294</v>
      </c>
      <c r="AN284" s="0" t="n">
        <f aca="false">AM284*EXP((Inputs!$B$6-Inputs!$B$7-0.5*Inputs!$B$8^2)*$B$2+Inputs!$B$8*SQRT($B$2)*MC_Shocks!AL281)</f>
        <v>557.288299824227</v>
      </c>
      <c r="AO284" s="0" t="n">
        <f aca="false">AN284*EXP((Inputs!$B$6-Inputs!$B$7-0.5*Inputs!$B$8^2)*$B$2+Inputs!$B$8*SQRT($B$2)*MC_Shocks!AM281)</f>
        <v>564.740035865457</v>
      </c>
      <c r="AP284" s="0" t="n">
        <f aca="false">AO284*EXP((Inputs!$B$6-Inputs!$B$7-0.5*Inputs!$B$8^2)*$B$2+Inputs!$B$8*SQRT($B$2)*MC_Shocks!AN281)</f>
        <v>560.185898760876</v>
      </c>
      <c r="AQ284" s="0" t="n">
        <f aca="false">AP284*EXP((Inputs!$B$6-Inputs!$B$7-0.5*Inputs!$B$8^2)*$B$2+Inputs!$B$8*SQRT($B$2)*MC_Shocks!AO281)</f>
        <v>555.253580135115</v>
      </c>
      <c r="AR284" s="0" t="n">
        <f aca="false">AQ284*EXP((Inputs!$B$6-Inputs!$B$7-0.5*Inputs!$B$8^2)*$B$2+Inputs!$B$8*SQRT($B$2)*MC_Shocks!AP281)</f>
        <v>560.132762980347</v>
      </c>
      <c r="AS284" s="0" t="n">
        <f aca="false">AR284*EXP((Inputs!$B$6-Inputs!$B$7-0.5*Inputs!$B$8^2)*$B$2+Inputs!$B$8*SQRT($B$2)*MC_Shocks!AQ281)</f>
        <v>562.014209742952</v>
      </c>
      <c r="AT284" s="0" t="n">
        <f aca="false">AS284*EXP((Inputs!$B$6-Inputs!$B$7-0.5*Inputs!$B$8^2)*$B$2+Inputs!$B$8*SQRT($B$2)*MC_Shocks!AR281)</f>
        <v>567.019091094524</v>
      </c>
      <c r="AU284" s="0" t="n">
        <f aca="false">AT284*EXP((Inputs!$B$6-Inputs!$B$7-0.5*Inputs!$B$8^2)*$B$2+Inputs!$B$8*SQRT($B$2)*MC_Shocks!AS281)</f>
        <v>568.040240058258</v>
      </c>
      <c r="AV284" s="0" t="n">
        <f aca="false">AU284*EXP((Inputs!$B$6-Inputs!$B$7-0.5*Inputs!$B$8^2)*$B$2+Inputs!$B$8*SQRT($B$2)*MC_Shocks!AT281)</f>
        <v>569.483729714573</v>
      </c>
      <c r="AW284" s="0" t="n">
        <f aca="false">AV284*EXP((Inputs!$B$6-Inputs!$B$7-0.5*Inputs!$B$8^2)*$B$2+Inputs!$B$8*SQRT($B$2)*MC_Shocks!AU281)</f>
        <v>566.025723014585</v>
      </c>
      <c r="AX284" s="0" t="n">
        <f aca="false">AW284*EXP((Inputs!$B$6-Inputs!$B$7-0.5*Inputs!$B$8^2)*$B$2+Inputs!$B$8*SQRT($B$2)*MC_Shocks!AV281)</f>
        <v>560.225411767377</v>
      </c>
      <c r="AY284" s="0" t="n">
        <f aca="false">AX284*EXP((Inputs!$B$6-Inputs!$B$7-0.5*Inputs!$B$8^2)*$B$2+Inputs!$B$8*SQRT($B$2)*MC_Shocks!AW281)</f>
        <v>554.109126313944</v>
      </c>
      <c r="AZ284" s="0" t="n">
        <f aca="false">AY284*EXP((Inputs!$B$6-Inputs!$B$7-0.5*Inputs!$B$8^2)*$B$2+Inputs!$B$8*SQRT($B$2)*MC_Shocks!AX281)</f>
        <v>556.638285321738</v>
      </c>
      <c r="BA284" s="0" t="n">
        <f aca="false">AZ284*EXP((Inputs!$B$6-Inputs!$B$7-0.5*Inputs!$B$8^2)*$B$2+Inputs!$B$8*SQRT($B$2)*MC_Shocks!AY281)</f>
        <v>557.615528384402</v>
      </c>
      <c r="BB284" s="0" t="n">
        <f aca="false">BA284*EXP((Inputs!$B$6-Inputs!$B$7-0.5*Inputs!$B$8^2)*$B$2+Inputs!$B$8*SQRT($B$2)*MC_Shocks!AZ281)</f>
        <v>565.165543104396</v>
      </c>
      <c r="BC284" s="0" t="n">
        <f aca="false">BB284*EXP((Inputs!$B$6-Inputs!$B$7-0.5*Inputs!$B$8^2)*$B$2+Inputs!$B$8*SQRT($B$2)*MC_Shocks!BA281)</f>
        <v>568.843839046349</v>
      </c>
      <c r="BD284" s="0" t="n">
        <f aca="false">BC284*EXP((Inputs!$B$6-Inputs!$B$7-0.5*Inputs!$B$8^2)*$B$2+Inputs!$B$8*SQRT($B$2)*MC_Shocks!BB281)</f>
        <v>564.559705892993</v>
      </c>
      <c r="BE284" s="0" t="n">
        <f aca="false">BD284*EXP((Inputs!$B$6-Inputs!$B$7-0.5*Inputs!$B$8^2)*$B$2+Inputs!$B$8*SQRT($B$2)*MC_Shocks!BC281)</f>
        <v>557.422855490909</v>
      </c>
      <c r="BF284" s="0" t="n">
        <f aca="false">BE284*EXP((Inputs!$B$6-Inputs!$B$7-0.5*Inputs!$B$8^2)*$B$2+Inputs!$B$8*SQRT($B$2)*MC_Shocks!BD281)</f>
        <v>562.961074946977</v>
      </c>
      <c r="BG284" s="0" t="n">
        <f aca="false">BF284*EXP((Inputs!$B$6-Inputs!$B$7-0.5*Inputs!$B$8^2)*$B$2+Inputs!$B$8*SQRT($B$2)*MC_Shocks!BE281)</f>
        <v>565.666572829377</v>
      </c>
      <c r="BH284" s="0" t="n">
        <f aca="false">BG284*EXP((Inputs!$B$6-Inputs!$B$7-0.5*Inputs!$B$8^2)*$B$2+Inputs!$B$8*SQRT($B$2)*MC_Shocks!BF281)</f>
        <v>565.838450452602</v>
      </c>
      <c r="BI284" s="0" t="n">
        <f aca="false">BH284*EXP((Inputs!$B$6-Inputs!$B$7-0.5*Inputs!$B$8^2)*$B$2+Inputs!$B$8*SQRT($B$2)*MC_Shocks!BG281)</f>
        <v>564.635524952777</v>
      </c>
      <c r="BJ284" s="0" t="n">
        <f aca="false">BI284*EXP((Inputs!$B$6-Inputs!$B$7-0.5*Inputs!$B$8^2)*$B$2+Inputs!$B$8*SQRT($B$2)*MC_Shocks!BH281)</f>
        <v>568.327203441313</v>
      </c>
      <c r="BK284" s="0" t="n">
        <f aca="false">BJ284*EXP((Inputs!$B$6-Inputs!$B$7-0.5*Inputs!$B$8^2)*$B$2+Inputs!$B$8*SQRT($B$2)*MC_Shocks!BI281)</f>
        <v>566.471960522241</v>
      </c>
      <c r="BL284" s="0" t="n">
        <f aca="false">BK284*EXP((Inputs!$B$6-Inputs!$B$7-0.5*Inputs!$B$8^2)*$B$2+Inputs!$B$8*SQRT($B$2)*MC_Shocks!BJ281)</f>
        <v>568.658944588578</v>
      </c>
      <c r="BM284" s="0" t="n">
        <f aca="false">BL284*EXP((Inputs!$B$6-Inputs!$B$7-0.5*Inputs!$B$8^2)*$B$2+Inputs!$B$8*SQRT($B$2)*MC_Shocks!BK281)</f>
        <v>568.777793656321</v>
      </c>
      <c r="BN284" s="0" t="n">
        <f aca="false">AVERAGE(C284:BM284)</f>
        <v>566.175799902963</v>
      </c>
      <c r="BO284" s="0" t="n">
        <f aca="false">MAX(B284:BM284)</f>
        <v>582.012725954069</v>
      </c>
      <c r="BP284" s="0" t="n">
        <f aca="false">MAX(BM284-Inputs!$B$4,0)</f>
        <v>0</v>
      </c>
      <c r="BQ284" s="0" t="n">
        <f aca="false">MAX(Inputs!$B$4-BM284,0)</f>
        <v>6.22220634367943</v>
      </c>
      <c r="BR284" s="0" t="n">
        <f aca="false">MAX(BN284-Inputs!$B$4,0)</f>
        <v>0</v>
      </c>
      <c r="BS284" s="0" t="n">
        <f aca="false">IF(BO284&gt;=Inputs!$B$9,0,MAX(BM284-Inputs!$B$4,0))</f>
        <v>0</v>
      </c>
    </row>
    <row r="285" customFormat="false" ht="15" hidden="false" customHeight="false" outlineLevel="0" collapsed="false">
      <c r="A285" s="0" t="n">
        <v>281</v>
      </c>
      <c r="B285" s="0" t="n">
        <f aca="false">Inputs!$B$3</f>
        <v>574.788024902344</v>
      </c>
      <c r="C285" s="0" t="n">
        <f aca="false">B285*EXP((Inputs!$B$6-Inputs!$B$7-0.5*Inputs!$B$8^2)*$B$2+Inputs!$B$8*SQRT($B$2)*MC_Shocks!A282)</f>
        <v>572.356470002313</v>
      </c>
      <c r="D285" s="0" t="n">
        <f aca="false">C285*EXP((Inputs!$B$6-Inputs!$B$7-0.5*Inputs!$B$8^2)*$B$2+Inputs!$B$8*SQRT($B$2)*MC_Shocks!B282)</f>
        <v>572.381299421771</v>
      </c>
      <c r="E285" s="0" t="n">
        <f aca="false">D285*EXP((Inputs!$B$6-Inputs!$B$7-0.5*Inputs!$B$8^2)*$B$2+Inputs!$B$8*SQRT($B$2)*MC_Shocks!C282)</f>
        <v>574.4204024188</v>
      </c>
      <c r="F285" s="0" t="n">
        <f aca="false">E285*EXP((Inputs!$B$6-Inputs!$B$7-0.5*Inputs!$B$8^2)*$B$2+Inputs!$B$8*SQRT($B$2)*MC_Shocks!D282)</f>
        <v>574.974329037217</v>
      </c>
      <c r="G285" s="0" t="n">
        <f aca="false">F285*EXP((Inputs!$B$6-Inputs!$B$7-0.5*Inputs!$B$8^2)*$B$2+Inputs!$B$8*SQRT($B$2)*MC_Shocks!E282)</f>
        <v>575.431792392278</v>
      </c>
      <c r="H285" s="0" t="n">
        <f aca="false">G285*EXP((Inputs!$B$6-Inputs!$B$7-0.5*Inputs!$B$8^2)*$B$2+Inputs!$B$8*SQRT($B$2)*MC_Shocks!F282)</f>
        <v>577.177770233944</v>
      </c>
      <c r="I285" s="0" t="n">
        <f aca="false">H285*EXP((Inputs!$B$6-Inputs!$B$7-0.5*Inputs!$B$8^2)*$B$2+Inputs!$B$8*SQRT($B$2)*MC_Shocks!G282)</f>
        <v>578.418502726781</v>
      </c>
      <c r="J285" s="0" t="n">
        <f aca="false">I285*EXP((Inputs!$B$6-Inputs!$B$7-0.5*Inputs!$B$8^2)*$B$2+Inputs!$B$8*SQRT($B$2)*MC_Shocks!H282)</f>
        <v>571.18319034389</v>
      </c>
      <c r="K285" s="0" t="n">
        <f aca="false">J285*EXP((Inputs!$B$6-Inputs!$B$7-0.5*Inputs!$B$8^2)*$B$2+Inputs!$B$8*SQRT($B$2)*MC_Shocks!I282)</f>
        <v>568.700854888539</v>
      </c>
      <c r="L285" s="0" t="n">
        <f aca="false">K285*EXP((Inputs!$B$6-Inputs!$B$7-0.5*Inputs!$B$8^2)*$B$2+Inputs!$B$8*SQRT($B$2)*MC_Shocks!J282)</f>
        <v>570.089245197087</v>
      </c>
      <c r="M285" s="0" t="n">
        <f aca="false">L285*EXP((Inputs!$B$6-Inputs!$B$7-0.5*Inputs!$B$8^2)*$B$2+Inputs!$B$8*SQRT($B$2)*MC_Shocks!K282)</f>
        <v>566.999450569026</v>
      </c>
      <c r="N285" s="0" t="n">
        <f aca="false">M285*EXP((Inputs!$B$6-Inputs!$B$7-0.5*Inputs!$B$8^2)*$B$2+Inputs!$B$8*SQRT($B$2)*MC_Shocks!L282)</f>
        <v>568.55658347486</v>
      </c>
      <c r="O285" s="0" t="n">
        <f aca="false">N285*EXP((Inputs!$B$6-Inputs!$B$7-0.5*Inputs!$B$8^2)*$B$2+Inputs!$B$8*SQRT($B$2)*MC_Shocks!M282)</f>
        <v>563.34307677852</v>
      </c>
      <c r="P285" s="0" t="n">
        <f aca="false">O285*EXP((Inputs!$B$6-Inputs!$B$7-0.5*Inputs!$B$8^2)*$B$2+Inputs!$B$8*SQRT($B$2)*MC_Shocks!N282)</f>
        <v>561.746559133783</v>
      </c>
      <c r="Q285" s="0" t="n">
        <f aca="false">P285*EXP((Inputs!$B$6-Inputs!$B$7-0.5*Inputs!$B$8^2)*$B$2+Inputs!$B$8*SQRT($B$2)*MC_Shocks!O282)</f>
        <v>562.277970599068</v>
      </c>
      <c r="R285" s="0" t="n">
        <f aca="false">Q285*EXP((Inputs!$B$6-Inputs!$B$7-0.5*Inputs!$B$8^2)*$B$2+Inputs!$B$8*SQRT($B$2)*MC_Shocks!P282)</f>
        <v>560.337311318466</v>
      </c>
      <c r="S285" s="0" t="n">
        <f aca="false">R285*EXP((Inputs!$B$6-Inputs!$B$7-0.5*Inputs!$B$8^2)*$B$2+Inputs!$B$8*SQRT($B$2)*MC_Shocks!Q282)</f>
        <v>567.417276796305</v>
      </c>
      <c r="T285" s="0" t="n">
        <f aca="false">S285*EXP((Inputs!$B$6-Inputs!$B$7-0.5*Inputs!$B$8^2)*$B$2+Inputs!$B$8*SQRT($B$2)*MC_Shocks!R282)</f>
        <v>572.565936116203</v>
      </c>
      <c r="U285" s="0" t="n">
        <f aca="false">T285*EXP((Inputs!$B$6-Inputs!$B$7-0.5*Inputs!$B$8^2)*$B$2+Inputs!$B$8*SQRT($B$2)*MC_Shocks!S282)</f>
        <v>578.069202640784</v>
      </c>
      <c r="V285" s="0" t="n">
        <f aca="false">U285*EXP((Inputs!$B$6-Inputs!$B$7-0.5*Inputs!$B$8^2)*$B$2+Inputs!$B$8*SQRT($B$2)*MC_Shocks!T282)</f>
        <v>577.468534374751</v>
      </c>
      <c r="W285" s="0" t="n">
        <f aca="false">V285*EXP((Inputs!$B$6-Inputs!$B$7-0.5*Inputs!$B$8^2)*$B$2+Inputs!$B$8*SQRT($B$2)*MC_Shocks!U282)</f>
        <v>569.63984417787</v>
      </c>
      <c r="X285" s="0" t="n">
        <f aca="false">W285*EXP((Inputs!$B$6-Inputs!$B$7-0.5*Inputs!$B$8^2)*$B$2+Inputs!$B$8*SQRT($B$2)*MC_Shocks!V282)</f>
        <v>559.698261366355</v>
      </c>
      <c r="Y285" s="0" t="n">
        <f aca="false">X285*EXP((Inputs!$B$6-Inputs!$B$7-0.5*Inputs!$B$8^2)*$B$2+Inputs!$B$8*SQRT($B$2)*MC_Shocks!W282)</f>
        <v>556.924962016991</v>
      </c>
      <c r="Z285" s="0" t="n">
        <f aca="false">Y285*EXP((Inputs!$B$6-Inputs!$B$7-0.5*Inputs!$B$8^2)*$B$2+Inputs!$B$8*SQRT($B$2)*MC_Shocks!X282)</f>
        <v>554.768916729163</v>
      </c>
      <c r="AA285" s="0" t="n">
        <f aca="false">Z285*EXP((Inputs!$B$6-Inputs!$B$7-0.5*Inputs!$B$8^2)*$B$2+Inputs!$B$8*SQRT($B$2)*MC_Shocks!Y282)</f>
        <v>562.805281336241</v>
      </c>
      <c r="AB285" s="0" t="n">
        <f aca="false">AA285*EXP((Inputs!$B$6-Inputs!$B$7-0.5*Inputs!$B$8^2)*$B$2+Inputs!$B$8*SQRT($B$2)*MC_Shocks!Z282)</f>
        <v>565.286706192306</v>
      </c>
      <c r="AC285" s="0" t="n">
        <f aca="false">AB285*EXP((Inputs!$B$6-Inputs!$B$7-0.5*Inputs!$B$8^2)*$B$2+Inputs!$B$8*SQRT($B$2)*MC_Shocks!AA282)</f>
        <v>568.884162472676</v>
      </c>
      <c r="AD285" s="0" t="n">
        <f aca="false">AC285*EXP((Inputs!$B$6-Inputs!$B$7-0.5*Inputs!$B$8^2)*$B$2+Inputs!$B$8*SQRT($B$2)*MC_Shocks!AB282)</f>
        <v>571.746848004879</v>
      </c>
      <c r="AE285" s="0" t="n">
        <f aca="false">AD285*EXP((Inputs!$B$6-Inputs!$B$7-0.5*Inputs!$B$8^2)*$B$2+Inputs!$B$8*SQRT($B$2)*MC_Shocks!AC282)</f>
        <v>572.564003716952</v>
      </c>
      <c r="AF285" s="0" t="n">
        <f aca="false">AE285*EXP((Inputs!$B$6-Inputs!$B$7-0.5*Inputs!$B$8^2)*$B$2+Inputs!$B$8*SQRT($B$2)*MC_Shocks!AD282)</f>
        <v>574.766533651492</v>
      </c>
      <c r="AG285" s="0" t="n">
        <f aca="false">AF285*EXP((Inputs!$B$6-Inputs!$B$7-0.5*Inputs!$B$8^2)*$B$2+Inputs!$B$8*SQRT($B$2)*MC_Shocks!AE282)</f>
        <v>583.917651858723</v>
      </c>
      <c r="AH285" s="0" t="n">
        <f aca="false">AG285*EXP((Inputs!$B$6-Inputs!$B$7-0.5*Inputs!$B$8^2)*$B$2+Inputs!$B$8*SQRT($B$2)*MC_Shocks!AF282)</f>
        <v>580.51819866616</v>
      </c>
      <c r="AI285" s="0" t="n">
        <f aca="false">AH285*EXP((Inputs!$B$6-Inputs!$B$7-0.5*Inputs!$B$8^2)*$B$2+Inputs!$B$8*SQRT($B$2)*MC_Shocks!AG282)</f>
        <v>585.534735159244</v>
      </c>
      <c r="AJ285" s="0" t="n">
        <f aca="false">AI285*EXP((Inputs!$B$6-Inputs!$B$7-0.5*Inputs!$B$8^2)*$B$2+Inputs!$B$8*SQRT($B$2)*MC_Shocks!AH282)</f>
        <v>584.479611638903</v>
      </c>
      <c r="AK285" s="0" t="n">
        <f aca="false">AJ285*EXP((Inputs!$B$6-Inputs!$B$7-0.5*Inputs!$B$8^2)*$B$2+Inputs!$B$8*SQRT($B$2)*MC_Shocks!AI282)</f>
        <v>574.99572697178</v>
      </c>
      <c r="AL285" s="0" t="n">
        <f aca="false">AK285*EXP((Inputs!$B$6-Inputs!$B$7-0.5*Inputs!$B$8^2)*$B$2+Inputs!$B$8*SQRT($B$2)*MC_Shocks!AJ282)</f>
        <v>579.259393142754</v>
      </c>
      <c r="AM285" s="0" t="n">
        <f aca="false">AL285*EXP((Inputs!$B$6-Inputs!$B$7-0.5*Inputs!$B$8^2)*$B$2+Inputs!$B$8*SQRT($B$2)*MC_Shocks!AK282)</f>
        <v>591.059907813925</v>
      </c>
      <c r="AN285" s="0" t="n">
        <f aca="false">AM285*EXP((Inputs!$B$6-Inputs!$B$7-0.5*Inputs!$B$8^2)*$B$2+Inputs!$B$8*SQRT($B$2)*MC_Shocks!AL282)</f>
        <v>592.458345258477</v>
      </c>
      <c r="AO285" s="0" t="n">
        <f aca="false">AN285*EXP((Inputs!$B$6-Inputs!$B$7-0.5*Inputs!$B$8^2)*$B$2+Inputs!$B$8*SQRT($B$2)*MC_Shocks!AM282)</f>
        <v>587.361823942332</v>
      </c>
      <c r="AP285" s="0" t="n">
        <f aca="false">AO285*EXP((Inputs!$B$6-Inputs!$B$7-0.5*Inputs!$B$8^2)*$B$2+Inputs!$B$8*SQRT($B$2)*MC_Shocks!AN282)</f>
        <v>578.361935589487</v>
      </c>
      <c r="AQ285" s="0" t="n">
        <f aca="false">AP285*EXP((Inputs!$B$6-Inputs!$B$7-0.5*Inputs!$B$8^2)*$B$2+Inputs!$B$8*SQRT($B$2)*MC_Shocks!AO282)</f>
        <v>584.085955173149</v>
      </c>
      <c r="AR285" s="0" t="n">
        <f aca="false">AQ285*EXP((Inputs!$B$6-Inputs!$B$7-0.5*Inputs!$B$8^2)*$B$2+Inputs!$B$8*SQRT($B$2)*MC_Shocks!AP282)</f>
        <v>581.843893584936</v>
      </c>
      <c r="AS285" s="0" t="n">
        <f aca="false">AR285*EXP((Inputs!$B$6-Inputs!$B$7-0.5*Inputs!$B$8^2)*$B$2+Inputs!$B$8*SQRT($B$2)*MC_Shocks!AQ282)</f>
        <v>584.050706399486</v>
      </c>
      <c r="AT285" s="0" t="n">
        <f aca="false">AS285*EXP((Inputs!$B$6-Inputs!$B$7-0.5*Inputs!$B$8^2)*$B$2+Inputs!$B$8*SQRT($B$2)*MC_Shocks!AR282)</f>
        <v>584.596939209003</v>
      </c>
      <c r="AU285" s="0" t="n">
        <f aca="false">AT285*EXP((Inputs!$B$6-Inputs!$B$7-0.5*Inputs!$B$8^2)*$B$2+Inputs!$B$8*SQRT($B$2)*MC_Shocks!AS282)</f>
        <v>572.51530694091</v>
      </c>
      <c r="AV285" s="0" t="n">
        <f aca="false">AU285*EXP((Inputs!$B$6-Inputs!$B$7-0.5*Inputs!$B$8^2)*$B$2+Inputs!$B$8*SQRT($B$2)*MC_Shocks!AT282)</f>
        <v>579.436920218061</v>
      </c>
      <c r="AW285" s="0" t="n">
        <f aca="false">AV285*EXP((Inputs!$B$6-Inputs!$B$7-0.5*Inputs!$B$8^2)*$B$2+Inputs!$B$8*SQRT($B$2)*MC_Shocks!AU282)</f>
        <v>578.326290398921</v>
      </c>
      <c r="AX285" s="0" t="n">
        <f aca="false">AW285*EXP((Inputs!$B$6-Inputs!$B$7-0.5*Inputs!$B$8^2)*$B$2+Inputs!$B$8*SQRT($B$2)*MC_Shocks!AV282)</f>
        <v>576.238917307222</v>
      </c>
      <c r="AY285" s="0" t="n">
        <f aca="false">AX285*EXP((Inputs!$B$6-Inputs!$B$7-0.5*Inputs!$B$8^2)*$B$2+Inputs!$B$8*SQRT($B$2)*MC_Shocks!AW282)</f>
        <v>571.350689768932</v>
      </c>
      <c r="AZ285" s="0" t="n">
        <f aca="false">AY285*EXP((Inputs!$B$6-Inputs!$B$7-0.5*Inputs!$B$8^2)*$B$2+Inputs!$B$8*SQRT($B$2)*MC_Shocks!AX282)</f>
        <v>570.960608285898</v>
      </c>
      <c r="BA285" s="0" t="n">
        <f aca="false">AZ285*EXP((Inputs!$B$6-Inputs!$B$7-0.5*Inputs!$B$8^2)*$B$2+Inputs!$B$8*SQRT($B$2)*MC_Shocks!AY282)</f>
        <v>569.620753608354</v>
      </c>
      <c r="BB285" s="0" t="n">
        <f aca="false">BA285*EXP((Inputs!$B$6-Inputs!$B$7-0.5*Inputs!$B$8^2)*$B$2+Inputs!$B$8*SQRT($B$2)*MC_Shocks!AZ282)</f>
        <v>571.447179911373</v>
      </c>
      <c r="BC285" s="0" t="n">
        <f aca="false">BB285*EXP((Inputs!$B$6-Inputs!$B$7-0.5*Inputs!$B$8^2)*$B$2+Inputs!$B$8*SQRT($B$2)*MC_Shocks!BA282)</f>
        <v>570.282247630532</v>
      </c>
      <c r="BD285" s="0" t="n">
        <f aca="false">BC285*EXP((Inputs!$B$6-Inputs!$B$7-0.5*Inputs!$B$8^2)*$B$2+Inputs!$B$8*SQRT($B$2)*MC_Shocks!BB282)</f>
        <v>571.890916743682</v>
      </c>
      <c r="BE285" s="0" t="n">
        <f aca="false">BD285*EXP((Inputs!$B$6-Inputs!$B$7-0.5*Inputs!$B$8^2)*$B$2+Inputs!$B$8*SQRT($B$2)*MC_Shocks!BC282)</f>
        <v>569.131600016694</v>
      </c>
      <c r="BF285" s="0" t="n">
        <f aca="false">BE285*EXP((Inputs!$B$6-Inputs!$B$7-0.5*Inputs!$B$8^2)*$B$2+Inputs!$B$8*SQRT($B$2)*MC_Shocks!BD282)</f>
        <v>570.856647206731</v>
      </c>
      <c r="BG285" s="0" t="n">
        <f aca="false">BF285*EXP((Inputs!$B$6-Inputs!$B$7-0.5*Inputs!$B$8^2)*$B$2+Inputs!$B$8*SQRT($B$2)*MC_Shocks!BE282)</f>
        <v>569.205157684397</v>
      </c>
      <c r="BH285" s="0" t="n">
        <f aca="false">BG285*EXP((Inputs!$B$6-Inputs!$B$7-0.5*Inputs!$B$8^2)*$B$2+Inputs!$B$8*SQRT($B$2)*MC_Shocks!BF282)</f>
        <v>569.3910155609</v>
      </c>
      <c r="BI285" s="0" t="n">
        <f aca="false">BH285*EXP((Inputs!$B$6-Inputs!$B$7-0.5*Inputs!$B$8^2)*$B$2+Inputs!$B$8*SQRT($B$2)*MC_Shocks!BG282)</f>
        <v>564.380579878421</v>
      </c>
      <c r="BJ285" s="0" t="n">
        <f aca="false">BI285*EXP((Inputs!$B$6-Inputs!$B$7-0.5*Inputs!$B$8^2)*$B$2+Inputs!$B$8*SQRT($B$2)*MC_Shocks!BH282)</f>
        <v>564.663988191356</v>
      </c>
      <c r="BK285" s="0" t="n">
        <f aca="false">BJ285*EXP((Inputs!$B$6-Inputs!$B$7-0.5*Inputs!$B$8^2)*$B$2+Inputs!$B$8*SQRT($B$2)*MC_Shocks!BI282)</f>
        <v>572.716350116394</v>
      </c>
      <c r="BL285" s="0" t="n">
        <f aca="false">BK285*EXP((Inputs!$B$6-Inputs!$B$7-0.5*Inputs!$B$8^2)*$B$2+Inputs!$B$8*SQRT($B$2)*MC_Shocks!BJ282)</f>
        <v>567.065105620618</v>
      </c>
      <c r="BM285" s="0" t="n">
        <f aca="false">BL285*EXP((Inputs!$B$6-Inputs!$B$7-0.5*Inputs!$B$8^2)*$B$2+Inputs!$B$8*SQRT($B$2)*MC_Shocks!BK282)</f>
        <v>571.208098277428</v>
      </c>
      <c r="BN285" s="0" t="n">
        <f aca="false">AVERAGE(C285:BM285)</f>
        <v>572.924039300071</v>
      </c>
      <c r="BO285" s="0" t="n">
        <f aca="false">MAX(B285:BM285)</f>
        <v>592.458345258477</v>
      </c>
      <c r="BP285" s="0" t="n">
        <f aca="false">MAX(BM285-Inputs!$B$4,0)</f>
        <v>0</v>
      </c>
      <c r="BQ285" s="0" t="n">
        <f aca="false">MAX(Inputs!$B$4-BM285,0)</f>
        <v>3.79190172257233</v>
      </c>
      <c r="BR285" s="0" t="n">
        <f aca="false">MAX(BN285-Inputs!$B$4,0)</f>
        <v>0</v>
      </c>
      <c r="BS285" s="0" t="n">
        <f aca="false">IF(BO285&gt;=Inputs!$B$9,0,MAX(BM285-Inputs!$B$4,0))</f>
        <v>0</v>
      </c>
    </row>
    <row r="286" customFormat="false" ht="15" hidden="false" customHeight="false" outlineLevel="0" collapsed="false">
      <c r="A286" s="0" t="n">
        <v>282</v>
      </c>
      <c r="B286" s="0" t="n">
        <f aca="false">Inputs!$B$3</f>
        <v>574.788024902344</v>
      </c>
      <c r="C286" s="0" t="n">
        <f aca="false">B286*EXP((Inputs!$B$6-Inputs!$B$7-0.5*Inputs!$B$8^2)*$B$2+Inputs!$B$8*SQRT($B$2)*MC_Shocks!A283)</f>
        <v>577.831296242529</v>
      </c>
      <c r="D286" s="0" t="n">
        <f aca="false">C286*EXP((Inputs!$B$6-Inputs!$B$7-0.5*Inputs!$B$8^2)*$B$2+Inputs!$B$8*SQRT($B$2)*MC_Shocks!B283)</f>
        <v>580.622983496897</v>
      </c>
      <c r="E286" s="0" t="n">
        <f aca="false">D286*EXP((Inputs!$B$6-Inputs!$B$7-0.5*Inputs!$B$8^2)*$B$2+Inputs!$B$8*SQRT($B$2)*MC_Shocks!C283)</f>
        <v>574.380805476959</v>
      </c>
      <c r="F286" s="0" t="n">
        <f aca="false">E286*EXP((Inputs!$B$6-Inputs!$B$7-0.5*Inputs!$B$8^2)*$B$2+Inputs!$B$8*SQRT($B$2)*MC_Shocks!D283)</f>
        <v>584.25010226212</v>
      </c>
      <c r="G286" s="0" t="n">
        <f aca="false">F286*EXP((Inputs!$B$6-Inputs!$B$7-0.5*Inputs!$B$8^2)*$B$2+Inputs!$B$8*SQRT($B$2)*MC_Shocks!E283)</f>
        <v>569.940425945005</v>
      </c>
      <c r="H286" s="0" t="n">
        <f aca="false">G286*EXP((Inputs!$B$6-Inputs!$B$7-0.5*Inputs!$B$8^2)*$B$2+Inputs!$B$8*SQRT($B$2)*MC_Shocks!F283)</f>
        <v>565.2389204049</v>
      </c>
      <c r="I286" s="0" t="n">
        <f aca="false">H286*EXP((Inputs!$B$6-Inputs!$B$7-0.5*Inputs!$B$8^2)*$B$2+Inputs!$B$8*SQRT($B$2)*MC_Shocks!G283)</f>
        <v>564.292024737733</v>
      </c>
      <c r="J286" s="0" t="n">
        <f aca="false">I286*EXP((Inputs!$B$6-Inputs!$B$7-0.5*Inputs!$B$8^2)*$B$2+Inputs!$B$8*SQRT($B$2)*MC_Shocks!H283)</f>
        <v>564.591065681227</v>
      </c>
      <c r="K286" s="0" t="n">
        <f aca="false">J286*EXP((Inputs!$B$6-Inputs!$B$7-0.5*Inputs!$B$8^2)*$B$2+Inputs!$B$8*SQRT($B$2)*MC_Shocks!I283)</f>
        <v>563.366689665326</v>
      </c>
      <c r="L286" s="0" t="n">
        <f aca="false">K286*EXP((Inputs!$B$6-Inputs!$B$7-0.5*Inputs!$B$8^2)*$B$2+Inputs!$B$8*SQRT($B$2)*MC_Shocks!J283)</f>
        <v>561.095438829861</v>
      </c>
      <c r="M286" s="0" t="n">
        <f aca="false">L286*EXP((Inputs!$B$6-Inputs!$B$7-0.5*Inputs!$B$8^2)*$B$2+Inputs!$B$8*SQRT($B$2)*MC_Shocks!K283)</f>
        <v>558.283485214773</v>
      </c>
      <c r="N286" s="0" t="n">
        <f aca="false">M286*EXP((Inputs!$B$6-Inputs!$B$7-0.5*Inputs!$B$8^2)*$B$2+Inputs!$B$8*SQRT($B$2)*MC_Shocks!L283)</f>
        <v>555.88064867941</v>
      </c>
      <c r="O286" s="0" t="n">
        <f aca="false">N286*EXP((Inputs!$B$6-Inputs!$B$7-0.5*Inputs!$B$8^2)*$B$2+Inputs!$B$8*SQRT($B$2)*MC_Shocks!M283)</f>
        <v>555.538158131246</v>
      </c>
      <c r="P286" s="0" t="n">
        <f aca="false">O286*EXP((Inputs!$B$6-Inputs!$B$7-0.5*Inputs!$B$8^2)*$B$2+Inputs!$B$8*SQRT($B$2)*MC_Shocks!N283)</f>
        <v>556.461009199869</v>
      </c>
      <c r="Q286" s="0" t="n">
        <f aca="false">P286*EXP((Inputs!$B$6-Inputs!$B$7-0.5*Inputs!$B$8^2)*$B$2+Inputs!$B$8*SQRT($B$2)*MC_Shocks!O283)</f>
        <v>557.181743527967</v>
      </c>
      <c r="R286" s="0" t="n">
        <f aca="false">Q286*EXP((Inputs!$B$6-Inputs!$B$7-0.5*Inputs!$B$8^2)*$B$2+Inputs!$B$8*SQRT($B$2)*MC_Shocks!P283)</f>
        <v>558.096565690306</v>
      </c>
      <c r="S286" s="0" t="n">
        <f aca="false">R286*EXP((Inputs!$B$6-Inputs!$B$7-0.5*Inputs!$B$8^2)*$B$2+Inputs!$B$8*SQRT($B$2)*MC_Shocks!Q283)</f>
        <v>553.151640366766</v>
      </c>
      <c r="T286" s="0" t="n">
        <f aca="false">S286*EXP((Inputs!$B$6-Inputs!$B$7-0.5*Inputs!$B$8^2)*$B$2+Inputs!$B$8*SQRT($B$2)*MC_Shocks!R283)</f>
        <v>550.605093440684</v>
      </c>
      <c r="U286" s="0" t="n">
        <f aca="false">T286*EXP((Inputs!$B$6-Inputs!$B$7-0.5*Inputs!$B$8^2)*$B$2+Inputs!$B$8*SQRT($B$2)*MC_Shocks!S283)</f>
        <v>563.652631072695</v>
      </c>
      <c r="V286" s="0" t="n">
        <f aca="false">U286*EXP((Inputs!$B$6-Inputs!$B$7-0.5*Inputs!$B$8^2)*$B$2+Inputs!$B$8*SQRT($B$2)*MC_Shocks!T283)</f>
        <v>560.780325309008</v>
      </c>
      <c r="W286" s="0" t="n">
        <f aca="false">V286*EXP((Inputs!$B$6-Inputs!$B$7-0.5*Inputs!$B$8^2)*$B$2+Inputs!$B$8*SQRT($B$2)*MC_Shocks!U283)</f>
        <v>559.967499214859</v>
      </c>
      <c r="X286" s="0" t="n">
        <f aca="false">W286*EXP((Inputs!$B$6-Inputs!$B$7-0.5*Inputs!$B$8^2)*$B$2+Inputs!$B$8*SQRT($B$2)*MC_Shocks!V283)</f>
        <v>560.103444213124</v>
      </c>
      <c r="Y286" s="0" t="n">
        <f aca="false">X286*EXP((Inputs!$B$6-Inputs!$B$7-0.5*Inputs!$B$8^2)*$B$2+Inputs!$B$8*SQRT($B$2)*MC_Shocks!W283)</f>
        <v>561.885401918514</v>
      </c>
      <c r="Z286" s="0" t="n">
        <f aca="false">Y286*EXP((Inputs!$B$6-Inputs!$B$7-0.5*Inputs!$B$8^2)*$B$2+Inputs!$B$8*SQRT($B$2)*MC_Shocks!X283)</f>
        <v>556.949573377958</v>
      </c>
      <c r="AA286" s="0" t="n">
        <f aca="false">Z286*EXP((Inputs!$B$6-Inputs!$B$7-0.5*Inputs!$B$8^2)*$B$2+Inputs!$B$8*SQRT($B$2)*MC_Shocks!Y283)</f>
        <v>552.830995316673</v>
      </c>
      <c r="AB286" s="0" t="n">
        <f aca="false">AA286*EXP((Inputs!$B$6-Inputs!$B$7-0.5*Inputs!$B$8^2)*$B$2+Inputs!$B$8*SQRT($B$2)*MC_Shocks!Z283)</f>
        <v>556.283400018548</v>
      </c>
      <c r="AC286" s="0" t="n">
        <f aca="false">AB286*EXP((Inputs!$B$6-Inputs!$B$7-0.5*Inputs!$B$8^2)*$B$2+Inputs!$B$8*SQRT($B$2)*MC_Shocks!AA283)</f>
        <v>554.542292035422</v>
      </c>
      <c r="AD286" s="0" t="n">
        <f aca="false">AC286*EXP((Inputs!$B$6-Inputs!$B$7-0.5*Inputs!$B$8^2)*$B$2+Inputs!$B$8*SQRT($B$2)*MC_Shocks!AB283)</f>
        <v>558.886000212146</v>
      </c>
      <c r="AE286" s="0" t="n">
        <f aca="false">AD286*EXP((Inputs!$B$6-Inputs!$B$7-0.5*Inputs!$B$8^2)*$B$2+Inputs!$B$8*SQRT($B$2)*MC_Shocks!AC283)</f>
        <v>565.089599592793</v>
      </c>
      <c r="AF286" s="0" t="n">
        <f aca="false">AE286*EXP((Inputs!$B$6-Inputs!$B$7-0.5*Inputs!$B$8^2)*$B$2+Inputs!$B$8*SQRT($B$2)*MC_Shocks!AD283)</f>
        <v>567.959636063832</v>
      </c>
      <c r="AG286" s="0" t="n">
        <f aca="false">AF286*EXP((Inputs!$B$6-Inputs!$B$7-0.5*Inputs!$B$8^2)*$B$2+Inputs!$B$8*SQRT($B$2)*MC_Shocks!AE283)</f>
        <v>564.140507293011</v>
      </c>
      <c r="AH286" s="0" t="n">
        <f aca="false">AG286*EXP((Inputs!$B$6-Inputs!$B$7-0.5*Inputs!$B$8^2)*$B$2+Inputs!$B$8*SQRT($B$2)*MC_Shocks!AF283)</f>
        <v>559.943883570437</v>
      </c>
      <c r="AI286" s="0" t="n">
        <f aca="false">AH286*EXP((Inputs!$B$6-Inputs!$B$7-0.5*Inputs!$B$8^2)*$B$2+Inputs!$B$8*SQRT($B$2)*MC_Shocks!AG283)</f>
        <v>557.721989708447</v>
      </c>
      <c r="AJ286" s="0" t="n">
        <f aca="false">AI286*EXP((Inputs!$B$6-Inputs!$B$7-0.5*Inputs!$B$8^2)*$B$2+Inputs!$B$8*SQRT($B$2)*MC_Shocks!AH283)</f>
        <v>554.575403950003</v>
      </c>
      <c r="AK286" s="0" t="n">
        <f aca="false">AJ286*EXP((Inputs!$B$6-Inputs!$B$7-0.5*Inputs!$B$8^2)*$B$2+Inputs!$B$8*SQRT($B$2)*MC_Shocks!AI283)</f>
        <v>552.361259887871</v>
      </c>
      <c r="AL286" s="0" t="n">
        <f aca="false">AK286*EXP((Inputs!$B$6-Inputs!$B$7-0.5*Inputs!$B$8^2)*$B$2+Inputs!$B$8*SQRT($B$2)*MC_Shocks!AJ283)</f>
        <v>555.231678128809</v>
      </c>
      <c r="AM286" s="0" t="n">
        <f aca="false">AL286*EXP((Inputs!$B$6-Inputs!$B$7-0.5*Inputs!$B$8^2)*$B$2+Inputs!$B$8*SQRT($B$2)*MC_Shocks!AK283)</f>
        <v>553.384671244041</v>
      </c>
      <c r="AN286" s="0" t="n">
        <f aca="false">AM286*EXP((Inputs!$B$6-Inputs!$B$7-0.5*Inputs!$B$8^2)*$B$2+Inputs!$B$8*SQRT($B$2)*MC_Shocks!AL283)</f>
        <v>549.933893803834</v>
      </c>
      <c r="AO286" s="0" t="n">
        <f aca="false">AN286*EXP((Inputs!$B$6-Inputs!$B$7-0.5*Inputs!$B$8^2)*$B$2+Inputs!$B$8*SQRT($B$2)*MC_Shocks!AM283)</f>
        <v>546.704612005781</v>
      </c>
      <c r="AP286" s="0" t="n">
        <f aca="false">AO286*EXP((Inputs!$B$6-Inputs!$B$7-0.5*Inputs!$B$8^2)*$B$2+Inputs!$B$8*SQRT($B$2)*MC_Shocks!AN283)</f>
        <v>541.623638473973</v>
      </c>
      <c r="AQ286" s="0" t="n">
        <f aca="false">AP286*EXP((Inputs!$B$6-Inputs!$B$7-0.5*Inputs!$B$8^2)*$B$2+Inputs!$B$8*SQRT($B$2)*MC_Shocks!AO283)</f>
        <v>538.639624553666</v>
      </c>
      <c r="AR286" s="0" t="n">
        <f aca="false">AQ286*EXP((Inputs!$B$6-Inputs!$B$7-0.5*Inputs!$B$8^2)*$B$2+Inputs!$B$8*SQRT($B$2)*MC_Shocks!AP283)</f>
        <v>537.190644936739</v>
      </c>
      <c r="AS286" s="0" t="n">
        <f aca="false">AR286*EXP((Inputs!$B$6-Inputs!$B$7-0.5*Inputs!$B$8^2)*$B$2+Inputs!$B$8*SQRT($B$2)*MC_Shocks!AQ283)</f>
        <v>532.699735630308</v>
      </c>
      <c r="AT286" s="0" t="n">
        <f aca="false">AS286*EXP((Inputs!$B$6-Inputs!$B$7-0.5*Inputs!$B$8^2)*$B$2+Inputs!$B$8*SQRT($B$2)*MC_Shocks!AR283)</f>
        <v>532.86208453773</v>
      </c>
      <c r="AU286" s="0" t="n">
        <f aca="false">AT286*EXP((Inputs!$B$6-Inputs!$B$7-0.5*Inputs!$B$8^2)*$B$2+Inputs!$B$8*SQRT($B$2)*MC_Shocks!AS283)</f>
        <v>536.653611375557</v>
      </c>
      <c r="AV286" s="0" t="n">
        <f aca="false">AU286*EXP((Inputs!$B$6-Inputs!$B$7-0.5*Inputs!$B$8^2)*$B$2+Inputs!$B$8*SQRT($B$2)*MC_Shocks!AT283)</f>
        <v>537.398967000934</v>
      </c>
      <c r="AW286" s="0" t="n">
        <f aca="false">AV286*EXP((Inputs!$B$6-Inputs!$B$7-0.5*Inputs!$B$8^2)*$B$2+Inputs!$B$8*SQRT($B$2)*MC_Shocks!AU283)</f>
        <v>540.635005768589</v>
      </c>
      <c r="AX286" s="0" t="n">
        <f aca="false">AW286*EXP((Inputs!$B$6-Inputs!$B$7-0.5*Inputs!$B$8^2)*$B$2+Inputs!$B$8*SQRT($B$2)*MC_Shocks!AV283)</f>
        <v>543.589776961207</v>
      </c>
      <c r="AY286" s="0" t="n">
        <f aca="false">AX286*EXP((Inputs!$B$6-Inputs!$B$7-0.5*Inputs!$B$8^2)*$B$2+Inputs!$B$8*SQRT($B$2)*MC_Shocks!AW283)</f>
        <v>544.264675626083</v>
      </c>
      <c r="AZ286" s="0" t="n">
        <f aca="false">AY286*EXP((Inputs!$B$6-Inputs!$B$7-0.5*Inputs!$B$8^2)*$B$2+Inputs!$B$8*SQRT($B$2)*MC_Shocks!AX283)</f>
        <v>547.748493781113</v>
      </c>
      <c r="BA286" s="0" t="n">
        <f aca="false">AZ286*EXP((Inputs!$B$6-Inputs!$B$7-0.5*Inputs!$B$8^2)*$B$2+Inputs!$B$8*SQRT($B$2)*MC_Shocks!AY283)</f>
        <v>549.140101617875</v>
      </c>
      <c r="BB286" s="0" t="n">
        <f aca="false">BA286*EXP((Inputs!$B$6-Inputs!$B$7-0.5*Inputs!$B$8^2)*$B$2+Inputs!$B$8*SQRT($B$2)*MC_Shocks!AZ283)</f>
        <v>557.504124848702</v>
      </c>
      <c r="BC286" s="0" t="n">
        <f aca="false">BB286*EXP((Inputs!$B$6-Inputs!$B$7-0.5*Inputs!$B$8^2)*$B$2+Inputs!$B$8*SQRT($B$2)*MC_Shocks!BA283)</f>
        <v>556.614098914789</v>
      </c>
      <c r="BD286" s="0" t="n">
        <f aca="false">BC286*EXP((Inputs!$B$6-Inputs!$B$7-0.5*Inputs!$B$8^2)*$B$2+Inputs!$B$8*SQRT($B$2)*MC_Shocks!BB283)</f>
        <v>556.661282156536</v>
      </c>
      <c r="BE286" s="0" t="n">
        <f aca="false">BD286*EXP((Inputs!$B$6-Inputs!$B$7-0.5*Inputs!$B$8^2)*$B$2+Inputs!$B$8*SQRT($B$2)*MC_Shocks!BC283)</f>
        <v>560.334094897921</v>
      </c>
      <c r="BF286" s="0" t="n">
        <f aca="false">BE286*EXP((Inputs!$B$6-Inputs!$B$7-0.5*Inputs!$B$8^2)*$B$2+Inputs!$B$8*SQRT($B$2)*MC_Shocks!BD283)</f>
        <v>557.46390755037</v>
      </c>
      <c r="BG286" s="0" t="n">
        <f aca="false">BF286*EXP((Inputs!$B$6-Inputs!$B$7-0.5*Inputs!$B$8^2)*$B$2+Inputs!$B$8*SQRT($B$2)*MC_Shocks!BE283)</f>
        <v>553.385232420782</v>
      </c>
      <c r="BH286" s="0" t="n">
        <f aca="false">BG286*EXP((Inputs!$B$6-Inputs!$B$7-0.5*Inputs!$B$8^2)*$B$2+Inputs!$B$8*SQRT($B$2)*MC_Shocks!BF283)</f>
        <v>560.540456499203</v>
      </c>
      <c r="BI286" s="0" t="n">
        <f aca="false">BH286*EXP((Inputs!$B$6-Inputs!$B$7-0.5*Inputs!$B$8^2)*$B$2+Inputs!$B$8*SQRT($B$2)*MC_Shocks!BG283)</f>
        <v>563.99557901059</v>
      </c>
      <c r="BJ286" s="0" t="n">
        <f aca="false">BI286*EXP((Inputs!$B$6-Inputs!$B$7-0.5*Inputs!$B$8^2)*$B$2+Inputs!$B$8*SQRT($B$2)*MC_Shocks!BH283)</f>
        <v>567.500889524946</v>
      </c>
      <c r="BK286" s="0" t="n">
        <f aca="false">BJ286*EXP((Inputs!$B$6-Inputs!$B$7-0.5*Inputs!$B$8^2)*$B$2+Inputs!$B$8*SQRT($B$2)*MC_Shocks!BI283)</f>
        <v>571.802046620994</v>
      </c>
      <c r="BL286" s="0" t="n">
        <f aca="false">BK286*EXP((Inputs!$B$6-Inputs!$B$7-0.5*Inputs!$B$8^2)*$B$2+Inputs!$B$8*SQRT($B$2)*MC_Shocks!BJ283)</f>
        <v>568.105417279155</v>
      </c>
      <c r="BM286" s="0" t="n">
        <f aca="false">BL286*EXP((Inputs!$B$6-Inputs!$B$7-0.5*Inputs!$B$8^2)*$B$2+Inputs!$B$8*SQRT($B$2)*MC_Shocks!BK283)</f>
        <v>569.03328979961</v>
      </c>
      <c r="BN286" s="0" t="n">
        <f aca="false">AVERAGE(C286:BM286)</f>
        <v>556.970215471726</v>
      </c>
      <c r="BO286" s="0" t="n">
        <f aca="false">MAX(B286:BM286)</f>
        <v>584.25010226212</v>
      </c>
      <c r="BP286" s="0" t="n">
        <f aca="false">MAX(BM286-Inputs!$B$4,0)</f>
        <v>0</v>
      </c>
      <c r="BQ286" s="0" t="n">
        <f aca="false">MAX(Inputs!$B$4-BM286,0)</f>
        <v>5.96671020038957</v>
      </c>
      <c r="BR286" s="0" t="n">
        <f aca="false">MAX(BN286-Inputs!$B$4,0)</f>
        <v>0</v>
      </c>
      <c r="BS286" s="0" t="n">
        <f aca="false">IF(BO286&gt;=Inputs!$B$9,0,MAX(BM286-Inputs!$B$4,0))</f>
        <v>0</v>
      </c>
    </row>
    <row r="287" customFormat="false" ht="15" hidden="false" customHeight="false" outlineLevel="0" collapsed="false">
      <c r="A287" s="0" t="n">
        <v>283</v>
      </c>
      <c r="B287" s="0" t="n">
        <f aca="false">Inputs!$B$3</f>
        <v>574.788024902344</v>
      </c>
      <c r="C287" s="0" t="n">
        <f aca="false">B287*EXP((Inputs!$B$6-Inputs!$B$7-0.5*Inputs!$B$8^2)*$B$2+Inputs!$B$8*SQRT($B$2)*MC_Shocks!A284)</f>
        <v>576.049753238323</v>
      </c>
      <c r="D287" s="0" t="n">
        <f aca="false">C287*EXP((Inputs!$B$6-Inputs!$B$7-0.5*Inputs!$B$8^2)*$B$2+Inputs!$B$8*SQRT($B$2)*MC_Shocks!B284)</f>
        <v>585.33534586059</v>
      </c>
      <c r="E287" s="0" t="n">
        <f aca="false">D287*EXP((Inputs!$B$6-Inputs!$B$7-0.5*Inputs!$B$8^2)*$B$2+Inputs!$B$8*SQRT($B$2)*MC_Shocks!C284)</f>
        <v>582.447181070679</v>
      </c>
      <c r="F287" s="0" t="n">
        <f aca="false">E287*EXP((Inputs!$B$6-Inputs!$B$7-0.5*Inputs!$B$8^2)*$B$2+Inputs!$B$8*SQRT($B$2)*MC_Shocks!D284)</f>
        <v>588.256937658537</v>
      </c>
      <c r="G287" s="0" t="n">
        <f aca="false">F287*EXP((Inputs!$B$6-Inputs!$B$7-0.5*Inputs!$B$8^2)*$B$2+Inputs!$B$8*SQRT($B$2)*MC_Shocks!E284)</f>
        <v>588.032786537141</v>
      </c>
      <c r="H287" s="0" t="n">
        <f aca="false">G287*EXP((Inputs!$B$6-Inputs!$B$7-0.5*Inputs!$B$8^2)*$B$2+Inputs!$B$8*SQRT($B$2)*MC_Shocks!F284)</f>
        <v>586.795638203997</v>
      </c>
      <c r="I287" s="0" t="n">
        <f aca="false">H287*EXP((Inputs!$B$6-Inputs!$B$7-0.5*Inputs!$B$8^2)*$B$2+Inputs!$B$8*SQRT($B$2)*MC_Shocks!G284)</f>
        <v>580.550556831641</v>
      </c>
      <c r="J287" s="0" t="n">
        <f aca="false">I287*EXP((Inputs!$B$6-Inputs!$B$7-0.5*Inputs!$B$8^2)*$B$2+Inputs!$B$8*SQRT($B$2)*MC_Shocks!H284)</f>
        <v>586.66504672189</v>
      </c>
      <c r="K287" s="0" t="n">
        <f aca="false">J287*EXP((Inputs!$B$6-Inputs!$B$7-0.5*Inputs!$B$8^2)*$B$2+Inputs!$B$8*SQRT($B$2)*MC_Shocks!I284)</f>
        <v>600.944171727679</v>
      </c>
      <c r="L287" s="0" t="n">
        <f aca="false">K287*EXP((Inputs!$B$6-Inputs!$B$7-0.5*Inputs!$B$8^2)*$B$2+Inputs!$B$8*SQRT($B$2)*MC_Shocks!J284)</f>
        <v>600.124956503082</v>
      </c>
      <c r="M287" s="0" t="n">
        <f aca="false">L287*EXP((Inputs!$B$6-Inputs!$B$7-0.5*Inputs!$B$8^2)*$B$2+Inputs!$B$8*SQRT($B$2)*MC_Shocks!K284)</f>
        <v>591.669875814406</v>
      </c>
      <c r="N287" s="0" t="n">
        <f aca="false">M287*EXP((Inputs!$B$6-Inputs!$B$7-0.5*Inputs!$B$8^2)*$B$2+Inputs!$B$8*SQRT($B$2)*MC_Shocks!L284)</f>
        <v>585.938392488922</v>
      </c>
      <c r="O287" s="0" t="n">
        <f aca="false">N287*EXP((Inputs!$B$6-Inputs!$B$7-0.5*Inputs!$B$8^2)*$B$2+Inputs!$B$8*SQRT($B$2)*MC_Shocks!M284)</f>
        <v>585.019839033099</v>
      </c>
      <c r="P287" s="0" t="n">
        <f aca="false">O287*EXP((Inputs!$B$6-Inputs!$B$7-0.5*Inputs!$B$8^2)*$B$2+Inputs!$B$8*SQRT($B$2)*MC_Shocks!N284)</f>
        <v>587.361349859792</v>
      </c>
      <c r="Q287" s="0" t="n">
        <f aca="false">P287*EXP((Inputs!$B$6-Inputs!$B$7-0.5*Inputs!$B$8^2)*$B$2+Inputs!$B$8*SQRT($B$2)*MC_Shocks!O284)</f>
        <v>583.66761802035</v>
      </c>
      <c r="R287" s="0" t="n">
        <f aca="false">Q287*EXP((Inputs!$B$6-Inputs!$B$7-0.5*Inputs!$B$8^2)*$B$2+Inputs!$B$8*SQRT($B$2)*MC_Shocks!P284)</f>
        <v>588.248280960045</v>
      </c>
      <c r="S287" s="0" t="n">
        <f aca="false">R287*EXP((Inputs!$B$6-Inputs!$B$7-0.5*Inputs!$B$8^2)*$B$2+Inputs!$B$8*SQRT($B$2)*MC_Shocks!Q284)</f>
        <v>586.084809624512</v>
      </c>
      <c r="T287" s="0" t="n">
        <f aca="false">S287*EXP((Inputs!$B$6-Inputs!$B$7-0.5*Inputs!$B$8^2)*$B$2+Inputs!$B$8*SQRT($B$2)*MC_Shocks!R284)</f>
        <v>583.79445373541</v>
      </c>
      <c r="U287" s="0" t="n">
        <f aca="false">T287*EXP((Inputs!$B$6-Inputs!$B$7-0.5*Inputs!$B$8^2)*$B$2+Inputs!$B$8*SQRT($B$2)*MC_Shocks!S284)</f>
        <v>578.959589762431</v>
      </c>
      <c r="V287" s="0" t="n">
        <f aca="false">U287*EXP((Inputs!$B$6-Inputs!$B$7-0.5*Inputs!$B$8^2)*$B$2+Inputs!$B$8*SQRT($B$2)*MC_Shocks!T284)</f>
        <v>566.476011396464</v>
      </c>
      <c r="W287" s="0" t="n">
        <f aca="false">V287*EXP((Inputs!$B$6-Inputs!$B$7-0.5*Inputs!$B$8^2)*$B$2+Inputs!$B$8*SQRT($B$2)*MC_Shocks!U284)</f>
        <v>564.768572729785</v>
      </c>
      <c r="X287" s="0" t="n">
        <f aca="false">W287*EXP((Inputs!$B$6-Inputs!$B$7-0.5*Inputs!$B$8^2)*$B$2+Inputs!$B$8*SQRT($B$2)*MC_Shocks!V284)</f>
        <v>567.106976919073</v>
      </c>
      <c r="Y287" s="0" t="n">
        <f aca="false">X287*EXP((Inputs!$B$6-Inputs!$B$7-0.5*Inputs!$B$8^2)*$B$2+Inputs!$B$8*SQRT($B$2)*MC_Shocks!W284)</f>
        <v>567.275550549526</v>
      </c>
      <c r="Z287" s="0" t="n">
        <f aca="false">Y287*EXP((Inputs!$B$6-Inputs!$B$7-0.5*Inputs!$B$8^2)*$B$2+Inputs!$B$8*SQRT($B$2)*MC_Shocks!X284)</f>
        <v>575.347095672329</v>
      </c>
      <c r="AA287" s="0" t="n">
        <f aca="false">Z287*EXP((Inputs!$B$6-Inputs!$B$7-0.5*Inputs!$B$8^2)*$B$2+Inputs!$B$8*SQRT($B$2)*MC_Shocks!Y284)</f>
        <v>578.581236688384</v>
      </c>
      <c r="AB287" s="0" t="n">
        <f aca="false">AA287*EXP((Inputs!$B$6-Inputs!$B$7-0.5*Inputs!$B$8^2)*$B$2+Inputs!$B$8*SQRT($B$2)*MC_Shocks!Z284)</f>
        <v>580.517596029817</v>
      </c>
      <c r="AC287" s="0" t="n">
        <f aca="false">AB287*EXP((Inputs!$B$6-Inputs!$B$7-0.5*Inputs!$B$8^2)*$B$2+Inputs!$B$8*SQRT($B$2)*MC_Shocks!AA284)</f>
        <v>582.9911540372</v>
      </c>
      <c r="AD287" s="0" t="n">
        <f aca="false">AC287*EXP((Inputs!$B$6-Inputs!$B$7-0.5*Inputs!$B$8^2)*$B$2+Inputs!$B$8*SQRT($B$2)*MC_Shocks!AB284)</f>
        <v>582.341890232545</v>
      </c>
      <c r="AE287" s="0" t="n">
        <f aca="false">AD287*EXP((Inputs!$B$6-Inputs!$B$7-0.5*Inputs!$B$8^2)*$B$2+Inputs!$B$8*SQRT($B$2)*MC_Shocks!AC284)</f>
        <v>586.208933867857</v>
      </c>
      <c r="AF287" s="0" t="n">
        <f aca="false">AE287*EXP((Inputs!$B$6-Inputs!$B$7-0.5*Inputs!$B$8^2)*$B$2+Inputs!$B$8*SQRT($B$2)*MC_Shocks!AD284)</f>
        <v>581.073644551413</v>
      </c>
      <c r="AG287" s="0" t="n">
        <f aca="false">AF287*EXP((Inputs!$B$6-Inputs!$B$7-0.5*Inputs!$B$8^2)*$B$2+Inputs!$B$8*SQRT($B$2)*MC_Shocks!AE284)</f>
        <v>581.127503903373</v>
      </c>
      <c r="AH287" s="0" t="n">
        <f aca="false">AG287*EXP((Inputs!$B$6-Inputs!$B$7-0.5*Inputs!$B$8^2)*$B$2+Inputs!$B$8*SQRT($B$2)*MC_Shocks!AF284)</f>
        <v>581.225203600518</v>
      </c>
      <c r="AI287" s="0" t="n">
        <f aca="false">AH287*EXP((Inputs!$B$6-Inputs!$B$7-0.5*Inputs!$B$8^2)*$B$2+Inputs!$B$8*SQRT($B$2)*MC_Shocks!AG284)</f>
        <v>582.794011706047</v>
      </c>
      <c r="AJ287" s="0" t="n">
        <f aca="false">AI287*EXP((Inputs!$B$6-Inputs!$B$7-0.5*Inputs!$B$8^2)*$B$2+Inputs!$B$8*SQRT($B$2)*MC_Shocks!AH284)</f>
        <v>582.13187144451</v>
      </c>
      <c r="AK287" s="0" t="n">
        <f aca="false">AJ287*EXP((Inputs!$B$6-Inputs!$B$7-0.5*Inputs!$B$8^2)*$B$2+Inputs!$B$8*SQRT($B$2)*MC_Shocks!AI284)</f>
        <v>578.388541914341</v>
      </c>
      <c r="AL287" s="0" t="n">
        <f aca="false">AK287*EXP((Inputs!$B$6-Inputs!$B$7-0.5*Inputs!$B$8^2)*$B$2+Inputs!$B$8*SQRT($B$2)*MC_Shocks!AJ284)</f>
        <v>582.435877923543</v>
      </c>
      <c r="AM287" s="0" t="n">
        <f aca="false">AL287*EXP((Inputs!$B$6-Inputs!$B$7-0.5*Inputs!$B$8^2)*$B$2+Inputs!$B$8*SQRT($B$2)*MC_Shocks!AK284)</f>
        <v>585.539847950369</v>
      </c>
      <c r="AN287" s="0" t="n">
        <f aca="false">AM287*EXP((Inputs!$B$6-Inputs!$B$7-0.5*Inputs!$B$8^2)*$B$2+Inputs!$B$8*SQRT($B$2)*MC_Shocks!AL284)</f>
        <v>587.007744535873</v>
      </c>
      <c r="AO287" s="0" t="n">
        <f aca="false">AN287*EXP((Inputs!$B$6-Inputs!$B$7-0.5*Inputs!$B$8^2)*$B$2+Inputs!$B$8*SQRT($B$2)*MC_Shocks!AM284)</f>
        <v>593.364619306084</v>
      </c>
      <c r="AP287" s="0" t="n">
        <f aca="false">AO287*EXP((Inputs!$B$6-Inputs!$B$7-0.5*Inputs!$B$8^2)*$B$2+Inputs!$B$8*SQRT($B$2)*MC_Shocks!AN284)</f>
        <v>597.289876452616</v>
      </c>
      <c r="AQ287" s="0" t="n">
        <f aca="false">AP287*EXP((Inputs!$B$6-Inputs!$B$7-0.5*Inputs!$B$8^2)*$B$2+Inputs!$B$8*SQRT($B$2)*MC_Shocks!AO284)</f>
        <v>599.60716756614</v>
      </c>
      <c r="AR287" s="0" t="n">
        <f aca="false">AQ287*EXP((Inputs!$B$6-Inputs!$B$7-0.5*Inputs!$B$8^2)*$B$2+Inputs!$B$8*SQRT($B$2)*MC_Shocks!AP284)</f>
        <v>595.518558294853</v>
      </c>
      <c r="AS287" s="0" t="n">
        <f aca="false">AR287*EXP((Inputs!$B$6-Inputs!$B$7-0.5*Inputs!$B$8^2)*$B$2+Inputs!$B$8*SQRT($B$2)*MC_Shocks!AQ284)</f>
        <v>594.33550994976</v>
      </c>
      <c r="AT287" s="0" t="n">
        <f aca="false">AS287*EXP((Inputs!$B$6-Inputs!$B$7-0.5*Inputs!$B$8^2)*$B$2+Inputs!$B$8*SQRT($B$2)*MC_Shocks!AR284)</f>
        <v>593.479443844593</v>
      </c>
      <c r="AU287" s="0" t="n">
        <f aca="false">AT287*EXP((Inputs!$B$6-Inputs!$B$7-0.5*Inputs!$B$8^2)*$B$2+Inputs!$B$8*SQRT($B$2)*MC_Shocks!AS284)</f>
        <v>589.542472280826</v>
      </c>
      <c r="AV287" s="0" t="n">
        <f aca="false">AU287*EXP((Inputs!$B$6-Inputs!$B$7-0.5*Inputs!$B$8^2)*$B$2+Inputs!$B$8*SQRT($B$2)*MC_Shocks!AT284)</f>
        <v>590.240958704641</v>
      </c>
      <c r="AW287" s="0" t="n">
        <f aca="false">AV287*EXP((Inputs!$B$6-Inputs!$B$7-0.5*Inputs!$B$8^2)*$B$2+Inputs!$B$8*SQRT($B$2)*MC_Shocks!AU284)</f>
        <v>588.47099749616</v>
      </c>
      <c r="AX287" s="0" t="n">
        <f aca="false">AW287*EXP((Inputs!$B$6-Inputs!$B$7-0.5*Inputs!$B$8^2)*$B$2+Inputs!$B$8*SQRT($B$2)*MC_Shocks!AV284)</f>
        <v>589.008623970827</v>
      </c>
      <c r="AY287" s="0" t="n">
        <f aca="false">AX287*EXP((Inputs!$B$6-Inputs!$B$7-0.5*Inputs!$B$8^2)*$B$2+Inputs!$B$8*SQRT($B$2)*MC_Shocks!AW284)</f>
        <v>587.82544631166</v>
      </c>
      <c r="AZ287" s="0" t="n">
        <f aca="false">AY287*EXP((Inputs!$B$6-Inputs!$B$7-0.5*Inputs!$B$8^2)*$B$2+Inputs!$B$8*SQRT($B$2)*MC_Shocks!AX284)</f>
        <v>590.604963370677</v>
      </c>
      <c r="BA287" s="0" t="n">
        <f aca="false">AZ287*EXP((Inputs!$B$6-Inputs!$B$7-0.5*Inputs!$B$8^2)*$B$2+Inputs!$B$8*SQRT($B$2)*MC_Shocks!AY284)</f>
        <v>602.199473825223</v>
      </c>
      <c r="BB287" s="0" t="n">
        <f aca="false">BA287*EXP((Inputs!$B$6-Inputs!$B$7-0.5*Inputs!$B$8^2)*$B$2+Inputs!$B$8*SQRT($B$2)*MC_Shocks!AZ284)</f>
        <v>602.898164695438</v>
      </c>
      <c r="BC287" s="0" t="n">
        <f aca="false">BB287*EXP((Inputs!$B$6-Inputs!$B$7-0.5*Inputs!$B$8^2)*$B$2+Inputs!$B$8*SQRT($B$2)*MC_Shocks!BA284)</f>
        <v>596.187982151328</v>
      </c>
      <c r="BD287" s="0" t="n">
        <f aca="false">BC287*EXP((Inputs!$B$6-Inputs!$B$7-0.5*Inputs!$B$8^2)*$B$2+Inputs!$B$8*SQRT($B$2)*MC_Shocks!BB284)</f>
        <v>591.879295109764</v>
      </c>
      <c r="BE287" s="0" t="n">
        <f aca="false">BD287*EXP((Inputs!$B$6-Inputs!$B$7-0.5*Inputs!$B$8^2)*$B$2+Inputs!$B$8*SQRT($B$2)*MC_Shocks!BC284)</f>
        <v>587.41913138569</v>
      </c>
      <c r="BF287" s="0" t="n">
        <f aca="false">BE287*EXP((Inputs!$B$6-Inputs!$B$7-0.5*Inputs!$B$8^2)*$B$2+Inputs!$B$8*SQRT($B$2)*MC_Shocks!BD284)</f>
        <v>581.741818667927</v>
      </c>
      <c r="BG287" s="0" t="n">
        <f aca="false">BF287*EXP((Inputs!$B$6-Inputs!$B$7-0.5*Inputs!$B$8^2)*$B$2+Inputs!$B$8*SQRT($B$2)*MC_Shocks!BE284)</f>
        <v>581.387651865051</v>
      </c>
      <c r="BH287" s="0" t="n">
        <f aca="false">BG287*EXP((Inputs!$B$6-Inputs!$B$7-0.5*Inputs!$B$8^2)*$B$2+Inputs!$B$8*SQRT($B$2)*MC_Shocks!BF284)</f>
        <v>580.53307669867</v>
      </c>
      <c r="BI287" s="0" t="n">
        <f aca="false">BH287*EXP((Inputs!$B$6-Inputs!$B$7-0.5*Inputs!$B$8^2)*$B$2+Inputs!$B$8*SQRT($B$2)*MC_Shocks!BG284)</f>
        <v>583.439589615013</v>
      </c>
      <c r="BJ287" s="0" t="n">
        <f aca="false">BI287*EXP((Inputs!$B$6-Inputs!$B$7-0.5*Inputs!$B$8^2)*$B$2+Inputs!$B$8*SQRT($B$2)*MC_Shocks!BH284)</f>
        <v>584.959513203129</v>
      </c>
      <c r="BK287" s="0" t="n">
        <f aca="false">BJ287*EXP((Inputs!$B$6-Inputs!$B$7-0.5*Inputs!$B$8^2)*$B$2+Inputs!$B$8*SQRT($B$2)*MC_Shocks!BI284)</f>
        <v>582.163930646811</v>
      </c>
      <c r="BL287" s="0" t="n">
        <f aca="false">BK287*EXP((Inputs!$B$6-Inputs!$B$7-0.5*Inputs!$B$8^2)*$B$2+Inputs!$B$8*SQRT($B$2)*MC_Shocks!BJ284)</f>
        <v>576.684910655808</v>
      </c>
      <c r="BM287" s="0" t="n">
        <f aca="false">BL287*EXP((Inputs!$B$6-Inputs!$B$7-0.5*Inputs!$B$8^2)*$B$2+Inputs!$B$8*SQRT($B$2)*MC_Shocks!BK284)</f>
        <v>577.377665242855</v>
      </c>
      <c r="BN287" s="0" t="n">
        <f aca="false">AVERAGE(C287:BM287)</f>
        <v>585.356296676461</v>
      </c>
      <c r="BO287" s="0" t="n">
        <f aca="false">MAX(B287:BM287)</f>
        <v>602.898164695438</v>
      </c>
      <c r="BP287" s="0" t="n">
        <f aca="false">MAX(BM287-Inputs!$B$4,0)</f>
        <v>2.37766524285473</v>
      </c>
      <c r="BQ287" s="0" t="n">
        <f aca="false">MAX(Inputs!$B$4-BM287,0)</f>
        <v>0</v>
      </c>
      <c r="BR287" s="0" t="n">
        <f aca="false">MAX(BN287-Inputs!$B$4,0)</f>
        <v>10.3562966764608</v>
      </c>
      <c r="BS287" s="0" t="n">
        <f aca="false">IF(BO287&gt;=Inputs!$B$9,0,MAX(BM287-Inputs!$B$4,0))</f>
        <v>2.37766524285473</v>
      </c>
    </row>
    <row r="288" customFormat="false" ht="15" hidden="false" customHeight="false" outlineLevel="0" collapsed="false">
      <c r="A288" s="0" t="n">
        <v>284</v>
      </c>
      <c r="B288" s="0" t="n">
        <f aca="false">Inputs!$B$3</f>
        <v>574.788024902344</v>
      </c>
      <c r="C288" s="0" t="n">
        <f aca="false">B288*EXP((Inputs!$B$6-Inputs!$B$7-0.5*Inputs!$B$8^2)*$B$2+Inputs!$B$8*SQRT($B$2)*MC_Shocks!A285)</f>
        <v>576.898869744248</v>
      </c>
      <c r="D288" s="0" t="n">
        <f aca="false">C288*EXP((Inputs!$B$6-Inputs!$B$7-0.5*Inputs!$B$8^2)*$B$2+Inputs!$B$8*SQRT($B$2)*MC_Shocks!B285)</f>
        <v>576.95087342838</v>
      </c>
      <c r="E288" s="0" t="n">
        <f aca="false">D288*EXP((Inputs!$B$6-Inputs!$B$7-0.5*Inputs!$B$8^2)*$B$2+Inputs!$B$8*SQRT($B$2)*MC_Shocks!C285)</f>
        <v>574.259910478957</v>
      </c>
      <c r="F288" s="0" t="n">
        <f aca="false">E288*EXP((Inputs!$B$6-Inputs!$B$7-0.5*Inputs!$B$8^2)*$B$2+Inputs!$B$8*SQRT($B$2)*MC_Shocks!D285)</f>
        <v>580.930118228131</v>
      </c>
      <c r="G288" s="0" t="n">
        <f aca="false">F288*EXP((Inputs!$B$6-Inputs!$B$7-0.5*Inputs!$B$8^2)*$B$2+Inputs!$B$8*SQRT($B$2)*MC_Shocks!E285)</f>
        <v>591.664832243653</v>
      </c>
      <c r="H288" s="0" t="n">
        <f aca="false">G288*EXP((Inputs!$B$6-Inputs!$B$7-0.5*Inputs!$B$8^2)*$B$2+Inputs!$B$8*SQRT($B$2)*MC_Shocks!F285)</f>
        <v>594.310570011998</v>
      </c>
      <c r="I288" s="0" t="n">
        <f aca="false">H288*EXP((Inputs!$B$6-Inputs!$B$7-0.5*Inputs!$B$8^2)*$B$2+Inputs!$B$8*SQRT($B$2)*MC_Shocks!G285)</f>
        <v>600.150357481305</v>
      </c>
      <c r="J288" s="0" t="n">
        <f aca="false">I288*EXP((Inputs!$B$6-Inputs!$B$7-0.5*Inputs!$B$8^2)*$B$2+Inputs!$B$8*SQRT($B$2)*MC_Shocks!H285)</f>
        <v>602.631322157154</v>
      </c>
      <c r="K288" s="0" t="n">
        <f aca="false">J288*EXP((Inputs!$B$6-Inputs!$B$7-0.5*Inputs!$B$8^2)*$B$2+Inputs!$B$8*SQRT($B$2)*MC_Shocks!I285)</f>
        <v>603.3951367332</v>
      </c>
      <c r="L288" s="0" t="n">
        <f aca="false">K288*EXP((Inputs!$B$6-Inputs!$B$7-0.5*Inputs!$B$8^2)*$B$2+Inputs!$B$8*SQRT($B$2)*MC_Shocks!J285)</f>
        <v>605.625735189312</v>
      </c>
      <c r="M288" s="0" t="n">
        <f aca="false">L288*EXP((Inputs!$B$6-Inputs!$B$7-0.5*Inputs!$B$8^2)*$B$2+Inputs!$B$8*SQRT($B$2)*MC_Shocks!K285)</f>
        <v>598.74401689642</v>
      </c>
      <c r="N288" s="0" t="n">
        <f aca="false">M288*EXP((Inputs!$B$6-Inputs!$B$7-0.5*Inputs!$B$8^2)*$B$2+Inputs!$B$8*SQRT($B$2)*MC_Shocks!L285)</f>
        <v>597.250384664621</v>
      </c>
      <c r="O288" s="0" t="n">
        <f aca="false">N288*EXP((Inputs!$B$6-Inputs!$B$7-0.5*Inputs!$B$8^2)*$B$2+Inputs!$B$8*SQRT($B$2)*MC_Shocks!M285)</f>
        <v>595.88464913301</v>
      </c>
      <c r="P288" s="0" t="n">
        <f aca="false">O288*EXP((Inputs!$B$6-Inputs!$B$7-0.5*Inputs!$B$8^2)*$B$2+Inputs!$B$8*SQRT($B$2)*MC_Shocks!N285)</f>
        <v>593.006576603877</v>
      </c>
      <c r="Q288" s="0" t="n">
        <f aca="false">P288*EXP((Inputs!$B$6-Inputs!$B$7-0.5*Inputs!$B$8^2)*$B$2+Inputs!$B$8*SQRT($B$2)*MC_Shocks!O285)</f>
        <v>598.444707579548</v>
      </c>
      <c r="R288" s="0" t="n">
        <f aca="false">Q288*EXP((Inputs!$B$6-Inputs!$B$7-0.5*Inputs!$B$8^2)*$B$2+Inputs!$B$8*SQRT($B$2)*MC_Shocks!P285)</f>
        <v>593.587854078043</v>
      </c>
      <c r="S288" s="0" t="n">
        <f aca="false">R288*EXP((Inputs!$B$6-Inputs!$B$7-0.5*Inputs!$B$8^2)*$B$2+Inputs!$B$8*SQRT($B$2)*MC_Shocks!Q285)</f>
        <v>594.0007565587</v>
      </c>
      <c r="T288" s="0" t="n">
        <f aca="false">S288*EXP((Inputs!$B$6-Inputs!$B$7-0.5*Inputs!$B$8^2)*$B$2+Inputs!$B$8*SQRT($B$2)*MC_Shocks!R285)</f>
        <v>590.905451561466</v>
      </c>
      <c r="U288" s="0" t="n">
        <f aca="false">T288*EXP((Inputs!$B$6-Inputs!$B$7-0.5*Inputs!$B$8^2)*$B$2+Inputs!$B$8*SQRT($B$2)*MC_Shocks!S285)</f>
        <v>596.007561158939</v>
      </c>
      <c r="V288" s="0" t="n">
        <f aca="false">U288*EXP((Inputs!$B$6-Inputs!$B$7-0.5*Inputs!$B$8^2)*$B$2+Inputs!$B$8*SQRT($B$2)*MC_Shocks!T285)</f>
        <v>603.456277004768</v>
      </c>
      <c r="W288" s="0" t="n">
        <f aca="false">V288*EXP((Inputs!$B$6-Inputs!$B$7-0.5*Inputs!$B$8^2)*$B$2+Inputs!$B$8*SQRT($B$2)*MC_Shocks!U285)</f>
        <v>599.610111510135</v>
      </c>
      <c r="X288" s="0" t="n">
        <f aca="false">W288*EXP((Inputs!$B$6-Inputs!$B$7-0.5*Inputs!$B$8^2)*$B$2+Inputs!$B$8*SQRT($B$2)*MC_Shocks!V285)</f>
        <v>597.878714894465</v>
      </c>
      <c r="Y288" s="0" t="n">
        <f aca="false">X288*EXP((Inputs!$B$6-Inputs!$B$7-0.5*Inputs!$B$8^2)*$B$2+Inputs!$B$8*SQRT($B$2)*MC_Shocks!W285)</f>
        <v>602.229247715382</v>
      </c>
      <c r="Z288" s="0" t="n">
        <f aca="false">Y288*EXP((Inputs!$B$6-Inputs!$B$7-0.5*Inputs!$B$8^2)*$B$2+Inputs!$B$8*SQRT($B$2)*MC_Shocks!X285)</f>
        <v>606.455597091632</v>
      </c>
      <c r="AA288" s="0" t="n">
        <f aca="false">Z288*EXP((Inputs!$B$6-Inputs!$B$7-0.5*Inputs!$B$8^2)*$B$2+Inputs!$B$8*SQRT($B$2)*MC_Shocks!Y285)</f>
        <v>601.121941405788</v>
      </c>
      <c r="AB288" s="0" t="n">
        <f aca="false">AA288*EXP((Inputs!$B$6-Inputs!$B$7-0.5*Inputs!$B$8^2)*$B$2+Inputs!$B$8*SQRT($B$2)*MC_Shocks!Z285)</f>
        <v>606.877948372675</v>
      </c>
      <c r="AC288" s="0" t="n">
        <f aca="false">AB288*EXP((Inputs!$B$6-Inputs!$B$7-0.5*Inputs!$B$8^2)*$B$2+Inputs!$B$8*SQRT($B$2)*MC_Shocks!AA285)</f>
        <v>599.077375717399</v>
      </c>
      <c r="AD288" s="0" t="n">
        <f aca="false">AC288*EXP((Inputs!$B$6-Inputs!$B$7-0.5*Inputs!$B$8^2)*$B$2+Inputs!$B$8*SQRT($B$2)*MC_Shocks!AB285)</f>
        <v>603.429781379598</v>
      </c>
      <c r="AE288" s="0" t="n">
        <f aca="false">AD288*EXP((Inputs!$B$6-Inputs!$B$7-0.5*Inputs!$B$8^2)*$B$2+Inputs!$B$8*SQRT($B$2)*MC_Shocks!AC285)</f>
        <v>600.43816934731</v>
      </c>
      <c r="AF288" s="0" t="n">
        <f aca="false">AE288*EXP((Inputs!$B$6-Inputs!$B$7-0.5*Inputs!$B$8^2)*$B$2+Inputs!$B$8*SQRT($B$2)*MC_Shocks!AD285)</f>
        <v>602.062292697321</v>
      </c>
      <c r="AG288" s="0" t="n">
        <f aca="false">AF288*EXP((Inputs!$B$6-Inputs!$B$7-0.5*Inputs!$B$8^2)*$B$2+Inputs!$B$8*SQRT($B$2)*MC_Shocks!AE285)</f>
        <v>599.244791487401</v>
      </c>
      <c r="AH288" s="0" t="n">
        <f aca="false">AG288*EXP((Inputs!$B$6-Inputs!$B$7-0.5*Inputs!$B$8^2)*$B$2+Inputs!$B$8*SQRT($B$2)*MC_Shocks!AF285)</f>
        <v>601.893755842241</v>
      </c>
      <c r="AI288" s="0" t="n">
        <f aca="false">AH288*EXP((Inputs!$B$6-Inputs!$B$7-0.5*Inputs!$B$8^2)*$B$2+Inputs!$B$8*SQRT($B$2)*MC_Shocks!AG285)</f>
        <v>602.728412803691</v>
      </c>
      <c r="AJ288" s="0" t="n">
        <f aca="false">AI288*EXP((Inputs!$B$6-Inputs!$B$7-0.5*Inputs!$B$8^2)*$B$2+Inputs!$B$8*SQRT($B$2)*MC_Shocks!AH285)</f>
        <v>602.589630974505</v>
      </c>
      <c r="AK288" s="0" t="n">
        <f aca="false">AJ288*EXP((Inputs!$B$6-Inputs!$B$7-0.5*Inputs!$B$8^2)*$B$2+Inputs!$B$8*SQRT($B$2)*MC_Shocks!AI285)</f>
        <v>607.45679971232</v>
      </c>
      <c r="AL288" s="0" t="n">
        <f aca="false">AK288*EXP((Inputs!$B$6-Inputs!$B$7-0.5*Inputs!$B$8^2)*$B$2+Inputs!$B$8*SQRT($B$2)*MC_Shocks!AJ285)</f>
        <v>603.954254927314</v>
      </c>
      <c r="AM288" s="0" t="n">
        <f aca="false">AL288*EXP((Inputs!$B$6-Inputs!$B$7-0.5*Inputs!$B$8^2)*$B$2+Inputs!$B$8*SQRT($B$2)*MC_Shocks!AK285)</f>
        <v>606.475352777989</v>
      </c>
      <c r="AN288" s="0" t="n">
        <f aca="false">AM288*EXP((Inputs!$B$6-Inputs!$B$7-0.5*Inputs!$B$8^2)*$B$2+Inputs!$B$8*SQRT($B$2)*MC_Shocks!AL285)</f>
        <v>607.633492022037</v>
      </c>
      <c r="AO288" s="0" t="n">
        <f aca="false">AN288*EXP((Inputs!$B$6-Inputs!$B$7-0.5*Inputs!$B$8^2)*$B$2+Inputs!$B$8*SQRT($B$2)*MC_Shocks!AM285)</f>
        <v>612.503314317883</v>
      </c>
      <c r="AP288" s="0" t="n">
        <f aca="false">AO288*EXP((Inputs!$B$6-Inputs!$B$7-0.5*Inputs!$B$8^2)*$B$2+Inputs!$B$8*SQRT($B$2)*MC_Shocks!AN285)</f>
        <v>625.139968452134</v>
      </c>
      <c r="AQ288" s="0" t="n">
        <f aca="false">AP288*EXP((Inputs!$B$6-Inputs!$B$7-0.5*Inputs!$B$8^2)*$B$2+Inputs!$B$8*SQRT($B$2)*MC_Shocks!AO285)</f>
        <v>626.147093844008</v>
      </c>
      <c r="AR288" s="0" t="n">
        <f aca="false">AQ288*EXP((Inputs!$B$6-Inputs!$B$7-0.5*Inputs!$B$8^2)*$B$2+Inputs!$B$8*SQRT($B$2)*MC_Shocks!AP285)</f>
        <v>614.335048801337</v>
      </c>
      <c r="AS288" s="0" t="n">
        <f aca="false">AR288*EXP((Inputs!$B$6-Inputs!$B$7-0.5*Inputs!$B$8^2)*$B$2+Inputs!$B$8*SQRT($B$2)*MC_Shocks!AQ285)</f>
        <v>610.580750294165</v>
      </c>
      <c r="AT288" s="0" t="n">
        <f aca="false">AS288*EXP((Inputs!$B$6-Inputs!$B$7-0.5*Inputs!$B$8^2)*$B$2+Inputs!$B$8*SQRT($B$2)*MC_Shocks!AR285)</f>
        <v>610.731655383565</v>
      </c>
      <c r="AU288" s="0" t="n">
        <f aca="false">AT288*EXP((Inputs!$B$6-Inputs!$B$7-0.5*Inputs!$B$8^2)*$B$2+Inputs!$B$8*SQRT($B$2)*MC_Shocks!AS285)</f>
        <v>612.064398865656</v>
      </c>
      <c r="AV288" s="0" t="n">
        <f aca="false">AU288*EXP((Inputs!$B$6-Inputs!$B$7-0.5*Inputs!$B$8^2)*$B$2+Inputs!$B$8*SQRT($B$2)*MC_Shocks!AT285)</f>
        <v>612.01305289567</v>
      </c>
      <c r="AW288" s="0" t="n">
        <f aca="false">AV288*EXP((Inputs!$B$6-Inputs!$B$7-0.5*Inputs!$B$8^2)*$B$2+Inputs!$B$8*SQRT($B$2)*MC_Shocks!AU285)</f>
        <v>609.419986891068</v>
      </c>
      <c r="AX288" s="0" t="n">
        <f aca="false">AW288*EXP((Inputs!$B$6-Inputs!$B$7-0.5*Inputs!$B$8^2)*$B$2+Inputs!$B$8*SQRT($B$2)*MC_Shocks!AV285)</f>
        <v>615.213482368365</v>
      </c>
      <c r="AY288" s="0" t="n">
        <f aca="false">AX288*EXP((Inputs!$B$6-Inputs!$B$7-0.5*Inputs!$B$8^2)*$B$2+Inputs!$B$8*SQRT($B$2)*MC_Shocks!AW285)</f>
        <v>609.856565239513</v>
      </c>
      <c r="AZ288" s="0" t="n">
        <f aca="false">AY288*EXP((Inputs!$B$6-Inputs!$B$7-0.5*Inputs!$B$8^2)*$B$2+Inputs!$B$8*SQRT($B$2)*MC_Shocks!AX285)</f>
        <v>606.462578792047</v>
      </c>
      <c r="BA288" s="0" t="n">
        <f aca="false">AZ288*EXP((Inputs!$B$6-Inputs!$B$7-0.5*Inputs!$B$8^2)*$B$2+Inputs!$B$8*SQRT($B$2)*MC_Shocks!AY285)</f>
        <v>603.07406372346</v>
      </c>
      <c r="BB288" s="0" t="n">
        <f aca="false">BA288*EXP((Inputs!$B$6-Inputs!$B$7-0.5*Inputs!$B$8^2)*$B$2+Inputs!$B$8*SQRT($B$2)*MC_Shocks!AZ285)</f>
        <v>601.036660225115</v>
      </c>
      <c r="BC288" s="0" t="n">
        <f aca="false">BB288*EXP((Inputs!$B$6-Inputs!$B$7-0.5*Inputs!$B$8^2)*$B$2+Inputs!$B$8*SQRT($B$2)*MC_Shocks!BA285)</f>
        <v>600.999823538068</v>
      </c>
      <c r="BD288" s="0" t="n">
        <f aca="false">BC288*EXP((Inputs!$B$6-Inputs!$B$7-0.5*Inputs!$B$8^2)*$B$2+Inputs!$B$8*SQRT($B$2)*MC_Shocks!BB285)</f>
        <v>597.856755947029</v>
      </c>
      <c r="BE288" s="0" t="n">
        <f aca="false">BD288*EXP((Inputs!$B$6-Inputs!$B$7-0.5*Inputs!$B$8^2)*$B$2+Inputs!$B$8*SQRT($B$2)*MC_Shocks!BC285)</f>
        <v>595.11262657335</v>
      </c>
      <c r="BF288" s="0" t="n">
        <f aca="false">BE288*EXP((Inputs!$B$6-Inputs!$B$7-0.5*Inputs!$B$8^2)*$B$2+Inputs!$B$8*SQRT($B$2)*MC_Shocks!BD285)</f>
        <v>596.842700158382</v>
      </c>
      <c r="BG288" s="0" t="n">
        <f aca="false">BF288*EXP((Inputs!$B$6-Inputs!$B$7-0.5*Inputs!$B$8^2)*$B$2+Inputs!$B$8*SQRT($B$2)*MC_Shocks!BE285)</f>
        <v>599.621296265409</v>
      </c>
      <c r="BH288" s="0" t="n">
        <f aca="false">BG288*EXP((Inputs!$B$6-Inputs!$B$7-0.5*Inputs!$B$8^2)*$B$2+Inputs!$B$8*SQRT($B$2)*MC_Shocks!BF285)</f>
        <v>599.193502639109</v>
      </c>
      <c r="BI288" s="0" t="n">
        <f aca="false">BH288*EXP((Inputs!$B$6-Inputs!$B$7-0.5*Inputs!$B$8^2)*$B$2+Inputs!$B$8*SQRT($B$2)*MC_Shocks!BG285)</f>
        <v>591.931311361567</v>
      </c>
      <c r="BJ288" s="0" t="n">
        <f aca="false">BI288*EXP((Inputs!$B$6-Inputs!$B$7-0.5*Inputs!$B$8^2)*$B$2+Inputs!$B$8*SQRT($B$2)*MC_Shocks!BH285)</f>
        <v>597.83495199368</v>
      </c>
      <c r="BK288" s="0" t="n">
        <f aca="false">BJ288*EXP((Inputs!$B$6-Inputs!$B$7-0.5*Inputs!$B$8^2)*$B$2+Inputs!$B$8*SQRT($B$2)*MC_Shocks!BI285)</f>
        <v>604.892565292302</v>
      </c>
      <c r="BL288" s="0" t="n">
        <f aca="false">BK288*EXP((Inputs!$B$6-Inputs!$B$7-0.5*Inputs!$B$8^2)*$B$2+Inputs!$B$8*SQRT($B$2)*MC_Shocks!BJ285)</f>
        <v>604.159448466675</v>
      </c>
      <c r="BM288" s="0" t="n">
        <f aca="false">BL288*EXP((Inputs!$B$6-Inputs!$B$7-0.5*Inputs!$B$8^2)*$B$2+Inputs!$B$8*SQRT($B$2)*MC_Shocks!BK285)</f>
        <v>603.97257313471</v>
      </c>
      <c r="BN288" s="0" t="n">
        <f aca="false">AVERAGE(C288:BM288)</f>
        <v>601.273965191733</v>
      </c>
      <c r="BO288" s="0" t="n">
        <f aca="false">MAX(B288:BM288)</f>
        <v>626.147093844008</v>
      </c>
      <c r="BP288" s="0" t="n">
        <f aca="false">MAX(BM288-Inputs!$B$4,0)</f>
        <v>28.9725731347095</v>
      </c>
      <c r="BQ288" s="0" t="n">
        <f aca="false">MAX(Inputs!$B$4-BM288,0)</f>
        <v>0</v>
      </c>
      <c r="BR288" s="0" t="n">
        <f aca="false">MAX(BN288-Inputs!$B$4,0)</f>
        <v>26.2739651917333</v>
      </c>
      <c r="BS288" s="0" t="n">
        <f aca="false">IF(BO288&gt;=Inputs!$B$9,0,MAX(BM288-Inputs!$B$4,0))</f>
        <v>0</v>
      </c>
    </row>
    <row r="289" customFormat="false" ht="15" hidden="false" customHeight="false" outlineLevel="0" collapsed="false">
      <c r="A289" s="0" t="n">
        <v>285</v>
      </c>
      <c r="B289" s="0" t="n">
        <f aca="false">Inputs!$B$3</f>
        <v>574.788024902344</v>
      </c>
      <c r="C289" s="0" t="n">
        <f aca="false">B289*EXP((Inputs!$B$6-Inputs!$B$7-0.5*Inputs!$B$8^2)*$B$2+Inputs!$B$8*SQRT($B$2)*MC_Shocks!A286)</f>
        <v>574.05231629688</v>
      </c>
      <c r="D289" s="0" t="n">
        <f aca="false">C289*EXP((Inputs!$B$6-Inputs!$B$7-0.5*Inputs!$B$8^2)*$B$2+Inputs!$B$8*SQRT($B$2)*MC_Shocks!B286)</f>
        <v>572.99649058143</v>
      </c>
      <c r="E289" s="0" t="n">
        <f aca="false">D289*EXP((Inputs!$B$6-Inputs!$B$7-0.5*Inputs!$B$8^2)*$B$2+Inputs!$B$8*SQRT($B$2)*MC_Shocks!C286)</f>
        <v>574.066116111172</v>
      </c>
      <c r="F289" s="0" t="n">
        <f aca="false">E289*EXP((Inputs!$B$6-Inputs!$B$7-0.5*Inputs!$B$8^2)*$B$2+Inputs!$B$8*SQRT($B$2)*MC_Shocks!D286)</f>
        <v>567.374666929811</v>
      </c>
      <c r="G289" s="0" t="n">
        <f aca="false">F289*EXP((Inputs!$B$6-Inputs!$B$7-0.5*Inputs!$B$8^2)*$B$2+Inputs!$B$8*SQRT($B$2)*MC_Shocks!E286)</f>
        <v>574.680428773646</v>
      </c>
      <c r="H289" s="0" t="n">
        <f aca="false">G289*EXP((Inputs!$B$6-Inputs!$B$7-0.5*Inputs!$B$8^2)*$B$2+Inputs!$B$8*SQRT($B$2)*MC_Shocks!F286)</f>
        <v>578.524486053269</v>
      </c>
      <c r="I289" s="0" t="n">
        <f aca="false">H289*EXP((Inputs!$B$6-Inputs!$B$7-0.5*Inputs!$B$8^2)*$B$2+Inputs!$B$8*SQRT($B$2)*MC_Shocks!G286)</f>
        <v>579.053177027844</v>
      </c>
      <c r="J289" s="0" t="n">
        <f aca="false">I289*EXP((Inputs!$B$6-Inputs!$B$7-0.5*Inputs!$B$8^2)*$B$2+Inputs!$B$8*SQRT($B$2)*MC_Shocks!H286)</f>
        <v>586.706090413878</v>
      </c>
      <c r="K289" s="0" t="n">
        <f aca="false">J289*EXP((Inputs!$B$6-Inputs!$B$7-0.5*Inputs!$B$8^2)*$B$2+Inputs!$B$8*SQRT($B$2)*MC_Shocks!I286)</f>
        <v>587.580566168375</v>
      </c>
      <c r="L289" s="0" t="n">
        <f aca="false">K289*EXP((Inputs!$B$6-Inputs!$B$7-0.5*Inputs!$B$8^2)*$B$2+Inputs!$B$8*SQRT($B$2)*MC_Shocks!J286)</f>
        <v>579.941548631201</v>
      </c>
      <c r="M289" s="0" t="n">
        <f aca="false">L289*EXP((Inputs!$B$6-Inputs!$B$7-0.5*Inputs!$B$8^2)*$B$2+Inputs!$B$8*SQRT($B$2)*MC_Shocks!K286)</f>
        <v>579.900163170363</v>
      </c>
      <c r="N289" s="0" t="n">
        <f aca="false">M289*EXP((Inputs!$B$6-Inputs!$B$7-0.5*Inputs!$B$8^2)*$B$2+Inputs!$B$8*SQRT($B$2)*MC_Shocks!L286)</f>
        <v>578.894437727784</v>
      </c>
      <c r="O289" s="0" t="n">
        <f aca="false">N289*EXP((Inputs!$B$6-Inputs!$B$7-0.5*Inputs!$B$8^2)*$B$2+Inputs!$B$8*SQRT($B$2)*MC_Shocks!M286)</f>
        <v>584.765731655993</v>
      </c>
      <c r="P289" s="0" t="n">
        <f aca="false">O289*EXP((Inputs!$B$6-Inputs!$B$7-0.5*Inputs!$B$8^2)*$B$2+Inputs!$B$8*SQRT($B$2)*MC_Shocks!N286)</f>
        <v>587.687419485563</v>
      </c>
      <c r="Q289" s="0" t="n">
        <f aca="false">P289*EXP((Inputs!$B$6-Inputs!$B$7-0.5*Inputs!$B$8^2)*$B$2+Inputs!$B$8*SQRT($B$2)*MC_Shocks!O286)</f>
        <v>589.494831887291</v>
      </c>
      <c r="R289" s="0" t="n">
        <f aca="false">Q289*EXP((Inputs!$B$6-Inputs!$B$7-0.5*Inputs!$B$8^2)*$B$2+Inputs!$B$8*SQRT($B$2)*MC_Shocks!P286)</f>
        <v>591.038229936505</v>
      </c>
      <c r="S289" s="0" t="n">
        <f aca="false">R289*EXP((Inputs!$B$6-Inputs!$B$7-0.5*Inputs!$B$8^2)*$B$2+Inputs!$B$8*SQRT($B$2)*MC_Shocks!Q286)</f>
        <v>585.114643411962</v>
      </c>
      <c r="T289" s="0" t="n">
        <f aca="false">S289*EXP((Inputs!$B$6-Inputs!$B$7-0.5*Inputs!$B$8^2)*$B$2+Inputs!$B$8*SQRT($B$2)*MC_Shocks!R286)</f>
        <v>582.58668275667</v>
      </c>
      <c r="U289" s="0" t="n">
        <f aca="false">T289*EXP((Inputs!$B$6-Inputs!$B$7-0.5*Inputs!$B$8^2)*$B$2+Inputs!$B$8*SQRT($B$2)*MC_Shocks!S286)</f>
        <v>587.801594294084</v>
      </c>
      <c r="V289" s="0" t="n">
        <f aca="false">U289*EXP((Inputs!$B$6-Inputs!$B$7-0.5*Inputs!$B$8^2)*$B$2+Inputs!$B$8*SQRT($B$2)*MC_Shocks!T286)</f>
        <v>586.708604184786</v>
      </c>
      <c r="W289" s="0" t="n">
        <f aca="false">V289*EXP((Inputs!$B$6-Inputs!$B$7-0.5*Inputs!$B$8^2)*$B$2+Inputs!$B$8*SQRT($B$2)*MC_Shocks!U286)</f>
        <v>584.449416243695</v>
      </c>
      <c r="X289" s="0" t="n">
        <f aca="false">W289*EXP((Inputs!$B$6-Inputs!$B$7-0.5*Inputs!$B$8^2)*$B$2+Inputs!$B$8*SQRT($B$2)*MC_Shocks!V286)</f>
        <v>579.241683077234</v>
      </c>
      <c r="Y289" s="0" t="n">
        <f aca="false">X289*EXP((Inputs!$B$6-Inputs!$B$7-0.5*Inputs!$B$8^2)*$B$2+Inputs!$B$8*SQRT($B$2)*MC_Shocks!W286)</f>
        <v>572.078239999242</v>
      </c>
      <c r="Z289" s="0" t="n">
        <f aca="false">Y289*EXP((Inputs!$B$6-Inputs!$B$7-0.5*Inputs!$B$8^2)*$B$2+Inputs!$B$8*SQRT($B$2)*MC_Shocks!X286)</f>
        <v>576.758016026582</v>
      </c>
      <c r="AA289" s="0" t="n">
        <f aca="false">Z289*EXP((Inputs!$B$6-Inputs!$B$7-0.5*Inputs!$B$8^2)*$B$2+Inputs!$B$8*SQRT($B$2)*MC_Shocks!Y286)</f>
        <v>580.534728376424</v>
      </c>
      <c r="AB289" s="0" t="n">
        <f aca="false">AA289*EXP((Inputs!$B$6-Inputs!$B$7-0.5*Inputs!$B$8^2)*$B$2+Inputs!$B$8*SQRT($B$2)*MC_Shocks!Z286)</f>
        <v>586.410624207098</v>
      </c>
      <c r="AC289" s="0" t="n">
        <f aca="false">AB289*EXP((Inputs!$B$6-Inputs!$B$7-0.5*Inputs!$B$8^2)*$B$2+Inputs!$B$8*SQRT($B$2)*MC_Shocks!AA286)</f>
        <v>587.555709506382</v>
      </c>
      <c r="AD289" s="0" t="n">
        <f aca="false">AC289*EXP((Inputs!$B$6-Inputs!$B$7-0.5*Inputs!$B$8^2)*$B$2+Inputs!$B$8*SQRT($B$2)*MC_Shocks!AB286)</f>
        <v>585.441223495787</v>
      </c>
      <c r="AE289" s="0" t="n">
        <f aca="false">AD289*EXP((Inputs!$B$6-Inputs!$B$7-0.5*Inputs!$B$8^2)*$B$2+Inputs!$B$8*SQRT($B$2)*MC_Shocks!AC286)</f>
        <v>580.928469250006</v>
      </c>
      <c r="AF289" s="0" t="n">
        <f aca="false">AE289*EXP((Inputs!$B$6-Inputs!$B$7-0.5*Inputs!$B$8^2)*$B$2+Inputs!$B$8*SQRT($B$2)*MC_Shocks!AD286)</f>
        <v>581.333426977534</v>
      </c>
      <c r="AG289" s="0" t="n">
        <f aca="false">AF289*EXP((Inputs!$B$6-Inputs!$B$7-0.5*Inputs!$B$8^2)*$B$2+Inputs!$B$8*SQRT($B$2)*MC_Shocks!AE286)</f>
        <v>582.865317008413</v>
      </c>
      <c r="AH289" s="0" t="n">
        <f aca="false">AG289*EXP((Inputs!$B$6-Inputs!$B$7-0.5*Inputs!$B$8^2)*$B$2+Inputs!$B$8*SQRT($B$2)*MC_Shocks!AF286)</f>
        <v>582.218950159756</v>
      </c>
      <c r="AI289" s="0" t="n">
        <f aca="false">AH289*EXP((Inputs!$B$6-Inputs!$B$7-0.5*Inputs!$B$8^2)*$B$2+Inputs!$B$8*SQRT($B$2)*MC_Shocks!AG286)</f>
        <v>586.144334453089</v>
      </c>
      <c r="AJ289" s="0" t="n">
        <f aca="false">AI289*EXP((Inputs!$B$6-Inputs!$B$7-0.5*Inputs!$B$8^2)*$B$2+Inputs!$B$8*SQRT($B$2)*MC_Shocks!AH286)</f>
        <v>576.56273966316</v>
      </c>
      <c r="AK289" s="0" t="n">
        <f aca="false">AJ289*EXP((Inputs!$B$6-Inputs!$B$7-0.5*Inputs!$B$8^2)*$B$2+Inputs!$B$8*SQRT($B$2)*MC_Shocks!AI286)</f>
        <v>584.018115628803</v>
      </c>
      <c r="AL289" s="0" t="n">
        <f aca="false">AK289*EXP((Inputs!$B$6-Inputs!$B$7-0.5*Inputs!$B$8^2)*$B$2+Inputs!$B$8*SQRT($B$2)*MC_Shocks!AJ286)</f>
        <v>583.217851720111</v>
      </c>
      <c r="AM289" s="0" t="n">
        <f aca="false">AL289*EXP((Inputs!$B$6-Inputs!$B$7-0.5*Inputs!$B$8^2)*$B$2+Inputs!$B$8*SQRT($B$2)*MC_Shocks!AK286)</f>
        <v>573.984233808091</v>
      </c>
      <c r="AN289" s="0" t="n">
        <f aca="false">AM289*EXP((Inputs!$B$6-Inputs!$B$7-0.5*Inputs!$B$8^2)*$B$2+Inputs!$B$8*SQRT($B$2)*MC_Shocks!AL286)</f>
        <v>574.007414522832</v>
      </c>
      <c r="AO289" s="0" t="n">
        <f aca="false">AN289*EXP((Inputs!$B$6-Inputs!$B$7-0.5*Inputs!$B$8^2)*$B$2+Inputs!$B$8*SQRT($B$2)*MC_Shocks!AM286)</f>
        <v>574.927653849164</v>
      </c>
      <c r="AP289" s="0" t="n">
        <f aca="false">AO289*EXP((Inputs!$B$6-Inputs!$B$7-0.5*Inputs!$B$8^2)*$B$2+Inputs!$B$8*SQRT($B$2)*MC_Shocks!AN286)</f>
        <v>576.614620796425</v>
      </c>
      <c r="AQ289" s="0" t="n">
        <f aca="false">AP289*EXP((Inputs!$B$6-Inputs!$B$7-0.5*Inputs!$B$8^2)*$B$2+Inputs!$B$8*SQRT($B$2)*MC_Shocks!AO286)</f>
        <v>577.494841382494</v>
      </c>
      <c r="AR289" s="0" t="n">
        <f aca="false">AQ289*EXP((Inputs!$B$6-Inputs!$B$7-0.5*Inputs!$B$8^2)*$B$2+Inputs!$B$8*SQRT($B$2)*MC_Shocks!AP286)</f>
        <v>571.293497664944</v>
      </c>
      <c r="AS289" s="0" t="n">
        <f aca="false">AR289*EXP((Inputs!$B$6-Inputs!$B$7-0.5*Inputs!$B$8^2)*$B$2+Inputs!$B$8*SQRT($B$2)*MC_Shocks!AQ286)</f>
        <v>581.461072211895</v>
      </c>
      <c r="AT289" s="0" t="n">
        <f aca="false">AS289*EXP((Inputs!$B$6-Inputs!$B$7-0.5*Inputs!$B$8^2)*$B$2+Inputs!$B$8*SQRT($B$2)*MC_Shocks!AR286)</f>
        <v>574.484825747998</v>
      </c>
      <c r="AU289" s="0" t="n">
        <f aca="false">AT289*EXP((Inputs!$B$6-Inputs!$B$7-0.5*Inputs!$B$8^2)*$B$2+Inputs!$B$8*SQRT($B$2)*MC_Shocks!AS286)</f>
        <v>581.06591898034</v>
      </c>
      <c r="AV289" s="0" t="n">
        <f aca="false">AU289*EXP((Inputs!$B$6-Inputs!$B$7-0.5*Inputs!$B$8^2)*$B$2+Inputs!$B$8*SQRT($B$2)*MC_Shocks!AT286)</f>
        <v>582.351302662519</v>
      </c>
      <c r="AW289" s="0" t="n">
        <f aca="false">AV289*EXP((Inputs!$B$6-Inputs!$B$7-0.5*Inputs!$B$8^2)*$B$2+Inputs!$B$8*SQRT($B$2)*MC_Shocks!AU286)</f>
        <v>584.392815155621</v>
      </c>
      <c r="AX289" s="0" t="n">
        <f aca="false">AW289*EXP((Inputs!$B$6-Inputs!$B$7-0.5*Inputs!$B$8^2)*$B$2+Inputs!$B$8*SQRT($B$2)*MC_Shocks!AV286)</f>
        <v>581.725532583763</v>
      </c>
      <c r="AY289" s="0" t="n">
        <f aca="false">AX289*EXP((Inputs!$B$6-Inputs!$B$7-0.5*Inputs!$B$8^2)*$B$2+Inputs!$B$8*SQRT($B$2)*MC_Shocks!AW286)</f>
        <v>589.203089920918</v>
      </c>
      <c r="AZ289" s="0" t="n">
        <f aca="false">AY289*EXP((Inputs!$B$6-Inputs!$B$7-0.5*Inputs!$B$8^2)*$B$2+Inputs!$B$8*SQRT($B$2)*MC_Shocks!AX286)</f>
        <v>587.102169784038</v>
      </c>
      <c r="BA289" s="0" t="n">
        <f aca="false">AZ289*EXP((Inputs!$B$6-Inputs!$B$7-0.5*Inputs!$B$8^2)*$B$2+Inputs!$B$8*SQRT($B$2)*MC_Shocks!AY286)</f>
        <v>577.803830397782</v>
      </c>
      <c r="BB289" s="0" t="n">
        <f aca="false">BA289*EXP((Inputs!$B$6-Inputs!$B$7-0.5*Inputs!$B$8^2)*$B$2+Inputs!$B$8*SQRT($B$2)*MC_Shocks!AZ286)</f>
        <v>584.141209795192</v>
      </c>
      <c r="BC289" s="0" t="n">
        <f aca="false">BB289*EXP((Inputs!$B$6-Inputs!$B$7-0.5*Inputs!$B$8^2)*$B$2+Inputs!$B$8*SQRT($B$2)*MC_Shocks!BA286)</f>
        <v>583.317798810762</v>
      </c>
      <c r="BD289" s="0" t="n">
        <f aca="false">BC289*EXP((Inputs!$B$6-Inputs!$B$7-0.5*Inputs!$B$8^2)*$B$2+Inputs!$B$8*SQRT($B$2)*MC_Shocks!BB286)</f>
        <v>586.444452689908</v>
      </c>
      <c r="BE289" s="0" t="n">
        <f aca="false">BD289*EXP((Inputs!$B$6-Inputs!$B$7-0.5*Inputs!$B$8^2)*$B$2+Inputs!$B$8*SQRT($B$2)*MC_Shocks!BC286)</f>
        <v>584.521600013158</v>
      </c>
      <c r="BF289" s="0" t="n">
        <f aca="false">BE289*EXP((Inputs!$B$6-Inputs!$B$7-0.5*Inputs!$B$8^2)*$B$2+Inputs!$B$8*SQRT($B$2)*MC_Shocks!BD286)</f>
        <v>584.487949573366</v>
      </c>
      <c r="BG289" s="0" t="n">
        <f aca="false">BF289*EXP((Inputs!$B$6-Inputs!$B$7-0.5*Inputs!$B$8^2)*$B$2+Inputs!$B$8*SQRT($B$2)*MC_Shocks!BE286)</f>
        <v>587.525343167176</v>
      </c>
      <c r="BH289" s="0" t="n">
        <f aca="false">BG289*EXP((Inputs!$B$6-Inputs!$B$7-0.5*Inputs!$B$8^2)*$B$2+Inputs!$B$8*SQRT($B$2)*MC_Shocks!BF286)</f>
        <v>585.311063452661</v>
      </c>
      <c r="BI289" s="0" t="n">
        <f aca="false">BH289*EXP((Inputs!$B$6-Inputs!$B$7-0.5*Inputs!$B$8^2)*$B$2+Inputs!$B$8*SQRT($B$2)*MC_Shocks!BG286)</f>
        <v>577.047129188185</v>
      </c>
      <c r="BJ289" s="0" t="n">
        <f aca="false">BI289*EXP((Inputs!$B$6-Inputs!$B$7-0.5*Inputs!$B$8^2)*$B$2+Inputs!$B$8*SQRT($B$2)*MC_Shocks!BH286)</f>
        <v>577.976206685703</v>
      </c>
      <c r="BK289" s="0" t="n">
        <f aca="false">BJ289*EXP((Inputs!$B$6-Inputs!$B$7-0.5*Inputs!$B$8^2)*$B$2+Inputs!$B$8*SQRT($B$2)*MC_Shocks!BI286)</f>
        <v>574.739686389521</v>
      </c>
      <c r="BL289" s="0" t="n">
        <f aca="false">BK289*EXP((Inputs!$B$6-Inputs!$B$7-0.5*Inputs!$B$8^2)*$B$2+Inputs!$B$8*SQRT($B$2)*MC_Shocks!BJ286)</f>
        <v>580.721345888848</v>
      </c>
      <c r="BM289" s="0" t="n">
        <f aca="false">BL289*EXP((Inputs!$B$6-Inputs!$B$7-0.5*Inputs!$B$8^2)*$B$2+Inputs!$B$8*SQRT($B$2)*MC_Shocks!BK286)</f>
        <v>585.199450861947</v>
      </c>
      <c r="BN289" s="0" t="n">
        <f aca="false">AVERAGE(C289:BM289)</f>
        <v>581.239255988525</v>
      </c>
      <c r="BO289" s="0" t="n">
        <f aca="false">MAX(B289:BM289)</f>
        <v>591.038229936505</v>
      </c>
      <c r="BP289" s="0" t="n">
        <f aca="false">MAX(BM289-Inputs!$B$4,0)</f>
        <v>10.1994508619465</v>
      </c>
      <c r="BQ289" s="0" t="n">
        <f aca="false">MAX(Inputs!$B$4-BM289,0)</f>
        <v>0</v>
      </c>
      <c r="BR289" s="0" t="n">
        <f aca="false">MAX(BN289-Inputs!$B$4,0)</f>
        <v>6.23925598852497</v>
      </c>
      <c r="BS289" s="0" t="n">
        <f aca="false">IF(BO289&gt;=Inputs!$B$9,0,MAX(BM289-Inputs!$B$4,0))</f>
        <v>10.1994508619465</v>
      </c>
    </row>
    <row r="290" customFormat="false" ht="15" hidden="false" customHeight="false" outlineLevel="0" collapsed="false">
      <c r="A290" s="0" t="n">
        <v>286</v>
      </c>
      <c r="B290" s="0" t="n">
        <f aca="false">Inputs!$B$3</f>
        <v>574.788024902344</v>
      </c>
      <c r="C290" s="0" t="n">
        <f aca="false">B290*EXP((Inputs!$B$6-Inputs!$B$7-0.5*Inputs!$B$8^2)*$B$2+Inputs!$B$8*SQRT($B$2)*MC_Shocks!A287)</f>
        <v>572.692009877649</v>
      </c>
      <c r="D290" s="0" t="n">
        <f aca="false">C290*EXP((Inputs!$B$6-Inputs!$B$7-0.5*Inputs!$B$8^2)*$B$2+Inputs!$B$8*SQRT($B$2)*MC_Shocks!B287)</f>
        <v>566.0423851373</v>
      </c>
      <c r="E290" s="0" t="n">
        <f aca="false">D290*EXP((Inputs!$B$6-Inputs!$B$7-0.5*Inputs!$B$8^2)*$B$2+Inputs!$B$8*SQRT($B$2)*MC_Shocks!C287)</f>
        <v>564.501037612283</v>
      </c>
      <c r="F290" s="0" t="n">
        <f aca="false">E290*EXP((Inputs!$B$6-Inputs!$B$7-0.5*Inputs!$B$8^2)*$B$2+Inputs!$B$8*SQRT($B$2)*MC_Shocks!D287)</f>
        <v>565.958088318029</v>
      </c>
      <c r="G290" s="0" t="n">
        <f aca="false">F290*EXP((Inputs!$B$6-Inputs!$B$7-0.5*Inputs!$B$8^2)*$B$2+Inputs!$B$8*SQRT($B$2)*MC_Shocks!E287)</f>
        <v>566.014658072428</v>
      </c>
      <c r="H290" s="0" t="n">
        <f aca="false">G290*EXP((Inputs!$B$6-Inputs!$B$7-0.5*Inputs!$B$8^2)*$B$2+Inputs!$B$8*SQRT($B$2)*MC_Shocks!F287)</f>
        <v>571.711068637719</v>
      </c>
      <c r="I290" s="0" t="n">
        <f aca="false">H290*EXP((Inputs!$B$6-Inputs!$B$7-0.5*Inputs!$B$8^2)*$B$2+Inputs!$B$8*SQRT($B$2)*MC_Shocks!G287)</f>
        <v>569.029609308525</v>
      </c>
      <c r="J290" s="0" t="n">
        <f aca="false">I290*EXP((Inputs!$B$6-Inputs!$B$7-0.5*Inputs!$B$8^2)*$B$2+Inputs!$B$8*SQRT($B$2)*MC_Shocks!H287)</f>
        <v>565.11388894185</v>
      </c>
      <c r="K290" s="0" t="n">
        <f aca="false">J290*EXP((Inputs!$B$6-Inputs!$B$7-0.5*Inputs!$B$8^2)*$B$2+Inputs!$B$8*SQRT($B$2)*MC_Shocks!I287)</f>
        <v>567.19776050021</v>
      </c>
      <c r="L290" s="0" t="n">
        <f aca="false">K290*EXP((Inputs!$B$6-Inputs!$B$7-0.5*Inputs!$B$8^2)*$B$2+Inputs!$B$8*SQRT($B$2)*MC_Shocks!J287)</f>
        <v>569.370395247828</v>
      </c>
      <c r="M290" s="0" t="n">
        <f aca="false">L290*EXP((Inputs!$B$6-Inputs!$B$7-0.5*Inputs!$B$8^2)*$B$2+Inputs!$B$8*SQRT($B$2)*MC_Shocks!K287)</f>
        <v>568.224340661227</v>
      </c>
      <c r="N290" s="0" t="n">
        <f aca="false">M290*EXP((Inputs!$B$6-Inputs!$B$7-0.5*Inputs!$B$8^2)*$B$2+Inputs!$B$8*SQRT($B$2)*MC_Shocks!L287)</f>
        <v>570.250144770798</v>
      </c>
      <c r="O290" s="0" t="n">
        <f aca="false">N290*EXP((Inputs!$B$6-Inputs!$B$7-0.5*Inputs!$B$8^2)*$B$2+Inputs!$B$8*SQRT($B$2)*MC_Shocks!M287)</f>
        <v>570.603213300041</v>
      </c>
      <c r="P290" s="0" t="n">
        <f aca="false">O290*EXP((Inputs!$B$6-Inputs!$B$7-0.5*Inputs!$B$8^2)*$B$2+Inputs!$B$8*SQRT($B$2)*MC_Shocks!N287)</f>
        <v>561.2303273195</v>
      </c>
      <c r="Q290" s="0" t="n">
        <f aca="false">P290*EXP((Inputs!$B$6-Inputs!$B$7-0.5*Inputs!$B$8^2)*$B$2+Inputs!$B$8*SQRT($B$2)*MC_Shocks!O287)</f>
        <v>562.384263908385</v>
      </c>
      <c r="R290" s="0" t="n">
        <f aca="false">Q290*EXP((Inputs!$B$6-Inputs!$B$7-0.5*Inputs!$B$8^2)*$B$2+Inputs!$B$8*SQRT($B$2)*MC_Shocks!P287)</f>
        <v>564.038429177561</v>
      </c>
      <c r="S290" s="0" t="n">
        <f aca="false">R290*EXP((Inputs!$B$6-Inputs!$B$7-0.5*Inputs!$B$8^2)*$B$2+Inputs!$B$8*SQRT($B$2)*MC_Shocks!Q287)</f>
        <v>566.996787320339</v>
      </c>
      <c r="T290" s="0" t="n">
        <f aca="false">S290*EXP((Inputs!$B$6-Inputs!$B$7-0.5*Inputs!$B$8^2)*$B$2+Inputs!$B$8*SQRT($B$2)*MC_Shocks!R287)</f>
        <v>563.712471643086</v>
      </c>
      <c r="U290" s="0" t="n">
        <f aca="false">T290*EXP((Inputs!$B$6-Inputs!$B$7-0.5*Inputs!$B$8^2)*$B$2+Inputs!$B$8*SQRT($B$2)*MC_Shocks!S287)</f>
        <v>564.576725208881</v>
      </c>
      <c r="V290" s="0" t="n">
        <f aca="false">U290*EXP((Inputs!$B$6-Inputs!$B$7-0.5*Inputs!$B$8^2)*$B$2+Inputs!$B$8*SQRT($B$2)*MC_Shocks!T287)</f>
        <v>567.546151430355</v>
      </c>
      <c r="W290" s="0" t="n">
        <f aca="false">V290*EXP((Inputs!$B$6-Inputs!$B$7-0.5*Inputs!$B$8^2)*$B$2+Inputs!$B$8*SQRT($B$2)*MC_Shocks!U287)</f>
        <v>561.681264809325</v>
      </c>
      <c r="X290" s="0" t="n">
        <f aca="false">W290*EXP((Inputs!$B$6-Inputs!$B$7-0.5*Inputs!$B$8^2)*$B$2+Inputs!$B$8*SQRT($B$2)*MC_Shocks!V287)</f>
        <v>555.443679561415</v>
      </c>
      <c r="Y290" s="0" t="n">
        <f aca="false">X290*EXP((Inputs!$B$6-Inputs!$B$7-0.5*Inputs!$B$8^2)*$B$2+Inputs!$B$8*SQRT($B$2)*MC_Shocks!W287)</f>
        <v>558.148290939342</v>
      </c>
      <c r="Z290" s="0" t="n">
        <f aca="false">Y290*EXP((Inputs!$B$6-Inputs!$B$7-0.5*Inputs!$B$8^2)*$B$2+Inputs!$B$8*SQRT($B$2)*MC_Shocks!X287)</f>
        <v>566.527825632595</v>
      </c>
      <c r="AA290" s="0" t="n">
        <f aca="false">Z290*EXP((Inputs!$B$6-Inputs!$B$7-0.5*Inputs!$B$8^2)*$B$2+Inputs!$B$8*SQRT($B$2)*MC_Shocks!Y287)</f>
        <v>562.070877613951</v>
      </c>
      <c r="AB290" s="0" t="n">
        <f aca="false">AA290*EXP((Inputs!$B$6-Inputs!$B$7-0.5*Inputs!$B$8^2)*$B$2+Inputs!$B$8*SQRT($B$2)*MC_Shocks!Z287)</f>
        <v>565.185179119814</v>
      </c>
      <c r="AC290" s="0" t="n">
        <f aca="false">AB290*EXP((Inputs!$B$6-Inputs!$B$7-0.5*Inputs!$B$8^2)*$B$2+Inputs!$B$8*SQRT($B$2)*MC_Shocks!AA287)</f>
        <v>561.704411750204</v>
      </c>
      <c r="AD290" s="0" t="n">
        <f aca="false">AC290*EXP((Inputs!$B$6-Inputs!$B$7-0.5*Inputs!$B$8^2)*$B$2+Inputs!$B$8*SQRT($B$2)*MC_Shocks!AB287)</f>
        <v>570.605933951565</v>
      </c>
      <c r="AE290" s="0" t="n">
        <f aca="false">AD290*EXP((Inputs!$B$6-Inputs!$B$7-0.5*Inputs!$B$8^2)*$B$2+Inputs!$B$8*SQRT($B$2)*MC_Shocks!AC287)</f>
        <v>566.633225651798</v>
      </c>
      <c r="AF290" s="0" t="n">
        <f aca="false">AE290*EXP((Inputs!$B$6-Inputs!$B$7-0.5*Inputs!$B$8^2)*$B$2+Inputs!$B$8*SQRT($B$2)*MC_Shocks!AD287)</f>
        <v>572.157746212527</v>
      </c>
      <c r="AG290" s="0" t="n">
        <f aca="false">AF290*EXP((Inputs!$B$6-Inputs!$B$7-0.5*Inputs!$B$8^2)*$B$2+Inputs!$B$8*SQRT($B$2)*MC_Shocks!AE287)</f>
        <v>568.904133737789</v>
      </c>
      <c r="AH290" s="0" t="n">
        <f aca="false">AG290*EXP((Inputs!$B$6-Inputs!$B$7-0.5*Inputs!$B$8^2)*$B$2+Inputs!$B$8*SQRT($B$2)*MC_Shocks!AF287)</f>
        <v>568.893381565836</v>
      </c>
      <c r="AI290" s="0" t="n">
        <f aca="false">AH290*EXP((Inputs!$B$6-Inputs!$B$7-0.5*Inputs!$B$8^2)*$B$2+Inputs!$B$8*SQRT($B$2)*MC_Shocks!AG287)</f>
        <v>573.268922217074</v>
      </c>
      <c r="AJ290" s="0" t="n">
        <f aca="false">AI290*EXP((Inputs!$B$6-Inputs!$B$7-0.5*Inputs!$B$8^2)*$B$2+Inputs!$B$8*SQRT($B$2)*MC_Shocks!AH287)</f>
        <v>575.177253794926</v>
      </c>
      <c r="AK290" s="0" t="n">
        <f aca="false">AJ290*EXP((Inputs!$B$6-Inputs!$B$7-0.5*Inputs!$B$8^2)*$B$2+Inputs!$B$8*SQRT($B$2)*MC_Shocks!AI287)</f>
        <v>572.108152290798</v>
      </c>
      <c r="AL290" s="0" t="n">
        <f aca="false">AK290*EXP((Inputs!$B$6-Inputs!$B$7-0.5*Inputs!$B$8^2)*$B$2+Inputs!$B$8*SQRT($B$2)*MC_Shocks!AJ287)</f>
        <v>571.68167377541</v>
      </c>
      <c r="AM290" s="0" t="n">
        <f aca="false">AL290*EXP((Inputs!$B$6-Inputs!$B$7-0.5*Inputs!$B$8^2)*$B$2+Inputs!$B$8*SQRT($B$2)*MC_Shocks!AK287)</f>
        <v>569.091098677153</v>
      </c>
      <c r="AN290" s="0" t="n">
        <f aca="false">AM290*EXP((Inputs!$B$6-Inputs!$B$7-0.5*Inputs!$B$8^2)*$B$2+Inputs!$B$8*SQRT($B$2)*MC_Shocks!AL287)</f>
        <v>560.29073918086</v>
      </c>
      <c r="AO290" s="0" t="n">
        <f aca="false">AN290*EXP((Inputs!$B$6-Inputs!$B$7-0.5*Inputs!$B$8^2)*$B$2+Inputs!$B$8*SQRT($B$2)*MC_Shocks!AM287)</f>
        <v>567.340255428435</v>
      </c>
      <c r="AP290" s="0" t="n">
        <f aca="false">AO290*EXP((Inputs!$B$6-Inputs!$B$7-0.5*Inputs!$B$8^2)*$B$2+Inputs!$B$8*SQRT($B$2)*MC_Shocks!AN287)</f>
        <v>560.161012631681</v>
      </c>
      <c r="AQ290" s="0" t="n">
        <f aca="false">AP290*EXP((Inputs!$B$6-Inputs!$B$7-0.5*Inputs!$B$8^2)*$B$2+Inputs!$B$8*SQRT($B$2)*MC_Shocks!AO287)</f>
        <v>559.750271823363</v>
      </c>
      <c r="AR290" s="0" t="n">
        <f aca="false">AQ290*EXP((Inputs!$B$6-Inputs!$B$7-0.5*Inputs!$B$8^2)*$B$2+Inputs!$B$8*SQRT($B$2)*MC_Shocks!AP287)</f>
        <v>563.808743994602</v>
      </c>
      <c r="AS290" s="0" t="n">
        <f aca="false">AR290*EXP((Inputs!$B$6-Inputs!$B$7-0.5*Inputs!$B$8^2)*$B$2+Inputs!$B$8*SQRT($B$2)*MC_Shocks!AQ287)</f>
        <v>569.844058259457</v>
      </c>
      <c r="AT290" s="0" t="n">
        <f aca="false">AS290*EXP((Inputs!$B$6-Inputs!$B$7-0.5*Inputs!$B$8^2)*$B$2+Inputs!$B$8*SQRT($B$2)*MC_Shocks!AR287)</f>
        <v>570.75346354064</v>
      </c>
      <c r="AU290" s="0" t="n">
        <f aca="false">AT290*EXP((Inputs!$B$6-Inputs!$B$7-0.5*Inputs!$B$8^2)*$B$2+Inputs!$B$8*SQRT($B$2)*MC_Shocks!AS287)</f>
        <v>566.649114867706</v>
      </c>
      <c r="AV290" s="0" t="n">
        <f aca="false">AU290*EXP((Inputs!$B$6-Inputs!$B$7-0.5*Inputs!$B$8^2)*$B$2+Inputs!$B$8*SQRT($B$2)*MC_Shocks!AT287)</f>
        <v>567.276271875794</v>
      </c>
      <c r="AW290" s="0" t="n">
        <f aca="false">AV290*EXP((Inputs!$B$6-Inputs!$B$7-0.5*Inputs!$B$8^2)*$B$2+Inputs!$B$8*SQRT($B$2)*MC_Shocks!AU287)</f>
        <v>560.569275999523</v>
      </c>
      <c r="AX290" s="0" t="n">
        <f aca="false">AW290*EXP((Inputs!$B$6-Inputs!$B$7-0.5*Inputs!$B$8^2)*$B$2+Inputs!$B$8*SQRT($B$2)*MC_Shocks!AV287)</f>
        <v>567.113397603195</v>
      </c>
      <c r="AY290" s="0" t="n">
        <f aca="false">AX290*EXP((Inputs!$B$6-Inputs!$B$7-0.5*Inputs!$B$8^2)*$B$2+Inputs!$B$8*SQRT($B$2)*MC_Shocks!AW287)</f>
        <v>567.221289204228</v>
      </c>
      <c r="AZ290" s="0" t="n">
        <f aca="false">AY290*EXP((Inputs!$B$6-Inputs!$B$7-0.5*Inputs!$B$8^2)*$B$2+Inputs!$B$8*SQRT($B$2)*MC_Shocks!AX287)</f>
        <v>572.938868573275</v>
      </c>
      <c r="BA290" s="0" t="n">
        <f aca="false">AZ290*EXP((Inputs!$B$6-Inputs!$B$7-0.5*Inputs!$B$8^2)*$B$2+Inputs!$B$8*SQRT($B$2)*MC_Shocks!AY287)</f>
        <v>571.342397097001</v>
      </c>
      <c r="BB290" s="0" t="n">
        <f aca="false">BA290*EXP((Inputs!$B$6-Inputs!$B$7-0.5*Inputs!$B$8^2)*$B$2+Inputs!$B$8*SQRT($B$2)*MC_Shocks!AZ287)</f>
        <v>567.390261726515</v>
      </c>
      <c r="BC290" s="0" t="n">
        <f aca="false">BB290*EXP((Inputs!$B$6-Inputs!$B$7-0.5*Inputs!$B$8^2)*$B$2+Inputs!$B$8*SQRT($B$2)*MC_Shocks!BA287)</f>
        <v>569.341012653823</v>
      </c>
      <c r="BD290" s="0" t="n">
        <f aca="false">BC290*EXP((Inputs!$B$6-Inputs!$B$7-0.5*Inputs!$B$8^2)*$B$2+Inputs!$B$8*SQRT($B$2)*MC_Shocks!BB287)</f>
        <v>581.280267395284</v>
      </c>
      <c r="BE290" s="0" t="n">
        <f aca="false">BD290*EXP((Inputs!$B$6-Inputs!$B$7-0.5*Inputs!$B$8^2)*$B$2+Inputs!$B$8*SQRT($B$2)*MC_Shocks!BC287)</f>
        <v>580.418333560769</v>
      </c>
      <c r="BF290" s="0" t="n">
        <f aca="false">BE290*EXP((Inputs!$B$6-Inputs!$B$7-0.5*Inputs!$B$8^2)*$B$2+Inputs!$B$8*SQRT($B$2)*MC_Shocks!BD287)</f>
        <v>578.465441156677</v>
      </c>
      <c r="BG290" s="0" t="n">
        <f aca="false">BF290*EXP((Inputs!$B$6-Inputs!$B$7-0.5*Inputs!$B$8^2)*$B$2+Inputs!$B$8*SQRT($B$2)*MC_Shocks!BE287)</f>
        <v>576.667520431636</v>
      </c>
      <c r="BH290" s="0" t="n">
        <f aca="false">BG290*EXP((Inputs!$B$6-Inputs!$B$7-0.5*Inputs!$B$8^2)*$B$2+Inputs!$B$8*SQRT($B$2)*MC_Shocks!BF287)</f>
        <v>571.095699334032</v>
      </c>
      <c r="BI290" s="0" t="n">
        <f aca="false">BH290*EXP((Inputs!$B$6-Inputs!$B$7-0.5*Inputs!$B$8^2)*$B$2+Inputs!$B$8*SQRT($B$2)*MC_Shocks!BG287)</f>
        <v>576.023091851365</v>
      </c>
      <c r="BJ290" s="0" t="n">
        <f aca="false">BI290*EXP((Inputs!$B$6-Inputs!$B$7-0.5*Inputs!$B$8^2)*$B$2+Inputs!$B$8*SQRT($B$2)*MC_Shocks!BH287)</f>
        <v>572.977214013601</v>
      </c>
      <c r="BK290" s="0" t="n">
        <f aca="false">BJ290*EXP((Inputs!$B$6-Inputs!$B$7-0.5*Inputs!$B$8^2)*$B$2+Inputs!$B$8*SQRT($B$2)*MC_Shocks!BI287)</f>
        <v>567.635882915266</v>
      </c>
      <c r="BL290" s="0" t="n">
        <f aca="false">BK290*EXP((Inputs!$B$6-Inputs!$B$7-0.5*Inputs!$B$8^2)*$B$2+Inputs!$B$8*SQRT($B$2)*MC_Shocks!BJ287)</f>
        <v>575.755997546862</v>
      </c>
      <c r="BM290" s="0" t="n">
        <f aca="false">BL290*EXP((Inputs!$B$6-Inputs!$B$7-0.5*Inputs!$B$8^2)*$B$2+Inputs!$B$8*SQRT($B$2)*MC_Shocks!BK287)</f>
        <v>574.35202816979</v>
      </c>
      <c r="BN290" s="0" t="n">
        <f aca="false">AVERAGE(C290:BM290)</f>
        <v>568.141884421125</v>
      </c>
      <c r="BO290" s="0" t="n">
        <f aca="false">MAX(B290:BM290)</f>
        <v>581.280267395284</v>
      </c>
      <c r="BP290" s="0" t="n">
        <f aca="false">MAX(BM290-Inputs!$B$4,0)</f>
        <v>0</v>
      </c>
      <c r="BQ290" s="0" t="n">
        <f aca="false">MAX(Inputs!$B$4-BM290,0)</f>
        <v>0.647971830210167</v>
      </c>
      <c r="BR290" s="0" t="n">
        <f aca="false">MAX(BN290-Inputs!$B$4,0)</f>
        <v>0</v>
      </c>
      <c r="BS290" s="0" t="n">
        <f aca="false">IF(BO290&gt;=Inputs!$B$9,0,MAX(BM290-Inputs!$B$4,0))</f>
        <v>0</v>
      </c>
    </row>
    <row r="291" customFormat="false" ht="15" hidden="false" customHeight="false" outlineLevel="0" collapsed="false">
      <c r="A291" s="0" t="n">
        <v>287</v>
      </c>
      <c r="B291" s="0" t="n">
        <f aca="false">Inputs!$B$3</f>
        <v>574.788024902344</v>
      </c>
      <c r="C291" s="0" t="n">
        <f aca="false">B291*EXP((Inputs!$B$6-Inputs!$B$7-0.5*Inputs!$B$8^2)*$B$2+Inputs!$B$8*SQRT($B$2)*MC_Shocks!A288)</f>
        <v>577.146011368413</v>
      </c>
      <c r="D291" s="0" t="n">
        <f aca="false">C291*EXP((Inputs!$B$6-Inputs!$B$7-0.5*Inputs!$B$8^2)*$B$2+Inputs!$B$8*SQRT($B$2)*MC_Shocks!B288)</f>
        <v>577.573860407782</v>
      </c>
      <c r="E291" s="0" t="n">
        <f aca="false">D291*EXP((Inputs!$B$6-Inputs!$B$7-0.5*Inputs!$B$8^2)*$B$2+Inputs!$B$8*SQRT($B$2)*MC_Shocks!C288)</f>
        <v>576.037380197112</v>
      </c>
      <c r="F291" s="0" t="n">
        <f aca="false">E291*EXP((Inputs!$B$6-Inputs!$B$7-0.5*Inputs!$B$8^2)*$B$2+Inputs!$B$8*SQRT($B$2)*MC_Shocks!D288)</f>
        <v>578.322717519054</v>
      </c>
      <c r="G291" s="0" t="n">
        <f aca="false">F291*EXP((Inputs!$B$6-Inputs!$B$7-0.5*Inputs!$B$8^2)*$B$2+Inputs!$B$8*SQRT($B$2)*MC_Shocks!E288)</f>
        <v>581.485909991442</v>
      </c>
      <c r="H291" s="0" t="n">
        <f aca="false">G291*EXP((Inputs!$B$6-Inputs!$B$7-0.5*Inputs!$B$8^2)*$B$2+Inputs!$B$8*SQRT($B$2)*MC_Shocks!F288)</f>
        <v>581.383227437775</v>
      </c>
      <c r="I291" s="0" t="n">
        <f aca="false">H291*EXP((Inputs!$B$6-Inputs!$B$7-0.5*Inputs!$B$8^2)*$B$2+Inputs!$B$8*SQRT($B$2)*MC_Shocks!G288)</f>
        <v>586.474709706046</v>
      </c>
      <c r="J291" s="0" t="n">
        <f aca="false">I291*EXP((Inputs!$B$6-Inputs!$B$7-0.5*Inputs!$B$8^2)*$B$2+Inputs!$B$8*SQRT($B$2)*MC_Shocks!H288)</f>
        <v>591.604112649974</v>
      </c>
      <c r="K291" s="0" t="n">
        <f aca="false">J291*EXP((Inputs!$B$6-Inputs!$B$7-0.5*Inputs!$B$8^2)*$B$2+Inputs!$B$8*SQRT($B$2)*MC_Shocks!I288)</f>
        <v>588.479780560626</v>
      </c>
      <c r="L291" s="0" t="n">
        <f aca="false">K291*EXP((Inputs!$B$6-Inputs!$B$7-0.5*Inputs!$B$8^2)*$B$2+Inputs!$B$8*SQRT($B$2)*MC_Shocks!J288)</f>
        <v>593.923328537904</v>
      </c>
      <c r="M291" s="0" t="n">
        <f aca="false">L291*EXP((Inputs!$B$6-Inputs!$B$7-0.5*Inputs!$B$8^2)*$B$2+Inputs!$B$8*SQRT($B$2)*MC_Shocks!K288)</f>
        <v>590.84796337663</v>
      </c>
      <c r="N291" s="0" t="n">
        <f aca="false">M291*EXP((Inputs!$B$6-Inputs!$B$7-0.5*Inputs!$B$8^2)*$B$2+Inputs!$B$8*SQRT($B$2)*MC_Shocks!L288)</f>
        <v>588.739222941477</v>
      </c>
      <c r="O291" s="0" t="n">
        <f aca="false">N291*EXP((Inputs!$B$6-Inputs!$B$7-0.5*Inputs!$B$8^2)*$B$2+Inputs!$B$8*SQRT($B$2)*MC_Shocks!M288)</f>
        <v>596.911239829491</v>
      </c>
      <c r="P291" s="0" t="n">
        <f aca="false">O291*EXP((Inputs!$B$6-Inputs!$B$7-0.5*Inputs!$B$8^2)*$B$2+Inputs!$B$8*SQRT($B$2)*MC_Shocks!N288)</f>
        <v>600.184943568777</v>
      </c>
      <c r="Q291" s="0" t="n">
        <f aca="false">P291*EXP((Inputs!$B$6-Inputs!$B$7-0.5*Inputs!$B$8^2)*$B$2+Inputs!$B$8*SQRT($B$2)*MC_Shocks!O288)</f>
        <v>594.582424390286</v>
      </c>
      <c r="R291" s="0" t="n">
        <f aca="false">Q291*EXP((Inputs!$B$6-Inputs!$B$7-0.5*Inputs!$B$8^2)*$B$2+Inputs!$B$8*SQRT($B$2)*MC_Shocks!P288)</f>
        <v>599.284969470012</v>
      </c>
      <c r="S291" s="0" t="n">
        <f aca="false">R291*EXP((Inputs!$B$6-Inputs!$B$7-0.5*Inputs!$B$8^2)*$B$2+Inputs!$B$8*SQRT($B$2)*MC_Shocks!Q288)</f>
        <v>601.553608188786</v>
      </c>
      <c r="T291" s="0" t="n">
        <f aca="false">S291*EXP((Inputs!$B$6-Inputs!$B$7-0.5*Inputs!$B$8^2)*$B$2+Inputs!$B$8*SQRT($B$2)*MC_Shocks!R288)</f>
        <v>599.409181326196</v>
      </c>
      <c r="U291" s="0" t="n">
        <f aca="false">T291*EXP((Inputs!$B$6-Inputs!$B$7-0.5*Inputs!$B$8^2)*$B$2+Inputs!$B$8*SQRT($B$2)*MC_Shocks!S288)</f>
        <v>595.751833534882</v>
      </c>
      <c r="V291" s="0" t="n">
        <f aca="false">U291*EXP((Inputs!$B$6-Inputs!$B$7-0.5*Inputs!$B$8^2)*$B$2+Inputs!$B$8*SQRT($B$2)*MC_Shocks!T288)</f>
        <v>596.998123128875</v>
      </c>
      <c r="W291" s="0" t="n">
        <f aca="false">V291*EXP((Inputs!$B$6-Inputs!$B$7-0.5*Inputs!$B$8^2)*$B$2+Inputs!$B$8*SQRT($B$2)*MC_Shocks!U288)</f>
        <v>599.891210129805</v>
      </c>
      <c r="X291" s="0" t="n">
        <f aca="false">W291*EXP((Inputs!$B$6-Inputs!$B$7-0.5*Inputs!$B$8^2)*$B$2+Inputs!$B$8*SQRT($B$2)*MC_Shocks!V288)</f>
        <v>593.216274762913</v>
      </c>
      <c r="Y291" s="0" t="n">
        <f aca="false">X291*EXP((Inputs!$B$6-Inputs!$B$7-0.5*Inputs!$B$8^2)*$B$2+Inputs!$B$8*SQRT($B$2)*MC_Shocks!W288)</f>
        <v>585.144455929358</v>
      </c>
      <c r="Z291" s="0" t="n">
        <f aca="false">Y291*EXP((Inputs!$B$6-Inputs!$B$7-0.5*Inputs!$B$8^2)*$B$2+Inputs!$B$8*SQRT($B$2)*MC_Shocks!X288)</f>
        <v>580.673034414268</v>
      </c>
      <c r="AA291" s="0" t="n">
        <f aca="false">Z291*EXP((Inputs!$B$6-Inputs!$B$7-0.5*Inputs!$B$8^2)*$B$2+Inputs!$B$8*SQRT($B$2)*MC_Shocks!Y288)</f>
        <v>580.334892153871</v>
      </c>
      <c r="AB291" s="0" t="n">
        <f aca="false">AA291*EXP((Inputs!$B$6-Inputs!$B$7-0.5*Inputs!$B$8^2)*$B$2+Inputs!$B$8*SQRT($B$2)*MC_Shocks!Z288)</f>
        <v>584.123016491082</v>
      </c>
      <c r="AC291" s="0" t="n">
        <f aca="false">AB291*EXP((Inputs!$B$6-Inputs!$B$7-0.5*Inputs!$B$8^2)*$B$2+Inputs!$B$8*SQRT($B$2)*MC_Shocks!AA288)</f>
        <v>588.039319824193</v>
      </c>
      <c r="AD291" s="0" t="n">
        <f aca="false">AC291*EXP((Inputs!$B$6-Inputs!$B$7-0.5*Inputs!$B$8^2)*$B$2+Inputs!$B$8*SQRT($B$2)*MC_Shocks!AB288)</f>
        <v>585.662133799877</v>
      </c>
      <c r="AE291" s="0" t="n">
        <f aca="false">AD291*EXP((Inputs!$B$6-Inputs!$B$7-0.5*Inputs!$B$8^2)*$B$2+Inputs!$B$8*SQRT($B$2)*MC_Shocks!AC288)</f>
        <v>583.776527248112</v>
      </c>
      <c r="AF291" s="0" t="n">
        <f aca="false">AE291*EXP((Inputs!$B$6-Inputs!$B$7-0.5*Inputs!$B$8^2)*$B$2+Inputs!$B$8*SQRT($B$2)*MC_Shocks!AD288)</f>
        <v>577.376029339356</v>
      </c>
      <c r="AG291" s="0" t="n">
        <f aca="false">AF291*EXP((Inputs!$B$6-Inputs!$B$7-0.5*Inputs!$B$8^2)*$B$2+Inputs!$B$8*SQRT($B$2)*MC_Shocks!AE288)</f>
        <v>574.458629885368</v>
      </c>
      <c r="AH291" s="0" t="n">
        <f aca="false">AG291*EXP((Inputs!$B$6-Inputs!$B$7-0.5*Inputs!$B$8^2)*$B$2+Inputs!$B$8*SQRT($B$2)*MC_Shocks!AF288)</f>
        <v>581.40424483362</v>
      </c>
      <c r="AI291" s="0" t="n">
        <f aca="false">AH291*EXP((Inputs!$B$6-Inputs!$B$7-0.5*Inputs!$B$8^2)*$B$2+Inputs!$B$8*SQRT($B$2)*MC_Shocks!AG288)</f>
        <v>576.626969515596</v>
      </c>
      <c r="AJ291" s="0" t="n">
        <f aca="false">AI291*EXP((Inputs!$B$6-Inputs!$B$7-0.5*Inputs!$B$8^2)*$B$2+Inputs!$B$8*SQRT($B$2)*MC_Shocks!AH288)</f>
        <v>581.265405823501</v>
      </c>
      <c r="AK291" s="0" t="n">
        <f aca="false">AJ291*EXP((Inputs!$B$6-Inputs!$B$7-0.5*Inputs!$B$8^2)*$B$2+Inputs!$B$8*SQRT($B$2)*MC_Shocks!AI288)</f>
        <v>583.093655789225</v>
      </c>
      <c r="AL291" s="0" t="n">
        <f aca="false">AK291*EXP((Inputs!$B$6-Inputs!$B$7-0.5*Inputs!$B$8^2)*$B$2+Inputs!$B$8*SQRT($B$2)*MC_Shocks!AJ288)</f>
        <v>581.992358121125</v>
      </c>
      <c r="AM291" s="0" t="n">
        <f aca="false">AL291*EXP((Inputs!$B$6-Inputs!$B$7-0.5*Inputs!$B$8^2)*$B$2+Inputs!$B$8*SQRT($B$2)*MC_Shocks!AK288)</f>
        <v>572.905105273821</v>
      </c>
      <c r="AN291" s="0" t="n">
        <f aca="false">AM291*EXP((Inputs!$B$6-Inputs!$B$7-0.5*Inputs!$B$8^2)*$B$2+Inputs!$B$8*SQRT($B$2)*MC_Shocks!AL288)</f>
        <v>558.996693334316</v>
      </c>
      <c r="AO291" s="0" t="n">
        <f aca="false">AN291*EXP((Inputs!$B$6-Inputs!$B$7-0.5*Inputs!$B$8^2)*$B$2+Inputs!$B$8*SQRT($B$2)*MC_Shocks!AM288)</f>
        <v>556.365123229526</v>
      </c>
      <c r="AP291" s="0" t="n">
        <f aca="false">AO291*EXP((Inputs!$B$6-Inputs!$B$7-0.5*Inputs!$B$8^2)*$B$2+Inputs!$B$8*SQRT($B$2)*MC_Shocks!AN288)</f>
        <v>557.226831282593</v>
      </c>
      <c r="AQ291" s="0" t="n">
        <f aca="false">AP291*EXP((Inputs!$B$6-Inputs!$B$7-0.5*Inputs!$B$8^2)*$B$2+Inputs!$B$8*SQRT($B$2)*MC_Shocks!AO288)</f>
        <v>554.921415363872</v>
      </c>
      <c r="AR291" s="0" t="n">
        <f aca="false">AQ291*EXP((Inputs!$B$6-Inputs!$B$7-0.5*Inputs!$B$8^2)*$B$2+Inputs!$B$8*SQRT($B$2)*MC_Shocks!AP288)</f>
        <v>551.079510896596</v>
      </c>
      <c r="AS291" s="0" t="n">
        <f aca="false">AR291*EXP((Inputs!$B$6-Inputs!$B$7-0.5*Inputs!$B$8^2)*$B$2+Inputs!$B$8*SQRT($B$2)*MC_Shocks!AQ288)</f>
        <v>552.535272574073</v>
      </c>
      <c r="AT291" s="0" t="n">
        <f aca="false">AS291*EXP((Inputs!$B$6-Inputs!$B$7-0.5*Inputs!$B$8^2)*$B$2+Inputs!$B$8*SQRT($B$2)*MC_Shocks!AR288)</f>
        <v>544.773580215162</v>
      </c>
      <c r="AU291" s="0" t="n">
        <f aca="false">AT291*EXP((Inputs!$B$6-Inputs!$B$7-0.5*Inputs!$B$8^2)*$B$2+Inputs!$B$8*SQRT($B$2)*MC_Shocks!AS288)</f>
        <v>543.831493650994</v>
      </c>
      <c r="AV291" s="0" t="n">
        <f aca="false">AU291*EXP((Inputs!$B$6-Inputs!$B$7-0.5*Inputs!$B$8^2)*$B$2+Inputs!$B$8*SQRT($B$2)*MC_Shocks!AT288)</f>
        <v>541.739465962829</v>
      </c>
      <c r="AW291" s="0" t="n">
        <f aca="false">AV291*EXP((Inputs!$B$6-Inputs!$B$7-0.5*Inputs!$B$8^2)*$B$2+Inputs!$B$8*SQRT($B$2)*MC_Shocks!AU288)</f>
        <v>538.935971392755</v>
      </c>
      <c r="AX291" s="0" t="n">
        <f aca="false">AW291*EXP((Inputs!$B$6-Inputs!$B$7-0.5*Inputs!$B$8^2)*$B$2+Inputs!$B$8*SQRT($B$2)*MC_Shocks!AV288)</f>
        <v>537.187217643663</v>
      </c>
      <c r="AY291" s="0" t="n">
        <f aca="false">AX291*EXP((Inputs!$B$6-Inputs!$B$7-0.5*Inputs!$B$8^2)*$B$2+Inputs!$B$8*SQRT($B$2)*MC_Shocks!AW288)</f>
        <v>533.674293398957</v>
      </c>
      <c r="AZ291" s="0" t="n">
        <f aca="false">AY291*EXP((Inputs!$B$6-Inputs!$B$7-0.5*Inputs!$B$8^2)*$B$2+Inputs!$B$8*SQRT($B$2)*MC_Shocks!AX288)</f>
        <v>536.344505408919</v>
      </c>
      <c r="BA291" s="0" t="n">
        <f aca="false">AZ291*EXP((Inputs!$B$6-Inputs!$B$7-0.5*Inputs!$B$8^2)*$B$2+Inputs!$B$8*SQRT($B$2)*MC_Shocks!AY288)</f>
        <v>538.776055067698</v>
      </c>
      <c r="BB291" s="0" t="n">
        <f aca="false">BA291*EXP((Inputs!$B$6-Inputs!$B$7-0.5*Inputs!$B$8^2)*$B$2+Inputs!$B$8*SQRT($B$2)*MC_Shocks!AZ288)</f>
        <v>543.550060873388</v>
      </c>
      <c r="BC291" s="0" t="n">
        <f aca="false">BB291*EXP((Inputs!$B$6-Inputs!$B$7-0.5*Inputs!$B$8^2)*$B$2+Inputs!$B$8*SQRT($B$2)*MC_Shocks!BA288)</f>
        <v>541.70934417841</v>
      </c>
      <c r="BD291" s="0" t="n">
        <f aca="false">BC291*EXP((Inputs!$B$6-Inputs!$B$7-0.5*Inputs!$B$8^2)*$B$2+Inputs!$B$8*SQRT($B$2)*MC_Shocks!BB288)</f>
        <v>538.423081024734</v>
      </c>
      <c r="BE291" s="0" t="n">
        <f aca="false">BD291*EXP((Inputs!$B$6-Inputs!$B$7-0.5*Inputs!$B$8^2)*$B$2+Inputs!$B$8*SQRT($B$2)*MC_Shocks!BC288)</f>
        <v>536.521953187362</v>
      </c>
      <c r="BF291" s="0" t="n">
        <f aca="false">BE291*EXP((Inputs!$B$6-Inputs!$B$7-0.5*Inputs!$B$8^2)*$B$2+Inputs!$B$8*SQRT($B$2)*MC_Shocks!BD288)</f>
        <v>529.492036400726</v>
      </c>
      <c r="BG291" s="0" t="n">
        <f aca="false">BF291*EXP((Inputs!$B$6-Inputs!$B$7-0.5*Inputs!$B$8^2)*$B$2+Inputs!$B$8*SQRT($B$2)*MC_Shocks!BE288)</f>
        <v>529.565493009382</v>
      </c>
      <c r="BH291" s="0" t="n">
        <f aca="false">BG291*EXP((Inputs!$B$6-Inputs!$B$7-0.5*Inputs!$B$8^2)*$B$2+Inputs!$B$8*SQRT($B$2)*MC_Shocks!BF288)</f>
        <v>526.813223995548</v>
      </c>
      <c r="BI291" s="0" t="n">
        <f aca="false">BH291*EXP((Inputs!$B$6-Inputs!$B$7-0.5*Inputs!$B$8^2)*$B$2+Inputs!$B$8*SQRT($B$2)*MC_Shocks!BG288)</f>
        <v>531.445589111329</v>
      </c>
      <c r="BJ291" s="0" t="n">
        <f aca="false">BI291*EXP((Inputs!$B$6-Inputs!$B$7-0.5*Inputs!$B$8^2)*$B$2+Inputs!$B$8*SQRT($B$2)*MC_Shocks!BH288)</f>
        <v>533.130372074917</v>
      </c>
      <c r="BK291" s="0" t="n">
        <f aca="false">BJ291*EXP((Inputs!$B$6-Inputs!$B$7-0.5*Inputs!$B$8^2)*$B$2+Inputs!$B$8*SQRT($B$2)*MC_Shocks!BI288)</f>
        <v>530.246847753324</v>
      </c>
      <c r="BL291" s="0" t="n">
        <f aca="false">BK291*EXP((Inputs!$B$6-Inputs!$B$7-0.5*Inputs!$B$8^2)*$B$2+Inputs!$B$8*SQRT($B$2)*MC_Shocks!BJ288)</f>
        <v>526.736847066151</v>
      </c>
      <c r="BM291" s="0" t="n">
        <f aca="false">BL291*EXP((Inputs!$B$6-Inputs!$B$7-0.5*Inputs!$B$8^2)*$B$2+Inputs!$B$8*SQRT($B$2)*MC_Shocks!BK288)</f>
        <v>528.016449955563</v>
      </c>
      <c r="BN291" s="0" t="n">
        <f aca="false">AVERAGE(C291:BM291)</f>
        <v>567.439945071737</v>
      </c>
      <c r="BO291" s="0" t="n">
        <f aca="false">MAX(B291:BM291)</f>
        <v>601.553608188786</v>
      </c>
      <c r="BP291" s="0" t="n">
        <f aca="false">MAX(BM291-Inputs!$B$4,0)</f>
        <v>0</v>
      </c>
      <c r="BQ291" s="0" t="n">
        <f aca="false">MAX(Inputs!$B$4-BM291,0)</f>
        <v>46.9835500444374</v>
      </c>
      <c r="BR291" s="0" t="n">
        <f aca="false">MAX(BN291-Inputs!$B$4,0)</f>
        <v>0</v>
      </c>
      <c r="BS291" s="0" t="n">
        <f aca="false">IF(BO291&gt;=Inputs!$B$9,0,MAX(BM291-Inputs!$B$4,0))</f>
        <v>0</v>
      </c>
    </row>
    <row r="292" customFormat="false" ht="15" hidden="false" customHeight="false" outlineLevel="0" collapsed="false">
      <c r="A292" s="0" t="n">
        <v>288</v>
      </c>
      <c r="B292" s="0" t="n">
        <f aca="false">Inputs!$B$3</f>
        <v>574.788024902344</v>
      </c>
      <c r="C292" s="0" t="n">
        <f aca="false">B292*EXP((Inputs!$B$6-Inputs!$B$7-0.5*Inputs!$B$8^2)*$B$2+Inputs!$B$8*SQRT($B$2)*MC_Shocks!A289)</f>
        <v>575.168845633207</v>
      </c>
      <c r="D292" s="0" t="n">
        <f aca="false">C292*EXP((Inputs!$B$6-Inputs!$B$7-0.5*Inputs!$B$8^2)*$B$2+Inputs!$B$8*SQRT($B$2)*MC_Shocks!B289)</f>
        <v>582.191367134019</v>
      </c>
      <c r="E292" s="0" t="n">
        <f aca="false">D292*EXP((Inputs!$B$6-Inputs!$B$7-0.5*Inputs!$B$8^2)*$B$2+Inputs!$B$8*SQRT($B$2)*MC_Shocks!C289)</f>
        <v>583.897719489276</v>
      </c>
      <c r="F292" s="0" t="n">
        <f aca="false">E292*EXP((Inputs!$B$6-Inputs!$B$7-0.5*Inputs!$B$8^2)*$B$2+Inputs!$B$8*SQRT($B$2)*MC_Shocks!D289)</f>
        <v>579.84265511425</v>
      </c>
      <c r="G292" s="0" t="n">
        <f aca="false">F292*EXP((Inputs!$B$6-Inputs!$B$7-0.5*Inputs!$B$8^2)*$B$2+Inputs!$B$8*SQRT($B$2)*MC_Shocks!E289)</f>
        <v>577.257263572532</v>
      </c>
      <c r="H292" s="0" t="n">
        <f aca="false">G292*EXP((Inputs!$B$6-Inputs!$B$7-0.5*Inputs!$B$8^2)*$B$2+Inputs!$B$8*SQRT($B$2)*MC_Shocks!F289)</f>
        <v>575.023320462499</v>
      </c>
      <c r="I292" s="0" t="n">
        <f aca="false">H292*EXP((Inputs!$B$6-Inputs!$B$7-0.5*Inputs!$B$8^2)*$B$2+Inputs!$B$8*SQRT($B$2)*MC_Shocks!G289)</f>
        <v>574.850537541798</v>
      </c>
      <c r="J292" s="0" t="n">
        <f aca="false">I292*EXP((Inputs!$B$6-Inputs!$B$7-0.5*Inputs!$B$8^2)*$B$2+Inputs!$B$8*SQRT($B$2)*MC_Shocks!H289)</f>
        <v>574.872552413096</v>
      </c>
      <c r="K292" s="0" t="n">
        <f aca="false">J292*EXP((Inputs!$B$6-Inputs!$B$7-0.5*Inputs!$B$8^2)*$B$2+Inputs!$B$8*SQRT($B$2)*MC_Shocks!I289)</f>
        <v>577.946323129928</v>
      </c>
      <c r="L292" s="0" t="n">
        <f aca="false">K292*EXP((Inputs!$B$6-Inputs!$B$7-0.5*Inputs!$B$8^2)*$B$2+Inputs!$B$8*SQRT($B$2)*MC_Shocks!J289)</f>
        <v>574.805398963033</v>
      </c>
      <c r="M292" s="0" t="n">
        <f aca="false">L292*EXP((Inputs!$B$6-Inputs!$B$7-0.5*Inputs!$B$8^2)*$B$2+Inputs!$B$8*SQRT($B$2)*MC_Shocks!K289)</f>
        <v>572.943044331938</v>
      </c>
      <c r="N292" s="0" t="n">
        <f aca="false">M292*EXP((Inputs!$B$6-Inputs!$B$7-0.5*Inputs!$B$8^2)*$B$2+Inputs!$B$8*SQRT($B$2)*MC_Shocks!L289)</f>
        <v>570.764947387997</v>
      </c>
      <c r="O292" s="0" t="n">
        <f aca="false">N292*EXP((Inputs!$B$6-Inputs!$B$7-0.5*Inputs!$B$8^2)*$B$2+Inputs!$B$8*SQRT($B$2)*MC_Shocks!M289)</f>
        <v>573.205800663627</v>
      </c>
      <c r="P292" s="0" t="n">
        <f aca="false">O292*EXP((Inputs!$B$6-Inputs!$B$7-0.5*Inputs!$B$8^2)*$B$2+Inputs!$B$8*SQRT($B$2)*MC_Shocks!N289)</f>
        <v>583.136637640363</v>
      </c>
      <c r="Q292" s="0" t="n">
        <f aca="false">P292*EXP((Inputs!$B$6-Inputs!$B$7-0.5*Inputs!$B$8^2)*$B$2+Inputs!$B$8*SQRT($B$2)*MC_Shocks!O289)</f>
        <v>578.137764312631</v>
      </c>
      <c r="R292" s="0" t="n">
        <f aca="false">Q292*EXP((Inputs!$B$6-Inputs!$B$7-0.5*Inputs!$B$8^2)*$B$2+Inputs!$B$8*SQRT($B$2)*MC_Shocks!P289)</f>
        <v>580.392798670474</v>
      </c>
      <c r="S292" s="0" t="n">
        <f aca="false">R292*EXP((Inputs!$B$6-Inputs!$B$7-0.5*Inputs!$B$8^2)*$B$2+Inputs!$B$8*SQRT($B$2)*MC_Shocks!Q289)</f>
        <v>584.433970824187</v>
      </c>
      <c r="T292" s="0" t="n">
        <f aca="false">S292*EXP((Inputs!$B$6-Inputs!$B$7-0.5*Inputs!$B$8^2)*$B$2+Inputs!$B$8*SQRT($B$2)*MC_Shocks!R289)</f>
        <v>581.282456311659</v>
      </c>
      <c r="U292" s="0" t="n">
        <f aca="false">T292*EXP((Inputs!$B$6-Inputs!$B$7-0.5*Inputs!$B$8^2)*$B$2+Inputs!$B$8*SQRT($B$2)*MC_Shocks!S289)</f>
        <v>583.147958811622</v>
      </c>
      <c r="V292" s="0" t="n">
        <f aca="false">U292*EXP((Inputs!$B$6-Inputs!$B$7-0.5*Inputs!$B$8^2)*$B$2+Inputs!$B$8*SQRT($B$2)*MC_Shocks!T289)</f>
        <v>578.319703840993</v>
      </c>
      <c r="W292" s="0" t="n">
        <f aca="false">V292*EXP((Inputs!$B$6-Inputs!$B$7-0.5*Inputs!$B$8^2)*$B$2+Inputs!$B$8*SQRT($B$2)*MC_Shocks!U289)</f>
        <v>575.55021572845</v>
      </c>
      <c r="X292" s="0" t="n">
        <f aca="false">W292*EXP((Inputs!$B$6-Inputs!$B$7-0.5*Inputs!$B$8^2)*$B$2+Inputs!$B$8*SQRT($B$2)*MC_Shocks!V289)</f>
        <v>572.491609330344</v>
      </c>
      <c r="Y292" s="0" t="n">
        <f aca="false">X292*EXP((Inputs!$B$6-Inputs!$B$7-0.5*Inputs!$B$8^2)*$B$2+Inputs!$B$8*SQRT($B$2)*MC_Shocks!W289)</f>
        <v>578.783496011852</v>
      </c>
      <c r="Z292" s="0" t="n">
        <f aca="false">Y292*EXP((Inputs!$B$6-Inputs!$B$7-0.5*Inputs!$B$8^2)*$B$2+Inputs!$B$8*SQRT($B$2)*MC_Shocks!X289)</f>
        <v>573.299635185407</v>
      </c>
      <c r="AA292" s="0" t="n">
        <f aca="false">Z292*EXP((Inputs!$B$6-Inputs!$B$7-0.5*Inputs!$B$8^2)*$B$2+Inputs!$B$8*SQRT($B$2)*MC_Shocks!Y289)</f>
        <v>572.166676272351</v>
      </c>
      <c r="AB292" s="0" t="n">
        <f aca="false">AA292*EXP((Inputs!$B$6-Inputs!$B$7-0.5*Inputs!$B$8^2)*$B$2+Inputs!$B$8*SQRT($B$2)*MC_Shocks!Z289)</f>
        <v>573.89940587391</v>
      </c>
      <c r="AC292" s="0" t="n">
        <f aca="false">AB292*EXP((Inputs!$B$6-Inputs!$B$7-0.5*Inputs!$B$8^2)*$B$2+Inputs!$B$8*SQRT($B$2)*MC_Shocks!AA289)</f>
        <v>573.301044872015</v>
      </c>
      <c r="AD292" s="0" t="n">
        <f aca="false">AC292*EXP((Inputs!$B$6-Inputs!$B$7-0.5*Inputs!$B$8^2)*$B$2+Inputs!$B$8*SQRT($B$2)*MC_Shocks!AB289)</f>
        <v>581.491349102003</v>
      </c>
      <c r="AE292" s="0" t="n">
        <f aca="false">AD292*EXP((Inputs!$B$6-Inputs!$B$7-0.5*Inputs!$B$8^2)*$B$2+Inputs!$B$8*SQRT($B$2)*MC_Shocks!AC289)</f>
        <v>579.663982933733</v>
      </c>
      <c r="AF292" s="0" t="n">
        <f aca="false">AE292*EXP((Inputs!$B$6-Inputs!$B$7-0.5*Inputs!$B$8^2)*$B$2+Inputs!$B$8*SQRT($B$2)*MC_Shocks!AD289)</f>
        <v>584.472007037658</v>
      </c>
      <c r="AG292" s="0" t="n">
        <f aca="false">AF292*EXP((Inputs!$B$6-Inputs!$B$7-0.5*Inputs!$B$8^2)*$B$2+Inputs!$B$8*SQRT($B$2)*MC_Shocks!AE289)</f>
        <v>590.833289723657</v>
      </c>
      <c r="AH292" s="0" t="n">
        <f aca="false">AG292*EXP((Inputs!$B$6-Inputs!$B$7-0.5*Inputs!$B$8^2)*$B$2+Inputs!$B$8*SQRT($B$2)*MC_Shocks!AF289)</f>
        <v>598.068346763782</v>
      </c>
      <c r="AI292" s="0" t="n">
        <f aca="false">AH292*EXP((Inputs!$B$6-Inputs!$B$7-0.5*Inputs!$B$8^2)*$B$2+Inputs!$B$8*SQRT($B$2)*MC_Shocks!AG289)</f>
        <v>592.868401173251</v>
      </c>
      <c r="AJ292" s="0" t="n">
        <f aca="false">AI292*EXP((Inputs!$B$6-Inputs!$B$7-0.5*Inputs!$B$8^2)*$B$2+Inputs!$B$8*SQRT($B$2)*MC_Shocks!AH289)</f>
        <v>595.891559631915</v>
      </c>
      <c r="AK292" s="0" t="n">
        <f aca="false">AJ292*EXP((Inputs!$B$6-Inputs!$B$7-0.5*Inputs!$B$8^2)*$B$2+Inputs!$B$8*SQRT($B$2)*MC_Shocks!AI289)</f>
        <v>588.740806087979</v>
      </c>
      <c r="AL292" s="0" t="n">
        <f aca="false">AK292*EXP((Inputs!$B$6-Inputs!$B$7-0.5*Inputs!$B$8^2)*$B$2+Inputs!$B$8*SQRT($B$2)*MC_Shocks!AJ289)</f>
        <v>591.304343830673</v>
      </c>
      <c r="AM292" s="0" t="n">
        <f aca="false">AL292*EXP((Inputs!$B$6-Inputs!$B$7-0.5*Inputs!$B$8^2)*$B$2+Inputs!$B$8*SQRT($B$2)*MC_Shocks!AK289)</f>
        <v>599.424231791944</v>
      </c>
      <c r="AN292" s="0" t="n">
        <f aca="false">AM292*EXP((Inputs!$B$6-Inputs!$B$7-0.5*Inputs!$B$8^2)*$B$2+Inputs!$B$8*SQRT($B$2)*MC_Shocks!AL289)</f>
        <v>604.814169710112</v>
      </c>
      <c r="AO292" s="0" t="n">
        <f aca="false">AN292*EXP((Inputs!$B$6-Inputs!$B$7-0.5*Inputs!$B$8^2)*$B$2+Inputs!$B$8*SQRT($B$2)*MC_Shocks!AM289)</f>
        <v>598.970252951089</v>
      </c>
      <c r="AP292" s="0" t="n">
        <f aca="false">AO292*EXP((Inputs!$B$6-Inputs!$B$7-0.5*Inputs!$B$8^2)*$B$2+Inputs!$B$8*SQRT($B$2)*MC_Shocks!AN289)</f>
        <v>599.7680502621</v>
      </c>
      <c r="AQ292" s="0" t="n">
        <f aca="false">AP292*EXP((Inputs!$B$6-Inputs!$B$7-0.5*Inputs!$B$8^2)*$B$2+Inputs!$B$8*SQRT($B$2)*MC_Shocks!AO289)</f>
        <v>602.439272059441</v>
      </c>
      <c r="AR292" s="0" t="n">
        <f aca="false">AQ292*EXP((Inputs!$B$6-Inputs!$B$7-0.5*Inputs!$B$8^2)*$B$2+Inputs!$B$8*SQRT($B$2)*MC_Shocks!AP289)</f>
        <v>601.731767090684</v>
      </c>
      <c r="AS292" s="0" t="n">
        <f aca="false">AR292*EXP((Inputs!$B$6-Inputs!$B$7-0.5*Inputs!$B$8^2)*$B$2+Inputs!$B$8*SQRT($B$2)*MC_Shocks!AQ289)</f>
        <v>599.397798025838</v>
      </c>
      <c r="AT292" s="0" t="n">
        <f aca="false">AS292*EXP((Inputs!$B$6-Inputs!$B$7-0.5*Inputs!$B$8^2)*$B$2+Inputs!$B$8*SQRT($B$2)*MC_Shocks!AR289)</f>
        <v>594.164090445176</v>
      </c>
      <c r="AU292" s="0" t="n">
        <f aca="false">AT292*EXP((Inputs!$B$6-Inputs!$B$7-0.5*Inputs!$B$8^2)*$B$2+Inputs!$B$8*SQRT($B$2)*MC_Shocks!AS289)</f>
        <v>587.431102968423</v>
      </c>
      <c r="AV292" s="0" t="n">
        <f aca="false">AU292*EXP((Inputs!$B$6-Inputs!$B$7-0.5*Inputs!$B$8^2)*$B$2+Inputs!$B$8*SQRT($B$2)*MC_Shocks!AT289)</f>
        <v>589.165616089646</v>
      </c>
      <c r="AW292" s="0" t="n">
        <f aca="false">AV292*EXP((Inputs!$B$6-Inputs!$B$7-0.5*Inputs!$B$8^2)*$B$2+Inputs!$B$8*SQRT($B$2)*MC_Shocks!AU289)</f>
        <v>595.452212695062</v>
      </c>
      <c r="AX292" s="0" t="n">
        <f aca="false">AW292*EXP((Inputs!$B$6-Inputs!$B$7-0.5*Inputs!$B$8^2)*$B$2+Inputs!$B$8*SQRT($B$2)*MC_Shocks!AV289)</f>
        <v>597.464859137994</v>
      </c>
      <c r="AY292" s="0" t="n">
        <f aca="false">AX292*EXP((Inputs!$B$6-Inputs!$B$7-0.5*Inputs!$B$8^2)*$B$2+Inputs!$B$8*SQRT($B$2)*MC_Shocks!AW289)</f>
        <v>596.288733257573</v>
      </c>
      <c r="AZ292" s="0" t="n">
        <f aca="false">AY292*EXP((Inputs!$B$6-Inputs!$B$7-0.5*Inputs!$B$8^2)*$B$2+Inputs!$B$8*SQRT($B$2)*MC_Shocks!AX289)</f>
        <v>600.92178894707</v>
      </c>
      <c r="BA292" s="0" t="n">
        <f aca="false">AZ292*EXP((Inputs!$B$6-Inputs!$B$7-0.5*Inputs!$B$8^2)*$B$2+Inputs!$B$8*SQRT($B$2)*MC_Shocks!AY289)</f>
        <v>605.55909773834</v>
      </c>
      <c r="BB292" s="0" t="n">
        <f aca="false">BA292*EXP((Inputs!$B$6-Inputs!$B$7-0.5*Inputs!$B$8^2)*$B$2+Inputs!$B$8*SQRT($B$2)*MC_Shocks!AZ289)</f>
        <v>603.966801273891</v>
      </c>
      <c r="BC292" s="0" t="n">
        <f aca="false">BB292*EXP((Inputs!$B$6-Inputs!$B$7-0.5*Inputs!$B$8^2)*$B$2+Inputs!$B$8*SQRT($B$2)*MC_Shocks!BA289)</f>
        <v>604.256947092971</v>
      </c>
      <c r="BD292" s="0" t="n">
        <f aca="false">BC292*EXP((Inputs!$B$6-Inputs!$B$7-0.5*Inputs!$B$8^2)*$B$2+Inputs!$B$8*SQRT($B$2)*MC_Shocks!BB289)</f>
        <v>604.156739648602</v>
      </c>
      <c r="BE292" s="0" t="n">
        <f aca="false">BD292*EXP((Inputs!$B$6-Inputs!$B$7-0.5*Inputs!$B$8^2)*$B$2+Inputs!$B$8*SQRT($B$2)*MC_Shocks!BC289)</f>
        <v>607.860313847879</v>
      </c>
      <c r="BF292" s="0" t="n">
        <f aca="false">BE292*EXP((Inputs!$B$6-Inputs!$B$7-0.5*Inputs!$B$8^2)*$B$2+Inputs!$B$8*SQRT($B$2)*MC_Shocks!BD289)</f>
        <v>609.02979818018</v>
      </c>
      <c r="BG292" s="0" t="n">
        <f aca="false">BF292*EXP((Inputs!$B$6-Inputs!$B$7-0.5*Inputs!$B$8^2)*$B$2+Inputs!$B$8*SQRT($B$2)*MC_Shocks!BE289)</f>
        <v>613.569430801334</v>
      </c>
      <c r="BH292" s="0" t="n">
        <f aca="false">BG292*EXP((Inputs!$B$6-Inputs!$B$7-0.5*Inputs!$B$8^2)*$B$2+Inputs!$B$8*SQRT($B$2)*MC_Shocks!BF289)</f>
        <v>609.309194764905</v>
      </c>
      <c r="BI292" s="0" t="n">
        <f aca="false">BH292*EXP((Inputs!$B$6-Inputs!$B$7-0.5*Inputs!$B$8^2)*$B$2+Inputs!$B$8*SQRT($B$2)*MC_Shocks!BG289)</f>
        <v>604.38268574865</v>
      </c>
      <c r="BJ292" s="0" t="n">
        <f aca="false">BI292*EXP((Inputs!$B$6-Inputs!$B$7-0.5*Inputs!$B$8^2)*$B$2+Inputs!$B$8*SQRT($B$2)*MC_Shocks!BH289)</f>
        <v>613.357305957465</v>
      </c>
      <c r="BK292" s="0" t="n">
        <f aca="false">BJ292*EXP((Inputs!$B$6-Inputs!$B$7-0.5*Inputs!$B$8^2)*$B$2+Inputs!$B$8*SQRT($B$2)*MC_Shocks!BI289)</f>
        <v>617.95506723347</v>
      </c>
      <c r="BL292" s="0" t="n">
        <f aca="false">BK292*EXP((Inputs!$B$6-Inputs!$B$7-0.5*Inputs!$B$8^2)*$B$2+Inputs!$B$8*SQRT($B$2)*MC_Shocks!BJ289)</f>
        <v>625.394083088653</v>
      </c>
      <c r="BM292" s="0" t="n">
        <f aca="false">BL292*EXP((Inputs!$B$6-Inputs!$B$7-0.5*Inputs!$B$8^2)*$B$2+Inputs!$B$8*SQRT($B$2)*MC_Shocks!BK289)</f>
        <v>628.686628203118</v>
      </c>
      <c r="BN292" s="0" t="n">
        <f aca="false">AVERAGE(C292:BM292)</f>
        <v>590.466115473329</v>
      </c>
      <c r="BO292" s="0" t="n">
        <f aca="false">MAX(B292:BM292)</f>
        <v>628.686628203118</v>
      </c>
      <c r="BP292" s="0" t="n">
        <f aca="false">MAX(BM292-Inputs!$B$4,0)</f>
        <v>53.6866282031178</v>
      </c>
      <c r="BQ292" s="0" t="n">
        <f aca="false">MAX(Inputs!$B$4-BM292,0)</f>
        <v>0</v>
      </c>
      <c r="BR292" s="0" t="n">
        <f aca="false">MAX(BN292-Inputs!$B$4,0)</f>
        <v>15.4661154733288</v>
      </c>
      <c r="BS292" s="0" t="n">
        <f aca="false">IF(BO292&gt;=Inputs!$B$9,0,MAX(BM292-Inputs!$B$4,0))</f>
        <v>0</v>
      </c>
    </row>
    <row r="293" customFormat="false" ht="15" hidden="false" customHeight="false" outlineLevel="0" collapsed="false">
      <c r="A293" s="0" t="n">
        <v>289</v>
      </c>
      <c r="B293" s="0" t="n">
        <f aca="false">Inputs!$B$3</f>
        <v>574.788024902344</v>
      </c>
      <c r="C293" s="0" t="n">
        <f aca="false">B293*EXP((Inputs!$B$6-Inputs!$B$7-0.5*Inputs!$B$8^2)*$B$2+Inputs!$B$8*SQRT($B$2)*MC_Shocks!A290)</f>
        <v>575.222865777437</v>
      </c>
      <c r="D293" s="0" t="n">
        <f aca="false">C293*EXP((Inputs!$B$6-Inputs!$B$7-0.5*Inputs!$B$8^2)*$B$2+Inputs!$B$8*SQRT($B$2)*MC_Shocks!B290)</f>
        <v>581.930988964921</v>
      </c>
      <c r="E293" s="0" t="n">
        <f aca="false">D293*EXP((Inputs!$B$6-Inputs!$B$7-0.5*Inputs!$B$8^2)*$B$2+Inputs!$B$8*SQRT($B$2)*MC_Shocks!C290)</f>
        <v>586.257592527169</v>
      </c>
      <c r="F293" s="0" t="n">
        <f aca="false">E293*EXP((Inputs!$B$6-Inputs!$B$7-0.5*Inputs!$B$8^2)*$B$2+Inputs!$B$8*SQRT($B$2)*MC_Shocks!D290)</f>
        <v>591.00114397115</v>
      </c>
      <c r="G293" s="0" t="n">
        <f aca="false">F293*EXP((Inputs!$B$6-Inputs!$B$7-0.5*Inputs!$B$8^2)*$B$2+Inputs!$B$8*SQRT($B$2)*MC_Shocks!E290)</f>
        <v>590.085851385327</v>
      </c>
      <c r="H293" s="0" t="n">
        <f aca="false">G293*EXP((Inputs!$B$6-Inputs!$B$7-0.5*Inputs!$B$8^2)*$B$2+Inputs!$B$8*SQRT($B$2)*MC_Shocks!F290)</f>
        <v>589.816964396767</v>
      </c>
      <c r="I293" s="0" t="n">
        <f aca="false">H293*EXP((Inputs!$B$6-Inputs!$B$7-0.5*Inputs!$B$8^2)*$B$2+Inputs!$B$8*SQRT($B$2)*MC_Shocks!G290)</f>
        <v>593.259614988436</v>
      </c>
      <c r="J293" s="0" t="n">
        <f aca="false">I293*EXP((Inputs!$B$6-Inputs!$B$7-0.5*Inputs!$B$8^2)*$B$2+Inputs!$B$8*SQRT($B$2)*MC_Shocks!H290)</f>
        <v>592.48391036239</v>
      </c>
      <c r="K293" s="0" t="n">
        <f aca="false">J293*EXP((Inputs!$B$6-Inputs!$B$7-0.5*Inputs!$B$8^2)*$B$2+Inputs!$B$8*SQRT($B$2)*MC_Shocks!I290)</f>
        <v>595.115102627061</v>
      </c>
      <c r="L293" s="0" t="n">
        <f aca="false">K293*EXP((Inputs!$B$6-Inputs!$B$7-0.5*Inputs!$B$8^2)*$B$2+Inputs!$B$8*SQRT($B$2)*MC_Shocks!J290)</f>
        <v>596.455235666087</v>
      </c>
      <c r="M293" s="0" t="n">
        <f aca="false">L293*EXP((Inputs!$B$6-Inputs!$B$7-0.5*Inputs!$B$8^2)*$B$2+Inputs!$B$8*SQRT($B$2)*MC_Shocks!K290)</f>
        <v>588.644885708604</v>
      </c>
      <c r="N293" s="0" t="n">
        <f aca="false">M293*EXP((Inputs!$B$6-Inputs!$B$7-0.5*Inputs!$B$8^2)*$B$2+Inputs!$B$8*SQRT($B$2)*MC_Shocks!L290)</f>
        <v>582.473443481959</v>
      </c>
      <c r="O293" s="0" t="n">
        <f aca="false">N293*EXP((Inputs!$B$6-Inputs!$B$7-0.5*Inputs!$B$8^2)*$B$2+Inputs!$B$8*SQRT($B$2)*MC_Shocks!M290)</f>
        <v>588.565045833431</v>
      </c>
      <c r="P293" s="0" t="n">
        <f aca="false">O293*EXP((Inputs!$B$6-Inputs!$B$7-0.5*Inputs!$B$8^2)*$B$2+Inputs!$B$8*SQRT($B$2)*MC_Shocks!N290)</f>
        <v>584.758850917552</v>
      </c>
      <c r="Q293" s="0" t="n">
        <f aca="false">P293*EXP((Inputs!$B$6-Inputs!$B$7-0.5*Inputs!$B$8^2)*$B$2+Inputs!$B$8*SQRT($B$2)*MC_Shocks!O290)</f>
        <v>581.061784064418</v>
      </c>
      <c r="R293" s="0" t="n">
        <f aca="false">Q293*EXP((Inputs!$B$6-Inputs!$B$7-0.5*Inputs!$B$8^2)*$B$2+Inputs!$B$8*SQRT($B$2)*MC_Shocks!P290)</f>
        <v>586.434245065037</v>
      </c>
      <c r="S293" s="0" t="n">
        <f aca="false">R293*EXP((Inputs!$B$6-Inputs!$B$7-0.5*Inputs!$B$8^2)*$B$2+Inputs!$B$8*SQRT($B$2)*MC_Shocks!Q290)</f>
        <v>582.692465824492</v>
      </c>
      <c r="T293" s="0" t="n">
        <f aca="false">S293*EXP((Inputs!$B$6-Inputs!$B$7-0.5*Inputs!$B$8^2)*$B$2+Inputs!$B$8*SQRT($B$2)*MC_Shocks!R290)</f>
        <v>575.680902293564</v>
      </c>
      <c r="U293" s="0" t="n">
        <f aca="false">T293*EXP((Inputs!$B$6-Inputs!$B$7-0.5*Inputs!$B$8^2)*$B$2+Inputs!$B$8*SQRT($B$2)*MC_Shocks!S290)</f>
        <v>580.885085571355</v>
      </c>
      <c r="V293" s="0" t="n">
        <f aca="false">U293*EXP((Inputs!$B$6-Inputs!$B$7-0.5*Inputs!$B$8^2)*$B$2+Inputs!$B$8*SQRT($B$2)*MC_Shocks!T290)</f>
        <v>585.183686387959</v>
      </c>
      <c r="W293" s="0" t="n">
        <f aca="false">V293*EXP((Inputs!$B$6-Inputs!$B$7-0.5*Inputs!$B$8^2)*$B$2+Inputs!$B$8*SQRT($B$2)*MC_Shocks!U290)</f>
        <v>580.533234368046</v>
      </c>
      <c r="X293" s="0" t="n">
        <f aca="false">W293*EXP((Inputs!$B$6-Inputs!$B$7-0.5*Inputs!$B$8^2)*$B$2+Inputs!$B$8*SQRT($B$2)*MC_Shocks!V290)</f>
        <v>579.33889474594</v>
      </c>
      <c r="Y293" s="0" t="n">
        <f aca="false">X293*EXP((Inputs!$B$6-Inputs!$B$7-0.5*Inputs!$B$8^2)*$B$2+Inputs!$B$8*SQRT($B$2)*MC_Shocks!W290)</f>
        <v>576.864327607194</v>
      </c>
      <c r="Z293" s="0" t="n">
        <f aca="false">Y293*EXP((Inputs!$B$6-Inputs!$B$7-0.5*Inputs!$B$8^2)*$B$2+Inputs!$B$8*SQRT($B$2)*MC_Shocks!X290)</f>
        <v>575.362082598954</v>
      </c>
      <c r="AA293" s="0" t="n">
        <f aca="false">Z293*EXP((Inputs!$B$6-Inputs!$B$7-0.5*Inputs!$B$8^2)*$B$2+Inputs!$B$8*SQRT($B$2)*MC_Shocks!Y290)</f>
        <v>573.635687299092</v>
      </c>
      <c r="AB293" s="0" t="n">
        <f aca="false">AA293*EXP((Inputs!$B$6-Inputs!$B$7-0.5*Inputs!$B$8^2)*$B$2+Inputs!$B$8*SQRT($B$2)*MC_Shocks!Z290)</f>
        <v>579.758526398299</v>
      </c>
      <c r="AC293" s="0" t="n">
        <f aca="false">AB293*EXP((Inputs!$B$6-Inputs!$B$7-0.5*Inputs!$B$8^2)*$B$2+Inputs!$B$8*SQRT($B$2)*MC_Shocks!AA290)</f>
        <v>575.015892915219</v>
      </c>
      <c r="AD293" s="0" t="n">
        <f aca="false">AC293*EXP((Inputs!$B$6-Inputs!$B$7-0.5*Inputs!$B$8^2)*$B$2+Inputs!$B$8*SQRT($B$2)*MC_Shocks!AB290)</f>
        <v>569.75913207419</v>
      </c>
      <c r="AE293" s="0" t="n">
        <f aca="false">AD293*EXP((Inputs!$B$6-Inputs!$B$7-0.5*Inputs!$B$8^2)*$B$2+Inputs!$B$8*SQRT($B$2)*MC_Shocks!AC290)</f>
        <v>570.850738466675</v>
      </c>
      <c r="AF293" s="0" t="n">
        <f aca="false">AE293*EXP((Inputs!$B$6-Inputs!$B$7-0.5*Inputs!$B$8^2)*$B$2+Inputs!$B$8*SQRT($B$2)*MC_Shocks!AD290)</f>
        <v>571.101527545736</v>
      </c>
      <c r="AG293" s="0" t="n">
        <f aca="false">AF293*EXP((Inputs!$B$6-Inputs!$B$7-0.5*Inputs!$B$8^2)*$B$2+Inputs!$B$8*SQRT($B$2)*MC_Shocks!AE290)</f>
        <v>578.135080237746</v>
      </c>
      <c r="AH293" s="0" t="n">
        <f aca="false">AG293*EXP((Inputs!$B$6-Inputs!$B$7-0.5*Inputs!$B$8^2)*$B$2+Inputs!$B$8*SQRT($B$2)*MC_Shocks!AF290)</f>
        <v>575.8356608736</v>
      </c>
      <c r="AI293" s="0" t="n">
        <f aca="false">AH293*EXP((Inputs!$B$6-Inputs!$B$7-0.5*Inputs!$B$8^2)*$B$2+Inputs!$B$8*SQRT($B$2)*MC_Shocks!AG290)</f>
        <v>573.282450088615</v>
      </c>
      <c r="AJ293" s="0" t="n">
        <f aca="false">AI293*EXP((Inputs!$B$6-Inputs!$B$7-0.5*Inputs!$B$8^2)*$B$2+Inputs!$B$8*SQRT($B$2)*MC_Shocks!AH290)</f>
        <v>573.619459536331</v>
      </c>
      <c r="AK293" s="0" t="n">
        <f aca="false">AJ293*EXP((Inputs!$B$6-Inputs!$B$7-0.5*Inputs!$B$8^2)*$B$2+Inputs!$B$8*SQRT($B$2)*MC_Shocks!AI290)</f>
        <v>568.579468877839</v>
      </c>
      <c r="AL293" s="0" t="n">
        <f aca="false">AK293*EXP((Inputs!$B$6-Inputs!$B$7-0.5*Inputs!$B$8^2)*$B$2+Inputs!$B$8*SQRT($B$2)*MC_Shocks!AJ290)</f>
        <v>570.142106679151</v>
      </c>
      <c r="AM293" s="0" t="n">
        <f aca="false">AL293*EXP((Inputs!$B$6-Inputs!$B$7-0.5*Inputs!$B$8^2)*$B$2+Inputs!$B$8*SQRT($B$2)*MC_Shocks!AK290)</f>
        <v>567.647694803563</v>
      </c>
      <c r="AN293" s="0" t="n">
        <f aca="false">AM293*EXP((Inputs!$B$6-Inputs!$B$7-0.5*Inputs!$B$8^2)*$B$2+Inputs!$B$8*SQRT($B$2)*MC_Shocks!AL290)</f>
        <v>572.311976286214</v>
      </c>
      <c r="AO293" s="0" t="n">
        <f aca="false">AN293*EXP((Inputs!$B$6-Inputs!$B$7-0.5*Inputs!$B$8^2)*$B$2+Inputs!$B$8*SQRT($B$2)*MC_Shocks!AM290)</f>
        <v>572.472913584898</v>
      </c>
      <c r="AP293" s="0" t="n">
        <f aca="false">AO293*EXP((Inputs!$B$6-Inputs!$B$7-0.5*Inputs!$B$8^2)*$B$2+Inputs!$B$8*SQRT($B$2)*MC_Shocks!AN290)</f>
        <v>573.319352136894</v>
      </c>
      <c r="AQ293" s="0" t="n">
        <f aca="false">AP293*EXP((Inputs!$B$6-Inputs!$B$7-0.5*Inputs!$B$8^2)*$B$2+Inputs!$B$8*SQRT($B$2)*MC_Shocks!AO290)</f>
        <v>572.349525768952</v>
      </c>
      <c r="AR293" s="0" t="n">
        <f aca="false">AQ293*EXP((Inputs!$B$6-Inputs!$B$7-0.5*Inputs!$B$8^2)*$B$2+Inputs!$B$8*SQRT($B$2)*MC_Shocks!AP290)</f>
        <v>574.083946692548</v>
      </c>
      <c r="AS293" s="0" t="n">
        <f aca="false">AR293*EXP((Inputs!$B$6-Inputs!$B$7-0.5*Inputs!$B$8^2)*$B$2+Inputs!$B$8*SQRT($B$2)*MC_Shocks!AQ290)</f>
        <v>574.737220727354</v>
      </c>
      <c r="AT293" s="0" t="n">
        <f aca="false">AS293*EXP((Inputs!$B$6-Inputs!$B$7-0.5*Inputs!$B$8^2)*$B$2+Inputs!$B$8*SQRT($B$2)*MC_Shocks!AR290)</f>
        <v>571.037143037722</v>
      </c>
      <c r="AU293" s="0" t="n">
        <f aca="false">AT293*EXP((Inputs!$B$6-Inputs!$B$7-0.5*Inputs!$B$8^2)*$B$2+Inputs!$B$8*SQRT($B$2)*MC_Shocks!AS290)</f>
        <v>573.073177515085</v>
      </c>
      <c r="AV293" s="0" t="n">
        <f aca="false">AU293*EXP((Inputs!$B$6-Inputs!$B$7-0.5*Inputs!$B$8^2)*$B$2+Inputs!$B$8*SQRT($B$2)*MC_Shocks!AT290)</f>
        <v>580.478439493797</v>
      </c>
      <c r="AW293" s="0" t="n">
        <f aca="false">AV293*EXP((Inputs!$B$6-Inputs!$B$7-0.5*Inputs!$B$8^2)*$B$2+Inputs!$B$8*SQRT($B$2)*MC_Shocks!AU290)</f>
        <v>572.531414293141</v>
      </c>
      <c r="AX293" s="0" t="n">
        <f aca="false">AW293*EXP((Inputs!$B$6-Inputs!$B$7-0.5*Inputs!$B$8^2)*$B$2+Inputs!$B$8*SQRT($B$2)*MC_Shocks!AV290)</f>
        <v>566.344705114693</v>
      </c>
      <c r="AY293" s="0" t="n">
        <f aca="false">AX293*EXP((Inputs!$B$6-Inputs!$B$7-0.5*Inputs!$B$8^2)*$B$2+Inputs!$B$8*SQRT($B$2)*MC_Shocks!AW290)</f>
        <v>572.23440690576</v>
      </c>
      <c r="AZ293" s="0" t="n">
        <f aca="false">AY293*EXP((Inputs!$B$6-Inputs!$B$7-0.5*Inputs!$B$8^2)*$B$2+Inputs!$B$8*SQRT($B$2)*MC_Shocks!AX290)</f>
        <v>569.165704518697</v>
      </c>
      <c r="BA293" s="0" t="n">
        <f aca="false">AZ293*EXP((Inputs!$B$6-Inputs!$B$7-0.5*Inputs!$B$8^2)*$B$2+Inputs!$B$8*SQRT($B$2)*MC_Shocks!AY290)</f>
        <v>571.495162864631</v>
      </c>
      <c r="BB293" s="0" t="n">
        <f aca="false">BA293*EXP((Inputs!$B$6-Inputs!$B$7-0.5*Inputs!$B$8^2)*$B$2+Inputs!$B$8*SQRT($B$2)*MC_Shocks!AZ290)</f>
        <v>570.355649751876</v>
      </c>
      <c r="BC293" s="0" t="n">
        <f aca="false">BB293*EXP((Inputs!$B$6-Inputs!$B$7-0.5*Inputs!$B$8^2)*$B$2+Inputs!$B$8*SQRT($B$2)*MC_Shocks!BA290)</f>
        <v>569.079630431307</v>
      </c>
      <c r="BD293" s="0" t="n">
        <f aca="false">BC293*EXP((Inputs!$B$6-Inputs!$B$7-0.5*Inputs!$B$8^2)*$B$2+Inputs!$B$8*SQRT($B$2)*MC_Shocks!BB290)</f>
        <v>570.19262823934</v>
      </c>
      <c r="BE293" s="0" t="n">
        <f aca="false">BD293*EXP((Inputs!$B$6-Inputs!$B$7-0.5*Inputs!$B$8^2)*$B$2+Inputs!$B$8*SQRT($B$2)*MC_Shocks!BC290)</f>
        <v>573.803015114474</v>
      </c>
      <c r="BF293" s="0" t="n">
        <f aca="false">BE293*EXP((Inputs!$B$6-Inputs!$B$7-0.5*Inputs!$B$8^2)*$B$2+Inputs!$B$8*SQRT($B$2)*MC_Shocks!BD290)</f>
        <v>577.009378985365</v>
      </c>
      <c r="BG293" s="0" t="n">
        <f aca="false">BF293*EXP((Inputs!$B$6-Inputs!$B$7-0.5*Inputs!$B$8^2)*$B$2+Inputs!$B$8*SQRT($B$2)*MC_Shocks!BE290)</f>
        <v>581.273254329052</v>
      </c>
      <c r="BH293" s="0" t="n">
        <f aca="false">BG293*EXP((Inputs!$B$6-Inputs!$B$7-0.5*Inputs!$B$8^2)*$B$2+Inputs!$B$8*SQRT($B$2)*MC_Shocks!BF290)</f>
        <v>585.176847160477</v>
      </c>
      <c r="BI293" s="0" t="n">
        <f aca="false">BH293*EXP((Inputs!$B$6-Inputs!$B$7-0.5*Inputs!$B$8^2)*$B$2+Inputs!$B$8*SQRT($B$2)*MC_Shocks!BG290)</f>
        <v>585.54401475362</v>
      </c>
      <c r="BJ293" s="0" t="n">
        <f aca="false">BI293*EXP((Inputs!$B$6-Inputs!$B$7-0.5*Inputs!$B$8^2)*$B$2+Inputs!$B$8*SQRT($B$2)*MC_Shocks!BH290)</f>
        <v>588.933797167103</v>
      </c>
      <c r="BK293" s="0" t="n">
        <f aca="false">BJ293*EXP((Inputs!$B$6-Inputs!$B$7-0.5*Inputs!$B$8^2)*$B$2+Inputs!$B$8*SQRT($B$2)*MC_Shocks!BI290)</f>
        <v>585.811118316903</v>
      </c>
      <c r="BL293" s="0" t="n">
        <f aca="false">BK293*EXP((Inputs!$B$6-Inputs!$B$7-0.5*Inputs!$B$8^2)*$B$2+Inputs!$B$8*SQRT($B$2)*MC_Shocks!BJ290)</f>
        <v>578.994788069076</v>
      </c>
      <c r="BM293" s="0" t="n">
        <f aca="false">BL293*EXP((Inputs!$B$6-Inputs!$B$7-0.5*Inputs!$B$8^2)*$B$2+Inputs!$B$8*SQRT($B$2)*MC_Shocks!BK290)</f>
        <v>581.720064606807</v>
      </c>
      <c r="BN293" s="0" t="n">
        <f aca="false">AVERAGE(C293:BM293)</f>
        <v>578.587315980906</v>
      </c>
      <c r="BO293" s="0" t="n">
        <f aca="false">MAX(B293:BM293)</f>
        <v>596.455235666087</v>
      </c>
      <c r="BP293" s="0" t="n">
        <f aca="false">MAX(BM293-Inputs!$B$4,0)</f>
        <v>6.720064606807</v>
      </c>
      <c r="BQ293" s="0" t="n">
        <f aca="false">MAX(Inputs!$B$4-BM293,0)</f>
        <v>0</v>
      </c>
      <c r="BR293" s="0" t="n">
        <f aca="false">MAX(BN293-Inputs!$B$4,0)</f>
        <v>3.58731598090617</v>
      </c>
      <c r="BS293" s="0" t="n">
        <f aca="false">IF(BO293&gt;=Inputs!$B$9,0,MAX(BM293-Inputs!$B$4,0))</f>
        <v>6.720064606807</v>
      </c>
    </row>
    <row r="294" customFormat="false" ht="15" hidden="false" customHeight="false" outlineLevel="0" collapsed="false">
      <c r="A294" s="0" t="n">
        <v>290</v>
      </c>
      <c r="B294" s="0" t="n">
        <f aca="false">Inputs!$B$3</f>
        <v>574.788024902344</v>
      </c>
      <c r="C294" s="0" t="n">
        <f aca="false">B294*EXP((Inputs!$B$6-Inputs!$B$7-0.5*Inputs!$B$8^2)*$B$2+Inputs!$B$8*SQRT($B$2)*MC_Shocks!A291)</f>
        <v>573.751549278717</v>
      </c>
      <c r="D294" s="0" t="n">
        <f aca="false">C294*EXP((Inputs!$B$6-Inputs!$B$7-0.5*Inputs!$B$8^2)*$B$2+Inputs!$B$8*SQRT($B$2)*MC_Shocks!B291)</f>
        <v>571.535619068583</v>
      </c>
      <c r="E294" s="0" t="n">
        <f aca="false">D294*EXP((Inputs!$B$6-Inputs!$B$7-0.5*Inputs!$B$8^2)*$B$2+Inputs!$B$8*SQRT($B$2)*MC_Shocks!C291)</f>
        <v>569.453289306081</v>
      </c>
      <c r="F294" s="0" t="n">
        <f aca="false">E294*EXP((Inputs!$B$6-Inputs!$B$7-0.5*Inputs!$B$8^2)*$B$2+Inputs!$B$8*SQRT($B$2)*MC_Shocks!D291)</f>
        <v>569.163953883658</v>
      </c>
      <c r="G294" s="0" t="n">
        <f aca="false">F294*EXP((Inputs!$B$6-Inputs!$B$7-0.5*Inputs!$B$8^2)*$B$2+Inputs!$B$8*SQRT($B$2)*MC_Shocks!E291)</f>
        <v>565.873861371484</v>
      </c>
      <c r="H294" s="0" t="n">
        <f aca="false">G294*EXP((Inputs!$B$6-Inputs!$B$7-0.5*Inputs!$B$8^2)*$B$2+Inputs!$B$8*SQRT($B$2)*MC_Shocks!F291)</f>
        <v>563.766331156681</v>
      </c>
      <c r="I294" s="0" t="n">
        <f aca="false">H294*EXP((Inputs!$B$6-Inputs!$B$7-0.5*Inputs!$B$8^2)*$B$2+Inputs!$B$8*SQRT($B$2)*MC_Shocks!G291)</f>
        <v>569.382542330116</v>
      </c>
      <c r="J294" s="0" t="n">
        <f aca="false">I294*EXP((Inputs!$B$6-Inputs!$B$7-0.5*Inputs!$B$8^2)*$B$2+Inputs!$B$8*SQRT($B$2)*MC_Shocks!H291)</f>
        <v>565.523505848831</v>
      </c>
      <c r="K294" s="0" t="n">
        <f aca="false">J294*EXP((Inputs!$B$6-Inputs!$B$7-0.5*Inputs!$B$8^2)*$B$2+Inputs!$B$8*SQRT($B$2)*MC_Shocks!I291)</f>
        <v>561.60982392641</v>
      </c>
      <c r="L294" s="0" t="n">
        <f aca="false">K294*EXP((Inputs!$B$6-Inputs!$B$7-0.5*Inputs!$B$8^2)*$B$2+Inputs!$B$8*SQRT($B$2)*MC_Shocks!J291)</f>
        <v>565.074054179973</v>
      </c>
      <c r="M294" s="0" t="n">
        <f aca="false">L294*EXP((Inputs!$B$6-Inputs!$B$7-0.5*Inputs!$B$8^2)*$B$2+Inputs!$B$8*SQRT($B$2)*MC_Shocks!K291)</f>
        <v>564.957304056935</v>
      </c>
      <c r="N294" s="0" t="n">
        <f aca="false">M294*EXP((Inputs!$B$6-Inputs!$B$7-0.5*Inputs!$B$8^2)*$B$2+Inputs!$B$8*SQRT($B$2)*MC_Shocks!L291)</f>
        <v>561.956062217016</v>
      </c>
      <c r="O294" s="0" t="n">
        <f aca="false">N294*EXP((Inputs!$B$6-Inputs!$B$7-0.5*Inputs!$B$8^2)*$B$2+Inputs!$B$8*SQRT($B$2)*MC_Shocks!M291)</f>
        <v>562.943051865761</v>
      </c>
      <c r="P294" s="0" t="n">
        <f aca="false">O294*EXP((Inputs!$B$6-Inputs!$B$7-0.5*Inputs!$B$8^2)*$B$2+Inputs!$B$8*SQRT($B$2)*MC_Shocks!N291)</f>
        <v>558.22432992026</v>
      </c>
      <c r="Q294" s="0" t="n">
        <f aca="false">P294*EXP((Inputs!$B$6-Inputs!$B$7-0.5*Inputs!$B$8^2)*$B$2+Inputs!$B$8*SQRT($B$2)*MC_Shocks!O291)</f>
        <v>547.905444753277</v>
      </c>
      <c r="R294" s="0" t="n">
        <f aca="false">Q294*EXP((Inputs!$B$6-Inputs!$B$7-0.5*Inputs!$B$8^2)*$B$2+Inputs!$B$8*SQRT($B$2)*MC_Shocks!P291)</f>
        <v>551.384424076618</v>
      </c>
      <c r="S294" s="0" t="n">
        <f aca="false">R294*EXP((Inputs!$B$6-Inputs!$B$7-0.5*Inputs!$B$8^2)*$B$2+Inputs!$B$8*SQRT($B$2)*MC_Shocks!Q291)</f>
        <v>557.511065127475</v>
      </c>
      <c r="T294" s="0" t="n">
        <f aca="false">S294*EXP((Inputs!$B$6-Inputs!$B$7-0.5*Inputs!$B$8^2)*$B$2+Inputs!$B$8*SQRT($B$2)*MC_Shocks!R291)</f>
        <v>556.2214451223</v>
      </c>
      <c r="U294" s="0" t="n">
        <f aca="false">T294*EXP((Inputs!$B$6-Inputs!$B$7-0.5*Inputs!$B$8^2)*$B$2+Inputs!$B$8*SQRT($B$2)*MC_Shocks!S291)</f>
        <v>553.098828019875</v>
      </c>
      <c r="V294" s="0" t="n">
        <f aca="false">U294*EXP((Inputs!$B$6-Inputs!$B$7-0.5*Inputs!$B$8^2)*$B$2+Inputs!$B$8*SQRT($B$2)*MC_Shocks!T291)</f>
        <v>554.165001873787</v>
      </c>
      <c r="W294" s="0" t="n">
        <f aca="false">V294*EXP((Inputs!$B$6-Inputs!$B$7-0.5*Inputs!$B$8^2)*$B$2+Inputs!$B$8*SQRT($B$2)*MC_Shocks!U291)</f>
        <v>547.864584205965</v>
      </c>
      <c r="X294" s="0" t="n">
        <f aca="false">W294*EXP((Inputs!$B$6-Inputs!$B$7-0.5*Inputs!$B$8^2)*$B$2+Inputs!$B$8*SQRT($B$2)*MC_Shocks!V291)</f>
        <v>553.765649878899</v>
      </c>
      <c r="Y294" s="0" t="n">
        <f aca="false">X294*EXP((Inputs!$B$6-Inputs!$B$7-0.5*Inputs!$B$8^2)*$B$2+Inputs!$B$8*SQRT($B$2)*MC_Shocks!W291)</f>
        <v>550.781959972844</v>
      </c>
      <c r="Z294" s="0" t="n">
        <f aca="false">Y294*EXP((Inputs!$B$6-Inputs!$B$7-0.5*Inputs!$B$8^2)*$B$2+Inputs!$B$8*SQRT($B$2)*MC_Shocks!X291)</f>
        <v>553.487745494423</v>
      </c>
      <c r="AA294" s="0" t="n">
        <f aca="false">Z294*EXP((Inputs!$B$6-Inputs!$B$7-0.5*Inputs!$B$8^2)*$B$2+Inputs!$B$8*SQRT($B$2)*MC_Shocks!Y291)</f>
        <v>546.041064022746</v>
      </c>
      <c r="AB294" s="0" t="n">
        <f aca="false">AA294*EXP((Inputs!$B$6-Inputs!$B$7-0.5*Inputs!$B$8^2)*$B$2+Inputs!$B$8*SQRT($B$2)*MC_Shocks!Z291)</f>
        <v>537.528597326458</v>
      </c>
      <c r="AC294" s="0" t="n">
        <f aca="false">AB294*EXP((Inputs!$B$6-Inputs!$B$7-0.5*Inputs!$B$8^2)*$B$2+Inputs!$B$8*SQRT($B$2)*MC_Shocks!AA291)</f>
        <v>540.858746345943</v>
      </c>
      <c r="AD294" s="0" t="n">
        <f aca="false">AC294*EXP((Inputs!$B$6-Inputs!$B$7-0.5*Inputs!$B$8^2)*$B$2+Inputs!$B$8*SQRT($B$2)*MC_Shocks!AB291)</f>
        <v>543.273073035999</v>
      </c>
      <c r="AE294" s="0" t="n">
        <f aca="false">AD294*EXP((Inputs!$B$6-Inputs!$B$7-0.5*Inputs!$B$8^2)*$B$2+Inputs!$B$8*SQRT($B$2)*MC_Shocks!AC291)</f>
        <v>539.631954263535</v>
      </c>
      <c r="AF294" s="0" t="n">
        <f aca="false">AE294*EXP((Inputs!$B$6-Inputs!$B$7-0.5*Inputs!$B$8^2)*$B$2+Inputs!$B$8*SQRT($B$2)*MC_Shocks!AD291)</f>
        <v>541.34282245365</v>
      </c>
      <c r="AG294" s="0" t="n">
        <f aca="false">AF294*EXP((Inputs!$B$6-Inputs!$B$7-0.5*Inputs!$B$8^2)*$B$2+Inputs!$B$8*SQRT($B$2)*MC_Shocks!AE291)</f>
        <v>541.588958297122</v>
      </c>
      <c r="AH294" s="0" t="n">
        <f aca="false">AG294*EXP((Inputs!$B$6-Inputs!$B$7-0.5*Inputs!$B$8^2)*$B$2+Inputs!$B$8*SQRT($B$2)*MC_Shocks!AF291)</f>
        <v>541.530969337744</v>
      </c>
      <c r="AI294" s="0" t="n">
        <f aca="false">AH294*EXP((Inputs!$B$6-Inputs!$B$7-0.5*Inputs!$B$8^2)*$B$2+Inputs!$B$8*SQRT($B$2)*MC_Shocks!AG291)</f>
        <v>549.892759520738</v>
      </c>
      <c r="AJ294" s="0" t="n">
        <f aca="false">AI294*EXP((Inputs!$B$6-Inputs!$B$7-0.5*Inputs!$B$8^2)*$B$2+Inputs!$B$8*SQRT($B$2)*MC_Shocks!AH291)</f>
        <v>550.005005195749</v>
      </c>
      <c r="AK294" s="0" t="n">
        <f aca="false">AJ294*EXP((Inputs!$B$6-Inputs!$B$7-0.5*Inputs!$B$8^2)*$B$2+Inputs!$B$8*SQRT($B$2)*MC_Shocks!AI291)</f>
        <v>553.07481946527</v>
      </c>
      <c r="AL294" s="0" t="n">
        <f aca="false">AK294*EXP((Inputs!$B$6-Inputs!$B$7-0.5*Inputs!$B$8^2)*$B$2+Inputs!$B$8*SQRT($B$2)*MC_Shocks!AJ291)</f>
        <v>555.295020843372</v>
      </c>
      <c r="AM294" s="0" t="n">
        <f aca="false">AL294*EXP((Inputs!$B$6-Inputs!$B$7-0.5*Inputs!$B$8^2)*$B$2+Inputs!$B$8*SQRT($B$2)*MC_Shocks!AK291)</f>
        <v>549.023690658635</v>
      </c>
      <c r="AN294" s="0" t="n">
        <f aca="false">AM294*EXP((Inputs!$B$6-Inputs!$B$7-0.5*Inputs!$B$8^2)*$B$2+Inputs!$B$8*SQRT($B$2)*MC_Shocks!AL291)</f>
        <v>554.575935130913</v>
      </c>
      <c r="AO294" s="0" t="n">
        <f aca="false">AN294*EXP((Inputs!$B$6-Inputs!$B$7-0.5*Inputs!$B$8^2)*$B$2+Inputs!$B$8*SQRT($B$2)*MC_Shocks!AM291)</f>
        <v>551.061789512954</v>
      </c>
      <c r="AP294" s="0" t="n">
        <f aca="false">AO294*EXP((Inputs!$B$6-Inputs!$B$7-0.5*Inputs!$B$8^2)*$B$2+Inputs!$B$8*SQRT($B$2)*MC_Shocks!AN291)</f>
        <v>552.334738770119</v>
      </c>
      <c r="AQ294" s="0" t="n">
        <f aca="false">AP294*EXP((Inputs!$B$6-Inputs!$B$7-0.5*Inputs!$B$8^2)*$B$2+Inputs!$B$8*SQRT($B$2)*MC_Shocks!AO291)</f>
        <v>553.614129830968</v>
      </c>
      <c r="AR294" s="0" t="n">
        <f aca="false">AQ294*EXP((Inputs!$B$6-Inputs!$B$7-0.5*Inputs!$B$8^2)*$B$2+Inputs!$B$8*SQRT($B$2)*MC_Shocks!AP291)</f>
        <v>550.205731644725</v>
      </c>
      <c r="AS294" s="0" t="n">
        <f aca="false">AR294*EXP((Inputs!$B$6-Inputs!$B$7-0.5*Inputs!$B$8^2)*$B$2+Inputs!$B$8*SQRT($B$2)*MC_Shocks!AQ291)</f>
        <v>548.775251584075</v>
      </c>
      <c r="AT294" s="0" t="n">
        <f aca="false">AS294*EXP((Inputs!$B$6-Inputs!$B$7-0.5*Inputs!$B$8^2)*$B$2+Inputs!$B$8*SQRT($B$2)*MC_Shocks!AR291)</f>
        <v>546.348284978162</v>
      </c>
      <c r="AU294" s="0" t="n">
        <f aca="false">AT294*EXP((Inputs!$B$6-Inputs!$B$7-0.5*Inputs!$B$8^2)*$B$2+Inputs!$B$8*SQRT($B$2)*MC_Shocks!AS291)</f>
        <v>542.219235686085</v>
      </c>
      <c r="AV294" s="0" t="n">
        <f aca="false">AU294*EXP((Inputs!$B$6-Inputs!$B$7-0.5*Inputs!$B$8^2)*$B$2+Inputs!$B$8*SQRT($B$2)*MC_Shocks!AT291)</f>
        <v>543.697484621398</v>
      </c>
      <c r="AW294" s="0" t="n">
        <f aca="false">AV294*EXP((Inputs!$B$6-Inputs!$B$7-0.5*Inputs!$B$8^2)*$B$2+Inputs!$B$8*SQRT($B$2)*MC_Shocks!AU291)</f>
        <v>546.396102716106</v>
      </c>
      <c r="AX294" s="0" t="n">
        <f aca="false">AW294*EXP((Inputs!$B$6-Inputs!$B$7-0.5*Inputs!$B$8^2)*$B$2+Inputs!$B$8*SQRT($B$2)*MC_Shocks!AV291)</f>
        <v>551.172022005351</v>
      </c>
      <c r="AY294" s="0" t="n">
        <f aca="false">AX294*EXP((Inputs!$B$6-Inputs!$B$7-0.5*Inputs!$B$8^2)*$B$2+Inputs!$B$8*SQRT($B$2)*MC_Shocks!AW291)</f>
        <v>554.845245162487</v>
      </c>
      <c r="AZ294" s="0" t="n">
        <f aca="false">AY294*EXP((Inputs!$B$6-Inputs!$B$7-0.5*Inputs!$B$8^2)*$B$2+Inputs!$B$8*SQRT($B$2)*MC_Shocks!AX291)</f>
        <v>542.06640589139</v>
      </c>
      <c r="BA294" s="0" t="n">
        <f aca="false">AZ294*EXP((Inputs!$B$6-Inputs!$B$7-0.5*Inputs!$B$8^2)*$B$2+Inputs!$B$8*SQRT($B$2)*MC_Shocks!AY291)</f>
        <v>536.791014869871</v>
      </c>
      <c r="BB294" s="0" t="n">
        <f aca="false">BA294*EXP((Inputs!$B$6-Inputs!$B$7-0.5*Inputs!$B$8^2)*$B$2+Inputs!$B$8*SQRT($B$2)*MC_Shocks!AZ291)</f>
        <v>542.626476768491</v>
      </c>
      <c r="BC294" s="0" t="n">
        <f aca="false">BB294*EXP((Inputs!$B$6-Inputs!$B$7-0.5*Inputs!$B$8^2)*$B$2+Inputs!$B$8*SQRT($B$2)*MC_Shocks!BA291)</f>
        <v>548.400867865854</v>
      </c>
      <c r="BD294" s="0" t="n">
        <f aca="false">BC294*EXP((Inputs!$B$6-Inputs!$B$7-0.5*Inputs!$B$8^2)*$B$2+Inputs!$B$8*SQRT($B$2)*MC_Shocks!BB291)</f>
        <v>546.360073290939</v>
      </c>
      <c r="BE294" s="0" t="n">
        <f aca="false">BD294*EXP((Inputs!$B$6-Inputs!$B$7-0.5*Inputs!$B$8^2)*$B$2+Inputs!$B$8*SQRT($B$2)*MC_Shocks!BC291)</f>
        <v>544.044546640775</v>
      </c>
      <c r="BF294" s="0" t="n">
        <f aca="false">BE294*EXP((Inputs!$B$6-Inputs!$B$7-0.5*Inputs!$B$8^2)*$B$2+Inputs!$B$8*SQRT($B$2)*MC_Shocks!BD291)</f>
        <v>541.731875494253</v>
      </c>
      <c r="BG294" s="0" t="n">
        <f aca="false">BF294*EXP((Inputs!$B$6-Inputs!$B$7-0.5*Inputs!$B$8^2)*$B$2+Inputs!$B$8*SQRT($B$2)*MC_Shocks!BE291)</f>
        <v>542.879872651159</v>
      </c>
      <c r="BH294" s="0" t="n">
        <f aca="false">BG294*EXP((Inputs!$B$6-Inputs!$B$7-0.5*Inputs!$B$8^2)*$B$2+Inputs!$B$8*SQRT($B$2)*MC_Shocks!BF291)</f>
        <v>543.471690561396</v>
      </c>
      <c r="BI294" s="0" t="n">
        <f aca="false">BH294*EXP((Inputs!$B$6-Inputs!$B$7-0.5*Inputs!$B$8^2)*$B$2+Inputs!$B$8*SQRT($B$2)*MC_Shocks!BG291)</f>
        <v>542.111061066516</v>
      </c>
      <c r="BJ294" s="0" t="n">
        <f aca="false">BI294*EXP((Inputs!$B$6-Inputs!$B$7-0.5*Inputs!$B$8^2)*$B$2+Inputs!$B$8*SQRT($B$2)*MC_Shocks!BH291)</f>
        <v>541.792903746586</v>
      </c>
      <c r="BK294" s="0" t="n">
        <f aca="false">BJ294*EXP((Inputs!$B$6-Inputs!$B$7-0.5*Inputs!$B$8^2)*$B$2+Inputs!$B$8*SQRT($B$2)*MC_Shocks!BI291)</f>
        <v>551.467983209803</v>
      </c>
      <c r="BL294" s="0" t="n">
        <f aca="false">BK294*EXP((Inputs!$B$6-Inputs!$B$7-0.5*Inputs!$B$8^2)*$B$2+Inputs!$B$8*SQRT($B$2)*MC_Shocks!BJ291)</f>
        <v>552.526337649907</v>
      </c>
      <c r="BM294" s="0" t="n">
        <f aca="false">BL294*EXP((Inputs!$B$6-Inputs!$B$7-0.5*Inputs!$B$8^2)*$B$2+Inputs!$B$8*SQRT($B$2)*MC_Shocks!BK291)</f>
        <v>556.323302152062</v>
      </c>
      <c r="BN294" s="0" t="n">
        <f aca="false">AVERAGE(C294:BM294)</f>
        <v>551.846496368338</v>
      </c>
      <c r="BO294" s="0" t="n">
        <f aca="false">MAX(B294:BM294)</f>
        <v>574.788024902344</v>
      </c>
      <c r="BP294" s="0" t="n">
        <f aca="false">MAX(BM294-Inputs!$B$4,0)</f>
        <v>0</v>
      </c>
      <c r="BQ294" s="0" t="n">
        <f aca="false">MAX(Inputs!$B$4-BM294,0)</f>
        <v>18.6766978479382</v>
      </c>
      <c r="BR294" s="0" t="n">
        <f aca="false">MAX(BN294-Inputs!$B$4,0)</f>
        <v>0</v>
      </c>
      <c r="BS294" s="0" t="n">
        <f aca="false">IF(BO294&gt;=Inputs!$B$9,0,MAX(BM294-Inputs!$B$4,0))</f>
        <v>0</v>
      </c>
    </row>
    <row r="295" customFormat="false" ht="15" hidden="false" customHeight="false" outlineLevel="0" collapsed="false">
      <c r="A295" s="0" t="n">
        <v>291</v>
      </c>
      <c r="B295" s="0" t="n">
        <f aca="false">Inputs!$B$3</f>
        <v>574.788024902344</v>
      </c>
      <c r="C295" s="0" t="n">
        <f aca="false">B295*EXP((Inputs!$B$6-Inputs!$B$7-0.5*Inputs!$B$8^2)*$B$2+Inputs!$B$8*SQRT($B$2)*MC_Shocks!A292)</f>
        <v>574.043801620094</v>
      </c>
      <c r="D295" s="0" t="n">
        <f aca="false">C295*EXP((Inputs!$B$6-Inputs!$B$7-0.5*Inputs!$B$8^2)*$B$2+Inputs!$B$8*SQRT($B$2)*MC_Shocks!B292)</f>
        <v>560.661920932724</v>
      </c>
      <c r="E295" s="0" t="n">
        <f aca="false">D295*EXP((Inputs!$B$6-Inputs!$B$7-0.5*Inputs!$B$8^2)*$B$2+Inputs!$B$8*SQRT($B$2)*MC_Shocks!C292)</f>
        <v>559.082583943167</v>
      </c>
      <c r="F295" s="0" t="n">
        <f aca="false">E295*EXP((Inputs!$B$6-Inputs!$B$7-0.5*Inputs!$B$8^2)*$B$2+Inputs!$B$8*SQRT($B$2)*MC_Shocks!D292)</f>
        <v>560.527746195414</v>
      </c>
      <c r="G295" s="0" t="n">
        <f aca="false">F295*EXP((Inputs!$B$6-Inputs!$B$7-0.5*Inputs!$B$8^2)*$B$2+Inputs!$B$8*SQRT($B$2)*MC_Shocks!E292)</f>
        <v>556.496263403648</v>
      </c>
      <c r="H295" s="0" t="n">
        <f aca="false">G295*EXP((Inputs!$B$6-Inputs!$B$7-0.5*Inputs!$B$8^2)*$B$2+Inputs!$B$8*SQRT($B$2)*MC_Shocks!F292)</f>
        <v>554.421728414649</v>
      </c>
      <c r="I295" s="0" t="n">
        <f aca="false">H295*EXP((Inputs!$B$6-Inputs!$B$7-0.5*Inputs!$B$8^2)*$B$2+Inputs!$B$8*SQRT($B$2)*MC_Shocks!G292)</f>
        <v>552.629267465823</v>
      </c>
      <c r="J295" s="0" t="n">
        <f aca="false">I295*EXP((Inputs!$B$6-Inputs!$B$7-0.5*Inputs!$B$8^2)*$B$2+Inputs!$B$8*SQRT($B$2)*MC_Shocks!H292)</f>
        <v>550.027116604303</v>
      </c>
      <c r="K295" s="0" t="n">
        <f aca="false">J295*EXP((Inputs!$B$6-Inputs!$B$7-0.5*Inputs!$B$8^2)*$B$2+Inputs!$B$8*SQRT($B$2)*MC_Shocks!I292)</f>
        <v>541.177557708655</v>
      </c>
      <c r="L295" s="0" t="n">
        <f aca="false">K295*EXP((Inputs!$B$6-Inputs!$B$7-0.5*Inputs!$B$8^2)*$B$2+Inputs!$B$8*SQRT($B$2)*MC_Shocks!J292)</f>
        <v>546.105974463564</v>
      </c>
      <c r="M295" s="0" t="n">
        <f aca="false">L295*EXP((Inputs!$B$6-Inputs!$B$7-0.5*Inputs!$B$8^2)*$B$2+Inputs!$B$8*SQRT($B$2)*MC_Shocks!K292)</f>
        <v>544.109259994148</v>
      </c>
      <c r="N295" s="0" t="n">
        <f aca="false">M295*EXP((Inputs!$B$6-Inputs!$B$7-0.5*Inputs!$B$8^2)*$B$2+Inputs!$B$8*SQRT($B$2)*MC_Shocks!L292)</f>
        <v>548.17432371999</v>
      </c>
      <c r="O295" s="0" t="n">
        <f aca="false">N295*EXP((Inputs!$B$6-Inputs!$B$7-0.5*Inputs!$B$8^2)*$B$2+Inputs!$B$8*SQRT($B$2)*MC_Shocks!M292)</f>
        <v>545.815394306259</v>
      </c>
      <c r="P295" s="0" t="n">
        <f aca="false">O295*EXP((Inputs!$B$6-Inputs!$B$7-0.5*Inputs!$B$8^2)*$B$2+Inputs!$B$8*SQRT($B$2)*MC_Shocks!N292)</f>
        <v>549.859639568845</v>
      </c>
      <c r="Q295" s="0" t="n">
        <f aca="false">P295*EXP((Inputs!$B$6-Inputs!$B$7-0.5*Inputs!$B$8^2)*$B$2+Inputs!$B$8*SQRT($B$2)*MC_Shocks!O292)</f>
        <v>551.735258595286</v>
      </c>
      <c r="R295" s="0" t="n">
        <f aca="false">Q295*EXP((Inputs!$B$6-Inputs!$B$7-0.5*Inputs!$B$8^2)*$B$2+Inputs!$B$8*SQRT($B$2)*MC_Shocks!P292)</f>
        <v>553.08051724465</v>
      </c>
      <c r="S295" s="0" t="n">
        <f aca="false">R295*EXP((Inputs!$B$6-Inputs!$B$7-0.5*Inputs!$B$8^2)*$B$2+Inputs!$B$8*SQRT($B$2)*MC_Shocks!Q292)</f>
        <v>548.867356750612</v>
      </c>
      <c r="T295" s="0" t="n">
        <f aca="false">S295*EXP((Inputs!$B$6-Inputs!$B$7-0.5*Inputs!$B$8^2)*$B$2+Inputs!$B$8*SQRT($B$2)*MC_Shocks!R292)</f>
        <v>544.934207903793</v>
      </c>
      <c r="U295" s="0" t="n">
        <f aca="false">T295*EXP((Inputs!$B$6-Inputs!$B$7-0.5*Inputs!$B$8^2)*$B$2+Inputs!$B$8*SQRT($B$2)*MC_Shocks!S292)</f>
        <v>550.397983542236</v>
      </c>
      <c r="V295" s="0" t="n">
        <f aca="false">U295*EXP((Inputs!$B$6-Inputs!$B$7-0.5*Inputs!$B$8^2)*$B$2+Inputs!$B$8*SQRT($B$2)*MC_Shocks!T292)</f>
        <v>550.210075385627</v>
      </c>
      <c r="W295" s="0" t="n">
        <f aca="false">V295*EXP((Inputs!$B$6-Inputs!$B$7-0.5*Inputs!$B$8^2)*$B$2+Inputs!$B$8*SQRT($B$2)*MC_Shocks!U292)</f>
        <v>553.368174997578</v>
      </c>
      <c r="X295" s="0" t="n">
        <f aca="false">W295*EXP((Inputs!$B$6-Inputs!$B$7-0.5*Inputs!$B$8^2)*$B$2+Inputs!$B$8*SQRT($B$2)*MC_Shocks!V292)</f>
        <v>558.973214745144</v>
      </c>
      <c r="Y295" s="0" t="n">
        <f aca="false">X295*EXP((Inputs!$B$6-Inputs!$B$7-0.5*Inputs!$B$8^2)*$B$2+Inputs!$B$8*SQRT($B$2)*MC_Shocks!W292)</f>
        <v>559.989185053886</v>
      </c>
      <c r="Z295" s="0" t="n">
        <f aca="false">Y295*EXP((Inputs!$B$6-Inputs!$B$7-0.5*Inputs!$B$8^2)*$B$2+Inputs!$B$8*SQRT($B$2)*MC_Shocks!X292)</f>
        <v>561.41421306013</v>
      </c>
      <c r="AA295" s="0" t="n">
        <f aca="false">Z295*EXP((Inputs!$B$6-Inputs!$B$7-0.5*Inputs!$B$8^2)*$B$2+Inputs!$B$8*SQRT($B$2)*MC_Shocks!Y292)</f>
        <v>550.761717669126</v>
      </c>
      <c r="AB295" s="0" t="n">
        <f aca="false">AA295*EXP((Inputs!$B$6-Inputs!$B$7-0.5*Inputs!$B$8^2)*$B$2+Inputs!$B$8*SQRT($B$2)*MC_Shocks!Z292)</f>
        <v>548.925063376726</v>
      </c>
      <c r="AC295" s="0" t="n">
        <f aca="false">AB295*EXP((Inputs!$B$6-Inputs!$B$7-0.5*Inputs!$B$8^2)*$B$2+Inputs!$B$8*SQRT($B$2)*MC_Shocks!AA292)</f>
        <v>555.009288258636</v>
      </c>
      <c r="AD295" s="0" t="n">
        <f aca="false">AC295*EXP((Inputs!$B$6-Inputs!$B$7-0.5*Inputs!$B$8^2)*$B$2+Inputs!$B$8*SQRT($B$2)*MC_Shocks!AB292)</f>
        <v>557.554082201002</v>
      </c>
      <c r="AE295" s="0" t="n">
        <f aca="false">AD295*EXP((Inputs!$B$6-Inputs!$B$7-0.5*Inputs!$B$8^2)*$B$2+Inputs!$B$8*SQRT($B$2)*MC_Shocks!AC292)</f>
        <v>553.106871728021</v>
      </c>
      <c r="AF295" s="0" t="n">
        <f aca="false">AE295*EXP((Inputs!$B$6-Inputs!$B$7-0.5*Inputs!$B$8^2)*$B$2+Inputs!$B$8*SQRT($B$2)*MC_Shocks!AD292)</f>
        <v>544.070064519761</v>
      </c>
      <c r="AG295" s="0" t="n">
        <f aca="false">AF295*EXP((Inputs!$B$6-Inputs!$B$7-0.5*Inputs!$B$8^2)*$B$2+Inputs!$B$8*SQRT($B$2)*MC_Shocks!AE292)</f>
        <v>551.010521958496</v>
      </c>
      <c r="AH295" s="0" t="n">
        <f aca="false">AG295*EXP((Inputs!$B$6-Inputs!$B$7-0.5*Inputs!$B$8^2)*$B$2+Inputs!$B$8*SQRT($B$2)*MC_Shocks!AF292)</f>
        <v>559.34228342925</v>
      </c>
      <c r="AI295" s="0" t="n">
        <f aca="false">AH295*EXP((Inputs!$B$6-Inputs!$B$7-0.5*Inputs!$B$8^2)*$B$2+Inputs!$B$8*SQRT($B$2)*MC_Shocks!AG292)</f>
        <v>551.153653677971</v>
      </c>
      <c r="AJ295" s="0" t="n">
        <f aca="false">AI295*EXP((Inputs!$B$6-Inputs!$B$7-0.5*Inputs!$B$8^2)*$B$2+Inputs!$B$8*SQRT($B$2)*MC_Shocks!AH292)</f>
        <v>549.504612183093</v>
      </c>
      <c r="AK295" s="0" t="n">
        <f aca="false">AJ295*EXP((Inputs!$B$6-Inputs!$B$7-0.5*Inputs!$B$8^2)*$B$2+Inputs!$B$8*SQRT($B$2)*MC_Shocks!AI292)</f>
        <v>553.354932912235</v>
      </c>
      <c r="AL295" s="0" t="n">
        <f aca="false">AK295*EXP((Inputs!$B$6-Inputs!$B$7-0.5*Inputs!$B$8^2)*$B$2+Inputs!$B$8*SQRT($B$2)*MC_Shocks!AJ292)</f>
        <v>551.064996590585</v>
      </c>
      <c r="AM295" s="0" t="n">
        <f aca="false">AL295*EXP((Inputs!$B$6-Inputs!$B$7-0.5*Inputs!$B$8^2)*$B$2+Inputs!$B$8*SQRT($B$2)*MC_Shocks!AK292)</f>
        <v>562.761758918533</v>
      </c>
      <c r="AN295" s="0" t="n">
        <f aca="false">AM295*EXP((Inputs!$B$6-Inputs!$B$7-0.5*Inputs!$B$8^2)*$B$2+Inputs!$B$8*SQRT($B$2)*MC_Shocks!AL292)</f>
        <v>562.799774733263</v>
      </c>
      <c r="AO295" s="0" t="n">
        <f aca="false">AN295*EXP((Inputs!$B$6-Inputs!$B$7-0.5*Inputs!$B$8^2)*$B$2+Inputs!$B$8*SQRT($B$2)*MC_Shocks!AM292)</f>
        <v>561.39101553552</v>
      </c>
      <c r="AP295" s="0" t="n">
        <f aca="false">AO295*EXP((Inputs!$B$6-Inputs!$B$7-0.5*Inputs!$B$8^2)*$B$2+Inputs!$B$8*SQRT($B$2)*MC_Shocks!AN292)</f>
        <v>557.342408972381</v>
      </c>
      <c r="AQ295" s="0" t="n">
        <f aca="false">AP295*EXP((Inputs!$B$6-Inputs!$B$7-0.5*Inputs!$B$8^2)*$B$2+Inputs!$B$8*SQRT($B$2)*MC_Shocks!AO292)</f>
        <v>561.896300187995</v>
      </c>
      <c r="AR295" s="0" t="n">
        <f aca="false">AQ295*EXP((Inputs!$B$6-Inputs!$B$7-0.5*Inputs!$B$8^2)*$B$2+Inputs!$B$8*SQRT($B$2)*MC_Shocks!AP292)</f>
        <v>561.567448206995</v>
      </c>
      <c r="AS295" s="0" t="n">
        <f aca="false">AR295*EXP((Inputs!$B$6-Inputs!$B$7-0.5*Inputs!$B$8^2)*$B$2+Inputs!$B$8*SQRT($B$2)*MC_Shocks!AQ292)</f>
        <v>565.758649868172</v>
      </c>
      <c r="AT295" s="0" t="n">
        <f aca="false">AS295*EXP((Inputs!$B$6-Inputs!$B$7-0.5*Inputs!$B$8^2)*$B$2+Inputs!$B$8*SQRT($B$2)*MC_Shocks!AR292)</f>
        <v>564.666872999035</v>
      </c>
      <c r="AU295" s="0" t="n">
        <f aca="false">AT295*EXP((Inputs!$B$6-Inputs!$B$7-0.5*Inputs!$B$8^2)*$B$2+Inputs!$B$8*SQRT($B$2)*MC_Shocks!AS292)</f>
        <v>568.745482345637</v>
      </c>
      <c r="AV295" s="0" t="n">
        <f aca="false">AU295*EXP((Inputs!$B$6-Inputs!$B$7-0.5*Inputs!$B$8^2)*$B$2+Inputs!$B$8*SQRT($B$2)*MC_Shocks!AT292)</f>
        <v>570.643575004882</v>
      </c>
      <c r="AW295" s="0" t="n">
        <f aca="false">AV295*EXP((Inputs!$B$6-Inputs!$B$7-0.5*Inputs!$B$8^2)*$B$2+Inputs!$B$8*SQRT($B$2)*MC_Shocks!AU292)</f>
        <v>575.22363478312</v>
      </c>
      <c r="AX295" s="0" t="n">
        <f aca="false">AW295*EXP((Inputs!$B$6-Inputs!$B$7-0.5*Inputs!$B$8^2)*$B$2+Inputs!$B$8*SQRT($B$2)*MC_Shocks!AV292)</f>
        <v>572.313995849088</v>
      </c>
      <c r="AY295" s="0" t="n">
        <f aca="false">AX295*EXP((Inputs!$B$6-Inputs!$B$7-0.5*Inputs!$B$8^2)*$B$2+Inputs!$B$8*SQRT($B$2)*MC_Shocks!AW292)</f>
        <v>568.4833658595</v>
      </c>
      <c r="AZ295" s="0" t="n">
        <f aca="false">AY295*EXP((Inputs!$B$6-Inputs!$B$7-0.5*Inputs!$B$8^2)*$B$2+Inputs!$B$8*SQRT($B$2)*MC_Shocks!AX292)</f>
        <v>569.596158918512</v>
      </c>
      <c r="BA295" s="0" t="n">
        <f aca="false">AZ295*EXP((Inputs!$B$6-Inputs!$B$7-0.5*Inputs!$B$8^2)*$B$2+Inputs!$B$8*SQRT($B$2)*MC_Shocks!AY292)</f>
        <v>569.47711846787</v>
      </c>
      <c r="BB295" s="0" t="n">
        <f aca="false">BA295*EXP((Inputs!$B$6-Inputs!$B$7-0.5*Inputs!$B$8^2)*$B$2+Inputs!$B$8*SQRT($B$2)*MC_Shocks!AZ292)</f>
        <v>576.113419797636</v>
      </c>
      <c r="BC295" s="0" t="n">
        <f aca="false">BB295*EXP((Inputs!$B$6-Inputs!$B$7-0.5*Inputs!$B$8^2)*$B$2+Inputs!$B$8*SQRT($B$2)*MC_Shocks!BA292)</f>
        <v>577.539132239584</v>
      </c>
      <c r="BD295" s="0" t="n">
        <f aca="false">BC295*EXP((Inputs!$B$6-Inputs!$B$7-0.5*Inputs!$B$8^2)*$B$2+Inputs!$B$8*SQRT($B$2)*MC_Shocks!BB292)</f>
        <v>577.82369751181</v>
      </c>
      <c r="BE295" s="0" t="n">
        <f aca="false">BD295*EXP((Inputs!$B$6-Inputs!$B$7-0.5*Inputs!$B$8^2)*$B$2+Inputs!$B$8*SQRT($B$2)*MC_Shocks!BC292)</f>
        <v>565.987774939639</v>
      </c>
      <c r="BF295" s="0" t="n">
        <f aca="false">BE295*EXP((Inputs!$B$6-Inputs!$B$7-0.5*Inputs!$B$8^2)*$B$2+Inputs!$B$8*SQRT($B$2)*MC_Shocks!BD292)</f>
        <v>571.056410740475</v>
      </c>
      <c r="BG295" s="0" t="n">
        <f aca="false">BF295*EXP((Inputs!$B$6-Inputs!$B$7-0.5*Inputs!$B$8^2)*$B$2+Inputs!$B$8*SQRT($B$2)*MC_Shocks!BE292)</f>
        <v>564.515061562553</v>
      </c>
      <c r="BH295" s="0" t="n">
        <f aca="false">BG295*EXP((Inputs!$B$6-Inputs!$B$7-0.5*Inputs!$B$8^2)*$B$2+Inputs!$B$8*SQRT($B$2)*MC_Shocks!BF292)</f>
        <v>560.121290491701</v>
      </c>
      <c r="BI295" s="0" t="n">
        <f aca="false">BH295*EXP((Inputs!$B$6-Inputs!$B$7-0.5*Inputs!$B$8^2)*$B$2+Inputs!$B$8*SQRT($B$2)*MC_Shocks!BG292)</f>
        <v>558.928411975633</v>
      </c>
      <c r="BJ295" s="0" t="n">
        <f aca="false">BI295*EXP((Inputs!$B$6-Inputs!$B$7-0.5*Inputs!$B$8^2)*$B$2+Inputs!$B$8*SQRT($B$2)*MC_Shocks!BH292)</f>
        <v>551.236899028609</v>
      </c>
      <c r="BK295" s="0" t="n">
        <f aca="false">BJ295*EXP((Inputs!$B$6-Inputs!$B$7-0.5*Inputs!$B$8^2)*$B$2+Inputs!$B$8*SQRT($B$2)*MC_Shocks!BI292)</f>
        <v>549.663949216738</v>
      </c>
      <c r="BL295" s="0" t="n">
        <f aca="false">BK295*EXP((Inputs!$B$6-Inputs!$B$7-0.5*Inputs!$B$8^2)*$B$2+Inputs!$B$8*SQRT($B$2)*MC_Shocks!BJ292)</f>
        <v>548.021342888352</v>
      </c>
      <c r="BM295" s="0" t="n">
        <f aca="false">BL295*EXP((Inputs!$B$6-Inputs!$B$7-0.5*Inputs!$B$8^2)*$B$2+Inputs!$B$8*SQRT($B$2)*MC_Shocks!BK292)</f>
        <v>548.304047806608</v>
      </c>
      <c r="BN295" s="0" t="n">
        <f aca="false">AVERAGE(C295:BM295)</f>
        <v>557.824442110714</v>
      </c>
      <c r="BO295" s="0" t="n">
        <f aca="false">MAX(B295:BM295)</f>
        <v>577.82369751181</v>
      </c>
      <c r="BP295" s="0" t="n">
        <f aca="false">MAX(BM295-Inputs!$B$4,0)</f>
        <v>0</v>
      </c>
      <c r="BQ295" s="0" t="n">
        <f aca="false">MAX(Inputs!$B$4-BM295,0)</f>
        <v>26.6959521933923</v>
      </c>
      <c r="BR295" s="0" t="n">
        <f aca="false">MAX(BN295-Inputs!$B$4,0)</f>
        <v>0</v>
      </c>
      <c r="BS295" s="0" t="n">
        <f aca="false">IF(BO295&gt;=Inputs!$B$9,0,MAX(BM295-Inputs!$B$4,0))</f>
        <v>0</v>
      </c>
    </row>
    <row r="296" customFormat="false" ht="15" hidden="false" customHeight="false" outlineLevel="0" collapsed="false">
      <c r="A296" s="0" t="n">
        <v>292</v>
      </c>
      <c r="B296" s="0" t="n">
        <f aca="false">Inputs!$B$3</f>
        <v>574.788024902344</v>
      </c>
      <c r="C296" s="0" t="n">
        <f aca="false">B296*EXP((Inputs!$B$6-Inputs!$B$7-0.5*Inputs!$B$8^2)*$B$2+Inputs!$B$8*SQRT($B$2)*MC_Shocks!A293)</f>
        <v>569.289518168583</v>
      </c>
      <c r="D296" s="0" t="n">
        <f aca="false">C296*EXP((Inputs!$B$6-Inputs!$B$7-0.5*Inputs!$B$8^2)*$B$2+Inputs!$B$8*SQRT($B$2)*MC_Shocks!B293)</f>
        <v>564.412407955155</v>
      </c>
      <c r="E296" s="0" t="n">
        <f aca="false">D296*EXP((Inputs!$B$6-Inputs!$B$7-0.5*Inputs!$B$8^2)*$B$2+Inputs!$B$8*SQRT($B$2)*MC_Shocks!C293)</f>
        <v>567.274325126201</v>
      </c>
      <c r="F296" s="0" t="n">
        <f aca="false">E296*EXP((Inputs!$B$6-Inputs!$B$7-0.5*Inputs!$B$8^2)*$B$2+Inputs!$B$8*SQRT($B$2)*MC_Shocks!D293)</f>
        <v>573.29640519701</v>
      </c>
      <c r="G296" s="0" t="n">
        <f aca="false">F296*EXP((Inputs!$B$6-Inputs!$B$7-0.5*Inputs!$B$8^2)*$B$2+Inputs!$B$8*SQRT($B$2)*MC_Shocks!E293)</f>
        <v>574.274459636079</v>
      </c>
      <c r="H296" s="0" t="n">
        <f aca="false">G296*EXP((Inputs!$B$6-Inputs!$B$7-0.5*Inputs!$B$8^2)*$B$2+Inputs!$B$8*SQRT($B$2)*MC_Shocks!F293)</f>
        <v>577.985300765591</v>
      </c>
      <c r="I296" s="0" t="n">
        <f aca="false">H296*EXP((Inputs!$B$6-Inputs!$B$7-0.5*Inputs!$B$8^2)*$B$2+Inputs!$B$8*SQRT($B$2)*MC_Shocks!G293)</f>
        <v>578.33119299638</v>
      </c>
      <c r="J296" s="0" t="n">
        <f aca="false">I296*EXP((Inputs!$B$6-Inputs!$B$7-0.5*Inputs!$B$8^2)*$B$2+Inputs!$B$8*SQRT($B$2)*MC_Shocks!H293)</f>
        <v>572.735773512603</v>
      </c>
      <c r="K296" s="0" t="n">
        <f aca="false">J296*EXP((Inputs!$B$6-Inputs!$B$7-0.5*Inputs!$B$8^2)*$B$2+Inputs!$B$8*SQRT($B$2)*MC_Shocks!I293)</f>
        <v>574.871516356731</v>
      </c>
      <c r="L296" s="0" t="n">
        <f aca="false">K296*EXP((Inputs!$B$6-Inputs!$B$7-0.5*Inputs!$B$8^2)*$B$2+Inputs!$B$8*SQRT($B$2)*MC_Shocks!J293)</f>
        <v>575.121090007321</v>
      </c>
      <c r="M296" s="0" t="n">
        <f aca="false">L296*EXP((Inputs!$B$6-Inputs!$B$7-0.5*Inputs!$B$8^2)*$B$2+Inputs!$B$8*SQRT($B$2)*MC_Shocks!K293)</f>
        <v>574.910654685092</v>
      </c>
      <c r="N296" s="0" t="n">
        <f aca="false">M296*EXP((Inputs!$B$6-Inputs!$B$7-0.5*Inputs!$B$8^2)*$B$2+Inputs!$B$8*SQRT($B$2)*MC_Shocks!L293)</f>
        <v>571.108040304606</v>
      </c>
      <c r="O296" s="0" t="n">
        <f aca="false">N296*EXP((Inputs!$B$6-Inputs!$B$7-0.5*Inputs!$B$8^2)*$B$2+Inputs!$B$8*SQRT($B$2)*MC_Shocks!M293)</f>
        <v>581.433855446158</v>
      </c>
      <c r="P296" s="0" t="n">
        <f aca="false">O296*EXP((Inputs!$B$6-Inputs!$B$7-0.5*Inputs!$B$8^2)*$B$2+Inputs!$B$8*SQRT($B$2)*MC_Shocks!N293)</f>
        <v>584.294113354366</v>
      </c>
      <c r="Q296" s="0" t="n">
        <f aca="false">P296*EXP((Inputs!$B$6-Inputs!$B$7-0.5*Inputs!$B$8^2)*$B$2+Inputs!$B$8*SQRT($B$2)*MC_Shocks!O293)</f>
        <v>583.370620603636</v>
      </c>
      <c r="R296" s="0" t="n">
        <f aca="false">Q296*EXP((Inputs!$B$6-Inputs!$B$7-0.5*Inputs!$B$8^2)*$B$2+Inputs!$B$8*SQRT($B$2)*MC_Shocks!P293)</f>
        <v>577.897689617066</v>
      </c>
      <c r="S296" s="0" t="n">
        <f aca="false">R296*EXP((Inputs!$B$6-Inputs!$B$7-0.5*Inputs!$B$8^2)*$B$2+Inputs!$B$8*SQRT($B$2)*MC_Shocks!Q293)</f>
        <v>580.21191996755</v>
      </c>
      <c r="T296" s="0" t="n">
        <f aca="false">S296*EXP((Inputs!$B$6-Inputs!$B$7-0.5*Inputs!$B$8^2)*$B$2+Inputs!$B$8*SQRT($B$2)*MC_Shocks!R293)</f>
        <v>588.969478528225</v>
      </c>
      <c r="U296" s="0" t="n">
        <f aca="false">T296*EXP((Inputs!$B$6-Inputs!$B$7-0.5*Inputs!$B$8^2)*$B$2+Inputs!$B$8*SQRT($B$2)*MC_Shocks!S293)</f>
        <v>586.136410064318</v>
      </c>
      <c r="V296" s="0" t="n">
        <f aca="false">U296*EXP((Inputs!$B$6-Inputs!$B$7-0.5*Inputs!$B$8^2)*$B$2+Inputs!$B$8*SQRT($B$2)*MC_Shocks!T293)</f>
        <v>589.153745098896</v>
      </c>
      <c r="W296" s="0" t="n">
        <f aca="false">V296*EXP((Inputs!$B$6-Inputs!$B$7-0.5*Inputs!$B$8^2)*$B$2+Inputs!$B$8*SQRT($B$2)*MC_Shocks!U293)</f>
        <v>594.796353434699</v>
      </c>
      <c r="X296" s="0" t="n">
        <f aca="false">W296*EXP((Inputs!$B$6-Inputs!$B$7-0.5*Inputs!$B$8^2)*$B$2+Inputs!$B$8*SQRT($B$2)*MC_Shocks!V293)</f>
        <v>597.806019461754</v>
      </c>
      <c r="Y296" s="0" t="n">
        <f aca="false">X296*EXP((Inputs!$B$6-Inputs!$B$7-0.5*Inputs!$B$8^2)*$B$2+Inputs!$B$8*SQRT($B$2)*MC_Shocks!W293)</f>
        <v>598.738223068184</v>
      </c>
      <c r="Z296" s="0" t="n">
        <f aca="false">Y296*EXP((Inputs!$B$6-Inputs!$B$7-0.5*Inputs!$B$8^2)*$B$2+Inputs!$B$8*SQRT($B$2)*MC_Shocks!X293)</f>
        <v>601.674272249929</v>
      </c>
      <c r="AA296" s="0" t="n">
        <f aca="false">Z296*EXP((Inputs!$B$6-Inputs!$B$7-0.5*Inputs!$B$8^2)*$B$2+Inputs!$B$8*SQRT($B$2)*MC_Shocks!Y293)</f>
        <v>612.35196295116</v>
      </c>
      <c r="AB296" s="0" t="n">
        <f aca="false">AA296*EXP((Inputs!$B$6-Inputs!$B$7-0.5*Inputs!$B$8^2)*$B$2+Inputs!$B$8*SQRT($B$2)*MC_Shocks!Z293)</f>
        <v>608.067050701031</v>
      </c>
      <c r="AC296" s="0" t="n">
        <f aca="false">AB296*EXP((Inputs!$B$6-Inputs!$B$7-0.5*Inputs!$B$8^2)*$B$2+Inputs!$B$8*SQRT($B$2)*MC_Shocks!AA293)</f>
        <v>602.005120087666</v>
      </c>
      <c r="AD296" s="0" t="n">
        <f aca="false">AC296*EXP((Inputs!$B$6-Inputs!$B$7-0.5*Inputs!$B$8^2)*$B$2+Inputs!$B$8*SQRT($B$2)*MC_Shocks!AB293)</f>
        <v>598.958180158339</v>
      </c>
      <c r="AE296" s="0" t="n">
        <f aca="false">AD296*EXP((Inputs!$B$6-Inputs!$B$7-0.5*Inputs!$B$8^2)*$B$2+Inputs!$B$8*SQRT($B$2)*MC_Shocks!AC293)</f>
        <v>604.445387871818</v>
      </c>
      <c r="AF296" s="0" t="n">
        <f aca="false">AE296*EXP((Inputs!$B$6-Inputs!$B$7-0.5*Inputs!$B$8^2)*$B$2+Inputs!$B$8*SQRT($B$2)*MC_Shocks!AD293)</f>
        <v>605.469430608237</v>
      </c>
      <c r="AG296" s="0" t="n">
        <f aca="false">AF296*EXP((Inputs!$B$6-Inputs!$B$7-0.5*Inputs!$B$8^2)*$B$2+Inputs!$B$8*SQRT($B$2)*MC_Shocks!AE293)</f>
        <v>605.557872570903</v>
      </c>
      <c r="AH296" s="0" t="n">
        <f aca="false">AG296*EXP((Inputs!$B$6-Inputs!$B$7-0.5*Inputs!$B$8^2)*$B$2+Inputs!$B$8*SQRT($B$2)*MC_Shocks!AF293)</f>
        <v>602.745018113505</v>
      </c>
      <c r="AI296" s="0" t="n">
        <f aca="false">AH296*EXP((Inputs!$B$6-Inputs!$B$7-0.5*Inputs!$B$8^2)*$B$2+Inputs!$B$8*SQRT($B$2)*MC_Shocks!AG293)</f>
        <v>599.614327153737</v>
      </c>
      <c r="AJ296" s="0" t="n">
        <f aca="false">AI296*EXP((Inputs!$B$6-Inputs!$B$7-0.5*Inputs!$B$8^2)*$B$2+Inputs!$B$8*SQRT($B$2)*MC_Shocks!AH293)</f>
        <v>603.173667024246</v>
      </c>
      <c r="AK296" s="0" t="n">
        <f aca="false">AJ296*EXP((Inputs!$B$6-Inputs!$B$7-0.5*Inputs!$B$8^2)*$B$2+Inputs!$B$8*SQRT($B$2)*MC_Shocks!AI293)</f>
        <v>602.838311382265</v>
      </c>
      <c r="AL296" s="0" t="n">
        <f aca="false">AK296*EXP((Inputs!$B$6-Inputs!$B$7-0.5*Inputs!$B$8^2)*$B$2+Inputs!$B$8*SQRT($B$2)*MC_Shocks!AJ293)</f>
        <v>600.712085422103</v>
      </c>
      <c r="AM296" s="0" t="n">
        <f aca="false">AL296*EXP((Inputs!$B$6-Inputs!$B$7-0.5*Inputs!$B$8^2)*$B$2+Inputs!$B$8*SQRT($B$2)*MC_Shocks!AK293)</f>
        <v>593.870395754696</v>
      </c>
      <c r="AN296" s="0" t="n">
        <f aca="false">AM296*EXP((Inputs!$B$6-Inputs!$B$7-0.5*Inputs!$B$8^2)*$B$2+Inputs!$B$8*SQRT($B$2)*MC_Shocks!AL293)</f>
        <v>590.616325653159</v>
      </c>
      <c r="AO296" s="0" t="n">
        <f aca="false">AN296*EXP((Inputs!$B$6-Inputs!$B$7-0.5*Inputs!$B$8^2)*$B$2+Inputs!$B$8*SQRT($B$2)*MC_Shocks!AM293)</f>
        <v>586.986242871331</v>
      </c>
      <c r="AP296" s="0" t="n">
        <f aca="false">AO296*EXP((Inputs!$B$6-Inputs!$B$7-0.5*Inputs!$B$8^2)*$B$2+Inputs!$B$8*SQRT($B$2)*MC_Shocks!AN293)</f>
        <v>586.651365544497</v>
      </c>
      <c r="AQ296" s="0" t="n">
        <f aca="false">AP296*EXP((Inputs!$B$6-Inputs!$B$7-0.5*Inputs!$B$8^2)*$B$2+Inputs!$B$8*SQRT($B$2)*MC_Shocks!AO293)</f>
        <v>580.178565620601</v>
      </c>
      <c r="AR296" s="0" t="n">
        <f aca="false">AQ296*EXP((Inputs!$B$6-Inputs!$B$7-0.5*Inputs!$B$8^2)*$B$2+Inputs!$B$8*SQRT($B$2)*MC_Shocks!AP293)</f>
        <v>578.350232276939</v>
      </c>
      <c r="AS296" s="0" t="n">
        <f aca="false">AR296*EXP((Inputs!$B$6-Inputs!$B$7-0.5*Inputs!$B$8^2)*$B$2+Inputs!$B$8*SQRT($B$2)*MC_Shocks!AQ293)</f>
        <v>582.36938461174</v>
      </c>
      <c r="AT296" s="0" t="n">
        <f aca="false">AS296*EXP((Inputs!$B$6-Inputs!$B$7-0.5*Inputs!$B$8^2)*$B$2+Inputs!$B$8*SQRT($B$2)*MC_Shocks!AR293)</f>
        <v>575.976220719557</v>
      </c>
      <c r="AU296" s="0" t="n">
        <f aca="false">AT296*EXP((Inputs!$B$6-Inputs!$B$7-0.5*Inputs!$B$8^2)*$B$2+Inputs!$B$8*SQRT($B$2)*MC_Shocks!AS293)</f>
        <v>572.850207553524</v>
      </c>
      <c r="AV296" s="0" t="n">
        <f aca="false">AU296*EXP((Inputs!$B$6-Inputs!$B$7-0.5*Inputs!$B$8^2)*$B$2+Inputs!$B$8*SQRT($B$2)*MC_Shocks!AT293)</f>
        <v>574.921346821964</v>
      </c>
      <c r="AW296" s="0" t="n">
        <f aca="false">AV296*EXP((Inputs!$B$6-Inputs!$B$7-0.5*Inputs!$B$8^2)*$B$2+Inputs!$B$8*SQRT($B$2)*MC_Shocks!AU293)</f>
        <v>577.166836843011</v>
      </c>
      <c r="AX296" s="0" t="n">
        <f aca="false">AW296*EXP((Inputs!$B$6-Inputs!$B$7-0.5*Inputs!$B$8^2)*$B$2+Inputs!$B$8*SQRT($B$2)*MC_Shocks!AV293)</f>
        <v>575.864837194172</v>
      </c>
      <c r="AY296" s="0" t="n">
        <f aca="false">AX296*EXP((Inputs!$B$6-Inputs!$B$7-0.5*Inputs!$B$8^2)*$B$2+Inputs!$B$8*SQRT($B$2)*MC_Shocks!AW293)</f>
        <v>573.80687001723</v>
      </c>
      <c r="AZ296" s="0" t="n">
        <f aca="false">AY296*EXP((Inputs!$B$6-Inputs!$B$7-0.5*Inputs!$B$8^2)*$B$2+Inputs!$B$8*SQRT($B$2)*MC_Shocks!AX293)</f>
        <v>572.963544306598</v>
      </c>
      <c r="BA296" s="0" t="n">
        <f aca="false">AZ296*EXP((Inputs!$B$6-Inputs!$B$7-0.5*Inputs!$B$8^2)*$B$2+Inputs!$B$8*SQRT($B$2)*MC_Shocks!AY293)</f>
        <v>571.604215159599</v>
      </c>
      <c r="BB296" s="0" t="n">
        <f aca="false">BA296*EXP((Inputs!$B$6-Inputs!$B$7-0.5*Inputs!$B$8^2)*$B$2+Inputs!$B$8*SQRT($B$2)*MC_Shocks!AZ293)</f>
        <v>564.000677387756</v>
      </c>
      <c r="BC296" s="0" t="n">
        <f aca="false">BB296*EXP((Inputs!$B$6-Inputs!$B$7-0.5*Inputs!$B$8^2)*$B$2+Inputs!$B$8*SQRT($B$2)*MC_Shocks!BA293)</f>
        <v>559.279456399908</v>
      </c>
      <c r="BD296" s="0" t="n">
        <f aca="false">BC296*EXP((Inputs!$B$6-Inputs!$B$7-0.5*Inputs!$B$8^2)*$B$2+Inputs!$B$8*SQRT($B$2)*MC_Shocks!BB293)</f>
        <v>558.486972993448</v>
      </c>
      <c r="BE296" s="0" t="n">
        <f aca="false">BD296*EXP((Inputs!$B$6-Inputs!$B$7-0.5*Inputs!$B$8^2)*$B$2+Inputs!$B$8*SQRT($B$2)*MC_Shocks!BC293)</f>
        <v>554.384362248532</v>
      </c>
      <c r="BF296" s="0" t="n">
        <f aca="false">BE296*EXP((Inputs!$B$6-Inputs!$B$7-0.5*Inputs!$B$8^2)*$B$2+Inputs!$B$8*SQRT($B$2)*MC_Shocks!BD293)</f>
        <v>558.996683605292</v>
      </c>
      <c r="BG296" s="0" t="n">
        <f aca="false">BF296*EXP((Inputs!$B$6-Inputs!$B$7-0.5*Inputs!$B$8^2)*$B$2+Inputs!$B$8*SQRT($B$2)*MC_Shocks!BE293)</f>
        <v>557.28742399293</v>
      </c>
      <c r="BH296" s="0" t="n">
        <f aca="false">BG296*EXP((Inputs!$B$6-Inputs!$B$7-0.5*Inputs!$B$8^2)*$B$2+Inputs!$B$8*SQRT($B$2)*MC_Shocks!BF293)</f>
        <v>549.397541849681</v>
      </c>
      <c r="BI296" s="0" t="n">
        <f aca="false">BH296*EXP((Inputs!$B$6-Inputs!$B$7-0.5*Inputs!$B$8^2)*$B$2+Inputs!$B$8*SQRT($B$2)*MC_Shocks!BG293)</f>
        <v>550.400599981937</v>
      </c>
      <c r="BJ296" s="0" t="n">
        <f aca="false">BI296*EXP((Inputs!$B$6-Inputs!$B$7-0.5*Inputs!$B$8^2)*$B$2+Inputs!$B$8*SQRT($B$2)*MC_Shocks!BH293)</f>
        <v>554.166371538552</v>
      </c>
      <c r="BK296" s="0" t="n">
        <f aca="false">BJ296*EXP((Inputs!$B$6-Inputs!$B$7-0.5*Inputs!$B$8^2)*$B$2+Inputs!$B$8*SQRT($B$2)*MC_Shocks!BI293)</f>
        <v>557.093046153049</v>
      </c>
      <c r="BL296" s="0" t="n">
        <f aca="false">BK296*EXP((Inputs!$B$6-Inputs!$B$7-0.5*Inputs!$B$8^2)*$B$2+Inputs!$B$8*SQRT($B$2)*MC_Shocks!BJ293)</f>
        <v>561.982448404835</v>
      </c>
      <c r="BM296" s="0" t="n">
        <f aca="false">BL296*EXP((Inputs!$B$6-Inputs!$B$7-0.5*Inputs!$B$8^2)*$B$2+Inputs!$B$8*SQRT($B$2)*MC_Shocks!BK293)</f>
        <v>565.545319043816</v>
      </c>
      <c r="BN296" s="0" t="n">
        <f aca="false">AVERAGE(C296:BM296)</f>
        <v>580.463957050786</v>
      </c>
      <c r="BO296" s="0" t="n">
        <f aca="false">MAX(B296:BM296)</f>
        <v>612.35196295116</v>
      </c>
      <c r="BP296" s="0" t="n">
        <f aca="false">MAX(BM296-Inputs!$B$4,0)</f>
        <v>0</v>
      </c>
      <c r="BQ296" s="0" t="n">
        <f aca="false">MAX(Inputs!$B$4-BM296,0)</f>
        <v>9.45468095618378</v>
      </c>
      <c r="BR296" s="0" t="n">
        <f aca="false">MAX(BN296-Inputs!$B$4,0)</f>
        <v>5.46395705078555</v>
      </c>
      <c r="BS296" s="0" t="n">
        <f aca="false">IF(BO296&gt;=Inputs!$B$9,0,MAX(BM296-Inputs!$B$4,0))</f>
        <v>0</v>
      </c>
    </row>
    <row r="297" customFormat="false" ht="15" hidden="false" customHeight="false" outlineLevel="0" collapsed="false">
      <c r="A297" s="0" t="n">
        <v>293</v>
      </c>
      <c r="B297" s="0" t="n">
        <f aca="false">Inputs!$B$3</f>
        <v>574.788024902344</v>
      </c>
      <c r="C297" s="0" t="n">
        <f aca="false">B297*EXP((Inputs!$B$6-Inputs!$B$7-0.5*Inputs!$B$8^2)*$B$2+Inputs!$B$8*SQRT($B$2)*MC_Shocks!A294)</f>
        <v>576.534322822707</v>
      </c>
      <c r="D297" s="0" t="n">
        <f aca="false">C297*EXP((Inputs!$B$6-Inputs!$B$7-0.5*Inputs!$B$8^2)*$B$2+Inputs!$B$8*SQRT($B$2)*MC_Shocks!B294)</f>
        <v>583.053827478422</v>
      </c>
      <c r="E297" s="0" t="n">
        <f aca="false">D297*EXP((Inputs!$B$6-Inputs!$B$7-0.5*Inputs!$B$8^2)*$B$2+Inputs!$B$8*SQRT($B$2)*MC_Shocks!C294)</f>
        <v>583.036585713395</v>
      </c>
      <c r="F297" s="0" t="n">
        <f aca="false">E297*EXP((Inputs!$B$6-Inputs!$B$7-0.5*Inputs!$B$8^2)*$B$2+Inputs!$B$8*SQRT($B$2)*MC_Shocks!D294)</f>
        <v>578.932874131154</v>
      </c>
      <c r="G297" s="0" t="n">
        <f aca="false">F297*EXP((Inputs!$B$6-Inputs!$B$7-0.5*Inputs!$B$8^2)*$B$2+Inputs!$B$8*SQRT($B$2)*MC_Shocks!E294)</f>
        <v>583.171935976051</v>
      </c>
      <c r="H297" s="0" t="n">
        <f aca="false">G297*EXP((Inputs!$B$6-Inputs!$B$7-0.5*Inputs!$B$8^2)*$B$2+Inputs!$B$8*SQRT($B$2)*MC_Shocks!F294)</f>
        <v>576.239842013241</v>
      </c>
      <c r="I297" s="0" t="n">
        <f aca="false">H297*EXP((Inputs!$B$6-Inputs!$B$7-0.5*Inputs!$B$8^2)*$B$2+Inputs!$B$8*SQRT($B$2)*MC_Shocks!G294)</f>
        <v>573.963726700323</v>
      </c>
      <c r="J297" s="0" t="n">
        <f aca="false">I297*EXP((Inputs!$B$6-Inputs!$B$7-0.5*Inputs!$B$8^2)*$B$2+Inputs!$B$8*SQRT($B$2)*MC_Shocks!H294)</f>
        <v>569.344086366792</v>
      </c>
      <c r="K297" s="0" t="n">
        <f aca="false">J297*EXP((Inputs!$B$6-Inputs!$B$7-0.5*Inputs!$B$8^2)*$B$2+Inputs!$B$8*SQRT($B$2)*MC_Shocks!I294)</f>
        <v>572.377006263403</v>
      </c>
      <c r="L297" s="0" t="n">
        <f aca="false">K297*EXP((Inputs!$B$6-Inputs!$B$7-0.5*Inputs!$B$8^2)*$B$2+Inputs!$B$8*SQRT($B$2)*MC_Shocks!J294)</f>
        <v>568.563661561069</v>
      </c>
      <c r="M297" s="0" t="n">
        <f aca="false">L297*EXP((Inputs!$B$6-Inputs!$B$7-0.5*Inputs!$B$8^2)*$B$2+Inputs!$B$8*SQRT($B$2)*MC_Shocks!K294)</f>
        <v>573.564206191042</v>
      </c>
      <c r="N297" s="0" t="n">
        <f aca="false">M297*EXP((Inputs!$B$6-Inputs!$B$7-0.5*Inputs!$B$8^2)*$B$2+Inputs!$B$8*SQRT($B$2)*MC_Shocks!L294)</f>
        <v>569.58151918972</v>
      </c>
      <c r="O297" s="0" t="n">
        <f aca="false">N297*EXP((Inputs!$B$6-Inputs!$B$7-0.5*Inputs!$B$8^2)*$B$2+Inputs!$B$8*SQRT($B$2)*MC_Shocks!M294)</f>
        <v>568.859254287014</v>
      </c>
      <c r="P297" s="0" t="n">
        <f aca="false">O297*EXP((Inputs!$B$6-Inputs!$B$7-0.5*Inputs!$B$8^2)*$B$2+Inputs!$B$8*SQRT($B$2)*MC_Shocks!N294)</f>
        <v>566.421473912467</v>
      </c>
      <c r="Q297" s="0" t="n">
        <f aca="false">P297*EXP((Inputs!$B$6-Inputs!$B$7-0.5*Inputs!$B$8^2)*$B$2+Inputs!$B$8*SQRT($B$2)*MC_Shocks!O294)</f>
        <v>571.782530979426</v>
      </c>
      <c r="R297" s="0" t="n">
        <f aca="false">Q297*EXP((Inputs!$B$6-Inputs!$B$7-0.5*Inputs!$B$8^2)*$B$2+Inputs!$B$8*SQRT($B$2)*MC_Shocks!P294)</f>
        <v>575.911273831354</v>
      </c>
      <c r="S297" s="0" t="n">
        <f aca="false">R297*EXP((Inputs!$B$6-Inputs!$B$7-0.5*Inputs!$B$8^2)*$B$2+Inputs!$B$8*SQRT($B$2)*MC_Shocks!Q294)</f>
        <v>573.243251837693</v>
      </c>
      <c r="T297" s="0" t="n">
        <f aca="false">S297*EXP((Inputs!$B$6-Inputs!$B$7-0.5*Inputs!$B$8^2)*$B$2+Inputs!$B$8*SQRT($B$2)*MC_Shocks!R294)</f>
        <v>577.626626678919</v>
      </c>
      <c r="U297" s="0" t="n">
        <f aca="false">T297*EXP((Inputs!$B$6-Inputs!$B$7-0.5*Inputs!$B$8^2)*$B$2+Inputs!$B$8*SQRT($B$2)*MC_Shocks!S294)</f>
        <v>575.562265245258</v>
      </c>
      <c r="V297" s="0" t="n">
        <f aca="false">U297*EXP((Inputs!$B$6-Inputs!$B$7-0.5*Inputs!$B$8^2)*$B$2+Inputs!$B$8*SQRT($B$2)*MC_Shocks!T294)</f>
        <v>581.89335621732</v>
      </c>
      <c r="W297" s="0" t="n">
        <f aca="false">V297*EXP((Inputs!$B$6-Inputs!$B$7-0.5*Inputs!$B$8^2)*$B$2+Inputs!$B$8*SQRT($B$2)*MC_Shocks!U294)</f>
        <v>578.045733348839</v>
      </c>
      <c r="X297" s="0" t="n">
        <f aca="false">W297*EXP((Inputs!$B$6-Inputs!$B$7-0.5*Inputs!$B$8^2)*$B$2+Inputs!$B$8*SQRT($B$2)*MC_Shocks!V294)</f>
        <v>583.780394949319</v>
      </c>
      <c r="Y297" s="0" t="n">
        <f aca="false">X297*EXP((Inputs!$B$6-Inputs!$B$7-0.5*Inputs!$B$8^2)*$B$2+Inputs!$B$8*SQRT($B$2)*MC_Shocks!W294)</f>
        <v>581.283058384149</v>
      </c>
      <c r="Z297" s="0" t="n">
        <f aca="false">Y297*EXP((Inputs!$B$6-Inputs!$B$7-0.5*Inputs!$B$8^2)*$B$2+Inputs!$B$8*SQRT($B$2)*MC_Shocks!X294)</f>
        <v>578.459798667043</v>
      </c>
      <c r="AA297" s="0" t="n">
        <f aca="false">Z297*EXP((Inputs!$B$6-Inputs!$B$7-0.5*Inputs!$B$8^2)*$B$2+Inputs!$B$8*SQRT($B$2)*MC_Shocks!Y294)</f>
        <v>581.720937098712</v>
      </c>
      <c r="AB297" s="0" t="n">
        <f aca="false">AA297*EXP((Inputs!$B$6-Inputs!$B$7-0.5*Inputs!$B$8^2)*$B$2+Inputs!$B$8*SQRT($B$2)*MC_Shocks!Z294)</f>
        <v>579.095832033063</v>
      </c>
      <c r="AC297" s="0" t="n">
        <f aca="false">AB297*EXP((Inputs!$B$6-Inputs!$B$7-0.5*Inputs!$B$8^2)*$B$2+Inputs!$B$8*SQRT($B$2)*MC_Shocks!AA294)</f>
        <v>577.955124445535</v>
      </c>
      <c r="AD297" s="0" t="n">
        <f aca="false">AC297*EXP((Inputs!$B$6-Inputs!$B$7-0.5*Inputs!$B$8^2)*$B$2+Inputs!$B$8*SQRT($B$2)*MC_Shocks!AB294)</f>
        <v>580.485699145745</v>
      </c>
      <c r="AE297" s="0" t="n">
        <f aca="false">AD297*EXP((Inputs!$B$6-Inputs!$B$7-0.5*Inputs!$B$8^2)*$B$2+Inputs!$B$8*SQRT($B$2)*MC_Shocks!AC294)</f>
        <v>585.203890979936</v>
      </c>
      <c r="AF297" s="0" t="n">
        <f aca="false">AE297*EXP((Inputs!$B$6-Inputs!$B$7-0.5*Inputs!$B$8^2)*$B$2+Inputs!$B$8*SQRT($B$2)*MC_Shocks!AD294)</f>
        <v>594.442551910419</v>
      </c>
      <c r="AG297" s="0" t="n">
        <f aca="false">AF297*EXP((Inputs!$B$6-Inputs!$B$7-0.5*Inputs!$B$8^2)*$B$2+Inputs!$B$8*SQRT($B$2)*MC_Shocks!AE294)</f>
        <v>592.851915190897</v>
      </c>
      <c r="AH297" s="0" t="n">
        <f aca="false">AG297*EXP((Inputs!$B$6-Inputs!$B$7-0.5*Inputs!$B$8^2)*$B$2+Inputs!$B$8*SQRT($B$2)*MC_Shocks!AF294)</f>
        <v>600.313784947114</v>
      </c>
      <c r="AI297" s="0" t="n">
        <f aca="false">AH297*EXP((Inputs!$B$6-Inputs!$B$7-0.5*Inputs!$B$8^2)*$B$2+Inputs!$B$8*SQRT($B$2)*MC_Shocks!AG294)</f>
        <v>599.916488278399</v>
      </c>
      <c r="AJ297" s="0" t="n">
        <f aca="false">AI297*EXP((Inputs!$B$6-Inputs!$B$7-0.5*Inputs!$B$8^2)*$B$2+Inputs!$B$8*SQRT($B$2)*MC_Shocks!AH294)</f>
        <v>601.228289278982</v>
      </c>
      <c r="AK297" s="0" t="n">
        <f aca="false">AJ297*EXP((Inputs!$B$6-Inputs!$B$7-0.5*Inputs!$B$8^2)*$B$2+Inputs!$B$8*SQRT($B$2)*MC_Shocks!AI294)</f>
        <v>598.054224366798</v>
      </c>
      <c r="AL297" s="0" t="n">
        <f aca="false">AK297*EXP((Inputs!$B$6-Inputs!$B$7-0.5*Inputs!$B$8^2)*$B$2+Inputs!$B$8*SQRT($B$2)*MC_Shocks!AJ294)</f>
        <v>599.545500448564</v>
      </c>
      <c r="AM297" s="0" t="n">
        <f aca="false">AL297*EXP((Inputs!$B$6-Inputs!$B$7-0.5*Inputs!$B$8^2)*$B$2+Inputs!$B$8*SQRT($B$2)*MC_Shocks!AK294)</f>
        <v>601.171164246347</v>
      </c>
      <c r="AN297" s="0" t="n">
        <f aca="false">AM297*EXP((Inputs!$B$6-Inputs!$B$7-0.5*Inputs!$B$8^2)*$B$2+Inputs!$B$8*SQRT($B$2)*MC_Shocks!AL294)</f>
        <v>597.747317724571</v>
      </c>
      <c r="AO297" s="0" t="n">
        <f aca="false">AN297*EXP((Inputs!$B$6-Inputs!$B$7-0.5*Inputs!$B$8^2)*$B$2+Inputs!$B$8*SQRT($B$2)*MC_Shocks!AM294)</f>
        <v>596.216850783458</v>
      </c>
      <c r="AP297" s="0" t="n">
        <f aca="false">AO297*EXP((Inputs!$B$6-Inputs!$B$7-0.5*Inputs!$B$8^2)*$B$2+Inputs!$B$8*SQRT($B$2)*MC_Shocks!AN294)</f>
        <v>594.779482575795</v>
      </c>
      <c r="AQ297" s="0" t="n">
        <f aca="false">AP297*EXP((Inputs!$B$6-Inputs!$B$7-0.5*Inputs!$B$8^2)*$B$2+Inputs!$B$8*SQRT($B$2)*MC_Shocks!AO294)</f>
        <v>592.625322592102</v>
      </c>
      <c r="AR297" s="0" t="n">
        <f aca="false">AQ297*EXP((Inputs!$B$6-Inputs!$B$7-0.5*Inputs!$B$8^2)*$B$2+Inputs!$B$8*SQRT($B$2)*MC_Shocks!AP294)</f>
        <v>599.945205584067</v>
      </c>
      <c r="AS297" s="0" t="n">
        <f aca="false">AR297*EXP((Inputs!$B$6-Inputs!$B$7-0.5*Inputs!$B$8^2)*$B$2+Inputs!$B$8*SQRT($B$2)*MC_Shocks!AQ294)</f>
        <v>596.410435168102</v>
      </c>
      <c r="AT297" s="0" t="n">
        <f aca="false">AS297*EXP((Inputs!$B$6-Inputs!$B$7-0.5*Inputs!$B$8^2)*$B$2+Inputs!$B$8*SQRT($B$2)*MC_Shocks!AR294)</f>
        <v>593.575677431774</v>
      </c>
      <c r="AU297" s="0" t="n">
        <f aca="false">AT297*EXP((Inputs!$B$6-Inputs!$B$7-0.5*Inputs!$B$8^2)*$B$2+Inputs!$B$8*SQRT($B$2)*MC_Shocks!AS294)</f>
        <v>598.438852370082</v>
      </c>
      <c r="AV297" s="0" t="n">
        <f aca="false">AU297*EXP((Inputs!$B$6-Inputs!$B$7-0.5*Inputs!$B$8^2)*$B$2+Inputs!$B$8*SQRT($B$2)*MC_Shocks!AT294)</f>
        <v>599.655282072442</v>
      </c>
      <c r="AW297" s="0" t="n">
        <f aca="false">AV297*EXP((Inputs!$B$6-Inputs!$B$7-0.5*Inputs!$B$8^2)*$B$2+Inputs!$B$8*SQRT($B$2)*MC_Shocks!AU294)</f>
        <v>599.898882067687</v>
      </c>
      <c r="AX297" s="0" t="n">
        <f aca="false">AW297*EXP((Inputs!$B$6-Inputs!$B$7-0.5*Inputs!$B$8^2)*$B$2+Inputs!$B$8*SQRT($B$2)*MC_Shocks!AV294)</f>
        <v>600.595940579659</v>
      </c>
      <c r="AY297" s="0" t="n">
        <f aca="false">AX297*EXP((Inputs!$B$6-Inputs!$B$7-0.5*Inputs!$B$8^2)*$B$2+Inputs!$B$8*SQRT($B$2)*MC_Shocks!AW294)</f>
        <v>599.063873635544</v>
      </c>
      <c r="AZ297" s="0" t="n">
        <f aca="false">AY297*EXP((Inputs!$B$6-Inputs!$B$7-0.5*Inputs!$B$8^2)*$B$2+Inputs!$B$8*SQRT($B$2)*MC_Shocks!AX294)</f>
        <v>592.35586470747</v>
      </c>
      <c r="BA297" s="0" t="n">
        <f aca="false">AZ297*EXP((Inputs!$B$6-Inputs!$B$7-0.5*Inputs!$B$8^2)*$B$2+Inputs!$B$8*SQRT($B$2)*MC_Shocks!AY294)</f>
        <v>587.349646006306</v>
      </c>
      <c r="BB297" s="0" t="n">
        <f aca="false">BA297*EXP((Inputs!$B$6-Inputs!$B$7-0.5*Inputs!$B$8^2)*$B$2+Inputs!$B$8*SQRT($B$2)*MC_Shocks!AZ294)</f>
        <v>593.551748867789</v>
      </c>
      <c r="BC297" s="0" t="n">
        <f aca="false">BB297*EXP((Inputs!$B$6-Inputs!$B$7-0.5*Inputs!$B$8^2)*$B$2+Inputs!$B$8*SQRT($B$2)*MC_Shocks!BA294)</f>
        <v>590.685586736297</v>
      </c>
      <c r="BD297" s="0" t="n">
        <f aca="false">BC297*EXP((Inputs!$B$6-Inputs!$B$7-0.5*Inputs!$B$8^2)*$B$2+Inputs!$B$8*SQRT($B$2)*MC_Shocks!BB294)</f>
        <v>584.546203241573</v>
      </c>
      <c r="BE297" s="0" t="n">
        <f aca="false">BD297*EXP((Inputs!$B$6-Inputs!$B$7-0.5*Inputs!$B$8^2)*$B$2+Inputs!$B$8*SQRT($B$2)*MC_Shocks!BC294)</f>
        <v>582.810223417562</v>
      </c>
      <c r="BF297" s="0" t="n">
        <f aca="false">BE297*EXP((Inputs!$B$6-Inputs!$B$7-0.5*Inputs!$B$8^2)*$B$2+Inputs!$B$8*SQRT($B$2)*MC_Shocks!BD294)</f>
        <v>577.842441317541</v>
      </c>
      <c r="BG297" s="0" t="n">
        <f aca="false">BF297*EXP((Inputs!$B$6-Inputs!$B$7-0.5*Inputs!$B$8^2)*$B$2+Inputs!$B$8*SQRT($B$2)*MC_Shocks!BE294)</f>
        <v>568.74507075477</v>
      </c>
      <c r="BH297" s="0" t="n">
        <f aca="false">BG297*EXP((Inputs!$B$6-Inputs!$B$7-0.5*Inputs!$B$8^2)*$B$2+Inputs!$B$8*SQRT($B$2)*MC_Shocks!BF294)</f>
        <v>564.198185922522</v>
      </c>
      <c r="BI297" s="0" t="n">
        <f aca="false">BH297*EXP((Inputs!$B$6-Inputs!$B$7-0.5*Inputs!$B$8^2)*$B$2+Inputs!$B$8*SQRT($B$2)*MC_Shocks!BG294)</f>
        <v>563.136559523623</v>
      </c>
      <c r="BJ297" s="0" t="n">
        <f aca="false">BI297*EXP((Inputs!$B$6-Inputs!$B$7-0.5*Inputs!$B$8^2)*$B$2+Inputs!$B$8*SQRT($B$2)*MC_Shocks!BH294)</f>
        <v>558.5397770759</v>
      </c>
      <c r="BK297" s="0" t="n">
        <f aca="false">BJ297*EXP((Inputs!$B$6-Inputs!$B$7-0.5*Inputs!$B$8^2)*$B$2+Inputs!$B$8*SQRT($B$2)*MC_Shocks!BI294)</f>
        <v>557.950793848813</v>
      </c>
      <c r="BL297" s="0" t="n">
        <f aca="false">BK297*EXP((Inputs!$B$6-Inputs!$B$7-0.5*Inputs!$B$8^2)*$B$2+Inputs!$B$8*SQRT($B$2)*MC_Shocks!BJ294)</f>
        <v>557.897626910981</v>
      </c>
      <c r="BM297" s="0" t="n">
        <f aca="false">BL297*EXP((Inputs!$B$6-Inputs!$B$7-0.5*Inputs!$B$8^2)*$B$2+Inputs!$B$8*SQRT($B$2)*MC_Shocks!BK294)</f>
        <v>559.507853541981</v>
      </c>
      <c r="BN297" s="0" t="n">
        <f aca="false">AVERAGE(C297:BM297)</f>
        <v>582.877598723413</v>
      </c>
      <c r="BO297" s="0" t="n">
        <f aca="false">MAX(B297:BM297)</f>
        <v>601.228289278982</v>
      </c>
      <c r="BP297" s="0" t="n">
        <f aca="false">MAX(BM297-Inputs!$B$4,0)</f>
        <v>0</v>
      </c>
      <c r="BQ297" s="0" t="n">
        <f aca="false">MAX(Inputs!$B$4-BM297,0)</f>
        <v>15.4921464580194</v>
      </c>
      <c r="BR297" s="0" t="n">
        <f aca="false">MAX(BN297-Inputs!$B$4,0)</f>
        <v>7.87759872341326</v>
      </c>
      <c r="BS297" s="0" t="n">
        <f aca="false">IF(BO297&gt;=Inputs!$B$9,0,MAX(BM297-Inputs!$B$4,0))</f>
        <v>0</v>
      </c>
    </row>
    <row r="298" customFormat="false" ht="15" hidden="false" customHeight="false" outlineLevel="0" collapsed="false">
      <c r="A298" s="0" t="n">
        <v>294</v>
      </c>
      <c r="B298" s="0" t="n">
        <f aca="false">Inputs!$B$3</f>
        <v>574.788024902344</v>
      </c>
      <c r="C298" s="0" t="n">
        <f aca="false">B298*EXP((Inputs!$B$6-Inputs!$B$7-0.5*Inputs!$B$8^2)*$B$2+Inputs!$B$8*SQRT($B$2)*MC_Shocks!A295)</f>
        <v>567.756796032006</v>
      </c>
      <c r="D298" s="0" t="n">
        <f aca="false">C298*EXP((Inputs!$B$6-Inputs!$B$7-0.5*Inputs!$B$8^2)*$B$2+Inputs!$B$8*SQRT($B$2)*MC_Shocks!B295)</f>
        <v>571.508891569763</v>
      </c>
      <c r="E298" s="0" t="n">
        <f aca="false">D298*EXP((Inputs!$B$6-Inputs!$B$7-0.5*Inputs!$B$8^2)*$B$2+Inputs!$B$8*SQRT($B$2)*MC_Shocks!C295)</f>
        <v>564.656824171805</v>
      </c>
      <c r="F298" s="0" t="n">
        <f aca="false">E298*EXP((Inputs!$B$6-Inputs!$B$7-0.5*Inputs!$B$8^2)*$B$2+Inputs!$B$8*SQRT($B$2)*MC_Shocks!D295)</f>
        <v>562.475220627191</v>
      </c>
      <c r="G298" s="0" t="n">
        <f aca="false">F298*EXP((Inputs!$B$6-Inputs!$B$7-0.5*Inputs!$B$8^2)*$B$2+Inputs!$B$8*SQRT($B$2)*MC_Shocks!E295)</f>
        <v>568.807491942748</v>
      </c>
      <c r="H298" s="0" t="n">
        <f aca="false">G298*EXP((Inputs!$B$6-Inputs!$B$7-0.5*Inputs!$B$8^2)*$B$2+Inputs!$B$8*SQRT($B$2)*MC_Shocks!F295)</f>
        <v>567.204455312728</v>
      </c>
      <c r="I298" s="0" t="n">
        <f aca="false">H298*EXP((Inputs!$B$6-Inputs!$B$7-0.5*Inputs!$B$8^2)*$B$2+Inputs!$B$8*SQRT($B$2)*MC_Shocks!G295)</f>
        <v>576.787310655033</v>
      </c>
      <c r="J298" s="0" t="n">
        <f aca="false">I298*EXP((Inputs!$B$6-Inputs!$B$7-0.5*Inputs!$B$8^2)*$B$2+Inputs!$B$8*SQRT($B$2)*MC_Shocks!H295)</f>
        <v>573.986446227038</v>
      </c>
      <c r="K298" s="0" t="n">
        <f aca="false">J298*EXP((Inputs!$B$6-Inputs!$B$7-0.5*Inputs!$B$8^2)*$B$2+Inputs!$B$8*SQRT($B$2)*MC_Shocks!I295)</f>
        <v>570.023509148362</v>
      </c>
      <c r="L298" s="0" t="n">
        <f aca="false">K298*EXP((Inputs!$B$6-Inputs!$B$7-0.5*Inputs!$B$8^2)*$B$2+Inputs!$B$8*SQRT($B$2)*MC_Shocks!J295)</f>
        <v>572.762455823217</v>
      </c>
      <c r="M298" s="0" t="n">
        <f aca="false">L298*EXP((Inputs!$B$6-Inputs!$B$7-0.5*Inputs!$B$8^2)*$B$2+Inputs!$B$8*SQRT($B$2)*MC_Shocks!K295)</f>
        <v>572.255343883577</v>
      </c>
      <c r="N298" s="0" t="n">
        <f aca="false">M298*EXP((Inputs!$B$6-Inputs!$B$7-0.5*Inputs!$B$8^2)*$B$2+Inputs!$B$8*SQRT($B$2)*MC_Shocks!L295)</f>
        <v>563.505655722766</v>
      </c>
      <c r="O298" s="0" t="n">
        <f aca="false">N298*EXP((Inputs!$B$6-Inputs!$B$7-0.5*Inputs!$B$8^2)*$B$2+Inputs!$B$8*SQRT($B$2)*MC_Shocks!M295)</f>
        <v>565.824390989179</v>
      </c>
      <c r="P298" s="0" t="n">
        <f aca="false">O298*EXP((Inputs!$B$6-Inputs!$B$7-0.5*Inputs!$B$8^2)*$B$2+Inputs!$B$8*SQRT($B$2)*MC_Shocks!N295)</f>
        <v>570.651315394512</v>
      </c>
      <c r="Q298" s="0" t="n">
        <f aca="false">P298*EXP((Inputs!$B$6-Inputs!$B$7-0.5*Inputs!$B$8^2)*$B$2+Inputs!$B$8*SQRT($B$2)*MC_Shocks!O295)</f>
        <v>564.03635962206</v>
      </c>
      <c r="R298" s="0" t="n">
        <f aca="false">Q298*EXP((Inputs!$B$6-Inputs!$B$7-0.5*Inputs!$B$8^2)*$B$2+Inputs!$B$8*SQRT($B$2)*MC_Shocks!P295)</f>
        <v>555.375197541684</v>
      </c>
      <c r="S298" s="0" t="n">
        <f aca="false">R298*EXP((Inputs!$B$6-Inputs!$B$7-0.5*Inputs!$B$8^2)*$B$2+Inputs!$B$8*SQRT($B$2)*MC_Shocks!Q295)</f>
        <v>555.411303709803</v>
      </c>
      <c r="T298" s="0" t="n">
        <f aca="false">S298*EXP((Inputs!$B$6-Inputs!$B$7-0.5*Inputs!$B$8^2)*$B$2+Inputs!$B$8*SQRT($B$2)*MC_Shocks!R295)</f>
        <v>551.02454694173</v>
      </c>
      <c r="U298" s="0" t="n">
        <f aca="false">T298*EXP((Inputs!$B$6-Inputs!$B$7-0.5*Inputs!$B$8^2)*$B$2+Inputs!$B$8*SQRT($B$2)*MC_Shocks!S295)</f>
        <v>545.243132348688</v>
      </c>
      <c r="V298" s="0" t="n">
        <f aca="false">U298*EXP((Inputs!$B$6-Inputs!$B$7-0.5*Inputs!$B$8^2)*$B$2+Inputs!$B$8*SQRT($B$2)*MC_Shocks!T295)</f>
        <v>548.515882613143</v>
      </c>
      <c r="W298" s="0" t="n">
        <f aca="false">V298*EXP((Inputs!$B$6-Inputs!$B$7-0.5*Inputs!$B$8^2)*$B$2+Inputs!$B$8*SQRT($B$2)*MC_Shocks!U295)</f>
        <v>550.683633136255</v>
      </c>
      <c r="X298" s="0" t="n">
        <f aca="false">W298*EXP((Inputs!$B$6-Inputs!$B$7-0.5*Inputs!$B$8^2)*$B$2+Inputs!$B$8*SQRT($B$2)*MC_Shocks!V295)</f>
        <v>545.384103750883</v>
      </c>
      <c r="Y298" s="0" t="n">
        <f aca="false">X298*EXP((Inputs!$B$6-Inputs!$B$7-0.5*Inputs!$B$8^2)*$B$2+Inputs!$B$8*SQRT($B$2)*MC_Shocks!W295)</f>
        <v>538.193143831167</v>
      </c>
      <c r="Z298" s="0" t="n">
        <f aca="false">Y298*EXP((Inputs!$B$6-Inputs!$B$7-0.5*Inputs!$B$8^2)*$B$2+Inputs!$B$8*SQRT($B$2)*MC_Shocks!X295)</f>
        <v>535.845843853797</v>
      </c>
      <c r="AA298" s="0" t="n">
        <f aca="false">Z298*EXP((Inputs!$B$6-Inputs!$B$7-0.5*Inputs!$B$8^2)*$B$2+Inputs!$B$8*SQRT($B$2)*MC_Shocks!Y295)</f>
        <v>539.649781083244</v>
      </c>
      <c r="AB298" s="0" t="n">
        <f aca="false">AA298*EXP((Inputs!$B$6-Inputs!$B$7-0.5*Inputs!$B$8^2)*$B$2+Inputs!$B$8*SQRT($B$2)*MC_Shocks!Z295)</f>
        <v>531.259937027577</v>
      </c>
      <c r="AC298" s="0" t="n">
        <f aca="false">AB298*EXP((Inputs!$B$6-Inputs!$B$7-0.5*Inputs!$B$8^2)*$B$2+Inputs!$B$8*SQRT($B$2)*MC_Shocks!AA295)</f>
        <v>533.552740919779</v>
      </c>
      <c r="AD298" s="0" t="n">
        <f aca="false">AC298*EXP((Inputs!$B$6-Inputs!$B$7-0.5*Inputs!$B$8^2)*$B$2+Inputs!$B$8*SQRT($B$2)*MC_Shocks!AB295)</f>
        <v>535.023615393432</v>
      </c>
      <c r="AE298" s="0" t="n">
        <f aca="false">AD298*EXP((Inputs!$B$6-Inputs!$B$7-0.5*Inputs!$B$8^2)*$B$2+Inputs!$B$8*SQRT($B$2)*MC_Shocks!AC295)</f>
        <v>533.622927830624</v>
      </c>
      <c r="AF298" s="0" t="n">
        <f aca="false">AE298*EXP((Inputs!$B$6-Inputs!$B$7-0.5*Inputs!$B$8^2)*$B$2+Inputs!$B$8*SQRT($B$2)*MC_Shocks!AD295)</f>
        <v>527.133952529802</v>
      </c>
      <c r="AG298" s="0" t="n">
        <f aca="false">AF298*EXP((Inputs!$B$6-Inputs!$B$7-0.5*Inputs!$B$8^2)*$B$2+Inputs!$B$8*SQRT($B$2)*MC_Shocks!AE295)</f>
        <v>523.624311938675</v>
      </c>
      <c r="AH298" s="0" t="n">
        <f aca="false">AG298*EXP((Inputs!$B$6-Inputs!$B$7-0.5*Inputs!$B$8^2)*$B$2+Inputs!$B$8*SQRT($B$2)*MC_Shocks!AF295)</f>
        <v>521.953070780035</v>
      </c>
      <c r="AI298" s="0" t="n">
        <f aca="false">AH298*EXP((Inputs!$B$6-Inputs!$B$7-0.5*Inputs!$B$8^2)*$B$2+Inputs!$B$8*SQRT($B$2)*MC_Shocks!AG295)</f>
        <v>520.087339997081</v>
      </c>
      <c r="AJ298" s="0" t="n">
        <f aca="false">AI298*EXP((Inputs!$B$6-Inputs!$B$7-0.5*Inputs!$B$8^2)*$B$2+Inputs!$B$8*SQRT($B$2)*MC_Shocks!AH295)</f>
        <v>519.956880775516</v>
      </c>
      <c r="AK298" s="0" t="n">
        <f aca="false">AJ298*EXP((Inputs!$B$6-Inputs!$B$7-0.5*Inputs!$B$8^2)*$B$2+Inputs!$B$8*SQRT($B$2)*MC_Shocks!AI295)</f>
        <v>517.708589423028</v>
      </c>
      <c r="AL298" s="0" t="n">
        <f aca="false">AK298*EXP((Inputs!$B$6-Inputs!$B$7-0.5*Inputs!$B$8^2)*$B$2+Inputs!$B$8*SQRT($B$2)*MC_Shocks!AJ295)</f>
        <v>528.252159433402</v>
      </c>
      <c r="AM298" s="0" t="n">
        <f aca="false">AL298*EXP((Inputs!$B$6-Inputs!$B$7-0.5*Inputs!$B$8^2)*$B$2+Inputs!$B$8*SQRT($B$2)*MC_Shocks!AK295)</f>
        <v>529.546535808486</v>
      </c>
      <c r="AN298" s="0" t="n">
        <f aca="false">AM298*EXP((Inputs!$B$6-Inputs!$B$7-0.5*Inputs!$B$8^2)*$B$2+Inputs!$B$8*SQRT($B$2)*MC_Shocks!AL295)</f>
        <v>528.583600733098</v>
      </c>
      <c r="AO298" s="0" t="n">
        <f aca="false">AN298*EXP((Inputs!$B$6-Inputs!$B$7-0.5*Inputs!$B$8^2)*$B$2+Inputs!$B$8*SQRT($B$2)*MC_Shocks!AM295)</f>
        <v>533.482493225357</v>
      </c>
      <c r="AP298" s="0" t="n">
        <f aca="false">AO298*EXP((Inputs!$B$6-Inputs!$B$7-0.5*Inputs!$B$8^2)*$B$2+Inputs!$B$8*SQRT($B$2)*MC_Shocks!AN295)</f>
        <v>531.900209258493</v>
      </c>
      <c r="AQ298" s="0" t="n">
        <f aca="false">AP298*EXP((Inputs!$B$6-Inputs!$B$7-0.5*Inputs!$B$8^2)*$B$2+Inputs!$B$8*SQRT($B$2)*MC_Shocks!AO295)</f>
        <v>532.813941359342</v>
      </c>
      <c r="AR298" s="0" t="n">
        <f aca="false">AQ298*EXP((Inputs!$B$6-Inputs!$B$7-0.5*Inputs!$B$8^2)*$B$2+Inputs!$B$8*SQRT($B$2)*MC_Shocks!AP295)</f>
        <v>525.494903872748</v>
      </c>
      <c r="AS298" s="0" t="n">
        <f aca="false">AR298*EXP((Inputs!$B$6-Inputs!$B$7-0.5*Inputs!$B$8^2)*$B$2+Inputs!$B$8*SQRT($B$2)*MC_Shocks!AQ295)</f>
        <v>519.027109657975</v>
      </c>
      <c r="AT298" s="0" t="n">
        <f aca="false">AS298*EXP((Inputs!$B$6-Inputs!$B$7-0.5*Inputs!$B$8^2)*$B$2+Inputs!$B$8*SQRT($B$2)*MC_Shocks!AR295)</f>
        <v>520.997717804702</v>
      </c>
      <c r="AU298" s="0" t="n">
        <f aca="false">AT298*EXP((Inputs!$B$6-Inputs!$B$7-0.5*Inputs!$B$8^2)*$B$2+Inputs!$B$8*SQRT($B$2)*MC_Shocks!AS295)</f>
        <v>521.670717121775</v>
      </c>
      <c r="AV298" s="0" t="n">
        <f aca="false">AU298*EXP((Inputs!$B$6-Inputs!$B$7-0.5*Inputs!$B$8^2)*$B$2+Inputs!$B$8*SQRT($B$2)*MC_Shocks!AT295)</f>
        <v>522.026070224911</v>
      </c>
      <c r="AW298" s="0" t="n">
        <f aca="false">AV298*EXP((Inputs!$B$6-Inputs!$B$7-0.5*Inputs!$B$8^2)*$B$2+Inputs!$B$8*SQRT($B$2)*MC_Shocks!AU295)</f>
        <v>523.949263531728</v>
      </c>
      <c r="AX298" s="0" t="n">
        <f aca="false">AW298*EXP((Inputs!$B$6-Inputs!$B$7-0.5*Inputs!$B$8^2)*$B$2+Inputs!$B$8*SQRT($B$2)*MC_Shocks!AV295)</f>
        <v>523.188623817885</v>
      </c>
      <c r="AY298" s="0" t="n">
        <f aca="false">AX298*EXP((Inputs!$B$6-Inputs!$B$7-0.5*Inputs!$B$8^2)*$B$2+Inputs!$B$8*SQRT($B$2)*MC_Shocks!AW295)</f>
        <v>526.394960380574</v>
      </c>
      <c r="AZ298" s="0" t="n">
        <f aca="false">AY298*EXP((Inputs!$B$6-Inputs!$B$7-0.5*Inputs!$B$8^2)*$B$2+Inputs!$B$8*SQRT($B$2)*MC_Shocks!AX295)</f>
        <v>531.187603588874</v>
      </c>
      <c r="BA298" s="0" t="n">
        <f aca="false">AZ298*EXP((Inputs!$B$6-Inputs!$B$7-0.5*Inputs!$B$8^2)*$B$2+Inputs!$B$8*SQRT($B$2)*MC_Shocks!AY295)</f>
        <v>528.619898451944</v>
      </c>
      <c r="BB298" s="0" t="n">
        <f aca="false">BA298*EXP((Inputs!$B$6-Inputs!$B$7-0.5*Inputs!$B$8^2)*$B$2+Inputs!$B$8*SQRT($B$2)*MC_Shocks!AZ295)</f>
        <v>526.036151379623</v>
      </c>
      <c r="BC298" s="0" t="n">
        <f aca="false">BB298*EXP((Inputs!$B$6-Inputs!$B$7-0.5*Inputs!$B$8^2)*$B$2+Inputs!$B$8*SQRT($B$2)*MC_Shocks!BA295)</f>
        <v>529.453251156874</v>
      </c>
      <c r="BD298" s="0" t="n">
        <f aca="false">BC298*EXP((Inputs!$B$6-Inputs!$B$7-0.5*Inputs!$B$8^2)*$B$2+Inputs!$B$8*SQRT($B$2)*MC_Shocks!BB295)</f>
        <v>525.755555064342</v>
      </c>
      <c r="BE298" s="0" t="n">
        <f aca="false">BD298*EXP((Inputs!$B$6-Inputs!$B$7-0.5*Inputs!$B$8^2)*$B$2+Inputs!$B$8*SQRT($B$2)*MC_Shocks!BC295)</f>
        <v>528.446193192071</v>
      </c>
      <c r="BF298" s="0" t="n">
        <f aca="false">BE298*EXP((Inputs!$B$6-Inputs!$B$7-0.5*Inputs!$B$8^2)*$B$2+Inputs!$B$8*SQRT($B$2)*MC_Shocks!BD295)</f>
        <v>527.43570278509</v>
      </c>
      <c r="BG298" s="0" t="n">
        <f aca="false">BF298*EXP((Inputs!$B$6-Inputs!$B$7-0.5*Inputs!$B$8^2)*$B$2+Inputs!$B$8*SQRT($B$2)*MC_Shocks!BE295)</f>
        <v>524.063855291005</v>
      </c>
      <c r="BH298" s="0" t="n">
        <f aca="false">BG298*EXP((Inputs!$B$6-Inputs!$B$7-0.5*Inputs!$B$8^2)*$B$2+Inputs!$B$8*SQRT($B$2)*MC_Shocks!BF295)</f>
        <v>524.253063325951</v>
      </c>
      <c r="BI298" s="0" t="n">
        <f aca="false">BH298*EXP((Inputs!$B$6-Inputs!$B$7-0.5*Inputs!$B$8^2)*$B$2+Inputs!$B$8*SQRT($B$2)*MC_Shocks!BG295)</f>
        <v>522.414533819519</v>
      </c>
      <c r="BJ298" s="0" t="n">
        <f aca="false">BI298*EXP((Inputs!$B$6-Inputs!$B$7-0.5*Inputs!$B$8^2)*$B$2+Inputs!$B$8*SQRT($B$2)*MC_Shocks!BH295)</f>
        <v>524.608643023985</v>
      </c>
      <c r="BK298" s="0" t="n">
        <f aca="false">BJ298*EXP((Inputs!$B$6-Inputs!$B$7-0.5*Inputs!$B$8^2)*$B$2+Inputs!$B$8*SQRT($B$2)*MC_Shocks!BI295)</f>
        <v>525.47648014052</v>
      </c>
      <c r="BL298" s="0" t="n">
        <f aca="false">BK298*EXP((Inputs!$B$6-Inputs!$B$7-0.5*Inputs!$B$8^2)*$B$2+Inputs!$B$8*SQRT($B$2)*MC_Shocks!BJ295)</f>
        <v>526.384973992924</v>
      </c>
      <c r="BM298" s="0" t="n">
        <f aca="false">BL298*EXP((Inputs!$B$6-Inputs!$B$7-0.5*Inputs!$B$8^2)*$B$2+Inputs!$B$8*SQRT($B$2)*MC_Shocks!BK295)</f>
        <v>529.561729702626</v>
      </c>
      <c r="BN298" s="0" t="n">
        <f aca="false">AVERAGE(C298:BM298)</f>
        <v>539.722513391964</v>
      </c>
      <c r="BO298" s="0" t="n">
        <f aca="false">MAX(B298:BM298)</f>
        <v>576.787310655033</v>
      </c>
      <c r="BP298" s="0" t="n">
        <f aca="false">MAX(BM298-Inputs!$B$4,0)</f>
        <v>0</v>
      </c>
      <c r="BQ298" s="0" t="n">
        <f aca="false">MAX(Inputs!$B$4-BM298,0)</f>
        <v>45.4382702973737</v>
      </c>
      <c r="BR298" s="0" t="n">
        <f aca="false">MAX(BN298-Inputs!$B$4,0)</f>
        <v>0</v>
      </c>
      <c r="BS298" s="0" t="n">
        <f aca="false">IF(BO298&gt;=Inputs!$B$9,0,MAX(BM298-Inputs!$B$4,0))</f>
        <v>0</v>
      </c>
    </row>
    <row r="299" customFormat="false" ht="15" hidden="false" customHeight="false" outlineLevel="0" collapsed="false">
      <c r="A299" s="0" t="n">
        <v>295</v>
      </c>
      <c r="B299" s="0" t="n">
        <f aca="false">Inputs!$B$3</f>
        <v>574.788024902344</v>
      </c>
      <c r="C299" s="0" t="n">
        <f aca="false">B299*EXP((Inputs!$B$6-Inputs!$B$7-0.5*Inputs!$B$8^2)*$B$2+Inputs!$B$8*SQRT($B$2)*MC_Shocks!A296)</f>
        <v>575.648937131889</v>
      </c>
      <c r="D299" s="0" t="n">
        <f aca="false">C299*EXP((Inputs!$B$6-Inputs!$B$7-0.5*Inputs!$B$8^2)*$B$2+Inputs!$B$8*SQRT($B$2)*MC_Shocks!B296)</f>
        <v>582.819449918398</v>
      </c>
      <c r="E299" s="0" t="n">
        <f aca="false">D299*EXP((Inputs!$B$6-Inputs!$B$7-0.5*Inputs!$B$8^2)*$B$2+Inputs!$B$8*SQRT($B$2)*MC_Shocks!C296)</f>
        <v>585.149914334577</v>
      </c>
      <c r="F299" s="0" t="n">
        <f aca="false">E299*EXP((Inputs!$B$6-Inputs!$B$7-0.5*Inputs!$B$8^2)*$B$2+Inputs!$B$8*SQRT($B$2)*MC_Shocks!D296)</f>
        <v>586.5291169389</v>
      </c>
      <c r="G299" s="0" t="n">
        <f aca="false">F299*EXP((Inputs!$B$6-Inputs!$B$7-0.5*Inputs!$B$8^2)*$B$2+Inputs!$B$8*SQRT($B$2)*MC_Shocks!E296)</f>
        <v>587.777752086739</v>
      </c>
      <c r="H299" s="0" t="n">
        <f aca="false">G299*EXP((Inputs!$B$6-Inputs!$B$7-0.5*Inputs!$B$8^2)*$B$2+Inputs!$B$8*SQRT($B$2)*MC_Shocks!F296)</f>
        <v>588.960442725868</v>
      </c>
      <c r="I299" s="0" t="n">
        <f aca="false">H299*EXP((Inputs!$B$6-Inputs!$B$7-0.5*Inputs!$B$8^2)*$B$2+Inputs!$B$8*SQRT($B$2)*MC_Shocks!G296)</f>
        <v>589.30467328408</v>
      </c>
      <c r="J299" s="0" t="n">
        <f aca="false">I299*EXP((Inputs!$B$6-Inputs!$B$7-0.5*Inputs!$B$8^2)*$B$2+Inputs!$B$8*SQRT($B$2)*MC_Shocks!H296)</f>
        <v>587.122953611472</v>
      </c>
      <c r="K299" s="0" t="n">
        <f aca="false">J299*EXP((Inputs!$B$6-Inputs!$B$7-0.5*Inputs!$B$8^2)*$B$2+Inputs!$B$8*SQRT($B$2)*MC_Shocks!I296)</f>
        <v>583.118880245869</v>
      </c>
      <c r="L299" s="0" t="n">
        <f aca="false">K299*EXP((Inputs!$B$6-Inputs!$B$7-0.5*Inputs!$B$8^2)*$B$2+Inputs!$B$8*SQRT($B$2)*MC_Shocks!J296)</f>
        <v>586.187653832859</v>
      </c>
      <c r="M299" s="0" t="n">
        <f aca="false">L299*EXP((Inputs!$B$6-Inputs!$B$7-0.5*Inputs!$B$8^2)*$B$2+Inputs!$B$8*SQRT($B$2)*MC_Shocks!K296)</f>
        <v>591.865397445915</v>
      </c>
      <c r="N299" s="0" t="n">
        <f aca="false">M299*EXP((Inputs!$B$6-Inputs!$B$7-0.5*Inputs!$B$8^2)*$B$2+Inputs!$B$8*SQRT($B$2)*MC_Shocks!L296)</f>
        <v>596.834625157072</v>
      </c>
      <c r="O299" s="0" t="n">
        <f aca="false">N299*EXP((Inputs!$B$6-Inputs!$B$7-0.5*Inputs!$B$8^2)*$B$2+Inputs!$B$8*SQRT($B$2)*MC_Shocks!M296)</f>
        <v>599.202350371193</v>
      </c>
      <c r="P299" s="0" t="n">
        <f aca="false">O299*EXP((Inputs!$B$6-Inputs!$B$7-0.5*Inputs!$B$8^2)*$B$2+Inputs!$B$8*SQRT($B$2)*MC_Shocks!N296)</f>
        <v>600.934209711547</v>
      </c>
      <c r="Q299" s="0" t="n">
        <f aca="false">P299*EXP((Inputs!$B$6-Inputs!$B$7-0.5*Inputs!$B$8^2)*$B$2+Inputs!$B$8*SQRT($B$2)*MC_Shocks!O296)</f>
        <v>604.673194058399</v>
      </c>
      <c r="R299" s="0" t="n">
        <f aca="false">Q299*EXP((Inputs!$B$6-Inputs!$B$7-0.5*Inputs!$B$8^2)*$B$2+Inputs!$B$8*SQRT($B$2)*MC_Shocks!P296)</f>
        <v>610.980172419898</v>
      </c>
      <c r="S299" s="0" t="n">
        <f aca="false">R299*EXP((Inputs!$B$6-Inputs!$B$7-0.5*Inputs!$B$8^2)*$B$2+Inputs!$B$8*SQRT($B$2)*MC_Shocks!Q296)</f>
        <v>613.252784724284</v>
      </c>
      <c r="T299" s="0" t="n">
        <f aca="false">S299*EXP((Inputs!$B$6-Inputs!$B$7-0.5*Inputs!$B$8^2)*$B$2+Inputs!$B$8*SQRT($B$2)*MC_Shocks!R296)</f>
        <v>612.428561587751</v>
      </c>
      <c r="U299" s="0" t="n">
        <f aca="false">T299*EXP((Inputs!$B$6-Inputs!$B$7-0.5*Inputs!$B$8^2)*$B$2+Inputs!$B$8*SQRT($B$2)*MC_Shocks!S296)</f>
        <v>609.601999053897</v>
      </c>
      <c r="V299" s="0" t="n">
        <f aca="false">U299*EXP((Inputs!$B$6-Inputs!$B$7-0.5*Inputs!$B$8^2)*$B$2+Inputs!$B$8*SQRT($B$2)*MC_Shocks!T296)</f>
        <v>612.361397307375</v>
      </c>
      <c r="W299" s="0" t="n">
        <f aca="false">V299*EXP((Inputs!$B$6-Inputs!$B$7-0.5*Inputs!$B$8^2)*$B$2+Inputs!$B$8*SQRT($B$2)*MC_Shocks!U296)</f>
        <v>614.428919377554</v>
      </c>
      <c r="X299" s="0" t="n">
        <f aca="false">W299*EXP((Inputs!$B$6-Inputs!$B$7-0.5*Inputs!$B$8^2)*$B$2+Inputs!$B$8*SQRT($B$2)*MC_Shocks!V296)</f>
        <v>619.02090186692</v>
      </c>
      <c r="Y299" s="0" t="n">
        <f aca="false">X299*EXP((Inputs!$B$6-Inputs!$B$7-0.5*Inputs!$B$8^2)*$B$2+Inputs!$B$8*SQRT($B$2)*MC_Shocks!W296)</f>
        <v>619.233716617006</v>
      </c>
      <c r="Z299" s="0" t="n">
        <f aca="false">Y299*EXP((Inputs!$B$6-Inputs!$B$7-0.5*Inputs!$B$8^2)*$B$2+Inputs!$B$8*SQRT($B$2)*MC_Shocks!X296)</f>
        <v>623.474366284554</v>
      </c>
      <c r="AA299" s="0" t="n">
        <f aca="false">Z299*EXP((Inputs!$B$6-Inputs!$B$7-0.5*Inputs!$B$8^2)*$B$2+Inputs!$B$8*SQRT($B$2)*MC_Shocks!Y296)</f>
        <v>620.70465860474</v>
      </c>
      <c r="AB299" s="0" t="n">
        <f aca="false">AA299*EXP((Inputs!$B$6-Inputs!$B$7-0.5*Inputs!$B$8^2)*$B$2+Inputs!$B$8*SQRT($B$2)*MC_Shocks!Z296)</f>
        <v>629.620285161529</v>
      </c>
      <c r="AC299" s="0" t="n">
        <f aca="false">AB299*EXP((Inputs!$B$6-Inputs!$B$7-0.5*Inputs!$B$8^2)*$B$2+Inputs!$B$8*SQRT($B$2)*MC_Shocks!AA296)</f>
        <v>631.478674475195</v>
      </c>
      <c r="AD299" s="0" t="n">
        <f aca="false">AC299*EXP((Inputs!$B$6-Inputs!$B$7-0.5*Inputs!$B$8^2)*$B$2+Inputs!$B$8*SQRT($B$2)*MC_Shocks!AB296)</f>
        <v>630.031505287329</v>
      </c>
      <c r="AE299" s="0" t="n">
        <f aca="false">AD299*EXP((Inputs!$B$6-Inputs!$B$7-0.5*Inputs!$B$8^2)*$B$2+Inputs!$B$8*SQRT($B$2)*MC_Shocks!AC296)</f>
        <v>629.172712826064</v>
      </c>
      <c r="AF299" s="0" t="n">
        <f aca="false">AE299*EXP((Inputs!$B$6-Inputs!$B$7-0.5*Inputs!$B$8^2)*$B$2+Inputs!$B$8*SQRT($B$2)*MC_Shocks!AD296)</f>
        <v>615.931895973924</v>
      </c>
      <c r="AG299" s="0" t="n">
        <f aca="false">AF299*EXP((Inputs!$B$6-Inputs!$B$7-0.5*Inputs!$B$8^2)*$B$2+Inputs!$B$8*SQRT($B$2)*MC_Shocks!AE296)</f>
        <v>614.283026227083</v>
      </c>
      <c r="AH299" s="0" t="n">
        <f aca="false">AG299*EXP((Inputs!$B$6-Inputs!$B$7-0.5*Inputs!$B$8^2)*$B$2+Inputs!$B$8*SQRT($B$2)*MC_Shocks!AF296)</f>
        <v>619.253815826096</v>
      </c>
      <c r="AI299" s="0" t="n">
        <f aca="false">AH299*EXP((Inputs!$B$6-Inputs!$B$7-0.5*Inputs!$B$8^2)*$B$2+Inputs!$B$8*SQRT($B$2)*MC_Shocks!AG296)</f>
        <v>619.78142293378</v>
      </c>
      <c r="AJ299" s="0" t="n">
        <f aca="false">AI299*EXP((Inputs!$B$6-Inputs!$B$7-0.5*Inputs!$B$8^2)*$B$2+Inputs!$B$8*SQRT($B$2)*MC_Shocks!AH296)</f>
        <v>628.635811377811</v>
      </c>
      <c r="AK299" s="0" t="n">
        <f aca="false">AJ299*EXP((Inputs!$B$6-Inputs!$B$7-0.5*Inputs!$B$8^2)*$B$2+Inputs!$B$8*SQRT($B$2)*MC_Shocks!AI296)</f>
        <v>629.097224796773</v>
      </c>
      <c r="AL299" s="0" t="n">
        <f aca="false">AK299*EXP((Inputs!$B$6-Inputs!$B$7-0.5*Inputs!$B$8^2)*$B$2+Inputs!$B$8*SQRT($B$2)*MC_Shocks!AJ296)</f>
        <v>633.328182837048</v>
      </c>
      <c r="AM299" s="0" t="n">
        <f aca="false">AL299*EXP((Inputs!$B$6-Inputs!$B$7-0.5*Inputs!$B$8^2)*$B$2+Inputs!$B$8*SQRT($B$2)*MC_Shocks!AK296)</f>
        <v>628.805077802605</v>
      </c>
      <c r="AN299" s="0" t="n">
        <f aca="false">AM299*EXP((Inputs!$B$6-Inputs!$B$7-0.5*Inputs!$B$8^2)*$B$2+Inputs!$B$8*SQRT($B$2)*MC_Shocks!AL296)</f>
        <v>631.611901577309</v>
      </c>
      <c r="AO299" s="0" t="n">
        <f aca="false">AN299*EXP((Inputs!$B$6-Inputs!$B$7-0.5*Inputs!$B$8^2)*$B$2+Inputs!$B$8*SQRT($B$2)*MC_Shocks!AM296)</f>
        <v>632.256870925426</v>
      </c>
      <c r="AP299" s="0" t="n">
        <f aca="false">AO299*EXP((Inputs!$B$6-Inputs!$B$7-0.5*Inputs!$B$8^2)*$B$2+Inputs!$B$8*SQRT($B$2)*MC_Shocks!AN296)</f>
        <v>635.512611974083</v>
      </c>
      <c r="AQ299" s="0" t="n">
        <f aca="false">AP299*EXP((Inputs!$B$6-Inputs!$B$7-0.5*Inputs!$B$8^2)*$B$2+Inputs!$B$8*SQRT($B$2)*MC_Shocks!AO296)</f>
        <v>626.865512479224</v>
      </c>
      <c r="AR299" s="0" t="n">
        <f aca="false">AQ299*EXP((Inputs!$B$6-Inputs!$B$7-0.5*Inputs!$B$8^2)*$B$2+Inputs!$B$8*SQRT($B$2)*MC_Shocks!AP296)</f>
        <v>628.524342268146</v>
      </c>
      <c r="AS299" s="0" t="n">
        <f aca="false">AR299*EXP((Inputs!$B$6-Inputs!$B$7-0.5*Inputs!$B$8^2)*$B$2+Inputs!$B$8*SQRT($B$2)*MC_Shocks!AQ296)</f>
        <v>619.511635026993</v>
      </c>
      <c r="AT299" s="0" t="n">
        <f aca="false">AS299*EXP((Inputs!$B$6-Inputs!$B$7-0.5*Inputs!$B$8^2)*$B$2+Inputs!$B$8*SQRT($B$2)*MC_Shocks!AR296)</f>
        <v>615.581393033245</v>
      </c>
      <c r="AU299" s="0" t="n">
        <f aca="false">AT299*EXP((Inputs!$B$6-Inputs!$B$7-0.5*Inputs!$B$8^2)*$B$2+Inputs!$B$8*SQRT($B$2)*MC_Shocks!AS296)</f>
        <v>613.289619563181</v>
      </c>
      <c r="AV299" s="0" t="n">
        <f aca="false">AU299*EXP((Inputs!$B$6-Inputs!$B$7-0.5*Inputs!$B$8^2)*$B$2+Inputs!$B$8*SQRT($B$2)*MC_Shocks!AT296)</f>
        <v>611.555963287351</v>
      </c>
      <c r="AW299" s="0" t="n">
        <f aca="false">AV299*EXP((Inputs!$B$6-Inputs!$B$7-0.5*Inputs!$B$8^2)*$B$2+Inputs!$B$8*SQRT($B$2)*MC_Shocks!AU296)</f>
        <v>609.705966059668</v>
      </c>
      <c r="AX299" s="0" t="n">
        <f aca="false">AW299*EXP((Inputs!$B$6-Inputs!$B$7-0.5*Inputs!$B$8^2)*$B$2+Inputs!$B$8*SQRT($B$2)*MC_Shocks!AV296)</f>
        <v>619.159737767382</v>
      </c>
      <c r="AY299" s="0" t="n">
        <f aca="false">AX299*EXP((Inputs!$B$6-Inputs!$B$7-0.5*Inputs!$B$8^2)*$B$2+Inputs!$B$8*SQRT($B$2)*MC_Shocks!AW296)</f>
        <v>620.589601289652</v>
      </c>
      <c r="AZ299" s="0" t="n">
        <f aca="false">AY299*EXP((Inputs!$B$6-Inputs!$B$7-0.5*Inputs!$B$8^2)*$B$2+Inputs!$B$8*SQRT($B$2)*MC_Shocks!AX296)</f>
        <v>616.500860560037</v>
      </c>
      <c r="BA299" s="0" t="n">
        <f aca="false">AZ299*EXP((Inputs!$B$6-Inputs!$B$7-0.5*Inputs!$B$8^2)*$B$2+Inputs!$B$8*SQRT($B$2)*MC_Shocks!AY296)</f>
        <v>616.798225714898</v>
      </c>
      <c r="BB299" s="0" t="n">
        <f aca="false">BA299*EXP((Inputs!$B$6-Inputs!$B$7-0.5*Inputs!$B$8^2)*$B$2+Inputs!$B$8*SQRT($B$2)*MC_Shocks!AZ296)</f>
        <v>623.771172008393</v>
      </c>
      <c r="BC299" s="0" t="n">
        <f aca="false">BB299*EXP((Inputs!$B$6-Inputs!$B$7-0.5*Inputs!$B$8^2)*$B$2+Inputs!$B$8*SQRT($B$2)*MC_Shocks!BA296)</f>
        <v>624.089407756591</v>
      </c>
      <c r="BD299" s="0" t="n">
        <f aca="false">BC299*EXP((Inputs!$B$6-Inputs!$B$7-0.5*Inputs!$B$8^2)*$B$2+Inputs!$B$8*SQRT($B$2)*MC_Shocks!BB296)</f>
        <v>615.767443160106</v>
      </c>
      <c r="BE299" s="0" t="n">
        <f aca="false">BD299*EXP((Inputs!$B$6-Inputs!$B$7-0.5*Inputs!$B$8^2)*$B$2+Inputs!$B$8*SQRT($B$2)*MC_Shocks!BC296)</f>
        <v>609.764092831418</v>
      </c>
      <c r="BF299" s="0" t="n">
        <f aca="false">BE299*EXP((Inputs!$B$6-Inputs!$B$7-0.5*Inputs!$B$8^2)*$B$2+Inputs!$B$8*SQRT($B$2)*MC_Shocks!BD296)</f>
        <v>610.121643222946</v>
      </c>
      <c r="BG299" s="0" t="n">
        <f aca="false">BF299*EXP((Inputs!$B$6-Inputs!$B$7-0.5*Inputs!$B$8^2)*$B$2+Inputs!$B$8*SQRT($B$2)*MC_Shocks!BE296)</f>
        <v>605.59101781266</v>
      </c>
      <c r="BH299" s="0" t="n">
        <f aca="false">BG299*EXP((Inputs!$B$6-Inputs!$B$7-0.5*Inputs!$B$8^2)*$B$2+Inputs!$B$8*SQRT($B$2)*MC_Shocks!BF296)</f>
        <v>607.411620358262</v>
      </c>
      <c r="BI299" s="0" t="n">
        <f aca="false">BH299*EXP((Inputs!$B$6-Inputs!$B$7-0.5*Inputs!$B$8^2)*$B$2+Inputs!$B$8*SQRT($B$2)*MC_Shocks!BG296)</f>
        <v>615.735666288664</v>
      </c>
      <c r="BJ299" s="0" t="n">
        <f aca="false">BI299*EXP((Inputs!$B$6-Inputs!$B$7-0.5*Inputs!$B$8^2)*$B$2+Inputs!$B$8*SQRT($B$2)*MC_Shocks!BH296)</f>
        <v>620.326429448937</v>
      </c>
      <c r="BK299" s="0" t="n">
        <f aca="false">BJ299*EXP((Inputs!$B$6-Inputs!$B$7-0.5*Inputs!$B$8^2)*$B$2+Inputs!$B$8*SQRT($B$2)*MC_Shocks!BI296)</f>
        <v>612.740691348977</v>
      </c>
      <c r="BL299" s="0" t="n">
        <f aca="false">BK299*EXP((Inputs!$B$6-Inputs!$B$7-0.5*Inputs!$B$8^2)*$B$2+Inputs!$B$8*SQRT($B$2)*MC_Shocks!BJ296)</f>
        <v>614.131905475347</v>
      </c>
      <c r="BM299" s="0" t="n">
        <f aca="false">BL299*EXP((Inputs!$B$6-Inputs!$B$7-0.5*Inputs!$B$8^2)*$B$2+Inputs!$B$8*SQRT($B$2)*MC_Shocks!BK296)</f>
        <v>615.376833874504</v>
      </c>
      <c r="BN299" s="0" t="n">
        <f aca="false">AVERAGE(C299:BM299)</f>
        <v>612.433790941863</v>
      </c>
      <c r="BO299" s="0" t="n">
        <f aca="false">MAX(B299:BM299)</f>
        <v>635.512611974083</v>
      </c>
      <c r="BP299" s="0" t="n">
        <f aca="false">MAX(BM299-Inputs!$B$4,0)</f>
        <v>40.3768338745041</v>
      </c>
      <c r="BQ299" s="0" t="n">
        <f aca="false">MAX(Inputs!$B$4-BM299,0)</f>
        <v>0</v>
      </c>
      <c r="BR299" s="0" t="n">
        <f aca="false">MAX(BN299-Inputs!$B$4,0)</f>
        <v>37.4337909418633</v>
      </c>
      <c r="BS299" s="0" t="n">
        <f aca="false">IF(BO299&gt;=Inputs!$B$9,0,MAX(BM299-Inputs!$B$4,0))</f>
        <v>0</v>
      </c>
    </row>
    <row r="300" customFormat="false" ht="15" hidden="false" customHeight="false" outlineLevel="0" collapsed="false">
      <c r="A300" s="0" t="n">
        <v>296</v>
      </c>
      <c r="B300" s="0" t="n">
        <f aca="false">Inputs!$B$3</f>
        <v>574.788024902344</v>
      </c>
      <c r="C300" s="0" t="n">
        <f aca="false">B300*EXP((Inputs!$B$6-Inputs!$B$7-0.5*Inputs!$B$8^2)*$B$2+Inputs!$B$8*SQRT($B$2)*MC_Shocks!A297)</f>
        <v>576.211195825553</v>
      </c>
      <c r="D300" s="0" t="n">
        <f aca="false">C300*EXP((Inputs!$B$6-Inputs!$B$7-0.5*Inputs!$B$8^2)*$B$2+Inputs!$B$8*SQRT($B$2)*MC_Shocks!B297)</f>
        <v>567.626220362272</v>
      </c>
      <c r="E300" s="0" t="n">
        <f aca="false">D300*EXP((Inputs!$B$6-Inputs!$B$7-0.5*Inputs!$B$8^2)*$B$2+Inputs!$B$8*SQRT($B$2)*MC_Shocks!C297)</f>
        <v>560.404474240831</v>
      </c>
      <c r="F300" s="0" t="n">
        <f aca="false">E300*EXP((Inputs!$B$6-Inputs!$B$7-0.5*Inputs!$B$8^2)*$B$2+Inputs!$B$8*SQRT($B$2)*MC_Shocks!D297)</f>
        <v>550.67876149321</v>
      </c>
      <c r="G300" s="0" t="n">
        <f aca="false">F300*EXP((Inputs!$B$6-Inputs!$B$7-0.5*Inputs!$B$8^2)*$B$2+Inputs!$B$8*SQRT($B$2)*MC_Shocks!E297)</f>
        <v>551.42600337816</v>
      </c>
      <c r="H300" s="0" t="n">
        <f aca="false">G300*EXP((Inputs!$B$6-Inputs!$B$7-0.5*Inputs!$B$8^2)*$B$2+Inputs!$B$8*SQRT($B$2)*MC_Shocks!F297)</f>
        <v>550.18622206278</v>
      </c>
      <c r="I300" s="0" t="n">
        <f aca="false">H300*EXP((Inputs!$B$6-Inputs!$B$7-0.5*Inputs!$B$8^2)*$B$2+Inputs!$B$8*SQRT($B$2)*MC_Shocks!G297)</f>
        <v>556.898279056331</v>
      </c>
      <c r="J300" s="0" t="n">
        <f aca="false">I300*EXP((Inputs!$B$6-Inputs!$B$7-0.5*Inputs!$B$8^2)*$B$2+Inputs!$B$8*SQRT($B$2)*MC_Shocks!H297)</f>
        <v>550.463397783622</v>
      </c>
      <c r="K300" s="0" t="n">
        <f aca="false">J300*EXP((Inputs!$B$6-Inputs!$B$7-0.5*Inputs!$B$8^2)*$B$2+Inputs!$B$8*SQRT($B$2)*MC_Shocks!I297)</f>
        <v>555.638966351522</v>
      </c>
      <c r="L300" s="0" t="n">
        <f aca="false">K300*EXP((Inputs!$B$6-Inputs!$B$7-0.5*Inputs!$B$8^2)*$B$2+Inputs!$B$8*SQRT($B$2)*MC_Shocks!J297)</f>
        <v>554.736595214645</v>
      </c>
      <c r="M300" s="0" t="n">
        <f aca="false">L300*EXP((Inputs!$B$6-Inputs!$B$7-0.5*Inputs!$B$8^2)*$B$2+Inputs!$B$8*SQRT($B$2)*MC_Shocks!K297)</f>
        <v>559.639364169095</v>
      </c>
      <c r="N300" s="0" t="n">
        <f aca="false">M300*EXP((Inputs!$B$6-Inputs!$B$7-0.5*Inputs!$B$8^2)*$B$2+Inputs!$B$8*SQRT($B$2)*MC_Shocks!L297)</f>
        <v>562.312850781756</v>
      </c>
      <c r="O300" s="0" t="n">
        <f aca="false">N300*EXP((Inputs!$B$6-Inputs!$B$7-0.5*Inputs!$B$8^2)*$B$2+Inputs!$B$8*SQRT($B$2)*MC_Shocks!M297)</f>
        <v>566.113544595168</v>
      </c>
      <c r="P300" s="0" t="n">
        <f aca="false">O300*EXP((Inputs!$B$6-Inputs!$B$7-0.5*Inputs!$B$8^2)*$B$2+Inputs!$B$8*SQRT($B$2)*MC_Shocks!N297)</f>
        <v>568.903739729236</v>
      </c>
      <c r="Q300" s="0" t="n">
        <f aca="false">P300*EXP((Inputs!$B$6-Inputs!$B$7-0.5*Inputs!$B$8^2)*$B$2+Inputs!$B$8*SQRT($B$2)*MC_Shocks!O297)</f>
        <v>571.395956008874</v>
      </c>
      <c r="R300" s="0" t="n">
        <f aca="false">Q300*EXP((Inputs!$B$6-Inputs!$B$7-0.5*Inputs!$B$8^2)*$B$2+Inputs!$B$8*SQRT($B$2)*MC_Shocks!P297)</f>
        <v>573.940731123765</v>
      </c>
      <c r="S300" s="0" t="n">
        <f aca="false">R300*EXP((Inputs!$B$6-Inputs!$B$7-0.5*Inputs!$B$8^2)*$B$2+Inputs!$B$8*SQRT($B$2)*MC_Shocks!Q297)</f>
        <v>570.212818774548</v>
      </c>
      <c r="T300" s="0" t="n">
        <f aca="false">S300*EXP((Inputs!$B$6-Inputs!$B$7-0.5*Inputs!$B$8^2)*$B$2+Inputs!$B$8*SQRT($B$2)*MC_Shocks!R297)</f>
        <v>575.286868748566</v>
      </c>
      <c r="U300" s="0" t="n">
        <f aca="false">T300*EXP((Inputs!$B$6-Inputs!$B$7-0.5*Inputs!$B$8^2)*$B$2+Inputs!$B$8*SQRT($B$2)*MC_Shocks!S297)</f>
        <v>574.335430733158</v>
      </c>
      <c r="V300" s="0" t="n">
        <f aca="false">U300*EXP((Inputs!$B$6-Inputs!$B$7-0.5*Inputs!$B$8^2)*$B$2+Inputs!$B$8*SQRT($B$2)*MC_Shocks!T297)</f>
        <v>568.866568587714</v>
      </c>
      <c r="W300" s="0" t="n">
        <f aca="false">V300*EXP((Inputs!$B$6-Inputs!$B$7-0.5*Inputs!$B$8^2)*$B$2+Inputs!$B$8*SQRT($B$2)*MC_Shocks!U297)</f>
        <v>571.241121282153</v>
      </c>
      <c r="X300" s="0" t="n">
        <f aca="false">W300*EXP((Inputs!$B$6-Inputs!$B$7-0.5*Inputs!$B$8^2)*$B$2+Inputs!$B$8*SQRT($B$2)*MC_Shocks!V297)</f>
        <v>574.557942653834</v>
      </c>
      <c r="Y300" s="0" t="n">
        <f aca="false">X300*EXP((Inputs!$B$6-Inputs!$B$7-0.5*Inputs!$B$8^2)*$B$2+Inputs!$B$8*SQRT($B$2)*MC_Shocks!W297)</f>
        <v>575.66392122215</v>
      </c>
      <c r="Z300" s="0" t="n">
        <f aca="false">Y300*EXP((Inputs!$B$6-Inputs!$B$7-0.5*Inputs!$B$8^2)*$B$2+Inputs!$B$8*SQRT($B$2)*MC_Shocks!X297)</f>
        <v>570.355376433163</v>
      </c>
      <c r="AA300" s="0" t="n">
        <f aca="false">Z300*EXP((Inputs!$B$6-Inputs!$B$7-0.5*Inputs!$B$8^2)*$B$2+Inputs!$B$8*SQRT($B$2)*MC_Shocks!Y297)</f>
        <v>569.53151161786</v>
      </c>
      <c r="AB300" s="0" t="n">
        <f aca="false">AA300*EXP((Inputs!$B$6-Inputs!$B$7-0.5*Inputs!$B$8^2)*$B$2+Inputs!$B$8*SQRT($B$2)*MC_Shocks!Z297)</f>
        <v>571.990591844938</v>
      </c>
      <c r="AC300" s="0" t="n">
        <f aca="false">AB300*EXP((Inputs!$B$6-Inputs!$B$7-0.5*Inputs!$B$8^2)*$B$2+Inputs!$B$8*SQRT($B$2)*MC_Shocks!AA297)</f>
        <v>569.852922335961</v>
      </c>
      <c r="AD300" s="0" t="n">
        <f aca="false">AC300*EXP((Inputs!$B$6-Inputs!$B$7-0.5*Inputs!$B$8^2)*$B$2+Inputs!$B$8*SQRT($B$2)*MC_Shocks!AB297)</f>
        <v>574.912045571405</v>
      </c>
      <c r="AE300" s="0" t="n">
        <f aca="false">AD300*EXP((Inputs!$B$6-Inputs!$B$7-0.5*Inputs!$B$8^2)*$B$2+Inputs!$B$8*SQRT($B$2)*MC_Shocks!AC297)</f>
        <v>571.86685549954</v>
      </c>
      <c r="AF300" s="0" t="n">
        <f aca="false">AE300*EXP((Inputs!$B$6-Inputs!$B$7-0.5*Inputs!$B$8^2)*$B$2+Inputs!$B$8*SQRT($B$2)*MC_Shocks!AD297)</f>
        <v>570.06994057604</v>
      </c>
      <c r="AG300" s="0" t="n">
        <f aca="false">AF300*EXP((Inputs!$B$6-Inputs!$B$7-0.5*Inputs!$B$8^2)*$B$2+Inputs!$B$8*SQRT($B$2)*MC_Shocks!AE297)</f>
        <v>571.517564258465</v>
      </c>
      <c r="AH300" s="0" t="n">
        <f aca="false">AG300*EXP((Inputs!$B$6-Inputs!$B$7-0.5*Inputs!$B$8^2)*$B$2+Inputs!$B$8*SQRT($B$2)*MC_Shocks!AF297)</f>
        <v>575.386513581803</v>
      </c>
      <c r="AI300" s="0" t="n">
        <f aca="false">AH300*EXP((Inputs!$B$6-Inputs!$B$7-0.5*Inputs!$B$8^2)*$B$2+Inputs!$B$8*SQRT($B$2)*MC_Shocks!AG297)</f>
        <v>579.502713574478</v>
      </c>
      <c r="AJ300" s="0" t="n">
        <f aca="false">AI300*EXP((Inputs!$B$6-Inputs!$B$7-0.5*Inputs!$B$8^2)*$B$2+Inputs!$B$8*SQRT($B$2)*MC_Shocks!AH297)</f>
        <v>577.103708641174</v>
      </c>
      <c r="AK300" s="0" t="n">
        <f aca="false">AJ300*EXP((Inputs!$B$6-Inputs!$B$7-0.5*Inputs!$B$8^2)*$B$2+Inputs!$B$8*SQRT($B$2)*MC_Shocks!AI297)</f>
        <v>571.558512105106</v>
      </c>
      <c r="AL300" s="0" t="n">
        <f aca="false">AK300*EXP((Inputs!$B$6-Inputs!$B$7-0.5*Inputs!$B$8^2)*$B$2+Inputs!$B$8*SQRT($B$2)*MC_Shocks!AJ297)</f>
        <v>574.509668512571</v>
      </c>
      <c r="AM300" s="0" t="n">
        <f aca="false">AL300*EXP((Inputs!$B$6-Inputs!$B$7-0.5*Inputs!$B$8^2)*$B$2+Inputs!$B$8*SQRT($B$2)*MC_Shocks!AK297)</f>
        <v>572.478334170322</v>
      </c>
      <c r="AN300" s="0" t="n">
        <f aca="false">AM300*EXP((Inputs!$B$6-Inputs!$B$7-0.5*Inputs!$B$8^2)*$B$2+Inputs!$B$8*SQRT($B$2)*MC_Shocks!AL297)</f>
        <v>582.09026027446</v>
      </c>
      <c r="AO300" s="0" t="n">
        <f aca="false">AN300*EXP((Inputs!$B$6-Inputs!$B$7-0.5*Inputs!$B$8^2)*$B$2+Inputs!$B$8*SQRT($B$2)*MC_Shocks!AM297)</f>
        <v>584.851283954341</v>
      </c>
      <c r="AP300" s="0" t="n">
        <f aca="false">AO300*EXP((Inputs!$B$6-Inputs!$B$7-0.5*Inputs!$B$8^2)*$B$2+Inputs!$B$8*SQRT($B$2)*MC_Shocks!AN297)</f>
        <v>585.050586691011</v>
      </c>
      <c r="AQ300" s="0" t="n">
        <f aca="false">AP300*EXP((Inputs!$B$6-Inputs!$B$7-0.5*Inputs!$B$8^2)*$B$2+Inputs!$B$8*SQRT($B$2)*MC_Shocks!AO297)</f>
        <v>589.34345386931</v>
      </c>
      <c r="AR300" s="0" t="n">
        <f aca="false">AQ300*EXP((Inputs!$B$6-Inputs!$B$7-0.5*Inputs!$B$8^2)*$B$2+Inputs!$B$8*SQRT($B$2)*MC_Shocks!AP297)</f>
        <v>593.794157721414</v>
      </c>
      <c r="AS300" s="0" t="n">
        <f aca="false">AR300*EXP((Inputs!$B$6-Inputs!$B$7-0.5*Inputs!$B$8^2)*$B$2+Inputs!$B$8*SQRT($B$2)*MC_Shocks!AQ297)</f>
        <v>597.004421978249</v>
      </c>
      <c r="AT300" s="0" t="n">
        <f aca="false">AS300*EXP((Inputs!$B$6-Inputs!$B$7-0.5*Inputs!$B$8^2)*$B$2+Inputs!$B$8*SQRT($B$2)*MC_Shocks!AR297)</f>
        <v>595.678382398957</v>
      </c>
      <c r="AU300" s="0" t="n">
        <f aca="false">AT300*EXP((Inputs!$B$6-Inputs!$B$7-0.5*Inputs!$B$8^2)*$B$2+Inputs!$B$8*SQRT($B$2)*MC_Shocks!AS297)</f>
        <v>596.62053770939</v>
      </c>
      <c r="AV300" s="0" t="n">
        <f aca="false">AU300*EXP((Inputs!$B$6-Inputs!$B$7-0.5*Inputs!$B$8^2)*$B$2+Inputs!$B$8*SQRT($B$2)*MC_Shocks!AT297)</f>
        <v>607.365908943823</v>
      </c>
      <c r="AW300" s="0" t="n">
        <f aca="false">AV300*EXP((Inputs!$B$6-Inputs!$B$7-0.5*Inputs!$B$8^2)*$B$2+Inputs!$B$8*SQRT($B$2)*MC_Shocks!AU297)</f>
        <v>617.728588688507</v>
      </c>
      <c r="AX300" s="0" t="n">
        <f aca="false">AW300*EXP((Inputs!$B$6-Inputs!$B$7-0.5*Inputs!$B$8^2)*$B$2+Inputs!$B$8*SQRT($B$2)*MC_Shocks!AV297)</f>
        <v>620.768203894792</v>
      </c>
      <c r="AY300" s="0" t="n">
        <f aca="false">AX300*EXP((Inputs!$B$6-Inputs!$B$7-0.5*Inputs!$B$8^2)*$B$2+Inputs!$B$8*SQRT($B$2)*MC_Shocks!AW297)</f>
        <v>618.576745556084</v>
      </c>
      <c r="AZ300" s="0" t="n">
        <f aca="false">AY300*EXP((Inputs!$B$6-Inputs!$B$7-0.5*Inputs!$B$8^2)*$B$2+Inputs!$B$8*SQRT($B$2)*MC_Shocks!AX297)</f>
        <v>632.266791752234</v>
      </c>
      <c r="BA300" s="0" t="n">
        <f aca="false">AZ300*EXP((Inputs!$B$6-Inputs!$B$7-0.5*Inputs!$B$8^2)*$B$2+Inputs!$B$8*SQRT($B$2)*MC_Shocks!AY297)</f>
        <v>634.83816720986</v>
      </c>
      <c r="BB300" s="0" t="n">
        <f aca="false">BA300*EXP((Inputs!$B$6-Inputs!$B$7-0.5*Inputs!$B$8^2)*$B$2+Inputs!$B$8*SQRT($B$2)*MC_Shocks!AZ297)</f>
        <v>637.554104383154</v>
      </c>
      <c r="BC300" s="0" t="n">
        <f aca="false">BB300*EXP((Inputs!$B$6-Inputs!$B$7-0.5*Inputs!$B$8^2)*$B$2+Inputs!$B$8*SQRT($B$2)*MC_Shocks!BA297)</f>
        <v>630.630328953197</v>
      </c>
      <c r="BD300" s="0" t="n">
        <f aca="false">BC300*EXP((Inputs!$B$6-Inputs!$B$7-0.5*Inputs!$B$8^2)*$B$2+Inputs!$B$8*SQRT($B$2)*MC_Shocks!BB297)</f>
        <v>632.619118218912</v>
      </c>
      <c r="BE300" s="0" t="n">
        <f aca="false">BD300*EXP((Inputs!$B$6-Inputs!$B$7-0.5*Inputs!$B$8^2)*$B$2+Inputs!$B$8*SQRT($B$2)*MC_Shocks!BC297)</f>
        <v>630.759483771187</v>
      </c>
      <c r="BF300" s="0" t="n">
        <f aca="false">BE300*EXP((Inputs!$B$6-Inputs!$B$7-0.5*Inputs!$B$8^2)*$B$2+Inputs!$B$8*SQRT($B$2)*MC_Shocks!BD297)</f>
        <v>630.112492801973</v>
      </c>
      <c r="BG300" s="0" t="n">
        <f aca="false">BF300*EXP((Inputs!$B$6-Inputs!$B$7-0.5*Inputs!$B$8^2)*$B$2+Inputs!$B$8*SQRT($B$2)*MC_Shocks!BE297)</f>
        <v>640.913429178714</v>
      </c>
      <c r="BH300" s="0" t="n">
        <f aca="false">BG300*EXP((Inputs!$B$6-Inputs!$B$7-0.5*Inputs!$B$8^2)*$B$2+Inputs!$B$8*SQRT($B$2)*MC_Shocks!BF297)</f>
        <v>637.079570209248</v>
      </c>
      <c r="BI300" s="0" t="n">
        <f aca="false">BH300*EXP((Inputs!$B$6-Inputs!$B$7-0.5*Inputs!$B$8^2)*$B$2+Inputs!$B$8*SQRT($B$2)*MC_Shocks!BG297)</f>
        <v>636.051895939203</v>
      </c>
      <c r="BJ300" s="0" t="n">
        <f aca="false">BI300*EXP((Inputs!$B$6-Inputs!$B$7-0.5*Inputs!$B$8^2)*$B$2+Inputs!$B$8*SQRT($B$2)*MC_Shocks!BH297)</f>
        <v>633.552208929413</v>
      </c>
      <c r="BK300" s="0" t="n">
        <f aca="false">BJ300*EXP((Inputs!$B$6-Inputs!$B$7-0.5*Inputs!$B$8^2)*$B$2+Inputs!$B$8*SQRT($B$2)*MC_Shocks!BI297)</f>
        <v>614.181229727447</v>
      </c>
      <c r="BL300" s="0" t="n">
        <f aca="false">BK300*EXP((Inputs!$B$6-Inputs!$B$7-0.5*Inputs!$B$8^2)*$B$2+Inputs!$B$8*SQRT($B$2)*MC_Shocks!BJ297)</f>
        <v>624.47891211334</v>
      </c>
      <c r="BM300" s="0" t="n">
        <f aca="false">BL300*EXP((Inputs!$B$6-Inputs!$B$7-0.5*Inputs!$B$8^2)*$B$2+Inputs!$B$8*SQRT($B$2)*MC_Shocks!BK297)</f>
        <v>616.051114300695</v>
      </c>
      <c r="BN300" s="0" t="n">
        <f aca="false">AVERAGE(C300:BM300)</f>
        <v>587.735533524931</v>
      </c>
      <c r="BO300" s="0" t="n">
        <f aca="false">MAX(B300:BM300)</f>
        <v>640.913429178714</v>
      </c>
      <c r="BP300" s="0" t="n">
        <f aca="false">MAX(BM300-Inputs!$B$4,0)</f>
        <v>41.0511143006951</v>
      </c>
      <c r="BQ300" s="0" t="n">
        <f aca="false">MAX(Inputs!$B$4-BM300,0)</f>
        <v>0</v>
      </c>
      <c r="BR300" s="0" t="n">
        <f aca="false">MAX(BN300-Inputs!$B$4,0)</f>
        <v>12.7355335249314</v>
      </c>
      <c r="BS300" s="0" t="n">
        <f aca="false">IF(BO300&gt;=Inputs!$B$9,0,MAX(BM300-Inputs!$B$4,0))</f>
        <v>0</v>
      </c>
    </row>
    <row r="301" customFormat="false" ht="15" hidden="false" customHeight="false" outlineLevel="0" collapsed="false">
      <c r="A301" s="0" t="n">
        <v>297</v>
      </c>
      <c r="B301" s="0" t="n">
        <f aca="false">Inputs!$B$3</f>
        <v>574.788024902344</v>
      </c>
      <c r="C301" s="0" t="n">
        <f aca="false">B301*EXP((Inputs!$B$6-Inputs!$B$7-0.5*Inputs!$B$8^2)*$B$2+Inputs!$B$8*SQRT($B$2)*MC_Shocks!A298)</f>
        <v>576.154560070099</v>
      </c>
      <c r="D301" s="0" t="n">
        <f aca="false">C301*EXP((Inputs!$B$6-Inputs!$B$7-0.5*Inputs!$B$8^2)*$B$2+Inputs!$B$8*SQRT($B$2)*MC_Shocks!B298)</f>
        <v>574.897012974064</v>
      </c>
      <c r="E301" s="0" t="n">
        <f aca="false">D301*EXP((Inputs!$B$6-Inputs!$B$7-0.5*Inputs!$B$8^2)*$B$2+Inputs!$B$8*SQRT($B$2)*MC_Shocks!C298)</f>
        <v>575.158866077118</v>
      </c>
      <c r="F301" s="0" t="n">
        <f aca="false">E301*EXP((Inputs!$B$6-Inputs!$B$7-0.5*Inputs!$B$8^2)*$B$2+Inputs!$B$8*SQRT($B$2)*MC_Shocks!D298)</f>
        <v>577.152234383339</v>
      </c>
      <c r="G301" s="0" t="n">
        <f aca="false">F301*EXP((Inputs!$B$6-Inputs!$B$7-0.5*Inputs!$B$8^2)*$B$2+Inputs!$B$8*SQRT($B$2)*MC_Shocks!E298)</f>
        <v>579.82182586596</v>
      </c>
      <c r="H301" s="0" t="n">
        <f aca="false">G301*EXP((Inputs!$B$6-Inputs!$B$7-0.5*Inputs!$B$8^2)*$B$2+Inputs!$B$8*SQRT($B$2)*MC_Shocks!F298)</f>
        <v>578.362715508795</v>
      </c>
      <c r="I301" s="0" t="n">
        <f aca="false">H301*EXP((Inputs!$B$6-Inputs!$B$7-0.5*Inputs!$B$8^2)*$B$2+Inputs!$B$8*SQRT($B$2)*MC_Shocks!G298)</f>
        <v>585.420981423321</v>
      </c>
      <c r="J301" s="0" t="n">
        <f aca="false">I301*EXP((Inputs!$B$6-Inputs!$B$7-0.5*Inputs!$B$8^2)*$B$2+Inputs!$B$8*SQRT($B$2)*MC_Shocks!H298)</f>
        <v>582.000453683664</v>
      </c>
      <c r="K301" s="0" t="n">
        <f aca="false">J301*EXP((Inputs!$B$6-Inputs!$B$7-0.5*Inputs!$B$8^2)*$B$2+Inputs!$B$8*SQRT($B$2)*MC_Shocks!I298)</f>
        <v>583.980276386221</v>
      </c>
      <c r="L301" s="0" t="n">
        <f aca="false">K301*EXP((Inputs!$B$6-Inputs!$B$7-0.5*Inputs!$B$8^2)*$B$2+Inputs!$B$8*SQRT($B$2)*MC_Shocks!J298)</f>
        <v>589.294661432341</v>
      </c>
      <c r="M301" s="0" t="n">
        <f aca="false">L301*EXP((Inputs!$B$6-Inputs!$B$7-0.5*Inputs!$B$8^2)*$B$2+Inputs!$B$8*SQRT($B$2)*MC_Shocks!K298)</f>
        <v>591.457952573309</v>
      </c>
      <c r="N301" s="0" t="n">
        <f aca="false">M301*EXP((Inputs!$B$6-Inputs!$B$7-0.5*Inputs!$B$8^2)*$B$2+Inputs!$B$8*SQRT($B$2)*MC_Shocks!L298)</f>
        <v>585.643947519748</v>
      </c>
      <c r="O301" s="0" t="n">
        <f aca="false">N301*EXP((Inputs!$B$6-Inputs!$B$7-0.5*Inputs!$B$8^2)*$B$2+Inputs!$B$8*SQRT($B$2)*MC_Shocks!M298)</f>
        <v>588.191824534626</v>
      </c>
      <c r="P301" s="0" t="n">
        <f aca="false">O301*EXP((Inputs!$B$6-Inputs!$B$7-0.5*Inputs!$B$8^2)*$B$2+Inputs!$B$8*SQRT($B$2)*MC_Shocks!N298)</f>
        <v>586.576946782015</v>
      </c>
      <c r="Q301" s="0" t="n">
        <f aca="false">P301*EXP((Inputs!$B$6-Inputs!$B$7-0.5*Inputs!$B$8^2)*$B$2+Inputs!$B$8*SQRT($B$2)*MC_Shocks!O298)</f>
        <v>590.043835370027</v>
      </c>
      <c r="R301" s="0" t="n">
        <f aca="false">Q301*EXP((Inputs!$B$6-Inputs!$B$7-0.5*Inputs!$B$8^2)*$B$2+Inputs!$B$8*SQRT($B$2)*MC_Shocks!P298)</f>
        <v>586.562129204691</v>
      </c>
      <c r="S301" s="0" t="n">
        <f aca="false">R301*EXP((Inputs!$B$6-Inputs!$B$7-0.5*Inputs!$B$8^2)*$B$2+Inputs!$B$8*SQRT($B$2)*MC_Shocks!Q298)</f>
        <v>583.436031178521</v>
      </c>
      <c r="T301" s="0" t="n">
        <f aca="false">S301*EXP((Inputs!$B$6-Inputs!$B$7-0.5*Inputs!$B$8^2)*$B$2+Inputs!$B$8*SQRT($B$2)*MC_Shocks!R298)</f>
        <v>574.996642801886</v>
      </c>
      <c r="U301" s="0" t="n">
        <f aca="false">T301*EXP((Inputs!$B$6-Inputs!$B$7-0.5*Inputs!$B$8^2)*$B$2+Inputs!$B$8*SQRT($B$2)*MC_Shocks!S298)</f>
        <v>575.852338937645</v>
      </c>
      <c r="V301" s="0" t="n">
        <f aca="false">U301*EXP((Inputs!$B$6-Inputs!$B$7-0.5*Inputs!$B$8^2)*$B$2+Inputs!$B$8*SQRT($B$2)*MC_Shocks!T298)</f>
        <v>572.859901637611</v>
      </c>
      <c r="W301" s="0" t="n">
        <f aca="false">V301*EXP((Inputs!$B$6-Inputs!$B$7-0.5*Inputs!$B$8^2)*$B$2+Inputs!$B$8*SQRT($B$2)*MC_Shocks!U298)</f>
        <v>572.468406533388</v>
      </c>
      <c r="X301" s="0" t="n">
        <f aca="false">W301*EXP((Inputs!$B$6-Inputs!$B$7-0.5*Inputs!$B$8^2)*$B$2+Inputs!$B$8*SQRT($B$2)*MC_Shocks!V298)</f>
        <v>566.666969759092</v>
      </c>
      <c r="Y301" s="0" t="n">
        <f aca="false">X301*EXP((Inputs!$B$6-Inputs!$B$7-0.5*Inputs!$B$8^2)*$B$2+Inputs!$B$8*SQRT($B$2)*MC_Shocks!W298)</f>
        <v>569.961362386176</v>
      </c>
      <c r="Z301" s="0" t="n">
        <f aca="false">Y301*EXP((Inputs!$B$6-Inputs!$B$7-0.5*Inputs!$B$8^2)*$B$2+Inputs!$B$8*SQRT($B$2)*MC_Shocks!X298)</f>
        <v>566.656218282827</v>
      </c>
      <c r="AA301" s="0" t="n">
        <f aca="false">Z301*EXP((Inputs!$B$6-Inputs!$B$7-0.5*Inputs!$B$8^2)*$B$2+Inputs!$B$8*SQRT($B$2)*MC_Shocks!Y298)</f>
        <v>567.585646352228</v>
      </c>
      <c r="AB301" s="0" t="n">
        <f aca="false">AA301*EXP((Inputs!$B$6-Inputs!$B$7-0.5*Inputs!$B$8^2)*$B$2+Inputs!$B$8*SQRT($B$2)*MC_Shocks!Z298)</f>
        <v>567.928304720784</v>
      </c>
      <c r="AC301" s="0" t="n">
        <f aca="false">AB301*EXP((Inputs!$B$6-Inputs!$B$7-0.5*Inputs!$B$8^2)*$B$2+Inputs!$B$8*SQRT($B$2)*MC_Shocks!AA298)</f>
        <v>567.568612713869</v>
      </c>
      <c r="AD301" s="0" t="n">
        <f aca="false">AC301*EXP((Inputs!$B$6-Inputs!$B$7-0.5*Inputs!$B$8^2)*$B$2+Inputs!$B$8*SQRT($B$2)*MC_Shocks!AB298)</f>
        <v>566.487468894023</v>
      </c>
      <c r="AE301" s="0" t="n">
        <f aca="false">AD301*EXP((Inputs!$B$6-Inputs!$B$7-0.5*Inputs!$B$8^2)*$B$2+Inputs!$B$8*SQRT($B$2)*MC_Shocks!AC298)</f>
        <v>567.063521422791</v>
      </c>
      <c r="AF301" s="0" t="n">
        <f aca="false">AE301*EXP((Inputs!$B$6-Inputs!$B$7-0.5*Inputs!$B$8^2)*$B$2+Inputs!$B$8*SQRT($B$2)*MC_Shocks!AD298)</f>
        <v>566.151859144758</v>
      </c>
      <c r="AG301" s="0" t="n">
        <f aca="false">AF301*EXP((Inputs!$B$6-Inputs!$B$7-0.5*Inputs!$B$8^2)*$B$2+Inputs!$B$8*SQRT($B$2)*MC_Shocks!AE298)</f>
        <v>559.161043243269</v>
      </c>
      <c r="AH301" s="0" t="n">
        <f aca="false">AG301*EXP((Inputs!$B$6-Inputs!$B$7-0.5*Inputs!$B$8^2)*$B$2+Inputs!$B$8*SQRT($B$2)*MC_Shocks!AF298)</f>
        <v>554.859160759381</v>
      </c>
      <c r="AI301" s="0" t="n">
        <f aca="false">AH301*EXP((Inputs!$B$6-Inputs!$B$7-0.5*Inputs!$B$8^2)*$B$2+Inputs!$B$8*SQRT($B$2)*MC_Shocks!AG298)</f>
        <v>551.098564112577</v>
      </c>
      <c r="AJ301" s="0" t="n">
        <f aca="false">AI301*EXP((Inputs!$B$6-Inputs!$B$7-0.5*Inputs!$B$8^2)*$B$2+Inputs!$B$8*SQRT($B$2)*MC_Shocks!AH298)</f>
        <v>553.1458889561</v>
      </c>
      <c r="AK301" s="0" t="n">
        <f aca="false">AJ301*EXP((Inputs!$B$6-Inputs!$B$7-0.5*Inputs!$B$8^2)*$B$2+Inputs!$B$8*SQRT($B$2)*MC_Shocks!AI298)</f>
        <v>557.11429752855</v>
      </c>
      <c r="AL301" s="0" t="n">
        <f aca="false">AK301*EXP((Inputs!$B$6-Inputs!$B$7-0.5*Inputs!$B$8^2)*$B$2+Inputs!$B$8*SQRT($B$2)*MC_Shocks!AJ298)</f>
        <v>552.960398346393</v>
      </c>
      <c r="AM301" s="0" t="n">
        <f aca="false">AL301*EXP((Inputs!$B$6-Inputs!$B$7-0.5*Inputs!$B$8^2)*$B$2+Inputs!$B$8*SQRT($B$2)*MC_Shocks!AK298)</f>
        <v>549.182643008124</v>
      </c>
      <c r="AN301" s="0" t="n">
        <f aca="false">AM301*EXP((Inputs!$B$6-Inputs!$B$7-0.5*Inputs!$B$8^2)*$B$2+Inputs!$B$8*SQRT($B$2)*MC_Shocks!AL298)</f>
        <v>542.855276140616</v>
      </c>
      <c r="AO301" s="0" t="n">
        <f aca="false">AN301*EXP((Inputs!$B$6-Inputs!$B$7-0.5*Inputs!$B$8^2)*$B$2+Inputs!$B$8*SQRT($B$2)*MC_Shocks!AM298)</f>
        <v>545.513984151777</v>
      </c>
      <c r="AP301" s="0" t="n">
        <f aca="false">AO301*EXP((Inputs!$B$6-Inputs!$B$7-0.5*Inputs!$B$8^2)*$B$2+Inputs!$B$8*SQRT($B$2)*MC_Shocks!AN298)</f>
        <v>546.55982373538</v>
      </c>
      <c r="AQ301" s="0" t="n">
        <f aca="false">AP301*EXP((Inputs!$B$6-Inputs!$B$7-0.5*Inputs!$B$8^2)*$B$2+Inputs!$B$8*SQRT($B$2)*MC_Shocks!AO298)</f>
        <v>553.767021932296</v>
      </c>
      <c r="AR301" s="0" t="n">
        <f aca="false">AQ301*EXP((Inputs!$B$6-Inputs!$B$7-0.5*Inputs!$B$8^2)*$B$2+Inputs!$B$8*SQRT($B$2)*MC_Shocks!AP298)</f>
        <v>555.546240008319</v>
      </c>
      <c r="AS301" s="0" t="n">
        <f aca="false">AR301*EXP((Inputs!$B$6-Inputs!$B$7-0.5*Inputs!$B$8^2)*$B$2+Inputs!$B$8*SQRT($B$2)*MC_Shocks!AQ298)</f>
        <v>551.223536188822</v>
      </c>
      <c r="AT301" s="0" t="n">
        <f aca="false">AS301*EXP((Inputs!$B$6-Inputs!$B$7-0.5*Inputs!$B$8^2)*$B$2+Inputs!$B$8*SQRT($B$2)*MC_Shocks!AR298)</f>
        <v>553.319413506254</v>
      </c>
      <c r="AU301" s="0" t="n">
        <f aca="false">AT301*EXP((Inputs!$B$6-Inputs!$B$7-0.5*Inputs!$B$8^2)*$B$2+Inputs!$B$8*SQRT($B$2)*MC_Shocks!AS298)</f>
        <v>550.567113553276</v>
      </c>
      <c r="AV301" s="0" t="n">
        <f aca="false">AU301*EXP((Inputs!$B$6-Inputs!$B$7-0.5*Inputs!$B$8^2)*$B$2+Inputs!$B$8*SQRT($B$2)*MC_Shocks!AT298)</f>
        <v>551.451803913772</v>
      </c>
      <c r="AW301" s="0" t="n">
        <f aca="false">AV301*EXP((Inputs!$B$6-Inputs!$B$7-0.5*Inputs!$B$8^2)*$B$2+Inputs!$B$8*SQRT($B$2)*MC_Shocks!AU298)</f>
        <v>550.087875951511</v>
      </c>
      <c r="AX301" s="0" t="n">
        <f aca="false">AW301*EXP((Inputs!$B$6-Inputs!$B$7-0.5*Inputs!$B$8^2)*$B$2+Inputs!$B$8*SQRT($B$2)*MC_Shocks!AV298)</f>
        <v>555.171435393985</v>
      </c>
      <c r="AY301" s="0" t="n">
        <f aca="false">AX301*EXP((Inputs!$B$6-Inputs!$B$7-0.5*Inputs!$B$8^2)*$B$2+Inputs!$B$8*SQRT($B$2)*MC_Shocks!AW298)</f>
        <v>554.848621854634</v>
      </c>
      <c r="AZ301" s="0" t="n">
        <f aca="false">AY301*EXP((Inputs!$B$6-Inputs!$B$7-0.5*Inputs!$B$8^2)*$B$2+Inputs!$B$8*SQRT($B$2)*MC_Shocks!AX298)</f>
        <v>568.225425455813</v>
      </c>
      <c r="BA301" s="0" t="n">
        <f aca="false">AZ301*EXP((Inputs!$B$6-Inputs!$B$7-0.5*Inputs!$B$8^2)*$B$2+Inputs!$B$8*SQRT($B$2)*MC_Shocks!AY298)</f>
        <v>569.122205478104</v>
      </c>
      <c r="BB301" s="0" t="n">
        <f aca="false">BA301*EXP((Inputs!$B$6-Inputs!$B$7-0.5*Inputs!$B$8^2)*$B$2+Inputs!$B$8*SQRT($B$2)*MC_Shocks!AZ298)</f>
        <v>576.585704285369</v>
      </c>
      <c r="BC301" s="0" t="n">
        <f aca="false">BB301*EXP((Inputs!$B$6-Inputs!$B$7-0.5*Inputs!$B$8^2)*$B$2+Inputs!$B$8*SQRT($B$2)*MC_Shocks!BA298)</f>
        <v>571.149622965104</v>
      </c>
      <c r="BD301" s="0" t="n">
        <f aca="false">BC301*EXP((Inputs!$B$6-Inputs!$B$7-0.5*Inputs!$B$8^2)*$B$2+Inputs!$B$8*SQRT($B$2)*MC_Shocks!BB298)</f>
        <v>567.691647712844</v>
      </c>
      <c r="BE301" s="0" t="n">
        <f aca="false">BD301*EXP((Inputs!$B$6-Inputs!$B$7-0.5*Inputs!$B$8^2)*$B$2+Inputs!$B$8*SQRT($B$2)*MC_Shocks!BC298)</f>
        <v>565.647245415255</v>
      </c>
      <c r="BF301" s="0" t="n">
        <f aca="false">BE301*EXP((Inputs!$B$6-Inputs!$B$7-0.5*Inputs!$B$8^2)*$B$2+Inputs!$B$8*SQRT($B$2)*MC_Shocks!BD298)</f>
        <v>558.915828819878</v>
      </c>
      <c r="BG301" s="0" t="n">
        <f aca="false">BF301*EXP((Inputs!$B$6-Inputs!$B$7-0.5*Inputs!$B$8^2)*$B$2+Inputs!$B$8*SQRT($B$2)*MC_Shocks!BE298)</f>
        <v>563.192187265851</v>
      </c>
      <c r="BH301" s="0" t="n">
        <f aca="false">BG301*EXP((Inputs!$B$6-Inputs!$B$7-0.5*Inputs!$B$8^2)*$B$2+Inputs!$B$8*SQRT($B$2)*MC_Shocks!BF298)</f>
        <v>555.491604943518</v>
      </c>
      <c r="BI301" s="0" t="n">
        <f aca="false">BH301*EXP((Inputs!$B$6-Inputs!$B$7-0.5*Inputs!$B$8^2)*$B$2+Inputs!$B$8*SQRT($B$2)*MC_Shocks!BG298)</f>
        <v>551.450888943701</v>
      </c>
      <c r="BJ301" s="0" t="n">
        <f aca="false">BI301*EXP((Inputs!$B$6-Inputs!$B$7-0.5*Inputs!$B$8^2)*$B$2+Inputs!$B$8*SQRT($B$2)*MC_Shocks!BH298)</f>
        <v>552.538821643481</v>
      </c>
      <c r="BK301" s="0" t="n">
        <f aca="false">BJ301*EXP((Inputs!$B$6-Inputs!$B$7-0.5*Inputs!$B$8^2)*$B$2+Inputs!$B$8*SQRT($B$2)*MC_Shocks!BI298)</f>
        <v>547.635102463632</v>
      </c>
      <c r="BL301" s="0" t="n">
        <f aca="false">BK301*EXP((Inputs!$B$6-Inputs!$B$7-0.5*Inputs!$B$8^2)*$B$2+Inputs!$B$8*SQRT($B$2)*MC_Shocks!BJ298)</f>
        <v>552.514515101529</v>
      </c>
      <c r="BM301" s="0" t="n">
        <f aca="false">BL301*EXP((Inputs!$B$6-Inputs!$B$7-0.5*Inputs!$B$8^2)*$B$2+Inputs!$B$8*SQRT($B$2)*MC_Shocks!BK298)</f>
        <v>556.192730130538</v>
      </c>
      <c r="BN301" s="0" t="n">
        <f aca="false">AVERAGE(C301:BM301)</f>
        <v>566.050653674041</v>
      </c>
      <c r="BO301" s="0" t="n">
        <f aca="false">MAX(B301:BM301)</f>
        <v>591.457952573309</v>
      </c>
      <c r="BP301" s="0" t="n">
        <f aca="false">MAX(BM301-Inputs!$B$4,0)</f>
        <v>0</v>
      </c>
      <c r="BQ301" s="0" t="n">
        <f aca="false">MAX(Inputs!$B$4-BM301,0)</f>
        <v>18.8072698694625</v>
      </c>
      <c r="BR301" s="0" t="n">
        <f aca="false">MAX(BN301-Inputs!$B$4,0)</f>
        <v>0</v>
      </c>
      <c r="BS301" s="0" t="n">
        <f aca="false">IF(BO301&gt;=Inputs!$B$9,0,MAX(BM301-Inputs!$B$4,0))</f>
        <v>0</v>
      </c>
    </row>
    <row r="302" customFormat="false" ht="15" hidden="false" customHeight="false" outlineLevel="0" collapsed="false">
      <c r="A302" s="0" t="n">
        <v>298</v>
      </c>
      <c r="B302" s="0" t="n">
        <f aca="false">Inputs!$B$3</f>
        <v>574.788024902344</v>
      </c>
      <c r="C302" s="0" t="n">
        <f aca="false">B302*EXP((Inputs!$B$6-Inputs!$B$7-0.5*Inputs!$B$8^2)*$B$2+Inputs!$B$8*SQRT($B$2)*MC_Shocks!A299)</f>
        <v>577.624247665834</v>
      </c>
      <c r="D302" s="0" t="n">
        <f aca="false">C302*EXP((Inputs!$B$6-Inputs!$B$7-0.5*Inputs!$B$8^2)*$B$2+Inputs!$B$8*SQRT($B$2)*MC_Shocks!B299)</f>
        <v>580.107977294236</v>
      </c>
      <c r="E302" s="0" t="n">
        <f aca="false">D302*EXP((Inputs!$B$6-Inputs!$B$7-0.5*Inputs!$B$8^2)*$B$2+Inputs!$B$8*SQRT($B$2)*MC_Shocks!C299)</f>
        <v>585.045845321465</v>
      </c>
      <c r="F302" s="0" t="n">
        <f aca="false">E302*EXP((Inputs!$B$6-Inputs!$B$7-0.5*Inputs!$B$8^2)*$B$2+Inputs!$B$8*SQRT($B$2)*MC_Shocks!D299)</f>
        <v>579.451443944697</v>
      </c>
      <c r="G302" s="0" t="n">
        <f aca="false">F302*EXP((Inputs!$B$6-Inputs!$B$7-0.5*Inputs!$B$8^2)*$B$2+Inputs!$B$8*SQRT($B$2)*MC_Shocks!E299)</f>
        <v>580.697332790558</v>
      </c>
      <c r="H302" s="0" t="n">
        <f aca="false">G302*EXP((Inputs!$B$6-Inputs!$B$7-0.5*Inputs!$B$8^2)*$B$2+Inputs!$B$8*SQRT($B$2)*MC_Shocks!F299)</f>
        <v>579.130359880714</v>
      </c>
      <c r="I302" s="0" t="n">
        <f aca="false">H302*EXP((Inputs!$B$6-Inputs!$B$7-0.5*Inputs!$B$8^2)*$B$2+Inputs!$B$8*SQRT($B$2)*MC_Shocks!G299)</f>
        <v>581.811493933293</v>
      </c>
      <c r="J302" s="0" t="n">
        <f aca="false">I302*EXP((Inputs!$B$6-Inputs!$B$7-0.5*Inputs!$B$8^2)*$B$2+Inputs!$B$8*SQRT($B$2)*MC_Shocks!H299)</f>
        <v>590.331122673401</v>
      </c>
      <c r="K302" s="0" t="n">
        <f aca="false">J302*EXP((Inputs!$B$6-Inputs!$B$7-0.5*Inputs!$B$8^2)*$B$2+Inputs!$B$8*SQRT($B$2)*MC_Shocks!I299)</f>
        <v>589.123345932165</v>
      </c>
      <c r="L302" s="0" t="n">
        <f aca="false">K302*EXP((Inputs!$B$6-Inputs!$B$7-0.5*Inputs!$B$8^2)*$B$2+Inputs!$B$8*SQRT($B$2)*MC_Shocks!J299)</f>
        <v>598.184807825343</v>
      </c>
      <c r="M302" s="0" t="n">
        <f aca="false">L302*EXP((Inputs!$B$6-Inputs!$B$7-0.5*Inputs!$B$8^2)*$B$2+Inputs!$B$8*SQRT($B$2)*MC_Shocks!K299)</f>
        <v>598.567049712625</v>
      </c>
      <c r="N302" s="0" t="n">
        <f aca="false">M302*EXP((Inputs!$B$6-Inputs!$B$7-0.5*Inputs!$B$8^2)*$B$2+Inputs!$B$8*SQRT($B$2)*MC_Shocks!L299)</f>
        <v>605.15684105501</v>
      </c>
      <c r="O302" s="0" t="n">
        <f aca="false">N302*EXP((Inputs!$B$6-Inputs!$B$7-0.5*Inputs!$B$8^2)*$B$2+Inputs!$B$8*SQRT($B$2)*MC_Shocks!M299)</f>
        <v>595.747554226919</v>
      </c>
      <c r="P302" s="0" t="n">
        <f aca="false">O302*EXP((Inputs!$B$6-Inputs!$B$7-0.5*Inputs!$B$8^2)*$B$2+Inputs!$B$8*SQRT($B$2)*MC_Shocks!N299)</f>
        <v>591.511741382715</v>
      </c>
      <c r="Q302" s="0" t="n">
        <f aca="false">P302*EXP((Inputs!$B$6-Inputs!$B$7-0.5*Inputs!$B$8^2)*$B$2+Inputs!$B$8*SQRT($B$2)*MC_Shocks!O299)</f>
        <v>591.071458000645</v>
      </c>
      <c r="R302" s="0" t="n">
        <f aca="false">Q302*EXP((Inputs!$B$6-Inputs!$B$7-0.5*Inputs!$B$8^2)*$B$2+Inputs!$B$8*SQRT($B$2)*MC_Shocks!P299)</f>
        <v>585.230807625699</v>
      </c>
      <c r="S302" s="0" t="n">
        <f aca="false">R302*EXP((Inputs!$B$6-Inputs!$B$7-0.5*Inputs!$B$8^2)*$B$2+Inputs!$B$8*SQRT($B$2)*MC_Shocks!Q299)</f>
        <v>589.228722505739</v>
      </c>
      <c r="T302" s="0" t="n">
        <f aca="false">S302*EXP((Inputs!$B$6-Inputs!$B$7-0.5*Inputs!$B$8^2)*$B$2+Inputs!$B$8*SQRT($B$2)*MC_Shocks!R299)</f>
        <v>586.749133953275</v>
      </c>
      <c r="U302" s="0" t="n">
        <f aca="false">T302*EXP((Inputs!$B$6-Inputs!$B$7-0.5*Inputs!$B$8^2)*$B$2+Inputs!$B$8*SQRT($B$2)*MC_Shocks!S299)</f>
        <v>585.875083090185</v>
      </c>
      <c r="V302" s="0" t="n">
        <f aca="false">U302*EXP((Inputs!$B$6-Inputs!$B$7-0.5*Inputs!$B$8^2)*$B$2+Inputs!$B$8*SQRT($B$2)*MC_Shocks!T299)</f>
        <v>584.704425959543</v>
      </c>
      <c r="W302" s="0" t="n">
        <f aca="false">V302*EXP((Inputs!$B$6-Inputs!$B$7-0.5*Inputs!$B$8^2)*$B$2+Inputs!$B$8*SQRT($B$2)*MC_Shocks!U299)</f>
        <v>578.886981112688</v>
      </c>
      <c r="X302" s="0" t="n">
        <f aca="false">W302*EXP((Inputs!$B$6-Inputs!$B$7-0.5*Inputs!$B$8^2)*$B$2+Inputs!$B$8*SQRT($B$2)*MC_Shocks!V299)</f>
        <v>575.587212183884</v>
      </c>
      <c r="Y302" s="0" t="n">
        <f aca="false">X302*EXP((Inputs!$B$6-Inputs!$B$7-0.5*Inputs!$B$8^2)*$B$2+Inputs!$B$8*SQRT($B$2)*MC_Shocks!W299)</f>
        <v>574.324548727044</v>
      </c>
      <c r="Z302" s="0" t="n">
        <f aca="false">Y302*EXP((Inputs!$B$6-Inputs!$B$7-0.5*Inputs!$B$8^2)*$B$2+Inputs!$B$8*SQRT($B$2)*MC_Shocks!X299)</f>
        <v>581.968974335386</v>
      </c>
      <c r="AA302" s="0" t="n">
        <f aca="false">Z302*EXP((Inputs!$B$6-Inputs!$B$7-0.5*Inputs!$B$8^2)*$B$2+Inputs!$B$8*SQRT($B$2)*MC_Shocks!Y299)</f>
        <v>586.473494922672</v>
      </c>
      <c r="AB302" s="0" t="n">
        <f aca="false">AA302*EXP((Inputs!$B$6-Inputs!$B$7-0.5*Inputs!$B$8^2)*$B$2+Inputs!$B$8*SQRT($B$2)*MC_Shocks!Z299)</f>
        <v>587.100049875654</v>
      </c>
      <c r="AC302" s="0" t="n">
        <f aca="false">AB302*EXP((Inputs!$B$6-Inputs!$B$7-0.5*Inputs!$B$8^2)*$B$2+Inputs!$B$8*SQRT($B$2)*MC_Shocks!AA299)</f>
        <v>586.720675909856</v>
      </c>
      <c r="AD302" s="0" t="n">
        <f aca="false">AC302*EXP((Inputs!$B$6-Inputs!$B$7-0.5*Inputs!$B$8^2)*$B$2+Inputs!$B$8*SQRT($B$2)*MC_Shocks!AB299)</f>
        <v>592.060630545008</v>
      </c>
      <c r="AE302" s="0" t="n">
        <f aca="false">AD302*EXP((Inputs!$B$6-Inputs!$B$7-0.5*Inputs!$B$8^2)*$B$2+Inputs!$B$8*SQRT($B$2)*MC_Shocks!AC299)</f>
        <v>580.895940599083</v>
      </c>
      <c r="AF302" s="0" t="n">
        <f aca="false">AE302*EXP((Inputs!$B$6-Inputs!$B$7-0.5*Inputs!$B$8^2)*$B$2+Inputs!$B$8*SQRT($B$2)*MC_Shocks!AD299)</f>
        <v>574.004060131443</v>
      </c>
      <c r="AG302" s="0" t="n">
        <f aca="false">AF302*EXP((Inputs!$B$6-Inputs!$B$7-0.5*Inputs!$B$8^2)*$B$2+Inputs!$B$8*SQRT($B$2)*MC_Shocks!AE299)</f>
        <v>571.322709933759</v>
      </c>
      <c r="AH302" s="0" t="n">
        <f aca="false">AG302*EXP((Inputs!$B$6-Inputs!$B$7-0.5*Inputs!$B$8^2)*$B$2+Inputs!$B$8*SQRT($B$2)*MC_Shocks!AF299)</f>
        <v>571.050175242673</v>
      </c>
      <c r="AI302" s="0" t="n">
        <f aca="false">AH302*EXP((Inputs!$B$6-Inputs!$B$7-0.5*Inputs!$B$8^2)*$B$2+Inputs!$B$8*SQRT($B$2)*MC_Shocks!AG299)</f>
        <v>572.066275867191</v>
      </c>
      <c r="AJ302" s="0" t="n">
        <f aca="false">AI302*EXP((Inputs!$B$6-Inputs!$B$7-0.5*Inputs!$B$8^2)*$B$2+Inputs!$B$8*SQRT($B$2)*MC_Shocks!AH299)</f>
        <v>576.456978318678</v>
      </c>
      <c r="AK302" s="0" t="n">
        <f aca="false">AJ302*EXP((Inputs!$B$6-Inputs!$B$7-0.5*Inputs!$B$8^2)*$B$2+Inputs!$B$8*SQRT($B$2)*MC_Shocks!AI299)</f>
        <v>576.157112967299</v>
      </c>
      <c r="AL302" s="0" t="n">
        <f aca="false">AK302*EXP((Inputs!$B$6-Inputs!$B$7-0.5*Inputs!$B$8^2)*$B$2+Inputs!$B$8*SQRT($B$2)*MC_Shocks!AJ299)</f>
        <v>575.034463741231</v>
      </c>
      <c r="AM302" s="0" t="n">
        <f aca="false">AL302*EXP((Inputs!$B$6-Inputs!$B$7-0.5*Inputs!$B$8^2)*$B$2+Inputs!$B$8*SQRT($B$2)*MC_Shocks!AK299)</f>
        <v>580.781808665214</v>
      </c>
      <c r="AN302" s="0" t="n">
        <f aca="false">AM302*EXP((Inputs!$B$6-Inputs!$B$7-0.5*Inputs!$B$8^2)*$B$2+Inputs!$B$8*SQRT($B$2)*MC_Shocks!AL299)</f>
        <v>579.298831544872</v>
      </c>
      <c r="AO302" s="0" t="n">
        <f aca="false">AN302*EXP((Inputs!$B$6-Inputs!$B$7-0.5*Inputs!$B$8^2)*$B$2+Inputs!$B$8*SQRT($B$2)*MC_Shocks!AM299)</f>
        <v>580.067486485156</v>
      </c>
      <c r="AP302" s="0" t="n">
        <f aca="false">AO302*EXP((Inputs!$B$6-Inputs!$B$7-0.5*Inputs!$B$8^2)*$B$2+Inputs!$B$8*SQRT($B$2)*MC_Shocks!AN299)</f>
        <v>588.968877921298</v>
      </c>
      <c r="AQ302" s="0" t="n">
        <f aca="false">AP302*EXP((Inputs!$B$6-Inputs!$B$7-0.5*Inputs!$B$8^2)*$B$2+Inputs!$B$8*SQRT($B$2)*MC_Shocks!AO299)</f>
        <v>593.058515886692</v>
      </c>
      <c r="AR302" s="0" t="n">
        <f aca="false">AQ302*EXP((Inputs!$B$6-Inputs!$B$7-0.5*Inputs!$B$8^2)*$B$2+Inputs!$B$8*SQRT($B$2)*MC_Shocks!AP299)</f>
        <v>595.06373420574</v>
      </c>
      <c r="AS302" s="0" t="n">
        <f aca="false">AR302*EXP((Inputs!$B$6-Inputs!$B$7-0.5*Inputs!$B$8^2)*$B$2+Inputs!$B$8*SQRT($B$2)*MC_Shocks!AQ299)</f>
        <v>586.274371825767</v>
      </c>
      <c r="AT302" s="0" t="n">
        <f aca="false">AS302*EXP((Inputs!$B$6-Inputs!$B$7-0.5*Inputs!$B$8^2)*$B$2+Inputs!$B$8*SQRT($B$2)*MC_Shocks!AR299)</f>
        <v>583.746670193842</v>
      </c>
      <c r="AU302" s="0" t="n">
        <f aca="false">AT302*EXP((Inputs!$B$6-Inputs!$B$7-0.5*Inputs!$B$8^2)*$B$2+Inputs!$B$8*SQRT($B$2)*MC_Shocks!AS299)</f>
        <v>590.019599415591</v>
      </c>
      <c r="AV302" s="0" t="n">
        <f aca="false">AU302*EXP((Inputs!$B$6-Inputs!$B$7-0.5*Inputs!$B$8^2)*$B$2+Inputs!$B$8*SQRT($B$2)*MC_Shocks!AT299)</f>
        <v>587.804480527386</v>
      </c>
      <c r="AW302" s="0" t="n">
        <f aca="false">AV302*EXP((Inputs!$B$6-Inputs!$B$7-0.5*Inputs!$B$8^2)*$B$2+Inputs!$B$8*SQRT($B$2)*MC_Shocks!AU299)</f>
        <v>595.120202635868</v>
      </c>
      <c r="AX302" s="0" t="n">
        <f aca="false">AW302*EXP((Inputs!$B$6-Inputs!$B$7-0.5*Inputs!$B$8^2)*$B$2+Inputs!$B$8*SQRT($B$2)*MC_Shocks!AV299)</f>
        <v>590.086294583053</v>
      </c>
      <c r="AY302" s="0" t="n">
        <f aca="false">AX302*EXP((Inputs!$B$6-Inputs!$B$7-0.5*Inputs!$B$8^2)*$B$2+Inputs!$B$8*SQRT($B$2)*MC_Shocks!AW299)</f>
        <v>592.351689979817</v>
      </c>
      <c r="AZ302" s="0" t="n">
        <f aca="false">AY302*EXP((Inputs!$B$6-Inputs!$B$7-0.5*Inputs!$B$8^2)*$B$2+Inputs!$B$8*SQRT($B$2)*MC_Shocks!AX299)</f>
        <v>592.847778861412</v>
      </c>
      <c r="BA302" s="0" t="n">
        <f aca="false">AZ302*EXP((Inputs!$B$6-Inputs!$B$7-0.5*Inputs!$B$8^2)*$B$2+Inputs!$B$8*SQRT($B$2)*MC_Shocks!AY299)</f>
        <v>586.700521027032</v>
      </c>
      <c r="BB302" s="0" t="n">
        <f aca="false">BA302*EXP((Inputs!$B$6-Inputs!$B$7-0.5*Inputs!$B$8^2)*$B$2+Inputs!$B$8*SQRT($B$2)*MC_Shocks!AZ299)</f>
        <v>592.777934079768</v>
      </c>
      <c r="BC302" s="0" t="n">
        <f aca="false">BB302*EXP((Inputs!$B$6-Inputs!$B$7-0.5*Inputs!$B$8^2)*$B$2+Inputs!$B$8*SQRT($B$2)*MC_Shocks!BA299)</f>
        <v>599.440944589273</v>
      </c>
      <c r="BD302" s="0" t="n">
        <f aca="false">BC302*EXP((Inputs!$B$6-Inputs!$B$7-0.5*Inputs!$B$8^2)*$B$2+Inputs!$B$8*SQRT($B$2)*MC_Shocks!BB299)</f>
        <v>602.279401807633</v>
      </c>
      <c r="BE302" s="0" t="n">
        <f aca="false">BD302*EXP((Inputs!$B$6-Inputs!$B$7-0.5*Inputs!$B$8^2)*$B$2+Inputs!$B$8*SQRT($B$2)*MC_Shocks!BC299)</f>
        <v>597.39490017715</v>
      </c>
      <c r="BF302" s="0" t="n">
        <f aca="false">BE302*EXP((Inputs!$B$6-Inputs!$B$7-0.5*Inputs!$B$8^2)*$B$2+Inputs!$B$8*SQRT($B$2)*MC_Shocks!BD299)</f>
        <v>604.69585335565</v>
      </c>
      <c r="BG302" s="0" t="n">
        <f aca="false">BF302*EXP((Inputs!$B$6-Inputs!$B$7-0.5*Inputs!$B$8^2)*$B$2+Inputs!$B$8*SQRT($B$2)*MC_Shocks!BE299)</f>
        <v>618.493892734139</v>
      </c>
      <c r="BH302" s="0" t="n">
        <f aca="false">BG302*EXP((Inputs!$B$6-Inputs!$B$7-0.5*Inputs!$B$8^2)*$B$2+Inputs!$B$8*SQRT($B$2)*MC_Shocks!BF299)</f>
        <v>620.770017283645</v>
      </c>
      <c r="BI302" s="0" t="n">
        <f aca="false">BH302*EXP((Inputs!$B$6-Inputs!$B$7-0.5*Inputs!$B$8^2)*$B$2+Inputs!$B$8*SQRT($B$2)*MC_Shocks!BG299)</f>
        <v>618.1171856531</v>
      </c>
      <c r="BJ302" s="0" t="n">
        <f aca="false">BI302*EXP((Inputs!$B$6-Inputs!$B$7-0.5*Inputs!$B$8^2)*$B$2+Inputs!$B$8*SQRT($B$2)*MC_Shocks!BH299)</f>
        <v>612.31738949595</v>
      </c>
      <c r="BK302" s="0" t="n">
        <f aca="false">BJ302*EXP((Inputs!$B$6-Inputs!$B$7-0.5*Inputs!$B$8^2)*$B$2+Inputs!$B$8*SQRT($B$2)*MC_Shocks!BI299)</f>
        <v>614.629303229058</v>
      </c>
      <c r="BL302" s="0" t="n">
        <f aca="false">BK302*EXP((Inputs!$B$6-Inputs!$B$7-0.5*Inputs!$B$8^2)*$B$2+Inputs!$B$8*SQRT($B$2)*MC_Shocks!BJ299)</f>
        <v>616.696795657535</v>
      </c>
      <c r="BM302" s="0" t="n">
        <f aca="false">BL302*EXP((Inputs!$B$6-Inputs!$B$7-0.5*Inputs!$B$8^2)*$B$2+Inputs!$B$8*SQRT($B$2)*MC_Shocks!BK299)</f>
        <v>611.135049024886</v>
      </c>
      <c r="BN302" s="0" t="n">
        <f aca="false">AVERAGE(C302:BM302)</f>
        <v>589.625406508478</v>
      </c>
      <c r="BO302" s="0" t="n">
        <f aca="false">MAX(B302:BM302)</f>
        <v>620.770017283645</v>
      </c>
      <c r="BP302" s="0" t="n">
        <f aca="false">MAX(BM302-Inputs!$B$4,0)</f>
        <v>36.1350490248855</v>
      </c>
      <c r="BQ302" s="0" t="n">
        <f aca="false">MAX(Inputs!$B$4-BM302,0)</f>
        <v>0</v>
      </c>
      <c r="BR302" s="0" t="n">
        <f aca="false">MAX(BN302-Inputs!$B$4,0)</f>
        <v>14.6254065084784</v>
      </c>
      <c r="BS302" s="0" t="n">
        <f aca="false">IF(BO302&gt;=Inputs!$B$9,0,MAX(BM302-Inputs!$B$4,0))</f>
        <v>0</v>
      </c>
    </row>
    <row r="303" customFormat="false" ht="15" hidden="false" customHeight="false" outlineLevel="0" collapsed="false">
      <c r="A303" s="0" t="n">
        <v>299</v>
      </c>
      <c r="B303" s="0" t="n">
        <f aca="false">Inputs!$B$3</f>
        <v>574.788024902344</v>
      </c>
      <c r="C303" s="0" t="n">
        <f aca="false">B303*EXP((Inputs!$B$6-Inputs!$B$7-0.5*Inputs!$B$8^2)*$B$2+Inputs!$B$8*SQRT($B$2)*MC_Shocks!A300)</f>
        <v>583.432192150532</v>
      </c>
      <c r="D303" s="0" t="n">
        <f aca="false">C303*EXP((Inputs!$B$6-Inputs!$B$7-0.5*Inputs!$B$8^2)*$B$2+Inputs!$B$8*SQRT($B$2)*MC_Shocks!B300)</f>
        <v>585.288380574213</v>
      </c>
      <c r="E303" s="0" t="n">
        <f aca="false">D303*EXP((Inputs!$B$6-Inputs!$B$7-0.5*Inputs!$B$8^2)*$B$2+Inputs!$B$8*SQRT($B$2)*MC_Shocks!C300)</f>
        <v>584.460024799023</v>
      </c>
      <c r="F303" s="0" t="n">
        <f aca="false">E303*EXP((Inputs!$B$6-Inputs!$B$7-0.5*Inputs!$B$8^2)*$B$2+Inputs!$B$8*SQRT($B$2)*MC_Shocks!D300)</f>
        <v>582.435866861308</v>
      </c>
      <c r="G303" s="0" t="n">
        <f aca="false">F303*EXP((Inputs!$B$6-Inputs!$B$7-0.5*Inputs!$B$8^2)*$B$2+Inputs!$B$8*SQRT($B$2)*MC_Shocks!E300)</f>
        <v>584.851333338789</v>
      </c>
      <c r="H303" s="0" t="n">
        <f aca="false">G303*EXP((Inputs!$B$6-Inputs!$B$7-0.5*Inputs!$B$8^2)*$B$2+Inputs!$B$8*SQRT($B$2)*MC_Shocks!F300)</f>
        <v>584.746717772271</v>
      </c>
      <c r="I303" s="0" t="n">
        <f aca="false">H303*EXP((Inputs!$B$6-Inputs!$B$7-0.5*Inputs!$B$8^2)*$B$2+Inputs!$B$8*SQRT($B$2)*MC_Shocks!G300)</f>
        <v>596.460442854082</v>
      </c>
      <c r="J303" s="0" t="n">
        <f aca="false">I303*EXP((Inputs!$B$6-Inputs!$B$7-0.5*Inputs!$B$8^2)*$B$2+Inputs!$B$8*SQRT($B$2)*MC_Shocks!H300)</f>
        <v>599.639781410345</v>
      </c>
      <c r="K303" s="0" t="n">
        <f aca="false">J303*EXP((Inputs!$B$6-Inputs!$B$7-0.5*Inputs!$B$8^2)*$B$2+Inputs!$B$8*SQRT($B$2)*MC_Shocks!I300)</f>
        <v>597.542715366689</v>
      </c>
      <c r="L303" s="0" t="n">
        <f aca="false">K303*EXP((Inputs!$B$6-Inputs!$B$7-0.5*Inputs!$B$8^2)*$B$2+Inputs!$B$8*SQRT($B$2)*MC_Shocks!J300)</f>
        <v>602.274065108177</v>
      </c>
      <c r="M303" s="0" t="n">
        <f aca="false">L303*EXP((Inputs!$B$6-Inputs!$B$7-0.5*Inputs!$B$8^2)*$B$2+Inputs!$B$8*SQRT($B$2)*MC_Shocks!K300)</f>
        <v>602.049102473266</v>
      </c>
      <c r="N303" s="0" t="n">
        <f aca="false">M303*EXP((Inputs!$B$6-Inputs!$B$7-0.5*Inputs!$B$8^2)*$B$2+Inputs!$B$8*SQRT($B$2)*MC_Shocks!L300)</f>
        <v>599.975195276784</v>
      </c>
      <c r="O303" s="0" t="n">
        <f aca="false">N303*EXP((Inputs!$B$6-Inputs!$B$7-0.5*Inputs!$B$8^2)*$B$2+Inputs!$B$8*SQRT($B$2)*MC_Shocks!M300)</f>
        <v>601.664553747999</v>
      </c>
      <c r="P303" s="0" t="n">
        <f aca="false">O303*EXP((Inputs!$B$6-Inputs!$B$7-0.5*Inputs!$B$8^2)*$B$2+Inputs!$B$8*SQRT($B$2)*MC_Shocks!N300)</f>
        <v>600.908162830357</v>
      </c>
      <c r="Q303" s="0" t="n">
        <f aca="false">P303*EXP((Inputs!$B$6-Inputs!$B$7-0.5*Inputs!$B$8^2)*$B$2+Inputs!$B$8*SQRT($B$2)*MC_Shocks!O300)</f>
        <v>605.572180014837</v>
      </c>
      <c r="R303" s="0" t="n">
        <f aca="false">Q303*EXP((Inputs!$B$6-Inputs!$B$7-0.5*Inputs!$B$8^2)*$B$2+Inputs!$B$8*SQRT($B$2)*MC_Shocks!P300)</f>
        <v>606.622769074096</v>
      </c>
      <c r="S303" s="0" t="n">
        <f aca="false">R303*EXP((Inputs!$B$6-Inputs!$B$7-0.5*Inputs!$B$8^2)*$B$2+Inputs!$B$8*SQRT($B$2)*MC_Shocks!Q300)</f>
        <v>603.750260700127</v>
      </c>
      <c r="T303" s="0" t="n">
        <f aca="false">S303*EXP((Inputs!$B$6-Inputs!$B$7-0.5*Inputs!$B$8^2)*$B$2+Inputs!$B$8*SQRT($B$2)*MC_Shocks!R300)</f>
        <v>603.055784531758</v>
      </c>
      <c r="U303" s="0" t="n">
        <f aca="false">T303*EXP((Inputs!$B$6-Inputs!$B$7-0.5*Inputs!$B$8^2)*$B$2+Inputs!$B$8*SQRT($B$2)*MC_Shocks!S300)</f>
        <v>605.925451697308</v>
      </c>
      <c r="V303" s="0" t="n">
        <f aca="false">U303*EXP((Inputs!$B$6-Inputs!$B$7-0.5*Inputs!$B$8^2)*$B$2+Inputs!$B$8*SQRT($B$2)*MC_Shocks!T300)</f>
        <v>604.905706724522</v>
      </c>
      <c r="W303" s="0" t="n">
        <f aca="false">V303*EXP((Inputs!$B$6-Inputs!$B$7-0.5*Inputs!$B$8^2)*$B$2+Inputs!$B$8*SQRT($B$2)*MC_Shocks!U300)</f>
        <v>601.54295461594</v>
      </c>
      <c r="X303" s="0" t="n">
        <f aca="false">W303*EXP((Inputs!$B$6-Inputs!$B$7-0.5*Inputs!$B$8^2)*$B$2+Inputs!$B$8*SQRT($B$2)*MC_Shocks!V300)</f>
        <v>611.462957751562</v>
      </c>
      <c r="Y303" s="0" t="n">
        <f aca="false">X303*EXP((Inputs!$B$6-Inputs!$B$7-0.5*Inputs!$B$8^2)*$B$2+Inputs!$B$8*SQRT($B$2)*MC_Shocks!W300)</f>
        <v>605.923545541201</v>
      </c>
      <c r="Z303" s="0" t="n">
        <f aca="false">Y303*EXP((Inputs!$B$6-Inputs!$B$7-0.5*Inputs!$B$8^2)*$B$2+Inputs!$B$8*SQRT($B$2)*MC_Shocks!X300)</f>
        <v>607.599312411516</v>
      </c>
      <c r="AA303" s="0" t="n">
        <f aca="false">Z303*EXP((Inputs!$B$6-Inputs!$B$7-0.5*Inputs!$B$8^2)*$B$2+Inputs!$B$8*SQRT($B$2)*MC_Shocks!Y300)</f>
        <v>605.609005114119</v>
      </c>
      <c r="AB303" s="0" t="n">
        <f aca="false">AA303*EXP((Inputs!$B$6-Inputs!$B$7-0.5*Inputs!$B$8^2)*$B$2+Inputs!$B$8*SQRT($B$2)*MC_Shocks!Z300)</f>
        <v>599.940921581793</v>
      </c>
      <c r="AC303" s="0" t="n">
        <f aca="false">AB303*EXP((Inputs!$B$6-Inputs!$B$7-0.5*Inputs!$B$8^2)*$B$2+Inputs!$B$8*SQRT($B$2)*MC_Shocks!AA300)</f>
        <v>606.561999349106</v>
      </c>
      <c r="AD303" s="0" t="n">
        <f aca="false">AC303*EXP((Inputs!$B$6-Inputs!$B$7-0.5*Inputs!$B$8^2)*$B$2+Inputs!$B$8*SQRT($B$2)*MC_Shocks!AB300)</f>
        <v>610.042876156863</v>
      </c>
      <c r="AE303" s="0" t="n">
        <f aca="false">AD303*EXP((Inputs!$B$6-Inputs!$B$7-0.5*Inputs!$B$8^2)*$B$2+Inputs!$B$8*SQRT($B$2)*MC_Shocks!AC300)</f>
        <v>611.498570078062</v>
      </c>
      <c r="AF303" s="0" t="n">
        <f aca="false">AE303*EXP((Inputs!$B$6-Inputs!$B$7-0.5*Inputs!$B$8^2)*$B$2+Inputs!$B$8*SQRT($B$2)*MC_Shocks!AD300)</f>
        <v>615.370441613998</v>
      </c>
      <c r="AG303" s="0" t="n">
        <f aca="false">AF303*EXP((Inputs!$B$6-Inputs!$B$7-0.5*Inputs!$B$8^2)*$B$2+Inputs!$B$8*SQRT($B$2)*MC_Shocks!AE300)</f>
        <v>607.016257531261</v>
      </c>
      <c r="AH303" s="0" t="n">
        <f aca="false">AG303*EXP((Inputs!$B$6-Inputs!$B$7-0.5*Inputs!$B$8^2)*$B$2+Inputs!$B$8*SQRT($B$2)*MC_Shocks!AF300)</f>
        <v>611.213693213287</v>
      </c>
      <c r="AI303" s="0" t="n">
        <f aca="false">AH303*EXP((Inputs!$B$6-Inputs!$B$7-0.5*Inputs!$B$8^2)*$B$2+Inputs!$B$8*SQRT($B$2)*MC_Shocks!AG300)</f>
        <v>613.971248227404</v>
      </c>
      <c r="AJ303" s="0" t="n">
        <f aca="false">AI303*EXP((Inputs!$B$6-Inputs!$B$7-0.5*Inputs!$B$8^2)*$B$2+Inputs!$B$8*SQRT($B$2)*MC_Shocks!AH300)</f>
        <v>613.034379001046</v>
      </c>
      <c r="AK303" s="0" t="n">
        <f aca="false">AJ303*EXP((Inputs!$B$6-Inputs!$B$7-0.5*Inputs!$B$8^2)*$B$2+Inputs!$B$8*SQRT($B$2)*MC_Shocks!AI300)</f>
        <v>618.96699448623</v>
      </c>
      <c r="AL303" s="0" t="n">
        <f aca="false">AK303*EXP((Inputs!$B$6-Inputs!$B$7-0.5*Inputs!$B$8^2)*$B$2+Inputs!$B$8*SQRT($B$2)*MC_Shocks!AJ300)</f>
        <v>620.971506684663</v>
      </c>
      <c r="AM303" s="0" t="n">
        <f aca="false">AL303*EXP((Inputs!$B$6-Inputs!$B$7-0.5*Inputs!$B$8^2)*$B$2+Inputs!$B$8*SQRT($B$2)*MC_Shocks!AK300)</f>
        <v>619.468084329102</v>
      </c>
      <c r="AN303" s="0" t="n">
        <f aca="false">AM303*EXP((Inputs!$B$6-Inputs!$B$7-0.5*Inputs!$B$8^2)*$B$2+Inputs!$B$8*SQRT($B$2)*MC_Shocks!AL300)</f>
        <v>621.164584128854</v>
      </c>
      <c r="AO303" s="0" t="n">
        <f aca="false">AN303*EXP((Inputs!$B$6-Inputs!$B$7-0.5*Inputs!$B$8^2)*$B$2+Inputs!$B$8*SQRT($B$2)*MC_Shocks!AM300)</f>
        <v>621.683573890042</v>
      </c>
      <c r="AP303" s="0" t="n">
        <f aca="false">AO303*EXP((Inputs!$B$6-Inputs!$B$7-0.5*Inputs!$B$8^2)*$B$2+Inputs!$B$8*SQRT($B$2)*MC_Shocks!AN300)</f>
        <v>624.3585098203</v>
      </c>
      <c r="AQ303" s="0" t="n">
        <f aca="false">AP303*EXP((Inputs!$B$6-Inputs!$B$7-0.5*Inputs!$B$8^2)*$B$2+Inputs!$B$8*SQRT($B$2)*MC_Shocks!AO300)</f>
        <v>631.964549456377</v>
      </c>
      <c r="AR303" s="0" t="n">
        <f aca="false">AQ303*EXP((Inputs!$B$6-Inputs!$B$7-0.5*Inputs!$B$8^2)*$B$2+Inputs!$B$8*SQRT($B$2)*MC_Shocks!AP300)</f>
        <v>630.413807623467</v>
      </c>
      <c r="AS303" s="0" t="n">
        <f aca="false">AR303*EXP((Inputs!$B$6-Inputs!$B$7-0.5*Inputs!$B$8^2)*$B$2+Inputs!$B$8*SQRT($B$2)*MC_Shocks!AQ300)</f>
        <v>621.756758900967</v>
      </c>
      <c r="AT303" s="0" t="n">
        <f aca="false">AS303*EXP((Inputs!$B$6-Inputs!$B$7-0.5*Inputs!$B$8^2)*$B$2+Inputs!$B$8*SQRT($B$2)*MC_Shocks!AR300)</f>
        <v>621.724644934796</v>
      </c>
      <c r="AU303" s="0" t="n">
        <f aca="false">AT303*EXP((Inputs!$B$6-Inputs!$B$7-0.5*Inputs!$B$8^2)*$B$2+Inputs!$B$8*SQRT($B$2)*MC_Shocks!AS300)</f>
        <v>620.673151913227</v>
      </c>
      <c r="AV303" s="0" t="n">
        <f aca="false">AU303*EXP((Inputs!$B$6-Inputs!$B$7-0.5*Inputs!$B$8^2)*$B$2+Inputs!$B$8*SQRT($B$2)*MC_Shocks!AT300)</f>
        <v>617.32992352981</v>
      </c>
      <c r="AW303" s="0" t="n">
        <f aca="false">AV303*EXP((Inputs!$B$6-Inputs!$B$7-0.5*Inputs!$B$8^2)*$B$2+Inputs!$B$8*SQRT($B$2)*MC_Shocks!AU300)</f>
        <v>623.636383703929</v>
      </c>
      <c r="AX303" s="0" t="n">
        <f aca="false">AW303*EXP((Inputs!$B$6-Inputs!$B$7-0.5*Inputs!$B$8^2)*$B$2+Inputs!$B$8*SQRT($B$2)*MC_Shocks!AV300)</f>
        <v>615.328225514667</v>
      </c>
      <c r="AY303" s="0" t="n">
        <f aca="false">AX303*EXP((Inputs!$B$6-Inputs!$B$7-0.5*Inputs!$B$8^2)*$B$2+Inputs!$B$8*SQRT($B$2)*MC_Shocks!AW300)</f>
        <v>614.399327169805</v>
      </c>
      <c r="AZ303" s="0" t="n">
        <f aca="false">AY303*EXP((Inputs!$B$6-Inputs!$B$7-0.5*Inputs!$B$8^2)*$B$2+Inputs!$B$8*SQRT($B$2)*MC_Shocks!AX300)</f>
        <v>606.55411977648</v>
      </c>
      <c r="BA303" s="0" t="n">
        <f aca="false">AZ303*EXP((Inputs!$B$6-Inputs!$B$7-0.5*Inputs!$B$8^2)*$B$2+Inputs!$B$8*SQRT($B$2)*MC_Shocks!AY300)</f>
        <v>610.149132751506</v>
      </c>
      <c r="BB303" s="0" t="n">
        <f aca="false">BA303*EXP((Inputs!$B$6-Inputs!$B$7-0.5*Inputs!$B$8^2)*$B$2+Inputs!$B$8*SQRT($B$2)*MC_Shocks!AZ300)</f>
        <v>601.469074802374</v>
      </c>
      <c r="BC303" s="0" t="n">
        <f aca="false">BB303*EXP((Inputs!$B$6-Inputs!$B$7-0.5*Inputs!$B$8^2)*$B$2+Inputs!$B$8*SQRT($B$2)*MC_Shocks!BA300)</f>
        <v>597.838212721748</v>
      </c>
      <c r="BD303" s="0" t="n">
        <f aca="false">BC303*EXP((Inputs!$B$6-Inputs!$B$7-0.5*Inputs!$B$8^2)*$B$2+Inputs!$B$8*SQRT($B$2)*MC_Shocks!BB300)</f>
        <v>595.277243421194</v>
      </c>
      <c r="BE303" s="0" t="n">
        <f aca="false">BD303*EXP((Inputs!$B$6-Inputs!$B$7-0.5*Inputs!$B$8^2)*$B$2+Inputs!$B$8*SQRT($B$2)*MC_Shocks!BC300)</f>
        <v>594.229181982088</v>
      </c>
      <c r="BF303" s="0" t="n">
        <f aca="false">BE303*EXP((Inputs!$B$6-Inputs!$B$7-0.5*Inputs!$B$8^2)*$B$2+Inputs!$B$8*SQRT($B$2)*MC_Shocks!BD300)</f>
        <v>595.458066338551</v>
      </c>
      <c r="BG303" s="0" t="n">
        <f aca="false">BF303*EXP((Inputs!$B$6-Inputs!$B$7-0.5*Inputs!$B$8^2)*$B$2+Inputs!$B$8*SQRT($B$2)*MC_Shocks!BE300)</f>
        <v>589.86961777769</v>
      </c>
      <c r="BH303" s="0" t="n">
        <f aca="false">BG303*EXP((Inputs!$B$6-Inputs!$B$7-0.5*Inputs!$B$8^2)*$B$2+Inputs!$B$8*SQRT($B$2)*MC_Shocks!BF300)</f>
        <v>589.268763309124</v>
      </c>
      <c r="BI303" s="0" t="n">
        <f aca="false">BH303*EXP((Inputs!$B$6-Inputs!$B$7-0.5*Inputs!$B$8^2)*$B$2+Inputs!$B$8*SQRT($B$2)*MC_Shocks!BG300)</f>
        <v>598.59269922492</v>
      </c>
      <c r="BJ303" s="0" t="n">
        <f aca="false">BI303*EXP((Inputs!$B$6-Inputs!$B$7-0.5*Inputs!$B$8^2)*$B$2+Inputs!$B$8*SQRT($B$2)*MC_Shocks!BH300)</f>
        <v>603.978332080558</v>
      </c>
      <c r="BK303" s="0" t="n">
        <f aca="false">BJ303*EXP((Inputs!$B$6-Inputs!$B$7-0.5*Inputs!$B$8^2)*$B$2+Inputs!$B$8*SQRT($B$2)*MC_Shocks!BI300)</f>
        <v>604.926496988469</v>
      </c>
      <c r="BL303" s="0" t="n">
        <f aca="false">BK303*EXP((Inputs!$B$6-Inputs!$B$7-0.5*Inputs!$B$8^2)*$B$2+Inputs!$B$8*SQRT($B$2)*MC_Shocks!BJ300)</f>
        <v>603.497607374446</v>
      </c>
      <c r="BM303" s="0" t="n">
        <f aca="false">BL303*EXP((Inputs!$B$6-Inputs!$B$7-0.5*Inputs!$B$8^2)*$B$2+Inputs!$B$8*SQRT($B$2)*MC_Shocks!BK300)</f>
        <v>603.825541681564</v>
      </c>
      <c r="BN303" s="0" t="n">
        <f aca="false">AVERAGE(C303:BM303)</f>
        <v>605.954332790644</v>
      </c>
      <c r="BO303" s="0" t="n">
        <f aca="false">MAX(B303:BM303)</f>
        <v>631.964549456377</v>
      </c>
      <c r="BP303" s="0" t="n">
        <f aca="false">MAX(BM303-Inputs!$B$4,0)</f>
        <v>28.8255416815643</v>
      </c>
      <c r="BQ303" s="0" t="n">
        <f aca="false">MAX(Inputs!$B$4-BM303,0)</f>
        <v>0</v>
      </c>
      <c r="BR303" s="0" t="n">
        <f aca="false">MAX(BN303-Inputs!$B$4,0)</f>
        <v>30.9543327906442</v>
      </c>
      <c r="BS303" s="0" t="n">
        <f aca="false">IF(BO303&gt;=Inputs!$B$9,0,MAX(BM303-Inputs!$B$4,0))</f>
        <v>0</v>
      </c>
    </row>
    <row r="304" customFormat="false" ht="15" hidden="false" customHeight="false" outlineLevel="0" collapsed="false">
      <c r="A304" s="0" t="n">
        <v>300</v>
      </c>
      <c r="B304" s="0" t="n">
        <f aca="false">Inputs!$B$3</f>
        <v>574.788024902344</v>
      </c>
      <c r="C304" s="0" t="n">
        <f aca="false">B304*EXP((Inputs!$B$6-Inputs!$B$7-0.5*Inputs!$B$8^2)*$B$2+Inputs!$B$8*SQRT($B$2)*MC_Shocks!A301)</f>
        <v>569.310284230381</v>
      </c>
      <c r="D304" s="0" t="n">
        <f aca="false">C304*EXP((Inputs!$B$6-Inputs!$B$7-0.5*Inputs!$B$8^2)*$B$2+Inputs!$B$8*SQRT($B$2)*MC_Shocks!B301)</f>
        <v>578.245167035438</v>
      </c>
      <c r="E304" s="0" t="n">
        <f aca="false">D304*EXP((Inputs!$B$6-Inputs!$B$7-0.5*Inputs!$B$8^2)*$B$2+Inputs!$B$8*SQRT($B$2)*MC_Shocks!C301)</f>
        <v>577.641360991384</v>
      </c>
      <c r="F304" s="0" t="n">
        <f aca="false">E304*EXP((Inputs!$B$6-Inputs!$B$7-0.5*Inputs!$B$8^2)*$B$2+Inputs!$B$8*SQRT($B$2)*MC_Shocks!D301)</f>
        <v>586.08772477523</v>
      </c>
      <c r="G304" s="0" t="n">
        <f aca="false">F304*EXP((Inputs!$B$6-Inputs!$B$7-0.5*Inputs!$B$8^2)*$B$2+Inputs!$B$8*SQRT($B$2)*MC_Shocks!E301)</f>
        <v>582.621087325394</v>
      </c>
      <c r="H304" s="0" t="n">
        <f aca="false">G304*EXP((Inputs!$B$6-Inputs!$B$7-0.5*Inputs!$B$8^2)*$B$2+Inputs!$B$8*SQRT($B$2)*MC_Shocks!F301)</f>
        <v>583.112831756534</v>
      </c>
      <c r="I304" s="0" t="n">
        <f aca="false">H304*EXP((Inputs!$B$6-Inputs!$B$7-0.5*Inputs!$B$8^2)*$B$2+Inputs!$B$8*SQRT($B$2)*MC_Shocks!G301)</f>
        <v>581.229845717416</v>
      </c>
      <c r="J304" s="0" t="n">
        <f aca="false">I304*EXP((Inputs!$B$6-Inputs!$B$7-0.5*Inputs!$B$8^2)*$B$2+Inputs!$B$8*SQRT($B$2)*MC_Shocks!H301)</f>
        <v>585.281986793517</v>
      </c>
      <c r="K304" s="0" t="n">
        <f aca="false">J304*EXP((Inputs!$B$6-Inputs!$B$7-0.5*Inputs!$B$8^2)*$B$2+Inputs!$B$8*SQRT($B$2)*MC_Shocks!I301)</f>
        <v>579.426106498848</v>
      </c>
      <c r="L304" s="0" t="n">
        <f aca="false">K304*EXP((Inputs!$B$6-Inputs!$B$7-0.5*Inputs!$B$8^2)*$B$2+Inputs!$B$8*SQRT($B$2)*MC_Shocks!J301)</f>
        <v>574.711691370799</v>
      </c>
      <c r="M304" s="0" t="n">
        <f aca="false">L304*EXP((Inputs!$B$6-Inputs!$B$7-0.5*Inputs!$B$8^2)*$B$2+Inputs!$B$8*SQRT($B$2)*MC_Shocks!K301)</f>
        <v>572.111328261039</v>
      </c>
      <c r="N304" s="0" t="n">
        <f aca="false">M304*EXP((Inputs!$B$6-Inputs!$B$7-0.5*Inputs!$B$8^2)*$B$2+Inputs!$B$8*SQRT($B$2)*MC_Shocks!L301)</f>
        <v>572.753473118891</v>
      </c>
      <c r="O304" s="0" t="n">
        <f aca="false">N304*EXP((Inputs!$B$6-Inputs!$B$7-0.5*Inputs!$B$8^2)*$B$2+Inputs!$B$8*SQRT($B$2)*MC_Shocks!M301)</f>
        <v>570.17864713334</v>
      </c>
      <c r="P304" s="0" t="n">
        <f aca="false">O304*EXP((Inputs!$B$6-Inputs!$B$7-0.5*Inputs!$B$8^2)*$B$2+Inputs!$B$8*SQRT($B$2)*MC_Shocks!N301)</f>
        <v>573.43913770538</v>
      </c>
      <c r="Q304" s="0" t="n">
        <f aca="false">P304*EXP((Inputs!$B$6-Inputs!$B$7-0.5*Inputs!$B$8^2)*$B$2+Inputs!$B$8*SQRT($B$2)*MC_Shocks!O301)</f>
        <v>569.614060510801</v>
      </c>
      <c r="R304" s="0" t="n">
        <f aca="false">Q304*EXP((Inputs!$B$6-Inputs!$B$7-0.5*Inputs!$B$8^2)*$B$2+Inputs!$B$8*SQRT($B$2)*MC_Shocks!P301)</f>
        <v>562.262096366187</v>
      </c>
      <c r="S304" s="0" t="n">
        <f aca="false">R304*EXP((Inputs!$B$6-Inputs!$B$7-0.5*Inputs!$B$8^2)*$B$2+Inputs!$B$8*SQRT($B$2)*MC_Shocks!Q301)</f>
        <v>557.55955388351</v>
      </c>
      <c r="T304" s="0" t="n">
        <f aca="false">S304*EXP((Inputs!$B$6-Inputs!$B$7-0.5*Inputs!$B$8^2)*$B$2+Inputs!$B$8*SQRT($B$2)*MC_Shocks!R301)</f>
        <v>560.848915478536</v>
      </c>
      <c r="U304" s="0" t="n">
        <f aca="false">T304*EXP((Inputs!$B$6-Inputs!$B$7-0.5*Inputs!$B$8^2)*$B$2+Inputs!$B$8*SQRT($B$2)*MC_Shocks!S301)</f>
        <v>559.295957836886</v>
      </c>
      <c r="V304" s="0" t="n">
        <f aca="false">U304*EXP((Inputs!$B$6-Inputs!$B$7-0.5*Inputs!$B$8^2)*$B$2+Inputs!$B$8*SQRT($B$2)*MC_Shocks!T301)</f>
        <v>565.116296085049</v>
      </c>
      <c r="W304" s="0" t="n">
        <f aca="false">V304*EXP((Inputs!$B$6-Inputs!$B$7-0.5*Inputs!$B$8^2)*$B$2+Inputs!$B$8*SQRT($B$2)*MC_Shocks!U301)</f>
        <v>562.609128484114</v>
      </c>
      <c r="X304" s="0" t="n">
        <f aca="false">W304*EXP((Inputs!$B$6-Inputs!$B$7-0.5*Inputs!$B$8^2)*$B$2+Inputs!$B$8*SQRT($B$2)*MC_Shocks!V301)</f>
        <v>560.654488005839</v>
      </c>
      <c r="Y304" s="0" t="n">
        <f aca="false">X304*EXP((Inputs!$B$6-Inputs!$B$7-0.5*Inputs!$B$8^2)*$B$2+Inputs!$B$8*SQRT($B$2)*MC_Shocks!W301)</f>
        <v>569.086439674864</v>
      </c>
      <c r="Z304" s="0" t="n">
        <f aca="false">Y304*EXP((Inputs!$B$6-Inputs!$B$7-0.5*Inputs!$B$8^2)*$B$2+Inputs!$B$8*SQRT($B$2)*MC_Shocks!X301)</f>
        <v>574.409784150088</v>
      </c>
      <c r="AA304" s="0" t="n">
        <f aca="false">Z304*EXP((Inputs!$B$6-Inputs!$B$7-0.5*Inputs!$B$8^2)*$B$2+Inputs!$B$8*SQRT($B$2)*MC_Shocks!Y301)</f>
        <v>575.755740320331</v>
      </c>
      <c r="AB304" s="0" t="n">
        <f aca="false">AA304*EXP((Inputs!$B$6-Inputs!$B$7-0.5*Inputs!$B$8^2)*$B$2+Inputs!$B$8*SQRT($B$2)*MC_Shocks!Z301)</f>
        <v>577.185984751716</v>
      </c>
      <c r="AC304" s="0" t="n">
        <f aca="false">AB304*EXP((Inputs!$B$6-Inputs!$B$7-0.5*Inputs!$B$8^2)*$B$2+Inputs!$B$8*SQRT($B$2)*MC_Shocks!AA301)</f>
        <v>582.805555214226</v>
      </c>
      <c r="AD304" s="0" t="n">
        <f aca="false">AC304*EXP((Inputs!$B$6-Inputs!$B$7-0.5*Inputs!$B$8^2)*$B$2+Inputs!$B$8*SQRT($B$2)*MC_Shocks!AB301)</f>
        <v>581.064740948718</v>
      </c>
      <c r="AE304" s="0" t="n">
        <f aca="false">AD304*EXP((Inputs!$B$6-Inputs!$B$7-0.5*Inputs!$B$8^2)*$B$2+Inputs!$B$8*SQRT($B$2)*MC_Shocks!AC301)</f>
        <v>579.961416607223</v>
      </c>
      <c r="AF304" s="0" t="n">
        <f aca="false">AE304*EXP((Inputs!$B$6-Inputs!$B$7-0.5*Inputs!$B$8^2)*$B$2+Inputs!$B$8*SQRT($B$2)*MC_Shocks!AD301)</f>
        <v>580.910694698561</v>
      </c>
      <c r="AG304" s="0" t="n">
        <f aca="false">AF304*EXP((Inputs!$B$6-Inputs!$B$7-0.5*Inputs!$B$8^2)*$B$2+Inputs!$B$8*SQRT($B$2)*MC_Shocks!AE301)</f>
        <v>584.45923060672</v>
      </c>
      <c r="AH304" s="0" t="n">
        <f aca="false">AG304*EXP((Inputs!$B$6-Inputs!$B$7-0.5*Inputs!$B$8^2)*$B$2+Inputs!$B$8*SQRT($B$2)*MC_Shocks!AF301)</f>
        <v>579.671754369996</v>
      </c>
      <c r="AI304" s="0" t="n">
        <f aca="false">AH304*EXP((Inputs!$B$6-Inputs!$B$7-0.5*Inputs!$B$8^2)*$B$2+Inputs!$B$8*SQRT($B$2)*MC_Shocks!AG301)</f>
        <v>572.163076929748</v>
      </c>
      <c r="AJ304" s="0" t="n">
        <f aca="false">AI304*EXP((Inputs!$B$6-Inputs!$B$7-0.5*Inputs!$B$8^2)*$B$2+Inputs!$B$8*SQRT($B$2)*MC_Shocks!AH301)</f>
        <v>574.41633308901</v>
      </c>
      <c r="AK304" s="0" t="n">
        <f aca="false">AJ304*EXP((Inputs!$B$6-Inputs!$B$7-0.5*Inputs!$B$8^2)*$B$2+Inputs!$B$8*SQRT($B$2)*MC_Shocks!AI301)</f>
        <v>577.267103086886</v>
      </c>
      <c r="AL304" s="0" t="n">
        <f aca="false">AK304*EXP((Inputs!$B$6-Inputs!$B$7-0.5*Inputs!$B$8^2)*$B$2+Inputs!$B$8*SQRT($B$2)*MC_Shocks!AJ301)</f>
        <v>575.07626847609</v>
      </c>
      <c r="AM304" s="0" t="n">
        <f aca="false">AL304*EXP((Inputs!$B$6-Inputs!$B$7-0.5*Inputs!$B$8^2)*$B$2+Inputs!$B$8*SQRT($B$2)*MC_Shocks!AK301)</f>
        <v>576.766343360342</v>
      </c>
      <c r="AN304" s="0" t="n">
        <f aca="false">AM304*EXP((Inputs!$B$6-Inputs!$B$7-0.5*Inputs!$B$8^2)*$B$2+Inputs!$B$8*SQRT($B$2)*MC_Shocks!AL301)</f>
        <v>577.458970959384</v>
      </c>
      <c r="AO304" s="0" t="n">
        <f aca="false">AN304*EXP((Inputs!$B$6-Inputs!$B$7-0.5*Inputs!$B$8^2)*$B$2+Inputs!$B$8*SQRT($B$2)*MC_Shocks!AM301)</f>
        <v>574.134725410831</v>
      </c>
      <c r="AP304" s="0" t="n">
        <f aca="false">AO304*EXP((Inputs!$B$6-Inputs!$B$7-0.5*Inputs!$B$8^2)*$B$2+Inputs!$B$8*SQRT($B$2)*MC_Shocks!AN301)</f>
        <v>582.952237200595</v>
      </c>
      <c r="AQ304" s="0" t="n">
        <f aca="false">AP304*EXP((Inputs!$B$6-Inputs!$B$7-0.5*Inputs!$B$8^2)*$B$2+Inputs!$B$8*SQRT($B$2)*MC_Shocks!AO301)</f>
        <v>576.941885985615</v>
      </c>
      <c r="AR304" s="0" t="n">
        <f aca="false">AQ304*EXP((Inputs!$B$6-Inputs!$B$7-0.5*Inputs!$B$8^2)*$B$2+Inputs!$B$8*SQRT($B$2)*MC_Shocks!AP301)</f>
        <v>576.663726271023</v>
      </c>
      <c r="AS304" s="0" t="n">
        <f aca="false">AR304*EXP((Inputs!$B$6-Inputs!$B$7-0.5*Inputs!$B$8^2)*$B$2+Inputs!$B$8*SQRT($B$2)*MC_Shocks!AQ301)</f>
        <v>578.60381535438</v>
      </c>
      <c r="AT304" s="0" t="n">
        <f aca="false">AS304*EXP((Inputs!$B$6-Inputs!$B$7-0.5*Inputs!$B$8^2)*$B$2+Inputs!$B$8*SQRT($B$2)*MC_Shocks!AR301)</f>
        <v>579.068168432392</v>
      </c>
      <c r="AU304" s="0" t="n">
        <f aca="false">AT304*EXP((Inputs!$B$6-Inputs!$B$7-0.5*Inputs!$B$8^2)*$B$2+Inputs!$B$8*SQRT($B$2)*MC_Shocks!AS301)</f>
        <v>579.295424409881</v>
      </c>
      <c r="AV304" s="0" t="n">
        <f aca="false">AU304*EXP((Inputs!$B$6-Inputs!$B$7-0.5*Inputs!$B$8^2)*$B$2+Inputs!$B$8*SQRT($B$2)*MC_Shocks!AT301)</f>
        <v>587.361491865791</v>
      </c>
      <c r="AW304" s="0" t="n">
        <f aca="false">AV304*EXP((Inputs!$B$6-Inputs!$B$7-0.5*Inputs!$B$8^2)*$B$2+Inputs!$B$8*SQRT($B$2)*MC_Shocks!AU301)</f>
        <v>580.491698704478</v>
      </c>
      <c r="AX304" s="0" t="n">
        <f aca="false">AW304*EXP((Inputs!$B$6-Inputs!$B$7-0.5*Inputs!$B$8^2)*$B$2+Inputs!$B$8*SQRT($B$2)*MC_Shocks!AV301)</f>
        <v>580.35616570475</v>
      </c>
      <c r="AY304" s="0" t="n">
        <f aca="false">AX304*EXP((Inputs!$B$6-Inputs!$B$7-0.5*Inputs!$B$8^2)*$B$2+Inputs!$B$8*SQRT($B$2)*MC_Shocks!AW301)</f>
        <v>578.374743054562</v>
      </c>
      <c r="AZ304" s="0" t="n">
        <f aca="false">AY304*EXP((Inputs!$B$6-Inputs!$B$7-0.5*Inputs!$B$8^2)*$B$2+Inputs!$B$8*SQRT($B$2)*MC_Shocks!AX301)</f>
        <v>574.079405286157</v>
      </c>
      <c r="BA304" s="0" t="n">
        <f aca="false">AZ304*EXP((Inputs!$B$6-Inputs!$B$7-0.5*Inputs!$B$8^2)*$B$2+Inputs!$B$8*SQRT($B$2)*MC_Shocks!AY301)</f>
        <v>578.80341399067</v>
      </c>
      <c r="BB304" s="0" t="n">
        <f aca="false">BA304*EXP((Inputs!$B$6-Inputs!$B$7-0.5*Inputs!$B$8^2)*$B$2+Inputs!$B$8*SQRT($B$2)*MC_Shocks!AZ301)</f>
        <v>576.687881427422</v>
      </c>
      <c r="BC304" s="0" t="n">
        <f aca="false">BB304*EXP((Inputs!$B$6-Inputs!$B$7-0.5*Inputs!$B$8^2)*$B$2+Inputs!$B$8*SQRT($B$2)*MC_Shocks!BA301)</f>
        <v>577.968113847205</v>
      </c>
      <c r="BD304" s="0" t="n">
        <f aca="false">BC304*EXP((Inputs!$B$6-Inputs!$B$7-0.5*Inputs!$B$8^2)*$B$2+Inputs!$B$8*SQRT($B$2)*MC_Shocks!BB301)</f>
        <v>574.152837898593</v>
      </c>
      <c r="BE304" s="0" t="n">
        <f aca="false">BD304*EXP((Inputs!$B$6-Inputs!$B$7-0.5*Inputs!$B$8^2)*$B$2+Inputs!$B$8*SQRT($B$2)*MC_Shocks!BC301)</f>
        <v>583.979085000576</v>
      </c>
      <c r="BF304" s="0" t="n">
        <f aca="false">BE304*EXP((Inputs!$B$6-Inputs!$B$7-0.5*Inputs!$B$8^2)*$B$2+Inputs!$B$8*SQRT($B$2)*MC_Shocks!BD301)</f>
        <v>584.493469331886</v>
      </c>
      <c r="BG304" s="0" t="n">
        <f aca="false">BF304*EXP((Inputs!$B$6-Inputs!$B$7-0.5*Inputs!$B$8^2)*$B$2+Inputs!$B$8*SQRT($B$2)*MC_Shocks!BE301)</f>
        <v>587.350701267914</v>
      </c>
      <c r="BH304" s="0" t="n">
        <f aca="false">BG304*EXP((Inputs!$B$6-Inputs!$B$7-0.5*Inputs!$B$8^2)*$B$2+Inputs!$B$8*SQRT($B$2)*MC_Shocks!BF301)</f>
        <v>585.395267972566</v>
      </c>
      <c r="BI304" s="0" t="n">
        <f aca="false">BH304*EXP((Inputs!$B$6-Inputs!$B$7-0.5*Inputs!$B$8^2)*$B$2+Inputs!$B$8*SQRT($B$2)*MC_Shocks!BG301)</f>
        <v>583.271502160135</v>
      </c>
      <c r="BJ304" s="0" t="n">
        <f aca="false">BI304*EXP((Inputs!$B$6-Inputs!$B$7-0.5*Inputs!$B$8^2)*$B$2+Inputs!$B$8*SQRT($B$2)*MC_Shocks!BH301)</f>
        <v>586.610275045858</v>
      </c>
      <c r="BK304" s="0" t="n">
        <f aca="false">BJ304*EXP((Inputs!$B$6-Inputs!$B$7-0.5*Inputs!$B$8^2)*$B$2+Inputs!$B$8*SQRT($B$2)*MC_Shocks!BI301)</f>
        <v>589.989445558097</v>
      </c>
      <c r="BL304" s="0" t="n">
        <f aca="false">BK304*EXP((Inputs!$B$6-Inputs!$B$7-0.5*Inputs!$B$8^2)*$B$2+Inputs!$B$8*SQRT($B$2)*MC_Shocks!BJ301)</f>
        <v>590.563330968603</v>
      </c>
      <c r="BM304" s="0" t="n">
        <f aca="false">BL304*EXP((Inputs!$B$6-Inputs!$B$7-0.5*Inputs!$B$8^2)*$B$2+Inputs!$B$8*SQRT($B$2)*MC_Shocks!BK301)</f>
        <v>594.835106461968</v>
      </c>
      <c r="BN304" s="0" t="n">
        <f aca="false">AVERAGE(C304:BM304)</f>
        <v>577.222135320958</v>
      </c>
      <c r="BO304" s="0" t="n">
        <f aca="false">MAX(B304:BM304)</f>
        <v>594.835106461968</v>
      </c>
      <c r="BP304" s="0" t="n">
        <f aca="false">MAX(BM304-Inputs!$B$4,0)</f>
        <v>19.8351064619683</v>
      </c>
      <c r="BQ304" s="0" t="n">
        <f aca="false">MAX(Inputs!$B$4-BM304,0)</f>
        <v>0</v>
      </c>
      <c r="BR304" s="0" t="n">
        <f aca="false">MAX(BN304-Inputs!$B$4,0)</f>
        <v>2.22213532095816</v>
      </c>
      <c r="BS304" s="0" t="n">
        <f aca="false">IF(BO304&gt;=Inputs!$B$9,0,MAX(BM304-Inputs!$B$4,0))</f>
        <v>19.8351064619683</v>
      </c>
    </row>
    <row r="305" customFormat="false" ht="15" hidden="false" customHeight="false" outlineLevel="0" collapsed="false">
      <c r="A305" s="0" t="n">
        <v>301</v>
      </c>
      <c r="B305" s="0" t="n">
        <f aca="false">Inputs!$B$3</f>
        <v>574.788024902344</v>
      </c>
      <c r="C305" s="0" t="n">
        <f aca="false">B305*EXP((Inputs!$B$6-Inputs!$B$7-0.5*Inputs!$B$8^2)*$B$2+Inputs!$B$8*SQRT($B$2)*MC_Shocks!A302)</f>
        <v>571.01542562591</v>
      </c>
      <c r="D305" s="0" t="n">
        <f aca="false">C305*EXP((Inputs!$B$6-Inputs!$B$7-0.5*Inputs!$B$8^2)*$B$2+Inputs!$B$8*SQRT($B$2)*MC_Shocks!B302)</f>
        <v>572.744351049056</v>
      </c>
      <c r="E305" s="0" t="n">
        <f aca="false">D305*EXP((Inputs!$B$6-Inputs!$B$7-0.5*Inputs!$B$8^2)*$B$2+Inputs!$B$8*SQRT($B$2)*MC_Shocks!C302)</f>
        <v>586.161184284095</v>
      </c>
      <c r="F305" s="0" t="n">
        <f aca="false">E305*EXP((Inputs!$B$6-Inputs!$B$7-0.5*Inputs!$B$8^2)*$B$2+Inputs!$B$8*SQRT($B$2)*MC_Shocks!D302)</f>
        <v>587.962156848601</v>
      </c>
      <c r="G305" s="0" t="n">
        <f aca="false">F305*EXP((Inputs!$B$6-Inputs!$B$7-0.5*Inputs!$B$8^2)*$B$2+Inputs!$B$8*SQRT($B$2)*MC_Shocks!E302)</f>
        <v>592.882148842332</v>
      </c>
      <c r="H305" s="0" t="n">
        <f aca="false">G305*EXP((Inputs!$B$6-Inputs!$B$7-0.5*Inputs!$B$8^2)*$B$2+Inputs!$B$8*SQRT($B$2)*MC_Shocks!F302)</f>
        <v>600.661061066726</v>
      </c>
      <c r="I305" s="0" t="n">
        <f aca="false">H305*EXP((Inputs!$B$6-Inputs!$B$7-0.5*Inputs!$B$8^2)*$B$2+Inputs!$B$8*SQRT($B$2)*MC_Shocks!G302)</f>
        <v>606.643680933018</v>
      </c>
      <c r="J305" s="0" t="n">
        <f aca="false">I305*EXP((Inputs!$B$6-Inputs!$B$7-0.5*Inputs!$B$8^2)*$B$2+Inputs!$B$8*SQRT($B$2)*MC_Shocks!H302)</f>
        <v>606.174559572908</v>
      </c>
      <c r="K305" s="0" t="n">
        <f aca="false">J305*EXP((Inputs!$B$6-Inputs!$B$7-0.5*Inputs!$B$8^2)*$B$2+Inputs!$B$8*SQRT($B$2)*MC_Shocks!I302)</f>
        <v>599.875580907192</v>
      </c>
      <c r="L305" s="0" t="n">
        <f aca="false">K305*EXP((Inputs!$B$6-Inputs!$B$7-0.5*Inputs!$B$8^2)*$B$2+Inputs!$B$8*SQRT($B$2)*MC_Shocks!J302)</f>
        <v>598.443498919615</v>
      </c>
      <c r="M305" s="0" t="n">
        <f aca="false">L305*EXP((Inputs!$B$6-Inputs!$B$7-0.5*Inputs!$B$8^2)*$B$2+Inputs!$B$8*SQRT($B$2)*MC_Shocks!K302)</f>
        <v>601.386493271854</v>
      </c>
      <c r="N305" s="0" t="n">
        <f aca="false">M305*EXP((Inputs!$B$6-Inputs!$B$7-0.5*Inputs!$B$8^2)*$B$2+Inputs!$B$8*SQRT($B$2)*MC_Shocks!L302)</f>
        <v>599.271930376003</v>
      </c>
      <c r="O305" s="0" t="n">
        <f aca="false">N305*EXP((Inputs!$B$6-Inputs!$B$7-0.5*Inputs!$B$8^2)*$B$2+Inputs!$B$8*SQRT($B$2)*MC_Shocks!M302)</f>
        <v>601.515162102842</v>
      </c>
      <c r="P305" s="0" t="n">
        <f aca="false">O305*EXP((Inputs!$B$6-Inputs!$B$7-0.5*Inputs!$B$8^2)*$B$2+Inputs!$B$8*SQRT($B$2)*MC_Shocks!N302)</f>
        <v>604.895857949023</v>
      </c>
      <c r="Q305" s="0" t="n">
        <f aca="false">P305*EXP((Inputs!$B$6-Inputs!$B$7-0.5*Inputs!$B$8^2)*$B$2+Inputs!$B$8*SQRT($B$2)*MC_Shocks!O302)</f>
        <v>610.518227215072</v>
      </c>
      <c r="R305" s="0" t="n">
        <f aca="false">Q305*EXP((Inputs!$B$6-Inputs!$B$7-0.5*Inputs!$B$8^2)*$B$2+Inputs!$B$8*SQRT($B$2)*MC_Shocks!P302)</f>
        <v>619.120341529108</v>
      </c>
      <c r="S305" s="0" t="n">
        <f aca="false">R305*EXP((Inputs!$B$6-Inputs!$B$7-0.5*Inputs!$B$8^2)*$B$2+Inputs!$B$8*SQRT($B$2)*MC_Shocks!Q302)</f>
        <v>621.096984131245</v>
      </c>
      <c r="T305" s="0" t="n">
        <f aca="false">S305*EXP((Inputs!$B$6-Inputs!$B$7-0.5*Inputs!$B$8^2)*$B$2+Inputs!$B$8*SQRT($B$2)*MC_Shocks!R302)</f>
        <v>620.377236768411</v>
      </c>
      <c r="U305" s="0" t="n">
        <f aca="false">T305*EXP((Inputs!$B$6-Inputs!$B$7-0.5*Inputs!$B$8^2)*$B$2+Inputs!$B$8*SQRT($B$2)*MC_Shocks!S302)</f>
        <v>620.911511940666</v>
      </c>
      <c r="V305" s="0" t="n">
        <f aca="false">U305*EXP((Inputs!$B$6-Inputs!$B$7-0.5*Inputs!$B$8^2)*$B$2+Inputs!$B$8*SQRT($B$2)*MC_Shocks!T302)</f>
        <v>623.02257622727</v>
      </c>
      <c r="W305" s="0" t="n">
        <f aca="false">V305*EXP((Inputs!$B$6-Inputs!$B$7-0.5*Inputs!$B$8^2)*$B$2+Inputs!$B$8*SQRT($B$2)*MC_Shocks!U302)</f>
        <v>627.773636696058</v>
      </c>
      <c r="X305" s="0" t="n">
        <f aca="false">W305*EXP((Inputs!$B$6-Inputs!$B$7-0.5*Inputs!$B$8^2)*$B$2+Inputs!$B$8*SQRT($B$2)*MC_Shocks!V302)</f>
        <v>624.810738063785</v>
      </c>
      <c r="Y305" s="0" t="n">
        <f aca="false">X305*EXP((Inputs!$B$6-Inputs!$B$7-0.5*Inputs!$B$8^2)*$B$2+Inputs!$B$8*SQRT($B$2)*MC_Shocks!W302)</f>
        <v>631.433018347304</v>
      </c>
      <c r="Z305" s="0" t="n">
        <f aca="false">Y305*EXP((Inputs!$B$6-Inputs!$B$7-0.5*Inputs!$B$8^2)*$B$2+Inputs!$B$8*SQRT($B$2)*MC_Shocks!X302)</f>
        <v>627.616930566394</v>
      </c>
      <c r="AA305" s="0" t="n">
        <f aca="false">Z305*EXP((Inputs!$B$6-Inputs!$B$7-0.5*Inputs!$B$8^2)*$B$2+Inputs!$B$8*SQRT($B$2)*MC_Shocks!Y302)</f>
        <v>632.686395354374</v>
      </c>
      <c r="AB305" s="0" t="n">
        <f aca="false">AA305*EXP((Inputs!$B$6-Inputs!$B$7-0.5*Inputs!$B$8^2)*$B$2+Inputs!$B$8*SQRT($B$2)*MC_Shocks!Z302)</f>
        <v>636.534258941126</v>
      </c>
      <c r="AC305" s="0" t="n">
        <f aca="false">AB305*EXP((Inputs!$B$6-Inputs!$B$7-0.5*Inputs!$B$8^2)*$B$2+Inputs!$B$8*SQRT($B$2)*MC_Shocks!AA302)</f>
        <v>644.044947481463</v>
      </c>
      <c r="AD305" s="0" t="n">
        <f aca="false">AC305*EXP((Inputs!$B$6-Inputs!$B$7-0.5*Inputs!$B$8^2)*$B$2+Inputs!$B$8*SQRT($B$2)*MC_Shocks!AB302)</f>
        <v>646.672800903548</v>
      </c>
      <c r="AE305" s="0" t="n">
        <f aca="false">AD305*EXP((Inputs!$B$6-Inputs!$B$7-0.5*Inputs!$B$8^2)*$B$2+Inputs!$B$8*SQRT($B$2)*MC_Shocks!AC302)</f>
        <v>641.749256574625</v>
      </c>
      <c r="AF305" s="0" t="n">
        <f aca="false">AE305*EXP((Inputs!$B$6-Inputs!$B$7-0.5*Inputs!$B$8^2)*$B$2+Inputs!$B$8*SQRT($B$2)*MC_Shocks!AD302)</f>
        <v>639.189860497771</v>
      </c>
      <c r="AG305" s="0" t="n">
        <f aca="false">AF305*EXP((Inputs!$B$6-Inputs!$B$7-0.5*Inputs!$B$8^2)*$B$2+Inputs!$B$8*SQRT($B$2)*MC_Shocks!AE302)</f>
        <v>634.307640927731</v>
      </c>
      <c r="AH305" s="0" t="n">
        <f aca="false">AG305*EXP((Inputs!$B$6-Inputs!$B$7-0.5*Inputs!$B$8^2)*$B$2+Inputs!$B$8*SQRT($B$2)*MC_Shocks!AF302)</f>
        <v>631.745274406237</v>
      </c>
      <c r="AI305" s="0" t="n">
        <f aca="false">AH305*EXP((Inputs!$B$6-Inputs!$B$7-0.5*Inputs!$B$8^2)*$B$2+Inputs!$B$8*SQRT($B$2)*MC_Shocks!AG302)</f>
        <v>637.360840299452</v>
      </c>
      <c r="AJ305" s="0" t="n">
        <f aca="false">AI305*EXP((Inputs!$B$6-Inputs!$B$7-0.5*Inputs!$B$8^2)*$B$2+Inputs!$B$8*SQRT($B$2)*MC_Shocks!AH302)</f>
        <v>639.095841100118</v>
      </c>
      <c r="AK305" s="0" t="n">
        <f aca="false">AJ305*EXP((Inputs!$B$6-Inputs!$B$7-0.5*Inputs!$B$8^2)*$B$2+Inputs!$B$8*SQRT($B$2)*MC_Shocks!AI302)</f>
        <v>643.1243180172</v>
      </c>
      <c r="AL305" s="0" t="n">
        <f aca="false">AK305*EXP((Inputs!$B$6-Inputs!$B$7-0.5*Inputs!$B$8^2)*$B$2+Inputs!$B$8*SQRT($B$2)*MC_Shocks!AJ302)</f>
        <v>636.431616261381</v>
      </c>
      <c r="AM305" s="0" t="n">
        <f aca="false">AL305*EXP((Inputs!$B$6-Inputs!$B$7-0.5*Inputs!$B$8^2)*$B$2+Inputs!$B$8*SQRT($B$2)*MC_Shocks!AK302)</f>
        <v>642.563330277869</v>
      </c>
      <c r="AN305" s="0" t="n">
        <f aca="false">AM305*EXP((Inputs!$B$6-Inputs!$B$7-0.5*Inputs!$B$8^2)*$B$2+Inputs!$B$8*SQRT($B$2)*MC_Shocks!AL302)</f>
        <v>638.084065808529</v>
      </c>
      <c r="AO305" s="0" t="n">
        <f aca="false">AN305*EXP((Inputs!$B$6-Inputs!$B$7-0.5*Inputs!$B$8^2)*$B$2+Inputs!$B$8*SQRT($B$2)*MC_Shocks!AM302)</f>
        <v>633.639764881924</v>
      </c>
      <c r="AP305" s="0" t="n">
        <f aca="false">AO305*EXP((Inputs!$B$6-Inputs!$B$7-0.5*Inputs!$B$8^2)*$B$2+Inputs!$B$8*SQRT($B$2)*MC_Shocks!AN302)</f>
        <v>624.568256109895</v>
      </c>
      <c r="AQ305" s="0" t="n">
        <f aca="false">AP305*EXP((Inputs!$B$6-Inputs!$B$7-0.5*Inputs!$B$8^2)*$B$2+Inputs!$B$8*SQRT($B$2)*MC_Shocks!AO302)</f>
        <v>626.660531078851</v>
      </c>
      <c r="AR305" s="0" t="n">
        <f aca="false">AQ305*EXP((Inputs!$B$6-Inputs!$B$7-0.5*Inputs!$B$8^2)*$B$2+Inputs!$B$8*SQRT($B$2)*MC_Shocks!AP302)</f>
        <v>623.188150299795</v>
      </c>
      <c r="AS305" s="0" t="n">
        <f aca="false">AR305*EXP((Inputs!$B$6-Inputs!$B$7-0.5*Inputs!$B$8^2)*$B$2+Inputs!$B$8*SQRT($B$2)*MC_Shocks!AQ302)</f>
        <v>612.067489148408</v>
      </c>
      <c r="AT305" s="0" t="n">
        <f aca="false">AS305*EXP((Inputs!$B$6-Inputs!$B$7-0.5*Inputs!$B$8^2)*$B$2+Inputs!$B$8*SQRT($B$2)*MC_Shocks!AR302)</f>
        <v>615.131833259615</v>
      </c>
      <c r="AU305" s="0" t="n">
        <f aca="false">AT305*EXP((Inputs!$B$6-Inputs!$B$7-0.5*Inputs!$B$8^2)*$B$2+Inputs!$B$8*SQRT($B$2)*MC_Shocks!AS302)</f>
        <v>622.727080618242</v>
      </c>
      <c r="AV305" s="0" t="n">
        <f aca="false">AU305*EXP((Inputs!$B$6-Inputs!$B$7-0.5*Inputs!$B$8^2)*$B$2+Inputs!$B$8*SQRT($B$2)*MC_Shocks!AT302)</f>
        <v>632.143688748581</v>
      </c>
      <c r="AW305" s="0" t="n">
        <f aca="false">AV305*EXP((Inputs!$B$6-Inputs!$B$7-0.5*Inputs!$B$8^2)*$B$2+Inputs!$B$8*SQRT($B$2)*MC_Shocks!AU302)</f>
        <v>628.638981044761</v>
      </c>
      <c r="AX305" s="0" t="n">
        <f aca="false">AW305*EXP((Inputs!$B$6-Inputs!$B$7-0.5*Inputs!$B$8^2)*$B$2+Inputs!$B$8*SQRT($B$2)*MC_Shocks!AV302)</f>
        <v>638.160883313206</v>
      </c>
      <c r="AY305" s="0" t="n">
        <f aca="false">AX305*EXP((Inputs!$B$6-Inputs!$B$7-0.5*Inputs!$B$8^2)*$B$2+Inputs!$B$8*SQRT($B$2)*MC_Shocks!AW302)</f>
        <v>640.108913995814</v>
      </c>
      <c r="AZ305" s="0" t="n">
        <f aca="false">AY305*EXP((Inputs!$B$6-Inputs!$B$7-0.5*Inputs!$B$8^2)*$B$2+Inputs!$B$8*SQRT($B$2)*MC_Shocks!AX302)</f>
        <v>637.952276778931</v>
      </c>
      <c r="BA305" s="0" t="n">
        <f aca="false">AZ305*EXP((Inputs!$B$6-Inputs!$B$7-0.5*Inputs!$B$8^2)*$B$2+Inputs!$B$8*SQRT($B$2)*MC_Shocks!AY302)</f>
        <v>637.07591014048</v>
      </c>
      <c r="BB305" s="0" t="n">
        <f aca="false">BA305*EXP((Inputs!$B$6-Inputs!$B$7-0.5*Inputs!$B$8^2)*$B$2+Inputs!$B$8*SQRT($B$2)*MC_Shocks!AZ302)</f>
        <v>634.989273660186</v>
      </c>
      <c r="BC305" s="0" t="n">
        <f aca="false">BB305*EXP((Inputs!$B$6-Inputs!$B$7-0.5*Inputs!$B$8^2)*$B$2+Inputs!$B$8*SQRT($B$2)*MC_Shocks!BA302)</f>
        <v>633.930304028236</v>
      </c>
      <c r="BD305" s="0" t="n">
        <f aca="false">BC305*EXP((Inputs!$B$6-Inputs!$B$7-0.5*Inputs!$B$8^2)*$B$2+Inputs!$B$8*SQRT($B$2)*MC_Shocks!BB302)</f>
        <v>627.59066897506</v>
      </c>
      <c r="BE305" s="0" t="n">
        <f aca="false">BD305*EXP((Inputs!$B$6-Inputs!$B$7-0.5*Inputs!$B$8^2)*$B$2+Inputs!$B$8*SQRT($B$2)*MC_Shocks!BC302)</f>
        <v>632.409526563659</v>
      </c>
      <c r="BF305" s="0" t="n">
        <f aca="false">BE305*EXP((Inputs!$B$6-Inputs!$B$7-0.5*Inputs!$B$8^2)*$B$2+Inputs!$B$8*SQRT($B$2)*MC_Shocks!BD302)</f>
        <v>635.875044482567</v>
      </c>
      <c r="BG305" s="0" t="n">
        <f aca="false">BF305*EXP((Inputs!$B$6-Inputs!$B$7-0.5*Inputs!$B$8^2)*$B$2+Inputs!$B$8*SQRT($B$2)*MC_Shocks!BE302)</f>
        <v>639.844947867353</v>
      </c>
      <c r="BH305" s="0" t="n">
        <f aca="false">BG305*EXP((Inputs!$B$6-Inputs!$B$7-0.5*Inputs!$B$8^2)*$B$2+Inputs!$B$8*SQRT($B$2)*MC_Shocks!BF302)</f>
        <v>635.704813899576</v>
      </c>
      <c r="BI305" s="0" t="n">
        <f aca="false">BH305*EXP((Inputs!$B$6-Inputs!$B$7-0.5*Inputs!$B$8^2)*$B$2+Inputs!$B$8*SQRT($B$2)*MC_Shocks!BG302)</f>
        <v>631.23980335423</v>
      </c>
      <c r="BJ305" s="0" t="n">
        <f aca="false">BI305*EXP((Inputs!$B$6-Inputs!$B$7-0.5*Inputs!$B$8^2)*$B$2+Inputs!$B$8*SQRT($B$2)*MC_Shocks!BH302)</f>
        <v>629.04361984479</v>
      </c>
      <c r="BK305" s="0" t="n">
        <f aca="false">BJ305*EXP((Inputs!$B$6-Inputs!$B$7-0.5*Inputs!$B$8^2)*$B$2+Inputs!$B$8*SQRT($B$2)*MC_Shocks!BI302)</f>
        <v>623.224197019591</v>
      </c>
      <c r="BL305" s="0" t="n">
        <f aca="false">BK305*EXP((Inputs!$B$6-Inputs!$B$7-0.5*Inputs!$B$8^2)*$B$2+Inputs!$B$8*SQRT($B$2)*MC_Shocks!BJ302)</f>
        <v>629.135088547123</v>
      </c>
      <c r="BM305" s="0" t="n">
        <f aca="false">BL305*EXP((Inputs!$B$6-Inputs!$B$7-0.5*Inputs!$B$8^2)*$B$2+Inputs!$B$8*SQRT($B$2)*MC_Shocks!BK302)</f>
        <v>620.927485571554</v>
      </c>
      <c r="BN305" s="0" t="n">
        <f aca="false">AVERAGE(C305:BM305)</f>
        <v>622.95052814791</v>
      </c>
      <c r="BO305" s="0" t="n">
        <f aca="false">MAX(B305:BM305)</f>
        <v>646.672800903548</v>
      </c>
      <c r="BP305" s="0" t="n">
        <f aca="false">MAX(BM305-Inputs!$B$4,0)</f>
        <v>45.9274855715536</v>
      </c>
      <c r="BQ305" s="0" t="n">
        <f aca="false">MAX(Inputs!$B$4-BM305,0)</f>
        <v>0</v>
      </c>
      <c r="BR305" s="0" t="n">
        <f aca="false">MAX(BN305-Inputs!$B$4,0)</f>
        <v>47.9505281479101</v>
      </c>
      <c r="BS305" s="0" t="n">
        <f aca="false">IF(BO305&gt;=Inputs!$B$9,0,MAX(BM305-Inputs!$B$4,0))</f>
        <v>0</v>
      </c>
    </row>
    <row r="306" customFormat="false" ht="15" hidden="false" customHeight="false" outlineLevel="0" collapsed="false">
      <c r="A306" s="0" t="n">
        <v>302</v>
      </c>
      <c r="B306" s="0" t="n">
        <f aca="false">Inputs!$B$3</f>
        <v>574.788024902344</v>
      </c>
      <c r="C306" s="0" t="n">
        <f aca="false">B306*EXP((Inputs!$B$6-Inputs!$B$7-0.5*Inputs!$B$8^2)*$B$2+Inputs!$B$8*SQRT($B$2)*MC_Shocks!A303)</f>
        <v>567.937771584411</v>
      </c>
      <c r="D306" s="0" t="n">
        <f aca="false">C306*EXP((Inputs!$B$6-Inputs!$B$7-0.5*Inputs!$B$8^2)*$B$2+Inputs!$B$8*SQRT($B$2)*MC_Shocks!B303)</f>
        <v>564.686394330532</v>
      </c>
      <c r="E306" s="0" t="n">
        <f aca="false">D306*EXP((Inputs!$B$6-Inputs!$B$7-0.5*Inputs!$B$8^2)*$B$2+Inputs!$B$8*SQRT($B$2)*MC_Shocks!C303)</f>
        <v>556.81325213182</v>
      </c>
      <c r="F306" s="0" t="n">
        <f aca="false">E306*EXP((Inputs!$B$6-Inputs!$B$7-0.5*Inputs!$B$8^2)*$B$2+Inputs!$B$8*SQRT($B$2)*MC_Shocks!D303)</f>
        <v>564.232366642625</v>
      </c>
      <c r="G306" s="0" t="n">
        <f aca="false">F306*EXP((Inputs!$B$6-Inputs!$B$7-0.5*Inputs!$B$8^2)*$B$2+Inputs!$B$8*SQRT($B$2)*MC_Shocks!E303)</f>
        <v>566.638151122234</v>
      </c>
      <c r="H306" s="0" t="n">
        <f aca="false">G306*EXP((Inputs!$B$6-Inputs!$B$7-0.5*Inputs!$B$8^2)*$B$2+Inputs!$B$8*SQRT($B$2)*MC_Shocks!F303)</f>
        <v>570.006850934472</v>
      </c>
      <c r="I306" s="0" t="n">
        <f aca="false">H306*EXP((Inputs!$B$6-Inputs!$B$7-0.5*Inputs!$B$8^2)*$B$2+Inputs!$B$8*SQRT($B$2)*MC_Shocks!G303)</f>
        <v>566.807216835436</v>
      </c>
      <c r="J306" s="0" t="n">
        <f aca="false">I306*EXP((Inputs!$B$6-Inputs!$B$7-0.5*Inputs!$B$8^2)*$B$2+Inputs!$B$8*SQRT($B$2)*MC_Shocks!H303)</f>
        <v>571.602770839693</v>
      </c>
      <c r="K306" s="0" t="n">
        <f aca="false">J306*EXP((Inputs!$B$6-Inputs!$B$7-0.5*Inputs!$B$8^2)*$B$2+Inputs!$B$8*SQRT($B$2)*MC_Shocks!I303)</f>
        <v>568.231804403162</v>
      </c>
      <c r="L306" s="0" t="n">
        <f aca="false">K306*EXP((Inputs!$B$6-Inputs!$B$7-0.5*Inputs!$B$8^2)*$B$2+Inputs!$B$8*SQRT($B$2)*MC_Shocks!J303)</f>
        <v>562.140242048143</v>
      </c>
      <c r="M306" s="0" t="n">
        <f aca="false">L306*EXP((Inputs!$B$6-Inputs!$B$7-0.5*Inputs!$B$8^2)*$B$2+Inputs!$B$8*SQRT($B$2)*MC_Shocks!K303)</f>
        <v>559.101298219083</v>
      </c>
      <c r="N306" s="0" t="n">
        <f aca="false">M306*EXP((Inputs!$B$6-Inputs!$B$7-0.5*Inputs!$B$8^2)*$B$2+Inputs!$B$8*SQRT($B$2)*MC_Shocks!L303)</f>
        <v>557.896807189468</v>
      </c>
      <c r="O306" s="0" t="n">
        <f aca="false">N306*EXP((Inputs!$B$6-Inputs!$B$7-0.5*Inputs!$B$8^2)*$B$2+Inputs!$B$8*SQRT($B$2)*MC_Shocks!M303)</f>
        <v>562.339129013652</v>
      </c>
      <c r="P306" s="0" t="n">
        <f aca="false">O306*EXP((Inputs!$B$6-Inputs!$B$7-0.5*Inputs!$B$8^2)*$B$2+Inputs!$B$8*SQRT($B$2)*MC_Shocks!N303)</f>
        <v>566.183065788335</v>
      </c>
      <c r="Q306" s="0" t="n">
        <f aca="false">P306*EXP((Inputs!$B$6-Inputs!$B$7-0.5*Inputs!$B$8^2)*$B$2+Inputs!$B$8*SQRT($B$2)*MC_Shocks!O303)</f>
        <v>560.651002717323</v>
      </c>
      <c r="R306" s="0" t="n">
        <f aca="false">Q306*EXP((Inputs!$B$6-Inputs!$B$7-0.5*Inputs!$B$8^2)*$B$2+Inputs!$B$8*SQRT($B$2)*MC_Shocks!P303)</f>
        <v>557.248007058728</v>
      </c>
      <c r="S306" s="0" t="n">
        <f aca="false">R306*EXP((Inputs!$B$6-Inputs!$B$7-0.5*Inputs!$B$8^2)*$B$2+Inputs!$B$8*SQRT($B$2)*MC_Shocks!Q303)</f>
        <v>557.47310717175</v>
      </c>
      <c r="T306" s="0" t="n">
        <f aca="false">S306*EXP((Inputs!$B$6-Inputs!$B$7-0.5*Inputs!$B$8^2)*$B$2+Inputs!$B$8*SQRT($B$2)*MC_Shocks!R303)</f>
        <v>559.377104775843</v>
      </c>
      <c r="U306" s="0" t="n">
        <f aca="false">T306*EXP((Inputs!$B$6-Inputs!$B$7-0.5*Inputs!$B$8^2)*$B$2+Inputs!$B$8*SQRT($B$2)*MC_Shocks!S303)</f>
        <v>568.492905782487</v>
      </c>
      <c r="V306" s="0" t="n">
        <f aca="false">U306*EXP((Inputs!$B$6-Inputs!$B$7-0.5*Inputs!$B$8^2)*$B$2+Inputs!$B$8*SQRT($B$2)*MC_Shocks!T303)</f>
        <v>573.396926009957</v>
      </c>
      <c r="W306" s="0" t="n">
        <f aca="false">V306*EXP((Inputs!$B$6-Inputs!$B$7-0.5*Inputs!$B$8^2)*$B$2+Inputs!$B$8*SQRT($B$2)*MC_Shocks!U303)</f>
        <v>564.821248711063</v>
      </c>
      <c r="X306" s="0" t="n">
        <f aca="false">W306*EXP((Inputs!$B$6-Inputs!$B$7-0.5*Inputs!$B$8^2)*$B$2+Inputs!$B$8*SQRT($B$2)*MC_Shocks!V303)</f>
        <v>570.641655403733</v>
      </c>
      <c r="Y306" s="0" t="n">
        <f aca="false">X306*EXP((Inputs!$B$6-Inputs!$B$7-0.5*Inputs!$B$8^2)*$B$2+Inputs!$B$8*SQRT($B$2)*MC_Shocks!W303)</f>
        <v>569.83829671815</v>
      </c>
      <c r="Z306" s="0" t="n">
        <f aca="false">Y306*EXP((Inputs!$B$6-Inputs!$B$7-0.5*Inputs!$B$8^2)*$B$2+Inputs!$B$8*SQRT($B$2)*MC_Shocks!X303)</f>
        <v>565.355617468466</v>
      </c>
      <c r="AA306" s="0" t="n">
        <f aca="false">Z306*EXP((Inputs!$B$6-Inputs!$B$7-0.5*Inputs!$B$8^2)*$B$2+Inputs!$B$8*SQRT($B$2)*MC_Shocks!Y303)</f>
        <v>571.065848786097</v>
      </c>
      <c r="AB306" s="0" t="n">
        <f aca="false">AA306*EXP((Inputs!$B$6-Inputs!$B$7-0.5*Inputs!$B$8^2)*$B$2+Inputs!$B$8*SQRT($B$2)*MC_Shocks!Z303)</f>
        <v>570.283469203357</v>
      </c>
      <c r="AC306" s="0" t="n">
        <f aca="false">AB306*EXP((Inputs!$B$6-Inputs!$B$7-0.5*Inputs!$B$8^2)*$B$2+Inputs!$B$8*SQRT($B$2)*MC_Shocks!AA303)</f>
        <v>566.109448803737</v>
      </c>
      <c r="AD306" s="0" t="n">
        <f aca="false">AC306*EXP((Inputs!$B$6-Inputs!$B$7-0.5*Inputs!$B$8^2)*$B$2+Inputs!$B$8*SQRT($B$2)*MC_Shocks!AB303)</f>
        <v>566.106715114712</v>
      </c>
      <c r="AE306" s="0" t="n">
        <f aca="false">AD306*EXP((Inputs!$B$6-Inputs!$B$7-0.5*Inputs!$B$8^2)*$B$2+Inputs!$B$8*SQRT($B$2)*MC_Shocks!AC303)</f>
        <v>553.422653273576</v>
      </c>
      <c r="AF306" s="0" t="n">
        <f aca="false">AE306*EXP((Inputs!$B$6-Inputs!$B$7-0.5*Inputs!$B$8^2)*$B$2+Inputs!$B$8*SQRT($B$2)*MC_Shocks!AD303)</f>
        <v>560.849871942476</v>
      </c>
      <c r="AG306" s="0" t="n">
        <f aca="false">AF306*EXP((Inputs!$B$6-Inputs!$B$7-0.5*Inputs!$B$8^2)*$B$2+Inputs!$B$8*SQRT($B$2)*MC_Shocks!AE303)</f>
        <v>556.211566612151</v>
      </c>
      <c r="AH306" s="0" t="n">
        <f aca="false">AG306*EXP((Inputs!$B$6-Inputs!$B$7-0.5*Inputs!$B$8^2)*$B$2+Inputs!$B$8*SQRT($B$2)*MC_Shocks!AF303)</f>
        <v>557.027101266575</v>
      </c>
      <c r="AI306" s="0" t="n">
        <f aca="false">AH306*EXP((Inputs!$B$6-Inputs!$B$7-0.5*Inputs!$B$8^2)*$B$2+Inputs!$B$8*SQRT($B$2)*MC_Shocks!AG303)</f>
        <v>553.678730541613</v>
      </c>
      <c r="AJ306" s="0" t="n">
        <f aca="false">AI306*EXP((Inputs!$B$6-Inputs!$B$7-0.5*Inputs!$B$8^2)*$B$2+Inputs!$B$8*SQRT($B$2)*MC_Shocks!AH303)</f>
        <v>551.795808147525</v>
      </c>
      <c r="AK306" s="0" t="n">
        <f aca="false">AJ306*EXP((Inputs!$B$6-Inputs!$B$7-0.5*Inputs!$B$8^2)*$B$2+Inputs!$B$8*SQRT($B$2)*MC_Shocks!AI303)</f>
        <v>555.06681411129</v>
      </c>
      <c r="AL306" s="0" t="n">
        <f aca="false">AK306*EXP((Inputs!$B$6-Inputs!$B$7-0.5*Inputs!$B$8^2)*$B$2+Inputs!$B$8*SQRT($B$2)*MC_Shocks!AJ303)</f>
        <v>554.111649899379</v>
      </c>
      <c r="AM306" s="0" t="n">
        <f aca="false">AL306*EXP((Inputs!$B$6-Inputs!$B$7-0.5*Inputs!$B$8^2)*$B$2+Inputs!$B$8*SQRT($B$2)*MC_Shocks!AK303)</f>
        <v>562.392040688239</v>
      </c>
      <c r="AN306" s="0" t="n">
        <f aca="false">AM306*EXP((Inputs!$B$6-Inputs!$B$7-0.5*Inputs!$B$8^2)*$B$2+Inputs!$B$8*SQRT($B$2)*MC_Shocks!AL303)</f>
        <v>559.759919611201</v>
      </c>
      <c r="AO306" s="0" t="n">
        <f aca="false">AN306*EXP((Inputs!$B$6-Inputs!$B$7-0.5*Inputs!$B$8^2)*$B$2+Inputs!$B$8*SQRT($B$2)*MC_Shocks!AM303)</f>
        <v>558.490174147052</v>
      </c>
      <c r="AP306" s="0" t="n">
        <f aca="false">AO306*EXP((Inputs!$B$6-Inputs!$B$7-0.5*Inputs!$B$8^2)*$B$2+Inputs!$B$8*SQRT($B$2)*MC_Shocks!AN303)</f>
        <v>555.720175774722</v>
      </c>
      <c r="AQ306" s="0" t="n">
        <f aca="false">AP306*EXP((Inputs!$B$6-Inputs!$B$7-0.5*Inputs!$B$8^2)*$B$2+Inputs!$B$8*SQRT($B$2)*MC_Shocks!AO303)</f>
        <v>551.12696158578</v>
      </c>
      <c r="AR306" s="0" t="n">
        <f aca="false">AQ306*EXP((Inputs!$B$6-Inputs!$B$7-0.5*Inputs!$B$8^2)*$B$2+Inputs!$B$8*SQRT($B$2)*MC_Shocks!AP303)</f>
        <v>549.573881359102</v>
      </c>
      <c r="AS306" s="0" t="n">
        <f aca="false">AR306*EXP((Inputs!$B$6-Inputs!$B$7-0.5*Inputs!$B$8^2)*$B$2+Inputs!$B$8*SQRT($B$2)*MC_Shocks!AQ303)</f>
        <v>548.980409501971</v>
      </c>
      <c r="AT306" s="0" t="n">
        <f aca="false">AS306*EXP((Inputs!$B$6-Inputs!$B$7-0.5*Inputs!$B$8^2)*$B$2+Inputs!$B$8*SQRT($B$2)*MC_Shocks!AR303)</f>
        <v>552.883088161114</v>
      </c>
      <c r="AU306" s="0" t="n">
        <f aca="false">AT306*EXP((Inputs!$B$6-Inputs!$B$7-0.5*Inputs!$B$8^2)*$B$2+Inputs!$B$8*SQRT($B$2)*MC_Shocks!AS303)</f>
        <v>556.068179983067</v>
      </c>
      <c r="AV306" s="0" t="n">
        <f aca="false">AU306*EXP((Inputs!$B$6-Inputs!$B$7-0.5*Inputs!$B$8^2)*$B$2+Inputs!$B$8*SQRT($B$2)*MC_Shocks!AT303)</f>
        <v>550.909704961316</v>
      </c>
      <c r="AW306" s="0" t="n">
        <f aca="false">AV306*EXP((Inputs!$B$6-Inputs!$B$7-0.5*Inputs!$B$8^2)*$B$2+Inputs!$B$8*SQRT($B$2)*MC_Shocks!AU303)</f>
        <v>544.719430600466</v>
      </c>
      <c r="AX306" s="0" t="n">
        <f aca="false">AW306*EXP((Inputs!$B$6-Inputs!$B$7-0.5*Inputs!$B$8^2)*$B$2+Inputs!$B$8*SQRT($B$2)*MC_Shocks!AV303)</f>
        <v>545.800816577103</v>
      </c>
      <c r="AY306" s="0" t="n">
        <f aca="false">AX306*EXP((Inputs!$B$6-Inputs!$B$7-0.5*Inputs!$B$8^2)*$B$2+Inputs!$B$8*SQRT($B$2)*MC_Shocks!AW303)</f>
        <v>545.65313724626</v>
      </c>
      <c r="AZ306" s="0" t="n">
        <f aca="false">AY306*EXP((Inputs!$B$6-Inputs!$B$7-0.5*Inputs!$B$8^2)*$B$2+Inputs!$B$8*SQRT($B$2)*MC_Shocks!AX303)</f>
        <v>549.634819058637</v>
      </c>
      <c r="BA306" s="0" t="n">
        <f aca="false">AZ306*EXP((Inputs!$B$6-Inputs!$B$7-0.5*Inputs!$B$8^2)*$B$2+Inputs!$B$8*SQRT($B$2)*MC_Shocks!AY303)</f>
        <v>544.596408668067</v>
      </c>
      <c r="BB306" s="0" t="n">
        <f aca="false">BA306*EXP((Inputs!$B$6-Inputs!$B$7-0.5*Inputs!$B$8^2)*$B$2+Inputs!$B$8*SQRT($B$2)*MC_Shocks!AZ303)</f>
        <v>541.780310340452</v>
      </c>
      <c r="BC306" s="0" t="n">
        <f aca="false">BB306*EXP((Inputs!$B$6-Inputs!$B$7-0.5*Inputs!$B$8^2)*$B$2+Inputs!$B$8*SQRT($B$2)*MC_Shocks!BA303)</f>
        <v>533.551347892842</v>
      </c>
      <c r="BD306" s="0" t="n">
        <f aca="false">BC306*EXP((Inputs!$B$6-Inputs!$B$7-0.5*Inputs!$B$8^2)*$B$2+Inputs!$B$8*SQRT($B$2)*MC_Shocks!BB303)</f>
        <v>537.332639824255</v>
      </c>
      <c r="BE306" s="0" t="n">
        <f aca="false">BD306*EXP((Inputs!$B$6-Inputs!$B$7-0.5*Inputs!$B$8^2)*$B$2+Inputs!$B$8*SQRT($B$2)*MC_Shocks!BC303)</f>
        <v>538.997209317607</v>
      </c>
      <c r="BF306" s="0" t="n">
        <f aca="false">BE306*EXP((Inputs!$B$6-Inputs!$B$7-0.5*Inputs!$B$8^2)*$B$2+Inputs!$B$8*SQRT($B$2)*MC_Shocks!BD303)</f>
        <v>538.059242150268</v>
      </c>
      <c r="BG306" s="0" t="n">
        <f aca="false">BF306*EXP((Inputs!$B$6-Inputs!$B$7-0.5*Inputs!$B$8^2)*$B$2+Inputs!$B$8*SQRT($B$2)*MC_Shocks!BE303)</f>
        <v>535.357324952182</v>
      </c>
      <c r="BH306" s="0" t="n">
        <f aca="false">BG306*EXP((Inputs!$B$6-Inputs!$B$7-0.5*Inputs!$B$8^2)*$B$2+Inputs!$B$8*SQRT($B$2)*MC_Shocks!BF303)</f>
        <v>536.324630539604</v>
      </c>
      <c r="BI306" s="0" t="n">
        <f aca="false">BH306*EXP((Inputs!$B$6-Inputs!$B$7-0.5*Inputs!$B$8^2)*$B$2+Inputs!$B$8*SQRT($B$2)*MC_Shocks!BG303)</f>
        <v>540.102602269499</v>
      </c>
      <c r="BJ306" s="0" t="n">
        <f aca="false">BI306*EXP((Inputs!$B$6-Inputs!$B$7-0.5*Inputs!$B$8^2)*$B$2+Inputs!$B$8*SQRT($B$2)*MC_Shocks!BH303)</f>
        <v>536.389878487954</v>
      </c>
      <c r="BK306" s="0" t="n">
        <f aca="false">BJ306*EXP((Inputs!$B$6-Inputs!$B$7-0.5*Inputs!$B$8^2)*$B$2+Inputs!$B$8*SQRT($B$2)*MC_Shocks!BI303)</f>
        <v>533.380402800173</v>
      </c>
      <c r="BL306" s="0" t="n">
        <f aca="false">BK306*EXP((Inputs!$B$6-Inputs!$B$7-0.5*Inputs!$B$8^2)*$B$2+Inputs!$B$8*SQRT($B$2)*MC_Shocks!BJ303)</f>
        <v>537.322227262925</v>
      </c>
      <c r="BM306" s="0" t="n">
        <f aca="false">BL306*EXP((Inputs!$B$6-Inputs!$B$7-0.5*Inputs!$B$8^2)*$B$2+Inputs!$B$8*SQRT($B$2)*MC_Shocks!BK303)</f>
        <v>531.625672297763</v>
      </c>
      <c r="BN306" s="0" t="n">
        <f aca="false">AVERAGE(C306:BM306)</f>
        <v>555.304369947027</v>
      </c>
      <c r="BO306" s="0" t="n">
        <f aca="false">MAX(B306:BM306)</f>
        <v>574.788024902344</v>
      </c>
      <c r="BP306" s="0" t="n">
        <f aca="false">MAX(BM306-Inputs!$B$4,0)</f>
        <v>0</v>
      </c>
      <c r="BQ306" s="0" t="n">
        <f aca="false">MAX(Inputs!$B$4-BM306,0)</f>
        <v>43.3743277022373</v>
      </c>
      <c r="BR306" s="0" t="n">
        <f aca="false">MAX(BN306-Inputs!$B$4,0)</f>
        <v>0</v>
      </c>
      <c r="BS306" s="0" t="n">
        <f aca="false">IF(BO306&gt;=Inputs!$B$9,0,MAX(BM306-Inputs!$B$4,0))</f>
        <v>0</v>
      </c>
    </row>
    <row r="307" customFormat="false" ht="15" hidden="false" customHeight="false" outlineLevel="0" collapsed="false">
      <c r="A307" s="0" t="n">
        <v>303</v>
      </c>
      <c r="B307" s="0" t="n">
        <f aca="false">Inputs!$B$3</f>
        <v>574.788024902344</v>
      </c>
      <c r="C307" s="0" t="n">
        <f aca="false">B307*EXP((Inputs!$B$6-Inputs!$B$7-0.5*Inputs!$B$8^2)*$B$2+Inputs!$B$8*SQRT($B$2)*MC_Shocks!A304)</f>
        <v>569.530596989074</v>
      </c>
      <c r="D307" s="0" t="n">
        <f aca="false">C307*EXP((Inputs!$B$6-Inputs!$B$7-0.5*Inputs!$B$8^2)*$B$2+Inputs!$B$8*SQRT($B$2)*MC_Shocks!B304)</f>
        <v>568.977827763654</v>
      </c>
      <c r="E307" s="0" t="n">
        <f aca="false">D307*EXP((Inputs!$B$6-Inputs!$B$7-0.5*Inputs!$B$8^2)*$B$2+Inputs!$B$8*SQRT($B$2)*MC_Shocks!C304)</f>
        <v>568.67230100954</v>
      </c>
      <c r="F307" s="0" t="n">
        <f aca="false">E307*EXP((Inputs!$B$6-Inputs!$B$7-0.5*Inputs!$B$8^2)*$B$2+Inputs!$B$8*SQRT($B$2)*MC_Shocks!D304)</f>
        <v>566.23169884783</v>
      </c>
      <c r="G307" s="0" t="n">
        <f aca="false">F307*EXP((Inputs!$B$6-Inputs!$B$7-0.5*Inputs!$B$8^2)*$B$2+Inputs!$B$8*SQRT($B$2)*MC_Shocks!E304)</f>
        <v>570.169417818272</v>
      </c>
      <c r="H307" s="0" t="n">
        <f aca="false">G307*EXP((Inputs!$B$6-Inputs!$B$7-0.5*Inputs!$B$8^2)*$B$2+Inputs!$B$8*SQRT($B$2)*MC_Shocks!F304)</f>
        <v>570.087370164276</v>
      </c>
      <c r="I307" s="0" t="n">
        <f aca="false">H307*EXP((Inputs!$B$6-Inputs!$B$7-0.5*Inputs!$B$8^2)*$B$2+Inputs!$B$8*SQRT($B$2)*MC_Shocks!G304)</f>
        <v>579.959766170972</v>
      </c>
      <c r="J307" s="0" t="n">
        <f aca="false">I307*EXP((Inputs!$B$6-Inputs!$B$7-0.5*Inputs!$B$8^2)*$B$2+Inputs!$B$8*SQRT($B$2)*MC_Shocks!H304)</f>
        <v>575.995686378756</v>
      </c>
      <c r="K307" s="0" t="n">
        <f aca="false">J307*EXP((Inputs!$B$6-Inputs!$B$7-0.5*Inputs!$B$8^2)*$B$2+Inputs!$B$8*SQRT($B$2)*MC_Shocks!I304)</f>
        <v>583.230084313482</v>
      </c>
      <c r="L307" s="0" t="n">
        <f aca="false">K307*EXP((Inputs!$B$6-Inputs!$B$7-0.5*Inputs!$B$8^2)*$B$2+Inputs!$B$8*SQRT($B$2)*MC_Shocks!J304)</f>
        <v>576.369830294256</v>
      </c>
      <c r="M307" s="0" t="n">
        <f aca="false">L307*EXP((Inputs!$B$6-Inputs!$B$7-0.5*Inputs!$B$8^2)*$B$2+Inputs!$B$8*SQRT($B$2)*MC_Shocks!K304)</f>
        <v>577.935735758856</v>
      </c>
      <c r="N307" s="0" t="n">
        <f aca="false">M307*EXP((Inputs!$B$6-Inputs!$B$7-0.5*Inputs!$B$8^2)*$B$2+Inputs!$B$8*SQRT($B$2)*MC_Shocks!L304)</f>
        <v>578.961598944629</v>
      </c>
      <c r="O307" s="0" t="n">
        <f aca="false">N307*EXP((Inputs!$B$6-Inputs!$B$7-0.5*Inputs!$B$8^2)*$B$2+Inputs!$B$8*SQRT($B$2)*MC_Shocks!M304)</f>
        <v>581.906783215182</v>
      </c>
      <c r="P307" s="0" t="n">
        <f aca="false">O307*EXP((Inputs!$B$6-Inputs!$B$7-0.5*Inputs!$B$8^2)*$B$2+Inputs!$B$8*SQRT($B$2)*MC_Shocks!N304)</f>
        <v>583.292979274636</v>
      </c>
      <c r="Q307" s="0" t="n">
        <f aca="false">P307*EXP((Inputs!$B$6-Inputs!$B$7-0.5*Inputs!$B$8^2)*$B$2+Inputs!$B$8*SQRT($B$2)*MC_Shocks!O304)</f>
        <v>576.820295297998</v>
      </c>
      <c r="R307" s="0" t="n">
        <f aca="false">Q307*EXP((Inputs!$B$6-Inputs!$B$7-0.5*Inputs!$B$8^2)*$B$2+Inputs!$B$8*SQRT($B$2)*MC_Shocks!P304)</f>
        <v>588.372816173543</v>
      </c>
      <c r="S307" s="0" t="n">
        <f aca="false">R307*EXP((Inputs!$B$6-Inputs!$B$7-0.5*Inputs!$B$8^2)*$B$2+Inputs!$B$8*SQRT($B$2)*MC_Shocks!Q304)</f>
        <v>582.497561534859</v>
      </c>
      <c r="T307" s="0" t="n">
        <f aca="false">S307*EXP((Inputs!$B$6-Inputs!$B$7-0.5*Inputs!$B$8^2)*$B$2+Inputs!$B$8*SQRT($B$2)*MC_Shocks!R304)</f>
        <v>580.992472033232</v>
      </c>
      <c r="U307" s="0" t="n">
        <f aca="false">T307*EXP((Inputs!$B$6-Inputs!$B$7-0.5*Inputs!$B$8^2)*$B$2+Inputs!$B$8*SQRT($B$2)*MC_Shocks!S304)</f>
        <v>586.637676570186</v>
      </c>
      <c r="V307" s="0" t="n">
        <f aca="false">U307*EXP((Inputs!$B$6-Inputs!$B$7-0.5*Inputs!$B$8^2)*$B$2+Inputs!$B$8*SQRT($B$2)*MC_Shocks!T304)</f>
        <v>591.719155115686</v>
      </c>
      <c r="W307" s="0" t="n">
        <f aca="false">V307*EXP((Inputs!$B$6-Inputs!$B$7-0.5*Inputs!$B$8^2)*$B$2+Inputs!$B$8*SQRT($B$2)*MC_Shocks!U304)</f>
        <v>583.957198218382</v>
      </c>
      <c r="X307" s="0" t="n">
        <f aca="false">W307*EXP((Inputs!$B$6-Inputs!$B$7-0.5*Inputs!$B$8^2)*$B$2+Inputs!$B$8*SQRT($B$2)*MC_Shocks!V304)</f>
        <v>588.409236537273</v>
      </c>
      <c r="Y307" s="0" t="n">
        <f aca="false">X307*EXP((Inputs!$B$6-Inputs!$B$7-0.5*Inputs!$B$8^2)*$B$2+Inputs!$B$8*SQRT($B$2)*MC_Shocks!W304)</f>
        <v>593.873597939277</v>
      </c>
      <c r="Z307" s="0" t="n">
        <f aca="false">Y307*EXP((Inputs!$B$6-Inputs!$B$7-0.5*Inputs!$B$8^2)*$B$2+Inputs!$B$8*SQRT($B$2)*MC_Shocks!X304)</f>
        <v>588.595125626188</v>
      </c>
      <c r="AA307" s="0" t="n">
        <f aca="false">Z307*EXP((Inputs!$B$6-Inputs!$B$7-0.5*Inputs!$B$8^2)*$B$2+Inputs!$B$8*SQRT($B$2)*MC_Shocks!Y304)</f>
        <v>587.07181538647</v>
      </c>
      <c r="AB307" s="0" t="n">
        <f aca="false">AA307*EXP((Inputs!$B$6-Inputs!$B$7-0.5*Inputs!$B$8^2)*$B$2+Inputs!$B$8*SQRT($B$2)*MC_Shocks!Z304)</f>
        <v>591.512023377905</v>
      </c>
      <c r="AC307" s="0" t="n">
        <f aca="false">AB307*EXP((Inputs!$B$6-Inputs!$B$7-0.5*Inputs!$B$8^2)*$B$2+Inputs!$B$8*SQRT($B$2)*MC_Shocks!AA304)</f>
        <v>590.552099007653</v>
      </c>
      <c r="AD307" s="0" t="n">
        <f aca="false">AC307*EXP((Inputs!$B$6-Inputs!$B$7-0.5*Inputs!$B$8^2)*$B$2+Inputs!$B$8*SQRT($B$2)*MC_Shocks!AB304)</f>
        <v>595.433340670776</v>
      </c>
      <c r="AE307" s="0" t="n">
        <f aca="false">AD307*EXP((Inputs!$B$6-Inputs!$B$7-0.5*Inputs!$B$8^2)*$B$2+Inputs!$B$8*SQRT($B$2)*MC_Shocks!AC304)</f>
        <v>590.311874817389</v>
      </c>
      <c r="AF307" s="0" t="n">
        <f aca="false">AE307*EXP((Inputs!$B$6-Inputs!$B$7-0.5*Inputs!$B$8^2)*$B$2+Inputs!$B$8*SQRT($B$2)*MC_Shocks!AD304)</f>
        <v>585.417642835628</v>
      </c>
      <c r="AG307" s="0" t="n">
        <f aca="false">AF307*EXP((Inputs!$B$6-Inputs!$B$7-0.5*Inputs!$B$8^2)*$B$2+Inputs!$B$8*SQRT($B$2)*MC_Shocks!AE304)</f>
        <v>583.007152776556</v>
      </c>
      <c r="AH307" s="0" t="n">
        <f aca="false">AG307*EXP((Inputs!$B$6-Inputs!$B$7-0.5*Inputs!$B$8^2)*$B$2+Inputs!$B$8*SQRT($B$2)*MC_Shocks!AF304)</f>
        <v>581.391716093056</v>
      </c>
      <c r="AI307" s="0" t="n">
        <f aca="false">AH307*EXP((Inputs!$B$6-Inputs!$B$7-0.5*Inputs!$B$8^2)*$B$2+Inputs!$B$8*SQRT($B$2)*MC_Shocks!AG304)</f>
        <v>573.379402356328</v>
      </c>
      <c r="AJ307" s="0" t="n">
        <f aca="false">AI307*EXP((Inputs!$B$6-Inputs!$B$7-0.5*Inputs!$B$8^2)*$B$2+Inputs!$B$8*SQRT($B$2)*MC_Shocks!AH304)</f>
        <v>573.434917383108</v>
      </c>
      <c r="AK307" s="0" t="n">
        <f aca="false">AJ307*EXP((Inputs!$B$6-Inputs!$B$7-0.5*Inputs!$B$8^2)*$B$2+Inputs!$B$8*SQRT($B$2)*MC_Shocks!AI304)</f>
        <v>578.891192033501</v>
      </c>
      <c r="AL307" s="0" t="n">
        <f aca="false">AK307*EXP((Inputs!$B$6-Inputs!$B$7-0.5*Inputs!$B$8^2)*$B$2+Inputs!$B$8*SQRT($B$2)*MC_Shocks!AJ304)</f>
        <v>576.885152749136</v>
      </c>
      <c r="AM307" s="0" t="n">
        <f aca="false">AL307*EXP((Inputs!$B$6-Inputs!$B$7-0.5*Inputs!$B$8^2)*$B$2+Inputs!$B$8*SQRT($B$2)*MC_Shocks!AK304)</f>
        <v>567.470634438944</v>
      </c>
      <c r="AN307" s="0" t="n">
        <f aca="false">AM307*EXP((Inputs!$B$6-Inputs!$B$7-0.5*Inputs!$B$8^2)*$B$2+Inputs!$B$8*SQRT($B$2)*MC_Shocks!AL304)</f>
        <v>572.111199791281</v>
      </c>
      <c r="AO307" s="0" t="n">
        <f aca="false">AN307*EXP((Inputs!$B$6-Inputs!$B$7-0.5*Inputs!$B$8^2)*$B$2+Inputs!$B$8*SQRT($B$2)*MC_Shocks!AM304)</f>
        <v>573.808189279191</v>
      </c>
      <c r="AP307" s="0" t="n">
        <f aca="false">AO307*EXP((Inputs!$B$6-Inputs!$B$7-0.5*Inputs!$B$8^2)*$B$2+Inputs!$B$8*SQRT($B$2)*MC_Shocks!AN304)</f>
        <v>571.969605654338</v>
      </c>
      <c r="AQ307" s="0" t="n">
        <f aca="false">AP307*EXP((Inputs!$B$6-Inputs!$B$7-0.5*Inputs!$B$8^2)*$B$2+Inputs!$B$8*SQRT($B$2)*MC_Shocks!AO304)</f>
        <v>572.268224705645</v>
      </c>
      <c r="AR307" s="0" t="n">
        <f aca="false">AQ307*EXP((Inputs!$B$6-Inputs!$B$7-0.5*Inputs!$B$8^2)*$B$2+Inputs!$B$8*SQRT($B$2)*MC_Shocks!AP304)</f>
        <v>576.799494434706</v>
      </c>
      <c r="AS307" s="0" t="n">
        <f aca="false">AR307*EXP((Inputs!$B$6-Inputs!$B$7-0.5*Inputs!$B$8^2)*$B$2+Inputs!$B$8*SQRT($B$2)*MC_Shocks!AQ304)</f>
        <v>571.742881575805</v>
      </c>
      <c r="AT307" s="0" t="n">
        <f aca="false">AS307*EXP((Inputs!$B$6-Inputs!$B$7-0.5*Inputs!$B$8^2)*$B$2+Inputs!$B$8*SQRT($B$2)*MC_Shocks!AR304)</f>
        <v>561.369266353925</v>
      </c>
      <c r="AU307" s="0" t="n">
        <f aca="false">AT307*EXP((Inputs!$B$6-Inputs!$B$7-0.5*Inputs!$B$8^2)*$B$2+Inputs!$B$8*SQRT($B$2)*MC_Shocks!AS304)</f>
        <v>560.549382097475</v>
      </c>
      <c r="AV307" s="0" t="n">
        <f aca="false">AU307*EXP((Inputs!$B$6-Inputs!$B$7-0.5*Inputs!$B$8^2)*$B$2+Inputs!$B$8*SQRT($B$2)*MC_Shocks!AT304)</f>
        <v>564.637317141873</v>
      </c>
      <c r="AW307" s="0" t="n">
        <f aca="false">AV307*EXP((Inputs!$B$6-Inputs!$B$7-0.5*Inputs!$B$8^2)*$B$2+Inputs!$B$8*SQRT($B$2)*MC_Shocks!AU304)</f>
        <v>571.6722168092</v>
      </c>
      <c r="AX307" s="0" t="n">
        <f aca="false">AW307*EXP((Inputs!$B$6-Inputs!$B$7-0.5*Inputs!$B$8^2)*$B$2+Inputs!$B$8*SQRT($B$2)*MC_Shocks!AV304)</f>
        <v>570.557295116635</v>
      </c>
      <c r="AY307" s="0" t="n">
        <f aca="false">AX307*EXP((Inputs!$B$6-Inputs!$B$7-0.5*Inputs!$B$8^2)*$B$2+Inputs!$B$8*SQRT($B$2)*MC_Shocks!AW304)</f>
        <v>565.636081426863</v>
      </c>
      <c r="AZ307" s="0" t="n">
        <f aca="false">AY307*EXP((Inputs!$B$6-Inputs!$B$7-0.5*Inputs!$B$8^2)*$B$2+Inputs!$B$8*SQRT($B$2)*MC_Shocks!AX304)</f>
        <v>563.561093912476</v>
      </c>
      <c r="BA307" s="0" t="n">
        <f aca="false">AZ307*EXP((Inputs!$B$6-Inputs!$B$7-0.5*Inputs!$B$8^2)*$B$2+Inputs!$B$8*SQRT($B$2)*MC_Shocks!AY304)</f>
        <v>563.625003837965</v>
      </c>
      <c r="BB307" s="0" t="n">
        <f aca="false">BA307*EXP((Inputs!$B$6-Inputs!$B$7-0.5*Inputs!$B$8^2)*$B$2+Inputs!$B$8*SQRT($B$2)*MC_Shocks!AZ304)</f>
        <v>566.31934919757</v>
      </c>
      <c r="BC307" s="0" t="n">
        <f aca="false">BB307*EXP((Inputs!$B$6-Inputs!$B$7-0.5*Inputs!$B$8^2)*$B$2+Inputs!$B$8*SQRT($B$2)*MC_Shocks!BA304)</f>
        <v>571.301196164064</v>
      </c>
      <c r="BD307" s="0" t="n">
        <f aca="false">BC307*EXP((Inputs!$B$6-Inputs!$B$7-0.5*Inputs!$B$8^2)*$B$2+Inputs!$B$8*SQRT($B$2)*MC_Shocks!BB304)</f>
        <v>567.584046245897</v>
      </c>
      <c r="BE307" s="0" t="n">
        <f aca="false">BD307*EXP((Inputs!$B$6-Inputs!$B$7-0.5*Inputs!$B$8^2)*$B$2+Inputs!$B$8*SQRT($B$2)*MC_Shocks!BC304)</f>
        <v>563.537709058612</v>
      </c>
      <c r="BF307" s="0" t="n">
        <f aca="false">BE307*EXP((Inputs!$B$6-Inputs!$B$7-0.5*Inputs!$B$8^2)*$B$2+Inputs!$B$8*SQRT($B$2)*MC_Shocks!BD304)</f>
        <v>570.544285696302</v>
      </c>
      <c r="BG307" s="0" t="n">
        <f aca="false">BF307*EXP((Inputs!$B$6-Inputs!$B$7-0.5*Inputs!$B$8^2)*$B$2+Inputs!$B$8*SQRT($B$2)*MC_Shocks!BE304)</f>
        <v>563.446839695463</v>
      </c>
      <c r="BH307" s="0" t="n">
        <f aca="false">BG307*EXP((Inputs!$B$6-Inputs!$B$7-0.5*Inputs!$B$8^2)*$B$2+Inputs!$B$8*SQRT($B$2)*MC_Shocks!BF304)</f>
        <v>560.939598773812</v>
      </c>
      <c r="BI307" s="0" t="n">
        <f aca="false">BH307*EXP((Inputs!$B$6-Inputs!$B$7-0.5*Inputs!$B$8^2)*$B$2+Inputs!$B$8*SQRT($B$2)*MC_Shocks!BG304)</f>
        <v>554.79830354753</v>
      </c>
      <c r="BJ307" s="0" t="n">
        <f aca="false">BI307*EXP((Inputs!$B$6-Inputs!$B$7-0.5*Inputs!$B$8^2)*$B$2+Inputs!$B$8*SQRT($B$2)*MC_Shocks!BH304)</f>
        <v>560.78972047246</v>
      </c>
      <c r="BK307" s="0" t="n">
        <f aca="false">BJ307*EXP((Inputs!$B$6-Inputs!$B$7-0.5*Inputs!$B$8^2)*$B$2+Inputs!$B$8*SQRT($B$2)*MC_Shocks!BI304)</f>
        <v>566.952407540652</v>
      </c>
      <c r="BL307" s="0" t="n">
        <f aca="false">BK307*EXP((Inputs!$B$6-Inputs!$B$7-0.5*Inputs!$B$8^2)*$B$2+Inputs!$B$8*SQRT($B$2)*MC_Shocks!BJ304)</f>
        <v>567.676354735857</v>
      </c>
      <c r="BM307" s="0" t="n">
        <f aca="false">BL307*EXP((Inputs!$B$6-Inputs!$B$7-0.5*Inputs!$B$8^2)*$B$2+Inputs!$B$8*SQRT($B$2)*MC_Shocks!BK304)</f>
        <v>565.469984759827</v>
      </c>
      <c r="BN307" s="0" t="n">
        <f aca="false">AVERAGE(C307:BM307)</f>
        <v>575.041632126062</v>
      </c>
      <c r="BO307" s="0" t="n">
        <f aca="false">MAX(B307:BM307)</f>
        <v>595.433340670776</v>
      </c>
      <c r="BP307" s="0" t="n">
        <f aca="false">MAX(BM307-Inputs!$B$4,0)</f>
        <v>0</v>
      </c>
      <c r="BQ307" s="0" t="n">
        <f aca="false">MAX(Inputs!$B$4-BM307,0)</f>
        <v>9.53001524017282</v>
      </c>
      <c r="BR307" s="0" t="n">
        <f aca="false">MAX(BN307-Inputs!$B$4,0)</f>
        <v>0.0416321260621544</v>
      </c>
      <c r="BS307" s="0" t="n">
        <f aca="false">IF(BO307&gt;=Inputs!$B$9,0,MAX(BM307-Inputs!$B$4,0))</f>
        <v>0</v>
      </c>
    </row>
    <row r="308" customFormat="false" ht="15" hidden="false" customHeight="false" outlineLevel="0" collapsed="false">
      <c r="A308" s="0" t="n">
        <v>304</v>
      </c>
      <c r="B308" s="0" t="n">
        <f aca="false">Inputs!$B$3</f>
        <v>574.788024902344</v>
      </c>
      <c r="C308" s="0" t="n">
        <f aca="false">B308*EXP((Inputs!$B$6-Inputs!$B$7-0.5*Inputs!$B$8^2)*$B$2+Inputs!$B$8*SQRT($B$2)*MC_Shocks!A305)</f>
        <v>566.708571237284</v>
      </c>
      <c r="D308" s="0" t="n">
        <f aca="false">C308*EXP((Inputs!$B$6-Inputs!$B$7-0.5*Inputs!$B$8^2)*$B$2+Inputs!$B$8*SQRT($B$2)*MC_Shocks!B305)</f>
        <v>563.596302290495</v>
      </c>
      <c r="E308" s="0" t="n">
        <f aca="false">D308*EXP((Inputs!$B$6-Inputs!$B$7-0.5*Inputs!$B$8^2)*$B$2+Inputs!$B$8*SQRT($B$2)*MC_Shocks!C305)</f>
        <v>564.735640055518</v>
      </c>
      <c r="F308" s="0" t="n">
        <f aca="false">E308*EXP((Inputs!$B$6-Inputs!$B$7-0.5*Inputs!$B$8^2)*$B$2+Inputs!$B$8*SQRT($B$2)*MC_Shocks!D305)</f>
        <v>569.406279202102</v>
      </c>
      <c r="G308" s="0" t="n">
        <f aca="false">F308*EXP((Inputs!$B$6-Inputs!$B$7-0.5*Inputs!$B$8^2)*$B$2+Inputs!$B$8*SQRT($B$2)*MC_Shocks!E305)</f>
        <v>563.930481247348</v>
      </c>
      <c r="H308" s="0" t="n">
        <f aca="false">G308*EXP((Inputs!$B$6-Inputs!$B$7-0.5*Inputs!$B$8^2)*$B$2+Inputs!$B$8*SQRT($B$2)*MC_Shocks!F305)</f>
        <v>568.316386379395</v>
      </c>
      <c r="I308" s="0" t="n">
        <f aca="false">H308*EXP((Inputs!$B$6-Inputs!$B$7-0.5*Inputs!$B$8^2)*$B$2+Inputs!$B$8*SQRT($B$2)*MC_Shocks!G305)</f>
        <v>561.074688997942</v>
      </c>
      <c r="J308" s="0" t="n">
        <f aca="false">I308*EXP((Inputs!$B$6-Inputs!$B$7-0.5*Inputs!$B$8^2)*$B$2+Inputs!$B$8*SQRT($B$2)*MC_Shocks!H305)</f>
        <v>562.394956238302</v>
      </c>
      <c r="K308" s="0" t="n">
        <f aca="false">J308*EXP((Inputs!$B$6-Inputs!$B$7-0.5*Inputs!$B$8^2)*$B$2+Inputs!$B$8*SQRT($B$2)*MC_Shocks!I305)</f>
        <v>555.39561207873</v>
      </c>
      <c r="L308" s="0" t="n">
        <f aca="false">K308*EXP((Inputs!$B$6-Inputs!$B$7-0.5*Inputs!$B$8^2)*$B$2+Inputs!$B$8*SQRT($B$2)*MC_Shocks!J305)</f>
        <v>552.464438521848</v>
      </c>
      <c r="M308" s="0" t="n">
        <f aca="false">L308*EXP((Inputs!$B$6-Inputs!$B$7-0.5*Inputs!$B$8^2)*$B$2+Inputs!$B$8*SQRT($B$2)*MC_Shocks!K305)</f>
        <v>553.117343962254</v>
      </c>
      <c r="N308" s="0" t="n">
        <f aca="false">M308*EXP((Inputs!$B$6-Inputs!$B$7-0.5*Inputs!$B$8^2)*$B$2+Inputs!$B$8*SQRT($B$2)*MC_Shocks!L305)</f>
        <v>555.453475506904</v>
      </c>
      <c r="O308" s="0" t="n">
        <f aca="false">N308*EXP((Inputs!$B$6-Inputs!$B$7-0.5*Inputs!$B$8^2)*$B$2+Inputs!$B$8*SQRT($B$2)*MC_Shocks!M305)</f>
        <v>557.010220925182</v>
      </c>
      <c r="P308" s="0" t="n">
        <f aca="false">O308*EXP((Inputs!$B$6-Inputs!$B$7-0.5*Inputs!$B$8^2)*$B$2+Inputs!$B$8*SQRT($B$2)*MC_Shocks!N305)</f>
        <v>555.17317817499</v>
      </c>
      <c r="Q308" s="0" t="n">
        <f aca="false">P308*EXP((Inputs!$B$6-Inputs!$B$7-0.5*Inputs!$B$8^2)*$B$2+Inputs!$B$8*SQRT($B$2)*MC_Shocks!O305)</f>
        <v>554.885810684873</v>
      </c>
      <c r="R308" s="0" t="n">
        <f aca="false">Q308*EXP((Inputs!$B$6-Inputs!$B$7-0.5*Inputs!$B$8^2)*$B$2+Inputs!$B$8*SQRT($B$2)*MC_Shocks!P305)</f>
        <v>557.558458710257</v>
      </c>
      <c r="S308" s="0" t="n">
        <f aca="false">R308*EXP((Inputs!$B$6-Inputs!$B$7-0.5*Inputs!$B$8^2)*$B$2+Inputs!$B$8*SQRT($B$2)*MC_Shocks!Q305)</f>
        <v>558.34420762306</v>
      </c>
      <c r="T308" s="0" t="n">
        <f aca="false">S308*EXP((Inputs!$B$6-Inputs!$B$7-0.5*Inputs!$B$8^2)*$B$2+Inputs!$B$8*SQRT($B$2)*MC_Shocks!R305)</f>
        <v>558.048910042663</v>
      </c>
      <c r="U308" s="0" t="n">
        <f aca="false">T308*EXP((Inputs!$B$6-Inputs!$B$7-0.5*Inputs!$B$8^2)*$B$2+Inputs!$B$8*SQRT($B$2)*MC_Shocks!S305)</f>
        <v>567.606333251513</v>
      </c>
      <c r="V308" s="0" t="n">
        <f aca="false">U308*EXP((Inputs!$B$6-Inputs!$B$7-0.5*Inputs!$B$8^2)*$B$2+Inputs!$B$8*SQRT($B$2)*MC_Shocks!T305)</f>
        <v>565.600388300453</v>
      </c>
      <c r="W308" s="0" t="n">
        <f aca="false">V308*EXP((Inputs!$B$6-Inputs!$B$7-0.5*Inputs!$B$8^2)*$B$2+Inputs!$B$8*SQRT($B$2)*MC_Shocks!U305)</f>
        <v>570.067183159011</v>
      </c>
      <c r="X308" s="0" t="n">
        <f aca="false">W308*EXP((Inputs!$B$6-Inputs!$B$7-0.5*Inputs!$B$8^2)*$B$2+Inputs!$B$8*SQRT($B$2)*MC_Shocks!V305)</f>
        <v>575.361125347543</v>
      </c>
      <c r="Y308" s="0" t="n">
        <f aca="false">X308*EXP((Inputs!$B$6-Inputs!$B$7-0.5*Inputs!$B$8^2)*$B$2+Inputs!$B$8*SQRT($B$2)*MC_Shocks!W305)</f>
        <v>583.16948289391</v>
      </c>
      <c r="Z308" s="0" t="n">
        <f aca="false">Y308*EXP((Inputs!$B$6-Inputs!$B$7-0.5*Inputs!$B$8^2)*$B$2+Inputs!$B$8*SQRT($B$2)*MC_Shocks!X305)</f>
        <v>591.583629704846</v>
      </c>
      <c r="AA308" s="0" t="n">
        <f aca="false">Z308*EXP((Inputs!$B$6-Inputs!$B$7-0.5*Inputs!$B$8^2)*$B$2+Inputs!$B$8*SQRT($B$2)*MC_Shocks!Y305)</f>
        <v>598.035489453123</v>
      </c>
      <c r="AB308" s="0" t="n">
        <f aca="false">AA308*EXP((Inputs!$B$6-Inputs!$B$7-0.5*Inputs!$B$8^2)*$B$2+Inputs!$B$8*SQRT($B$2)*MC_Shocks!Z305)</f>
        <v>601.465430980263</v>
      </c>
      <c r="AC308" s="0" t="n">
        <f aca="false">AB308*EXP((Inputs!$B$6-Inputs!$B$7-0.5*Inputs!$B$8^2)*$B$2+Inputs!$B$8*SQRT($B$2)*MC_Shocks!AA305)</f>
        <v>592.273346103368</v>
      </c>
      <c r="AD308" s="0" t="n">
        <f aca="false">AC308*EXP((Inputs!$B$6-Inputs!$B$7-0.5*Inputs!$B$8^2)*$B$2+Inputs!$B$8*SQRT($B$2)*MC_Shocks!AB305)</f>
        <v>594.805447013079</v>
      </c>
      <c r="AE308" s="0" t="n">
        <f aca="false">AD308*EXP((Inputs!$B$6-Inputs!$B$7-0.5*Inputs!$B$8^2)*$B$2+Inputs!$B$8*SQRT($B$2)*MC_Shocks!AC305)</f>
        <v>594.023342260003</v>
      </c>
      <c r="AF308" s="0" t="n">
        <f aca="false">AE308*EXP((Inputs!$B$6-Inputs!$B$7-0.5*Inputs!$B$8^2)*$B$2+Inputs!$B$8*SQRT($B$2)*MC_Shocks!AD305)</f>
        <v>592.194980628897</v>
      </c>
      <c r="AG308" s="0" t="n">
        <f aca="false">AF308*EXP((Inputs!$B$6-Inputs!$B$7-0.5*Inputs!$B$8^2)*$B$2+Inputs!$B$8*SQRT($B$2)*MC_Shocks!AE305)</f>
        <v>591.635379742755</v>
      </c>
      <c r="AH308" s="0" t="n">
        <f aca="false">AG308*EXP((Inputs!$B$6-Inputs!$B$7-0.5*Inputs!$B$8^2)*$B$2+Inputs!$B$8*SQRT($B$2)*MC_Shocks!AF305)</f>
        <v>592.054810678165</v>
      </c>
      <c r="AI308" s="0" t="n">
        <f aca="false">AH308*EXP((Inputs!$B$6-Inputs!$B$7-0.5*Inputs!$B$8^2)*$B$2+Inputs!$B$8*SQRT($B$2)*MC_Shocks!AG305)</f>
        <v>597.751886722013</v>
      </c>
      <c r="AJ308" s="0" t="n">
        <f aca="false">AI308*EXP((Inputs!$B$6-Inputs!$B$7-0.5*Inputs!$B$8^2)*$B$2+Inputs!$B$8*SQRT($B$2)*MC_Shocks!AH305)</f>
        <v>590.966858470468</v>
      </c>
      <c r="AK308" s="0" t="n">
        <f aca="false">AJ308*EXP((Inputs!$B$6-Inputs!$B$7-0.5*Inputs!$B$8^2)*$B$2+Inputs!$B$8*SQRT($B$2)*MC_Shocks!AI305)</f>
        <v>582.60990517389</v>
      </c>
      <c r="AL308" s="0" t="n">
        <f aca="false">AK308*EXP((Inputs!$B$6-Inputs!$B$7-0.5*Inputs!$B$8^2)*$B$2+Inputs!$B$8*SQRT($B$2)*MC_Shocks!AJ305)</f>
        <v>590.494687824295</v>
      </c>
      <c r="AM308" s="0" t="n">
        <f aca="false">AL308*EXP((Inputs!$B$6-Inputs!$B$7-0.5*Inputs!$B$8^2)*$B$2+Inputs!$B$8*SQRT($B$2)*MC_Shocks!AK305)</f>
        <v>595.367311962051</v>
      </c>
      <c r="AN308" s="0" t="n">
        <f aca="false">AM308*EXP((Inputs!$B$6-Inputs!$B$7-0.5*Inputs!$B$8^2)*$B$2+Inputs!$B$8*SQRT($B$2)*MC_Shocks!AL305)</f>
        <v>596.746618304267</v>
      </c>
      <c r="AO308" s="0" t="n">
        <f aca="false">AN308*EXP((Inputs!$B$6-Inputs!$B$7-0.5*Inputs!$B$8^2)*$B$2+Inputs!$B$8*SQRT($B$2)*MC_Shocks!AM305)</f>
        <v>601.386947476925</v>
      </c>
      <c r="AP308" s="0" t="n">
        <f aca="false">AO308*EXP((Inputs!$B$6-Inputs!$B$7-0.5*Inputs!$B$8^2)*$B$2+Inputs!$B$8*SQRT($B$2)*MC_Shocks!AN305)</f>
        <v>599.034438316085</v>
      </c>
      <c r="AQ308" s="0" t="n">
        <f aca="false">AP308*EXP((Inputs!$B$6-Inputs!$B$7-0.5*Inputs!$B$8^2)*$B$2+Inputs!$B$8*SQRT($B$2)*MC_Shocks!AO305)</f>
        <v>602.562125046222</v>
      </c>
      <c r="AR308" s="0" t="n">
        <f aca="false">AQ308*EXP((Inputs!$B$6-Inputs!$B$7-0.5*Inputs!$B$8^2)*$B$2+Inputs!$B$8*SQRT($B$2)*MC_Shocks!AP305)</f>
        <v>592.35717823941</v>
      </c>
      <c r="AS308" s="0" t="n">
        <f aca="false">AR308*EXP((Inputs!$B$6-Inputs!$B$7-0.5*Inputs!$B$8^2)*$B$2+Inputs!$B$8*SQRT($B$2)*MC_Shocks!AQ305)</f>
        <v>586.844305347919</v>
      </c>
      <c r="AT308" s="0" t="n">
        <f aca="false">AS308*EXP((Inputs!$B$6-Inputs!$B$7-0.5*Inputs!$B$8^2)*$B$2+Inputs!$B$8*SQRT($B$2)*MC_Shocks!AR305)</f>
        <v>585.91078441643</v>
      </c>
      <c r="AU308" s="0" t="n">
        <f aca="false">AT308*EXP((Inputs!$B$6-Inputs!$B$7-0.5*Inputs!$B$8^2)*$B$2+Inputs!$B$8*SQRT($B$2)*MC_Shocks!AS305)</f>
        <v>581.211558455697</v>
      </c>
      <c r="AV308" s="0" t="n">
        <f aca="false">AU308*EXP((Inputs!$B$6-Inputs!$B$7-0.5*Inputs!$B$8^2)*$B$2+Inputs!$B$8*SQRT($B$2)*MC_Shocks!AT305)</f>
        <v>576.189201464605</v>
      </c>
      <c r="AW308" s="0" t="n">
        <f aca="false">AV308*EXP((Inputs!$B$6-Inputs!$B$7-0.5*Inputs!$B$8^2)*$B$2+Inputs!$B$8*SQRT($B$2)*MC_Shocks!AU305)</f>
        <v>578.827313001754</v>
      </c>
      <c r="AX308" s="0" t="n">
        <f aca="false">AW308*EXP((Inputs!$B$6-Inputs!$B$7-0.5*Inputs!$B$8^2)*$B$2+Inputs!$B$8*SQRT($B$2)*MC_Shocks!AV305)</f>
        <v>582.642348054356</v>
      </c>
      <c r="AY308" s="0" t="n">
        <f aca="false">AX308*EXP((Inputs!$B$6-Inputs!$B$7-0.5*Inputs!$B$8^2)*$B$2+Inputs!$B$8*SQRT($B$2)*MC_Shocks!AW305)</f>
        <v>582.33620442308</v>
      </c>
      <c r="AZ308" s="0" t="n">
        <f aca="false">AY308*EXP((Inputs!$B$6-Inputs!$B$7-0.5*Inputs!$B$8^2)*$B$2+Inputs!$B$8*SQRT($B$2)*MC_Shocks!AX305)</f>
        <v>578.423878516293</v>
      </c>
      <c r="BA308" s="0" t="n">
        <f aca="false">AZ308*EXP((Inputs!$B$6-Inputs!$B$7-0.5*Inputs!$B$8^2)*$B$2+Inputs!$B$8*SQRT($B$2)*MC_Shocks!AY305)</f>
        <v>577.840639664024</v>
      </c>
      <c r="BB308" s="0" t="n">
        <f aca="false">BA308*EXP((Inputs!$B$6-Inputs!$B$7-0.5*Inputs!$B$8^2)*$B$2+Inputs!$B$8*SQRT($B$2)*MC_Shocks!AZ305)</f>
        <v>585.170173621644</v>
      </c>
      <c r="BC308" s="0" t="n">
        <f aca="false">BB308*EXP((Inputs!$B$6-Inputs!$B$7-0.5*Inputs!$B$8^2)*$B$2+Inputs!$B$8*SQRT($B$2)*MC_Shocks!BA305)</f>
        <v>588.964436701512</v>
      </c>
      <c r="BD308" s="0" t="n">
        <f aca="false">BC308*EXP((Inputs!$B$6-Inputs!$B$7-0.5*Inputs!$B$8^2)*$B$2+Inputs!$B$8*SQRT($B$2)*MC_Shocks!BB305)</f>
        <v>589.365747405412</v>
      </c>
      <c r="BE308" s="0" t="n">
        <f aca="false">BD308*EXP((Inputs!$B$6-Inputs!$B$7-0.5*Inputs!$B$8^2)*$B$2+Inputs!$B$8*SQRT($B$2)*MC_Shocks!BC305)</f>
        <v>589.775251267882</v>
      </c>
      <c r="BF308" s="0" t="n">
        <f aca="false">BE308*EXP((Inputs!$B$6-Inputs!$B$7-0.5*Inputs!$B$8^2)*$B$2+Inputs!$B$8*SQRT($B$2)*MC_Shocks!BD305)</f>
        <v>580.672991974345</v>
      </c>
      <c r="BG308" s="0" t="n">
        <f aca="false">BF308*EXP((Inputs!$B$6-Inputs!$B$7-0.5*Inputs!$B$8^2)*$B$2+Inputs!$B$8*SQRT($B$2)*MC_Shocks!BE305)</f>
        <v>587.14809413706</v>
      </c>
      <c r="BH308" s="0" t="n">
        <f aca="false">BG308*EXP((Inputs!$B$6-Inputs!$B$7-0.5*Inputs!$B$8^2)*$B$2+Inputs!$B$8*SQRT($B$2)*MC_Shocks!BF305)</f>
        <v>584.85303054922</v>
      </c>
      <c r="BI308" s="0" t="n">
        <f aca="false">BH308*EXP((Inputs!$B$6-Inputs!$B$7-0.5*Inputs!$B$8^2)*$B$2+Inputs!$B$8*SQRT($B$2)*MC_Shocks!BG305)</f>
        <v>578.039287241849</v>
      </c>
      <c r="BJ308" s="0" t="n">
        <f aca="false">BI308*EXP((Inputs!$B$6-Inputs!$B$7-0.5*Inputs!$B$8^2)*$B$2+Inputs!$B$8*SQRT($B$2)*MC_Shocks!BH305)</f>
        <v>567.770247403906</v>
      </c>
      <c r="BK308" s="0" t="n">
        <f aca="false">BJ308*EXP((Inputs!$B$6-Inputs!$B$7-0.5*Inputs!$B$8^2)*$B$2+Inputs!$B$8*SQRT($B$2)*MC_Shocks!BI305)</f>
        <v>569.648349404388</v>
      </c>
      <c r="BL308" s="0" t="n">
        <f aca="false">BK308*EXP((Inputs!$B$6-Inputs!$B$7-0.5*Inputs!$B$8^2)*$B$2+Inputs!$B$8*SQRT($B$2)*MC_Shocks!BJ305)</f>
        <v>567.485430910396</v>
      </c>
      <c r="BM308" s="0" t="n">
        <f aca="false">BL308*EXP((Inputs!$B$6-Inputs!$B$7-0.5*Inputs!$B$8^2)*$B$2+Inputs!$B$8*SQRT($B$2)*MC_Shocks!BK305)</f>
        <v>564.979539747849</v>
      </c>
      <c r="BN308" s="0" t="n">
        <f aca="false">AVERAGE(C308:BM308)</f>
        <v>578.109017502243</v>
      </c>
      <c r="BO308" s="0" t="n">
        <f aca="false">MAX(B308:BM308)</f>
        <v>602.562125046222</v>
      </c>
      <c r="BP308" s="0" t="n">
        <f aca="false">MAX(BM308-Inputs!$B$4,0)</f>
        <v>0</v>
      </c>
      <c r="BQ308" s="0" t="n">
        <f aca="false">MAX(Inputs!$B$4-BM308,0)</f>
        <v>10.0204602521515</v>
      </c>
      <c r="BR308" s="0" t="n">
        <f aca="false">MAX(BN308-Inputs!$B$4,0)</f>
        <v>3.10901750224321</v>
      </c>
      <c r="BS308" s="0" t="n">
        <f aca="false">IF(BO308&gt;=Inputs!$B$9,0,MAX(BM308-Inputs!$B$4,0))</f>
        <v>0</v>
      </c>
    </row>
    <row r="309" customFormat="false" ht="15" hidden="false" customHeight="false" outlineLevel="0" collapsed="false">
      <c r="A309" s="0" t="n">
        <v>305</v>
      </c>
      <c r="B309" s="0" t="n">
        <f aca="false">Inputs!$B$3</f>
        <v>574.788024902344</v>
      </c>
      <c r="C309" s="0" t="n">
        <f aca="false">B309*EXP((Inputs!$B$6-Inputs!$B$7-0.5*Inputs!$B$8^2)*$B$2+Inputs!$B$8*SQRT($B$2)*MC_Shocks!A306)</f>
        <v>573.951500732003</v>
      </c>
      <c r="D309" s="0" t="n">
        <f aca="false">C309*EXP((Inputs!$B$6-Inputs!$B$7-0.5*Inputs!$B$8^2)*$B$2+Inputs!$B$8*SQRT($B$2)*MC_Shocks!B306)</f>
        <v>574.455917320778</v>
      </c>
      <c r="E309" s="0" t="n">
        <f aca="false">D309*EXP((Inputs!$B$6-Inputs!$B$7-0.5*Inputs!$B$8^2)*$B$2+Inputs!$B$8*SQRT($B$2)*MC_Shocks!C306)</f>
        <v>572.526552379003</v>
      </c>
      <c r="F309" s="0" t="n">
        <f aca="false">E309*EXP((Inputs!$B$6-Inputs!$B$7-0.5*Inputs!$B$8^2)*$B$2+Inputs!$B$8*SQRT($B$2)*MC_Shocks!D306)</f>
        <v>584.198984196705</v>
      </c>
      <c r="G309" s="0" t="n">
        <f aca="false">F309*EXP((Inputs!$B$6-Inputs!$B$7-0.5*Inputs!$B$8^2)*$B$2+Inputs!$B$8*SQRT($B$2)*MC_Shocks!E306)</f>
        <v>581.101330222037</v>
      </c>
      <c r="H309" s="0" t="n">
        <f aca="false">G309*EXP((Inputs!$B$6-Inputs!$B$7-0.5*Inputs!$B$8^2)*$B$2+Inputs!$B$8*SQRT($B$2)*MC_Shocks!F306)</f>
        <v>580.574721204327</v>
      </c>
      <c r="I309" s="0" t="n">
        <f aca="false">H309*EXP((Inputs!$B$6-Inputs!$B$7-0.5*Inputs!$B$8^2)*$B$2+Inputs!$B$8*SQRT($B$2)*MC_Shocks!G306)</f>
        <v>581.655136969992</v>
      </c>
      <c r="J309" s="0" t="n">
        <f aca="false">I309*EXP((Inputs!$B$6-Inputs!$B$7-0.5*Inputs!$B$8^2)*$B$2+Inputs!$B$8*SQRT($B$2)*MC_Shocks!H306)</f>
        <v>572.340660104357</v>
      </c>
      <c r="K309" s="0" t="n">
        <f aca="false">J309*EXP((Inputs!$B$6-Inputs!$B$7-0.5*Inputs!$B$8^2)*$B$2+Inputs!$B$8*SQRT($B$2)*MC_Shocks!I306)</f>
        <v>575.467599408795</v>
      </c>
      <c r="L309" s="0" t="n">
        <f aca="false">K309*EXP((Inputs!$B$6-Inputs!$B$7-0.5*Inputs!$B$8^2)*$B$2+Inputs!$B$8*SQRT($B$2)*MC_Shocks!J306)</f>
        <v>577.365110654363</v>
      </c>
      <c r="M309" s="0" t="n">
        <f aca="false">L309*EXP((Inputs!$B$6-Inputs!$B$7-0.5*Inputs!$B$8^2)*$B$2+Inputs!$B$8*SQRT($B$2)*MC_Shocks!K306)</f>
        <v>568.368657778234</v>
      </c>
      <c r="N309" s="0" t="n">
        <f aca="false">M309*EXP((Inputs!$B$6-Inputs!$B$7-0.5*Inputs!$B$8^2)*$B$2+Inputs!$B$8*SQRT($B$2)*MC_Shocks!L306)</f>
        <v>572.186673921308</v>
      </c>
      <c r="O309" s="0" t="n">
        <f aca="false">N309*EXP((Inputs!$B$6-Inputs!$B$7-0.5*Inputs!$B$8^2)*$B$2+Inputs!$B$8*SQRT($B$2)*MC_Shocks!M306)</f>
        <v>574.743389432868</v>
      </c>
      <c r="P309" s="0" t="n">
        <f aca="false">O309*EXP((Inputs!$B$6-Inputs!$B$7-0.5*Inputs!$B$8^2)*$B$2+Inputs!$B$8*SQRT($B$2)*MC_Shocks!N306)</f>
        <v>575.468410773718</v>
      </c>
      <c r="Q309" s="0" t="n">
        <f aca="false">P309*EXP((Inputs!$B$6-Inputs!$B$7-0.5*Inputs!$B$8^2)*$B$2+Inputs!$B$8*SQRT($B$2)*MC_Shocks!O306)</f>
        <v>571.697011277323</v>
      </c>
      <c r="R309" s="0" t="n">
        <f aca="false">Q309*EXP((Inputs!$B$6-Inputs!$B$7-0.5*Inputs!$B$8^2)*$B$2+Inputs!$B$8*SQRT($B$2)*MC_Shocks!P306)</f>
        <v>570.809191897773</v>
      </c>
      <c r="S309" s="0" t="n">
        <f aca="false">R309*EXP((Inputs!$B$6-Inputs!$B$7-0.5*Inputs!$B$8^2)*$B$2+Inputs!$B$8*SQRT($B$2)*MC_Shocks!Q306)</f>
        <v>576.746981362999</v>
      </c>
      <c r="T309" s="0" t="n">
        <f aca="false">S309*EXP((Inputs!$B$6-Inputs!$B$7-0.5*Inputs!$B$8^2)*$B$2+Inputs!$B$8*SQRT($B$2)*MC_Shocks!R306)</f>
        <v>579.241600945059</v>
      </c>
      <c r="U309" s="0" t="n">
        <f aca="false">T309*EXP((Inputs!$B$6-Inputs!$B$7-0.5*Inputs!$B$8^2)*$B$2+Inputs!$B$8*SQRT($B$2)*MC_Shocks!S306)</f>
        <v>582.094095083427</v>
      </c>
      <c r="V309" s="0" t="n">
        <f aca="false">U309*EXP((Inputs!$B$6-Inputs!$B$7-0.5*Inputs!$B$8^2)*$B$2+Inputs!$B$8*SQRT($B$2)*MC_Shocks!T306)</f>
        <v>582.505734087797</v>
      </c>
      <c r="W309" s="0" t="n">
        <f aca="false">V309*EXP((Inputs!$B$6-Inputs!$B$7-0.5*Inputs!$B$8^2)*$B$2+Inputs!$B$8*SQRT($B$2)*MC_Shocks!U306)</f>
        <v>580.595996379867</v>
      </c>
      <c r="X309" s="0" t="n">
        <f aca="false">W309*EXP((Inputs!$B$6-Inputs!$B$7-0.5*Inputs!$B$8^2)*$B$2+Inputs!$B$8*SQRT($B$2)*MC_Shocks!V306)</f>
        <v>578.727584450429</v>
      </c>
      <c r="Y309" s="0" t="n">
        <f aca="false">X309*EXP((Inputs!$B$6-Inputs!$B$7-0.5*Inputs!$B$8^2)*$B$2+Inputs!$B$8*SQRT($B$2)*MC_Shocks!W306)</f>
        <v>586.994372759466</v>
      </c>
      <c r="Z309" s="0" t="n">
        <f aca="false">Y309*EXP((Inputs!$B$6-Inputs!$B$7-0.5*Inputs!$B$8^2)*$B$2+Inputs!$B$8*SQRT($B$2)*MC_Shocks!X306)</f>
        <v>582.115777708017</v>
      </c>
      <c r="AA309" s="0" t="n">
        <f aca="false">Z309*EXP((Inputs!$B$6-Inputs!$B$7-0.5*Inputs!$B$8^2)*$B$2+Inputs!$B$8*SQRT($B$2)*MC_Shocks!Y306)</f>
        <v>581.00540958879</v>
      </c>
      <c r="AB309" s="0" t="n">
        <f aca="false">AA309*EXP((Inputs!$B$6-Inputs!$B$7-0.5*Inputs!$B$8^2)*$B$2+Inputs!$B$8*SQRT($B$2)*MC_Shocks!Z306)</f>
        <v>574.713098208372</v>
      </c>
      <c r="AC309" s="0" t="n">
        <f aca="false">AB309*EXP((Inputs!$B$6-Inputs!$B$7-0.5*Inputs!$B$8^2)*$B$2+Inputs!$B$8*SQRT($B$2)*MC_Shocks!AA306)</f>
        <v>572.745506806447</v>
      </c>
      <c r="AD309" s="0" t="n">
        <f aca="false">AC309*EXP((Inputs!$B$6-Inputs!$B$7-0.5*Inputs!$B$8^2)*$B$2+Inputs!$B$8*SQRT($B$2)*MC_Shocks!AB306)</f>
        <v>567.816925224038</v>
      </c>
      <c r="AE309" s="0" t="n">
        <f aca="false">AD309*EXP((Inputs!$B$6-Inputs!$B$7-0.5*Inputs!$B$8^2)*$B$2+Inputs!$B$8*SQRT($B$2)*MC_Shocks!AC306)</f>
        <v>565.772635810899</v>
      </c>
      <c r="AF309" s="0" t="n">
        <f aca="false">AE309*EXP((Inputs!$B$6-Inputs!$B$7-0.5*Inputs!$B$8^2)*$B$2+Inputs!$B$8*SQRT($B$2)*MC_Shocks!AD306)</f>
        <v>559.815388118892</v>
      </c>
      <c r="AG309" s="0" t="n">
        <f aca="false">AF309*EXP((Inputs!$B$6-Inputs!$B$7-0.5*Inputs!$B$8^2)*$B$2+Inputs!$B$8*SQRT($B$2)*MC_Shocks!AE306)</f>
        <v>557.553464454327</v>
      </c>
      <c r="AH309" s="0" t="n">
        <f aca="false">AG309*EXP((Inputs!$B$6-Inputs!$B$7-0.5*Inputs!$B$8^2)*$B$2+Inputs!$B$8*SQRT($B$2)*MC_Shocks!AF306)</f>
        <v>558.039352812389</v>
      </c>
      <c r="AI309" s="0" t="n">
        <f aca="false">AH309*EXP((Inputs!$B$6-Inputs!$B$7-0.5*Inputs!$B$8^2)*$B$2+Inputs!$B$8*SQRT($B$2)*MC_Shocks!AG306)</f>
        <v>548.121334847345</v>
      </c>
      <c r="AJ309" s="0" t="n">
        <f aca="false">AI309*EXP((Inputs!$B$6-Inputs!$B$7-0.5*Inputs!$B$8^2)*$B$2+Inputs!$B$8*SQRT($B$2)*MC_Shocks!AH306)</f>
        <v>544.32054328671</v>
      </c>
      <c r="AK309" s="0" t="n">
        <f aca="false">AJ309*EXP((Inputs!$B$6-Inputs!$B$7-0.5*Inputs!$B$8^2)*$B$2+Inputs!$B$8*SQRT($B$2)*MC_Shocks!AI306)</f>
        <v>541.899815942366</v>
      </c>
      <c r="AL309" s="0" t="n">
        <f aca="false">AK309*EXP((Inputs!$B$6-Inputs!$B$7-0.5*Inputs!$B$8^2)*$B$2+Inputs!$B$8*SQRT($B$2)*MC_Shocks!AJ306)</f>
        <v>547.465991495671</v>
      </c>
      <c r="AM309" s="0" t="n">
        <f aca="false">AL309*EXP((Inputs!$B$6-Inputs!$B$7-0.5*Inputs!$B$8^2)*$B$2+Inputs!$B$8*SQRT($B$2)*MC_Shocks!AK306)</f>
        <v>553.142008737026</v>
      </c>
      <c r="AN309" s="0" t="n">
        <f aca="false">AM309*EXP((Inputs!$B$6-Inputs!$B$7-0.5*Inputs!$B$8^2)*$B$2+Inputs!$B$8*SQRT($B$2)*MC_Shocks!AL306)</f>
        <v>551.911105620392</v>
      </c>
      <c r="AO309" s="0" t="n">
        <f aca="false">AN309*EXP((Inputs!$B$6-Inputs!$B$7-0.5*Inputs!$B$8^2)*$B$2+Inputs!$B$8*SQRT($B$2)*MC_Shocks!AM306)</f>
        <v>551.326342240757</v>
      </c>
      <c r="AP309" s="0" t="n">
        <f aca="false">AO309*EXP((Inputs!$B$6-Inputs!$B$7-0.5*Inputs!$B$8^2)*$B$2+Inputs!$B$8*SQRT($B$2)*MC_Shocks!AN306)</f>
        <v>554.071114791957</v>
      </c>
      <c r="AQ309" s="0" t="n">
        <f aca="false">AP309*EXP((Inputs!$B$6-Inputs!$B$7-0.5*Inputs!$B$8^2)*$B$2+Inputs!$B$8*SQRT($B$2)*MC_Shocks!AO306)</f>
        <v>553.503990678345</v>
      </c>
      <c r="AR309" s="0" t="n">
        <f aca="false">AQ309*EXP((Inputs!$B$6-Inputs!$B$7-0.5*Inputs!$B$8^2)*$B$2+Inputs!$B$8*SQRT($B$2)*MC_Shocks!AP306)</f>
        <v>546.623778059187</v>
      </c>
      <c r="AS309" s="0" t="n">
        <f aca="false">AR309*EXP((Inputs!$B$6-Inputs!$B$7-0.5*Inputs!$B$8^2)*$B$2+Inputs!$B$8*SQRT($B$2)*MC_Shocks!AQ306)</f>
        <v>543.667855867492</v>
      </c>
      <c r="AT309" s="0" t="n">
        <f aca="false">AS309*EXP((Inputs!$B$6-Inputs!$B$7-0.5*Inputs!$B$8^2)*$B$2+Inputs!$B$8*SQRT($B$2)*MC_Shocks!AR306)</f>
        <v>548.662997446208</v>
      </c>
      <c r="AU309" s="0" t="n">
        <f aca="false">AT309*EXP((Inputs!$B$6-Inputs!$B$7-0.5*Inputs!$B$8^2)*$B$2+Inputs!$B$8*SQRT($B$2)*MC_Shocks!AS306)</f>
        <v>549.200359188572</v>
      </c>
      <c r="AV309" s="0" t="n">
        <f aca="false">AU309*EXP((Inputs!$B$6-Inputs!$B$7-0.5*Inputs!$B$8^2)*$B$2+Inputs!$B$8*SQRT($B$2)*MC_Shocks!AT306)</f>
        <v>552.77078576796</v>
      </c>
      <c r="AW309" s="0" t="n">
        <f aca="false">AV309*EXP((Inputs!$B$6-Inputs!$B$7-0.5*Inputs!$B$8^2)*$B$2+Inputs!$B$8*SQRT($B$2)*MC_Shocks!AU306)</f>
        <v>554.525813989332</v>
      </c>
      <c r="AX309" s="0" t="n">
        <f aca="false">AW309*EXP((Inputs!$B$6-Inputs!$B$7-0.5*Inputs!$B$8^2)*$B$2+Inputs!$B$8*SQRT($B$2)*MC_Shocks!AV306)</f>
        <v>556.400792282256</v>
      </c>
      <c r="AY309" s="0" t="n">
        <f aca="false">AX309*EXP((Inputs!$B$6-Inputs!$B$7-0.5*Inputs!$B$8^2)*$B$2+Inputs!$B$8*SQRT($B$2)*MC_Shocks!AW306)</f>
        <v>558.565759967778</v>
      </c>
      <c r="AZ309" s="0" t="n">
        <f aca="false">AY309*EXP((Inputs!$B$6-Inputs!$B$7-0.5*Inputs!$B$8^2)*$B$2+Inputs!$B$8*SQRT($B$2)*MC_Shocks!AX306)</f>
        <v>564.208364077061</v>
      </c>
      <c r="BA309" s="0" t="n">
        <f aca="false">AZ309*EXP((Inputs!$B$6-Inputs!$B$7-0.5*Inputs!$B$8^2)*$B$2+Inputs!$B$8*SQRT($B$2)*MC_Shocks!AY306)</f>
        <v>564.833292704458</v>
      </c>
      <c r="BB309" s="0" t="n">
        <f aca="false">BA309*EXP((Inputs!$B$6-Inputs!$B$7-0.5*Inputs!$B$8^2)*$B$2+Inputs!$B$8*SQRT($B$2)*MC_Shocks!AZ306)</f>
        <v>567.40437710963</v>
      </c>
      <c r="BC309" s="0" t="n">
        <f aca="false">BB309*EXP((Inputs!$B$6-Inputs!$B$7-0.5*Inputs!$B$8^2)*$B$2+Inputs!$B$8*SQRT($B$2)*MC_Shocks!BA306)</f>
        <v>580.799595200991</v>
      </c>
      <c r="BD309" s="0" t="n">
        <f aca="false">BC309*EXP((Inputs!$B$6-Inputs!$B$7-0.5*Inputs!$B$8^2)*$B$2+Inputs!$B$8*SQRT($B$2)*MC_Shocks!BB306)</f>
        <v>571.471119438814</v>
      </c>
      <c r="BE309" s="0" t="n">
        <f aca="false">BD309*EXP((Inputs!$B$6-Inputs!$B$7-0.5*Inputs!$B$8^2)*$B$2+Inputs!$B$8*SQRT($B$2)*MC_Shocks!BC306)</f>
        <v>566.609927161416</v>
      </c>
      <c r="BF309" s="0" t="n">
        <f aca="false">BE309*EXP((Inputs!$B$6-Inputs!$B$7-0.5*Inputs!$B$8^2)*$B$2+Inputs!$B$8*SQRT($B$2)*MC_Shocks!BD306)</f>
        <v>568.357495662581</v>
      </c>
      <c r="BG309" s="0" t="n">
        <f aca="false">BF309*EXP((Inputs!$B$6-Inputs!$B$7-0.5*Inputs!$B$8^2)*$B$2+Inputs!$B$8*SQRT($B$2)*MC_Shocks!BE306)</f>
        <v>568.326257847403</v>
      </c>
      <c r="BH309" s="0" t="n">
        <f aca="false">BG309*EXP((Inputs!$B$6-Inputs!$B$7-0.5*Inputs!$B$8^2)*$B$2+Inputs!$B$8*SQRT($B$2)*MC_Shocks!BF306)</f>
        <v>573.687410730602</v>
      </c>
      <c r="BI309" s="0" t="n">
        <f aca="false">BH309*EXP((Inputs!$B$6-Inputs!$B$7-0.5*Inputs!$B$8^2)*$B$2+Inputs!$B$8*SQRT($B$2)*MC_Shocks!BG306)</f>
        <v>566.075177411299</v>
      </c>
      <c r="BJ309" s="0" t="n">
        <f aca="false">BI309*EXP((Inputs!$B$6-Inputs!$B$7-0.5*Inputs!$B$8^2)*$B$2+Inputs!$B$8*SQRT($B$2)*MC_Shocks!BH306)</f>
        <v>557.671512742071</v>
      </c>
      <c r="BK309" s="0" t="n">
        <f aca="false">BJ309*EXP((Inputs!$B$6-Inputs!$B$7-0.5*Inputs!$B$8^2)*$B$2+Inputs!$B$8*SQRT($B$2)*MC_Shocks!BI306)</f>
        <v>557.031273504449</v>
      </c>
      <c r="BL309" s="0" t="n">
        <f aca="false">BK309*EXP((Inputs!$B$6-Inputs!$B$7-0.5*Inputs!$B$8^2)*$B$2+Inputs!$B$8*SQRT($B$2)*MC_Shocks!BJ306)</f>
        <v>552.578819934244</v>
      </c>
      <c r="BM309" s="0" t="n">
        <f aca="false">BL309*EXP((Inputs!$B$6-Inputs!$B$7-0.5*Inputs!$B$8^2)*$B$2+Inputs!$B$8*SQRT($B$2)*MC_Shocks!BK306)</f>
        <v>551.863022737823</v>
      </c>
      <c r="BN309" s="0" t="n">
        <f aca="false">AVERAGE(C309:BM309)</f>
        <v>566.039568389635</v>
      </c>
      <c r="BO309" s="0" t="n">
        <f aca="false">MAX(B309:BM309)</f>
        <v>586.994372759466</v>
      </c>
      <c r="BP309" s="0" t="n">
        <f aca="false">MAX(BM309-Inputs!$B$4,0)</f>
        <v>0</v>
      </c>
      <c r="BQ309" s="0" t="n">
        <f aca="false">MAX(Inputs!$B$4-BM309,0)</f>
        <v>23.1369772621766</v>
      </c>
      <c r="BR309" s="0" t="n">
        <f aca="false">MAX(BN309-Inputs!$B$4,0)</f>
        <v>0</v>
      </c>
      <c r="BS309" s="0" t="n">
        <f aca="false">IF(BO309&gt;=Inputs!$B$9,0,MAX(BM309-Inputs!$B$4,0))</f>
        <v>0</v>
      </c>
    </row>
    <row r="310" customFormat="false" ht="15" hidden="false" customHeight="false" outlineLevel="0" collapsed="false">
      <c r="A310" s="0" t="n">
        <v>306</v>
      </c>
      <c r="B310" s="0" t="n">
        <f aca="false">Inputs!$B$3</f>
        <v>574.788024902344</v>
      </c>
      <c r="C310" s="0" t="n">
        <f aca="false">B310*EXP((Inputs!$B$6-Inputs!$B$7-0.5*Inputs!$B$8^2)*$B$2+Inputs!$B$8*SQRT($B$2)*MC_Shocks!A307)</f>
        <v>580.970417451776</v>
      </c>
      <c r="D310" s="0" t="n">
        <f aca="false">C310*EXP((Inputs!$B$6-Inputs!$B$7-0.5*Inputs!$B$8^2)*$B$2+Inputs!$B$8*SQRT($B$2)*MC_Shocks!B307)</f>
        <v>582.926522746194</v>
      </c>
      <c r="E310" s="0" t="n">
        <f aca="false">D310*EXP((Inputs!$B$6-Inputs!$B$7-0.5*Inputs!$B$8^2)*$B$2+Inputs!$B$8*SQRT($B$2)*MC_Shocks!C307)</f>
        <v>582.3716941859</v>
      </c>
      <c r="F310" s="0" t="n">
        <f aca="false">E310*EXP((Inputs!$B$6-Inputs!$B$7-0.5*Inputs!$B$8^2)*$B$2+Inputs!$B$8*SQRT($B$2)*MC_Shocks!D307)</f>
        <v>584.530599262473</v>
      </c>
      <c r="G310" s="0" t="n">
        <f aca="false">F310*EXP((Inputs!$B$6-Inputs!$B$7-0.5*Inputs!$B$8^2)*$B$2+Inputs!$B$8*SQRT($B$2)*MC_Shocks!E307)</f>
        <v>585.600622905987</v>
      </c>
      <c r="H310" s="0" t="n">
        <f aca="false">G310*EXP((Inputs!$B$6-Inputs!$B$7-0.5*Inputs!$B$8^2)*$B$2+Inputs!$B$8*SQRT($B$2)*MC_Shocks!F307)</f>
        <v>586.080658848557</v>
      </c>
      <c r="I310" s="0" t="n">
        <f aca="false">H310*EXP((Inputs!$B$6-Inputs!$B$7-0.5*Inputs!$B$8^2)*$B$2+Inputs!$B$8*SQRT($B$2)*MC_Shocks!G307)</f>
        <v>586.51213409582</v>
      </c>
      <c r="J310" s="0" t="n">
        <f aca="false">I310*EXP((Inputs!$B$6-Inputs!$B$7-0.5*Inputs!$B$8^2)*$B$2+Inputs!$B$8*SQRT($B$2)*MC_Shocks!H307)</f>
        <v>586.324341368066</v>
      </c>
      <c r="K310" s="0" t="n">
        <f aca="false">J310*EXP((Inputs!$B$6-Inputs!$B$7-0.5*Inputs!$B$8^2)*$B$2+Inputs!$B$8*SQRT($B$2)*MC_Shocks!I307)</f>
        <v>591.334109250182</v>
      </c>
      <c r="L310" s="0" t="n">
        <f aca="false">K310*EXP((Inputs!$B$6-Inputs!$B$7-0.5*Inputs!$B$8^2)*$B$2+Inputs!$B$8*SQRT($B$2)*MC_Shocks!J307)</f>
        <v>594.763338022041</v>
      </c>
      <c r="M310" s="0" t="n">
        <f aca="false">L310*EXP((Inputs!$B$6-Inputs!$B$7-0.5*Inputs!$B$8^2)*$B$2+Inputs!$B$8*SQRT($B$2)*MC_Shocks!K307)</f>
        <v>600.911975113352</v>
      </c>
      <c r="N310" s="0" t="n">
        <f aca="false">M310*EXP((Inputs!$B$6-Inputs!$B$7-0.5*Inputs!$B$8^2)*$B$2+Inputs!$B$8*SQRT($B$2)*MC_Shocks!L307)</f>
        <v>596.324996677578</v>
      </c>
      <c r="O310" s="0" t="n">
        <f aca="false">N310*EXP((Inputs!$B$6-Inputs!$B$7-0.5*Inputs!$B$8^2)*$B$2+Inputs!$B$8*SQRT($B$2)*MC_Shocks!M307)</f>
        <v>606.426878245532</v>
      </c>
      <c r="P310" s="0" t="n">
        <f aca="false">O310*EXP((Inputs!$B$6-Inputs!$B$7-0.5*Inputs!$B$8^2)*$B$2+Inputs!$B$8*SQRT($B$2)*MC_Shocks!N307)</f>
        <v>600.95923172348</v>
      </c>
      <c r="Q310" s="0" t="n">
        <f aca="false">P310*EXP((Inputs!$B$6-Inputs!$B$7-0.5*Inputs!$B$8^2)*$B$2+Inputs!$B$8*SQRT($B$2)*MC_Shocks!O307)</f>
        <v>594.442249552198</v>
      </c>
      <c r="R310" s="0" t="n">
        <f aca="false">Q310*EXP((Inputs!$B$6-Inputs!$B$7-0.5*Inputs!$B$8^2)*$B$2+Inputs!$B$8*SQRT($B$2)*MC_Shocks!P307)</f>
        <v>595.925157625586</v>
      </c>
      <c r="S310" s="0" t="n">
        <f aca="false">R310*EXP((Inputs!$B$6-Inputs!$B$7-0.5*Inputs!$B$8^2)*$B$2+Inputs!$B$8*SQRT($B$2)*MC_Shocks!Q307)</f>
        <v>608.416692901719</v>
      </c>
      <c r="T310" s="0" t="n">
        <f aca="false">S310*EXP((Inputs!$B$6-Inputs!$B$7-0.5*Inputs!$B$8^2)*$B$2+Inputs!$B$8*SQRT($B$2)*MC_Shocks!R307)</f>
        <v>610.220634513079</v>
      </c>
      <c r="U310" s="0" t="n">
        <f aca="false">T310*EXP((Inputs!$B$6-Inputs!$B$7-0.5*Inputs!$B$8^2)*$B$2+Inputs!$B$8*SQRT($B$2)*MC_Shocks!S307)</f>
        <v>610.589012691588</v>
      </c>
      <c r="V310" s="0" t="n">
        <f aca="false">U310*EXP((Inputs!$B$6-Inputs!$B$7-0.5*Inputs!$B$8^2)*$B$2+Inputs!$B$8*SQRT($B$2)*MC_Shocks!T307)</f>
        <v>615.561863440533</v>
      </c>
      <c r="W310" s="0" t="n">
        <f aca="false">V310*EXP((Inputs!$B$6-Inputs!$B$7-0.5*Inputs!$B$8^2)*$B$2+Inputs!$B$8*SQRT($B$2)*MC_Shocks!U307)</f>
        <v>618.141246128812</v>
      </c>
      <c r="X310" s="0" t="n">
        <f aca="false">W310*EXP((Inputs!$B$6-Inputs!$B$7-0.5*Inputs!$B$8^2)*$B$2+Inputs!$B$8*SQRT($B$2)*MC_Shocks!V307)</f>
        <v>610.740609010321</v>
      </c>
      <c r="Y310" s="0" t="n">
        <f aca="false">X310*EXP((Inputs!$B$6-Inputs!$B$7-0.5*Inputs!$B$8^2)*$B$2+Inputs!$B$8*SQRT($B$2)*MC_Shocks!W307)</f>
        <v>607.58484033833</v>
      </c>
      <c r="Z310" s="0" t="n">
        <f aca="false">Y310*EXP((Inputs!$B$6-Inputs!$B$7-0.5*Inputs!$B$8^2)*$B$2+Inputs!$B$8*SQRT($B$2)*MC_Shocks!X307)</f>
        <v>612.115309574146</v>
      </c>
      <c r="AA310" s="0" t="n">
        <f aca="false">Z310*EXP((Inputs!$B$6-Inputs!$B$7-0.5*Inputs!$B$8^2)*$B$2+Inputs!$B$8*SQRT($B$2)*MC_Shocks!Y307)</f>
        <v>619.98091709904</v>
      </c>
      <c r="AB310" s="0" t="n">
        <f aca="false">AA310*EXP((Inputs!$B$6-Inputs!$B$7-0.5*Inputs!$B$8^2)*$B$2+Inputs!$B$8*SQRT($B$2)*MC_Shocks!Z307)</f>
        <v>621.650005365175</v>
      </c>
      <c r="AC310" s="0" t="n">
        <f aca="false">AB310*EXP((Inputs!$B$6-Inputs!$B$7-0.5*Inputs!$B$8^2)*$B$2+Inputs!$B$8*SQRT($B$2)*MC_Shocks!AA307)</f>
        <v>622.762305602259</v>
      </c>
      <c r="AD310" s="0" t="n">
        <f aca="false">AC310*EXP((Inputs!$B$6-Inputs!$B$7-0.5*Inputs!$B$8^2)*$B$2+Inputs!$B$8*SQRT($B$2)*MC_Shocks!AB307)</f>
        <v>620.374242561732</v>
      </c>
      <c r="AE310" s="0" t="n">
        <f aca="false">AD310*EXP((Inputs!$B$6-Inputs!$B$7-0.5*Inputs!$B$8^2)*$B$2+Inputs!$B$8*SQRT($B$2)*MC_Shocks!AC307)</f>
        <v>623.073124861936</v>
      </c>
      <c r="AF310" s="0" t="n">
        <f aca="false">AE310*EXP((Inputs!$B$6-Inputs!$B$7-0.5*Inputs!$B$8^2)*$B$2+Inputs!$B$8*SQRT($B$2)*MC_Shocks!AD307)</f>
        <v>620.608537533904</v>
      </c>
      <c r="AG310" s="0" t="n">
        <f aca="false">AF310*EXP((Inputs!$B$6-Inputs!$B$7-0.5*Inputs!$B$8^2)*$B$2+Inputs!$B$8*SQRT($B$2)*MC_Shocks!AE307)</f>
        <v>611.21167231641</v>
      </c>
      <c r="AH310" s="0" t="n">
        <f aca="false">AG310*EXP((Inputs!$B$6-Inputs!$B$7-0.5*Inputs!$B$8^2)*$B$2+Inputs!$B$8*SQRT($B$2)*MC_Shocks!AF307)</f>
        <v>607.327585448118</v>
      </c>
      <c r="AI310" s="0" t="n">
        <f aca="false">AH310*EXP((Inputs!$B$6-Inputs!$B$7-0.5*Inputs!$B$8^2)*$B$2+Inputs!$B$8*SQRT($B$2)*MC_Shocks!AG307)</f>
        <v>607.616627941329</v>
      </c>
      <c r="AJ310" s="0" t="n">
        <f aca="false">AI310*EXP((Inputs!$B$6-Inputs!$B$7-0.5*Inputs!$B$8^2)*$B$2+Inputs!$B$8*SQRT($B$2)*MC_Shocks!AH307)</f>
        <v>608.55749243765</v>
      </c>
      <c r="AK310" s="0" t="n">
        <f aca="false">AJ310*EXP((Inputs!$B$6-Inputs!$B$7-0.5*Inputs!$B$8^2)*$B$2+Inputs!$B$8*SQRT($B$2)*MC_Shocks!AI307)</f>
        <v>610.339397611909</v>
      </c>
      <c r="AL310" s="0" t="n">
        <f aca="false">AK310*EXP((Inputs!$B$6-Inputs!$B$7-0.5*Inputs!$B$8^2)*$B$2+Inputs!$B$8*SQRT($B$2)*MC_Shocks!AJ307)</f>
        <v>604.706696553457</v>
      </c>
      <c r="AM310" s="0" t="n">
        <f aca="false">AL310*EXP((Inputs!$B$6-Inputs!$B$7-0.5*Inputs!$B$8^2)*$B$2+Inputs!$B$8*SQRT($B$2)*MC_Shocks!AK307)</f>
        <v>607.780819177223</v>
      </c>
      <c r="AN310" s="0" t="n">
        <f aca="false">AM310*EXP((Inputs!$B$6-Inputs!$B$7-0.5*Inputs!$B$8^2)*$B$2+Inputs!$B$8*SQRT($B$2)*MC_Shocks!AL307)</f>
        <v>607.620129639162</v>
      </c>
      <c r="AO310" s="0" t="n">
        <f aca="false">AN310*EXP((Inputs!$B$6-Inputs!$B$7-0.5*Inputs!$B$8^2)*$B$2+Inputs!$B$8*SQRT($B$2)*MC_Shocks!AM307)</f>
        <v>607.430689097889</v>
      </c>
      <c r="AP310" s="0" t="n">
        <f aca="false">AO310*EXP((Inputs!$B$6-Inputs!$B$7-0.5*Inputs!$B$8^2)*$B$2+Inputs!$B$8*SQRT($B$2)*MC_Shocks!AN307)</f>
        <v>609.910996304389</v>
      </c>
      <c r="AQ310" s="0" t="n">
        <f aca="false">AP310*EXP((Inputs!$B$6-Inputs!$B$7-0.5*Inputs!$B$8^2)*$B$2+Inputs!$B$8*SQRT($B$2)*MC_Shocks!AO307)</f>
        <v>616.645979558118</v>
      </c>
      <c r="AR310" s="0" t="n">
        <f aca="false">AQ310*EXP((Inputs!$B$6-Inputs!$B$7-0.5*Inputs!$B$8^2)*$B$2+Inputs!$B$8*SQRT($B$2)*MC_Shocks!AP307)</f>
        <v>615.126086664592</v>
      </c>
      <c r="AS310" s="0" t="n">
        <f aca="false">AR310*EXP((Inputs!$B$6-Inputs!$B$7-0.5*Inputs!$B$8^2)*$B$2+Inputs!$B$8*SQRT($B$2)*MC_Shocks!AQ307)</f>
        <v>615.481898398602</v>
      </c>
      <c r="AT310" s="0" t="n">
        <f aca="false">AS310*EXP((Inputs!$B$6-Inputs!$B$7-0.5*Inputs!$B$8^2)*$B$2+Inputs!$B$8*SQRT($B$2)*MC_Shocks!AR307)</f>
        <v>613.102097066822</v>
      </c>
      <c r="AU310" s="0" t="n">
        <f aca="false">AT310*EXP((Inputs!$B$6-Inputs!$B$7-0.5*Inputs!$B$8^2)*$B$2+Inputs!$B$8*SQRT($B$2)*MC_Shocks!AS307)</f>
        <v>615.760958181764</v>
      </c>
      <c r="AV310" s="0" t="n">
        <f aca="false">AU310*EXP((Inputs!$B$6-Inputs!$B$7-0.5*Inputs!$B$8^2)*$B$2+Inputs!$B$8*SQRT($B$2)*MC_Shocks!AT307)</f>
        <v>609.883791516729</v>
      </c>
      <c r="AW310" s="0" t="n">
        <f aca="false">AV310*EXP((Inputs!$B$6-Inputs!$B$7-0.5*Inputs!$B$8^2)*$B$2+Inputs!$B$8*SQRT($B$2)*MC_Shocks!AU307)</f>
        <v>614.198504555765</v>
      </c>
      <c r="AX310" s="0" t="n">
        <f aca="false">AW310*EXP((Inputs!$B$6-Inputs!$B$7-0.5*Inputs!$B$8^2)*$B$2+Inputs!$B$8*SQRT($B$2)*MC_Shocks!AV307)</f>
        <v>605.97028618231</v>
      </c>
      <c r="AY310" s="0" t="n">
        <f aca="false">AX310*EXP((Inputs!$B$6-Inputs!$B$7-0.5*Inputs!$B$8^2)*$B$2+Inputs!$B$8*SQRT($B$2)*MC_Shocks!AW307)</f>
        <v>614.487884094173</v>
      </c>
      <c r="AZ310" s="0" t="n">
        <f aca="false">AY310*EXP((Inputs!$B$6-Inputs!$B$7-0.5*Inputs!$B$8^2)*$B$2+Inputs!$B$8*SQRT($B$2)*MC_Shocks!AX307)</f>
        <v>612.42992387894</v>
      </c>
      <c r="BA310" s="0" t="n">
        <f aca="false">AZ310*EXP((Inputs!$B$6-Inputs!$B$7-0.5*Inputs!$B$8^2)*$B$2+Inputs!$B$8*SQRT($B$2)*MC_Shocks!AY307)</f>
        <v>610.182004405366</v>
      </c>
      <c r="BB310" s="0" t="n">
        <f aca="false">BA310*EXP((Inputs!$B$6-Inputs!$B$7-0.5*Inputs!$B$8^2)*$B$2+Inputs!$B$8*SQRT($B$2)*MC_Shocks!AZ307)</f>
        <v>614.103039864414</v>
      </c>
      <c r="BC310" s="0" t="n">
        <f aca="false">BB310*EXP((Inputs!$B$6-Inputs!$B$7-0.5*Inputs!$B$8^2)*$B$2+Inputs!$B$8*SQRT($B$2)*MC_Shocks!BA307)</f>
        <v>612.096750213833</v>
      </c>
      <c r="BD310" s="0" t="n">
        <f aca="false">BC310*EXP((Inputs!$B$6-Inputs!$B$7-0.5*Inputs!$B$8^2)*$B$2+Inputs!$B$8*SQRT($B$2)*MC_Shocks!BB307)</f>
        <v>605.972323743717</v>
      </c>
      <c r="BE310" s="0" t="n">
        <f aca="false">BD310*EXP((Inputs!$B$6-Inputs!$B$7-0.5*Inputs!$B$8^2)*$B$2+Inputs!$B$8*SQRT($B$2)*MC_Shocks!BC307)</f>
        <v>616.781346682011</v>
      </c>
      <c r="BF310" s="0" t="n">
        <f aca="false">BE310*EXP((Inputs!$B$6-Inputs!$B$7-0.5*Inputs!$B$8^2)*$B$2+Inputs!$B$8*SQRT($B$2)*MC_Shocks!BD307)</f>
        <v>614.384314966358</v>
      </c>
      <c r="BG310" s="0" t="n">
        <f aca="false">BF310*EXP((Inputs!$B$6-Inputs!$B$7-0.5*Inputs!$B$8^2)*$B$2+Inputs!$B$8*SQRT($B$2)*MC_Shocks!BE307)</f>
        <v>626.716321422958</v>
      </c>
      <c r="BH310" s="0" t="n">
        <f aca="false">BG310*EXP((Inputs!$B$6-Inputs!$B$7-0.5*Inputs!$B$8^2)*$B$2+Inputs!$B$8*SQRT($B$2)*MC_Shocks!BF307)</f>
        <v>631.595343149217</v>
      </c>
      <c r="BI310" s="0" t="n">
        <f aca="false">BH310*EXP((Inputs!$B$6-Inputs!$B$7-0.5*Inputs!$B$8^2)*$B$2+Inputs!$B$8*SQRT($B$2)*MC_Shocks!BG307)</f>
        <v>623.543870158091</v>
      </c>
      <c r="BJ310" s="0" t="n">
        <f aca="false">BI310*EXP((Inputs!$B$6-Inputs!$B$7-0.5*Inputs!$B$8^2)*$B$2+Inputs!$B$8*SQRT($B$2)*MC_Shocks!BH307)</f>
        <v>626.487427094731</v>
      </c>
      <c r="BK310" s="0" t="n">
        <f aca="false">BJ310*EXP((Inputs!$B$6-Inputs!$B$7-0.5*Inputs!$B$8^2)*$B$2+Inputs!$B$8*SQRT($B$2)*MC_Shocks!BI307)</f>
        <v>632.408393259164</v>
      </c>
      <c r="BL310" s="0" t="n">
        <f aca="false">BK310*EXP((Inputs!$B$6-Inputs!$B$7-0.5*Inputs!$B$8^2)*$B$2+Inputs!$B$8*SQRT($B$2)*MC_Shocks!BJ307)</f>
        <v>633.461951584315</v>
      </c>
      <c r="BM310" s="0" t="n">
        <f aca="false">BL310*EXP((Inputs!$B$6-Inputs!$B$7-0.5*Inputs!$B$8^2)*$B$2+Inputs!$B$8*SQRT($B$2)*MC_Shocks!BK307)</f>
        <v>623.213804147144</v>
      </c>
      <c r="BN310" s="0" t="n">
        <f aca="false">AVERAGE(C310:BM310)</f>
        <v>608.964455174825</v>
      </c>
      <c r="BO310" s="0" t="n">
        <f aca="false">MAX(B310:BM310)</f>
        <v>633.461951584315</v>
      </c>
      <c r="BP310" s="0" t="n">
        <f aca="false">MAX(BM310-Inputs!$B$4,0)</f>
        <v>48.2138041471443</v>
      </c>
      <c r="BQ310" s="0" t="n">
        <f aca="false">MAX(Inputs!$B$4-BM310,0)</f>
        <v>0</v>
      </c>
      <c r="BR310" s="0" t="n">
        <f aca="false">MAX(BN310-Inputs!$B$4,0)</f>
        <v>33.9644551748248</v>
      </c>
      <c r="BS310" s="0" t="n">
        <f aca="false">IF(BO310&gt;=Inputs!$B$9,0,MAX(BM310-Inputs!$B$4,0))</f>
        <v>0</v>
      </c>
    </row>
    <row r="311" customFormat="false" ht="15" hidden="false" customHeight="false" outlineLevel="0" collapsed="false">
      <c r="A311" s="0" t="n">
        <v>307</v>
      </c>
      <c r="B311" s="0" t="n">
        <f aca="false">Inputs!$B$3</f>
        <v>574.788024902344</v>
      </c>
      <c r="C311" s="0" t="n">
        <f aca="false">B311*EXP((Inputs!$B$6-Inputs!$B$7-0.5*Inputs!$B$8^2)*$B$2+Inputs!$B$8*SQRT($B$2)*MC_Shocks!A308)</f>
        <v>583.256066470562</v>
      </c>
      <c r="D311" s="0" t="n">
        <f aca="false">C311*EXP((Inputs!$B$6-Inputs!$B$7-0.5*Inputs!$B$8^2)*$B$2+Inputs!$B$8*SQRT($B$2)*MC_Shocks!B308)</f>
        <v>588.196243826242</v>
      </c>
      <c r="E311" s="0" t="n">
        <f aca="false">D311*EXP((Inputs!$B$6-Inputs!$B$7-0.5*Inputs!$B$8^2)*$B$2+Inputs!$B$8*SQRT($B$2)*MC_Shocks!C308)</f>
        <v>581.305188773862</v>
      </c>
      <c r="F311" s="0" t="n">
        <f aca="false">E311*EXP((Inputs!$B$6-Inputs!$B$7-0.5*Inputs!$B$8^2)*$B$2+Inputs!$B$8*SQRT($B$2)*MC_Shocks!D308)</f>
        <v>572.855296591563</v>
      </c>
      <c r="G311" s="0" t="n">
        <f aca="false">F311*EXP((Inputs!$B$6-Inputs!$B$7-0.5*Inputs!$B$8^2)*$B$2+Inputs!$B$8*SQRT($B$2)*MC_Shocks!E308)</f>
        <v>573.379609378787</v>
      </c>
      <c r="H311" s="0" t="n">
        <f aca="false">G311*EXP((Inputs!$B$6-Inputs!$B$7-0.5*Inputs!$B$8^2)*$B$2+Inputs!$B$8*SQRT($B$2)*MC_Shocks!F308)</f>
        <v>579.097974393745</v>
      </c>
      <c r="I311" s="0" t="n">
        <f aca="false">H311*EXP((Inputs!$B$6-Inputs!$B$7-0.5*Inputs!$B$8^2)*$B$2+Inputs!$B$8*SQRT($B$2)*MC_Shocks!G308)</f>
        <v>569.603075432069</v>
      </c>
      <c r="J311" s="0" t="n">
        <f aca="false">I311*EXP((Inputs!$B$6-Inputs!$B$7-0.5*Inputs!$B$8^2)*$B$2+Inputs!$B$8*SQRT($B$2)*MC_Shocks!H308)</f>
        <v>562.496795853908</v>
      </c>
      <c r="K311" s="0" t="n">
        <f aca="false">J311*EXP((Inputs!$B$6-Inputs!$B$7-0.5*Inputs!$B$8^2)*$B$2+Inputs!$B$8*SQRT($B$2)*MC_Shocks!I308)</f>
        <v>559.528075185926</v>
      </c>
      <c r="L311" s="0" t="n">
        <f aca="false">K311*EXP((Inputs!$B$6-Inputs!$B$7-0.5*Inputs!$B$8^2)*$B$2+Inputs!$B$8*SQRT($B$2)*MC_Shocks!J308)</f>
        <v>563.198864907234</v>
      </c>
      <c r="M311" s="0" t="n">
        <f aca="false">L311*EXP((Inputs!$B$6-Inputs!$B$7-0.5*Inputs!$B$8^2)*$B$2+Inputs!$B$8*SQRT($B$2)*MC_Shocks!K308)</f>
        <v>563.471110935732</v>
      </c>
      <c r="N311" s="0" t="n">
        <f aca="false">M311*EXP((Inputs!$B$6-Inputs!$B$7-0.5*Inputs!$B$8^2)*$B$2+Inputs!$B$8*SQRT($B$2)*MC_Shocks!L308)</f>
        <v>564.241596831123</v>
      </c>
      <c r="O311" s="0" t="n">
        <f aca="false">N311*EXP((Inputs!$B$6-Inputs!$B$7-0.5*Inputs!$B$8^2)*$B$2+Inputs!$B$8*SQRT($B$2)*MC_Shocks!M308)</f>
        <v>562.815699490108</v>
      </c>
      <c r="P311" s="0" t="n">
        <f aca="false">O311*EXP((Inputs!$B$6-Inputs!$B$7-0.5*Inputs!$B$8^2)*$B$2+Inputs!$B$8*SQRT($B$2)*MC_Shocks!N308)</f>
        <v>556.426902619717</v>
      </c>
      <c r="Q311" s="0" t="n">
        <f aca="false">P311*EXP((Inputs!$B$6-Inputs!$B$7-0.5*Inputs!$B$8^2)*$B$2+Inputs!$B$8*SQRT($B$2)*MC_Shocks!O308)</f>
        <v>552.610689738801</v>
      </c>
      <c r="R311" s="0" t="n">
        <f aca="false">Q311*EXP((Inputs!$B$6-Inputs!$B$7-0.5*Inputs!$B$8^2)*$B$2+Inputs!$B$8*SQRT($B$2)*MC_Shocks!P308)</f>
        <v>557.406550487946</v>
      </c>
      <c r="S311" s="0" t="n">
        <f aca="false">R311*EXP((Inputs!$B$6-Inputs!$B$7-0.5*Inputs!$B$8^2)*$B$2+Inputs!$B$8*SQRT($B$2)*MC_Shocks!Q308)</f>
        <v>551.404964463221</v>
      </c>
      <c r="T311" s="0" t="n">
        <f aca="false">S311*EXP((Inputs!$B$6-Inputs!$B$7-0.5*Inputs!$B$8^2)*$B$2+Inputs!$B$8*SQRT($B$2)*MC_Shocks!R308)</f>
        <v>550.088824674705</v>
      </c>
      <c r="U311" s="0" t="n">
        <f aca="false">T311*EXP((Inputs!$B$6-Inputs!$B$7-0.5*Inputs!$B$8^2)*$B$2+Inputs!$B$8*SQRT($B$2)*MC_Shocks!S308)</f>
        <v>547.150349244253</v>
      </c>
      <c r="V311" s="0" t="n">
        <f aca="false">U311*EXP((Inputs!$B$6-Inputs!$B$7-0.5*Inputs!$B$8^2)*$B$2+Inputs!$B$8*SQRT($B$2)*MC_Shocks!T308)</f>
        <v>540.872697996766</v>
      </c>
      <c r="W311" s="0" t="n">
        <f aca="false">V311*EXP((Inputs!$B$6-Inputs!$B$7-0.5*Inputs!$B$8^2)*$B$2+Inputs!$B$8*SQRT($B$2)*MC_Shocks!U308)</f>
        <v>545.714744322194</v>
      </c>
      <c r="X311" s="0" t="n">
        <f aca="false">W311*EXP((Inputs!$B$6-Inputs!$B$7-0.5*Inputs!$B$8^2)*$B$2+Inputs!$B$8*SQRT($B$2)*MC_Shocks!V308)</f>
        <v>545.921353171676</v>
      </c>
      <c r="Y311" s="0" t="n">
        <f aca="false">X311*EXP((Inputs!$B$6-Inputs!$B$7-0.5*Inputs!$B$8^2)*$B$2+Inputs!$B$8*SQRT($B$2)*MC_Shocks!W308)</f>
        <v>548.279536227433</v>
      </c>
      <c r="Z311" s="0" t="n">
        <f aca="false">Y311*EXP((Inputs!$B$6-Inputs!$B$7-0.5*Inputs!$B$8^2)*$B$2+Inputs!$B$8*SQRT($B$2)*MC_Shocks!X308)</f>
        <v>555.193862666067</v>
      </c>
      <c r="AA311" s="0" t="n">
        <f aca="false">Z311*EXP((Inputs!$B$6-Inputs!$B$7-0.5*Inputs!$B$8^2)*$B$2+Inputs!$B$8*SQRT($B$2)*MC_Shocks!Y308)</f>
        <v>553.721163936117</v>
      </c>
      <c r="AB311" s="0" t="n">
        <f aca="false">AA311*EXP((Inputs!$B$6-Inputs!$B$7-0.5*Inputs!$B$8^2)*$B$2+Inputs!$B$8*SQRT($B$2)*MC_Shocks!Z308)</f>
        <v>542.849161167162</v>
      </c>
      <c r="AC311" s="0" t="n">
        <f aca="false">AB311*EXP((Inputs!$B$6-Inputs!$B$7-0.5*Inputs!$B$8^2)*$B$2+Inputs!$B$8*SQRT($B$2)*MC_Shocks!AA308)</f>
        <v>550.883352948352</v>
      </c>
      <c r="AD311" s="0" t="n">
        <f aca="false">AC311*EXP((Inputs!$B$6-Inputs!$B$7-0.5*Inputs!$B$8^2)*$B$2+Inputs!$B$8*SQRT($B$2)*MC_Shocks!AB308)</f>
        <v>551.076421006197</v>
      </c>
      <c r="AE311" s="0" t="n">
        <f aca="false">AD311*EXP((Inputs!$B$6-Inputs!$B$7-0.5*Inputs!$B$8^2)*$B$2+Inputs!$B$8*SQRT($B$2)*MC_Shocks!AC308)</f>
        <v>548.335003405983</v>
      </c>
      <c r="AF311" s="0" t="n">
        <f aca="false">AE311*EXP((Inputs!$B$6-Inputs!$B$7-0.5*Inputs!$B$8^2)*$B$2+Inputs!$B$8*SQRT($B$2)*MC_Shocks!AD308)</f>
        <v>547.851559481897</v>
      </c>
      <c r="AG311" s="0" t="n">
        <f aca="false">AF311*EXP((Inputs!$B$6-Inputs!$B$7-0.5*Inputs!$B$8^2)*$B$2+Inputs!$B$8*SQRT($B$2)*MC_Shocks!AE308)</f>
        <v>548.395170728898</v>
      </c>
      <c r="AH311" s="0" t="n">
        <f aca="false">AG311*EXP((Inputs!$B$6-Inputs!$B$7-0.5*Inputs!$B$8^2)*$B$2+Inputs!$B$8*SQRT($B$2)*MC_Shocks!AF308)</f>
        <v>554.128772998113</v>
      </c>
      <c r="AI311" s="0" t="n">
        <f aca="false">AH311*EXP((Inputs!$B$6-Inputs!$B$7-0.5*Inputs!$B$8^2)*$B$2+Inputs!$B$8*SQRT($B$2)*MC_Shocks!AG308)</f>
        <v>553.158589965076</v>
      </c>
      <c r="AJ311" s="0" t="n">
        <f aca="false">AI311*EXP((Inputs!$B$6-Inputs!$B$7-0.5*Inputs!$B$8^2)*$B$2+Inputs!$B$8*SQRT($B$2)*MC_Shocks!AH308)</f>
        <v>556.541893583775</v>
      </c>
      <c r="AK311" s="0" t="n">
        <f aca="false">AJ311*EXP((Inputs!$B$6-Inputs!$B$7-0.5*Inputs!$B$8^2)*$B$2+Inputs!$B$8*SQRT($B$2)*MC_Shocks!AI308)</f>
        <v>566.348345049748</v>
      </c>
      <c r="AL311" s="0" t="n">
        <f aca="false">AK311*EXP((Inputs!$B$6-Inputs!$B$7-0.5*Inputs!$B$8^2)*$B$2+Inputs!$B$8*SQRT($B$2)*MC_Shocks!AJ308)</f>
        <v>561.059529874511</v>
      </c>
      <c r="AM311" s="0" t="n">
        <f aca="false">AL311*EXP((Inputs!$B$6-Inputs!$B$7-0.5*Inputs!$B$8^2)*$B$2+Inputs!$B$8*SQRT($B$2)*MC_Shocks!AK308)</f>
        <v>556.862585127335</v>
      </c>
      <c r="AN311" s="0" t="n">
        <f aca="false">AM311*EXP((Inputs!$B$6-Inputs!$B$7-0.5*Inputs!$B$8^2)*$B$2+Inputs!$B$8*SQRT($B$2)*MC_Shocks!AL308)</f>
        <v>556.686924476573</v>
      </c>
      <c r="AO311" s="0" t="n">
        <f aca="false">AN311*EXP((Inputs!$B$6-Inputs!$B$7-0.5*Inputs!$B$8^2)*$B$2+Inputs!$B$8*SQRT($B$2)*MC_Shocks!AM308)</f>
        <v>555.728627190795</v>
      </c>
      <c r="AP311" s="0" t="n">
        <f aca="false">AO311*EXP((Inputs!$B$6-Inputs!$B$7-0.5*Inputs!$B$8^2)*$B$2+Inputs!$B$8*SQRT($B$2)*MC_Shocks!AN308)</f>
        <v>551.064520474855</v>
      </c>
      <c r="AQ311" s="0" t="n">
        <f aca="false">AP311*EXP((Inputs!$B$6-Inputs!$B$7-0.5*Inputs!$B$8^2)*$B$2+Inputs!$B$8*SQRT($B$2)*MC_Shocks!AO308)</f>
        <v>550.136566053559</v>
      </c>
      <c r="AR311" s="0" t="n">
        <f aca="false">AQ311*EXP((Inputs!$B$6-Inputs!$B$7-0.5*Inputs!$B$8^2)*$B$2+Inputs!$B$8*SQRT($B$2)*MC_Shocks!AP308)</f>
        <v>546.256879864452</v>
      </c>
      <c r="AS311" s="0" t="n">
        <f aca="false">AR311*EXP((Inputs!$B$6-Inputs!$B$7-0.5*Inputs!$B$8^2)*$B$2+Inputs!$B$8*SQRT($B$2)*MC_Shocks!AQ308)</f>
        <v>547.599173147423</v>
      </c>
      <c r="AT311" s="0" t="n">
        <f aca="false">AS311*EXP((Inputs!$B$6-Inputs!$B$7-0.5*Inputs!$B$8^2)*$B$2+Inputs!$B$8*SQRT($B$2)*MC_Shocks!AR308)</f>
        <v>541.980485059376</v>
      </c>
      <c r="AU311" s="0" t="n">
        <f aca="false">AT311*EXP((Inputs!$B$6-Inputs!$B$7-0.5*Inputs!$B$8^2)*$B$2+Inputs!$B$8*SQRT($B$2)*MC_Shocks!AS308)</f>
        <v>540.654013283161</v>
      </c>
      <c r="AV311" s="0" t="n">
        <f aca="false">AU311*EXP((Inputs!$B$6-Inputs!$B$7-0.5*Inputs!$B$8^2)*$B$2+Inputs!$B$8*SQRT($B$2)*MC_Shocks!AT308)</f>
        <v>539.873289879931</v>
      </c>
      <c r="AW311" s="0" t="n">
        <f aca="false">AV311*EXP((Inputs!$B$6-Inputs!$B$7-0.5*Inputs!$B$8^2)*$B$2+Inputs!$B$8*SQRT($B$2)*MC_Shocks!AU308)</f>
        <v>545.391636910436</v>
      </c>
      <c r="AX311" s="0" t="n">
        <f aca="false">AW311*EXP((Inputs!$B$6-Inputs!$B$7-0.5*Inputs!$B$8^2)*$B$2+Inputs!$B$8*SQRT($B$2)*MC_Shocks!AV308)</f>
        <v>544.202845194371</v>
      </c>
      <c r="AY311" s="0" t="n">
        <f aca="false">AX311*EXP((Inputs!$B$6-Inputs!$B$7-0.5*Inputs!$B$8^2)*$B$2+Inputs!$B$8*SQRT($B$2)*MC_Shocks!AW308)</f>
        <v>547.85806513065</v>
      </c>
      <c r="AZ311" s="0" t="n">
        <f aca="false">AY311*EXP((Inputs!$B$6-Inputs!$B$7-0.5*Inputs!$B$8^2)*$B$2+Inputs!$B$8*SQRT($B$2)*MC_Shocks!AX308)</f>
        <v>550.691107134776</v>
      </c>
      <c r="BA311" s="0" t="n">
        <f aca="false">AZ311*EXP((Inputs!$B$6-Inputs!$B$7-0.5*Inputs!$B$8^2)*$B$2+Inputs!$B$8*SQRT($B$2)*MC_Shocks!AY308)</f>
        <v>554.316996306353</v>
      </c>
      <c r="BB311" s="0" t="n">
        <f aca="false">BA311*EXP((Inputs!$B$6-Inputs!$B$7-0.5*Inputs!$B$8^2)*$B$2+Inputs!$B$8*SQRT($B$2)*MC_Shocks!AZ308)</f>
        <v>559.078250538079</v>
      </c>
      <c r="BC311" s="0" t="n">
        <f aca="false">BB311*EXP((Inputs!$B$6-Inputs!$B$7-0.5*Inputs!$B$8^2)*$B$2+Inputs!$B$8*SQRT($B$2)*MC_Shocks!BA308)</f>
        <v>549.7854138801</v>
      </c>
      <c r="BD311" s="0" t="n">
        <f aca="false">BC311*EXP((Inputs!$B$6-Inputs!$B$7-0.5*Inputs!$B$8^2)*$B$2+Inputs!$B$8*SQRT($B$2)*MC_Shocks!BB308)</f>
        <v>544.060749446941</v>
      </c>
      <c r="BE311" s="0" t="n">
        <f aca="false">BD311*EXP((Inputs!$B$6-Inputs!$B$7-0.5*Inputs!$B$8^2)*$B$2+Inputs!$B$8*SQRT($B$2)*MC_Shocks!BC308)</f>
        <v>535.885779090717</v>
      </c>
      <c r="BF311" s="0" t="n">
        <f aca="false">BE311*EXP((Inputs!$B$6-Inputs!$B$7-0.5*Inputs!$B$8^2)*$B$2+Inputs!$B$8*SQRT($B$2)*MC_Shocks!BD308)</f>
        <v>541.160845349605</v>
      </c>
      <c r="BG311" s="0" t="n">
        <f aca="false">BF311*EXP((Inputs!$B$6-Inputs!$B$7-0.5*Inputs!$B$8^2)*$B$2+Inputs!$B$8*SQRT($B$2)*MC_Shocks!BE308)</f>
        <v>540.906058904291</v>
      </c>
      <c r="BH311" s="0" t="n">
        <f aca="false">BG311*EXP((Inputs!$B$6-Inputs!$B$7-0.5*Inputs!$B$8^2)*$B$2+Inputs!$B$8*SQRT($B$2)*MC_Shocks!BF308)</f>
        <v>546.536609051738</v>
      </c>
      <c r="BI311" s="0" t="n">
        <f aca="false">BH311*EXP((Inputs!$B$6-Inputs!$B$7-0.5*Inputs!$B$8^2)*$B$2+Inputs!$B$8*SQRT($B$2)*MC_Shocks!BG308)</f>
        <v>549.613081018723</v>
      </c>
      <c r="BJ311" s="0" t="n">
        <f aca="false">BI311*EXP((Inputs!$B$6-Inputs!$B$7-0.5*Inputs!$B$8^2)*$B$2+Inputs!$B$8*SQRT($B$2)*MC_Shocks!BH308)</f>
        <v>553.683007776431</v>
      </c>
      <c r="BK311" s="0" t="n">
        <f aca="false">BJ311*EXP((Inputs!$B$6-Inputs!$B$7-0.5*Inputs!$B$8^2)*$B$2+Inputs!$B$8*SQRT($B$2)*MC_Shocks!BI308)</f>
        <v>548.316728123866</v>
      </c>
      <c r="BL311" s="0" t="n">
        <f aca="false">BK311*EXP((Inputs!$B$6-Inputs!$B$7-0.5*Inputs!$B$8^2)*$B$2+Inputs!$B$8*SQRT($B$2)*MC_Shocks!BJ308)</f>
        <v>550.094836470075</v>
      </c>
      <c r="BM311" s="0" t="n">
        <f aca="false">BL311*EXP((Inputs!$B$6-Inputs!$B$7-0.5*Inputs!$B$8^2)*$B$2+Inputs!$B$8*SQRT($B$2)*MC_Shocks!BK308)</f>
        <v>545.503711694653</v>
      </c>
      <c r="BN311" s="0" t="n">
        <f aca="false">AVERAGE(C311:BM311)</f>
        <v>554.01260038744</v>
      </c>
      <c r="BO311" s="0" t="n">
        <f aca="false">MAX(B311:BM311)</f>
        <v>588.196243826242</v>
      </c>
      <c r="BP311" s="0" t="n">
        <f aca="false">MAX(BM311-Inputs!$B$4,0)</f>
        <v>0</v>
      </c>
      <c r="BQ311" s="0" t="n">
        <f aca="false">MAX(Inputs!$B$4-BM311,0)</f>
        <v>29.4962883053474</v>
      </c>
      <c r="BR311" s="0" t="n">
        <f aca="false">MAX(BN311-Inputs!$B$4,0)</f>
        <v>0</v>
      </c>
      <c r="BS311" s="0" t="n">
        <f aca="false">IF(BO311&gt;=Inputs!$B$9,0,MAX(BM311-Inputs!$B$4,0))</f>
        <v>0</v>
      </c>
    </row>
    <row r="312" customFormat="false" ht="15" hidden="false" customHeight="false" outlineLevel="0" collapsed="false">
      <c r="A312" s="0" t="n">
        <v>308</v>
      </c>
      <c r="B312" s="0" t="n">
        <f aca="false">Inputs!$B$3</f>
        <v>574.788024902344</v>
      </c>
      <c r="C312" s="0" t="n">
        <f aca="false">B312*EXP((Inputs!$B$6-Inputs!$B$7-0.5*Inputs!$B$8^2)*$B$2+Inputs!$B$8*SQRT($B$2)*MC_Shocks!A309)</f>
        <v>572.093924033372</v>
      </c>
      <c r="D312" s="0" t="n">
        <f aca="false">C312*EXP((Inputs!$B$6-Inputs!$B$7-0.5*Inputs!$B$8^2)*$B$2+Inputs!$B$8*SQRT($B$2)*MC_Shocks!B309)</f>
        <v>561.787032382301</v>
      </c>
      <c r="E312" s="0" t="n">
        <f aca="false">D312*EXP((Inputs!$B$6-Inputs!$B$7-0.5*Inputs!$B$8^2)*$B$2+Inputs!$B$8*SQRT($B$2)*MC_Shocks!C309)</f>
        <v>568.472837694785</v>
      </c>
      <c r="F312" s="0" t="n">
        <f aca="false">E312*EXP((Inputs!$B$6-Inputs!$B$7-0.5*Inputs!$B$8^2)*$B$2+Inputs!$B$8*SQRT($B$2)*MC_Shocks!D309)</f>
        <v>562.875469485803</v>
      </c>
      <c r="G312" s="0" t="n">
        <f aca="false">F312*EXP((Inputs!$B$6-Inputs!$B$7-0.5*Inputs!$B$8^2)*$B$2+Inputs!$B$8*SQRT($B$2)*MC_Shocks!E309)</f>
        <v>557.832127158057</v>
      </c>
      <c r="H312" s="0" t="n">
        <f aca="false">G312*EXP((Inputs!$B$6-Inputs!$B$7-0.5*Inputs!$B$8^2)*$B$2+Inputs!$B$8*SQRT($B$2)*MC_Shocks!F309)</f>
        <v>562.209284987256</v>
      </c>
      <c r="I312" s="0" t="n">
        <f aca="false">H312*EXP((Inputs!$B$6-Inputs!$B$7-0.5*Inputs!$B$8^2)*$B$2+Inputs!$B$8*SQRT($B$2)*MC_Shocks!G309)</f>
        <v>557.787994516033</v>
      </c>
      <c r="J312" s="0" t="n">
        <f aca="false">I312*EXP((Inputs!$B$6-Inputs!$B$7-0.5*Inputs!$B$8^2)*$B$2+Inputs!$B$8*SQRT($B$2)*MC_Shocks!H309)</f>
        <v>556.355041822149</v>
      </c>
      <c r="K312" s="0" t="n">
        <f aca="false">J312*EXP((Inputs!$B$6-Inputs!$B$7-0.5*Inputs!$B$8^2)*$B$2+Inputs!$B$8*SQRT($B$2)*MC_Shocks!I309)</f>
        <v>557.412501421381</v>
      </c>
      <c r="L312" s="0" t="n">
        <f aca="false">K312*EXP((Inputs!$B$6-Inputs!$B$7-0.5*Inputs!$B$8^2)*$B$2+Inputs!$B$8*SQRT($B$2)*MC_Shocks!J309)</f>
        <v>561.120747573114</v>
      </c>
      <c r="M312" s="0" t="n">
        <f aca="false">L312*EXP((Inputs!$B$6-Inputs!$B$7-0.5*Inputs!$B$8^2)*$B$2+Inputs!$B$8*SQRT($B$2)*MC_Shocks!K309)</f>
        <v>564.384136990515</v>
      </c>
      <c r="N312" s="0" t="n">
        <f aca="false">M312*EXP((Inputs!$B$6-Inputs!$B$7-0.5*Inputs!$B$8^2)*$B$2+Inputs!$B$8*SQRT($B$2)*MC_Shocks!L309)</f>
        <v>555.333237758545</v>
      </c>
      <c r="O312" s="0" t="n">
        <f aca="false">N312*EXP((Inputs!$B$6-Inputs!$B$7-0.5*Inputs!$B$8^2)*$B$2+Inputs!$B$8*SQRT($B$2)*MC_Shocks!M309)</f>
        <v>555.382615153614</v>
      </c>
      <c r="P312" s="0" t="n">
        <f aca="false">O312*EXP((Inputs!$B$6-Inputs!$B$7-0.5*Inputs!$B$8^2)*$B$2+Inputs!$B$8*SQRT($B$2)*MC_Shocks!N309)</f>
        <v>551.999419047572</v>
      </c>
      <c r="Q312" s="0" t="n">
        <f aca="false">P312*EXP((Inputs!$B$6-Inputs!$B$7-0.5*Inputs!$B$8^2)*$B$2+Inputs!$B$8*SQRT($B$2)*MC_Shocks!O309)</f>
        <v>555.526046004303</v>
      </c>
      <c r="R312" s="0" t="n">
        <f aca="false">Q312*EXP((Inputs!$B$6-Inputs!$B$7-0.5*Inputs!$B$8^2)*$B$2+Inputs!$B$8*SQRT($B$2)*MC_Shocks!P309)</f>
        <v>559.026213818964</v>
      </c>
      <c r="S312" s="0" t="n">
        <f aca="false">R312*EXP((Inputs!$B$6-Inputs!$B$7-0.5*Inputs!$B$8^2)*$B$2+Inputs!$B$8*SQRT($B$2)*MC_Shocks!Q309)</f>
        <v>554.30071737684</v>
      </c>
      <c r="T312" s="0" t="n">
        <f aca="false">S312*EXP((Inputs!$B$6-Inputs!$B$7-0.5*Inputs!$B$8^2)*$B$2+Inputs!$B$8*SQRT($B$2)*MC_Shocks!R309)</f>
        <v>560.319868141936</v>
      </c>
      <c r="U312" s="0" t="n">
        <f aca="false">T312*EXP((Inputs!$B$6-Inputs!$B$7-0.5*Inputs!$B$8^2)*$B$2+Inputs!$B$8*SQRT($B$2)*MC_Shocks!S309)</f>
        <v>562.221565075466</v>
      </c>
      <c r="V312" s="0" t="n">
        <f aca="false">U312*EXP((Inputs!$B$6-Inputs!$B$7-0.5*Inputs!$B$8^2)*$B$2+Inputs!$B$8*SQRT($B$2)*MC_Shocks!T309)</f>
        <v>562.122841785433</v>
      </c>
      <c r="W312" s="0" t="n">
        <f aca="false">V312*EXP((Inputs!$B$6-Inputs!$B$7-0.5*Inputs!$B$8^2)*$B$2+Inputs!$B$8*SQRT($B$2)*MC_Shocks!U309)</f>
        <v>561.679396868396</v>
      </c>
      <c r="X312" s="0" t="n">
        <f aca="false">W312*EXP((Inputs!$B$6-Inputs!$B$7-0.5*Inputs!$B$8^2)*$B$2+Inputs!$B$8*SQRT($B$2)*MC_Shocks!V309)</f>
        <v>562.531024186467</v>
      </c>
      <c r="Y312" s="0" t="n">
        <f aca="false">X312*EXP((Inputs!$B$6-Inputs!$B$7-0.5*Inputs!$B$8^2)*$B$2+Inputs!$B$8*SQRT($B$2)*MC_Shocks!W309)</f>
        <v>560.820332611928</v>
      </c>
      <c r="Z312" s="0" t="n">
        <f aca="false">Y312*EXP((Inputs!$B$6-Inputs!$B$7-0.5*Inputs!$B$8^2)*$B$2+Inputs!$B$8*SQRT($B$2)*MC_Shocks!X309)</f>
        <v>557.798910255023</v>
      </c>
      <c r="AA312" s="0" t="n">
        <f aca="false">Z312*EXP((Inputs!$B$6-Inputs!$B$7-0.5*Inputs!$B$8^2)*$B$2+Inputs!$B$8*SQRT($B$2)*MC_Shocks!Y309)</f>
        <v>554.609908069691</v>
      </c>
      <c r="AB312" s="0" t="n">
        <f aca="false">AA312*EXP((Inputs!$B$6-Inputs!$B$7-0.5*Inputs!$B$8^2)*$B$2+Inputs!$B$8*SQRT($B$2)*MC_Shocks!Z309)</f>
        <v>559.016879810802</v>
      </c>
      <c r="AC312" s="0" t="n">
        <f aca="false">AB312*EXP((Inputs!$B$6-Inputs!$B$7-0.5*Inputs!$B$8^2)*$B$2+Inputs!$B$8*SQRT($B$2)*MC_Shocks!AA309)</f>
        <v>560.331284433672</v>
      </c>
      <c r="AD312" s="0" t="n">
        <f aca="false">AC312*EXP((Inputs!$B$6-Inputs!$B$7-0.5*Inputs!$B$8^2)*$B$2+Inputs!$B$8*SQRT($B$2)*MC_Shocks!AB309)</f>
        <v>555.097907840836</v>
      </c>
      <c r="AE312" s="0" t="n">
        <f aca="false">AD312*EXP((Inputs!$B$6-Inputs!$B$7-0.5*Inputs!$B$8^2)*$B$2+Inputs!$B$8*SQRT($B$2)*MC_Shocks!AC309)</f>
        <v>551.224206753767</v>
      </c>
      <c r="AF312" s="0" t="n">
        <f aca="false">AE312*EXP((Inputs!$B$6-Inputs!$B$7-0.5*Inputs!$B$8^2)*$B$2+Inputs!$B$8*SQRT($B$2)*MC_Shocks!AD309)</f>
        <v>557.312878682121</v>
      </c>
      <c r="AG312" s="0" t="n">
        <f aca="false">AF312*EXP((Inputs!$B$6-Inputs!$B$7-0.5*Inputs!$B$8^2)*$B$2+Inputs!$B$8*SQRT($B$2)*MC_Shocks!AE309)</f>
        <v>555.813526917179</v>
      </c>
      <c r="AH312" s="0" t="n">
        <f aca="false">AG312*EXP((Inputs!$B$6-Inputs!$B$7-0.5*Inputs!$B$8^2)*$B$2+Inputs!$B$8*SQRT($B$2)*MC_Shocks!AF309)</f>
        <v>564.65807230294</v>
      </c>
      <c r="AI312" s="0" t="n">
        <f aca="false">AH312*EXP((Inputs!$B$6-Inputs!$B$7-0.5*Inputs!$B$8^2)*$B$2+Inputs!$B$8*SQRT($B$2)*MC_Shocks!AG309)</f>
        <v>564.501116336408</v>
      </c>
      <c r="AJ312" s="0" t="n">
        <f aca="false">AI312*EXP((Inputs!$B$6-Inputs!$B$7-0.5*Inputs!$B$8^2)*$B$2+Inputs!$B$8*SQRT($B$2)*MC_Shocks!AH309)</f>
        <v>556.118709176942</v>
      </c>
      <c r="AK312" s="0" t="n">
        <f aca="false">AJ312*EXP((Inputs!$B$6-Inputs!$B$7-0.5*Inputs!$B$8^2)*$B$2+Inputs!$B$8*SQRT($B$2)*MC_Shocks!AI309)</f>
        <v>560.369115172094</v>
      </c>
      <c r="AL312" s="0" t="n">
        <f aca="false">AK312*EXP((Inputs!$B$6-Inputs!$B$7-0.5*Inputs!$B$8^2)*$B$2+Inputs!$B$8*SQRT($B$2)*MC_Shocks!AJ309)</f>
        <v>564.143516333708</v>
      </c>
      <c r="AM312" s="0" t="n">
        <f aca="false">AL312*EXP((Inputs!$B$6-Inputs!$B$7-0.5*Inputs!$B$8^2)*$B$2+Inputs!$B$8*SQRT($B$2)*MC_Shocks!AK309)</f>
        <v>560.787468650529</v>
      </c>
      <c r="AN312" s="0" t="n">
        <f aca="false">AM312*EXP((Inputs!$B$6-Inputs!$B$7-0.5*Inputs!$B$8^2)*$B$2+Inputs!$B$8*SQRT($B$2)*MC_Shocks!AL309)</f>
        <v>567.746662170566</v>
      </c>
      <c r="AO312" s="0" t="n">
        <f aca="false">AN312*EXP((Inputs!$B$6-Inputs!$B$7-0.5*Inputs!$B$8^2)*$B$2+Inputs!$B$8*SQRT($B$2)*MC_Shocks!AM309)</f>
        <v>570.657526123845</v>
      </c>
      <c r="AP312" s="0" t="n">
        <f aca="false">AO312*EXP((Inputs!$B$6-Inputs!$B$7-0.5*Inputs!$B$8^2)*$B$2+Inputs!$B$8*SQRT($B$2)*MC_Shocks!AN309)</f>
        <v>568.017389768936</v>
      </c>
      <c r="AQ312" s="0" t="n">
        <f aca="false">AP312*EXP((Inputs!$B$6-Inputs!$B$7-0.5*Inputs!$B$8^2)*$B$2+Inputs!$B$8*SQRT($B$2)*MC_Shocks!AO309)</f>
        <v>570.936575120201</v>
      </c>
      <c r="AR312" s="0" t="n">
        <f aca="false">AQ312*EXP((Inputs!$B$6-Inputs!$B$7-0.5*Inputs!$B$8^2)*$B$2+Inputs!$B$8*SQRT($B$2)*MC_Shocks!AP309)</f>
        <v>572.060294080513</v>
      </c>
      <c r="AS312" s="0" t="n">
        <f aca="false">AR312*EXP((Inputs!$B$6-Inputs!$B$7-0.5*Inputs!$B$8^2)*$B$2+Inputs!$B$8*SQRT($B$2)*MC_Shocks!AQ309)</f>
        <v>568.746676407847</v>
      </c>
      <c r="AT312" s="0" t="n">
        <f aca="false">AS312*EXP((Inputs!$B$6-Inputs!$B$7-0.5*Inputs!$B$8^2)*$B$2+Inputs!$B$8*SQRT($B$2)*MC_Shocks!AR309)</f>
        <v>566.901374350235</v>
      </c>
      <c r="AU312" s="0" t="n">
        <f aca="false">AT312*EXP((Inputs!$B$6-Inputs!$B$7-0.5*Inputs!$B$8^2)*$B$2+Inputs!$B$8*SQRT($B$2)*MC_Shocks!AS309)</f>
        <v>565.756069923786</v>
      </c>
      <c r="AV312" s="0" t="n">
        <f aca="false">AU312*EXP((Inputs!$B$6-Inputs!$B$7-0.5*Inputs!$B$8^2)*$B$2+Inputs!$B$8*SQRT($B$2)*MC_Shocks!AT309)</f>
        <v>567.333653594155</v>
      </c>
      <c r="AW312" s="0" t="n">
        <f aca="false">AV312*EXP((Inputs!$B$6-Inputs!$B$7-0.5*Inputs!$B$8^2)*$B$2+Inputs!$B$8*SQRT($B$2)*MC_Shocks!AU309)</f>
        <v>565.723946557158</v>
      </c>
      <c r="AX312" s="0" t="n">
        <f aca="false">AW312*EXP((Inputs!$B$6-Inputs!$B$7-0.5*Inputs!$B$8^2)*$B$2+Inputs!$B$8*SQRT($B$2)*MC_Shocks!AV309)</f>
        <v>566.332933236086</v>
      </c>
      <c r="AY312" s="0" t="n">
        <f aca="false">AX312*EXP((Inputs!$B$6-Inputs!$B$7-0.5*Inputs!$B$8^2)*$B$2+Inputs!$B$8*SQRT($B$2)*MC_Shocks!AW309)</f>
        <v>564.33311140614</v>
      </c>
      <c r="AZ312" s="0" t="n">
        <f aca="false">AY312*EXP((Inputs!$B$6-Inputs!$B$7-0.5*Inputs!$B$8^2)*$B$2+Inputs!$B$8*SQRT($B$2)*MC_Shocks!AX309)</f>
        <v>566.615628683468</v>
      </c>
      <c r="BA312" s="0" t="n">
        <f aca="false">AZ312*EXP((Inputs!$B$6-Inputs!$B$7-0.5*Inputs!$B$8^2)*$B$2+Inputs!$B$8*SQRT($B$2)*MC_Shocks!AY309)</f>
        <v>567.490387313046</v>
      </c>
      <c r="BB312" s="0" t="n">
        <f aca="false">BA312*EXP((Inputs!$B$6-Inputs!$B$7-0.5*Inputs!$B$8^2)*$B$2+Inputs!$B$8*SQRT($B$2)*MC_Shocks!AZ309)</f>
        <v>572.018557945212</v>
      </c>
      <c r="BC312" s="0" t="n">
        <f aca="false">BB312*EXP((Inputs!$B$6-Inputs!$B$7-0.5*Inputs!$B$8^2)*$B$2+Inputs!$B$8*SQRT($B$2)*MC_Shocks!BA309)</f>
        <v>572.231412306306</v>
      </c>
      <c r="BD312" s="0" t="n">
        <f aca="false">BC312*EXP((Inputs!$B$6-Inputs!$B$7-0.5*Inputs!$B$8^2)*$B$2+Inputs!$B$8*SQRT($B$2)*MC_Shocks!BB309)</f>
        <v>575.979138671766</v>
      </c>
      <c r="BE312" s="0" t="n">
        <f aca="false">BD312*EXP((Inputs!$B$6-Inputs!$B$7-0.5*Inputs!$B$8^2)*$B$2+Inputs!$B$8*SQRT($B$2)*MC_Shocks!BC309)</f>
        <v>581.146837449909</v>
      </c>
      <c r="BF312" s="0" t="n">
        <f aca="false">BE312*EXP((Inputs!$B$6-Inputs!$B$7-0.5*Inputs!$B$8^2)*$B$2+Inputs!$B$8*SQRT($B$2)*MC_Shocks!BD309)</f>
        <v>580.010284984343</v>
      </c>
      <c r="BG312" s="0" t="n">
        <f aca="false">BF312*EXP((Inputs!$B$6-Inputs!$B$7-0.5*Inputs!$B$8^2)*$B$2+Inputs!$B$8*SQRT($B$2)*MC_Shocks!BE309)</f>
        <v>579.086873838453</v>
      </c>
      <c r="BH312" s="0" t="n">
        <f aca="false">BG312*EXP((Inputs!$B$6-Inputs!$B$7-0.5*Inputs!$B$8^2)*$B$2+Inputs!$B$8*SQRT($B$2)*MC_Shocks!BF309)</f>
        <v>575.555883907692</v>
      </c>
      <c r="BI312" s="0" t="n">
        <f aca="false">BH312*EXP((Inputs!$B$6-Inputs!$B$7-0.5*Inputs!$B$8^2)*$B$2+Inputs!$B$8*SQRT($B$2)*MC_Shocks!BG309)</f>
        <v>577.58219336998</v>
      </c>
      <c r="BJ312" s="0" t="n">
        <f aca="false">BI312*EXP((Inputs!$B$6-Inputs!$B$7-0.5*Inputs!$B$8^2)*$B$2+Inputs!$B$8*SQRT($B$2)*MC_Shocks!BH309)</f>
        <v>575.769852290464</v>
      </c>
      <c r="BK312" s="0" t="n">
        <f aca="false">BJ312*EXP((Inputs!$B$6-Inputs!$B$7-0.5*Inputs!$B$8^2)*$B$2+Inputs!$B$8*SQRT($B$2)*MC_Shocks!BI309)</f>
        <v>573.313616613567</v>
      </c>
      <c r="BL312" s="0" t="n">
        <f aca="false">BK312*EXP((Inputs!$B$6-Inputs!$B$7-0.5*Inputs!$B$8^2)*$B$2+Inputs!$B$8*SQRT($B$2)*MC_Shocks!BJ309)</f>
        <v>571.348208123946</v>
      </c>
      <c r="BM312" s="0" t="n">
        <f aca="false">BL312*EXP((Inputs!$B$6-Inputs!$B$7-0.5*Inputs!$B$8^2)*$B$2+Inputs!$B$8*SQRT($B$2)*MC_Shocks!BK309)</f>
        <v>575.157002607062</v>
      </c>
      <c r="BN312" s="0" t="n">
        <f aca="false">AVERAGE(C312:BM312)</f>
        <v>564.495713769439</v>
      </c>
      <c r="BO312" s="0" t="n">
        <f aca="false">MAX(B312:BM312)</f>
        <v>581.146837449909</v>
      </c>
      <c r="BP312" s="0" t="n">
        <f aca="false">MAX(BM312-Inputs!$B$4,0)</f>
        <v>0.157002607062282</v>
      </c>
      <c r="BQ312" s="0" t="n">
        <f aca="false">MAX(Inputs!$B$4-BM312,0)</f>
        <v>0</v>
      </c>
      <c r="BR312" s="0" t="n">
        <f aca="false">MAX(BN312-Inputs!$B$4,0)</f>
        <v>0</v>
      </c>
      <c r="BS312" s="0" t="n">
        <f aca="false">IF(BO312&gt;=Inputs!$B$9,0,MAX(BM312-Inputs!$B$4,0))</f>
        <v>0.157002607062282</v>
      </c>
    </row>
    <row r="313" customFormat="false" ht="15" hidden="false" customHeight="false" outlineLevel="0" collapsed="false">
      <c r="A313" s="0" t="n">
        <v>309</v>
      </c>
      <c r="B313" s="0" t="n">
        <f aca="false">Inputs!$B$3</f>
        <v>574.788024902344</v>
      </c>
      <c r="C313" s="0" t="n">
        <f aca="false">B313*EXP((Inputs!$B$6-Inputs!$B$7-0.5*Inputs!$B$8^2)*$B$2+Inputs!$B$8*SQRT($B$2)*MC_Shocks!A310)</f>
        <v>574.161521756708</v>
      </c>
      <c r="D313" s="0" t="n">
        <f aca="false">C313*EXP((Inputs!$B$6-Inputs!$B$7-0.5*Inputs!$B$8^2)*$B$2+Inputs!$B$8*SQRT($B$2)*MC_Shocks!B310)</f>
        <v>572.559334141093</v>
      </c>
      <c r="E313" s="0" t="n">
        <f aca="false">D313*EXP((Inputs!$B$6-Inputs!$B$7-0.5*Inputs!$B$8^2)*$B$2+Inputs!$B$8*SQRT($B$2)*MC_Shocks!C310)</f>
        <v>572.580737506389</v>
      </c>
      <c r="F313" s="0" t="n">
        <f aca="false">E313*EXP((Inputs!$B$6-Inputs!$B$7-0.5*Inputs!$B$8^2)*$B$2+Inputs!$B$8*SQRT($B$2)*MC_Shocks!D310)</f>
        <v>582.19184573659</v>
      </c>
      <c r="G313" s="0" t="n">
        <f aca="false">F313*EXP((Inputs!$B$6-Inputs!$B$7-0.5*Inputs!$B$8^2)*$B$2+Inputs!$B$8*SQRT($B$2)*MC_Shocks!E310)</f>
        <v>581.505944761222</v>
      </c>
      <c r="H313" s="0" t="n">
        <f aca="false">G313*EXP((Inputs!$B$6-Inputs!$B$7-0.5*Inputs!$B$8^2)*$B$2+Inputs!$B$8*SQRT($B$2)*MC_Shocks!F310)</f>
        <v>571.442348348875</v>
      </c>
      <c r="I313" s="0" t="n">
        <f aca="false">H313*EXP((Inputs!$B$6-Inputs!$B$7-0.5*Inputs!$B$8^2)*$B$2+Inputs!$B$8*SQRT($B$2)*MC_Shocks!G310)</f>
        <v>573.130881749792</v>
      </c>
      <c r="J313" s="0" t="n">
        <f aca="false">I313*EXP((Inputs!$B$6-Inputs!$B$7-0.5*Inputs!$B$8^2)*$B$2+Inputs!$B$8*SQRT($B$2)*MC_Shocks!H310)</f>
        <v>576.505131315759</v>
      </c>
      <c r="K313" s="0" t="n">
        <f aca="false">J313*EXP((Inputs!$B$6-Inputs!$B$7-0.5*Inputs!$B$8^2)*$B$2+Inputs!$B$8*SQRT($B$2)*MC_Shocks!I310)</f>
        <v>574.854409942466</v>
      </c>
      <c r="L313" s="0" t="n">
        <f aca="false">K313*EXP((Inputs!$B$6-Inputs!$B$7-0.5*Inputs!$B$8^2)*$B$2+Inputs!$B$8*SQRT($B$2)*MC_Shocks!J310)</f>
        <v>573.48572899033</v>
      </c>
      <c r="M313" s="0" t="n">
        <f aca="false">L313*EXP((Inputs!$B$6-Inputs!$B$7-0.5*Inputs!$B$8^2)*$B$2+Inputs!$B$8*SQRT($B$2)*MC_Shocks!K310)</f>
        <v>568.138631444457</v>
      </c>
      <c r="N313" s="0" t="n">
        <f aca="false">M313*EXP((Inputs!$B$6-Inputs!$B$7-0.5*Inputs!$B$8^2)*$B$2+Inputs!$B$8*SQRT($B$2)*MC_Shocks!L310)</f>
        <v>573.890381509207</v>
      </c>
      <c r="O313" s="0" t="n">
        <f aca="false">N313*EXP((Inputs!$B$6-Inputs!$B$7-0.5*Inputs!$B$8^2)*$B$2+Inputs!$B$8*SQRT($B$2)*MC_Shocks!M310)</f>
        <v>570.624127208085</v>
      </c>
      <c r="P313" s="0" t="n">
        <f aca="false">O313*EXP((Inputs!$B$6-Inputs!$B$7-0.5*Inputs!$B$8^2)*$B$2+Inputs!$B$8*SQRT($B$2)*MC_Shocks!N310)</f>
        <v>568.011266750571</v>
      </c>
      <c r="Q313" s="0" t="n">
        <f aca="false">P313*EXP((Inputs!$B$6-Inputs!$B$7-0.5*Inputs!$B$8^2)*$B$2+Inputs!$B$8*SQRT($B$2)*MC_Shocks!O310)</f>
        <v>568.705784099171</v>
      </c>
      <c r="R313" s="0" t="n">
        <f aca="false">Q313*EXP((Inputs!$B$6-Inputs!$B$7-0.5*Inputs!$B$8^2)*$B$2+Inputs!$B$8*SQRT($B$2)*MC_Shocks!P310)</f>
        <v>567.233343389571</v>
      </c>
      <c r="S313" s="0" t="n">
        <f aca="false">R313*EXP((Inputs!$B$6-Inputs!$B$7-0.5*Inputs!$B$8^2)*$B$2+Inputs!$B$8*SQRT($B$2)*MC_Shocks!Q310)</f>
        <v>562.672886774415</v>
      </c>
      <c r="T313" s="0" t="n">
        <f aca="false">S313*EXP((Inputs!$B$6-Inputs!$B$7-0.5*Inputs!$B$8^2)*$B$2+Inputs!$B$8*SQRT($B$2)*MC_Shocks!R310)</f>
        <v>558.845319165695</v>
      </c>
      <c r="U313" s="0" t="n">
        <f aca="false">T313*EXP((Inputs!$B$6-Inputs!$B$7-0.5*Inputs!$B$8^2)*$B$2+Inputs!$B$8*SQRT($B$2)*MC_Shocks!S310)</f>
        <v>563.988905543567</v>
      </c>
      <c r="V313" s="0" t="n">
        <f aca="false">U313*EXP((Inputs!$B$6-Inputs!$B$7-0.5*Inputs!$B$8^2)*$B$2+Inputs!$B$8*SQRT($B$2)*MC_Shocks!T310)</f>
        <v>560.38420290628</v>
      </c>
      <c r="W313" s="0" t="n">
        <f aca="false">V313*EXP((Inputs!$B$6-Inputs!$B$7-0.5*Inputs!$B$8^2)*$B$2+Inputs!$B$8*SQRT($B$2)*MC_Shocks!U310)</f>
        <v>560.724739678522</v>
      </c>
      <c r="X313" s="0" t="n">
        <f aca="false">W313*EXP((Inputs!$B$6-Inputs!$B$7-0.5*Inputs!$B$8^2)*$B$2+Inputs!$B$8*SQRT($B$2)*MC_Shocks!V310)</f>
        <v>560.453538060668</v>
      </c>
      <c r="Y313" s="0" t="n">
        <f aca="false">X313*EXP((Inputs!$B$6-Inputs!$B$7-0.5*Inputs!$B$8^2)*$B$2+Inputs!$B$8*SQRT($B$2)*MC_Shocks!W310)</f>
        <v>560.181032708778</v>
      </c>
      <c r="Z313" s="0" t="n">
        <f aca="false">Y313*EXP((Inputs!$B$6-Inputs!$B$7-0.5*Inputs!$B$8^2)*$B$2+Inputs!$B$8*SQRT($B$2)*MC_Shocks!X310)</f>
        <v>560.902000818805</v>
      </c>
      <c r="AA313" s="0" t="n">
        <f aca="false">Z313*EXP((Inputs!$B$6-Inputs!$B$7-0.5*Inputs!$B$8^2)*$B$2+Inputs!$B$8*SQRT($B$2)*MC_Shocks!Y310)</f>
        <v>555.676762234588</v>
      </c>
      <c r="AB313" s="0" t="n">
        <f aca="false">AA313*EXP((Inputs!$B$6-Inputs!$B$7-0.5*Inputs!$B$8^2)*$B$2+Inputs!$B$8*SQRT($B$2)*MC_Shocks!Z310)</f>
        <v>556.098380159483</v>
      </c>
      <c r="AC313" s="0" t="n">
        <f aca="false">AB313*EXP((Inputs!$B$6-Inputs!$B$7-0.5*Inputs!$B$8^2)*$B$2+Inputs!$B$8*SQRT($B$2)*MC_Shocks!AA310)</f>
        <v>561.112188370568</v>
      </c>
      <c r="AD313" s="0" t="n">
        <f aca="false">AC313*EXP((Inputs!$B$6-Inputs!$B$7-0.5*Inputs!$B$8^2)*$B$2+Inputs!$B$8*SQRT($B$2)*MC_Shocks!AB310)</f>
        <v>562.919733952484</v>
      </c>
      <c r="AE313" s="0" t="n">
        <f aca="false">AD313*EXP((Inputs!$B$6-Inputs!$B$7-0.5*Inputs!$B$8^2)*$B$2+Inputs!$B$8*SQRT($B$2)*MC_Shocks!AC310)</f>
        <v>562.175342749627</v>
      </c>
      <c r="AF313" s="0" t="n">
        <f aca="false">AE313*EXP((Inputs!$B$6-Inputs!$B$7-0.5*Inputs!$B$8^2)*$B$2+Inputs!$B$8*SQRT($B$2)*MC_Shocks!AD310)</f>
        <v>556.772553099209</v>
      </c>
      <c r="AG313" s="0" t="n">
        <f aca="false">AF313*EXP((Inputs!$B$6-Inputs!$B$7-0.5*Inputs!$B$8^2)*$B$2+Inputs!$B$8*SQRT($B$2)*MC_Shocks!AE310)</f>
        <v>554.167404292218</v>
      </c>
      <c r="AH313" s="0" t="n">
        <f aca="false">AG313*EXP((Inputs!$B$6-Inputs!$B$7-0.5*Inputs!$B$8^2)*$B$2+Inputs!$B$8*SQRT($B$2)*MC_Shocks!AF310)</f>
        <v>557.971790146169</v>
      </c>
      <c r="AI313" s="0" t="n">
        <f aca="false">AH313*EXP((Inputs!$B$6-Inputs!$B$7-0.5*Inputs!$B$8^2)*$B$2+Inputs!$B$8*SQRT($B$2)*MC_Shocks!AG310)</f>
        <v>547.130757631896</v>
      </c>
      <c r="AJ313" s="0" t="n">
        <f aca="false">AI313*EXP((Inputs!$B$6-Inputs!$B$7-0.5*Inputs!$B$8^2)*$B$2+Inputs!$B$8*SQRT($B$2)*MC_Shocks!AH310)</f>
        <v>546.034245454816</v>
      </c>
      <c r="AK313" s="0" t="n">
        <f aca="false">AJ313*EXP((Inputs!$B$6-Inputs!$B$7-0.5*Inputs!$B$8^2)*$B$2+Inputs!$B$8*SQRT($B$2)*MC_Shocks!AI310)</f>
        <v>540.588519564402</v>
      </c>
      <c r="AL313" s="0" t="n">
        <f aca="false">AK313*EXP((Inputs!$B$6-Inputs!$B$7-0.5*Inputs!$B$8^2)*$B$2+Inputs!$B$8*SQRT($B$2)*MC_Shocks!AJ310)</f>
        <v>541.290589982791</v>
      </c>
      <c r="AM313" s="0" t="n">
        <f aca="false">AL313*EXP((Inputs!$B$6-Inputs!$B$7-0.5*Inputs!$B$8^2)*$B$2+Inputs!$B$8*SQRT($B$2)*MC_Shocks!AK310)</f>
        <v>539.056009469766</v>
      </c>
      <c r="AN313" s="0" t="n">
        <f aca="false">AM313*EXP((Inputs!$B$6-Inputs!$B$7-0.5*Inputs!$B$8^2)*$B$2+Inputs!$B$8*SQRT($B$2)*MC_Shocks!AL310)</f>
        <v>535.528621162246</v>
      </c>
      <c r="AO313" s="0" t="n">
        <f aca="false">AN313*EXP((Inputs!$B$6-Inputs!$B$7-0.5*Inputs!$B$8^2)*$B$2+Inputs!$B$8*SQRT($B$2)*MC_Shocks!AM310)</f>
        <v>530.428288968283</v>
      </c>
      <c r="AP313" s="0" t="n">
        <f aca="false">AO313*EXP((Inputs!$B$6-Inputs!$B$7-0.5*Inputs!$B$8^2)*$B$2+Inputs!$B$8*SQRT($B$2)*MC_Shocks!AN310)</f>
        <v>526.04725063879</v>
      </c>
      <c r="AQ313" s="0" t="n">
        <f aca="false">AP313*EXP((Inputs!$B$6-Inputs!$B$7-0.5*Inputs!$B$8^2)*$B$2+Inputs!$B$8*SQRT($B$2)*MC_Shocks!AO310)</f>
        <v>522.469318615366</v>
      </c>
      <c r="AR313" s="0" t="n">
        <f aca="false">AQ313*EXP((Inputs!$B$6-Inputs!$B$7-0.5*Inputs!$B$8^2)*$B$2+Inputs!$B$8*SQRT($B$2)*MC_Shocks!AP310)</f>
        <v>523.826310164624</v>
      </c>
      <c r="AS313" s="0" t="n">
        <f aca="false">AR313*EXP((Inputs!$B$6-Inputs!$B$7-0.5*Inputs!$B$8^2)*$B$2+Inputs!$B$8*SQRT($B$2)*MC_Shocks!AQ310)</f>
        <v>526.257231768056</v>
      </c>
      <c r="AT313" s="0" t="n">
        <f aca="false">AS313*EXP((Inputs!$B$6-Inputs!$B$7-0.5*Inputs!$B$8^2)*$B$2+Inputs!$B$8*SQRT($B$2)*MC_Shocks!AR310)</f>
        <v>524.920011687652</v>
      </c>
      <c r="AU313" s="0" t="n">
        <f aca="false">AT313*EXP((Inputs!$B$6-Inputs!$B$7-0.5*Inputs!$B$8^2)*$B$2+Inputs!$B$8*SQRT($B$2)*MC_Shocks!AS310)</f>
        <v>521.097805916282</v>
      </c>
      <c r="AV313" s="0" t="n">
        <f aca="false">AU313*EXP((Inputs!$B$6-Inputs!$B$7-0.5*Inputs!$B$8^2)*$B$2+Inputs!$B$8*SQRT($B$2)*MC_Shocks!AT310)</f>
        <v>522.068556612692</v>
      </c>
      <c r="AW313" s="0" t="n">
        <f aca="false">AV313*EXP((Inputs!$B$6-Inputs!$B$7-0.5*Inputs!$B$8^2)*$B$2+Inputs!$B$8*SQRT($B$2)*MC_Shocks!AU310)</f>
        <v>517.724513640144</v>
      </c>
      <c r="AX313" s="0" t="n">
        <f aca="false">AW313*EXP((Inputs!$B$6-Inputs!$B$7-0.5*Inputs!$B$8^2)*$B$2+Inputs!$B$8*SQRT($B$2)*MC_Shocks!AV310)</f>
        <v>511.841010062039</v>
      </c>
      <c r="AY313" s="0" t="n">
        <f aca="false">AX313*EXP((Inputs!$B$6-Inputs!$B$7-0.5*Inputs!$B$8^2)*$B$2+Inputs!$B$8*SQRT($B$2)*MC_Shocks!AW310)</f>
        <v>515.623844133676</v>
      </c>
      <c r="AZ313" s="0" t="n">
        <f aca="false">AY313*EXP((Inputs!$B$6-Inputs!$B$7-0.5*Inputs!$B$8^2)*$B$2+Inputs!$B$8*SQRT($B$2)*MC_Shocks!AX310)</f>
        <v>519.107557931105</v>
      </c>
      <c r="BA313" s="0" t="n">
        <f aca="false">AZ313*EXP((Inputs!$B$6-Inputs!$B$7-0.5*Inputs!$B$8^2)*$B$2+Inputs!$B$8*SQRT($B$2)*MC_Shocks!AY310)</f>
        <v>519.734975935006</v>
      </c>
      <c r="BB313" s="0" t="n">
        <f aca="false">BA313*EXP((Inputs!$B$6-Inputs!$B$7-0.5*Inputs!$B$8^2)*$B$2+Inputs!$B$8*SQRT($B$2)*MC_Shocks!AZ310)</f>
        <v>518.517131908067</v>
      </c>
      <c r="BC313" s="0" t="n">
        <f aca="false">BB313*EXP((Inputs!$B$6-Inputs!$B$7-0.5*Inputs!$B$8^2)*$B$2+Inputs!$B$8*SQRT($B$2)*MC_Shocks!BA310)</f>
        <v>520.728485990973</v>
      </c>
      <c r="BD313" s="0" t="n">
        <f aca="false">BC313*EXP((Inputs!$B$6-Inputs!$B$7-0.5*Inputs!$B$8^2)*$B$2+Inputs!$B$8*SQRT($B$2)*MC_Shocks!BB310)</f>
        <v>515.221096643677</v>
      </c>
      <c r="BE313" s="0" t="n">
        <f aca="false">BD313*EXP((Inputs!$B$6-Inputs!$B$7-0.5*Inputs!$B$8^2)*$B$2+Inputs!$B$8*SQRT($B$2)*MC_Shocks!BC310)</f>
        <v>513.539189190108</v>
      </c>
      <c r="BF313" s="0" t="n">
        <f aca="false">BE313*EXP((Inputs!$B$6-Inputs!$B$7-0.5*Inputs!$B$8^2)*$B$2+Inputs!$B$8*SQRT($B$2)*MC_Shocks!BD310)</f>
        <v>513.426939646992</v>
      </c>
      <c r="BG313" s="0" t="n">
        <f aca="false">BF313*EXP((Inputs!$B$6-Inputs!$B$7-0.5*Inputs!$B$8^2)*$B$2+Inputs!$B$8*SQRT($B$2)*MC_Shocks!BE310)</f>
        <v>519.357817494018</v>
      </c>
      <c r="BH313" s="0" t="n">
        <f aca="false">BG313*EXP((Inputs!$B$6-Inputs!$B$7-0.5*Inputs!$B$8^2)*$B$2+Inputs!$B$8*SQRT($B$2)*MC_Shocks!BF310)</f>
        <v>524.856937398935</v>
      </c>
      <c r="BI313" s="0" t="n">
        <f aca="false">BH313*EXP((Inputs!$B$6-Inputs!$B$7-0.5*Inputs!$B$8^2)*$B$2+Inputs!$B$8*SQRT($B$2)*MC_Shocks!BG310)</f>
        <v>523.737611534702</v>
      </c>
      <c r="BJ313" s="0" t="n">
        <f aca="false">BI313*EXP((Inputs!$B$6-Inputs!$B$7-0.5*Inputs!$B$8^2)*$B$2+Inputs!$B$8*SQRT($B$2)*MC_Shocks!BH310)</f>
        <v>532.723721257313</v>
      </c>
      <c r="BK313" s="0" t="n">
        <f aca="false">BJ313*EXP((Inputs!$B$6-Inputs!$B$7-0.5*Inputs!$B$8^2)*$B$2+Inputs!$B$8*SQRT($B$2)*MC_Shocks!BI310)</f>
        <v>528.511232073822</v>
      </c>
      <c r="BL313" s="0" t="n">
        <f aca="false">BK313*EXP((Inputs!$B$6-Inputs!$B$7-0.5*Inputs!$B$8^2)*$B$2+Inputs!$B$8*SQRT($B$2)*MC_Shocks!BJ310)</f>
        <v>529.224651544843</v>
      </c>
      <c r="BM313" s="0" t="n">
        <f aca="false">BL313*EXP((Inputs!$B$6-Inputs!$B$7-0.5*Inputs!$B$8^2)*$B$2+Inputs!$B$8*SQRT($B$2)*MC_Shocks!BK310)</f>
        <v>515.831422513624</v>
      </c>
      <c r="BN313" s="0" t="n">
        <f aca="false">AVERAGE(C313:BM313)</f>
        <v>546.198727870604</v>
      </c>
      <c r="BO313" s="0" t="n">
        <f aca="false">MAX(B313:BM313)</f>
        <v>582.19184573659</v>
      </c>
      <c r="BP313" s="0" t="n">
        <f aca="false">MAX(BM313-Inputs!$B$4,0)</f>
        <v>0</v>
      </c>
      <c r="BQ313" s="0" t="n">
        <f aca="false">MAX(Inputs!$B$4-BM313,0)</f>
        <v>59.1685774863763</v>
      </c>
      <c r="BR313" s="0" t="n">
        <f aca="false">MAX(BN313-Inputs!$B$4,0)</f>
        <v>0</v>
      </c>
      <c r="BS313" s="0" t="n">
        <f aca="false">IF(BO313&gt;=Inputs!$B$9,0,MAX(BM313-Inputs!$B$4,0))</f>
        <v>0</v>
      </c>
    </row>
    <row r="314" customFormat="false" ht="15" hidden="false" customHeight="false" outlineLevel="0" collapsed="false">
      <c r="A314" s="0" t="n">
        <v>310</v>
      </c>
      <c r="B314" s="0" t="n">
        <f aca="false">Inputs!$B$3</f>
        <v>574.788024902344</v>
      </c>
      <c r="C314" s="0" t="n">
        <f aca="false">B314*EXP((Inputs!$B$6-Inputs!$B$7-0.5*Inputs!$B$8^2)*$B$2+Inputs!$B$8*SQRT($B$2)*MC_Shocks!A311)</f>
        <v>564.413443410796</v>
      </c>
      <c r="D314" s="0" t="n">
        <f aca="false">C314*EXP((Inputs!$B$6-Inputs!$B$7-0.5*Inputs!$B$8^2)*$B$2+Inputs!$B$8*SQRT($B$2)*MC_Shocks!B311)</f>
        <v>565.279780178619</v>
      </c>
      <c r="E314" s="0" t="n">
        <f aca="false">D314*EXP((Inputs!$B$6-Inputs!$B$7-0.5*Inputs!$B$8^2)*$B$2+Inputs!$B$8*SQRT($B$2)*MC_Shocks!C311)</f>
        <v>565.81020196352</v>
      </c>
      <c r="F314" s="0" t="n">
        <f aca="false">E314*EXP((Inputs!$B$6-Inputs!$B$7-0.5*Inputs!$B$8^2)*$B$2+Inputs!$B$8*SQRT($B$2)*MC_Shocks!D311)</f>
        <v>561.412038920302</v>
      </c>
      <c r="G314" s="0" t="n">
        <f aca="false">F314*EXP((Inputs!$B$6-Inputs!$B$7-0.5*Inputs!$B$8^2)*$B$2+Inputs!$B$8*SQRT($B$2)*MC_Shocks!E311)</f>
        <v>553.929949616044</v>
      </c>
      <c r="H314" s="0" t="n">
        <f aca="false">G314*EXP((Inputs!$B$6-Inputs!$B$7-0.5*Inputs!$B$8^2)*$B$2+Inputs!$B$8*SQRT($B$2)*MC_Shocks!F311)</f>
        <v>561.227855349335</v>
      </c>
      <c r="I314" s="0" t="n">
        <f aca="false">H314*EXP((Inputs!$B$6-Inputs!$B$7-0.5*Inputs!$B$8^2)*$B$2+Inputs!$B$8*SQRT($B$2)*MC_Shocks!G311)</f>
        <v>569.291472492532</v>
      </c>
      <c r="J314" s="0" t="n">
        <f aca="false">I314*EXP((Inputs!$B$6-Inputs!$B$7-0.5*Inputs!$B$8^2)*$B$2+Inputs!$B$8*SQRT($B$2)*MC_Shocks!H311)</f>
        <v>572.161596284159</v>
      </c>
      <c r="K314" s="0" t="n">
        <f aca="false">J314*EXP((Inputs!$B$6-Inputs!$B$7-0.5*Inputs!$B$8^2)*$B$2+Inputs!$B$8*SQRT($B$2)*MC_Shocks!I311)</f>
        <v>569.576416528296</v>
      </c>
      <c r="L314" s="0" t="n">
        <f aca="false">K314*EXP((Inputs!$B$6-Inputs!$B$7-0.5*Inputs!$B$8^2)*$B$2+Inputs!$B$8*SQRT($B$2)*MC_Shocks!J311)</f>
        <v>567.389266146807</v>
      </c>
      <c r="M314" s="0" t="n">
        <f aca="false">L314*EXP((Inputs!$B$6-Inputs!$B$7-0.5*Inputs!$B$8^2)*$B$2+Inputs!$B$8*SQRT($B$2)*MC_Shocks!K311)</f>
        <v>562.647587301429</v>
      </c>
      <c r="N314" s="0" t="n">
        <f aca="false">M314*EXP((Inputs!$B$6-Inputs!$B$7-0.5*Inputs!$B$8^2)*$B$2+Inputs!$B$8*SQRT($B$2)*MC_Shocks!L311)</f>
        <v>568.081536438023</v>
      </c>
      <c r="O314" s="0" t="n">
        <f aca="false">N314*EXP((Inputs!$B$6-Inputs!$B$7-0.5*Inputs!$B$8^2)*$B$2+Inputs!$B$8*SQRT($B$2)*MC_Shocks!M311)</f>
        <v>578.670461888029</v>
      </c>
      <c r="P314" s="0" t="n">
        <f aca="false">O314*EXP((Inputs!$B$6-Inputs!$B$7-0.5*Inputs!$B$8^2)*$B$2+Inputs!$B$8*SQRT($B$2)*MC_Shocks!N311)</f>
        <v>574.799278897422</v>
      </c>
      <c r="Q314" s="0" t="n">
        <f aca="false">P314*EXP((Inputs!$B$6-Inputs!$B$7-0.5*Inputs!$B$8^2)*$B$2+Inputs!$B$8*SQRT($B$2)*MC_Shocks!O311)</f>
        <v>578.642750611786</v>
      </c>
      <c r="R314" s="0" t="n">
        <f aca="false">Q314*EXP((Inputs!$B$6-Inputs!$B$7-0.5*Inputs!$B$8^2)*$B$2+Inputs!$B$8*SQRT($B$2)*MC_Shocks!P311)</f>
        <v>588.038363192393</v>
      </c>
      <c r="S314" s="0" t="n">
        <f aca="false">R314*EXP((Inputs!$B$6-Inputs!$B$7-0.5*Inputs!$B$8^2)*$B$2+Inputs!$B$8*SQRT($B$2)*MC_Shocks!Q311)</f>
        <v>587.417453798678</v>
      </c>
      <c r="T314" s="0" t="n">
        <f aca="false">S314*EXP((Inputs!$B$6-Inputs!$B$7-0.5*Inputs!$B$8^2)*$B$2+Inputs!$B$8*SQRT($B$2)*MC_Shocks!R311)</f>
        <v>583.787956029174</v>
      </c>
      <c r="U314" s="0" t="n">
        <f aca="false">T314*EXP((Inputs!$B$6-Inputs!$B$7-0.5*Inputs!$B$8^2)*$B$2+Inputs!$B$8*SQRT($B$2)*MC_Shocks!S311)</f>
        <v>584.408620086402</v>
      </c>
      <c r="V314" s="0" t="n">
        <f aca="false">U314*EXP((Inputs!$B$6-Inputs!$B$7-0.5*Inputs!$B$8^2)*$B$2+Inputs!$B$8*SQRT($B$2)*MC_Shocks!T311)</f>
        <v>586.590435354979</v>
      </c>
      <c r="W314" s="0" t="n">
        <f aca="false">V314*EXP((Inputs!$B$6-Inputs!$B$7-0.5*Inputs!$B$8^2)*$B$2+Inputs!$B$8*SQRT($B$2)*MC_Shocks!U311)</f>
        <v>587.387884709842</v>
      </c>
      <c r="X314" s="0" t="n">
        <f aca="false">W314*EXP((Inputs!$B$6-Inputs!$B$7-0.5*Inputs!$B$8^2)*$B$2+Inputs!$B$8*SQRT($B$2)*MC_Shocks!V311)</f>
        <v>589.172811988801</v>
      </c>
      <c r="Y314" s="0" t="n">
        <f aca="false">X314*EXP((Inputs!$B$6-Inputs!$B$7-0.5*Inputs!$B$8^2)*$B$2+Inputs!$B$8*SQRT($B$2)*MC_Shocks!W311)</f>
        <v>595.563414384394</v>
      </c>
      <c r="Z314" s="0" t="n">
        <f aca="false">Y314*EXP((Inputs!$B$6-Inputs!$B$7-0.5*Inputs!$B$8^2)*$B$2+Inputs!$B$8*SQRT($B$2)*MC_Shocks!X311)</f>
        <v>599.00607147146</v>
      </c>
      <c r="AA314" s="0" t="n">
        <f aca="false">Z314*EXP((Inputs!$B$6-Inputs!$B$7-0.5*Inputs!$B$8^2)*$B$2+Inputs!$B$8*SQRT($B$2)*MC_Shocks!Y311)</f>
        <v>596.590392768068</v>
      </c>
      <c r="AB314" s="0" t="n">
        <f aca="false">AA314*EXP((Inputs!$B$6-Inputs!$B$7-0.5*Inputs!$B$8^2)*$B$2+Inputs!$B$8*SQRT($B$2)*MC_Shocks!Z311)</f>
        <v>595.126050711781</v>
      </c>
      <c r="AC314" s="0" t="n">
        <f aca="false">AB314*EXP((Inputs!$B$6-Inputs!$B$7-0.5*Inputs!$B$8^2)*$B$2+Inputs!$B$8*SQRT($B$2)*MC_Shocks!AA311)</f>
        <v>594.389214991256</v>
      </c>
      <c r="AD314" s="0" t="n">
        <f aca="false">AC314*EXP((Inputs!$B$6-Inputs!$B$7-0.5*Inputs!$B$8^2)*$B$2+Inputs!$B$8*SQRT($B$2)*MC_Shocks!AB311)</f>
        <v>599.156690470483</v>
      </c>
      <c r="AE314" s="0" t="n">
        <f aca="false">AD314*EXP((Inputs!$B$6-Inputs!$B$7-0.5*Inputs!$B$8^2)*$B$2+Inputs!$B$8*SQRT($B$2)*MC_Shocks!AC311)</f>
        <v>600.07661329442</v>
      </c>
      <c r="AF314" s="0" t="n">
        <f aca="false">AE314*EXP((Inputs!$B$6-Inputs!$B$7-0.5*Inputs!$B$8^2)*$B$2+Inputs!$B$8*SQRT($B$2)*MC_Shocks!AD311)</f>
        <v>610.587882989313</v>
      </c>
      <c r="AG314" s="0" t="n">
        <f aca="false">AF314*EXP((Inputs!$B$6-Inputs!$B$7-0.5*Inputs!$B$8^2)*$B$2+Inputs!$B$8*SQRT($B$2)*MC_Shocks!AE311)</f>
        <v>609.781511401678</v>
      </c>
      <c r="AH314" s="0" t="n">
        <f aca="false">AG314*EXP((Inputs!$B$6-Inputs!$B$7-0.5*Inputs!$B$8^2)*$B$2+Inputs!$B$8*SQRT($B$2)*MC_Shocks!AF311)</f>
        <v>602.965493420753</v>
      </c>
      <c r="AI314" s="0" t="n">
        <f aca="false">AH314*EXP((Inputs!$B$6-Inputs!$B$7-0.5*Inputs!$B$8^2)*$B$2+Inputs!$B$8*SQRT($B$2)*MC_Shocks!AG311)</f>
        <v>610.115650785466</v>
      </c>
      <c r="AJ314" s="0" t="n">
        <f aca="false">AI314*EXP((Inputs!$B$6-Inputs!$B$7-0.5*Inputs!$B$8^2)*$B$2+Inputs!$B$8*SQRT($B$2)*MC_Shocks!AH311)</f>
        <v>613.015977316692</v>
      </c>
      <c r="AK314" s="0" t="n">
        <f aca="false">AJ314*EXP((Inputs!$B$6-Inputs!$B$7-0.5*Inputs!$B$8^2)*$B$2+Inputs!$B$8*SQRT($B$2)*MC_Shocks!AI311)</f>
        <v>611.47528433555</v>
      </c>
      <c r="AL314" s="0" t="n">
        <f aca="false">AK314*EXP((Inputs!$B$6-Inputs!$B$7-0.5*Inputs!$B$8^2)*$B$2+Inputs!$B$8*SQRT($B$2)*MC_Shocks!AJ311)</f>
        <v>605.485195224542</v>
      </c>
      <c r="AM314" s="0" t="n">
        <f aca="false">AL314*EXP((Inputs!$B$6-Inputs!$B$7-0.5*Inputs!$B$8^2)*$B$2+Inputs!$B$8*SQRT($B$2)*MC_Shocks!AK311)</f>
        <v>607.699300637592</v>
      </c>
      <c r="AN314" s="0" t="n">
        <f aca="false">AM314*EXP((Inputs!$B$6-Inputs!$B$7-0.5*Inputs!$B$8^2)*$B$2+Inputs!$B$8*SQRT($B$2)*MC_Shocks!AL311)</f>
        <v>611.103360430908</v>
      </c>
      <c r="AO314" s="0" t="n">
        <f aca="false">AN314*EXP((Inputs!$B$6-Inputs!$B$7-0.5*Inputs!$B$8^2)*$B$2+Inputs!$B$8*SQRT($B$2)*MC_Shocks!AM311)</f>
        <v>620.781910265106</v>
      </c>
      <c r="AP314" s="0" t="n">
        <f aca="false">AO314*EXP((Inputs!$B$6-Inputs!$B$7-0.5*Inputs!$B$8^2)*$B$2+Inputs!$B$8*SQRT($B$2)*MC_Shocks!AN311)</f>
        <v>620.331235462498</v>
      </c>
      <c r="AQ314" s="0" t="n">
        <f aca="false">AP314*EXP((Inputs!$B$6-Inputs!$B$7-0.5*Inputs!$B$8^2)*$B$2+Inputs!$B$8*SQRT($B$2)*MC_Shocks!AO311)</f>
        <v>610.420585673781</v>
      </c>
      <c r="AR314" s="0" t="n">
        <f aca="false">AQ314*EXP((Inputs!$B$6-Inputs!$B$7-0.5*Inputs!$B$8^2)*$B$2+Inputs!$B$8*SQRT($B$2)*MC_Shocks!AP311)</f>
        <v>609.136425457915</v>
      </c>
      <c r="AS314" s="0" t="n">
        <f aca="false">AR314*EXP((Inputs!$B$6-Inputs!$B$7-0.5*Inputs!$B$8^2)*$B$2+Inputs!$B$8*SQRT($B$2)*MC_Shocks!AQ311)</f>
        <v>609.301564005858</v>
      </c>
      <c r="AT314" s="0" t="n">
        <f aca="false">AS314*EXP((Inputs!$B$6-Inputs!$B$7-0.5*Inputs!$B$8^2)*$B$2+Inputs!$B$8*SQRT($B$2)*MC_Shocks!AR311)</f>
        <v>607.804075294395</v>
      </c>
      <c r="AU314" s="0" t="n">
        <f aca="false">AT314*EXP((Inputs!$B$6-Inputs!$B$7-0.5*Inputs!$B$8^2)*$B$2+Inputs!$B$8*SQRT($B$2)*MC_Shocks!AS311)</f>
        <v>607.914900327301</v>
      </c>
      <c r="AV314" s="0" t="n">
        <f aca="false">AU314*EXP((Inputs!$B$6-Inputs!$B$7-0.5*Inputs!$B$8^2)*$B$2+Inputs!$B$8*SQRT($B$2)*MC_Shocks!AT311)</f>
        <v>611.906103208214</v>
      </c>
      <c r="AW314" s="0" t="n">
        <f aca="false">AV314*EXP((Inputs!$B$6-Inputs!$B$7-0.5*Inputs!$B$8^2)*$B$2+Inputs!$B$8*SQRT($B$2)*MC_Shocks!AU311)</f>
        <v>607.980084017365</v>
      </c>
      <c r="AX314" s="0" t="n">
        <f aca="false">AW314*EXP((Inputs!$B$6-Inputs!$B$7-0.5*Inputs!$B$8^2)*$B$2+Inputs!$B$8*SQRT($B$2)*MC_Shocks!AV311)</f>
        <v>606.949441544003</v>
      </c>
      <c r="AY314" s="0" t="n">
        <f aca="false">AX314*EXP((Inputs!$B$6-Inputs!$B$7-0.5*Inputs!$B$8^2)*$B$2+Inputs!$B$8*SQRT($B$2)*MC_Shocks!AW311)</f>
        <v>606.921888167288</v>
      </c>
      <c r="AZ314" s="0" t="n">
        <f aca="false">AY314*EXP((Inputs!$B$6-Inputs!$B$7-0.5*Inputs!$B$8^2)*$B$2+Inputs!$B$8*SQRT($B$2)*MC_Shocks!AX311)</f>
        <v>611.693882920878</v>
      </c>
      <c r="BA314" s="0" t="n">
        <f aca="false">AZ314*EXP((Inputs!$B$6-Inputs!$B$7-0.5*Inputs!$B$8^2)*$B$2+Inputs!$B$8*SQRT($B$2)*MC_Shocks!AY311)</f>
        <v>605.458254169524</v>
      </c>
      <c r="BB314" s="0" t="n">
        <f aca="false">BA314*EXP((Inputs!$B$6-Inputs!$B$7-0.5*Inputs!$B$8^2)*$B$2+Inputs!$B$8*SQRT($B$2)*MC_Shocks!AZ311)</f>
        <v>602.330852370531</v>
      </c>
      <c r="BC314" s="0" t="n">
        <f aca="false">BB314*EXP((Inputs!$B$6-Inputs!$B$7-0.5*Inputs!$B$8^2)*$B$2+Inputs!$B$8*SQRT($B$2)*MC_Shocks!BA311)</f>
        <v>605.03572758087</v>
      </c>
      <c r="BD314" s="0" t="n">
        <f aca="false">BC314*EXP((Inputs!$B$6-Inputs!$B$7-0.5*Inputs!$B$8^2)*$B$2+Inputs!$B$8*SQRT($B$2)*MC_Shocks!BB311)</f>
        <v>600.302923542481</v>
      </c>
      <c r="BE314" s="0" t="n">
        <f aca="false">BD314*EXP((Inputs!$B$6-Inputs!$B$7-0.5*Inputs!$B$8^2)*$B$2+Inputs!$B$8*SQRT($B$2)*MC_Shocks!BC311)</f>
        <v>602.733979770331</v>
      </c>
      <c r="BF314" s="0" t="n">
        <f aca="false">BE314*EXP((Inputs!$B$6-Inputs!$B$7-0.5*Inputs!$B$8^2)*$B$2+Inputs!$B$8*SQRT($B$2)*MC_Shocks!BD311)</f>
        <v>606.541935265165</v>
      </c>
      <c r="BG314" s="0" t="n">
        <f aca="false">BF314*EXP((Inputs!$B$6-Inputs!$B$7-0.5*Inputs!$B$8^2)*$B$2+Inputs!$B$8*SQRT($B$2)*MC_Shocks!BE311)</f>
        <v>610.265978191795</v>
      </c>
      <c r="BH314" s="0" t="n">
        <f aca="false">BG314*EXP((Inputs!$B$6-Inputs!$B$7-0.5*Inputs!$B$8^2)*$B$2+Inputs!$B$8*SQRT($B$2)*MC_Shocks!BF311)</f>
        <v>618.959001715853</v>
      </c>
      <c r="BI314" s="0" t="n">
        <f aca="false">BH314*EXP((Inputs!$B$6-Inputs!$B$7-0.5*Inputs!$B$8^2)*$B$2+Inputs!$B$8*SQRT($B$2)*MC_Shocks!BG311)</f>
        <v>616.70613978007</v>
      </c>
      <c r="BJ314" s="0" t="n">
        <f aca="false">BI314*EXP((Inputs!$B$6-Inputs!$B$7-0.5*Inputs!$B$8^2)*$B$2+Inputs!$B$8*SQRT($B$2)*MC_Shocks!BH311)</f>
        <v>625.789070599402</v>
      </c>
      <c r="BK314" s="0" t="n">
        <f aca="false">BJ314*EXP((Inputs!$B$6-Inputs!$B$7-0.5*Inputs!$B$8^2)*$B$2+Inputs!$B$8*SQRT($B$2)*MC_Shocks!BI311)</f>
        <v>631.976930490854</v>
      </c>
      <c r="BL314" s="0" t="n">
        <f aca="false">BK314*EXP((Inputs!$B$6-Inputs!$B$7-0.5*Inputs!$B$8^2)*$B$2+Inputs!$B$8*SQRT($B$2)*MC_Shocks!BJ311)</f>
        <v>642.529530446273</v>
      </c>
      <c r="BM314" s="0" t="n">
        <f aca="false">BL314*EXP((Inputs!$B$6-Inputs!$B$7-0.5*Inputs!$B$8^2)*$B$2+Inputs!$B$8*SQRT($B$2)*MC_Shocks!BK311)</f>
        <v>643.029043995012</v>
      </c>
      <c r="BN314" s="0" t="n">
        <f aca="false">AVERAGE(C314:BM314)</f>
        <v>597.223440160071</v>
      </c>
      <c r="BO314" s="0" t="n">
        <f aca="false">MAX(B314:BM314)</f>
        <v>643.029043995012</v>
      </c>
      <c r="BP314" s="0" t="n">
        <f aca="false">MAX(BM314-Inputs!$B$4,0)</f>
        <v>68.0290439950115</v>
      </c>
      <c r="BQ314" s="0" t="n">
        <f aca="false">MAX(Inputs!$B$4-BM314,0)</f>
        <v>0</v>
      </c>
      <c r="BR314" s="0" t="n">
        <f aca="false">MAX(BN314-Inputs!$B$4,0)</f>
        <v>22.2234401600712</v>
      </c>
      <c r="BS314" s="0" t="n">
        <f aca="false">IF(BO314&gt;=Inputs!$B$9,0,MAX(BM314-Inputs!$B$4,0))</f>
        <v>0</v>
      </c>
    </row>
    <row r="315" customFormat="false" ht="15" hidden="false" customHeight="false" outlineLevel="0" collapsed="false">
      <c r="A315" s="0" t="n">
        <v>311</v>
      </c>
      <c r="B315" s="0" t="n">
        <f aca="false">Inputs!$B$3</f>
        <v>574.788024902344</v>
      </c>
      <c r="C315" s="0" t="n">
        <f aca="false">B315*EXP((Inputs!$B$6-Inputs!$B$7-0.5*Inputs!$B$8^2)*$B$2+Inputs!$B$8*SQRT($B$2)*MC_Shocks!A312)</f>
        <v>575.52814631254</v>
      </c>
      <c r="D315" s="0" t="n">
        <f aca="false">C315*EXP((Inputs!$B$6-Inputs!$B$7-0.5*Inputs!$B$8^2)*$B$2+Inputs!$B$8*SQRT($B$2)*MC_Shocks!B312)</f>
        <v>577.076090582789</v>
      </c>
      <c r="E315" s="0" t="n">
        <f aca="false">D315*EXP((Inputs!$B$6-Inputs!$B$7-0.5*Inputs!$B$8^2)*$B$2+Inputs!$B$8*SQRT($B$2)*MC_Shocks!C312)</f>
        <v>581.923610954434</v>
      </c>
      <c r="F315" s="0" t="n">
        <f aca="false">E315*EXP((Inputs!$B$6-Inputs!$B$7-0.5*Inputs!$B$8^2)*$B$2+Inputs!$B$8*SQRT($B$2)*MC_Shocks!D312)</f>
        <v>587.415730805773</v>
      </c>
      <c r="G315" s="0" t="n">
        <f aca="false">F315*EXP((Inputs!$B$6-Inputs!$B$7-0.5*Inputs!$B$8^2)*$B$2+Inputs!$B$8*SQRT($B$2)*MC_Shocks!E312)</f>
        <v>585.310981627045</v>
      </c>
      <c r="H315" s="0" t="n">
        <f aca="false">G315*EXP((Inputs!$B$6-Inputs!$B$7-0.5*Inputs!$B$8^2)*$B$2+Inputs!$B$8*SQRT($B$2)*MC_Shocks!F312)</f>
        <v>587.928377331145</v>
      </c>
      <c r="I315" s="0" t="n">
        <f aca="false">H315*EXP((Inputs!$B$6-Inputs!$B$7-0.5*Inputs!$B$8^2)*$B$2+Inputs!$B$8*SQRT($B$2)*MC_Shocks!G312)</f>
        <v>586.510049541371</v>
      </c>
      <c r="J315" s="0" t="n">
        <f aca="false">I315*EXP((Inputs!$B$6-Inputs!$B$7-0.5*Inputs!$B$8^2)*$B$2+Inputs!$B$8*SQRT($B$2)*MC_Shocks!H312)</f>
        <v>590.69911359789</v>
      </c>
      <c r="K315" s="0" t="n">
        <f aca="false">J315*EXP((Inputs!$B$6-Inputs!$B$7-0.5*Inputs!$B$8^2)*$B$2+Inputs!$B$8*SQRT($B$2)*MC_Shocks!I312)</f>
        <v>589.906905851809</v>
      </c>
      <c r="L315" s="0" t="n">
        <f aca="false">K315*EXP((Inputs!$B$6-Inputs!$B$7-0.5*Inputs!$B$8^2)*$B$2+Inputs!$B$8*SQRT($B$2)*MC_Shocks!J312)</f>
        <v>583.89443917728</v>
      </c>
      <c r="M315" s="0" t="n">
        <f aca="false">L315*EXP((Inputs!$B$6-Inputs!$B$7-0.5*Inputs!$B$8^2)*$B$2+Inputs!$B$8*SQRT($B$2)*MC_Shocks!K312)</f>
        <v>581.240439706538</v>
      </c>
      <c r="N315" s="0" t="n">
        <f aca="false">M315*EXP((Inputs!$B$6-Inputs!$B$7-0.5*Inputs!$B$8^2)*$B$2+Inputs!$B$8*SQRT($B$2)*MC_Shocks!L312)</f>
        <v>583.200185865236</v>
      </c>
      <c r="O315" s="0" t="n">
        <f aca="false">N315*EXP((Inputs!$B$6-Inputs!$B$7-0.5*Inputs!$B$8^2)*$B$2+Inputs!$B$8*SQRT($B$2)*MC_Shocks!M312)</f>
        <v>582.066369233241</v>
      </c>
      <c r="P315" s="0" t="n">
        <f aca="false">O315*EXP((Inputs!$B$6-Inputs!$B$7-0.5*Inputs!$B$8^2)*$B$2+Inputs!$B$8*SQRT($B$2)*MC_Shocks!N312)</f>
        <v>583.233717034158</v>
      </c>
      <c r="Q315" s="0" t="n">
        <f aca="false">P315*EXP((Inputs!$B$6-Inputs!$B$7-0.5*Inputs!$B$8^2)*$B$2+Inputs!$B$8*SQRT($B$2)*MC_Shocks!O312)</f>
        <v>583.252272628986</v>
      </c>
      <c r="R315" s="0" t="n">
        <f aca="false">Q315*EXP((Inputs!$B$6-Inputs!$B$7-0.5*Inputs!$B$8^2)*$B$2+Inputs!$B$8*SQRT($B$2)*MC_Shocks!P312)</f>
        <v>584.815957326613</v>
      </c>
      <c r="S315" s="0" t="n">
        <f aca="false">R315*EXP((Inputs!$B$6-Inputs!$B$7-0.5*Inputs!$B$8^2)*$B$2+Inputs!$B$8*SQRT($B$2)*MC_Shocks!Q312)</f>
        <v>585.634097387699</v>
      </c>
      <c r="T315" s="0" t="n">
        <f aca="false">S315*EXP((Inputs!$B$6-Inputs!$B$7-0.5*Inputs!$B$8^2)*$B$2+Inputs!$B$8*SQRT($B$2)*MC_Shocks!R312)</f>
        <v>584.7047311808</v>
      </c>
      <c r="U315" s="0" t="n">
        <f aca="false">T315*EXP((Inputs!$B$6-Inputs!$B$7-0.5*Inputs!$B$8^2)*$B$2+Inputs!$B$8*SQRT($B$2)*MC_Shocks!S312)</f>
        <v>589.386161052333</v>
      </c>
      <c r="V315" s="0" t="n">
        <f aca="false">U315*EXP((Inputs!$B$6-Inputs!$B$7-0.5*Inputs!$B$8^2)*$B$2+Inputs!$B$8*SQRT($B$2)*MC_Shocks!T312)</f>
        <v>594.21121984382</v>
      </c>
      <c r="W315" s="0" t="n">
        <f aca="false">V315*EXP((Inputs!$B$6-Inputs!$B$7-0.5*Inputs!$B$8^2)*$B$2+Inputs!$B$8*SQRT($B$2)*MC_Shocks!U312)</f>
        <v>600.849463667753</v>
      </c>
      <c r="X315" s="0" t="n">
        <f aca="false">W315*EXP((Inputs!$B$6-Inputs!$B$7-0.5*Inputs!$B$8^2)*$B$2+Inputs!$B$8*SQRT($B$2)*MC_Shocks!V312)</f>
        <v>608.583206047637</v>
      </c>
      <c r="Y315" s="0" t="n">
        <f aca="false">X315*EXP((Inputs!$B$6-Inputs!$B$7-0.5*Inputs!$B$8^2)*$B$2+Inputs!$B$8*SQRT($B$2)*MC_Shocks!W312)</f>
        <v>614.546517869003</v>
      </c>
      <c r="Z315" s="0" t="n">
        <f aca="false">Y315*EXP((Inputs!$B$6-Inputs!$B$7-0.5*Inputs!$B$8^2)*$B$2+Inputs!$B$8*SQRT($B$2)*MC_Shocks!X312)</f>
        <v>613.82750019604</v>
      </c>
      <c r="AA315" s="0" t="n">
        <f aca="false">Z315*EXP((Inputs!$B$6-Inputs!$B$7-0.5*Inputs!$B$8^2)*$B$2+Inputs!$B$8*SQRT($B$2)*MC_Shocks!Y312)</f>
        <v>618.248648635456</v>
      </c>
      <c r="AB315" s="0" t="n">
        <f aca="false">AA315*EXP((Inputs!$B$6-Inputs!$B$7-0.5*Inputs!$B$8^2)*$B$2+Inputs!$B$8*SQRT($B$2)*MC_Shocks!Z312)</f>
        <v>615.792813243806</v>
      </c>
      <c r="AC315" s="0" t="n">
        <f aca="false">AB315*EXP((Inputs!$B$6-Inputs!$B$7-0.5*Inputs!$B$8^2)*$B$2+Inputs!$B$8*SQRT($B$2)*MC_Shocks!AA312)</f>
        <v>615.681330907858</v>
      </c>
      <c r="AD315" s="0" t="n">
        <f aca="false">AC315*EXP((Inputs!$B$6-Inputs!$B$7-0.5*Inputs!$B$8^2)*$B$2+Inputs!$B$8*SQRT($B$2)*MC_Shocks!AB312)</f>
        <v>625.430307324933</v>
      </c>
      <c r="AE315" s="0" t="n">
        <f aca="false">AD315*EXP((Inputs!$B$6-Inputs!$B$7-0.5*Inputs!$B$8^2)*$B$2+Inputs!$B$8*SQRT($B$2)*MC_Shocks!AC312)</f>
        <v>622.247756960542</v>
      </c>
      <c r="AF315" s="0" t="n">
        <f aca="false">AE315*EXP((Inputs!$B$6-Inputs!$B$7-0.5*Inputs!$B$8^2)*$B$2+Inputs!$B$8*SQRT($B$2)*MC_Shocks!AD312)</f>
        <v>618.316603834519</v>
      </c>
      <c r="AG315" s="0" t="n">
        <f aca="false">AF315*EXP((Inputs!$B$6-Inputs!$B$7-0.5*Inputs!$B$8^2)*$B$2+Inputs!$B$8*SQRT($B$2)*MC_Shocks!AE312)</f>
        <v>623.269638509473</v>
      </c>
      <c r="AH315" s="0" t="n">
        <f aca="false">AG315*EXP((Inputs!$B$6-Inputs!$B$7-0.5*Inputs!$B$8^2)*$B$2+Inputs!$B$8*SQRT($B$2)*MC_Shocks!AF312)</f>
        <v>621.254112030465</v>
      </c>
      <c r="AI315" s="0" t="n">
        <f aca="false">AH315*EXP((Inputs!$B$6-Inputs!$B$7-0.5*Inputs!$B$8^2)*$B$2+Inputs!$B$8*SQRT($B$2)*MC_Shocks!AG312)</f>
        <v>625.548641558063</v>
      </c>
      <c r="AJ315" s="0" t="n">
        <f aca="false">AI315*EXP((Inputs!$B$6-Inputs!$B$7-0.5*Inputs!$B$8^2)*$B$2+Inputs!$B$8*SQRT($B$2)*MC_Shocks!AH312)</f>
        <v>625.123108283327</v>
      </c>
      <c r="AK315" s="0" t="n">
        <f aca="false">AJ315*EXP((Inputs!$B$6-Inputs!$B$7-0.5*Inputs!$B$8^2)*$B$2+Inputs!$B$8*SQRT($B$2)*MC_Shocks!AI312)</f>
        <v>631.484974293811</v>
      </c>
      <c r="AL315" s="0" t="n">
        <f aca="false">AK315*EXP((Inputs!$B$6-Inputs!$B$7-0.5*Inputs!$B$8^2)*$B$2+Inputs!$B$8*SQRT($B$2)*MC_Shocks!AJ312)</f>
        <v>640.592237189181</v>
      </c>
      <c r="AM315" s="0" t="n">
        <f aca="false">AL315*EXP((Inputs!$B$6-Inputs!$B$7-0.5*Inputs!$B$8^2)*$B$2+Inputs!$B$8*SQRT($B$2)*MC_Shocks!AK312)</f>
        <v>642.601204190163</v>
      </c>
      <c r="AN315" s="0" t="n">
        <f aca="false">AM315*EXP((Inputs!$B$6-Inputs!$B$7-0.5*Inputs!$B$8^2)*$B$2+Inputs!$B$8*SQRT($B$2)*MC_Shocks!AL312)</f>
        <v>643.292928123714</v>
      </c>
      <c r="AO315" s="0" t="n">
        <f aca="false">AN315*EXP((Inputs!$B$6-Inputs!$B$7-0.5*Inputs!$B$8^2)*$B$2+Inputs!$B$8*SQRT($B$2)*MC_Shocks!AM312)</f>
        <v>645.386453727637</v>
      </c>
      <c r="AP315" s="0" t="n">
        <f aca="false">AO315*EXP((Inputs!$B$6-Inputs!$B$7-0.5*Inputs!$B$8^2)*$B$2+Inputs!$B$8*SQRT($B$2)*MC_Shocks!AN312)</f>
        <v>651.538498149264</v>
      </c>
      <c r="AQ315" s="0" t="n">
        <f aca="false">AP315*EXP((Inputs!$B$6-Inputs!$B$7-0.5*Inputs!$B$8^2)*$B$2+Inputs!$B$8*SQRT($B$2)*MC_Shocks!AO312)</f>
        <v>653.670366574081</v>
      </c>
      <c r="AR315" s="0" t="n">
        <f aca="false">AQ315*EXP((Inputs!$B$6-Inputs!$B$7-0.5*Inputs!$B$8^2)*$B$2+Inputs!$B$8*SQRT($B$2)*MC_Shocks!AP312)</f>
        <v>652.336948555888</v>
      </c>
      <c r="AS315" s="0" t="n">
        <f aca="false">AR315*EXP((Inputs!$B$6-Inputs!$B$7-0.5*Inputs!$B$8^2)*$B$2+Inputs!$B$8*SQRT($B$2)*MC_Shocks!AQ312)</f>
        <v>652.630868000006</v>
      </c>
      <c r="AT315" s="0" t="n">
        <f aca="false">AS315*EXP((Inputs!$B$6-Inputs!$B$7-0.5*Inputs!$B$8^2)*$B$2+Inputs!$B$8*SQRT($B$2)*MC_Shocks!AR312)</f>
        <v>651.748164947501</v>
      </c>
      <c r="AU315" s="0" t="n">
        <f aca="false">AT315*EXP((Inputs!$B$6-Inputs!$B$7-0.5*Inputs!$B$8^2)*$B$2+Inputs!$B$8*SQRT($B$2)*MC_Shocks!AS312)</f>
        <v>655.283890722676</v>
      </c>
      <c r="AV315" s="0" t="n">
        <f aca="false">AU315*EXP((Inputs!$B$6-Inputs!$B$7-0.5*Inputs!$B$8^2)*$B$2+Inputs!$B$8*SQRT($B$2)*MC_Shocks!AT312)</f>
        <v>649.282364205726</v>
      </c>
      <c r="AW315" s="0" t="n">
        <f aca="false">AV315*EXP((Inputs!$B$6-Inputs!$B$7-0.5*Inputs!$B$8^2)*$B$2+Inputs!$B$8*SQRT($B$2)*MC_Shocks!AU312)</f>
        <v>655.430690833355</v>
      </c>
      <c r="AX315" s="0" t="n">
        <f aca="false">AW315*EXP((Inputs!$B$6-Inputs!$B$7-0.5*Inputs!$B$8^2)*$B$2+Inputs!$B$8*SQRT($B$2)*MC_Shocks!AV312)</f>
        <v>652.962103873869</v>
      </c>
      <c r="AY315" s="0" t="n">
        <f aca="false">AX315*EXP((Inputs!$B$6-Inputs!$B$7-0.5*Inputs!$B$8^2)*$B$2+Inputs!$B$8*SQRT($B$2)*MC_Shocks!AW312)</f>
        <v>646.929630283612</v>
      </c>
      <c r="AZ315" s="0" t="n">
        <f aca="false">AY315*EXP((Inputs!$B$6-Inputs!$B$7-0.5*Inputs!$B$8^2)*$B$2+Inputs!$B$8*SQRT($B$2)*MC_Shocks!AX312)</f>
        <v>644.52707324324</v>
      </c>
      <c r="BA315" s="0" t="n">
        <f aca="false">AZ315*EXP((Inputs!$B$6-Inputs!$B$7-0.5*Inputs!$B$8^2)*$B$2+Inputs!$B$8*SQRT($B$2)*MC_Shocks!AY312)</f>
        <v>645.624310933652</v>
      </c>
      <c r="BB315" s="0" t="n">
        <f aca="false">BA315*EXP((Inputs!$B$6-Inputs!$B$7-0.5*Inputs!$B$8^2)*$B$2+Inputs!$B$8*SQRT($B$2)*MC_Shocks!AZ312)</f>
        <v>648.396933269433</v>
      </c>
      <c r="BC315" s="0" t="n">
        <f aca="false">BB315*EXP((Inputs!$B$6-Inputs!$B$7-0.5*Inputs!$B$8^2)*$B$2+Inputs!$B$8*SQRT($B$2)*MC_Shocks!BA312)</f>
        <v>643.150107048111</v>
      </c>
      <c r="BD315" s="0" t="n">
        <f aca="false">BC315*EXP((Inputs!$B$6-Inputs!$B$7-0.5*Inputs!$B$8^2)*$B$2+Inputs!$B$8*SQRT($B$2)*MC_Shocks!BB312)</f>
        <v>650.512736453155</v>
      </c>
      <c r="BE315" s="0" t="n">
        <f aca="false">BD315*EXP((Inputs!$B$6-Inputs!$B$7-0.5*Inputs!$B$8^2)*$B$2+Inputs!$B$8*SQRT($B$2)*MC_Shocks!BC312)</f>
        <v>655.600207165397</v>
      </c>
      <c r="BF315" s="0" t="n">
        <f aca="false">BE315*EXP((Inputs!$B$6-Inputs!$B$7-0.5*Inputs!$B$8^2)*$B$2+Inputs!$B$8*SQRT($B$2)*MC_Shocks!BD312)</f>
        <v>657.733149252817</v>
      </c>
      <c r="BG315" s="0" t="n">
        <f aca="false">BF315*EXP((Inputs!$B$6-Inputs!$B$7-0.5*Inputs!$B$8^2)*$B$2+Inputs!$B$8*SQRT($B$2)*MC_Shocks!BE312)</f>
        <v>651.368392707301</v>
      </c>
      <c r="BH315" s="0" t="n">
        <f aca="false">BG315*EXP((Inputs!$B$6-Inputs!$B$7-0.5*Inputs!$B$8^2)*$B$2+Inputs!$B$8*SQRT($B$2)*MC_Shocks!BF312)</f>
        <v>649.470240160861</v>
      </c>
      <c r="BI315" s="0" t="n">
        <f aca="false">BH315*EXP((Inputs!$B$6-Inputs!$B$7-0.5*Inputs!$B$8^2)*$B$2+Inputs!$B$8*SQRT($B$2)*MC_Shocks!BG312)</f>
        <v>654.538765247681</v>
      </c>
      <c r="BJ315" s="0" t="n">
        <f aca="false">BI315*EXP((Inputs!$B$6-Inputs!$B$7-0.5*Inputs!$B$8^2)*$B$2+Inputs!$B$8*SQRT($B$2)*MC_Shocks!BH312)</f>
        <v>656.213897479403</v>
      </c>
      <c r="BK315" s="0" t="n">
        <f aca="false">BJ315*EXP((Inputs!$B$6-Inputs!$B$7-0.5*Inputs!$B$8^2)*$B$2+Inputs!$B$8*SQRT($B$2)*MC_Shocks!BI312)</f>
        <v>659.481901008263</v>
      </c>
      <c r="BL315" s="0" t="n">
        <f aca="false">BK315*EXP((Inputs!$B$6-Inputs!$B$7-0.5*Inputs!$B$8^2)*$B$2+Inputs!$B$8*SQRT($B$2)*MC_Shocks!BJ312)</f>
        <v>663.268300217753</v>
      </c>
      <c r="BM315" s="0" t="n">
        <f aca="false">BL315*EXP((Inputs!$B$6-Inputs!$B$7-0.5*Inputs!$B$8^2)*$B$2+Inputs!$B$8*SQRT($B$2)*MC_Shocks!BK312)</f>
        <v>658.199725468334</v>
      </c>
      <c r="BN315" s="0" t="n">
        <f aca="false">AVERAGE(C315:BM315)</f>
        <v>622.37960808629</v>
      </c>
      <c r="BO315" s="0" t="n">
        <f aca="false">MAX(B315:BM315)</f>
        <v>663.268300217753</v>
      </c>
      <c r="BP315" s="0" t="n">
        <f aca="false">MAX(BM315-Inputs!$B$4,0)</f>
        <v>83.1997254683341</v>
      </c>
      <c r="BQ315" s="0" t="n">
        <f aca="false">MAX(Inputs!$B$4-BM315,0)</f>
        <v>0</v>
      </c>
      <c r="BR315" s="0" t="n">
        <f aca="false">MAX(BN315-Inputs!$B$4,0)</f>
        <v>47.3796080862898</v>
      </c>
      <c r="BS315" s="0" t="n">
        <f aca="false">IF(BO315&gt;=Inputs!$B$9,0,MAX(BM315-Inputs!$B$4,0))</f>
        <v>0</v>
      </c>
    </row>
    <row r="316" customFormat="false" ht="15" hidden="false" customHeight="false" outlineLevel="0" collapsed="false">
      <c r="A316" s="0" t="n">
        <v>312</v>
      </c>
      <c r="B316" s="0" t="n">
        <f aca="false">Inputs!$B$3</f>
        <v>574.788024902344</v>
      </c>
      <c r="C316" s="0" t="n">
        <f aca="false">B316*EXP((Inputs!$B$6-Inputs!$B$7-0.5*Inputs!$B$8^2)*$B$2+Inputs!$B$8*SQRT($B$2)*MC_Shocks!A313)</f>
        <v>581.131829950029</v>
      </c>
      <c r="D316" s="0" t="n">
        <f aca="false">C316*EXP((Inputs!$B$6-Inputs!$B$7-0.5*Inputs!$B$8^2)*$B$2+Inputs!$B$8*SQRT($B$2)*MC_Shocks!B313)</f>
        <v>573.816446109072</v>
      </c>
      <c r="E316" s="0" t="n">
        <f aca="false">D316*EXP((Inputs!$B$6-Inputs!$B$7-0.5*Inputs!$B$8^2)*$B$2+Inputs!$B$8*SQRT($B$2)*MC_Shocks!C313)</f>
        <v>570.112425318903</v>
      </c>
      <c r="F316" s="0" t="n">
        <f aca="false">E316*EXP((Inputs!$B$6-Inputs!$B$7-0.5*Inputs!$B$8^2)*$B$2+Inputs!$B$8*SQRT($B$2)*MC_Shocks!D313)</f>
        <v>565.253409751247</v>
      </c>
      <c r="G316" s="0" t="n">
        <f aca="false">F316*EXP((Inputs!$B$6-Inputs!$B$7-0.5*Inputs!$B$8^2)*$B$2+Inputs!$B$8*SQRT($B$2)*MC_Shocks!E313)</f>
        <v>567.386626457469</v>
      </c>
      <c r="H316" s="0" t="n">
        <f aca="false">G316*EXP((Inputs!$B$6-Inputs!$B$7-0.5*Inputs!$B$8^2)*$B$2+Inputs!$B$8*SQRT($B$2)*MC_Shocks!F313)</f>
        <v>568.115506078818</v>
      </c>
      <c r="I316" s="0" t="n">
        <f aca="false">H316*EXP((Inputs!$B$6-Inputs!$B$7-0.5*Inputs!$B$8^2)*$B$2+Inputs!$B$8*SQRT($B$2)*MC_Shocks!G313)</f>
        <v>574.665549748221</v>
      </c>
      <c r="J316" s="0" t="n">
        <f aca="false">I316*EXP((Inputs!$B$6-Inputs!$B$7-0.5*Inputs!$B$8^2)*$B$2+Inputs!$B$8*SQRT($B$2)*MC_Shocks!H313)</f>
        <v>577.116800411799</v>
      </c>
      <c r="K316" s="0" t="n">
        <f aca="false">J316*EXP((Inputs!$B$6-Inputs!$B$7-0.5*Inputs!$B$8^2)*$B$2+Inputs!$B$8*SQRT($B$2)*MC_Shocks!I313)</f>
        <v>574.915375056099</v>
      </c>
      <c r="L316" s="0" t="n">
        <f aca="false">K316*EXP((Inputs!$B$6-Inputs!$B$7-0.5*Inputs!$B$8^2)*$B$2+Inputs!$B$8*SQRT($B$2)*MC_Shocks!J313)</f>
        <v>569.088276979129</v>
      </c>
      <c r="M316" s="0" t="n">
        <f aca="false">L316*EXP((Inputs!$B$6-Inputs!$B$7-0.5*Inputs!$B$8^2)*$B$2+Inputs!$B$8*SQRT($B$2)*MC_Shocks!K313)</f>
        <v>574.162768945008</v>
      </c>
      <c r="N316" s="0" t="n">
        <f aca="false">M316*EXP((Inputs!$B$6-Inputs!$B$7-0.5*Inputs!$B$8^2)*$B$2+Inputs!$B$8*SQRT($B$2)*MC_Shocks!L313)</f>
        <v>575.88431457018</v>
      </c>
      <c r="O316" s="0" t="n">
        <f aca="false">N316*EXP((Inputs!$B$6-Inputs!$B$7-0.5*Inputs!$B$8^2)*$B$2+Inputs!$B$8*SQRT($B$2)*MC_Shocks!M313)</f>
        <v>576.630324817743</v>
      </c>
      <c r="P316" s="0" t="n">
        <f aca="false">O316*EXP((Inputs!$B$6-Inputs!$B$7-0.5*Inputs!$B$8^2)*$B$2+Inputs!$B$8*SQRT($B$2)*MC_Shocks!N313)</f>
        <v>583.105683536636</v>
      </c>
      <c r="Q316" s="0" t="n">
        <f aca="false">P316*EXP((Inputs!$B$6-Inputs!$B$7-0.5*Inputs!$B$8^2)*$B$2+Inputs!$B$8*SQRT($B$2)*MC_Shocks!O313)</f>
        <v>580.431401377371</v>
      </c>
      <c r="R316" s="0" t="n">
        <f aca="false">Q316*EXP((Inputs!$B$6-Inputs!$B$7-0.5*Inputs!$B$8^2)*$B$2+Inputs!$B$8*SQRT($B$2)*MC_Shocks!P313)</f>
        <v>583.829703850505</v>
      </c>
      <c r="S316" s="0" t="n">
        <f aca="false">R316*EXP((Inputs!$B$6-Inputs!$B$7-0.5*Inputs!$B$8^2)*$B$2+Inputs!$B$8*SQRT($B$2)*MC_Shocks!Q313)</f>
        <v>584.790514983679</v>
      </c>
      <c r="T316" s="0" t="n">
        <f aca="false">S316*EXP((Inputs!$B$6-Inputs!$B$7-0.5*Inputs!$B$8^2)*$B$2+Inputs!$B$8*SQRT($B$2)*MC_Shocks!R313)</f>
        <v>586.946288245557</v>
      </c>
      <c r="U316" s="0" t="n">
        <f aca="false">T316*EXP((Inputs!$B$6-Inputs!$B$7-0.5*Inputs!$B$8^2)*$B$2+Inputs!$B$8*SQRT($B$2)*MC_Shocks!S313)</f>
        <v>590.688870415326</v>
      </c>
      <c r="V316" s="0" t="n">
        <f aca="false">U316*EXP((Inputs!$B$6-Inputs!$B$7-0.5*Inputs!$B$8^2)*$B$2+Inputs!$B$8*SQRT($B$2)*MC_Shocks!T313)</f>
        <v>590.777607592232</v>
      </c>
      <c r="W316" s="0" t="n">
        <f aca="false">V316*EXP((Inputs!$B$6-Inputs!$B$7-0.5*Inputs!$B$8^2)*$B$2+Inputs!$B$8*SQRT($B$2)*MC_Shocks!U313)</f>
        <v>591.844776229241</v>
      </c>
      <c r="X316" s="0" t="n">
        <f aca="false">W316*EXP((Inputs!$B$6-Inputs!$B$7-0.5*Inputs!$B$8^2)*$B$2+Inputs!$B$8*SQRT($B$2)*MC_Shocks!V313)</f>
        <v>593.649251919622</v>
      </c>
      <c r="Y316" s="0" t="n">
        <f aca="false">X316*EXP((Inputs!$B$6-Inputs!$B$7-0.5*Inputs!$B$8^2)*$B$2+Inputs!$B$8*SQRT($B$2)*MC_Shocks!W313)</f>
        <v>597.146122834843</v>
      </c>
      <c r="Z316" s="0" t="n">
        <f aca="false">Y316*EXP((Inputs!$B$6-Inputs!$B$7-0.5*Inputs!$B$8^2)*$B$2+Inputs!$B$8*SQRT($B$2)*MC_Shocks!X313)</f>
        <v>595.690594951832</v>
      </c>
      <c r="AA316" s="0" t="n">
        <f aca="false">Z316*EXP((Inputs!$B$6-Inputs!$B$7-0.5*Inputs!$B$8^2)*$B$2+Inputs!$B$8*SQRT($B$2)*MC_Shocks!Y313)</f>
        <v>587.982768812215</v>
      </c>
      <c r="AB316" s="0" t="n">
        <f aca="false">AA316*EXP((Inputs!$B$6-Inputs!$B$7-0.5*Inputs!$B$8^2)*$B$2+Inputs!$B$8*SQRT($B$2)*MC_Shocks!Z313)</f>
        <v>587.386038677989</v>
      </c>
      <c r="AC316" s="0" t="n">
        <f aca="false">AB316*EXP((Inputs!$B$6-Inputs!$B$7-0.5*Inputs!$B$8^2)*$B$2+Inputs!$B$8*SQRT($B$2)*MC_Shocks!AA313)</f>
        <v>582.817680641188</v>
      </c>
      <c r="AD316" s="0" t="n">
        <f aca="false">AC316*EXP((Inputs!$B$6-Inputs!$B$7-0.5*Inputs!$B$8^2)*$B$2+Inputs!$B$8*SQRT($B$2)*MC_Shocks!AB313)</f>
        <v>589.336492605804</v>
      </c>
      <c r="AE316" s="0" t="n">
        <f aca="false">AD316*EXP((Inputs!$B$6-Inputs!$B$7-0.5*Inputs!$B$8^2)*$B$2+Inputs!$B$8*SQRT($B$2)*MC_Shocks!AC313)</f>
        <v>588.654914141918</v>
      </c>
      <c r="AF316" s="0" t="n">
        <f aca="false">AE316*EXP((Inputs!$B$6-Inputs!$B$7-0.5*Inputs!$B$8^2)*$B$2+Inputs!$B$8*SQRT($B$2)*MC_Shocks!AD313)</f>
        <v>593.857763568754</v>
      </c>
      <c r="AG316" s="0" t="n">
        <f aca="false">AF316*EXP((Inputs!$B$6-Inputs!$B$7-0.5*Inputs!$B$8^2)*$B$2+Inputs!$B$8*SQRT($B$2)*MC_Shocks!AE313)</f>
        <v>600.913231732415</v>
      </c>
      <c r="AH316" s="0" t="n">
        <f aca="false">AG316*EXP((Inputs!$B$6-Inputs!$B$7-0.5*Inputs!$B$8^2)*$B$2+Inputs!$B$8*SQRT($B$2)*MC_Shocks!AF313)</f>
        <v>604.505206666673</v>
      </c>
      <c r="AI316" s="0" t="n">
        <f aca="false">AH316*EXP((Inputs!$B$6-Inputs!$B$7-0.5*Inputs!$B$8^2)*$B$2+Inputs!$B$8*SQRT($B$2)*MC_Shocks!AG313)</f>
        <v>598.87285890356</v>
      </c>
      <c r="AJ316" s="0" t="n">
        <f aca="false">AI316*EXP((Inputs!$B$6-Inputs!$B$7-0.5*Inputs!$B$8^2)*$B$2+Inputs!$B$8*SQRT($B$2)*MC_Shocks!AH313)</f>
        <v>594.432523968097</v>
      </c>
      <c r="AK316" s="0" t="n">
        <f aca="false">AJ316*EXP((Inputs!$B$6-Inputs!$B$7-0.5*Inputs!$B$8^2)*$B$2+Inputs!$B$8*SQRT($B$2)*MC_Shocks!AI313)</f>
        <v>593.343678388675</v>
      </c>
      <c r="AL316" s="0" t="n">
        <f aca="false">AK316*EXP((Inputs!$B$6-Inputs!$B$7-0.5*Inputs!$B$8^2)*$B$2+Inputs!$B$8*SQRT($B$2)*MC_Shocks!AJ313)</f>
        <v>600.658751076663</v>
      </c>
      <c r="AM316" s="0" t="n">
        <f aca="false">AL316*EXP((Inputs!$B$6-Inputs!$B$7-0.5*Inputs!$B$8^2)*$B$2+Inputs!$B$8*SQRT($B$2)*MC_Shocks!AK313)</f>
        <v>601.651507126724</v>
      </c>
      <c r="AN316" s="0" t="n">
        <f aca="false">AM316*EXP((Inputs!$B$6-Inputs!$B$7-0.5*Inputs!$B$8^2)*$B$2+Inputs!$B$8*SQRT($B$2)*MC_Shocks!AL313)</f>
        <v>600.269871056566</v>
      </c>
      <c r="AO316" s="0" t="n">
        <f aca="false">AN316*EXP((Inputs!$B$6-Inputs!$B$7-0.5*Inputs!$B$8^2)*$B$2+Inputs!$B$8*SQRT($B$2)*MC_Shocks!AM313)</f>
        <v>599.491109706146</v>
      </c>
      <c r="AP316" s="0" t="n">
        <f aca="false">AO316*EXP((Inputs!$B$6-Inputs!$B$7-0.5*Inputs!$B$8^2)*$B$2+Inputs!$B$8*SQRT($B$2)*MC_Shocks!AN313)</f>
        <v>608.381538217083</v>
      </c>
      <c r="AQ316" s="0" t="n">
        <f aca="false">AP316*EXP((Inputs!$B$6-Inputs!$B$7-0.5*Inputs!$B$8^2)*$B$2+Inputs!$B$8*SQRT($B$2)*MC_Shocks!AO313)</f>
        <v>612.751456612973</v>
      </c>
      <c r="AR316" s="0" t="n">
        <f aca="false">AQ316*EXP((Inputs!$B$6-Inputs!$B$7-0.5*Inputs!$B$8^2)*$B$2+Inputs!$B$8*SQRT($B$2)*MC_Shocks!AP313)</f>
        <v>613.120845097528</v>
      </c>
      <c r="AS316" s="0" t="n">
        <f aca="false">AR316*EXP((Inputs!$B$6-Inputs!$B$7-0.5*Inputs!$B$8^2)*$B$2+Inputs!$B$8*SQRT($B$2)*MC_Shocks!AQ313)</f>
        <v>610.575531460179</v>
      </c>
      <c r="AT316" s="0" t="n">
        <f aca="false">AS316*EXP((Inputs!$B$6-Inputs!$B$7-0.5*Inputs!$B$8^2)*$B$2+Inputs!$B$8*SQRT($B$2)*MC_Shocks!AR313)</f>
        <v>621.364664238961</v>
      </c>
      <c r="AU316" s="0" t="n">
        <f aca="false">AT316*EXP((Inputs!$B$6-Inputs!$B$7-0.5*Inputs!$B$8^2)*$B$2+Inputs!$B$8*SQRT($B$2)*MC_Shocks!AS313)</f>
        <v>622.223019963759</v>
      </c>
      <c r="AV316" s="0" t="n">
        <f aca="false">AU316*EXP((Inputs!$B$6-Inputs!$B$7-0.5*Inputs!$B$8^2)*$B$2+Inputs!$B$8*SQRT($B$2)*MC_Shocks!AT313)</f>
        <v>621.575950651449</v>
      </c>
      <c r="AW316" s="0" t="n">
        <f aca="false">AV316*EXP((Inputs!$B$6-Inputs!$B$7-0.5*Inputs!$B$8^2)*$B$2+Inputs!$B$8*SQRT($B$2)*MC_Shocks!AU313)</f>
        <v>617.4588939836</v>
      </c>
      <c r="AX316" s="0" t="n">
        <f aca="false">AW316*EXP((Inputs!$B$6-Inputs!$B$7-0.5*Inputs!$B$8^2)*$B$2+Inputs!$B$8*SQRT($B$2)*MC_Shocks!AV313)</f>
        <v>614.132322185161</v>
      </c>
      <c r="AY316" s="0" t="n">
        <f aca="false">AX316*EXP((Inputs!$B$6-Inputs!$B$7-0.5*Inputs!$B$8^2)*$B$2+Inputs!$B$8*SQRT($B$2)*MC_Shocks!AW313)</f>
        <v>611.358313779677</v>
      </c>
      <c r="AZ316" s="0" t="n">
        <f aca="false">AY316*EXP((Inputs!$B$6-Inputs!$B$7-0.5*Inputs!$B$8^2)*$B$2+Inputs!$B$8*SQRT($B$2)*MC_Shocks!AX313)</f>
        <v>615.308304356913</v>
      </c>
      <c r="BA316" s="0" t="n">
        <f aca="false">AZ316*EXP((Inputs!$B$6-Inputs!$B$7-0.5*Inputs!$B$8^2)*$B$2+Inputs!$B$8*SQRT($B$2)*MC_Shocks!AY313)</f>
        <v>624.751446046378</v>
      </c>
      <c r="BB316" s="0" t="n">
        <f aca="false">BA316*EXP((Inputs!$B$6-Inputs!$B$7-0.5*Inputs!$B$8^2)*$B$2+Inputs!$B$8*SQRT($B$2)*MC_Shocks!AZ313)</f>
        <v>626.761624549797</v>
      </c>
      <c r="BC316" s="0" t="n">
        <f aca="false">BB316*EXP((Inputs!$B$6-Inputs!$B$7-0.5*Inputs!$B$8^2)*$B$2+Inputs!$B$8*SQRT($B$2)*MC_Shocks!BA313)</f>
        <v>621.859825085533</v>
      </c>
      <c r="BD316" s="0" t="n">
        <f aca="false">BC316*EXP((Inputs!$B$6-Inputs!$B$7-0.5*Inputs!$B$8^2)*$B$2+Inputs!$B$8*SQRT($B$2)*MC_Shocks!BB313)</f>
        <v>615.081520735077</v>
      </c>
      <c r="BE316" s="0" t="n">
        <f aca="false">BD316*EXP((Inputs!$B$6-Inputs!$B$7-0.5*Inputs!$B$8^2)*$B$2+Inputs!$B$8*SQRT($B$2)*MC_Shocks!BC313)</f>
        <v>611.681903873411</v>
      </c>
      <c r="BF316" s="0" t="n">
        <f aca="false">BE316*EXP((Inputs!$B$6-Inputs!$B$7-0.5*Inputs!$B$8^2)*$B$2+Inputs!$B$8*SQRT($B$2)*MC_Shocks!BD313)</f>
        <v>609.659598520815</v>
      </c>
      <c r="BG316" s="0" t="n">
        <f aca="false">BF316*EXP((Inputs!$B$6-Inputs!$B$7-0.5*Inputs!$B$8^2)*$B$2+Inputs!$B$8*SQRT($B$2)*MC_Shocks!BE313)</f>
        <v>607.883606762682</v>
      </c>
      <c r="BH316" s="0" t="n">
        <f aca="false">BG316*EXP((Inputs!$B$6-Inputs!$B$7-0.5*Inputs!$B$8^2)*$B$2+Inputs!$B$8*SQRT($B$2)*MC_Shocks!BF313)</f>
        <v>610.628908398402</v>
      </c>
      <c r="BI316" s="0" t="n">
        <f aca="false">BH316*EXP((Inputs!$B$6-Inputs!$B$7-0.5*Inputs!$B$8^2)*$B$2+Inputs!$B$8*SQRT($B$2)*MC_Shocks!BG313)</f>
        <v>611.316919394591</v>
      </c>
      <c r="BJ316" s="0" t="n">
        <f aca="false">BI316*EXP((Inputs!$B$6-Inputs!$B$7-0.5*Inputs!$B$8^2)*$B$2+Inputs!$B$8*SQRT($B$2)*MC_Shocks!BH313)</f>
        <v>603.332936991656</v>
      </c>
      <c r="BK316" s="0" t="n">
        <f aca="false">BJ316*EXP((Inputs!$B$6-Inputs!$B$7-0.5*Inputs!$B$8^2)*$B$2+Inputs!$B$8*SQRT($B$2)*MC_Shocks!BI313)</f>
        <v>607.918472851087</v>
      </c>
      <c r="BL316" s="0" t="n">
        <f aca="false">BK316*EXP((Inputs!$B$6-Inputs!$B$7-0.5*Inputs!$B$8^2)*$B$2+Inputs!$B$8*SQRT($B$2)*MC_Shocks!BJ313)</f>
        <v>600.237333504817</v>
      </c>
      <c r="BM316" s="0" t="n">
        <f aca="false">BL316*EXP((Inputs!$B$6-Inputs!$B$7-0.5*Inputs!$B$8^2)*$B$2+Inputs!$B$8*SQRT($B$2)*MC_Shocks!BK313)</f>
        <v>601.82944869028</v>
      </c>
      <c r="BN316" s="0" t="n">
        <f aca="false">AVERAGE(C316:BM316)</f>
        <v>596.389670685012</v>
      </c>
      <c r="BO316" s="0" t="n">
        <f aca="false">MAX(B316:BM316)</f>
        <v>626.761624549797</v>
      </c>
      <c r="BP316" s="0" t="n">
        <f aca="false">MAX(BM316-Inputs!$B$4,0)</f>
        <v>26.8294486902799</v>
      </c>
      <c r="BQ316" s="0" t="n">
        <f aca="false">MAX(Inputs!$B$4-BM316,0)</f>
        <v>0</v>
      </c>
      <c r="BR316" s="0" t="n">
        <f aca="false">MAX(BN316-Inputs!$B$4,0)</f>
        <v>21.389670685012</v>
      </c>
      <c r="BS316" s="0" t="n">
        <f aca="false">IF(BO316&gt;=Inputs!$B$9,0,MAX(BM316-Inputs!$B$4,0))</f>
        <v>0</v>
      </c>
    </row>
    <row r="317" customFormat="false" ht="15" hidden="false" customHeight="false" outlineLevel="0" collapsed="false">
      <c r="A317" s="0" t="n">
        <v>313</v>
      </c>
      <c r="B317" s="0" t="n">
        <f aca="false">Inputs!$B$3</f>
        <v>574.788024902344</v>
      </c>
      <c r="C317" s="0" t="n">
        <f aca="false">B317*EXP((Inputs!$B$6-Inputs!$B$7-0.5*Inputs!$B$8^2)*$B$2+Inputs!$B$8*SQRT($B$2)*MC_Shocks!A314)</f>
        <v>568.829674220798</v>
      </c>
      <c r="D317" s="0" t="n">
        <f aca="false">C317*EXP((Inputs!$B$6-Inputs!$B$7-0.5*Inputs!$B$8^2)*$B$2+Inputs!$B$8*SQRT($B$2)*MC_Shocks!B314)</f>
        <v>575.26774925259</v>
      </c>
      <c r="E317" s="0" t="n">
        <f aca="false">D317*EXP((Inputs!$B$6-Inputs!$B$7-0.5*Inputs!$B$8^2)*$B$2+Inputs!$B$8*SQRT($B$2)*MC_Shocks!C314)</f>
        <v>572.654149434271</v>
      </c>
      <c r="F317" s="0" t="n">
        <f aca="false">E317*EXP((Inputs!$B$6-Inputs!$B$7-0.5*Inputs!$B$8^2)*$B$2+Inputs!$B$8*SQRT($B$2)*MC_Shocks!D314)</f>
        <v>576.065317264435</v>
      </c>
      <c r="G317" s="0" t="n">
        <f aca="false">F317*EXP((Inputs!$B$6-Inputs!$B$7-0.5*Inputs!$B$8^2)*$B$2+Inputs!$B$8*SQRT($B$2)*MC_Shocks!E314)</f>
        <v>582.624350215898</v>
      </c>
      <c r="H317" s="0" t="n">
        <f aca="false">G317*EXP((Inputs!$B$6-Inputs!$B$7-0.5*Inputs!$B$8^2)*$B$2+Inputs!$B$8*SQRT($B$2)*MC_Shocks!F314)</f>
        <v>581.670039841932</v>
      </c>
      <c r="I317" s="0" t="n">
        <f aca="false">H317*EXP((Inputs!$B$6-Inputs!$B$7-0.5*Inputs!$B$8^2)*$B$2+Inputs!$B$8*SQRT($B$2)*MC_Shocks!G314)</f>
        <v>577.085001824882</v>
      </c>
      <c r="J317" s="0" t="n">
        <f aca="false">I317*EXP((Inputs!$B$6-Inputs!$B$7-0.5*Inputs!$B$8^2)*$B$2+Inputs!$B$8*SQRT($B$2)*MC_Shocks!H314)</f>
        <v>581.020934295047</v>
      </c>
      <c r="K317" s="0" t="n">
        <f aca="false">J317*EXP((Inputs!$B$6-Inputs!$B$7-0.5*Inputs!$B$8^2)*$B$2+Inputs!$B$8*SQRT($B$2)*MC_Shocks!I314)</f>
        <v>588.02693256506</v>
      </c>
      <c r="L317" s="0" t="n">
        <f aca="false">K317*EXP((Inputs!$B$6-Inputs!$B$7-0.5*Inputs!$B$8^2)*$B$2+Inputs!$B$8*SQRT($B$2)*MC_Shocks!J314)</f>
        <v>588.511035937381</v>
      </c>
      <c r="M317" s="0" t="n">
        <f aca="false">L317*EXP((Inputs!$B$6-Inputs!$B$7-0.5*Inputs!$B$8^2)*$B$2+Inputs!$B$8*SQRT($B$2)*MC_Shocks!K314)</f>
        <v>588.974935223172</v>
      </c>
      <c r="N317" s="0" t="n">
        <f aca="false">M317*EXP((Inputs!$B$6-Inputs!$B$7-0.5*Inputs!$B$8^2)*$B$2+Inputs!$B$8*SQRT($B$2)*MC_Shocks!L314)</f>
        <v>586.473895089753</v>
      </c>
      <c r="O317" s="0" t="n">
        <f aca="false">N317*EXP((Inputs!$B$6-Inputs!$B$7-0.5*Inputs!$B$8^2)*$B$2+Inputs!$B$8*SQRT($B$2)*MC_Shocks!M314)</f>
        <v>582.127437468966</v>
      </c>
      <c r="P317" s="0" t="n">
        <f aca="false">O317*EXP((Inputs!$B$6-Inputs!$B$7-0.5*Inputs!$B$8^2)*$B$2+Inputs!$B$8*SQRT($B$2)*MC_Shocks!N314)</f>
        <v>582.456820337357</v>
      </c>
      <c r="Q317" s="0" t="n">
        <f aca="false">P317*EXP((Inputs!$B$6-Inputs!$B$7-0.5*Inputs!$B$8^2)*$B$2+Inputs!$B$8*SQRT($B$2)*MC_Shocks!O314)</f>
        <v>574.00020119615</v>
      </c>
      <c r="R317" s="0" t="n">
        <f aca="false">Q317*EXP((Inputs!$B$6-Inputs!$B$7-0.5*Inputs!$B$8^2)*$B$2+Inputs!$B$8*SQRT($B$2)*MC_Shocks!P314)</f>
        <v>573.0341015956</v>
      </c>
      <c r="S317" s="0" t="n">
        <f aca="false">R317*EXP((Inputs!$B$6-Inputs!$B$7-0.5*Inputs!$B$8^2)*$B$2+Inputs!$B$8*SQRT($B$2)*MC_Shocks!Q314)</f>
        <v>574.665277232116</v>
      </c>
      <c r="T317" s="0" t="n">
        <f aca="false">S317*EXP((Inputs!$B$6-Inputs!$B$7-0.5*Inputs!$B$8^2)*$B$2+Inputs!$B$8*SQRT($B$2)*MC_Shocks!R314)</f>
        <v>582.114156354727</v>
      </c>
      <c r="U317" s="0" t="n">
        <f aca="false">T317*EXP((Inputs!$B$6-Inputs!$B$7-0.5*Inputs!$B$8^2)*$B$2+Inputs!$B$8*SQRT($B$2)*MC_Shocks!S314)</f>
        <v>583.38338001381</v>
      </c>
      <c r="V317" s="0" t="n">
        <f aca="false">U317*EXP((Inputs!$B$6-Inputs!$B$7-0.5*Inputs!$B$8^2)*$B$2+Inputs!$B$8*SQRT($B$2)*MC_Shocks!T314)</f>
        <v>584.997422422647</v>
      </c>
      <c r="W317" s="0" t="n">
        <f aca="false">V317*EXP((Inputs!$B$6-Inputs!$B$7-0.5*Inputs!$B$8^2)*$B$2+Inputs!$B$8*SQRT($B$2)*MC_Shocks!U314)</f>
        <v>580.61257404726</v>
      </c>
      <c r="X317" s="0" t="n">
        <f aca="false">W317*EXP((Inputs!$B$6-Inputs!$B$7-0.5*Inputs!$B$8^2)*$B$2+Inputs!$B$8*SQRT($B$2)*MC_Shocks!V314)</f>
        <v>578.540857937064</v>
      </c>
      <c r="Y317" s="0" t="n">
        <f aca="false">X317*EXP((Inputs!$B$6-Inputs!$B$7-0.5*Inputs!$B$8^2)*$B$2+Inputs!$B$8*SQRT($B$2)*MC_Shocks!W314)</f>
        <v>584.034109882581</v>
      </c>
      <c r="Z317" s="0" t="n">
        <f aca="false">Y317*EXP((Inputs!$B$6-Inputs!$B$7-0.5*Inputs!$B$8^2)*$B$2+Inputs!$B$8*SQRT($B$2)*MC_Shocks!X314)</f>
        <v>583.291597674066</v>
      </c>
      <c r="AA317" s="0" t="n">
        <f aca="false">Z317*EXP((Inputs!$B$6-Inputs!$B$7-0.5*Inputs!$B$8^2)*$B$2+Inputs!$B$8*SQRT($B$2)*MC_Shocks!Y314)</f>
        <v>580.247261704482</v>
      </c>
      <c r="AB317" s="0" t="n">
        <f aca="false">AA317*EXP((Inputs!$B$6-Inputs!$B$7-0.5*Inputs!$B$8^2)*$B$2+Inputs!$B$8*SQRT($B$2)*MC_Shocks!Z314)</f>
        <v>573.310147859886</v>
      </c>
      <c r="AC317" s="0" t="n">
        <f aca="false">AB317*EXP((Inputs!$B$6-Inputs!$B$7-0.5*Inputs!$B$8^2)*$B$2+Inputs!$B$8*SQRT($B$2)*MC_Shocks!AA314)</f>
        <v>569.341616188054</v>
      </c>
      <c r="AD317" s="0" t="n">
        <f aca="false">AC317*EXP((Inputs!$B$6-Inputs!$B$7-0.5*Inputs!$B$8^2)*$B$2+Inputs!$B$8*SQRT($B$2)*MC_Shocks!AB314)</f>
        <v>565.968936851268</v>
      </c>
      <c r="AE317" s="0" t="n">
        <f aca="false">AD317*EXP((Inputs!$B$6-Inputs!$B$7-0.5*Inputs!$B$8^2)*$B$2+Inputs!$B$8*SQRT($B$2)*MC_Shocks!AC314)</f>
        <v>565.752590100115</v>
      </c>
      <c r="AF317" s="0" t="n">
        <f aca="false">AE317*EXP((Inputs!$B$6-Inputs!$B$7-0.5*Inputs!$B$8^2)*$B$2+Inputs!$B$8*SQRT($B$2)*MC_Shocks!AD314)</f>
        <v>564.06569567186</v>
      </c>
      <c r="AG317" s="0" t="n">
        <f aca="false">AF317*EXP((Inputs!$B$6-Inputs!$B$7-0.5*Inputs!$B$8^2)*$B$2+Inputs!$B$8*SQRT($B$2)*MC_Shocks!AE314)</f>
        <v>558.554826160048</v>
      </c>
      <c r="AH317" s="0" t="n">
        <f aca="false">AG317*EXP((Inputs!$B$6-Inputs!$B$7-0.5*Inputs!$B$8^2)*$B$2+Inputs!$B$8*SQRT($B$2)*MC_Shocks!AF314)</f>
        <v>564.544933567619</v>
      </c>
      <c r="AI317" s="0" t="n">
        <f aca="false">AH317*EXP((Inputs!$B$6-Inputs!$B$7-0.5*Inputs!$B$8^2)*$B$2+Inputs!$B$8*SQRT($B$2)*MC_Shocks!AG314)</f>
        <v>566.16547581163</v>
      </c>
      <c r="AJ317" s="0" t="n">
        <f aca="false">AI317*EXP((Inputs!$B$6-Inputs!$B$7-0.5*Inputs!$B$8^2)*$B$2+Inputs!$B$8*SQRT($B$2)*MC_Shocks!AH314)</f>
        <v>569.699757612089</v>
      </c>
      <c r="AK317" s="0" t="n">
        <f aca="false">AJ317*EXP((Inputs!$B$6-Inputs!$B$7-0.5*Inputs!$B$8^2)*$B$2+Inputs!$B$8*SQRT($B$2)*MC_Shocks!AI314)</f>
        <v>568.042364791068</v>
      </c>
      <c r="AL317" s="0" t="n">
        <f aca="false">AK317*EXP((Inputs!$B$6-Inputs!$B$7-0.5*Inputs!$B$8^2)*$B$2+Inputs!$B$8*SQRT($B$2)*MC_Shocks!AJ314)</f>
        <v>562.578694168819</v>
      </c>
      <c r="AM317" s="0" t="n">
        <f aca="false">AL317*EXP((Inputs!$B$6-Inputs!$B$7-0.5*Inputs!$B$8^2)*$B$2+Inputs!$B$8*SQRT($B$2)*MC_Shocks!AK314)</f>
        <v>565.302579354326</v>
      </c>
      <c r="AN317" s="0" t="n">
        <f aca="false">AM317*EXP((Inputs!$B$6-Inputs!$B$7-0.5*Inputs!$B$8^2)*$B$2+Inputs!$B$8*SQRT($B$2)*MC_Shocks!AL314)</f>
        <v>576.178578908389</v>
      </c>
      <c r="AO317" s="0" t="n">
        <f aca="false">AN317*EXP((Inputs!$B$6-Inputs!$B$7-0.5*Inputs!$B$8^2)*$B$2+Inputs!$B$8*SQRT($B$2)*MC_Shocks!AM314)</f>
        <v>578.120372710466</v>
      </c>
      <c r="AP317" s="0" t="n">
        <f aca="false">AO317*EXP((Inputs!$B$6-Inputs!$B$7-0.5*Inputs!$B$8^2)*$B$2+Inputs!$B$8*SQRT($B$2)*MC_Shocks!AN314)</f>
        <v>574.00027792936</v>
      </c>
      <c r="AQ317" s="0" t="n">
        <f aca="false">AP317*EXP((Inputs!$B$6-Inputs!$B$7-0.5*Inputs!$B$8^2)*$B$2+Inputs!$B$8*SQRT($B$2)*MC_Shocks!AO314)</f>
        <v>571.611297862664</v>
      </c>
      <c r="AR317" s="0" t="n">
        <f aca="false">AQ317*EXP((Inputs!$B$6-Inputs!$B$7-0.5*Inputs!$B$8^2)*$B$2+Inputs!$B$8*SQRT($B$2)*MC_Shocks!AP314)</f>
        <v>569.726689716242</v>
      </c>
      <c r="AS317" s="0" t="n">
        <f aca="false">AR317*EXP((Inputs!$B$6-Inputs!$B$7-0.5*Inputs!$B$8^2)*$B$2+Inputs!$B$8*SQRT($B$2)*MC_Shocks!AQ314)</f>
        <v>571.047422438997</v>
      </c>
      <c r="AT317" s="0" t="n">
        <f aca="false">AS317*EXP((Inputs!$B$6-Inputs!$B$7-0.5*Inputs!$B$8^2)*$B$2+Inputs!$B$8*SQRT($B$2)*MC_Shocks!AR314)</f>
        <v>576.925467894134</v>
      </c>
      <c r="AU317" s="0" t="n">
        <f aca="false">AT317*EXP((Inputs!$B$6-Inputs!$B$7-0.5*Inputs!$B$8^2)*$B$2+Inputs!$B$8*SQRT($B$2)*MC_Shocks!AS314)</f>
        <v>574.62612066141</v>
      </c>
      <c r="AV317" s="0" t="n">
        <f aca="false">AU317*EXP((Inputs!$B$6-Inputs!$B$7-0.5*Inputs!$B$8^2)*$B$2+Inputs!$B$8*SQRT($B$2)*MC_Shocks!AT314)</f>
        <v>578.496361536287</v>
      </c>
      <c r="AW317" s="0" t="n">
        <f aca="false">AV317*EXP((Inputs!$B$6-Inputs!$B$7-0.5*Inputs!$B$8^2)*$B$2+Inputs!$B$8*SQRT($B$2)*MC_Shocks!AU314)</f>
        <v>568.613095844097</v>
      </c>
      <c r="AX317" s="0" t="n">
        <f aca="false">AW317*EXP((Inputs!$B$6-Inputs!$B$7-0.5*Inputs!$B$8^2)*$B$2+Inputs!$B$8*SQRT($B$2)*MC_Shocks!AV314)</f>
        <v>566.098871161428</v>
      </c>
      <c r="AY317" s="0" t="n">
        <f aca="false">AX317*EXP((Inputs!$B$6-Inputs!$B$7-0.5*Inputs!$B$8^2)*$B$2+Inputs!$B$8*SQRT($B$2)*MC_Shocks!AW314)</f>
        <v>568.766132684352</v>
      </c>
      <c r="AZ317" s="0" t="n">
        <f aca="false">AY317*EXP((Inputs!$B$6-Inputs!$B$7-0.5*Inputs!$B$8^2)*$B$2+Inputs!$B$8*SQRT($B$2)*MC_Shocks!AX314)</f>
        <v>571.585316924472</v>
      </c>
      <c r="BA317" s="0" t="n">
        <f aca="false">AZ317*EXP((Inputs!$B$6-Inputs!$B$7-0.5*Inputs!$B$8^2)*$B$2+Inputs!$B$8*SQRT($B$2)*MC_Shocks!AY314)</f>
        <v>572.060873848992</v>
      </c>
      <c r="BB317" s="0" t="n">
        <f aca="false">BA317*EXP((Inputs!$B$6-Inputs!$B$7-0.5*Inputs!$B$8^2)*$B$2+Inputs!$B$8*SQRT($B$2)*MC_Shocks!AZ314)</f>
        <v>573.202865831939</v>
      </c>
      <c r="BC317" s="0" t="n">
        <f aca="false">BB317*EXP((Inputs!$B$6-Inputs!$B$7-0.5*Inputs!$B$8^2)*$B$2+Inputs!$B$8*SQRT($B$2)*MC_Shocks!BA314)</f>
        <v>568.200429093727</v>
      </c>
      <c r="BD317" s="0" t="n">
        <f aca="false">BC317*EXP((Inputs!$B$6-Inputs!$B$7-0.5*Inputs!$B$8^2)*$B$2+Inputs!$B$8*SQRT($B$2)*MC_Shocks!BB314)</f>
        <v>567.414297378298</v>
      </c>
      <c r="BE317" s="0" t="n">
        <f aca="false">BD317*EXP((Inputs!$B$6-Inputs!$B$7-0.5*Inputs!$B$8^2)*$B$2+Inputs!$B$8*SQRT($B$2)*MC_Shocks!BC314)</f>
        <v>570.770985983654</v>
      </c>
      <c r="BF317" s="0" t="n">
        <f aca="false">BE317*EXP((Inputs!$B$6-Inputs!$B$7-0.5*Inputs!$B$8^2)*$B$2+Inputs!$B$8*SQRT($B$2)*MC_Shocks!BD314)</f>
        <v>562.328157368082</v>
      </c>
      <c r="BG317" s="0" t="n">
        <f aca="false">BF317*EXP((Inputs!$B$6-Inputs!$B$7-0.5*Inputs!$B$8^2)*$B$2+Inputs!$B$8*SQRT($B$2)*MC_Shocks!BE314)</f>
        <v>562.16126438592</v>
      </c>
      <c r="BH317" s="0" t="n">
        <f aca="false">BG317*EXP((Inputs!$B$6-Inputs!$B$7-0.5*Inputs!$B$8^2)*$B$2+Inputs!$B$8*SQRT($B$2)*MC_Shocks!BF314)</f>
        <v>558.795686762943</v>
      </c>
      <c r="BI317" s="0" t="n">
        <f aca="false">BH317*EXP((Inputs!$B$6-Inputs!$B$7-0.5*Inputs!$B$8^2)*$B$2+Inputs!$B$8*SQRT($B$2)*MC_Shocks!BG314)</f>
        <v>561.551379203182</v>
      </c>
      <c r="BJ317" s="0" t="n">
        <f aca="false">BI317*EXP((Inputs!$B$6-Inputs!$B$7-0.5*Inputs!$B$8^2)*$B$2+Inputs!$B$8*SQRT($B$2)*MC_Shocks!BH314)</f>
        <v>559.988931905916</v>
      </c>
      <c r="BK317" s="0" t="n">
        <f aca="false">BJ317*EXP((Inputs!$B$6-Inputs!$B$7-0.5*Inputs!$B$8^2)*$B$2+Inputs!$B$8*SQRT($B$2)*MC_Shocks!BI314)</f>
        <v>558.661264945633</v>
      </c>
      <c r="BL317" s="0" t="n">
        <f aca="false">BK317*EXP((Inputs!$B$6-Inputs!$B$7-0.5*Inputs!$B$8^2)*$B$2+Inputs!$B$8*SQRT($B$2)*MC_Shocks!BJ314)</f>
        <v>567.152464946004</v>
      </c>
      <c r="BM317" s="0" t="n">
        <f aca="false">BL317*EXP((Inputs!$B$6-Inputs!$B$7-0.5*Inputs!$B$8^2)*$B$2+Inputs!$B$8*SQRT($B$2)*MC_Shocks!BK314)</f>
        <v>558.210088433953</v>
      </c>
      <c r="BN317" s="0" t="n">
        <f aca="false">AVERAGE(C317:BM317)</f>
        <v>572.862405198879</v>
      </c>
      <c r="BO317" s="0" t="n">
        <f aca="false">MAX(B317:BM317)</f>
        <v>588.974935223172</v>
      </c>
      <c r="BP317" s="0" t="n">
        <f aca="false">MAX(BM317-Inputs!$B$4,0)</f>
        <v>0</v>
      </c>
      <c r="BQ317" s="0" t="n">
        <f aca="false">MAX(Inputs!$B$4-BM317,0)</f>
        <v>16.7899115660474</v>
      </c>
      <c r="BR317" s="0" t="n">
        <f aca="false">MAX(BN317-Inputs!$B$4,0)</f>
        <v>0</v>
      </c>
      <c r="BS317" s="0" t="n">
        <f aca="false">IF(BO317&gt;=Inputs!$B$9,0,MAX(BM317-Inputs!$B$4,0))</f>
        <v>0</v>
      </c>
    </row>
    <row r="318" customFormat="false" ht="15" hidden="false" customHeight="false" outlineLevel="0" collapsed="false">
      <c r="A318" s="0" t="n">
        <v>314</v>
      </c>
      <c r="B318" s="0" t="n">
        <f aca="false">Inputs!$B$3</f>
        <v>574.788024902344</v>
      </c>
      <c r="C318" s="0" t="n">
        <f aca="false">B318*EXP((Inputs!$B$6-Inputs!$B$7-0.5*Inputs!$B$8^2)*$B$2+Inputs!$B$8*SQRT($B$2)*MC_Shocks!A315)</f>
        <v>568.986675271495</v>
      </c>
      <c r="D318" s="0" t="n">
        <f aca="false">C318*EXP((Inputs!$B$6-Inputs!$B$7-0.5*Inputs!$B$8^2)*$B$2+Inputs!$B$8*SQRT($B$2)*MC_Shocks!B315)</f>
        <v>570.8361859339</v>
      </c>
      <c r="E318" s="0" t="n">
        <f aca="false">D318*EXP((Inputs!$B$6-Inputs!$B$7-0.5*Inputs!$B$8^2)*$B$2+Inputs!$B$8*SQRT($B$2)*MC_Shocks!C315)</f>
        <v>575.903936150031</v>
      </c>
      <c r="F318" s="0" t="n">
        <f aca="false">E318*EXP((Inputs!$B$6-Inputs!$B$7-0.5*Inputs!$B$8^2)*$B$2+Inputs!$B$8*SQRT($B$2)*MC_Shocks!D315)</f>
        <v>574.372421725294</v>
      </c>
      <c r="G318" s="0" t="n">
        <f aca="false">F318*EXP((Inputs!$B$6-Inputs!$B$7-0.5*Inputs!$B$8^2)*$B$2+Inputs!$B$8*SQRT($B$2)*MC_Shocks!E315)</f>
        <v>574.03166626901</v>
      </c>
      <c r="H318" s="0" t="n">
        <f aca="false">G318*EXP((Inputs!$B$6-Inputs!$B$7-0.5*Inputs!$B$8^2)*$B$2+Inputs!$B$8*SQRT($B$2)*MC_Shocks!F315)</f>
        <v>572.468311233165</v>
      </c>
      <c r="I318" s="0" t="n">
        <f aca="false">H318*EXP((Inputs!$B$6-Inputs!$B$7-0.5*Inputs!$B$8^2)*$B$2+Inputs!$B$8*SQRT($B$2)*MC_Shocks!G315)</f>
        <v>571.652868579853</v>
      </c>
      <c r="J318" s="0" t="n">
        <f aca="false">I318*EXP((Inputs!$B$6-Inputs!$B$7-0.5*Inputs!$B$8^2)*$B$2+Inputs!$B$8*SQRT($B$2)*MC_Shocks!H315)</f>
        <v>569.41542918525</v>
      </c>
      <c r="K318" s="0" t="n">
        <f aca="false">J318*EXP((Inputs!$B$6-Inputs!$B$7-0.5*Inputs!$B$8^2)*$B$2+Inputs!$B$8*SQRT($B$2)*MC_Shocks!I315)</f>
        <v>562.968220493686</v>
      </c>
      <c r="L318" s="0" t="n">
        <f aca="false">K318*EXP((Inputs!$B$6-Inputs!$B$7-0.5*Inputs!$B$8^2)*$B$2+Inputs!$B$8*SQRT($B$2)*MC_Shocks!J315)</f>
        <v>560.489644558524</v>
      </c>
      <c r="M318" s="0" t="n">
        <f aca="false">L318*EXP((Inputs!$B$6-Inputs!$B$7-0.5*Inputs!$B$8^2)*$B$2+Inputs!$B$8*SQRT($B$2)*MC_Shocks!K315)</f>
        <v>565.229572037281</v>
      </c>
      <c r="N318" s="0" t="n">
        <f aca="false">M318*EXP((Inputs!$B$6-Inputs!$B$7-0.5*Inputs!$B$8^2)*$B$2+Inputs!$B$8*SQRT($B$2)*MC_Shocks!L315)</f>
        <v>559.205563878277</v>
      </c>
      <c r="O318" s="0" t="n">
        <f aca="false">N318*EXP((Inputs!$B$6-Inputs!$B$7-0.5*Inputs!$B$8^2)*$B$2+Inputs!$B$8*SQRT($B$2)*MC_Shocks!M315)</f>
        <v>552.026767516819</v>
      </c>
      <c r="P318" s="0" t="n">
        <f aca="false">O318*EXP((Inputs!$B$6-Inputs!$B$7-0.5*Inputs!$B$8^2)*$B$2+Inputs!$B$8*SQRT($B$2)*MC_Shocks!N315)</f>
        <v>538.445196959019</v>
      </c>
      <c r="Q318" s="0" t="n">
        <f aca="false">P318*EXP((Inputs!$B$6-Inputs!$B$7-0.5*Inputs!$B$8^2)*$B$2+Inputs!$B$8*SQRT($B$2)*MC_Shocks!O315)</f>
        <v>543.316858913348</v>
      </c>
      <c r="R318" s="0" t="n">
        <f aca="false">Q318*EXP((Inputs!$B$6-Inputs!$B$7-0.5*Inputs!$B$8^2)*$B$2+Inputs!$B$8*SQRT($B$2)*MC_Shocks!P315)</f>
        <v>542.322171841083</v>
      </c>
      <c r="S318" s="0" t="n">
        <f aca="false">R318*EXP((Inputs!$B$6-Inputs!$B$7-0.5*Inputs!$B$8^2)*$B$2+Inputs!$B$8*SQRT($B$2)*MC_Shocks!Q315)</f>
        <v>551.406216923537</v>
      </c>
      <c r="T318" s="0" t="n">
        <f aca="false">S318*EXP((Inputs!$B$6-Inputs!$B$7-0.5*Inputs!$B$8^2)*$B$2+Inputs!$B$8*SQRT($B$2)*MC_Shocks!R315)</f>
        <v>549.043674059062</v>
      </c>
      <c r="U318" s="0" t="n">
        <f aca="false">T318*EXP((Inputs!$B$6-Inputs!$B$7-0.5*Inputs!$B$8^2)*$B$2+Inputs!$B$8*SQRT($B$2)*MC_Shocks!S315)</f>
        <v>551.488601143894</v>
      </c>
      <c r="V318" s="0" t="n">
        <f aca="false">U318*EXP((Inputs!$B$6-Inputs!$B$7-0.5*Inputs!$B$8^2)*$B$2+Inputs!$B$8*SQRT($B$2)*MC_Shocks!T315)</f>
        <v>543.188756250341</v>
      </c>
      <c r="W318" s="0" t="n">
        <f aca="false">V318*EXP((Inputs!$B$6-Inputs!$B$7-0.5*Inputs!$B$8^2)*$B$2+Inputs!$B$8*SQRT($B$2)*MC_Shocks!U315)</f>
        <v>546.588478606371</v>
      </c>
      <c r="X318" s="0" t="n">
        <f aca="false">W318*EXP((Inputs!$B$6-Inputs!$B$7-0.5*Inputs!$B$8^2)*$B$2+Inputs!$B$8*SQRT($B$2)*MC_Shocks!V315)</f>
        <v>554.014436918298</v>
      </c>
      <c r="Y318" s="0" t="n">
        <f aca="false">X318*EXP((Inputs!$B$6-Inputs!$B$7-0.5*Inputs!$B$8^2)*$B$2+Inputs!$B$8*SQRT($B$2)*MC_Shocks!W315)</f>
        <v>556.141962784943</v>
      </c>
      <c r="Z318" s="0" t="n">
        <f aca="false">Y318*EXP((Inputs!$B$6-Inputs!$B$7-0.5*Inputs!$B$8^2)*$B$2+Inputs!$B$8*SQRT($B$2)*MC_Shocks!X315)</f>
        <v>564.979465101587</v>
      </c>
      <c r="AA318" s="0" t="n">
        <f aca="false">Z318*EXP((Inputs!$B$6-Inputs!$B$7-0.5*Inputs!$B$8^2)*$B$2+Inputs!$B$8*SQRT($B$2)*MC_Shocks!Y315)</f>
        <v>561.676055826327</v>
      </c>
      <c r="AB318" s="0" t="n">
        <f aca="false">AA318*EXP((Inputs!$B$6-Inputs!$B$7-0.5*Inputs!$B$8^2)*$B$2+Inputs!$B$8*SQRT($B$2)*MC_Shocks!Z315)</f>
        <v>571.007201424146</v>
      </c>
      <c r="AC318" s="0" t="n">
        <f aca="false">AB318*EXP((Inputs!$B$6-Inputs!$B$7-0.5*Inputs!$B$8^2)*$B$2+Inputs!$B$8*SQRT($B$2)*MC_Shocks!AA315)</f>
        <v>570.932161639472</v>
      </c>
      <c r="AD318" s="0" t="n">
        <f aca="false">AC318*EXP((Inputs!$B$6-Inputs!$B$7-0.5*Inputs!$B$8^2)*$B$2+Inputs!$B$8*SQRT($B$2)*MC_Shocks!AB315)</f>
        <v>580.4756909297</v>
      </c>
      <c r="AE318" s="0" t="n">
        <f aca="false">AD318*EXP((Inputs!$B$6-Inputs!$B$7-0.5*Inputs!$B$8^2)*$B$2+Inputs!$B$8*SQRT($B$2)*MC_Shocks!AC315)</f>
        <v>582.007399677166</v>
      </c>
      <c r="AF318" s="0" t="n">
        <f aca="false">AE318*EXP((Inputs!$B$6-Inputs!$B$7-0.5*Inputs!$B$8^2)*$B$2+Inputs!$B$8*SQRT($B$2)*MC_Shocks!AD315)</f>
        <v>574.523289272986</v>
      </c>
      <c r="AG318" s="0" t="n">
        <f aca="false">AF318*EXP((Inputs!$B$6-Inputs!$B$7-0.5*Inputs!$B$8^2)*$B$2+Inputs!$B$8*SQRT($B$2)*MC_Shocks!AE315)</f>
        <v>572.935965185297</v>
      </c>
      <c r="AH318" s="0" t="n">
        <f aca="false">AG318*EXP((Inputs!$B$6-Inputs!$B$7-0.5*Inputs!$B$8^2)*$B$2+Inputs!$B$8*SQRT($B$2)*MC_Shocks!AF315)</f>
        <v>576.928502099561</v>
      </c>
      <c r="AI318" s="0" t="n">
        <f aca="false">AH318*EXP((Inputs!$B$6-Inputs!$B$7-0.5*Inputs!$B$8^2)*$B$2+Inputs!$B$8*SQRT($B$2)*MC_Shocks!AG315)</f>
        <v>577.125766772705</v>
      </c>
      <c r="AJ318" s="0" t="n">
        <f aca="false">AI318*EXP((Inputs!$B$6-Inputs!$B$7-0.5*Inputs!$B$8^2)*$B$2+Inputs!$B$8*SQRT($B$2)*MC_Shocks!AH315)</f>
        <v>577.097719472623</v>
      </c>
      <c r="AK318" s="0" t="n">
        <f aca="false">AJ318*EXP((Inputs!$B$6-Inputs!$B$7-0.5*Inputs!$B$8^2)*$B$2+Inputs!$B$8*SQRT($B$2)*MC_Shocks!AI315)</f>
        <v>574.992259881249</v>
      </c>
      <c r="AL318" s="0" t="n">
        <f aca="false">AK318*EXP((Inputs!$B$6-Inputs!$B$7-0.5*Inputs!$B$8^2)*$B$2+Inputs!$B$8*SQRT($B$2)*MC_Shocks!AJ315)</f>
        <v>581.315792218187</v>
      </c>
      <c r="AM318" s="0" t="n">
        <f aca="false">AL318*EXP((Inputs!$B$6-Inputs!$B$7-0.5*Inputs!$B$8^2)*$B$2+Inputs!$B$8*SQRT($B$2)*MC_Shocks!AK315)</f>
        <v>578.644127755729</v>
      </c>
      <c r="AN318" s="0" t="n">
        <f aca="false">AM318*EXP((Inputs!$B$6-Inputs!$B$7-0.5*Inputs!$B$8^2)*$B$2+Inputs!$B$8*SQRT($B$2)*MC_Shocks!AL315)</f>
        <v>591.248153684814</v>
      </c>
      <c r="AO318" s="0" t="n">
        <f aca="false">AN318*EXP((Inputs!$B$6-Inputs!$B$7-0.5*Inputs!$B$8^2)*$B$2+Inputs!$B$8*SQRT($B$2)*MC_Shocks!AM315)</f>
        <v>594.26597848097</v>
      </c>
      <c r="AP318" s="0" t="n">
        <f aca="false">AO318*EXP((Inputs!$B$6-Inputs!$B$7-0.5*Inputs!$B$8^2)*$B$2+Inputs!$B$8*SQRT($B$2)*MC_Shocks!AN315)</f>
        <v>596.628582201972</v>
      </c>
      <c r="AQ318" s="0" t="n">
        <f aca="false">AP318*EXP((Inputs!$B$6-Inputs!$B$7-0.5*Inputs!$B$8^2)*$B$2+Inputs!$B$8*SQRT($B$2)*MC_Shocks!AO315)</f>
        <v>593.694543243789</v>
      </c>
      <c r="AR318" s="0" t="n">
        <f aca="false">AQ318*EXP((Inputs!$B$6-Inputs!$B$7-0.5*Inputs!$B$8^2)*$B$2+Inputs!$B$8*SQRT($B$2)*MC_Shocks!AP315)</f>
        <v>593.643961462645</v>
      </c>
      <c r="AS318" s="0" t="n">
        <f aca="false">AR318*EXP((Inputs!$B$6-Inputs!$B$7-0.5*Inputs!$B$8^2)*$B$2+Inputs!$B$8*SQRT($B$2)*MC_Shocks!AQ315)</f>
        <v>600.35692464519</v>
      </c>
      <c r="AT318" s="0" t="n">
        <f aca="false">AS318*EXP((Inputs!$B$6-Inputs!$B$7-0.5*Inputs!$B$8^2)*$B$2+Inputs!$B$8*SQRT($B$2)*MC_Shocks!AR315)</f>
        <v>605.123513964168</v>
      </c>
      <c r="AU318" s="0" t="n">
        <f aca="false">AT318*EXP((Inputs!$B$6-Inputs!$B$7-0.5*Inputs!$B$8^2)*$B$2+Inputs!$B$8*SQRT($B$2)*MC_Shocks!AS315)</f>
        <v>604.227510158279</v>
      </c>
      <c r="AV318" s="0" t="n">
        <f aca="false">AU318*EXP((Inputs!$B$6-Inputs!$B$7-0.5*Inputs!$B$8^2)*$B$2+Inputs!$B$8*SQRT($B$2)*MC_Shocks!AT315)</f>
        <v>604.663657433051</v>
      </c>
      <c r="AW318" s="0" t="n">
        <f aca="false">AV318*EXP((Inputs!$B$6-Inputs!$B$7-0.5*Inputs!$B$8^2)*$B$2+Inputs!$B$8*SQRT($B$2)*MC_Shocks!AU315)</f>
        <v>607.505277241033</v>
      </c>
      <c r="AX318" s="0" t="n">
        <f aca="false">AW318*EXP((Inputs!$B$6-Inputs!$B$7-0.5*Inputs!$B$8^2)*$B$2+Inputs!$B$8*SQRT($B$2)*MC_Shocks!AV315)</f>
        <v>609.884518554331</v>
      </c>
      <c r="AY318" s="0" t="n">
        <f aca="false">AX318*EXP((Inputs!$B$6-Inputs!$B$7-0.5*Inputs!$B$8^2)*$B$2+Inputs!$B$8*SQRT($B$2)*MC_Shocks!AW315)</f>
        <v>606.582823941696</v>
      </c>
      <c r="AZ318" s="0" t="n">
        <f aca="false">AY318*EXP((Inputs!$B$6-Inputs!$B$7-0.5*Inputs!$B$8^2)*$B$2+Inputs!$B$8*SQRT($B$2)*MC_Shocks!AX315)</f>
        <v>609.13653760126</v>
      </c>
      <c r="BA318" s="0" t="n">
        <f aca="false">AZ318*EXP((Inputs!$B$6-Inputs!$B$7-0.5*Inputs!$B$8^2)*$B$2+Inputs!$B$8*SQRT($B$2)*MC_Shocks!AY315)</f>
        <v>609.619867187498</v>
      </c>
      <c r="BB318" s="0" t="n">
        <f aca="false">BA318*EXP((Inputs!$B$6-Inputs!$B$7-0.5*Inputs!$B$8^2)*$B$2+Inputs!$B$8*SQRT($B$2)*MC_Shocks!AZ315)</f>
        <v>599.272188534237</v>
      </c>
      <c r="BC318" s="0" t="n">
        <f aca="false">BB318*EXP((Inputs!$B$6-Inputs!$B$7-0.5*Inputs!$B$8^2)*$B$2+Inputs!$B$8*SQRT($B$2)*MC_Shocks!BA315)</f>
        <v>606.135916955939</v>
      </c>
      <c r="BD318" s="0" t="n">
        <f aca="false">BC318*EXP((Inputs!$B$6-Inputs!$B$7-0.5*Inputs!$B$8^2)*$B$2+Inputs!$B$8*SQRT($B$2)*MC_Shocks!BB315)</f>
        <v>615.164166864104</v>
      </c>
      <c r="BE318" s="0" t="n">
        <f aca="false">BD318*EXP((Inputs!$B$6-Inputs!$B$7-0.5*Inputs!$B$8^2)*$B$2+Inputs!$B$8*SQRT($B$2)*MC_Shocks!BC315)</f>
        <v>611.409722681438</v>
      </c>
      <c r="BF318" s="0" t="n">
        <f aca="false">BE318*EXP((Inputs!$B$6-Inputs!$B$7-0.5*Inputs!$B$8^2)*$B$2+Inputs!$B$8*SQRT($B$2)*MC_Shocks!BD315)</f>
        <v>614.768201295639</v>
      </c>
      <c r="BG318" s="0" t="n">
        <f aca="false">BF318*EXP((Inputs!$B$6-Inputs!$B$7-0.5*Inputs!$B$8^2)*$B$2+Inputs!$B$8*SQRT($B$2)*MC_Shocks!BE315)</f>
        <v>616.380323874598</v>
      </c>
      <c r="BH318" s="0" t="n">
        <f aca="false">BG318*EXP((Inputs!$B$6-Inputs!$B$7-0.5*Inputs!$B$8^2)*$B$2+Inputs!$B$8*SQRT($B$2)*MC_Shocks!BF315)</f>
        <v>620.270325996313</v>
      </c>
      <c r="BI318" s="0" t="n">
        <f aca="false">BH318*EXP((Inputs!$B$6-Inputs!$B$7-0.5*Inputs!$B$8^2)*$B$2+Inputs!$B$8*SQRT($B$2)*MC_Shocks!BG315)</f>
        <v>621.60864386061</v>
      </c>
      <c r="BJ318" s="0" t="n">
        <f aca="false">BI318*EXP((Inputs!$B$6-Inputs!$B$7-0.5*Inputs!$B$8^2)*$B$2+Inputs!$B$8*SQRT($B$2)*MC_Shocks!BH315)</f>
        <v>613.833606372792</v>
      </c>
      <c r="BK318" s="0" t="n">
        <f aca="false">BJ318*EXP((Inputs!$B$6-Inputs!$B$7-0.5*Inputs!$B$8^2)*$B$2+Inputs!$B$8*SQRT($B$2)*MC_Shocks!BI315)</f>
        <v>609.99756538007</v>
      </c>
      <c r="BL318" s="0" t="n">
        <f aca="false">BK318*EXP((Inputs!$B$6-Inputs!$B$7-0.5*Inputs!$B$8^2)*$B$2+Inputs!$B$8*SQRT($B$2)*MC_Shocks!BJ315)</f>
        <v>605.896578048454</v>
      </c>
      <c r="BM318" s="0" t="n">
        <f aca="false">BL318*EXP((Inputs!$B$6-Inputs!$B$7-0.5*Inputs!$B$8^2)*$B$2+Inputs!$B$8*SQRT($B$2)*MC_Shocks!BK315)</f>
        <v>612.799933499931</v>
      </c>
      <c r="BN318" s="0" t="n">
        <f aca="false">AVERAGE(C318:BM318)</f>
        <v>582.100064089747</v>
      </c>
      <c r="BO318" s="0" t="n">
        <f aca="false">MAX(B318:BM318)</f>
        <v>621.60864386061</v>
      </c>
      <c r="BP318" s="0" t="n">
        <f aca="false">MAX(BM318-Inputs!$B$4,0)</f>
        <v>37.7999334999307</v>
      </c>
      <c r="BQ318" s="0" t="n">
        <f aca="false">MAX(Inputs!$B$4-BM318,0)</f>
        <v>0</v>
      </c>
      <c r="BR318" s="0" t="n">
        <f aca="false">MAX(BN318-Inputs!$B$4,0)</f>
        <v>7.10006408974664</v>
      </c>
      <c r="BS318" s="0" t="n">
        <f aca="false">IF(BO318&gt;=Inputs!$B$9,0,MAX(BM318-Inputs!$B$4,0))</f>
        <v>0</v>
      </c>
    </row>
    <row r="319" customFormat="false" ht="15" hidden="false" customHeight="false" outlineLevel="0" collapsed="false">
      <c r="A319" s="0" t="n">
        <v>315</v>
      </c>
      <c r="B319" s="0" t="n">
        <f aca="false">Inputs!$B$3</f>
        <v>574.788024902344</v>
      </c>
      <c r="C319" s="0" t="n">
        <f aca="false">B319*EXP((Inputs!$B$6-Inputs!$B$7-0.5*Inputs!$B$8^2)*$B$2+Inputs!$B$8*SQRT($B$2)*MC_Shocks!A316)</f>
        <v>580.115780909105</v>
      </c>
      <c r="D319" s="0" t="n">
        <f aca="false">C319*EXP((Inputs!$B$6-Inputs!$B$7-0.5*Inputs!$B$8^2)*$B$2+Inputs!$B$8*SQRT($B$2)*MC_Shocks!B316)</f>
        <v>593.385536622414</v>
      </c>
      <c r="E319" s="0" t="n">
        <f aca="false">D319*EXP((Inputs!$B$6-Inputs!$B$7-0.5*Inputs!$B$8^2)*$B$2+Inputs!$B$8*SQRT($B$2)*MC_Shocks!C316)</f>
        <v>597.264132178178</v>
      </c>
      <c r="F319" s="0" t="n">
        <f aca="false">E319*EXP((Inputs!$B$6-Inputs!$B$7-0.5*Inputs!$B$8^2)*$B$2+Inputs!$B$8*SQRT($B$2)*MC_Shocks!D316)</f>
        <v>592.804275700083</v>
      </c>
      <c r="G319" s="0" t="n">
        <f aca="false">F319*EXP((Inputs!$B$6-Inputs!$B$7-0.5*Inputs!$B$8^2)*$B$2+Inputs!$B$8*SQRT($B$2)*MC_Shocks!E316)</f>
        <v>590.433904437331</v>
      </c>
      <c r="H319" s="0" t="n">
        <f aca="false">G319*EXP((Inputs!$B$6-Inputs!$B$7-0.5*Inputs!$B$8^2)*$B$2+Inputs!$B$8*SQRT($B$2)*MC_Shocks!F316)</f>
        <v>591.528155018134</v>
      </c>
      <c r="I319" s="0" t="n">
        <f aca="false">H319*EXP((Inputs!$B$6-Inputs!$B$7-0.5*Inputs!$B$8^2)*$B$2+Inputs!$B$8*SQRT($B$2)*MC_Shocks!G316)</f>
        <v>591.688619916014</v>
      </c>
      <c r="J319" s="0" t="n">
        <f aca="false">I319*EXP((Inputs!$B$6-Inputs!$B$7-0.5*Inputs!$B$8^2)*$B$2+Inputs!$B$8*SQRT($B$2)*MC_Shocks!H316)</f>
        <v>594.987112996662</v>
      </c>
      <c r="K319" s="0" t="n">
        <f aca="false">J319*EXP((Inputs!$B$6-Inputs!$B$7-0.5*Inputs!$B$8^2)*$B$2+Inputs!$B$8*SQRT($B$2)*MC_Shocks!I316)</f>
        <v>594.077468953921</v>
      </c>
      <c r="L319" s="0" t="n">
        <f aca="false">K319*EXP((Inputs!$B$6-Inputs!$B$7-0.5*Inputs!$B$8^2)*$B$2+Inputs!$B$8*SQRT($B$2)*MC_Shocks!J316)</f>
        <v>590.534686719608</v>
      </c>
      <c r="M319" s="0" t="n">
        <f aca="false">L319*EXP((Inputs!$B$6-Inputs!$B$7-0.5*Inputs!$B$8^2)*$B$2+Inputs!$B$8*SQRT($B$2)*MC_Shocks!K316)</f>
        <v>598.209764818877</v>
      </c>
      <c r="N319" s="0" t="n">
        <f aca="false">M319*EXP((Inputs!$B$6-Inputs!$B$7-0.5*Inputs!$B$8^2)*$B$2+Inputs!$B$8*SQRT($B$2)*MC_Shocks!L316)</f>
        <v>596.845749542412</v>
      </c>
      <c r="O319" s="0" t="n">
        <f aca="false">N319*EXP((Inputs!$B$6-Inputs!$B$7-0.5*Inputs!$B$8^2)*$B$2+Inputs!$B$8*SQRT($B$2)*MC_Shocks!M316)</f>
        <v>592.503074662211</v>
      </c>
      <c r="P319" s="0" t="n">
        <f aca="false">O319*EXP((Inputs!$B$6-Inputs!$B$7-0.5*Inputs!$B$8^2)*$B$2+Inputs!$B$8*SQRT($B$2)*MC_Shocks!N316)</f>
        <v>594.513464554743</v>
      </c>
      <c r="Q319" s="0" t="n">
        <f aca="false">P319*EXP((Inputs!$B$6-Inputs!$B$7-0.5*Inputs!$B$8^2)*$B$2+Inputs!$B$8*SQRT($B$2)*MC_Shocks!O316)</f>
        <v>591.273722433899</v>
      </c>
      <c r="R319" s="0" t="n">
        <f aca="false">Q319*EXP((Inputs!$B$6-Inputs!$B$7-0.5*Inputs!$B$8^2)*$B$2+Inputs!$B$8*SQRT($B$2)*MC_Shocks!P316)</f>
        <v>578.272288631858</v>
      </c>
      <c r="S319" s="0" t="n">
        <f aca="false">R319*EXP((Inputs!$B$6-Inputs!$B$7-0.5*Inputs!$B$8^2)*$B$2+Inputs!$B$8*SQRT($B$2)*MC_Shocks!Q316)</f>
        <v>578.80574497027</v>
      </c>
      <c r="T319" s="0" t="n">
        <f aca="false">S319*EXP((Inputs!$B$6-Inputs!$B$7-0.5*Inputs!$B$8^2)*$B$2+Inputs!$B$8*SQRT($B$2)*MC_Shocks!R316)</f>
        <v>577.057063558345</v>
      </c>
      <c r="U319" s="0" t="n">
        <f aca="false">T319*EXP((Inputs!$B$6-Inputs!$B$7-0.5*Inputs!$B$8^2)*$B$2+Inputs!$B$8*SQRT($B$2)*MC_Shocks!S316)</f>
        <v>580.500385001647</v>
      </c>
      <c r="V319" s="0" t="n">
        <f aca="false">U319*EXP((Inputs!$B$6-Inputs!$B$7-0.5*Inputs!$B$8^2)*$B$2+Inputs!$B$8*SQRT($B$2)*MC_Shocks!T316)</f>
        <v>579.72098861055</v>
      </c>
      <c r="W319" s="0" t="n">
        <f aca="false">V319*EXP((Inputs!$B$6-Inputs!$B$7-0.5*Inputs!$B$8^2)*$B$2+Inputs!$B$8*SQRT($B$2)*MC_Shocks!U316)</f>
        <v>577.662590378383</v>
      </c>
      <c r="X319" s="0" t="n">
        <f aca="false">W319*EXP((Inputs!$B$6-Inputs!$B$7-0.5*Inputs!$B$8^2)*$B$2+Inputs!$B$8*SQRT($B$2)*MC_Shocks!V316)</f>
        <v>576.824808478581</v>
      </c>
      <c r="Y319" s="0" t="n">
        <f aca="false">X319*EXP((Inputs!$B$6-Inputs!$B$7-0.5*Inputs!$B$8^2)*$B$2+Inputs!$B$8*SQRT($B$2)*MC_Shocks!W316)</f>
        <v>581.564639948819</v>
      </c>
      <c r="Z319" s="0" t="n">
        <f aca="false">Y319*EXP((Inputs!$B$6-Inputs!$B$7-0.5*Inputs!$B$8^2)*$B$2+Inputs!$B$8*SQRT($B$2)*MC_Shocks!X316)</f>
        <v>580.668133186004</v>
      </c>
      <c r="AA319" s="0" t="n">
        <f aca="false">Z319*EXP((Inputs!$B$6-Inputs!$B$7-0.5*Inputs!$B$8^2)*$B$2+Inputs!$B$8*SQRT($B$2)*MC_Shocks!Y316)</f>
        <v>574.025705666073</v>
      </c>
      <c r="AB319" s="0" t="n">
        <f aca="false">AA319*EXP((Inputs!$B$6-Inputs!$B$7-0.5*Inputs!$B$8^2)*$B$2+Inputs!$B$8*SQRT($B$2)*MC_Shocks!Z316)</f>
        <v>572.040330298112</v>
      </c>
      <c r="AC319" s="0" t="n">
        <f aca="false">AB319*EXP((Inputs!$B$6-Inputs!$B$7-0.5*Inputs!$B$8^2)*$B$2+Inputs!$B$8*SQRT($B$2)*MC_Shocks!AA316)</f>
        <v>567.745024433095</v>
      </c>
      <c r="AD319" s="0" t="n">
        <f aca="false">AC319*EXP((Inputs!$B$6-Inputs!$B$7-0.5*Inputs!$B$8^2)*$B$2+Inputs!$B$8*SQRT($B$2)*MC_Shocks!AB316)</f>
        <v>568.86716401605</v>
      </c>
      <c r="AE319" s="0" t="n">
        <f aca="false">AD319*EXP((Inputs!$B$6-Inputs!$B$7-0.5*Inputs!$B$8^2)*$B$2+Inputs!$B$8*SQRT($B$2)*MC_Shocks!AC316)</f>
        <v>565.546403743766</v>
      </c>
      <c r="AF319" s="0" t="n">
        <f aca="false">AE319*EXP((Inputs!$B$6-Inputs!$B$7-0.5*Inputs!$B$8^2)*$B$2+Inputs!$B$8*SQRT($B$2)*MC_Shocks!AD316)</f>
        <v>564.348098449756</v>
      </c>
      <c r="AG319" s="0" t="n">
        <f aca="false">AF319*EXP((Inputs!$B$6-Inputs!$B$7-0.5*Inputs!$B$8^2)*$B$2+Inputs!$B$8*SQRT($B$2)*MC_Shocks!AE316)</f>
        <v>568.675016455683</v>
      </c>
      <c r="AH319" s="0" t="n">
        <f aca="false">AG319*EXP((Inputs!$B$6-Inputs!$B$7-0.5*Inputs!$B$8^2)*$B$2+Inputs!$B$8*SQRT($B$2)*MC_Shocks!AF316)</f>
        <v>567.293402938096</v>
      </c>
      <c r="AI319" s="0" t="n">
        <f aca="false">AH319*EXP((Inputs!$B$6-Inputs!$B$7-0.5*Inputs!$B$8^2)*$B$2+Inputs!$B$8*SQRT($B$2)*MC_Shocks!AG316)</f>
        <v>571.827889740045</v>
      </c>
      <c r="AJ319" s="0" t="n">
        <f aca="false">AI319*EXP((Inputs!$B$6-Inputs!$B$7-0.5*Inputs!$B$8^2)*$B$2+Inputs!$B$8*SQRT($B$2)*MC_Shocks!AH316)</f>
        <v>574.760249400475</v>
      </c>
      <c r="AK319" s="0" t="n">
        <f aca="false">AJ319*EXP((Inputs!$B$6-Inputs!$B$7-0.5*Inputs!$B$8^2)*$B$2+Inputs!$B$8*SQRT($B$2)*MC_Shocks!AI316)</f>
        <v>573.95178235396</v>
      </c>
      <c r="AL319" s="0" t="n">
        <f aca="false">AK319*EXP((Inputs!$B$6-Inputs!$B$7-0.5*Inputs!$B$8^2)*$B$2+Inputs!$B$8*SQRT($B$2)*MC_Shocks!AJ316)</f>
        <v>572.653997439089</v>
      </c>
      <c r="AM319" s="0" t="n">
        <f aca="false">AL319*EXP((Inputs!$B$6-Inputs!$B$7-0.5*Inputs!$B$8^2)*$B$2+Inputs!$B$8*SQRT($B$2)*MC_Shocks!AK316)</f>
        <v>578.136588405541</v>
      </c>
      <c r="AN319" s="0" t="n">
        <f aca="false">AM319*EXP((Inputs!$B$6-Inputs!$B$7-0.5*Inputs!$B$8^2)*$B$2+Inputs!$B$8*SQRT($B$2)*MC_Shocks!AL316)</f>
        <v>573.376891955157</v>
      </c>
      <c r="AO319" s="0" t="n">
        <f aca="false">AN319*EXP((Inputs!$B$6-Inputs!$B$7-0.5*Inputs!$B$8^2)*$B$2+Inputs!$B$8*SQRT($B$2)*MC_Shocks!AM316)</f>
        <v>570.834814850278</v>
      </c>
      <c r="AP319" s="0" t="n">
        <f aca="false">AO319*EXP((Inputs!$B$6-Inputs!$B$7-0.5*Inputs!$B$8^2)*$B$2+Inputs!$B$8*SQRT($B$2)*MC_Shocks!AN316)</f>
        <v>574.089201594706</v>
      </c>
      <c r="AQ319" s="0" t="n">
        <f aca="false">AP319*EXP((Inputs!$B$6-Inputs!$B$7-0.5*Inputs!$B$8^2)*$B$2+Inputs!$B$8*SQRT($B$2)*MC_Shocks!AO316)</f>
        <v>581.189412919871</v>
      </c>
      <c r="AR319" s="0" t="n">
        <f aca="false">AQ319*EXP((Inputs!$B$6-Inputs!$B$7-0.5*Inputs!$B$8^2)*$B$2+Inputs!$B$8*SQRT($B$2)*MC_Shocks!AP316)</f>
        <v>581.912775205933</v>
      </c>
      <c r="AS319" s="0" t="n">
        <f aca="false">AR319*EXP((Inputs!$B$6-Inputs!$B$7-0.5*Inputs!$B$8^2)*$B$2+Inputs!$B$8*SQRT($B$2)*MC_Shocks!AQ316)</f>
        <v>584.030114554733</v>
      </c>
      <c r="AT319" s="0" t="n">
        <f aca="false">AS319*EXP((Inputs!$B$6-Inputs!$B$7-0.5*Inputs!$B$8^2)*$B$2+Inputs!$B$8*SQRT($B$2)*MC_Shocks!AR316)</f>
        <v>583.561203417555</v>
      </c>
      <c r="AU319" s="0" t="n">
        <f aca="false">AT319*EXP((Inputs!$B$6-Inputs!$B$7-0.5*Inputs!$B$8^2)*$B$2+Inputs!$B$8*SQRT($B$2)*MC_Shocks!AS316)</f>
        <v>585.299835018549</v>
      </c>
      <c r="AV319" s="0" t="n">
        <f aca="false">AU319*EXP((Inputs!$B$6-Inputs!$B$7-0.5*Inputs!$B$8^2)*$B$2+Inputs!$B$8*SQRT($B$2)*MC_Shocks!AT316)</f>
        <v>594.751492766225</v>
      </c>
      <c r="AW319" s="0" t="n">
        <f aca="false">AV319*EXP((Inputs!$B$6-Inputs!$B$7-0.5*Inputs!$B$8^2)*$B$2+Inputs!$B$8*SQRT($B$2)*MC_Shocks!AU316)</f>
        <v>596.642870727889</v>
      </c>
      <c r="AX319" s="0" t="n">
        <f aca="false">AW319*EXP((Inputs!$B$6-Inputs!$B$7-0.5*Inputs!$B$8^2)*$B$2+Inputs!$B$8*SQRT($B$2)*MC_Shocks!AV316)</f>
        <v>598.147584371222</v>
      </c>
      <c r="AY319" s="0" t="n">
        <f aca="false">AX319*EXP((Inputs!$B$6-Inputs!$B$7-0.5*Inputs!$B$8^2)*$B$2+Inputs!$B$8*SQRT($B$2)*MC_Shocks!AW316)</f>
        <v>595.204497420199</v>
      </c>
      <c r="AZ319" s="0" t="n">
        <f aca="false">AY319*EXP((Inputs!$B$6-Inputs!$B$7-0.5*Inputs!$B$8^2)*$B$2+Inputs!$B$8*SQRT($B$2)*MC_Shocks!AX316)</f>
        <v>598.566816159665</v>
      </c>
      <c r="BA319" s="0" t="n">
        <f aca="false">AZ319*EXP((Inputs!$B$6-Inputs!$B$7-0.5*Inputs!$B$8^2)*$B$2+Inputs!$B$8*SQRT($B$2)*MC_Shocks!AY316)</f>
        <v>590.704342163233</v>
      </c>
      <c r="BB319" s="0" t="n">
        <f aca="false">BA319*EXP((Inputs!$B$6-Inputs!$B$7-0.5*Inputs!$B$8^2)*$B$2+Inputs!$B$8*SQRT($B$2)*MC_Shocks!AZ316)</f>
        <v>599.787198282797</v>
      </c>
      <c r="BC319" s="0" t="n">
        <f aca="false">BB319*EXP((Inputs!$B$6-Inputs!$B$7-0.5*Inputs!$B$8^2)*$B$2+Inputs!$B$8*SQRT($B$2)*MC_Shocks!BA316)</f>
        <v>593.636874414043</v>
      </c>
      <c r="BD319" s="0" t="n">
        <f aca="false">BC319*EXP((Inputs!$B$6-Inputs!$B$7-0.5*Inputs!$B$8^2)*$B$2+Inputs!$B$8*SQRT($B$2)*MC_Shocks!BB316)</f>
        <v>594.750298605966</v>
      </c>
      <c r="BE319" s="0" t="n">
        <f aca="false">BD319*EXP((Inputs!$B$6-Inputs!$B$7-0.5*Inputs!$B$8^2)*$B$2+Inputs!$B$8*SQRT($B$2)*MC_Shocks!BC316)</f>
        <v>590.764183870601</v>
      </c>
      <c r="BF319" s="0" t="n">
        <f aca="false">BE319*EXP((Inputs!$B$6-Inputs!$B$7-0.5*Inputs!$B$8^2)*$B$2+Inputs!$B$8*SQRT($B$2)*MC_Shocks!BD316)</f>
        <v>590.446004630617</v>
      </c>
      <c r="BG319" s="0" t="n">
        <f aca="false">BF319*EXP((Inputs!$B$6-Inputs!$B$7-0.5*Inputs!$B$8^2)*$B$2+Inputs!$B$8*SQRT($B$2)*MC_Shocks!BE316)</f>
        <v>585.187594090331</v>
      </c>
      <c r="BH319" s="0" t="n">
        <f aca="false">BG319*EXP((Inputs!$B$6-Inputs!$B$7-0.5*Inputs!$B$8^2)*$B$2+Inputs!$B$8*SQRT($B$2)*MC_Shocks!BF316)</f>
        <v>587.043970719653</v>
      </c>
      <c r="BI319" s="0" t="n">
        <f aca="false">BH319*EXP((Inputs!$B$6-Inputs!$B$7-0.5*Inputs!$B$8^2)*$B$2+Inputs!$B$8*SQRT($B$2)*MC_Shocks!BG316)</f>
        <v>592.238464382157</v>
      </c>
      <c r="BJ319" s="0" t="n">
        <f aca="false">BI319*EXP((Inputs!$B$6-Inputs!$B$7-0.5*Inputs!$B$8^2)*$B$2+Inputs!$B$8*SQRT($B$2)*MC_Shocks!BH316)</f>
        <v>585.65734781554</v>
      </c>
      <c r="BK319" s="0" t="n">
        <f aca="false">BJ319*EXP((Inputs!$B$6-Inputs!$B$7-0.5*Inputs!$B$8^2)*$B$2+Inputs!$B$8*SQRT($B$2)*MC_Shocks!BI316)</f>
        <v>586.240112013561</v>
      </c>
      <c r="BL319" s="0" t="n">
        <f aca="false">BK319*EXP((Inputs!$B$6-Inputs!$B$7-0.5*Inputs!$B$8^2)*$B$2+Inputs!$B$8*SQRT($B$2)*MC_Shocks!BJ316)</f>
        <v>585.265836924412</v>
      </c>
      <c r="BM319" s="0" t="n">
        <f aca="false">BL319*EXP((Inputs!$B$6-Inputs!$B$7-0.5*Inputs!$B$8^2)*$B$2+Inputs!$B$8*SQRT($B$2)*MC_Shocks!BK316)</f>
        <v>579.615675273934</v>
      </c>
      <c r="BN319" s="0" t="n">
        <f aca="false">AVERAGE(C319:BM319)</f>
        <v>584.127923170105</v>
      </c>
      <c r="BO319" s="0" t="n">
        <f aca="false">MAX(B319:BM319)</f>
        <v>599.787198282797</v>
      </c>
      <c r="BP319" s="0" t="n">
        <f aca="false">MAX(BM319-Inputs!$B$4,0)</f>
        <v>4.61567527393368</v>
      </c>
      <c r="BQ319" s="0" t="n">
        <f aca="false">MAX(Inputs!$B$4-BM319,0)</f>
        <v>0</v>
      </c>
      <c r="BR319" s="0" t="n">
        <f aca="false">MAX(BN319-Inputs!$B$4,0)</f>
        <v>9.12792317010496</v>
      </c>
      <c r="BS319" s="0" t="n">
        <f aca="false">IF(BO319&gt;=Inputs!$B$9,0,MAX(BM319-Inputs!$B$4,0))</f>
        <v>4.61567527393368</v>
      </c>
    </row>
    <row r="320" customFormat="false" ht="15" hidden="false" customHeight="false" outlineLevel="0" collapsed="false">
      <c r="A320" s="0" t="n">
        <v>316</v>
      </c>
      <c r="B320" s="0" t="n">
        <f aca="false">Inputs!$B$3</f>
        <v>574.788024902344</v>
      </c>
      <c r="C320" s="0" t="n">
        <f aca="false">B320*EXP((Inputs!$B$6-Inputs!$B$7-0.5*Inputs!$B$8^2)*$B$2+Inputs!$B$8*SQRT($B$2)*MC_Shocks!A317)</f>
        <v>579.567484438419</v>
      </c>
      <c r="D320" s="0" t="n">
        <f aca="false">C320*EXP((Inputs!$B$6-Inputs!$B$7-0.5*Inputs!$B$8^2)*$B$2+Inputs!$B$8*SQRT($B$2)*MC_Shocks!B317)</f>
        <v>576.890475037112</v>
      </c>
      <c r="E320" s="0" t="n">
        <f aca="false">D320*EXP((Inputs!$B$6-Inputs!$B$7-0.5*Inputs!$B$8^2)*$B$2+Inputs!$B$8*SQRT($B$2)*MC_Shocks!C317)</f>
        <v>579.651099722176</v>
      </c>
      <c r="F320" s="0" t="n">
        <f aca="false">E320*EXP((Inputs!$B$6-Inputs!$B$7-0.5*Inputs!$B$8^2)*$B$2+Inputs!$B$8*SQRT($B$2)*MC_Shocks!D317)</f>
        <v>580.313916452978</v>
      </c>
      <c r="G320" s="0" t="n">
        <f aca="false">F320*EXP((Inputs!$B$6-Inputs!$B$7-0.5*Inputs!$B$8^2)*$B$2+Inputs!$B$8*SQRT($B$2)*MC_Shocks!E317)</f>
        <v>580.035978720306</v>
      </c>
      <c r="H320" s="0" t="n">
        <f aca="false">G320*EXP((Inputs!$B$6-Inputs!$B$7-0.5*Inputs!$B$8^2)*$B$2+Inputs!$B$8*SQRT($B$2)*MC_Shocks!F317)</f>
        <v>587.035716086247</v>
      </c>
      <c r="I320" s="0" t="n">
        <f aca="false">H320*EXP((Inputs!$B$6-Inputs!$B$7-0.5*Inputs!$B$8^2)*$B$2+Inputs!$B$8*SQRT($B$2)*MC_Shocks!G317)</f>
        <v>590.729654104284</v>
      </c>
      <c r="J320" s="0" t="n">
        <f aca="false">I320*EXP((Inputs!$B$6-Inputs!$B$7-0.5*Inputs!$B$8^2)*$B$2+Inputs!$B$8*SQRT($B$2)*MC_Shocks!H317)</f>
        <v>584.487148711296</v>
      </c>
      <c r="K320" s="0" t="n">
        <f aca="false">J320*EXP((Inputs!$B$6-Inputs!$B$7-0.5*Inputs!$B$8^2)*$B$2+Inputs!$B$8*SQRT($B$2)*MC_Shocks!I317)</f>
        <v>580.447293178975</v>
      </c>
      <c r="L320" s="0" t="n">
        <f aca="false">K320*EXP((Inputs!$B$6-Inputs!$B$7-0.5*Inputs!$B$8^2)*$B$2+Inputs!$B$8*SQRT($B$2)*MC_Shocks!J317)</f>
        <v>580.790581234936</v>
      </c>
      <c r="M320" s="0" t="n">
        <f aca="false">L320*EXP((Inputs!$B$6-Inputs!$B$7-0.5*Inputs!$B$8^2)*$B$2+Inputs!$B$8*SQRT($B$2)*MC_Shocks!K317)</f>
        <v>579.726178079195</v>
      </c>
      <c r="N320" s="0" t="n">
        <f aca="false">M320*EXP((Inputs!$B$6-Inputs!$B$7-0.5*Inputs!$B$8^2)*$B$2+Inputs!$B$8*SQRT($B$2)*MC_Shocks!L317)</f>
        <v>581.135778413744</v>
      </c>
      <c r="O320" s="0" t="n">
        <f aca="false">N320*EXP((Inputs!$B$6-Inputs!$B$7-0.5*Inputs!$B$8^2)*$B$2+Inputs!$B$8*SQRT($B$2)*MC_Shocks!M317)</f>
        <v>574.969520739901</v>
      </c>
      <c r="P320" s="0" t="n">
        <f aca="false">O320*EXP((Inputs!$B$6-Inputs!$B$7-0.5*Inputs!$B$8^2)*$B$2+Inputs!$B$8*SQRT($B$2)*MC_Shocks!N317)</f>
        <v>575.938422086648</v>
      </c>
      <c r="Q320" s="0" t="n">
        <f aca="false">P320*EXP((Inputs!$B$6-Inputs!$B$7-0.5*Inputs!$B$8^2)*$B$2+Inputs!$B$8*SQRT($B$2)*MC_Shocks!O317)</f>
        <v>574.934362625936</v>
      </c>
      <c r="R320" s="0" t="n">
        <f aca="false">Q320*EXP((Inputs!$B$6-Inputs!$B$7-0.5*Inputs!$B$8^2)*$B$2+Inputs!$B$8*SQRT($B$2)*MC_Shocks!P317)</f>
        <v>569.784829597241</v>
      </c>
      <c r="S320" s="0" t="n">
        <f aca="false">R320*EXP((Inputs!$B$6-Inputs!$B$7-0.5*Inputs!$B$8^2)*$B$2+Inputs!$B$8*SQRT($B$2)*MC_Shocks!Q317)</f>
        <v>573.363549862277</v>
      </c>
      <c r="T320" s="0" t="n">
        <f aca="false">S320*EXP((Inputs!$B$6-Inputs!$B$7-0.5*Inputs!$B$8^2)*$B$2+Inputs!$B$8*SQRT($B$2)*MC_Shocks!R317)</f>
        <v>566.370522228106</v>
      </c>
      <c r="U320" s="0" t="n">
        <f aca="false">T320*EXP((Inputs!$B$6-Inputs!$B$7-0.5*Inputs!$B$8^2)*$B$2+Inputs!$B$8*SQRT($B$2)*MC_Shocks!S317)</f>
        <v>573.342870330625</v>
      </c>
      <c r="V320" s="0" t="n">
        <f aca="false">U320*EXP((Inputs!$B$6-Inputs!$B$7-0.5*Inputs!$B$8^2)*$B$2+Inputs!$B$8*SQRT($B$2)*MC_Shocks!T317)</f>
        <v>566.03185388896</v>
      </c>
      <c r="W320" s="0" t="n">
        <f aca="false">V320*EXP((Inputs!$B$6-Inputs!$B$7-0.5*Inputs!$B$8^2)*$B$2+Inputs!$B$8*SQRT($B$2)*MC_Shocks!U317)</f>
        <v>567.76131149334</v>
      </c>
      <c r="X320" s="0" t="n">
        <f aca="false">W320*EXP((Inputs!$B$6-Inputs!$B$7-0.5*Inputs!$B$8^2)*$B$2+Inputs!$B$8*SQRT($B$2)*MC_Shocks!V317)</f>
        <v>568.909147879224</v>
      </c>
      <c r="Y320" s="0" t="n">
        <f aca="false">X320*EXP((Inputs!$B$6-Inputs!$B$7-0.5*Inputs!$B$8^2)*$B$2+Inputs!$B$8*SQRT($B$2)*MC_Shocks!W317)</f>
        <v>577.55776087597</v>
      </c>
      <c r="Z320" s="0" t="n">
        <f aca="false">Y320*EXP((Inputs!$B$6-Inputs!$B$7-0.5*Inputs!$B$8^2)*$B$2+Inputs!$B$8*SQRT($B$2)*MC_Shocks!X317)</f>
        <v>579.699956142635</v>
      </c>
      <c r="AA320" s="0" t="n">
        <f aca="false">Z320*EXP((Inputs!$B$6-Inputs!$B$7-0.5*Inputs!$B$8^2)*$B$2+Inputs!$B$8*SQRT($B$2)*MC_Shocks!Y317)</f>
        <v>584.556666592178</v>
      </c>
      <c r="AB320" s="0" t="n">
        <f aca="false">AA320*EXP((Inputs!$B$6-Inputs!$B$7-0.5*Inputs!$B$8^2)*$B$2+Inputs!$B$8*SQRT($B$2)*MC_Shocks!Z317)</f>
        <v>587.436695286419</v>
      </c>
      <c r="AC320" s="0" t="n">
        <f aca="false">AB320*EXP((Inputs!$B$6-Inputs!$B$7-0.5*Inputs!$B$8^2)*$B$2+Inputs!$B$8*SQRT($B$2)*MC_Shocks!AA317)</f>
        <v>588.132403022192</v>
      </c>
      <c r="AD320" s="0" t="n">
        <f aca="false">AC320*EXP((Inputs!$B$6-Inputs!$B$7-0.5*Inputs!$B$8^2)*$B$2+Inputs!$B$8*SQRT($B$2)*MC_Shocks!AB317)</f>
        <v>583.735694205568</v>
      </c>
      <c r="AE320" s="0" t="n">
        <f aca="false">AD320*EXP((Inputs!$B$6-Inputs!$B$7-0.5*Inputs!$B$8^2)*$B$2+Inputs!$B$8*SQRT($B$2)*MC_Shocks!AC317)</f>
        <v>582.830100111047</v>
      </c>
      <c r="AF320" s="0" t="n">
        <f aca="false">AE320*EXP((Inputs!$B$6-Inputs!$B$7-0.5*Inputs!$B$8^2)*$B$2+Inputs!$B$8*SQRT($B$2)*MC_Shocks!AD317)</f>
        <v>581.464116317218</v>
      </c>
      <c r="AG320" s="0" t="n">
        <f aca="false">AF320*EXP((Inputs!$B$6-Inputs!$B$7-0.5*Inputs!$B$8^2)*$B$2+Inputs!$B$8*SQRT($B$2)*MC_Shocks!AE317)</f>
        <v>586.594805660047</v>
      </c>
      <c r="AH320" s="0" t="n">
        <f aca="false">AG320*EXP((Inputs!$B$6-Inputs!$B$7-0.5*Inputs!$B$8^2)*$B$2+Inputs!$B$8*SQRT($B$2)*MC_Shocks!AF317)</f>
        <v>590.763410759011</v>
      </c>
      <c r="AI320" s="0" t="n">
        <f aca="false">AH320*EXP((Inputs!$B$6-Inputs!$B$7-0.5*Inputs!$B$8^2)*$B$2+Inputs!$B$8*SQRT($B$2)*MC_Shocks!AG317)</f>
        <v>582.448476624839</v>
      </c>
      <c r="AJ320" s="0" t="n">
        <f aca="false">AI320*EXP((Inputs!$B$6-Inputs!$B$7-0.5*Inputs!$B$8^2)*$B$2+Inputs!$B$8*SQRT($B$2)*MC_Shocks!AH317)</f>
        <v>585.910693750221</v>
      </c>
      <c r="AK320" s="0" t="n">
        <f aca="false">AJ320*EXP((Inputs!$B$6-Inputs!$B$7-0.5*Inputs!$B$8^2)*$B$2+Inputs!$B$8*SQRT($B$2)*MC_Shocks!AI317)</f>
        <v>578.317525838479</v>
      </c>
      <c r="AL320" s="0" t="n">
        <f aca="false">AK320*EXP((Inputs!$B$6-Inputs!$B$7-0.5*Inputs!$B$8^2)*$B$2+Inputs!$B$8*SQRT($B$2)*MC_Shocks!AJ317)</f>
        <v>579.488369805479</v>
      </c>
      <c r="AM320" s="0" t="n">
        <f aca="false">AL320*EXP((Inputs!$B$6-Inputs!$B$7-0.5*Inputs!$B$8^2)*$B$2+Inputs!$B$8*SQRT($B$2)*MC_Shocks!AK317)</f>
        <v>579.532515524604</v>
      </c>
      <c r="AN320" s="0" t="n">
        <f aca="false">AM320*EXP((Inputs!$B$6-Inputs!$B$7-0.5*Inputs!$B$8^2)*$B$2+Inputs!$B$8*SQRT($B$2)*MC_Shocks!AL317)</f>
        <v>574.686648710894</v>
      </c>
      <c r="AO320" s="0" t="n">
        <f aca="false">AN320*EXP((Inputs!$B$6-Inputs!$B$7-0.5*Inputs!$B$8^2)*$B$2+Inputs!$B$8*SQRT($B$2)*MC_Shocks!AM317)</f>
        <v>568.970955637807</v>
      </c>
      <c r="AP320" s="0" t="n">
        <f aca="false">AO320*EXP((Inputs!$B$6-Inputs!$B$7-0.5*Inputs!$B$8^2)*$B$2+Inputs!$B$8*SQRT($B$2)*MC_Shocks!AN317)</f>
        <v>569.525061282574</v>
      </c>
      <c r="AQ320" s="0" t="n">
        <f aca="false">AP320*EXP((Inputs!$B$6-Inputs!$B$7-0.5*Inputs!$B$8^2)*$B$2+Inputs!$B$8*SQRT($B$2)*MC_Shocks!AO317)</f>
        <v>571.335745452865</v>
      </c>
      <c r="AR320" s="0" t="n">
        <f aca="false">AQ320*EXP((Inputs!$B$6-Inputs!$B$7-0.5*Inputs!$B$8^2)*$B$2+Inputs!$B$8*SQRT($B$2)*MC_Shocks!AP317)</f>
        <v>571.643173886677</v>
      </c>
      <c r="AS320" s="0" t="n">
        <f aca="false">AR320*EXP((Inputs!$B$6-Inputs!$B$7-0.5*Inputs!$B$8^2)*$B$2+Inputs!$B$8*SQRT($B$2)*MC_Shocks!AQ317)</f>
        <v>570.166428865656</v>
      </c>
      <c r="AT320" s="0" t="n">
        <f aca="false">AS320*EXP((Inputs!$B$6-Inputs!$B$7-0.5*Inputs!$B$8^2)*$B$2+Inputs!$B$8*SQRT($B$2)*MC_Shocks!AR317)</f>
        <v>566.202591132197</v>
      </c>
      <c r="AU320" s="0" t="n">
        <f aca="false">AT320*EXP((Inputs!$B$6-Inputs!$B$7-0.5*Inputs!$B$8^2)*$B$2+Inputs!$B$8*SQRT($B$2)*MC_Shocks!AS317)</f>
        <v>566.237001673506</v>
      </c>
      <c r="AV320" s="0" t="n">
        <f aca="false">AU320*EXP((Inputs!$B$6-Inputs!$B$7-0.5*Inputs!$B$8^2)*$B$2+Inputs!$B$8*SQRT($B$2)*MC_Shocks!AT317)</f>
        <v>563.516969953151</v>
      </c>
      <c r="AW320" s="0" t="n">
        <f aca="false">AV320*EXP((Inputs!$B$6-Inputs!$B$7-0.5*Inputs!$B$8^2)*$B$2+Inputs!$B$8*SQRT($B$2)*MC_Shocks!AU317)</f>
        <v>556.292776546662</v>
      </c>
      <c r="AX320" s="0" t="n">
        <f aca="false">AW320*EXP((Inputs!$B$6-Inputs!$B$7-0.5*Inputs!$B$8^2)*$B$2+Inputs!$B$8*SQRT($B$2)*MC_Shocks!AV317)</f>
        <v>554.664898895563</v>
      </c>
      <c r="AY320" s="0" t="n">
        <f aca="false">AX320*EXP((Inputs!$B$6-Inputs!$B$7-0.5*Inputs!$B$8^2)*$B$2+Inputs!$B$8*SQRT($B$2)*MC_Shocks!AW317)</f>
        <v>553.347471572205</v>
      </c>
      <c r="AZ320" s="0" t="n">
        <f aca="false">AY320*EXP((Inputs!$B$6-Inputs!$B$7-0.5*Inputs!$B$8^2)*$B$2+Inputs!$B$8*SQRT($B$2)*MC_Shocks!AX317)</f>
        <v>560.10817315045</v>
      </c>
      <c r="BA320" s="0" t="n">
        <f aca="false">AZ320*EXP((Inputs!$B$6-Inputs!$B$7-0.5*Inputs!$B$8^2)*$B$2+Inputs!$B$8*SQRT($B$2)*MC_Shocks!AY317)</f>
        <v>571.974116028759</v>
      </c>
      <c r="BB320" s="0" t="n">
        <f aca="false">BA320*EXP((Inputs!$B$6-Inputs!$B$7-0.5*Inputs!$B$8^2)*$B$2+Inputs!$B$8*SQRT($B$2)*MC_Shocks!AZ317)</f>
        <v>570.268382706103</v>
      </c>
      <c r="BC320" s="0" t="n">
        <f aca="false">BB320*EXP((Inputs!$B$6-Inputs!$B$7-0.5*Inputs!$B$8^2)*$B$2+Inputs!$B$8*SQRT($B$2)*MC_Shocks!BA317)</f>
        <v>570.751356160996</v>
      </c>
      <c r="BD320" s="0" t="n">
        <f aca="false">BC320*EXP((Inputs!$B$6-Inputs!$B$7-0.5*Inputs!$B$8^2)*$B$2+Inputs!$B$8*SQRT($B$2)*MC_Shocks!BB317)</f>
        <v>573.140988742351</v>
      </c>
      <c r="BE320" s="0" t="n">
        <f aca="false">BD320*EXP((Inputs!$B$6-Inputs!$B$7-0.5*Inputs!$B$8^2)*$B$2+Inputs!$B$8*SQRT($B$2)*MC_Shocks!BC317)</f>
        <v>572.088758879733</v>
      </c>
      <c r="BF320" s="0" t="n">
        <f aca="false">BE320*EXP((Inputs!$B$6-Inputs!$B$7-0.5*Inputs!$B$8^2)*$B$2+Inputs!$B$8*SQRT($B$2)*MC_Shocks!BD317)</f>
        <v>572.416950542573</v>
      </c>
      <c r="BG320" s="0" t="n">
        <f aca="false">BF320*EXP((Inputs!$B$6-Inputs!$B$7-0.5*Inputs!$B$8^2)*$B$2+Inputs!$B$8*SQRT($B$2)*MC_Shocks!BE317)</f>
        <v>567.372101042757</v>
      </c>
      <c r="BH320" s="0" t="n">
        <f aca="false">BG320*EXP((Inputs!$B$6-Inputs!$B$7-0.5*Inputs!$B$8^2)*$B$2+Inputs!$B$8*SQRT($B$2)*MC_Shocks!BF317)</f>
        <v>567.038138368028</v>
      </c>
      <c r="BI320" s="0" t="n">
        <f aca="false">BH320*EXP((Inputs!$B$6-Inputs!$B$7-0.5*Inputs!$B$8^2)*$B$2+Inputs!$B$8*SQRT($B$2)*MC_Shocks!BG317)</f>
        <v>570.461798654406</v>
      </c>
      <c r="BJ320" s="0" t="n">
        <f aca="false">BI320*EXP((Inputs!$B$6-Inputs!$B$7-0.5*Inputs!$B$8^2)*$B$2+Inputs!$B$8*SQRT($B$2)*MC_Shocks!BH317)</f>
        <v>566.051794351218</v>
      </c>
      <c r="BK320" s="0" t="n">
        <f aca="false">BJ320*EXP((Inputs!$B$6-Inputs!$B$7-0.5*Inputs!$B$8^2)*$B$2+Inputs!$B$8*SQRT($B$2)*MC_Shocks!BI317)</f>
        <v>567.081143394695</v>
      </c>
      <c r="BL320" s="0" t="n">
        <f aca="false">BK320*EXP((Inputs!$B$6-Inputs!$B$7-0.5*Inputs!$B$8^2)*$B$2+Inputs!$B$8*SQRT($B$2)*MC_Shocks!BJ317)</f>
        <v>564.770659459845</v>
      </c>
      <c r="BM320" s="0" t="n">
        <f aca="false">BL320*EXP((Inputs!$B$6-Inputs!$B$7-0.5*Inputs!$B$8^2)*$B$2+Inputs!$B$8*SQRT($B$2)*MC_Shocks!BK317)</f>
        <v>566.967138070882</v>
      </c>
      <c r="BN320" s="0" t="n">
        <f aca="false">AVERAGE(C320:BM320)</f>
        <v>574.409017596673</v>
      </c>
      <c r="BO320" s="0" t="n">
        <f aca="false">MAX(B320:BM320)</f>
        <v>590.763410759011</v>
      </c>
      <c r="BP320" s="0" t="n">
        <f aca="false">MAX(BM320-Inputs!$B$4,0)</f>
        <v>0</v>
      </c>
      <c r="BQ320" s="0" t="n">
        <f aca="false">MAX(Inputs!$B$4-BM320,0)</f>
        <v>8.03286192911844</v>
      </c>
      <c r="BR320" s="0" t="n">
        <f aca="false">MAX(BN320-Inputs!$B$4,0)</f>
        <v>0</v>
      </c>
      <c r="BS320" s="0" t="n">
        <f aca="false">IF(BO320&gt;=Inputs!$B$9,0,MAX(BM320-Inputs!$B$4,0))</f>
        <v>0</v>
      </c>
    </row>
    <row r="321" customFormat="false" ht="15" hidden="false" customHeight="false" outlineLevel="0" collapsed="false">
      <c r="A321" s="0" t="n">
        <v>317</v>
      </c>
      <c r="B321" s="0" t="n">
        <f aca="false">Inputs!$B$3</f>
        <v>574.788024902344</v>
      </c>
      <c r="C321" s="0" t="n">
        <f aca="false">B321*EXP((Inputs!$B$6-Inputs!$B$7-0.5*Inputs!$B$8^2)*$B$2+Inputs!$B$8*SQRT($B$2)*MC_Shocks!A318)</f>
        <v>577.813238413685</v>
      </c>
      <c r="D321" s="0" t="n">
        <f aca="false">C321*EXP((Inputs!$B$6-Inputs!$B$7-0.5*Inputs!$B$8^2)*$B$2+Inputs!$B$8*SQRT($B$2)*MC_Shocks!B318)</f>
        <v>577.482029381372</v>
      </c>
      <c r="E321" s="0" t="n">
        <f aca="false">D321*EXP((Inputs!$B$6-Inputs!$B$7-0.5*Inputs!$B$8^2)*$B$2+Inputs!$B$8*SQRT($B$2)*MC_Shocks!C318)</f>
        <v>577.477732115172</v>
      </c>
      <c r="F321" s="0" t="n">
        <f aca="false">E321*EXP((Inputs!$B$6-Inputs!$B$7-0.5*Inputs!$B$8^2)*$B$2+Inputs!$B$8*SQRT($B$2)*MC_Shocks!D318)</f>
        <v>575.3380385068</v>
      </c>
      <c r="G321" s="0" t="n">
        <f aca="false">F321*EXP((Inputs!$B$6-Inputs!$B$7-0.5*Inputs!$B$8^2)*$B$2+Inputs!$B$8*SQRT($B$2)*MC_Shocks!E318)</f>
        <v>576.619869921549</v>
      </c>
      <c r="H321" s="0" t="n">
        <f aca="false">G321*EXP((Inputs!$B$6-Inputs!$B$7-0.5*Inputs!$B$8^2)*$B$2+Inputs!$B$8*SQRT($B$2)*MC_Shocks!F318)</f>
        <v>585.136611167848</v>
      </c>
      <c r="I321" s="0" t="n">
        <f aca="false">H321*EXP((Inputs!$B$6-Inputs!$B$7-0.5*Inputs!$B$8^2)*$B$2+Inputs!$B$8*SQRT($B$2)*MC_Shocks!G318)</f>
        <v>587.204328901916</v>
      </c>
      <c r="J321" s="0" t="n">
        <f aca="false">I321*EXP((Inputs!$B$6-Inputs!$B$7-0.5*Inputs!$B$8^2)*$B$2+Inputs!$B$8*SQRT($B$2)*MC_Shocks!H318)</f>
        <v>583.573172246061</v>
      </c>
      <c r="K321" s="0" t="n">
        <f aca="false">J321*EXP((Inputs!$B$6-Inputs!$B$7-0.5*Inputs!$B$8^2)*$B$2+Inputs!$B$8*SQRT($B$2)*MC_Shocks!I318)</f>
        <v>585.006668738822</v>
      </c>
      <c r="L321" s="0" t="n">
        <f aca="false">K321*EXP((Inputs!$B$6-Inputs!$B$7-0.5*Inputs!$B$8^2)*$B$2+Inputs!$B$8*SQRT($B$2)*MC_Shocks!J318)</f>
        <v>586.206504556999</v>
      </c>
      <c r="M321" s="0" t="n">
        <f aca="false">L321*EXP((Inputs!$B$6-Inputs!$B$7-0.5*Inputs!$B$8^2)*$B$2+Inputs!$B$8*SQRT($B$2)*MC_Shocks!K318)</f>
        <v>581.692272062098</v>
      </c>
      <c r="N321" s="0" t="n">
        <f aca="false">M321*EXP((Inputs!$B$6-Inputs!$B$7-0.5*Inputs!$B$8^2)*$B$2+Inputs!$B$8*SQRT($B$2)*MC_Shocks!L318)</f>
        <v>585.042181221083</v>
      </c>
      <c r="O321" s="0" t="n">
        <f aca="false">N321*EXP((Inputs!$B$6-Inputs!$B$7-0.5*Inputs!$B$8^2)*$B$2+Inputs!$B$8*SQRT($B$2)*MC_Shocks!M318)</f>
        <v>592.302375985698</v>
      </c>
      <c r="P321" s="0" t="n">
        <f aca="false">O321*EXP((Inputs!$B$6-Inputs!$B$7-0.5*Inputs!$B$8^2)*$B$2+Inputs!$B$8*SQRT($B$2)*MC_Shocks!N318)</f>
        <v>593.113560797031</v>
      </c>
      <c r="Q321" s="0" t="n">
        <f aca="false">P321*EXP((Inputs!$B$6-Inputs!$B$7-0.5*Inputs!$B$8^2)*$B$2+Inputs!$B$8*SQRT($B$2)*MC_Shocks!O318)</f>
        <v>595.452215921198</v>
      </c>
      <c r="R321" s="0" t="n">
        <f aca="false">Q321*EXP((Inputs!$B$6-Inputs!$B$7-0.5*Inputs!$B$8^2)*$B$2+Inputs!$B$8*SQRT($B$2)*MC_Shocks!P318)</f>
        <v>600.090613130913</v>
      </c>
      <c r="S321" s="0" t="n">
        <f aca="false">R321*EXP((Inputs!$B$6-Inputs!$B$7-0.5*Inputs!$B$8^2)*$B$2+Inputs!$B$8*SQRT($B$2)*MC_Shocks!Q318)</f>
        <v>600.982769172251</v>
      </c>
      <c r="T321" s="0" t="n">
        <f aca="false">S321*EXP((Inputs!$B$6-Inputs!$B$7-0.5*Inputs!$B$8^2)*$B$2+Inputs!$B$8*SQRT($B$2)*MC_Shocks!R318)</f>
        <v>598.700513998958</v>
      </c>
      <c r="U321" s="0" t="n">
        <f aca="false">T321*EXP((Inputs!$B$6-Inputs!$B$7-0.5*Inputs!$B$8^2)*$B$2+Inputs!$B$8*SQRT($B$2)*MC_Shocks!S318)</f>
        <v>598.801112225835</v>
      </c>
      <c r="V321" s="0" t="n">
        <f aca="false">U321*EXP((Inputs!$B$6-Inputs!$B$7-0.5*Inputs!$B$8^2)*$B$2+Inputs!$B$8*SQRT($B$2)*MC_Shocks!T318)</f>
        <v>597.400993495315</v>
      </c>
      <c r="W321" s="0" t="n">
        <f aca="false">V321*EXP((Inputs!$B$6-Inputs!$B$7-0.5*Inputs!$B$8^2)*$B$2+Inputs!$B$8*SQRT($B$2)*MC_Shocks!U318)</f>
        <v>588.924035892164</v>
      </c>
      <c r="X321" s="0" t="n">
        <f aca="false">W321*EXP((Inputs!$B$6-Inputs!$B$7-0.5*Inputs!$B$8^2)*$B$2+Inputs!$B$8*SQRT($B$2)*MC_Shocks!V318)</f>
        <v>590.583821944973</v>
      </c>
      <c r="Y321" s="0" t="n">
        <f aca="false">X321*EXP((Inputs!$B$6-Inputs!$B$7-0.5*Inputs!$B$8^2)*$B$2+Inputs!$B$8*SQRT($B$2)*MC_Shocks!W318)</f>
        <v>589.336763668686</v>
      </c>
      <c r="Z321" s="0" t="n">
        <f aca="false">Y321*EXP((Inputs!$B$6-Inputs!$B$7-0.5*Inputs!$B$8^2)*$B$2+Inputs!$B$8*SQRT($B$2)*MC_Shocks!X318)</f>
        <v>591.77806398052</v>
      </c>
      <c r="AA321" s="0" t="n">
        <f aca="false">Z321*EXP((Inputs!$B$6-Inputs!$B$7-0.5*Inputs!$B$8^2)*$B$2+Inputs!$B$8*SQRT($B$2)*MC_Shocks!Y318)</f>
        <v>595.82091219633</v>
      </c>
      <c r="AB321" s="0" t="n">
        <f aca="false">AA321*EXP((Inputs!$B$6-Inputs!$B$7-0.5*Inputs!$B$8^2)*$B$2+Inputs!$B$8*SQRT($B$2)*MC_Shocks!Z318)</f>
        <v>598.648441215783</v>
      </c>
      <c r="AC321" s="0" t="n">
        <f aca="false">AB321*EXP((Inputs!$B$6-Inputs!$B$7-0.5*Inputs!$B$8^2)*$B$2+Inputs!$B$8*SQRT($B$2)*MC_Shocks!AA318)</f>
        <v>600.983101665129</v>
      </c>
      <c r="AD321" s="0" t="n">
        <f aca="false">AC321*EXP((Inputs!$B$6-Inputs!$B$7-0.5*Inputs!$B$8^2)*$B$2+Inputs!$B$8*SQRT($B$2)*MC_Shocks!AB318)</f>
        <v>599.328245606468</v>
      </c>
      <c r="AE321" s="0" t="n">
        <f aca="false">AD321*EXP((Inputs!$B$6-Inputs!$B$7-0.5*Inputs!$B$8^2)*$B$2+Inputs!$B$8*SQRT($B$2)*MC_Shocks!AC318)</f>
        <v>588.31860036249</v>
      </c>
      <c r="AF321" s="0" t="n">
        <f aca="false">AE321*EXP((Inputs!$B$6-Inputs!$B$7-0.5*Inputs!$B$8^2)*$B$2+Inputs!$B$8*SQRT($B$2)*MC_Shocks!AD318)</f>
        <v>591.725775713278</v>
      </c>
      <c r="AG321" s="0" t="n">
        <f aca="false">AF321*EXP((Inputs!$B$6-Inputs!$B$7-0.5*Inputs!$B$8^2)*$B$2+Inputs!$B$8*SQRT($B$2)*MC_Shocks!AE318)</f>
        <v>593.74071116598</v>
      </c>
      <c r="AH321" s="0" t="n">
        <f aca="false">AG321*EXP((Inputs!$B$6-Inputs!$B$7-0.5*Inputs!$B$8^2)*$B$2+Inputs!$B$8*SQRT($B$2)*MC_Shocks!AF318)</f>
        <v>594.094139605852</v>
      </c>
      <c r="AI321" s="0" t="n">
        <f aca="false">AH321*EXP((Inputs!$B$6-Inputs!$B$7-0.5*Inputs!$B$8^2)*$B$2+Inputs!$B$8*SQRT($B$2)*MC_Shocks!AG318)</f>
        <v>592.287561001432</v>
      </c>
      <c r="AJ321" s="0" t="n">
        <f aca="false">AI321*EXP((Inputs!$B$6-Inputs!$B$7-0.5*Inputs!$B$8^2)*$B$2+Inputs!$B$8*SQRT($B$2)*MC_Shocks!AH318)</f>
        <v>591.10629138312</v>
      </c>
      <c r="AK321" s="0" t="n">
        <f aca="false">AJ321*EXP((Inputs!$B$6-Inputs!$B$7-0.5*Inputs!$B$8^2)*$B$2+Inputs!$B$8*SQRT($B$2)*MC_Shocks!AI318)</f>
        <v>585.170640100647</v>
      </c>
      <c r="AL321" s="0" t="n">
        <f aca="false">AK321*EXP((Inputs!$B$6-Inputs!$B$7-0.5*Inputs!$B$8^2)*$B$2+Inputs!$B$8*SQRT($B$2)*MC_Shocks!AJ318)</f>
        <v>596.599657810019</v>
      </c>
      <c r="AM321" s="0" t="n">
        <f aca="false">AL321*EXP((Inputs!$B$6-Inputs!$B$7-0.5*Inputs!$B$8^2)*$B$2+Inputs!$B$8*SQRT($B$2)*MC_Shocks!AK318)</f>
        <v>608.061511910486</v>
      </c>
      <c r="AN321" s="0" t="n">
        <f aca="false">AM321*EXP((Inputs!$B$6-Inputs!$B$7-0.5*Inputs!$B$8^2)*$B$2+Inputs!$B$8*SQRT($B$2)*MC_Shocks!AL318)</f>
        <v>610.515790242807</v>
      </c>
      <c r="AO321" s="0" t="n">
        <f aca="false">AN321*EXP((Inputs!$B$6-Inputs!$B$7-0.5*Inputs!$B$8^2)*$B$2+Inputs!$B$8*SQRT($B$2)*MC_Shocks!AM318)</f>
        <v>605.28150407348</v>
      </c>
      <c r="AP321" s="0" t="n">
        <f aca="false">AO321*EXP((Inputs!$B$6-Inputs!$B$7-0.5*Inputs!$B$8^2)*$B$2+Inputs!$B$8*SQRT($B$2)*MC_Shocks!AN318)</f>
        <v>612.903927336239</v>
      </c>
      <c r="AQ321" s="0" t="n">
        <f aca="false">AP321*EXP((Inputs!$B$6-Inputs!$B$7-0.5*Inputs!$B$8^2)*$B$2+Inputs!$B$8*SQRT($B$2)*MC_Shocks!AO318)</f>
        <v>627.762528720705</v>
      </c>
      <c r="AR321" s="0" t="n">
        <f aca="false">AQ321*EXP((Inputs!$B$6-Inputs!$B$7-0.5*Inputs!$B$8^2)*$B$2+Inputs!$B$8*SQRT($B$2)*MC_Shocks!AP318)</f>
        <v>624.983431477487</v>
      </c>
      <c r="AS321" s="0" t="n">
        <f aca="false">AR321*EXP((Inputs!$B$6-Inputs!$B$7-0.5*Inputs!$B$8^2)*$B$2+Inputs!$B$8*SQRT($B$2)*MC_Shocks!AQ318)</f>
        <v>623.835395442825</v>
      </c>
      <c r="AT321" s="0" t="n">
        <f aca="false">AS321*EXP((Inputs!$B$6-Inputs!$B$7-0.5*Inputs!$B$8^2)*$B$2+Inputs!$B$8*SQRT($B$2)*MC_Shocks!AR318)</f>
        <v>629.313443345655</v>
      </c>
      <c r="AU321" s="0" t="n">
        <f aca="false">AT321*EXP((Inputs!$B$6-Inputs!$B$7-0.5*Inputs!$B$8^2)*$B$2+Inputs!$B$8*SQRT($B$2)*MC_Shocks!AS318)</f>
        <v>634.312685466116</v>
      </c>
      <c r="AV321" s="0" t="n">
        <f aca="false">AU321*EXP((Inputs!$B$6-Inputs!$B$7-0.5*Inputs!$B$8^2)*$B$2+Inputs!$B$8*SQRT($B$2)*MC_Shocks!AT318)</f>
        <v>639.271530450981</v>
      </c>
      <c r="AW321" s="0" t="n">
        <f aca="false">AV321*EXP((Inputs!$B$6-Inputs!$B$7-0.5*Inputs!$B$8^2)*$B$2+Inputs!$B$8*SQRT($B$2)*MC_Shocks!AU318)</f>
        <v>638.77146762457</v>
      </c>
      <c r="AX321" s="0" t="n">
        <f aca="false">AW321*EXP((Inputs!$B$6-Inputs!$B$7-0.5*Inputs!$B$8^2)*$B$2+Inputs!$B$8*SQRT($B$2)*MC_Shocks!AV318)</f>
        <v>642.01368015934</v>
      </c>
      <c r="AY321" s="0" t="n">
        <f aca="false">AX321*EXP((Inputs!$B$6-Inputs!$B$7-0.5*Inputs!$B$8^2)*$B$2+Inputs!$B$8*SQRT($B$2)*MC_Shocks!AW318)</f>
        <v>639.562628679886</v>
      </c>
      <c r="AZ321" s="0" t="n">
        <f aca="false">AY321*EXP((Inputs!$B$6-Inputs!$B$7-0.5*Inputs!$B$8^2)*$B$2+Inputs!$B$8*SQRT($B$2)*MC_Shocks!AX318)</f>
        <v>654.272884942913</v>
      </c>
      <c r="BA321" s="0" t="n">
        <f aca="false">AZ321*EXP((Inputs!$B$6-Inputs!$B$7-0.5*Inputs!$B$8^2)*$B$2+Inputs!$B$8*SQRT($B$2)*MC_Shocks!AY318)</f>
        <v>658.797510741902</v>
      </c>
      <c r="BB321" s="0" t="n">
        <f aca="false">BA321*EXP((Inputs!$B$6-Inputs!$B$7-0.5*Inputs!$B$8^2)*$B$2+Inputs!$B$8*SQRT($B$2)*MC_Shocks!AZ318)</f>
        <v>664.771577836289</v>
      </c>
      <c r="BC321" s="0" t="n">
        <f aca="false">BB321*EXP((Inputs!$B$6-Inputs!$B$7-0.5*Inputs!$B$8^2)*$B$2+Inputs!$B$8*SQRT($B$2)*MC_Shocks!BA318)</f>
        <v>666.187630265862</v>
      </c>
      <c r="BD321" s="0" t="n">
        <f aca="false">BC321*EXP((Inputs!$B$6-Inputs!$B$7-0.5*Inputs!$B$8^2)*$B$2+Inputs!$B$8*SQRT($B$2)*MC_Shocks!BB318)</f>
        <v>669.1003156746</v>
      </c>
      <c r="BE321" s="0" t="n">
        <f aca="false">BD321*EXP((Inputs!$B$6-Inputs!$B$7-0.5*Inputs!$B$8^2)*$B$2+Inputs!$B$8*SQRT($B$2)*MC_Shocks!BC318)</f>
        <v>664.941496580898</v>
      </c>
      <c r="BF321" s="0" t="n">
        <f aca="false">BE321*EXP((Inputs!$B$6-Inputs!$B$7-0.5*Inputs!$B$8^2)*$B$2+Inputs!$B$8*SQRT($B$2)*MC_Shocks!BD318)</f>
        <v>674.885762288432</v>
      </c>
      <c r="BG321" s="0" t="n">
        <f aca="false">BF321*EXP((Inputs!$B$6-Inputs!$B$7-0.5*Inputs!$B$8^2)*$B$2+Inputs!$B$8*SQRT($B$2)*MC_Shocks!BE318)</f>
        <v>674.705892498764</v>
      </c>
      <c r="BH321" s="0" t="n">
        <f aca="false">BG321*EXP((Inputs!$B$6-Inputs!$B$7-0.5*Inputs!$B$8^2)*$B$2+Inputs!$B$8*SQRT($B$2)*MC_Shocks!BF318)</f>
        <v>671.787417695236</v>
      </c>
      <c r="BI321" s="0" t="n">
        <f aca="false">BH321*EXP((Inputs!$B$6-Inputs!$B$7-0.5*Inputs!$B$8^2)*$B$2+Inputs!$B$8*SQRT($B$2)*MC_Shocks!BG318)</f>
        <v>662.027809793983</v>
      </c>
      <c r="BJ321" s="0" t="n">
        <f aca="false">BI321*EXP((Inputs!$B$6-Inputs!$B$7-0.5*Inputs!$B$8^2)*$B$2+Inputs!$B$8*SQRT($B$2)*MC_Shocks!BH318)</f>
        <v>664.625498700823</v>
      </c>
      <c r="BK321" s="0" t="n">
        <f aca="false">BJ321*EXP((Inputs!$B$6-Inputs!$B$7-0.5*Inputs!$B$8^2)*$B$2+Inputs!$B$8*SQRT($B$2)*MC_Shocks!BI318)</f>
        <v>662.979541630773</v>
      </c>
      <c r="BL321" s="0" t="n">
        <f aca="false">BK321*EXP((Inputs!$B$6-Inputs!$B$7-0.5*Inputs!$B$8^2)*$B$2+Inputs!$B$8*SQRT($B$2)*MC_Shocks!BJ318)</f>
        <v>672.598408629681</v>
      </c>
      <c r="BM321" s="0" t="n">
        <f aca="false">BL321*EXP((Inputs!$B$6-Inputs!$B$7-0.5*Inputs!$B$8^2)*$B$2+Inputs!$B$8*SQRT($B$2)*MC_Shocks!BK318)</f>
        <v>685.547683157214</v>
      </c>
      <c r="BN321" s="0" t="n">
        <f aca="false">AVERAGE(C321:BM321)</f>
        <v>614.725436835578</v>
      </c>
      <c r="BO321" s="0" t="n">
        <f aca="false">MAX(B321:BM321)</f>
        <v>685.547683157214</v>
      </c>
      <c r="BP321" s="0" t="n">
        <f aca="false">MAX(BM321-Inputs!$B$4,0)</f>
        <v>110.547683157214</v>
      </c>
      <c r="BQ321" s="0" t="n">
        <f aca="false">MAX(Inputs!$B$4-BM321,0)</f>
        <v>0</v>
      </c>
      <c r="BR321" s="0" t="n">
        <f aca="false">MAX(BN321-Inputs!$B$4,0)</f>
        <v>39.7254368355781</v>
      </c>
      <c r="BS321" s="0" t="n">
        <f aca="false">IF(BO321&gt;=Inputs!$B$9,0,MAX(BM321-Inputs!$B$4,0))</f>
        <v>0</v>
      </c>
    </row>
    <row r="322" customFormat="false" ht="15" hidden="false" customHeight="false" outlineLevel="0" collapsed="false">
      <c r="A322" s="0" t="n">
        <v>318</v>
      </c>
      <c r="B322" s="0" t="n">
        <f aca="false">Inputs!$B$3</f>
        <v>574.788024902344</v>
      </c>
      <c r="C322" s="0" t="n">
        <f aca="false">B322*EXP((Inputs!$B$6-Inputs!$B$7-0.5*Inputs!$B$8^2)*$B$2+Inputs!$B$8*SQRT($B$2)*MC_Shocks!A319)</f>
        <v>571.002784421828</v>
      </c>
      <c r="D322" s="0" t="n">
        <f aca="false">C322*EXP((Inputs!$B$6-Inputs!$B$7-0.5*Inputs!$B$8^2)*$B$2+Inputs!$B$8*SQRT($B$2)*MC_Shocks!B319)</f>
        <v>571.081837982238</v>
      </c>
      <c r="E322" s="0" t="n">
        <f aca="false">D322*EXP((Inputs!$B$6-Inputs!$B$7-0.5*Inputs!$B$8^2)*$B$2+Inputs!$B$8*SQRT($B$2)*MC_Shocks!C319)</f>
        <v>565.820989879038</v>
      </c>
      <c r="F322" s="0" t="n">
        <f aca="false">E322*EXP((Inputs!$B$6-Inputs!$B$7-0.5*Inputs!$B$8^2)*$B$2+Inputs!$B$8*SQRT($B$2)*MC_Shocks!D319)</f>
        <v>572.073360126297</v>
      </c>
      <c r="G322" s="0" t="n">
        <f aca="false">F322*EXP((Inputs!$B$6-Inputs!$B$7-0.5*Inputs!$B$8^2)*$B$2+Inputs!$B$8*SQRT($B$2)*MC_Shocks!E319)</f>
        <v>569.772523419588</v>
      </c>
      <c r="H322" s="0" t="n">
        <f aca="false">G322*EXP((Inputs!$B$6-Inputs!$B$7-0.5*Inputs!$B$8^2)*$B$2+Inputs!$B$8*SQRT($B$2)*MC_Shocks!F319)</f>
        <v>561.440761495931</v>
      </c>
      <c r="I322" s="0" t="n">
        <f aca="false">H322*EXP((Inputs!$B$6-Inputs!$B$7-0.5*Inputs!$B$8^2)*$B$2+Inputs!$B$8*SQRT($B$2)*MC_Shocks!G319)</f>
        <v>559.627334257009</v>
      </c>
      <c r="J322" s="0" t="n">
        <f aca="false">I322*EXP((Inputs!$B$6-Inputs!$B$7-0.5*Inputs!$B$8^2)*$B$2+Inputs!$B$8*SQRT($B$2)*MC_Shocks!H319)</f>
        <v>558.453471391132</v>
      </c>
      <c r="K322" s="0" t="n">
        <f aca="false">J322*EXP((Inputs!$B$6-Inputs!$B$7-0.5*Inputs!$B$8^2)*$B$2+Inputs!$B$8*SQRT($B$2)*MC_Shocks!I319)</f>
        <v>558.468244166605</v>
      </c>
      <c r="L322" s="0" t="n">
        <f aca="false">K322*EXP((Inputs!$B$6-Inputs!$B$7-0.5*Inputs!$B$8^2)*$B$2+Inputs!$B$8*SQRT($B$2)*MC_Shocks!J319)</f>
        <v>565.524617435579</v>
      </c>
      <c r="M322" s="0" t="n">
        <f aca="false">L322*EXP((Inputs!$B$6-Inputs!$B$7-0.5*Inputs!$B$8^2)*$B$2+Inputs!$B$8*SQRT($B$2)*MC_Shocks!K319)</f>
        <v>559.528490199602</v>
      </c>
      <c r="N322" s="0" t="n">
        <f aca="false">M322*EXP((Inputs!$B$6-Inputs!$B$7-0.5*Inputs!$B$8^2)*$B$2+Inputs!$B$8*SQRT($B$2)*MC_Shocks!L319)</f>
        <v>562.299533019159</v>
      </c>
      <c r="O322" s="0" t="n">
        <f aca="false">N322*EXP((Inputs!$B$6-Inputs!$B$7-0.5*Inputs!$B$8^2)*$B$2+Inputs!$B$8*SQRT($B$2)*MC_Shocks!M319)</f>
        <v>560.106512503126</v>
      </c>
      <c r="P322" s="0" t="n">
        <f aca="false">O322*EXP((Inputs!$B$6-Inputs!$B$7-0.5*Inputs!$B$8^2)*$B$2+Inputs!$B$8*SQRT($B$2)*MC_Shocks!N319)</f>
        <v>567.148278939729</v>
      </c>
      <c r="Q322" s="0" t="n">
        <f aca="false">P322*EXP((Inputs!$B$6-Inputs!$B$7-0.5*Inputs!$B$8^2)*$B$2+Inputs!$B$8*SQRT($B$2)*MC_Shocks!O319)</f>
        <v>572.533769455136</v>
      </c>
      <c r="R322" s="0" t="n">
        <f aca="false">Q322*EXP((Inputs!$B$6-Inputs!$B$7-0.5*Inputs!$B$8^2)*$B$2+Inputs!$B$8*SQRT($B$2)*MC_Shocks!P319)</f>
        <v>566.106121820086</v>
      </c>
      <c r="S322" s="0" t="n">
        <f aca="false">R322*EXP((Inputs!$B$6-Inputs!$B$7-0.5*Inputs!$B$8^2)*$B$2+Inputs!$B$8*SQRT($B$2)*MC_Shocks!Q319)</f>
        <v>567.721520811383</v>
      </c>
      <c r="T322" s="0" t="n">
        <f aca="false">S322*EXP((Inputs!$B$6-Inputs!$B$7-0.5*Inputs!$B$8^2)*$B$2+Inputs!$B$8*SQRT($B$2)*MC_Shocks!R319)</f>
        <v>561.266910294117</v>
      </c>
      <c r="U322" s="0" t="n">
        <f aca="false">T322*EXP((Inputs!$B$6-Inputs!$B$7-0.5*Inputs!$B$8^2)*$B$2+Inputs!$B$8*SQRT($B$2)*MC_Shocks!S319)</f>
        <v>561.668319466427</v>
      </c>
      <c r="V322" s="0" t="n">
        <f aca="false">U322*EXP((Inputs!$B$6-Inputs!$B$7-0.5*Inputs!$B$8^2)*$B$2+Inputs!$B$8*SQRT($B$2)*MC_Shocks!T319)</f>
        <v>569.98926519723</v>
      </c>
      <c r="W322" s="0" t="n">
        <f aca="false">V322*EXP((Inputs!$B$6-Inputs!$B$7-0.5*Inputs!$B$8^2)*$B$2+Inputs!$B$8*SQRT($B$2)*MC_Shocks!U319)</f>
        <v>566.023228955618</v>
      </c>
      <c r="X322" s="0" t="n">
        <f aca="false">W322*EXP((Inputs!$B$6-Inputs!$B$7-0.5*Inputs!$B$8^2)*$B$2+Inputs!$B$8*SQRT($B$2)*MC_Shocks!V319)</f>
        <v>568.731839027007</v>
      </c>
      <c r="Y322" s="0" t="n">
        <f aca="false">X322*EXP((Inputs!$B$6-Inputs!$B$7-0.5*Inputs!$B$8^2)*$B$2+Inputs!$B$8*SQRT($B$2)*MC_Shocks!W319)</f>
        <v>565.641618612292</v>
      </c>
      <c r="Z322" s="0" t="n">
        <f aca="false">Y322*EXP((Inputs!$B$6-Inputs!$B$7-0.5*Inputs!$B$8^2)*$B$2+Inputs!$B$8*SQRT($B$2)*MC_Shocks!X319)</f>
        <v>565.581850922223</v>
      </c>
      <c r="AA322" s="0" t="n">
        <f aca="false">Z322*EXP((Inputs!$B$6-Inputs!$B$7-0.5*Inputs!$B$8^2)*$B$2+Inputs!$B$8*SQRT($B$2)*MC_Shocks!Y319)</f>
        <v>572.601979839554</v>
      </c>
      <c r="AB322" s="0" t="n">
        <f aca="false">AA322*EXP((Inputs!$B$6-Inputs!$B$7-0.5*Inputs!$B$8^2)*$B$2+Inputs!$B$8*SQRT($B$2)*MC_Shocks!Z319)</f>
        <v>571.910113066088</v>
      </c>
      <c r="AC322" s="0" t="n">
        <f aca="false">AB322*EXP((Inputs!$B$6-Inputs!$B$7-0.5*Inputs!$B$8^2)*$B$2+Inputs!$B$8*SQRT($B$2)*MC_Shocks!AA319)</f>
        <v>562.085295238919</v>
      </c>
      <c r="AD322" s="0" t="n">
        <f aca="false">AC322*EXP((Inputs!$B$6-Inputs!$B$7-0.5*Inputs!$B$8^2)*$B$2+Inputs!$B$8*SQRT($B$2)*MC_Shocks!AB319)</f>
        <v>559.944176893515</v>
      </c>
      <c r="AE322" s="0" t="n">
        <f aca="false">AD322*EXP((Inputs!$B$6-Inputs!$B$7-0.5*Inputs!$B$8^2)*$B$2+Inputs!$B$8*SQRT($B$2)*MC_Shocks!AC319)</f>
        <v>560.252574784256</v>
      </c>
      <c r="AF322" s="0" t="n">
        <f aca="false">AE322*EXP((Inputs!$B$6-Inputs!$B$7-0.5*Inputs!$B$8^2)*$B$2+Inputs!$B$8*SQRT($B$2)*MC_Shocks!AD319)</f>
        <v>555.545980546246</v>
      </c>
      <c r="AG322" s="0" t="n">
        <f aca="false">AF322*EXP((Inputs!$B$6-Inputs!$B$7-0.5*Inputs!$B$8^2)*$B$2+Inputs!$B$8*SQRT($B$2)*MC_Shocks!AE319)</f>
        <v>554.670632105515</v>
      </c>
      <c r="AH322" s="0" t="n">
        <f aca="false">AG322*EXP((Inputs!$B$6-Inputs!$B$7-0.5*Inputs!$B$8^2)*$B$2+Inputs!$B$8*SQRT($B$2)*MC_Shocks!AF319)</f>
        <v>553.80164590839</v>
      </c>
      <c r="AI322" s="0" t="n">
        <f aca="false">AH322*EXP((Inputs!$B$6-Inputs!$B$7-0.5*Inputs!$B$8^2)*$B$2+Inputs!$B$8*SQRT($B$2)*MC_Shocks!AG319)</f>
        <v>558.670989644769</v>
      </c>
      <c r="AJ322" s="0" t="n">
        <f aca="false">AI322*EXP((Inputs!$B$6-Inputs!$B$7-0.5*Inputs!$B$8^2)*$B$2+Inputs!$B$8*SQRT($B$2)*MC_Shocks!AH319)</f>
        <v>557.688158720227</v>
      </c>
      <c r="AK322" s="0" t="n">
        <f aca="false">AJ322*EXP((Inputs!$B$6-Inputs!$B$7-0.5*Inputs!$B$8^2)*$B$2+Inputs!$B$8*SQRT($B$2)*MC_Shocks!AI319)</f>
        <v>553.178174769894</v>
      </c>
      <c r="AL322" s="0" t="n">
        <f aca="false">AK322*EXP((Inputs!$B$6-Inputs!$B$7-0.5*Inputs!$B$8^2)*$B$2+Inputs!$B$8*SQRT($B$2)*MC_Shocks!AJ319)</f>
        <v>556.911824153499</v>
      </c>
      <c r="AM322" s="0" t="n">
        <f aca="false">AL322*EXP((Inputs!$B$6-Inputs!$B$7-0.5*Inputs!$B$8^2)*$B$2+Inputs!$B$8*SQRT($B$2)*MC_Shocks!AK319)</f>
        <v>550.705828719323</v>
      </c>
      <c r="AN322" s="0" t="n">
        <f aca="false">AM322*EXP((Inputs!$B$6-Inputs!$B$7-0.5*Inputs!$B$8^2)*$B$2+Inputs!$B$8*SQRT($B$2)*MC_Shocks!AL319)</f>
        <v>551.158600228725</v>
      </c>
      <c r="AO322" s="0" t="n">
        <f aca="false">AN322*EXP((Inputs!$B$6-Inputs!$B$7-0.5*Inputs!$B$8^2)*$B$2+Inputs!$B$8*SQRT($B$2)*MC_Shocks!AM319)</f>
        <v>555.106272307452</v>
      </c>
      <c r="AP322" s="0" t="n">
        <f aca="false">AO322*EXP((Inputs!$B$6-Inputs!$B$7-0.5*Inputs!$B$8^2)*$B$2+Inputs!$B$8*SQRT($B$2)*MC_Shocks!AN319)</f>
        <v>550.782353517055</v>
      </c>
      <c r="AQ322" s="0" t="n">
        <f aca="false">AP322*EXP((Inputs!$B$6-Inputs!$B$7-0.5*Inputs!$B$8^2)*$B$2+Inputs!$B$8*SQRT($B$2)*MC_Shocks!AO319)</f>
        <v>552.08895498281</v>
      </c>
      <c r="AR322" s="0" t="n">
        <f aca="false">AQ322*EXP((Inputs!$B$6-Inputs!$B$7-0.5*Inputs!$B$8^2)*$B$2+Inputs!$B$8*SQRT($B$2)*MC_Shocks!AP319)</f>
        <v>548.824275586533</v>
      </c>
      <c r="AS322" s="0" t="n">
        <f aca="false">AR322*EXP((Inputs!$B$6-Inputs!$B$7-0.5*Inputs!$B$8^2)*$B$2+Inputs!$B$8*SQRT($B$2)*MC_Shocks!AQ319)</f>
        <v>550.147897671451</v>
      </c>
      <c r="AT322" s="0" t="n">
        <f aca="false">AS322*EXP((Inputs!$B$6-Inputs!$B$7-0.5*Inputs!$B$8^2)*$B$2+Inputs!$B$8*SQRT($B$2)*MC_Shocks!AR319)</f>
        <v>550.460980264258</v>
      </c>
      <c r="AU322" s="0" t="n">
        <f aca="false">AT322*EXP((Inputs!$B$6-Inputs!$B$7-0.5*Inputs!$B$8^2)*$B$2+Inputs!$B$8*SQRT($B$2)*MC_Shocks!AS319)</f>
        <v>548.361645860447</v>
      </c>
      <c r="AV322" s="0" t="n">
        <f aca="false">AU322*EXP((Inputs!$B$6-Inputs!$B$7-0.5*Inputs!$B$8^2)*$B$2+Inputs!$B$8*SQRT($B$2)*MC_Shocks!AT319)</f>
        <v>547.149273292518</v>
      </c>
      <c r="AW322" s="0" t="n">
        <f aca="false">AV322*EXP((Inputs!$B$6-Inputs!$B$7-0.5*Inputs!$B$8^2)*$B$2+Inputs!$B$8*SQRT($B$2)*MC_Shocks!AU319)</f>
        <v>555.932266040568</v>
      </c>
      <c r="AX322" s="0" t="n">
        <f aca="false">AW322*EXP((Inputs!$B$6-Inputs!$B$7-0.5*Inputs!$B$8^2)*$B$2+Inputs!$B$8*SQRT($B$2)*MC_Shocks!AV319)</f>
        <v>560.952130899769</v>
      </c>
      <c r="AY322" s="0" t="n">
        <f aca="false">AX322*EXP((Inputs!$B$6-Inputs!$B$7-0.5*Inputs!$B$8^2)*$B$2+Inputs!$B$8*SQRT($B$2)*MC_Shocks!AW319)</f>
        <v>556.883982501659</v>
      </c>
      <c r="AZ322" s="0" t="n">
        <f aca="false">AY322*EXP((Inputs!$B$6-Inputs!$B$7-0.5*Inputs!$B$8^2)*$B$2+Inputs!$B$8*SQRT($B$2)*MC_Shocks!AX319)</f>
        <v>557.520620675233</v>
      </c>
      <c r="BA322" s="0" t="n">
        <f aca="false">AZ322*EXP((Inputs!$B$6-Inputs!$B$7-0.5*Inputs!$B$8^2)*$B$2+Inputs!$B$8*SQRT($B$2)*MC_Shocks!AY319)</f>
        <v>559.894603574821</v>
      </c>
      <c r="BB322" s="0" t="n">
        <f aca="false">BA322*EXP((Inputs!$B$6-Inputs!$B$7-0.5*Inputs!$B$8^2)*$B$2+Inputs!$B$8*SQRT($B$2)*MC_Shocks!AZ319)</f>
        <v>566.014898606144</v>
      </c>
      <c r="BC322" s="0" t="n">
        <f aca="false">BB322*EXP((Inputs!$B$6-Inputs!$B$7-0.5*Inputs!$B$8^2)*$B$2+Inputs!$B$8*SQRT($B$2)*MC_Shocks!BA319)</f>
        <v>570.937778464792</v>
      </c>
      <c r="BD322" s="0" t="n">
        <f aca="false">BC322*EXP((Inputs!$B$6-Inputs!$B$7-0.5*Inputs!$B$8^2)*$B$2+Inputs!$B$8*SQRT($B$2)*MC_Shocks!BB319)</f>
        <v>580.223521817012</v>
      </c>
      <c r="BE322" s="0" t="n">
        <f aca="false">BD322*EXP((Inputs!$B$6-Inputs!$B$7-0.5*Inputs!$B$8^2)*$B$2+Inputs!$B$8*SQRT($B$2)*MC_Shocks!BC319)</f>
        <v>580.744670944992</v>
      </c>
      <c r="BF322" s="0" t="n">
        <f aca="false">BE322*EXP((Inputs!$B$6-Inputs!$B$7-0.5*Inputs!$B$8^2)*$B$2+Inputs!$B$8*SQRT($B$2)*MC_Shocks!BD319)</f>
        <v>583.563285998686</v>
      </c>
      <c r="BG322" s="0" t="n">
        <f aca="false">BF322*EXP((Inputs!$B$6-Inputs!$B$7-0.5*Inputs!$B$8^2)*$B$2+Inputs!$B$8*SQRT($B$2)*MC_Shocks!BE319)</f>
        <v>588.110665533828</v>
      </c>
      <c r="BH322" s="0" t="n">
        <f aca="false">BG322*EXP((Inputs!$B$6-Inputs!$B$7-0.5*Inputs!$B$8^2)*$B$2+Inputs!$B$8*SQRT($B$2)*MC_Shocks!BF319)</f>
        <v>588.484086215561</v>
      </c>
      <c r="BI322" s="0" t="n">
        <f aca="false">BH322*EXP((Inputs!$B$6-Inputs!$B$7-0.5*Inputs!$B$8^2)*$B$2+Inputs!$B$8*SQRT($B$2)*MC_Shocks!BG319)</f>
        <v>586.84272159496</v>
      </c>
      <c r="BJ322" s="0" t="n">
        <f aca="false">BI322*EXP((Inputs!$B$6-Inputs!$B$7-0.5*Inputs!$B$8^2)*$B$2+Inputs!$B$8*SQRT($B$2)*MC_Shocks!BH319)</f>
        <v>577.232954020074</v>
      </c>
      <c r="BK322" s="0" t="n">
        <f aca="false">BJ322*EXP((Inputs!$B$6-Inputs!$B$7-0.5*Inputs!$B$8^2)*$B$2+Inputs!$B$8*SQRT($B$2)*MC_Shocks!BI319)</f>
        <v>584.252912282563</v>
      </c>
      <c r="BL322" s="0" t="n">
        <f aca="false">BK322*EXP((Inputs!$B$6-Inputs!$B$7-0.5*Inputs!$B$8^2)*$B$2+Inputs!$B$8*SQRT($B$2)*MC_Shocks!BJ319)</f>
        <v>578.958593497848</v>
      </c>
      <c r="BM322" s="0" t="n">
        <f aca="false">BL322*EXP((Inputs!$B$6-Inputs!$B$7-0.5*Inputs!$B$8^2)*$B$2+Inputs!$B$8*SQRT($B$2)*MC_Shocks!BK319)</f>
        <v>574.560678968916</v>
      </c>
      <c r="BN322" s="0" t="n">
        <f aca="false">AVERAGE(C322:BM322)</f>
        <v>564.139225135512</v>
      </c>
      <c r="BO322" s="0" t="n">
        <f aca="false">MAX(B322:BM322)</f>
        <v>588.484086215561</v>
      </c>
      <c r="BP322" s="0" t="n">
        <f aca="false">MAX(BM322-Inputs!$B$4,0)</f>
        <v>0</v>
      </c>
      <c r="BQ322" s="0" t="n">
        <f aca="false">MAX(Inputs!$B$4-BM322,0)</f>
        <v>0.439321031083864</v>
      </c>
      <c r="BR322" s="0" t="n">
        <f aca="false">MAX(BN322-Inputs!$B$4,0)</f>
        <v>0</v>
      </c>
      <c r="BS322" s="0" t="n">
        <f aca="false">IF(BO322&gt;=Inputs!$B$9,0,MAX(BM322-Inputs!$B$4,0))</f>
        <v>0</v>
      </c>
    </row>
    <row r="323" customFormat="false" ht="15" hidden="false" customHeight="false" outlineLevel="0" collapsed="false">
      <c r="A323" s="0" t="n">
        <v>319</v>
      </c>
      <c r="B323" s="0" t="n">
        <f aca="false">Inputs!$B$3</f>
        <v>574.788024902344</v>
      </c>
      <c r="C323" s="0" t="n">
        <f aca="false">B323*EXP((Inputs!$B$6-Inputs!$B$7-0.5*Inputs!$B$8^2)*$B$2+Inputs!$B$8*SQRT($B$2)*MC_Shocks!A320)</f>
        <v>578.406067249986</v>
      </c>
      <c r="D323" s="0" t="n">
        <f aca="false">C323*EXP((Inputs!$B$6-Inputs!$B$7-0.5*Inputs!$B$8^2)*$B$2+Inputs!$B$8*SQRT($B$2)*MC_Shocks!B320)</f>
        <v>577.528750354663</v>
      </c>
      <c r="E323" s="0" t="n">
        <f aca="false">D323*EXP((Inputs!$B$6-Inputs!$B$7-0.5*Inputs!$B$8^2)*$B$2+Inputs!$B$8*SQRT($B$2)*MC_Shocks!C320)</f>
        <v>579.68389117323</v>
      </c>
      <c r="F323" s="0" t="n">
        <f aca="false">E323*EXP((Inputs!$B$6-Inputs!$B$7-0.5*Inputs!$B$8^2)*$B$2+Inputs!$B$8*SQRT($B$2)*MC_Shocks!D320)</f>
        <v>578.885212833781</v>
      </c>
      <c r="G323" s="0" t="n">
        <f aca="false">F323*EXP((Inputs!$B$6-Inputs!$B$7-0.5*Inputs!$B$8^2)*$B$2+Inputs!$B$8*SQRT($B$2)*MC_Shocks!E320)</f>
        <v>572.05014720231</v>
      </c>
      <c r="H323" s="0" t="n">
        <f aca="false">G323*EXP((Inputs!$B$6-Inputs!$B$7-0.5*Inputs!$B$8^2)*$B$2+Inputs!$B$8*SQRT($B$2)*MC_Shocks!F320)</f>
        <v>569.362170166814</v>
      </c>
      <c r="I323" s="0" t="n">
        <f aca="false">H323*EXP((Inputs!$B$6-Inputs!$B$7-0.5*Inputs!$B$8^2)*$B$2+Inputs!$B$8*SQRT($B$2)*MC_Shocks!G320)</f>
        <v>567.12304564857</v>
      </c>
      <c r="J323" s="0" t="n">
        <f aca="false">I323*EXP((Inputs!$B$6-Inputs!$B$7-0.5*Inputs!$B$8^2)*$B$2+Inputs!$B$8*SQRT($B$2)*MC_Shocks!H320)</f>
        <v>569.115981156599</v>
      </c>
      <c r="K323" s="0" t="n">
        <f aca="false">J323*EXP((Inputs!$B$6-Inputs!$B$7-0.5*Inputs!$B$8^2)*$B$2+Inputs!$B$8*SQRT($B$2)*MC_Shocks!I320)</f>
        <v>575.910080348365</v>
      </c>
      <c r="L323" s="0" t="n">
        <f aca="false">K323*EXP((Inputs!$B$6-Inputs!$B$7-0.5*Inputs!$B$8^2)*$B$2+Inputs!$B$8*SQRT($B$2)*MC_Shocks!J320)</f>
        <v>576.917708007308</v>
      </c>
      <c r="M323" s="0" t="n">
        <f aca="false">L323*EXP((Inputs!$B$6-Inputs!$B$7-0.5*Inputs!$B$8^2)*$B$2+Inputs!$B$8*SQRT($B$2)*MC_Shocks!K320)</f>
        <v>571.475714605195</v>
      </c>
      <c r="N323" s="0" t="n">
        <f aca="false">M323*EXP((Inputs!$B$6-Inputs!$B$7-0.5*Inputs!$B$8^2)*$B$2+Inputs!$B$8*SQRT($B$2)*MC_Shocks!L320)</f>
        <v>578.495795652391</v>
      </c>
      <c r="O323" s="0" t="n">
        <f aca="false">N323*EXP((Inputs!$B$6-Inputs!$B$7-0.5*Inputs!$B$8^2)*$B$2+Inputs!$B$8*SQRT($B$2)*MC_Shocks!M320)</f>
        <v>583.413145321485</v>
      </c>
      <c r="P323" s="0" t="n">
        <f aca="false">O323*EXP((Inputs!$B$6-Inputs!$B$7-0.5*Inputs!$B$8^2)*$B$2+Inputs!$B$8*SQRT($B$2)*MC_Shocks!N320)</f>
        <v>582.884025891665</v>
      </c>
      <c r="Q323" s="0" t="n">
        <f aca="false">P323*EXP((Inputs!$B$6-Inputs!$B$7-0.5*Inputs!$B$8^2)*$B$2+Inputs!$B$8*SQRT($B$2)*MC_Shocks!O320)</f>
        <v>587.510310608602</v>
      </c>
      <c r="R323" s="0" t="n">
        <f aca="false">Q323*EXP((Inputs!$B$6-Inputs!$B$7-0.5*Inputs!$B$8^2)*$B$2+Inputs!$B$8*SQRT($B$2)*MC_Shocks!P320)</f>
        <v>591.27142807382</v>
      </c>
      <c r="S323" s="0" t="n">
        <f aca="false">R323*EXP((Inputs!$B$6-Inputs!$B$7-0.5*Inputs!$B$8^2)*$B$2+Inputs!$B$8*SQRT($B$2)*MC_Shocks!Q320)</f>
        <v>593.317637057739</v>
      </c>
      <c r="T323" s="0" t="n">
        <f aca="false">S323*EXP((Inputs!$B$6-Inputs!$B$7-0.5*Inputs!$B$8^2)*$B$2+Inputs!$B$8*SQRT($B$2)*MC_Shocks!R320)</f>
        <v>599.836799371283</v>
      </c>
      <c r="U323" s="0" t="n">
        <f aca="false">T323*EXP((Inputs!$B$6-Inputs!$B$7-0.5*Inputs!$B$8^2)*$B$2+Inputs!$B$8*SQRT($B$2)*MC_Shocks!S320)</f>
        <v>604.547119847021</v>
      </c>
      <c r="V323" s="0" t="n">
        <f aca="false">U323*EXP((Inputs!$B$6-Inputs!$B$7-0.5*Inputs!$B$8^2)*$B$2+Inputs!$B$8*SQRT($B$2)*MC_Shocks!T320)</f>
        <v>601.239691994376</v>
      </c>
      <c r="W323" s="0" t="n">
        <f aca="false">V323*EXP((Inputs!$B$6-Inputs!$B$7-0.5*Inputs!$B$8^2)*$B$2+Inputs!$B$8*SQRT($B$2)*MC_Shocks!U320)</f>
        <v>607.565092830535</v>
      </c>
      <c r="X323" s="0" t="n">
        <f aca="false">W323*EXP((Inputs!$B$6-Inputs!$B$7-0.5*Inputs!$B$8^2)*$B$2+Inputs!$B$8*SQRT($B$2)*MC_Shocks!V320)</f>
        <v>615.373563162584</v>
      </c>
      <c r="Y323" s="0" t="n">
        <f aca="false">X323*EXP((Inputs!$B$6-Inputs!$B$7-0.5*Inputs!$B$8^2)*$B$2+Inputs!$B$8*SQRT($B$2)*MC_Shocks!W320)</f>
        <v>618.515216920861</v>
      </c>
      <c r="Z323" s="0" t="n">
        <f aca="false">Y323*EXP((Inputs!$B$6-Inputs!$B$7-0.5*Inputs!$B$8^2)*$B$2+Inputs!$B$8*SQRT($B$2)*MC_Shocks!X320)</f>
        <v>614.992177214056</v>
      </c>
      <c r="AA323" s="0" t="n">
        <f aca="false">Z323*EXP((Inputs!$B$6-Inputs!$B$7-0.5*Inputs!$B$8^2)*$B$2+Inputs!$B$8*SQRT($B$2)*MC_Shocks!Y320)</f>
        <v>616.011756441344</v>
      </c>
      <c r="AB323" s="0" t="n">
        <f aca="false">AA323*EXP((Inputs!$B$6-Inputs!$B$7-0.5*Inputs!$B$8^2)*$B$2+Inputs!$B$8*SQRT($B$2)*MC_Shocks!Z320)</f>
        <v>618.34458301581</v>
      </c>
      <c r="AC323" s="0" t="n">
        <f aca="false">AB323*EXP((Inputs!$B$6-Inputs!$B$7-0.5*Inputs!$B$8^2)*$B$2+Inputs!$B$8*SQRT($B$2)*MC_Shocks!AA320)</f>
        <v>618.185337194701</v>
      </c>
      <c r="AD323" s="0" t="n">
        <f aca="false">AC323*EXP((Inputs!$B$6-Inputs!$B$7-0.5*Inputs!$B$8^2)*$B$2+Inputs!$B$8*SQRT($B$2)*MC_Shocks!AB320)</f>
        <v>626.865038295209</v>
      </c>
      <c r="AE323" s="0" t="n">
        <f aca="false">AD323*EXP((Inputs!$B$6-Inputs!$B$7-0.5*Inputs!$B$8^2)*$B$2+Inputs!$B$8*SQRT($B$2)*MC_Shocks!AC320)</f>
        <v>624.468641543038</v>
      </c>
      <c r="AF323" s="0" t="n">
        <f aca="false">AE323*EXP((Inputs!$B$6-Inputs!$B$7-0.5*Inputs!$B$8^2)*$B$2+Inputs!$B$8*SQRT($B$2)*MC_Shocks!AD320)</f>
        <v>622.630762908116</v>
      </c>
      <c r="AG323" s="0" t="n">
        <f aca="false">AF323*EXP((Inputs!$B$6-Inputs!$B$7-0.5*Inputs!$B$8^2)*$B$2+Inputs!$B$8*SQRT($B$2)*MC_Shocks!AE320)</f>
        <v>624.714673467164</v>
      </c>
      <c r="AH323" s="0" t="n">
        <f aca="false">AG323*EXP((Inputs!$B$6-Inputs!$B$7-0.5*Inputs!$B$8^2)*$B$2+Inputs!$B$8*SQRT($B$2)*MC_Shocks!AF320)</f>
        <v>619.807775753407</v>
      </c>
      <c r="AI323" s="0" t="n">
        <f aca="false">AH323*EXP((Inputs!$B$6-Inputs!$B$7-0.5*Inputs!$B$8^2)*$B$2+Inputs!$B$8*SQRT($B$2)*MC_Shocks!AG320)</f>
        <v>625.435433735576</v>
      </c>
      <c r="AJ323" s="0" t="n">
        <f aca="false">AI323*EXP((Inputs!$B$6-Inputs!$B$7-0.5*Inputs!$B$8^2)*$B$2+Inputs!$B$8*SQRT($B$2)*MC_Shocks!AH320)</f>
        <v>619.922686343133</v>
      </c>
      <c r="AK323" s="0" t="n">
        <f aca="false">AJ323*EXP((Inputs!$B$6-Inputs!$B$7-0.5*Inputs!$B$8^2)*$B$2+Inputs!$B$8*SQRT($B$2)*MC_Shocks!AI320)</f>
        <v>619.221786338533</v>
      </c>
      <c r="AL323" s="0" t="n">
        <f aca="false">AK323*EXP((Inputs!$B$6-Inputs!$B$7-0.5*Inputs!$B$8^2)*$B$2+Inputs!$B$8*SQRT($B$2)*MC_Shocks!AJ320)</f>
        <v>620.935798537374</v>
      </c>
      <c r="AM323" s="0" t="n">
        <f aca="false">AL323*EXP((Inputs!$B$6-Inputs!$B$7-0.5*Inputs!$B$8^2)*$B$2+Inputs!$B$8*SQRT($B$2)*MC_Shocks!AK320)</f>
        <v>621.092284442924</v>
      </c>
      <c r="AN323" s="0" t="n">
        <f aca="false">AM323*EXP((Inputs!$B$6-Inputs!$B$7-0.5*Inputs!$B$8^2)*$B$2+Inputs!$B$8*SQRT($B$2)*MC_Shocks!AL320)</f>
        <v>621.679652541663</v>
      </c>
      <c r="AO323" s="0" t="n">
        <f aca="false">AN323*EXP((Inputs!$B$6-Inputs!$B$7-0.5*Inputs!$B$8^2)*$B$2+Inputs!$B$8*SQRT($B$2)*MC_Shocks!AM320)</f>
        <v>615.748624484205</v>
      </c>
      <c r="AP323" s="0" t="n">
        <f aca="false">AO323*EXP((Inputs!$B$6-Inputs!$B$7-0.5*Inputs!$B$8^2)*$B$2+Inputs!$B$8*SQRT($B$2)*MC_Shocks!AN320)</f>
        <v>621.088997167625</v>
      </c>
      <c r="AQ323" s="0" t="n">
        <f aca="false">AP323*EXP((Inputs!$B$6-Inputs!$B$7-0.5*Inputs!$B$8^2)*$B$2+Inputs!$B$8*SQRT($B$2)*MC_Shocks!AO320)</f>
        <v>624.916316656154</v>
      </c>
      <c r="AR323" s="0" t="n">
        <f aca="false">AQ323*EXP((Inputs!$B$6-Inputs!$B$7-0.5*Inputs!$B$8^2)*$B$2+Inputs!$B$8*SQRT($B$2)*MC_Shocks!AP320)</f>
        <v>619.858437112278</v>
      </c>
      <c r="AS323" s="0" t="n">
        <f aca="false">AR323*EXP((Inputs!$B$6-Inputs!$B$7-0.5*Inputs!$B$8^2)*$B$2+Inputs!$B$8*SQRT($B$2)*MC_Shocks!AQ320)</f>
        <v>622.852546538403</v>
      </c>
      <c r="AT323" s="0" t="n">
        <f aca="false">AS323*EXP((Inputs!$B$6-Inputs!$B$7-0.5*Inputs!$B$8^2)*$B$2+Inputs!$B$8*SQRT($B$2)*MC_Shocks!AR320)</f>
        <v>618.477146827685</v>
      </c>
      <c r="AU323" s="0" t="n">
        <f aca="false">AT323*EXP((Inputs!$B$6-Inputs!$B$7-0.5*Inputs!$B$8^2)*$B$2+Inputs!$B$8*SQRT($B$2)*MC_Shocks!AS320)</f>
        <v>610.252624630352</v>
      </c>
      <c r="AV323" s="0" t="n">
        <f aca="false">AU323*EXP((Inputs!$B$6-Inputs!$B$7-0.5*Inputs!$B$8^2)*$B$2+Inputs!$B$8*SQRT($B$2)*MC_Shocks!AT320)</f>
        <v>612.258612170199</v>
      </c>
      <c r="AW323" s="0" t="n">
        <f aca="false">AV323*EXP((Inputs!$B$6-Inputs!$B$7-0.5*Inputs!$B$8^2)*$B$2+Inputs!$B$8*SQRT($B$2)*MC_Shocks!AU320)</f>
        <v>609.015591461964</v>
      </c>
      <c r="AX323" s="0" t="n">
        <f aca="false">AW323*EXP((Inputs!$B$6-Inputs!$B$7-0.5*Inputs!$B$8^2)*$B$2+Inputs!$B$8*SQRT($B$2)*MC_Shocks!AV320)</f>
        <v>614.672983779255</v>
      </c>
      <c r="AY323" s="0" t="n">
        <f aca="false">AX323*EXP((Inputs!$B$6-Inputs!$B$7-0.5*Inputs!$B$8^2)*$B$2+Inputs!$B$8*SQRT($B$2)*MC_Shocks!AW320)</f>
        <v>611.06140335098</v>
      </c>
      <c r="AZ323" s="0" t="n">
        <f aca="false">AY323*EXP((Inputs!$B$6-Inputs!$B$7-0.5*Inputs!$B$8^2)*$B$2+Inputs!$B$8*SQRT($B$2)*MC_Shocks!AX320)</f>
        <v>610.153006242946</v>
      </c>
      <c r="BA323" s="0" t="n">
        <f aca="false">AZ323*EXP((Inputs!$B$6-Inputs!$B$7-0.5*Inputs!$B$8^2)*$B$2+Inputs!$B$8*SQRT($B$2)*MC_Shocks!AY320)</f>
        <v>607.924981767156</v>
      </c>
      <c r="BB323" s="0" t="n">
        <f aca="false">BA323*EXP((Inputs!$B$6-Inputs!$B$7-0.5*Inputs!$B$8^2)*$B$2+Inputs!$B$8*SQRT($B$2)*MC_Shocks!AZ320)</f>
        <v>611.103973980969</v>
      </c>
      <c r="BC323" s="0" t="n">
        <f aca="false">BB323*EXP((Inputs!$B$6-Inputs!$B$7-0.5*Inputs!$B$8^2)*$B$2+Inputs!$B$8*SQRT($B$2)*MC_Shocks!BA320)</f>
        <v>619.268382179107</v>
      </c>
      <c r="BD323" s="0" t="n">
        <f aca="false">BC323*EXP((Inputs!$B$6-Inputs!$B$7-0.5*Inputs!$B$8^2)*$B$2+Inputs!$B$8*SQRT($B$2)*MC_Shocks!BB320)</f>
        <v>616.859202680292</v>
      </c>
      <c r="BE323" s="0" t="n">
        <f aca="false">BD323*EXP((Inputs!$B$6-Inputs!$B$7-0.5*Inputs!$B$8^2)*$B$2+Inputs!$B$8*SQRT($B$2)*MC_Shocks!BC320)</f>
        <v>627.098750880611</v>
      </c>
      <c r="BF323" s="0" t="n">
        <f aca="false">BE323*EXP((Inputs!$B$6-Inputs!$B$7-0.5*Inputs!$B$8^2)*$B$2+Inputs!$B$8*SQRT($B$2)*MC_Shocks!BD320)</f>
        <v>628.738783843186</v>
      </c>
      <c r="BG323" s="0" t="n">
        <f aca="false">BF323*EXP((Inputs!$B$6-Inputs!$B$7-0.5*Inputs!$B$8^2)*$B$2+Inputs!$B$8*SQRT($B$2)*MC_Shocks!BE320)</f>
        <v>624.120744923455</v>
      </c>
      <c r="BH323" s="0" t="n">
        <f aca="false">BG323*EXP((Inputs!$B$6-Inputs!$B$7-0.5*Inputs!$B$8^2)*$B$2+Inputs!$B$8*SQRT($B$2)*MC_Shocks!BF320)</f>
        <v>623.230143067411</v>
      </c>
      <c r="BI323" s="0" t="n">
        <f aca="false">BH323*EXP((Inputs!$B$6-Inputs!$B$7-0.5*Inputs!$B$8^2)*$B$2+Inputs!$B$8*SQRT($B$2)*MC_Shocks!BG320)</f>
        <v>613.729368541183</v>
      </c>
      <c r="BJ323" s="0" t="n">
        <f aca="false">BI323*EXP((Inputs!$B$6-Inputs!$B$7-0.5*Inputs!$B$8^2)*$B$2+Inputs!$B$8*SQRT($B$2)*MC_Shocks!BH320)</f>
        <v>608.816092861652</v>
      </c>
      <c r="BK323" s="0" t="n">
        <f aca="false">BJ323*EXP((Inputs!$B$6-Inputs!$B$7-0.5*Inputs!$B$8^2)*$B$2+Inputs!$B$8*SQRT($B$2)*MC_Shocks!BI320)</f>
        <v>612.040170270578</v>
      </c>
      <c r="BL323" s="0" t="n">
        <f aca="false">BK323*EXP((Inputs!$B$6-Inputs!$B$7-0.5*Inputs!$B$8^2)*$B$2+Inputs!$B$8*SQRT($B$2)*MC_Shocks!BJ320)</f>
        <v>611.965292800869</v>
      </c>
      <c r="BM323" s="0" t="n">
        <f aca="false">BL323*EXP((Inputs!$B$6-Inputs!$B$7-0.5*Inputs!$B$8^2)*$B$2+Inputs!$B$8*SQRT($B$2)*MC_Shocks!BK320)</f>
        <v>612.253056122675</v>
      </c>
      <c r="BN323" s="0" t="n">
        <f aca="false">AVERAGE(C323:BM323)</f>
        <v>606.384797104642</v>
      </c>
      <c r="BO323" s="0" t="n">
        <f aca="false">MAX(B323:BM323)</f>
        <v>628.738783843186</v>
      </c>
      <c r="BP323" s="0" t="n">
        <f aca="false">MAX(BM323-Inputs!$B$4,0)</f>
        <v>37.2530561226749</v>
      </c>
      <c r="BQ323" s="0" t="n">
        <f aca="false">MAX(Inputs!$B$4-BM323,0)</f>
        <v>0</v>
      </c>
      <c r="BR323" s="0" t="n">
        <f aca="false">MAX(BN323-Inputs!$B$4,0)</f>
        <v>31.3847971046415</v>
      </c>
      <c r="BS323" s="0" t="n">
        <f aca="false">IF(BO323&gt;=Inputs!$B$9,0,MAX(BM323-Inputs!$B$4,0))</f>
        <v>0</v>
      </c>
    </row>
    <row r="324" customFormat="false" ht="15" hidden="false" customHeight="false" outlineLevel="0" collapsed="false">
      <c r="A324" s="0" t="n">
        <v>320</v>
      </c>
      <c r="B324" s="0" t="n">
        <f aca="false">Inputs!$B$3</f>
        <v>574.788024902344</v>
      </c>
      <c r="C324" s="0" t="n">
        <f aca="false">B324*EXP((Inputs!$B$6-Inputs!$B$7-0.5*Inputs!$B$8^2)*$B$2+Inputs!$B$8*SQRT($B$2)*MC_Shocks!A321)</f>
        <v>582.102759423329</v>
      </c>
      <c r="D324" s="0" t="n">
        <f aca="false">C324*EXP((Inputs!$B$6-Inputs!$B$7-0.5*Inputs!$B$8^2)*$B$2+Inputs!$B$8*SQRT($B$2)*MC_Shocks!B321)</f>
        <v>586.516892770227</v>
      </c>
      <c r="E324" s="0" t="n">
        <f aca="false">D324*EXP((Inputs!$B$6-Inputs!$B$7-0.5*Inputs!$B$8^2)*$B$2+Inputs!$B$8*SQRT($B$2)*MC_Shocks!C321)</f>
        <v>589.187395896608</v>
      </c>
      <c r="F324" s="0" t="n">
        <f aca="false">E324*EXP((Inputs!$B$6-Inputs!$B$7-0.5*Inputs!$B$8^2)*$B$2+Inputs!$B$8*SQRT($B$2)*MC_Shocks!D321)</f>
        <v>598.838459425413</v>
      </c>
      <c r="G324" s="0" t="n">
        <f aca="false">F324*EXP((Inputs!$B$6-Inputs!$B$7-0.5*Inputs!$B$8^2)*$B$2+Inputs!$B$8*SQRT($B$2)*MC_Shocks!E321)</f>
        <v>598.669349700093</v>
      </c>
      <c r="H324" s="0" t="n">
        <f aca="false">G324*EXP((Inputs!$B$6-Inputs!$B$7-0.5*Inputs!$B$8^2)*$B$2+Inputs!$B$8*SQRT($B$2)*MC_Shocks!F321)</f>
        <v>599.910001704688</v>
      </c>
      <c r="I324" s="0" t="n">
        <f aca="false">H324*EXP((Inputs!$B$6-Inputs!$B$7-0.5*Inputs!$B$8^2)*$B$2+Inputs!$B$8*SQRT($B$2)*MC_Shocks!G321)</f>
        <v>607.981817789121</v>
      </c>
      <c r="J324" s="0" t="n">
        <f aca="false">I324*EXP((Inputs!$B$6-Inputs!$B$7-0.5*Inputs!$B$8^2)*$B$2+Inputs!$B$8*SQRT($B$2)*MC_Shocks!H321)</f>
        <v>606.092551341773</v>
      </c>
      <c r="K324" s="0" t="n">
        <f aca="false">J324*EXP((Inputs!$B$6-Inputs!$B$7-0.5*Inputs!$B$8^2)*$B$2+Inputs!$B$8*SQRT($B$2)*MC_Shocks!I321)</f>
        <v>602.717162771929</v>
      </c>
      <c r="L324" s="0" t="n">
        <f aca="false">K324*EXP((Inputs!$B$6-Inputs!$B$7-0.5*Inputs!$B$8^2)*$B$2+Inputs!$B$8*SQRT($B$2)*MC_Shocks!J321)</f>
        <v>601.689365880811</v>
      </c>
      <c r="M324" s="0" t="n">
        <f aca="false">L324*EXP((Inputs!$B$6-Inputs!$B$7-0.5*Inputs!$B$8^2)*$B$2+Inputs!$B$8*SQRT($B$2)*MC_Shocks!K321)</f>
        <v>603.295095837175</v>
      </c>
      <c r="N324" s="0" t="n">
        <f aca="false">M324*EXP((Inputs!$B$6-Inputs!$B$7-0.5*Inputs!$B$8^2)*$B$2+Inputs!$B$8*SQRT($B$2)*MC_Shocks!L321)</f>
        <v>600.527776890797</v>
      </c>
      <c r="O324" s="0" t="n">
        <f aca="false">N324*EXP((Inputs!$B$6-Inputs!$B$7-0.5*Inputs!$B$8^2)*$B$2+Inputs!$B$8*SQRT($B$2)*MC_Shocks!M321)</f>
        <v>597.352303741942</v>
      </c>
      <c r="P324" s="0" t="n">
        <f aca="false">O324*EXP((Inputs!$B$6-Inputs!$B$7-0.5*Inputs!$B$8^2)*$B$2+Inputs!$B$8*SQRT($B$2)*MC_Shocks!N321)</f>
        <v>595.95357518756</v>
      </c>
      <c r="Q324" s="0" t="n">
        <f aca="false">P324*EXP((Inputs!$B$6-Inputs!$B$7-0.5*Inputs!$B$8^2)*$B$2+Inputs!$B$8*SQRT($B$2)*MC_Shocks!O321)</f>
        <v>599.92144075803</v>
      </c>
      <c r="R324" s="0" t="n">
        <f aca="false">Q324*EXP((Inputs!$B$6-Inputs!$B$7-0.5*Inputs!$B$8^2)*$B$2+Inputs!$B$8*SQRT($B$2)*MC_Shocks!P321)</f>
        <v>598.662966328729</v>
      </c>
      <c r="S324" s="0" t="n">
        <f aca="false">R324*EXP((Inputs!$B$6-Inputs!$B$7-0.5*Inputs!$B$8^2)*$B$2+Inputs!$B$8*SQRT($B$2)*MC_Shocks!Q321)</f>
        <v>593.068202818479</v>
      </c>
      <c r="T324" s="0" t="n">
        <f aca="false">S324*EXP((Inputs!$B$6-Inputs!$B$7-0.5*Inputs!$B$8^2)*$B$2+Inputs!$B$8*SQRT($B$2)*MC_Shocks!R321)</f>
        <v>595.93807956859</v>
      </c>
      <c r="U324" s="0" t="n">
        <f aca="false">T324*EXP((Inputs!$B$6-Inputs!$B$7-0.5*Inputs!$B$8^2)*$B$2+Inputs!$B$8*SQRT($B$2)*MC_Shocks!S321)</f>
        <v>586.157324345744</v>
      </c>
      <c r="V324" s="0" t="n">
        <f aca="false">U324*EXP((Inputs!$B$6-Inputs!$B$7-0.5*Inputs!$B$8^2)*$B$2+Inputs!$B$8*SQRT($B$2)*MC_Shocks!T321)</f>
        <v>588.662116311222</v>
      </c>
      <c r="W324" s="0" t="n">
        <f aca="false">V324*EXP((Inputs!$B$6-Inputs!$B$7-0.5*Inputs!$B$8^2)*$B$2+Inputs!$B$8*SQRT($B$2)*MC_Shocks!U321)</f>
        <v>588.566315900539</v>
      </c>
      <c r="X324" s="0" t="n">
        <f aca="false">W324*EXP((Inputs!$B$6-Inputs!$B$7-0.5*Inputs!$B$8^2)*$B$2+Inputs!$B$8*SQRT($B$2)*MC_Shocks!V321)</f>
        <v>591.770408619369</v>
      </c>
      <c r="Y324" s="0" t="n">
        <f aca="false">X324*EXP((Inputs!$B$6-Inputs!$B$7-0.5*Inputs!$B$8^2)*$B$2+Inputs!$B$8*SQRT($B$2)*MC_Shocks!W321)</f>
        <v>590.778917448982</v>
      </c>
      <c r="Z324" s="0" t="n">
        <f aca="false">Y324*EXP((Inputs!$B$6-Inputs!$B$7-0.5*Inputs!$B$8^2)*$B$2+Inputs!$B$8*SQRT($B$2)*MC_Shocks!X321)</f>
        <v>599.057250110694</v>
      </c>
      <c r="AA324" s="0" t="n">
        <f aca="false">Z324*EXP((Inputs!$B$6-Inputs!$B$7-0.5*Inputs!$B$8^2)*$B$2+Inputs!$B$8*SQRT($B$2)*MC_Shocks!Y321)</f>
        <v>601.714587470684</v>
      </c>
      <c r="AB324" s="0" t="n">
        <f aca="false">AA324*EXP((Inputs!$B$6-Inputs!$B$7-0.5*Inputs!$B$8^2)*$B$2+Inputs!$B$8*SQRT($B$2)*MC_Shocks!Z321)</f>
        <v>607.00759799897</v>
      </c>
      <c r="AC324" s="0" t="n">
        <f aca="false">AB324*EXP((Inputs!$B$6-Inputs!$B$7-0.5*Inputs!$B$8^2)*$B$2+Inputs!$B$8*SQRT($B$2)*MC_Shocks!AA321)</f>
        <v>606.413442722475</v>
      </c>
      <c r="AD324" s="0" t="n">
        <f aca="false">AC324*EXP((Inputs!$B$6-Inputs!$B$7-0.5*Inputs!$B$8^2)*$B$2+Inputs!$B$8*SQRT($B$2)*MC_Shocks!AB321)</f>
        <v>601.70507561504</v>
      </c>
      <c r="AE324" s="0" t="n">
        <f aca="false">AD324*EXP((Inputs!$B$6-Inputs!$B$7-0.5*Inputs!$B$8^2)*$B$2+Inputs!$B$8*SQRT($B$2)*MC_Shocks!AC321)</f>
        <v>598.685850226377</v>
      </c>
      <c r="AF324" s="0" t="n">
        <f aca="false">AE324*EXP((Inputs!$B$6-Inputs!$B$7-0.5*Inputs!$B$8^2)*$B$2+Inputs!$B$8*SQRT($B$2)*MC_Shocks!AD321)</f>
        <v>610.113870303206</v>
      </c>
      <c r="AG324" s="0" t="n">
        <f aca="false">AF324*EXP((Inputs!$B$6-Inputs!$B$7-0.5*Inputs!$B$8^2)*$B$2+Inputs!$B$8*SQRT($B$2)*MC_Shocks!AE321)</f>
        <v>600.366487480142</v>
      </c>
      <c r="AH324" s="0" t="n">
        <f aca="false">AG324*EXP((Inputs!$B$6-Inputs!$B$7-0.5*Inputs!$B$8^2)*$B$2+Inputs!$B$8*SQRT($B$2)*MC_Shocks!AF321)</f>
        <v>599.018309652866</v>
      </c>
      <c r="AI324" s="0" t="n">
        <f aca="false">AH324*EXP((Inputs!$B$6-Inputs!$B$7-0.5*Inputs!$B$8^2)*$B$2+Inputs!$B$8*SQRT($B$2)*MC_Shocks!AG321)</f>
        <v>602.77646897273</v>
      </c>
      <c r="AJ324" s="0" t="n">
        <f aca="false">AI324*EXP((Inputs!$B$6-Inputs!$B$7-0.5*Inputs!$B$8^2)*$B$2+Inputs!$B$8*SQRT($B$2)*MC_Shocks!AH321)</f>
        <v>602.082372802512</v>
      </c>
      <c r="AK324" s="0" t="n">
        <f aca="false">AJ324*EXP((Inputs!$B$6-Inputs!$B$7-0.5*Inputs!$B$8^2)*$B$2+Inputs!$B$8*SQRT($B$2)*MC_Shocks!AI321)</f>
        <v>601.298142304074</v>
      </c>
      <c r="AL324" s="0" t="n">
        <f aca="false">AK324*EXP((Inputs!$B$6-Inputs!$B$7-0.5*Inputs!$B$8^2)*$B$2+Inputs!$B$8*SQRT($B$2)*MC_Shocks!AJ321)</f>
        <v>604.544511631102</v>
      </c>
      <c r="AM324" s="0" t="n">
        <f aca="false">AL324*EXP((Inputs!$B$6-Inputs!$B$7-0.5*Inputs!$B$8^2)*$B$2+Inputs!$B$8*SQRT($B$2)*MC_Shocks!AK321)</f>
        <v>603.653020599888</v>
      </c>
      <c r="AN324" s="0" t="n">
        <f aca="false">AM324*EXP((Inputs!$B$6-Inputs!$B$7-0.5*Inputs!$B$8^2)*$B$2+Inputs!$B$8*SQRT($B$2)*MC_Shocks!AL321)</f>
        <v>606.62629672533</v>
      </c>
      <c r="AO324" s="0" t="n">
        <f aca="false">AN324*EXP((Inputs!$B$6-Inputs!$B$7-0.5*Inputs!$B$8^2)*$B$2+Inputs!$B$8*SQRT($B$2)*MC_Shocks!AM321)</f>
        <v>608.632757859049</v>
      </c>
      <c r="AP324" s="0" t="n">
        <f aca="false">AO324*EXP((Inputs!$B$6-Inputs!$B$7-0.5*Inputs!$B$8^2)*$B$2+Inputs!$B$8*SQRT($B$2)*MC_Shocks!AN321)</f>
        <v>612.013055179315</v>
      </c>
      <c r="AQ324" s="0" t="n">
        <f aca="false">AP324*EXP((Inputs!$B$6-Inputs!$B$7-0.5*Inputs!$B$8^2)*$B$2+Inputs!$B$8*SQRT($B$2)*MC_Shocks!AO321)</f>
        <v>619.066852359109</v>
      </c>
      <c r="AR324" s="0" t="n">
        <f aca="false">AQ324*EXP((Inputs!$B$6-Inputs!$B$7-0.5*Inputs!$B$8^2)*$B$2+Inputs!$B$8*SQRT($B$2)*MC_Shocks!AP321)</f>
        <v>618.409389144411</v>
      </c>
      <c r="AS324" s="0" t="n">
        <f aca="false">AR324*EXP((Inputs!$B$6-Inputs!$B$7-0.5*Inputs!$B$8^2)*$B$2+Inputs!$B$8*SQRT($B$2)*MC_Shocks!AQ321)</f>
        <v>615.602738367329</v>
      </c>
      <c r="AT324" s="0" t="n">
        <f aca="false">AS324*EXP((Inputs!$B$6-Inputs!$B$7-0.5*Inputs!$B$8^2)*$B$2+Inputs!$B$8*SQRT($B$2)*MC_Shocks!AR321)</f>
        <v>613.151239959291</v>
      </c>
      <c r="AU324" s="0" t="n">
        <f aca="false">AT324*EXP((Inputs!$B$6-Inputs!$B$7-0.5*Inputs!$B$8^2)*$B$2+Inputs!$B$8*SQRT($B$2)*MC_Shocks!AS321)</f>
        <v>609.233444865858</v>
      </c>
      <c r="AV324" s="0" t="n">
        <f aca="false">AU324*EXP((Inputs!$B$6-Inputs!$B$7-0.5*Inputs!$B$8^2)*$B$2+Inputs!$B$8*SQRT($B$2)*MC_Shocks!AT321)</f>
        <v>607.725238005134</v>
      </c>
      <c r="AW324" s="0" t="n">
        <f aca="false">AV324*EXP((Inputs!$B$6-Inputs!$B$7-0.5*Inputs!$B$8^2)*$B$2+Inputs!$B$8*SQRT($B$2)*MC_Shocks!AU321)</f>
        <v>610.356545330069</v>
      </c>
      <c r="AX324" s="0" t="n">
        <f aca="false">AW324*EXP((Inputs!$B$6-Inputs!$B$7-0.5*Inputs!$B$8^2)*$B$2+Inputs!$B$8*SQRT($B$2)*MC_Shocks!AV321)</f>
        <v>606.361652275563</v>
      </c>
      <c r="AY324" s="0" t="n">
        <f aca="false">AX324*EXP((Inputs!$B$6-Inputs!$B$7-0.5*Inputs!$B$8^2)*$B$2+Inputs!$B$8*SQRT($B$2)*MC_Shocks!AW321)</f>
        <v>612.984748413138</v>
      </c>
      <c r="AZ324" s="0" t="n">
        <f aca="false">AY324*EXP((Inputs!$B$6-Inputs!$B$7-0.5*Inputs!$B$8^2)*$B$2+Inputs!$B$8*SQRT($B$2)*MC_Shocks!AX321)</f>
        <v>617.438441736421</v>
      </c>
      <c r="BA324" s="0" t="n">
        <f aca="false">AZ324*EXP((Inputs!$B$6-Inputs!$B$7-0.5*Inputs!$B$8^2)*$B$2+Inputs!$B$8*SQRT($B$2)*MC_Shocks!AY321)</f>
        <v>622.238004411082</v>
      </c>
      <c r="BB324" s="0" t="n">
        <f aca="false">BA324*EXP((Inputs!$B$6-Inputs!$B$7-0.5*Inputs!$B$8^2)*$B$2+Inputs!$B$8*SQRT($B$2)*MC_Shocks!AZ321)</f>
        <v>616.987613561462</v>
      </c>
      <c r="BC324" s="0" t="n">
        <f aca="false">BB324*EXP((Inputs!$B$6-Inputs!$B$7-0.5*Inputs!$B$8^2)*$B$2+Inputs!$B$8*SQRT($B$2)*MC_Shocks!BA321)</f>
        <v>612.448080110024</v>
      </c>
      <c r="BD324" s="0" t="n">
        <f aca="false">BC324*EXP((Inputs!$B$6-Inputs!$B$7-0.5*Inputs!$B$8^2)*$B$2+Inputs!$B$8*SQRT($B$2)*MC_Shocks!BB321)</f>
        <v>610.142615622121</v>
      </c>
      <c r="BE324" s="0" t="n">
        <f aca="false">BD324*EXP((Inputs!$B$6-Inputs!$B$7-0.5*Inputs!$B$8^2)*$B$2+Inputs!$B$8*SQRT($B$2)*MC_Shocks!BC321)</f>
        <v>605.033286704655</v>
      </c>
      <c r="BF324" s="0" t="n">
        <f aca="false">BE324*EXP((Inputs!$B$6-Inputs!$B$7-0.5*Inputs!$B$8^2)*$B$2+Inputs!$B$8*SQRT($B$2)*MC_Shocks!BD321)</f>
        <v>609.325811914026</v>
      </c>
      <c r="BG324" s="0" t="n">
        <f aca="false">BF324*EXP((Inputs!$B$6-Inputs!$B$7-0.5*Inputs!$B$8^2)*$B$2+Inputs!$B$8*SQRT($B$2)*MC_Shocks!BE321)</f>
        <v>607.700435523154</v>
      </c>
      <c r="BH324" s="0" t="n">
        <f aca="false">BG324*EXP((Inputs!$B$6-Inputs!$B$7-0.5*Inputs!$B$8^2)*$B$2+Inputs!$B$8*SQRT($B$2)*MC_Shocks!BF321)</f>
        <v>608.361566762323</v>
      </c>
      <c r="BI324" s="0" t="n">
        <f aca="false">BH324*EXP((Inputs!$B$6-Inputs!$B$7-0.5*Inputs!$B$8^2)*$B$2+Inputs!$B$8*SQRT($B$2)*MC_Shocks!BG321)</f>
        <v>604.345124191795</v>
      </c>
      <c r="BJ324" s="0" t="n">
        <f aca="false">BI324*EXP((Inputs!$B$6-Inputs!$B$7-0.5*Inputs!$B$8^2)*$B$2+Inputs!$B$8*SQRT($B$2)*MC_Shocks!BH321)</f>
        <v>604.954851408179</v>
      </c>
      <c r="BK324" s="0" t="n">
        <f aca="false">BJ324*EXP((Inputs!$B$6-Inputs!$B$7-0.5*Inputs!$B$8^2)*$B$2+Inputs!$B$8*SQRT($B$2)*MC_Shocks!BI321)</f>
        <v>606.862289171748</v>
      </c>
      <c r="BL324" s="0" t="n">
        <f aca="false">BK324*EXP((Inputs!$B$6-Inputs!$B$7-0.5*Inputs!$B$8^2)*$B$2+Inputs!$B$8*SQRT($B$2)*MC_Shocks!BJ321)</f>
        <v>604.320819871676</v>
      </c>
      <c r="BM324" s="0" t="n">
        <f aca="false">BL324*EXP((Inputs!$B$6-Inputs!$B$7-0.5*Inputs!$B$8^2)*$B$2+Inputs!$B$8*SQRT($B$2)*MC_Shocks!BK321)</f>
        <v>600.19159398259</v>
      </c>
      <c r="BN324" s="0" t="n">
        <f aca="false">AVERAGE(C324:BM324)</f>
        <v>603.38590098106</v>
      </c>
      <c r="BO324" s="0" t="n">
        <f aca="false">MAX(B324:BM324)</f>
        <v>622.238004411082</v>
      </c>
      <c r="BP324" s="0" t="n">
        <f aca="false">MAX(BM324-Inputs!$B$4,0)</f>
        <v>25.1915939825899</v>
      </c>
      <c r="BQ324" s="0" t="n">
        <f aca="false">MAX(Inputs!$B$4-BM324,0)</f>
        <v>0</v>
      </c>
      <c r="BR324" s="0" t="n">
        <f aca="false">MAX(BN324-Inputs!$B$4,0)</f>
        <v>28.3859009810597</v>
      </c>
      <c r="BS324" s="0" t="n">
        <f aca="false">IF(BO324&gt;=Inputs!$B$9,0,MAX(BM324-Inputs!$B$4,0))</f>
        <v>0</v>
      </c>
    </row>
    <row r="325" customFormat="false" ht="15" hidden="false" customHeight="false" outlineLevel="0" collapsed="false">
      <c r="A325" s="0" t="n">
        <v>321</v>
      </c>
      <c r="B325" s="0" t="n">
        <f aca="false">Inputs!$B$3</f>
        <v>574.788024902344</v>
      </c>
      <c r="C325" s="0" t="n">
        <f aca="false">B325*EXP((Inputs!$B$6-Inputs!$B$7-0.5*Inputs!$B$8^2)*$B$2+Inputs!$B$8*SQRT($B$2)*MC_Shocks!A322)</f>
        <v>577.898128317435</v>
      </c>
      <c r="D325" s="0" t="n">
        <f aca="false">C325*EXP((Inputs!$B$6-Inputs!$B$7-0.5*Inputs!$B$8^2)*$B$2+Inputs!$B$8*SQRT($B$2)*MC_Shocks!B322)</f>
        <v>578.232734912635</v>
      </c>
      <c r="E325" s="0" t="n">
        <f aca="false">D325*EXP((Inputs!$B$6-Inputs!$B$7-0.5*Inputs!$B$8^2)*$B$2+Inputs!$B$8*SQRT($B$2)*MC_Shocks!C322)</f>
        <v>583.163351962684</v>
      </c>
      <c r="F325" s="0" t="n">
        <f aca="false">E325*EXP((Inputs!$B$6-Inputs!$B$7-0.5*Inputs!$B$8^2)*$B$2+Inputs!$B$8*SQRT($B$2)*MC_Shocks!D322)</f>
        <v>594.891292662178</v>
      </c>
      <c r="G325" s="0" t="n">
        <f aca="false">F325*EXP((Inputs!$B$6-Inputs!$B$7-0.5*Inputs!$B$8^2)*$B$2+Inputs!$B$8*SQRT($B$2)*MC_Shocks!E322)</f>
        <v>594.002053678064</v>
      </c>
      <c r="H325" s="0" t="n">
        <f aca="false">G325*EXP((Inputs!$B$6-Inputs!$B$7-0.5*Inputs!$B$8^2)*$B$2+Inputs!$B$8*SQRT($B$2)*MC_Shocks!F322)</f>
        <v>591.195455094568</v>
      </c>
      <c r="I325" s="0" t="n">
        <f aca="false">H325*EXP((Inputs!$B$6-Inputs!$B$7-0.5*Inputs!$B$8^2)*$B$2+Inputs!$B$8*SQRT($B$2)*MC_Shocks!G322)</f>
        <v>590.023309623392</v>
      </c>
      <c r="J325" s="0" t="n">
        <f aca="false">I325*EXP((Inputs!$B$6-Inputs!$B$7-0.5*Inputs!$B$8^2)*$B$2+Inputs!$B$8*SQRT($B$2)*MC_Shocks!H322)</f>
        <v>599.275945326485</v>
      </c>
      <c r="K325" s="0" t="n">
        <f aca="false">J325*EXP((Inputs!$B$6-Inputs!$B$7-0.5*Inputs!$B$8^2)*$B$2+Inputs!$B$8*SQRT($B$2)*MC_Shocks!I322)</f>
        <v>601.002906880611</v>
      </c>
      <c r="L325" s="0" t="n">
        <f aca="false">K325*EXP((Inputs!$B$6-Inputs!$B$7-0.5*Inputs!$B$8^2)*$B$2+Inputs!$B$8*SQRT($B$2)*MC_Shocks!J322)</f>
        <v>611.730707470533</v>
      </c>
      <c r="M325" s="0" t="n">
        <f aca="false">L325*EXP((Inputs!$B$6-Inputs!$B$7-0.5*Inputs!$B$8^2)*$B$2+Inputs!$B$8*SQRT($B$2)*MC_Shocks!K322)</f>
        <v>605.176836752731</v>
      </c>
      <c r="N325" s="0" t="n">
        <f aca="false">M325*EXP((Inputs!$B$6-Inputs!$B$7-0.5*Inputs!$B$8^2)*$B$2+Inputs!$B$8*SQRT($B$2)*MC_Shocks!L322)</f>
        <v>610.470922738252</v>
      </c>
      <c r="O325" s="0" t="n">
        <f aca="false">N325*EXP((Inputs!$B$6-Inputs!$B$7-0.5*Inputs!$B$8^2)*$B$2+Inputs!$B$8*SQRT($B$2)*MC_Shocks!M322)</f>
        <v>604.478391703023</v>
      </c>
      <c r="P325" s="0" t="n">
        <f aca="false">O325*EXP((Inputs!$B$6-Inputs!$B$7-0.5*Inputs!$B$8^2)*$B$2+Inputs!$B$8*SQRT($B$2)*MC_Shocks!N322)</f>
        <v>600.016229741832</v>
      </c>
      <c r="Q325" s="0" t="n">
        <f aca="false">P325*EXP((Inputs!$B$6-Inputs!$B$7-0.5*Inputs!$B$8^2)*$B$2+Inputs!$B$8*SQRT($B$2)*MC_Shocks!O322)</f>
        <v>604.37531068198</v>
      </c>
      <c r="R325" s="0" t="n">
        <f aca="false">Q325*EXP((Inputs!$B$6-Inputs!$B$7-0.5*Inputs!$B$8^2)*$B$2+Inputs!$B$8*SQRT($B$2)*MC_Shocks!P322)</f>
        <v>609.888434877311</v>
      </c>
      <c r="S325" s="0" t="n">
        <f aca="false">R325*EXP((Inputs!$B$6-Inputs!$B$7-0.5*Inputs!$B$8^2)*$B$2+Inputs!$B$8*SQRT($B$2)*MC_Shocks!Q322)</f>
        <v>608.252992349937</v>
      </c>
      <c r="T325" s="0" t="n">
        <f aca="false">S325*EXP((Inputs!$B$6-Inputs!$B$7-0.5*Inputs!$B$8^2)*$B$2+Inputs!$B$8*SQRT($B$2)*MC_Shocks!R322)</f>
        <v>612.398502580615</v>
      </c>
      <c r="U325" s="0" t="n">
        <f aca="false">T325*EXP((Inputs!$B$6-Inputs!$B$7-0.5*Inputs!$B$8^2)*$B$2+Inputs!$B$8*SQRT($B$2)*MC_Shocks!S322)</f>
        <v>611.958542780702</v>
      </c>
      <c r="V325" s="0" t="n">
        <f aca="false">U325*EXP((Inputs!$B$6-Inputs!$B$7-0.5*Inputs!$B$8^2)*$B$2+Inputs!$B$8*SQRT($B$2)*MC_Shocks!T322)</f>
        <v>614.36494209775</v>
      </c>
      <c r="W325" s="0" t="n">
        <f aca="false">V325*EXP((Inputs!$B$6-Inputs!$B$7-0.5*Inputs!$B$8^2)*$B$2+Inputs!$B$8*SQRT($B$2)*MC_Shocks!U322)</f>
        <v>623.166231688638</v>
      </c>
      <c r="X325" s="0" t="n">
        <f aca="false">W325*EXP((Inputs!$B$6-Inputs!$B$7-0.5*Inputs!$B$8^2)*$B$2+Inputs!$B$8*SQRT($B$2)*MC_Shocks!V322)</f>
        <v>634.350633481763</v>
      </c>
      <c r="Y325" s="0" t="n">
        <f aca="false">X325*EXP((Inputs!$B$6-Inputs!$B$7-0.5*Inputs!$B$8^2)*$B$2+Inputs!$B$8*SQRT($B$2)*MC_Shocks!W322)</f>
        <v>633.270652362686</v>
      </c>
      <c r="Z325" s="0" t="n">
        <f aca="false">Y325*EXP((Inputs!$B$6-Inputs!$B$7-0.5*Inputs!$B$8^2)*$B$2+Inputs!$B$8*SQRT($B$2)*MC_Shocks!X322)</f>
        <v>636.158053997692</v>
      </c>
      <c r="AA325" s="0" t="n">
        <f aca="false">Z325*EXP((Inputs!$B$6-Inputs!$B$7-0.5*Inputs!$B$8^2)*$B$2+Inputs!$B$8*SQRT($B$2)*MC_Shocks!Y322)</f>
        <v>639.015692956521</v>
      </c>
      <c r="AB325" s="0" t="n">
        <f aca="false">AA325*EXP((Inputs!$B$6-Inputs!$B$7-0.5*Inputs!$B$8^2)*$B$2+Inputs!$B$8*SQRT($B$2)*MC_Shocks!Z322)</f>
        <v>635.557826201292</v>
      </c>
      <c r="AC325" s="0" t="n">
        <f aca="false">AB325*EXP((Inputs!$B$6-Inputs!$B$7-0.5*Inputs!$B$8^2)*$B$2+Inputs!$B$8*SQRT($B$2)*MC_Shocks!AA322)</f>
        <v>629.728349828321</v>
      </c>
      <c r="AD325" s="0" t="n">
        <f aca="false">AC325*EXP((Inputs!$B$6-Inputs!$B$7-0.5*Inputs!$B$8^2)*$B$2+Inputs!$B$8*SQRT($B$2)*MC_Shocks!AB322)</f>
        <v>631.150882224941</v>
      </c>
      <c r="AE325" s="0" t="n">
        <f aca="false">AD325*EXP((Inputs!$B$6-Inputs!$B$7-0.5*Inputs!$B$8^2)*$B$2+Inputs!$B$8*SQRT($B$2)*MC_Shocks!AC322)</f>
        <v>632.91822916861</v>
      </c>
      <c r="AF325" s="0" t="n">
        <f aca="false">AE325*EXP((Inputs!$B$6-Inputs!$B$7-0.5*Inputs!$B$8^2)*$B$2+Inputs!$B$8*SQRT($B$2)*MC_Shocks!AD322)</f>
        <v>630.471496442674</v>
      </c>
      <c r="AG325" s="0" t="n">
        <f aca="false">AF325*EXP((Inputs!$B$6-Inputs!$B$7-0.5*Inputs!$B$8^2)*$B$2+Inputs!$B$8*SQRT($B$2)*MC_Shocks!AE322)</f>
        <v>637.354994253128</v>
      </c>
      <c r="AH325" s="0" t="n">
        <f aca="false">AG325*EXP((Inputs!$B$6-Inputs!$B$7-0.5*Inputs!$B$8^2)*$B$2+Inputs!$B$8*SQRT($B$2)*MC_Shocks!AF322)</f>
        <v>636.287722178974</v>
      </c>
      <c r="AI325" s="0" t="n">
        <f aca="false">AH325*EXP((Inputs!$B$6-Inputs!$B$7-0.5*Inputs!$B$8^2)*$B$2+Inputs!$B$8*SQRT($B$2)*MC_Shocks!AG322)</f>
        <v>633.567846717981</v>
      </c>
      <c r="AJ325" s="0" t="n">
        <f aca="false">AI325*EXP((Inputs!$B$6-Inputs!$B$7-0.5*Inputs!$B$8^2)*$B$2+Inputs!$B$8*SQRT($B$2)*MC_Shocks!AH322)</f>
        <v>630.217614922788</v>
      </c>
      <c r="AK325" s="0" t="n">
        <f aca="false">AJ325*EXP((Inputs!$B$6-Inputs!$B$7-0.5*Inputs!$B$8^2)*$B$2+Inputs!$B$8*SQRT($B$2)*MC_Shocks!AI322)</f>
        <v>640.035530736603</v>
      </c>
      <c r="AL325" s="0" t="n">
        <f aca="false">AK325*EXP((Inputs!$B$6-Inputs!$B$7-0.5*Inputs!$B$8^2)*$B$2+Inputs!$B$8*SQRT($B$2)*MC_Shocks!AJ322)</f>
        <v>643.973657621026</v>
      </c>
      <c r="AM325" s="0" t="n">
        <f aca="false">AL325*EXP((Inputs!$B$6-Inputs!$B$7-0.5*Inputs!$B$8^2)*$B$2+Inputs!$B$8*SQRT($B$2)*MC_Shocks!AK322)</f>
        <v>648.537207475747</v>
      </c>
      <c r="AN325" s="0" t="n">
        <f aca="false">AM325*EXP((Inputs!$B$6-Inputs!$B$7-0.5*Inputs!$B$8^2)*$B$2+Inputs!$B$8*SQRT($B$2)*MC_Shocks!AL322)</f>
        <v>648.084640052863</v>
      </c>
      <c r="AO325" s="0" t="n">
        <f aca="false">AN325*EXP((Inputs!$B$6-Inputs!$B$7-0.5*Inputs!$B$8^2)*$B$2+Inputs!$B$8*SQRT($B$2)*MC_Shocks!AM322)</f>
        <v>645.678631091848</v>
      </c>
      <c r="AP325" s="0" t="n">
        <f aca="false">AO325*EXP((Inputs!$B$6-Inputs!$B$7-0.5*Inputs!$B$8^2)*$B$2+Inputs!$B$8*SQRT($B$2)*MC_Shocks!AN322)</f>
        <v>638.117788236322</v>
      </c>
      <c r="AQ325" s="0" t="n">
        <f aca="false">AP325*EXP((Inputs!$B$6-Inputs!$B$7-0.5*Inputs!$B$8^2)*$B$2+Inputs!$B$8*SQRT($B$2)*MC_Shocks!AO322)</f>
        <v>640.688741896657</v>
      </c>
      <c r="AR325" s="0" t="n">
        <f aca="false">AQ325*EXP((Inputs!$B$6-Inputs!$B$7-0.5*Inputs!$B$8^2)*$B$2+Inputs!$B$8*SQRT($B$2)*MC_Shocks!AP322)</f>
        <v>643.283357681588</v>
      </c>
      <c r="AS325" s="0" t="n">
        <f aca="false">AR325*EXP((Inputs!$B$6-Inputs!$B$7-0.5*Inputs!$B$8^2)*$B$2+Inputs!$B$8*SQRT($B$2)*MC_Shocks!AQ322)</f>
        <v>637.503222742572</v>
      </c>
      <c r="AT325" s="0" t="n">
        <f aca="false">AS325*EXP((Inputs!$B$6-Inputs!$B$7-0.5*Inputs!$B$8^2)*$B$2+Inputs!$B$8*SQRT($B$2)*MC_Shocks!AR322)</f>
        <v>636.065106452534</v>
      </c>
      <c r="AU325" s="0" t="n">
        <f aca="false">AT325*EXP((Inputs!$B$6-Inputs!$B$7-0.5*Inputs!$B$8^2)*$B$2+Inputs!$B$8*SQRT($B$2)*MC_Shocks!AS322)</f>
        <v>629.760144878253</v>
      </c>
      <c r="AV325" s="0" t="n">
        <f aca="false">AU325*EXP((Inputs!$B$6-Inputs!$B$7-0.5*Inputs!$B$8^2)*$B$2+Inputs!$B$8*SQRT($B$2)*MC_Shocks!AT322)</f>
        <v>628.37862083161</v>
      </c>
      <c r="AW325" s="0" t="n">
        <f aca="false">AV325*EXP((Inputs!$B$6-Inputs!$B$7-0.5*Inputs!$B$8^2)*$B$2+Inputs!$B$8*SQRT($B$2)*MC_Shocks!AU322)</f>
        <v>634.233112959532</v>
      </c>
      <c r="AX325" s="0" t="n">
        <f aca="false">AW325*EXP((Inputs!$B$6-Inputs!$B$7-0.5*Inputs!$B$8^2)*$B$2+Inputs!$B$8*SQRT($B$2)*MC_Shocks!AV322)</f>
        <v>641.036601458823</v>
      </c>
      <c r="AY325" s="0" t="n">
        <f aca="false">AX325*EXP((Inputs!$B$6-Inputs!$B$7-0.5*Inputs!$B$8^2)*$B$2+Inputs!$B$8*SQRT($B$2)*MC_Shocks!AW322)</f>
        <v>649.03650922086</v>
      </c>
      <c r="AZ325" s="0" t="n">
        <f aca="false">AY325*EXP((Inputs!$B$6-Inputs!$B$7-0.5*Inputs!$B$8^2)*$B$2+Inputs!$B$8*SQRT($B$2)*MC_Shocks!AX322)</f>
        <v>645.697589225644</v>
      </c>
      <c r="BA325" s="0" t="n">
        <f aca="false">AZ325*EXP((Inputs!$B$6-Inputs!$B$7-0.5*Inputs!$B$8^2)*$B$2+Inputs!$B$8*SQRT($B$2)*MC_Shocks!AY322)</f>
        <v>639.698199299987</v>
      </c>
      <c r="BB325" s="0" t="n">
        <f aca="false">BA325*EXP((Inputs!$B$6-Inputs!$B$7-0.5*Inputs!$B$8^2)*$B$2+Inputs!$B$8*SQRT($B$2)*MC_Shocks!AZ322)</f>
        <v>630.44121248858</v>
      </c>
      <c r="BC325" s="0" t="n">
        <f aca="false">BB325*EXP((Inputs!$B$6-Inputs!$B$7-0.5*Inputs!$B$8^2)*$B$2+Inputs!$B$8*SQRT($B$2)*MC_Shocks!BA322)</f>
        <v>626.29776287767</v>
      </c>
      <c r="BD325" s="0" t="n">
        <f aca="false">BC325*EXP((Inputs!$B$6-Inputs!$B$7-0.5*Inputs!$B$8^2)*$B$2+Inputs!$B$8*SQRT($B$2)*MC_Shocks!BB322)</f>
        <v>620.605424190396</v>
      </c>
      <c r="BE325" s="0" t="n">
        <f aca="false">BD325*EXP((Inputs!$B$6-Inputs!$B$7-0.5*Inputs!$B$8^2)*$B$2+Inputs!$B$8*SQRT($B$2)*MC_Shocks!BC322)</f>
        <v>623.526375694632</v>
      </c>
      <c r="BF325" s="0" t="n">
        <f aca="false">BE325*EXP((Inputs!$B$6-Inputs!$B$7-0.5*Inputs!$B$8^2)*$B$2+Inputs!$B$8*SQRT($B$2)*MC_Shocks!BD322)</f>
        <v>629.332161574694</v>
      </c>
      <c r="BG325" s="0" t="n">
        <f aca="false">BF325*EXP((Inputs!$B$6-Inputs!$B$7-0.5*Inputs!$B$8^2)*$B$2+Inputs!$B$8*SQRT($B$2)*MC_Shocks!BE322)</f>
        <v>625.161413299553</v>
      </c>
      <c r="BH325" s="0" t="n">
        <f aca="false">BG325*EXP((Inputs!$B$6-Inputs!$B$7-0.5*Inputs!$B$8^2)*$B$2+Inputs!$B$8*SQRT($B$2)*MC_Shocks!BF322)</f>
        <v>623.152181032177</v>
      </c>
      <c r="BI325" s="0" t="n">
        <f aca="false">BH325*EXP((Inputs!$B$6-Inputs!$B$7-0.5*Inputs!$B$8^2)*$B$2+Inputs!$B$8*SQRT($B$2)*MC_Shocks!BG322)</f>
        <v>622.67999551464</v>
      </c>
      <c r="BJ325" s="0" t="n">
        <f aca="false">BI325*EXP((Inputs!$B$6-Inputs!$B$7-0.5*Inputs!$B$8^2)*$B$2+Inputs!$B$8*SQRT($B$2)*MC_Shocks!BH322)</f>
        <v>620.827993726202</v>
      </c>
      <c r="BK325" s="0" t="n">
        <f aca="false">BJ325*EXP((Inputs!$B$6-Inputs!$B$7-0.5*Inputs!$B$8^2)*$B$2+Inputs!$B$8*SQRT($B$2)*MC_Shocks!BI322)</f>
        <v>619.296756603715</v>
      </c>
      <c r="BL325" s="0" t="n">
        <f aca="false">BK325*EXP((Inputs!$B$6-Inputs!$B$7-0.5*Inputs!$B$8^2)*$B$2+Inputs!$B$8*SQRT($B$2)*MC_Shocks!BJ322)</f>
        <v>613.079384628706</v>
      </c>
      <c r="BM325" s="0" t="n">
        <f aca="false">BL325*EXP((Inputs!$B$6-Inputs!$B$7-0.5*Inputs!$B$8^2)*$B$2+Inputs!$B$8*SQRT($B$2)*MC_Shocks!BK322)</f>
        <v>606.870659613824</v>
      </c>
      <c r="BN325" s="0" t="n">
        <f aca="false">AVERAGE(C325:BM325)</f>
        <v>622.493542885174</v>
      </c>
      <c r="BO325" s="0" t="n">
        <f aca="false">MAX(B325:BM325)</f>
        <v>649.03650922086</v>
      </c>
      <c r="BP325" s="0" t="n">
        <f aca="false">MAX(BM325-Inputs!$B$4,0)</f>
        <v>31.8706596138238</v>
      </c>
      <c r="BQ325" s="0" t="n">
        <f aca="false">MAX(Inputs!$B$4-BM325,0)</f>
        <v>0</v>
      </c>
      <c r="BR325" s="0" t="n">
        <f aca="false">MAX(BN325-Inputs!$B$4,0)</f>
        <v>47.4935428851743</v>
      </c>
      <c r="BS325" s="0" t="n">
        <f aca="false">IF(BO325&gt;=Inputs!$B$9,0,MAX(BM325-Inputs!$B$4,0))</f>
        <v>0</v>
      </c>
    </row>
    <row r="326" customFormat="false" ht="15" hidden="false" customHeight="false" outlineLevel="0" collapsed="false">
      <c r="A326" s="0" t="n">
        <v>322</v>
      </c>
      <c r="B326" s="0" t="n">
        <f aca="false">Inputs!$B$3</f>
        <v>574.788024902344</v>
      </c>
      <c r="C326" s="0" t="n">
        <f aca="false">B326*EXP((Inputs!$B$6-Inputs!$B$7-0.5*Inputs!$B$8^2)*$B$2+Inputs!$B$8*SQRT($B$2)*MC_Shocks!A323)</f>
        <v>572.365841159197</v>
      </c>
      <c r="D326" s="0" t="n">
        <f aca="false">C326*EXP((Inputs!$B$6-Inputs!$B$7-0.5*Inputs!$B$8^2)*$B$2+Inputs!$B$8*SQRT($B$2)*MC_Shocks!B323)</f>
        <v>568.591912685452</v>
      </c>
      <c r="E326" s="0" t="n">
        <f aca="false">D326*EXP((Inputs!$B$6-Inputs!$B$7-0.5*Inputs!$B$8^2)*$B$2+Inputs!$B$8*SQRT($B$2)*MC_Shocks!C323)</f>
        <v>566.331312915726</v>
      </c>
      <c r="F326" s="0" t="n">
        <f aca="false">E326*EXP((Inputs!$B$6-Inputs!$B$7-0.5*Inputs!$B$8^2)*$B$2+Inputs!$B$8*SQRT($B$2)*MC_Shocks!D323)</f>
        <v>568.460616520587</v>
      </c>
      <c r="G326" s="0" t="n">
        <f aca="false">F326*EXP((Inputs!$B$6-Inputs!$B$7-0.5*Inputs!$B$8^2)*$B$2+Inputs!$B$8*SQRT($B$2)*MC_Shocks!E323)</f>
        <v>565.112351919052</v>
      </c>
      <c r="H326" s="0" t="n">
        <f aca="false">G326*EXP((Inputs!$B$6-Inputs!$B$7-0.5*Inputs!$B$8^2)*$B$2+Inputs!$B$8*SQRT($B$2)*MC_Shocks!F323)</f>
        <v>571.452501055593</v>
      </c>
      <c r="I326" s="0" t="n">
        <f aca="false">H326*EXP((Inputs!$B$6-Inputs!$B$7-0.5*Inputs!$B$8^2)*$B$2+Inputs!$B$8*SQRT($B$2)*MC_Shocks!G323)</f>
        <v>566.748257123333</v>
      </c>
      <c r="J326" s="0" t="n">
        <f aca="false">I326*EXP((Inputs!$B$6-Inputs!$B$7-0.5*Inputs!$B$8^2)*$B$2+Inputs!$B$8*SQRT($B$2)*MC_Shocks!H323)</f>
        <v>572.198320676916</v>
      </c>
      <c r="K326" s="0" t="n">
        <f aca="false">J326*EXP((Inputs!$B$6-Inputs!$B$7-0.5*Inputs!$B$8^2)*$B$2+Inputs!$B$8*SQRT($B$2)*MC_Shocks!I323)</f>
        <v>570.956318740981</v>
      </c>
      <c r="L326" s="0" t="n">
        <f aca="false">K326*EXP((Inputs!$B$6-Inputs!$B$7-0.5*Inputs!$B$8^2)*$B$2+Inputs!$B$8*SQRT($B$2)*MC_Shocks!J323)</f>
        <v>574.851420480838</v>
      </c>
      <c r="M326" s="0" t="n">
        <f aca="false">L326*EXP((Inputs!$B$6-Inputs!$B$7-0.5*Inputs!$B$8^2)*$B$2+Inputs!$B$8*SQRT($B$2)*MC_Shocks!K323)</f>
        <v>572.387335828023</v>
      </c>
      <c r="N326" s="0" t="n">
        <f aca="false">M326*EXP((Inputs!$B$6-Inputs!$B$7-0.5*Inputs!$B$8^2)*$B$2+Inputs!$B$8*SQRT($B$2)*MC_Shocks!L323)</f>
        <v>572.595410797693</v>
      </c>
      <c r="O326" s="0" t="n">
        <f aca="false">N326*EXP((Inputs!$B$6-Inputs!$B$7-0.5*Inputs!$B$8^2)*$B$2+Inputs!$B$8*SQRT($B$2)*MC_Shocks!M323)</f>
        <v>579.940111667839</v>
      </c>
      <c r="P326" s="0" t="n">
        <f aca="false">O326*EXP((Inputs!$B$6-Inputs!$B$7-0.5*Inputs!$B$8^2)*$B$2+Inputs!$B$8*SQRT($B$2)*MC_Shocks!N323)</f>
        <v>578.062374044747</v>
      </c>
      <c r="Q326" s="0" t="n">
        <f aca="false">P326*EXP((Inputs!$B$6-Inputs!$B$7-0.5*Inputs!$B$8^2)*$B$2+Inputs!$B$8*SQRT($B$2)*MC_Shocks!O323)</f>
        <v>580.773436906525</v>
      </c>
      <c r="R326" s="0" t="n">
        <f aca="false">Q326*EXP((Inputs!$B$6-Inputs!$B$7-0.5*Inputs!$B$8^2)*$B$2+Inputs!$B$8*SQRT($B$2)*MC_Shocks!P323)</f>
        <v>576.782330753197</v>
      </c>
      <c r="S326" s="0" t="n">
        <f aca="false">R326*EXP((Inputs!$B$6-Inputs!$B$7-0.5*Inputs!$B$8^2)*$B$2+Inputs!$B$8*SQRT($B$2)*MC_Shocks!Q323)</f>
        <v>576.830673528388</v>
      </c>
      <c r="T326" s="0" t="n">
        <f aca="false">S326*EXP((Inputs!$B$6-Inputs!$B$7-0.5*Inputs!$B$8^2)*$B$2+Inputs!$B$8*SQRT($B$2)*MC_Shocks!R323)</f>
        <v>575.078315169944</v>
      </c>
      <c r="U326" s="0" t="n">
        <f aca="false">T326*EXP((Inputs!$B$6-Inputs!$B$7-0.5*Inputs!$B$8^2)*$B$2+Inputs!$B$8*SQRT($B$2)*MC_Shocks!S323)</f>
        <v>579.518111924616</v>
      </c>
      <c r="V326" s="0" t="n">
        <f aca="false">U326*EXP((Inputs!$B$6-Inputs!$B$7-0.5*Inputs!$B$8^2)*$B$2+Inputs!$B$8*SQRT($B$2)*MC_Shocks!T323)</f>
        <v>582.288712317424</v>
      </c>
      <c r="W326" s="0" t="n">
        <f aca="false">V326*EXP((Inputs!$B$6-Inputs!$B$7-0.5*Inputs!$B$8^2)*$B$2+Inputs!$B$8*SQRT($B$2)*MC_Shocks!U323)</f>
        <v>584.466277200248</v>
      </c>
      <c r="X326" s="0" t="n">
        <f aca="false">W326*EXP((Inputs!$B$6-Inputs!$B$7-0.5*Inputs!$B$8^2)*$B$2+Inputs!$B$8*SQRT($B$2)*MC_Shocks!V323)</f>
        <v>580.56236260646</v>
      </c>
      <c r="Y326" s="0" t="n">
        <f aca="false">X326*EXP((Inputs!$B$6-Inputs!$B$7-0.5*Inputs!$B$8^2)*$B$2+Inputs!$B$8*SQRT($B$2)*MC_Shocks!W323)</f>
        <v>572.942283760278</v>
      </c>
      <c r="Z326" s="0" t="n">
        <f aca="false">Y326*EXP((Inputs!$B$6-Inputs!$B$7-0.5*Inputs!$B$8^2)*$B$2+Inputs!$B$8*SQRT($B$2)*MC_Shocks!X323)</f>
        <v>576.667998884314</v>
      </c>
      <c r="AA326" s="0" t="n">
        <f aca="false">Z326*EXP((Inputs!$B$6-Inputs!$B$7-0.5*Inputs!$B$8^2)*$B$2+Inputs!$B$8*SQRT($B$2)*MC_Shocks!Y323)</f>
        <v>571.816675382738</v>
      </c>
      <c r="AB326" s="0" t="n">
        <f aca="false">AA326*EXP((Inputs!$B$6-Inputs!$B$7-0.5*Inputs!$B$8^2)*$B$2+Inputs!$B$8*SQRT($B$2)*MC_Shocks!Z323)</f>
        <v>581.798830802964</v>
      </c>
      <c r="AC326" s="0" t="n">
        <f aca="false">AB326*EXP((Inputs!$B$6-Inputs!$B$7-0.5*Inputs!$B$8^2)*$B$2+Inputs!$B$8*SQRT($B$2)*MC_Shocks!AA323)</f>
        <v>587.39207209955</v>
      </c>
      <c r="AD326" s="0" t="n">
        <f aca="false">AC326*EXP((Inputs!$B$6-Inputs!$B$7-0.5*Inputs!$B$8^2)*$B$2+Inputs!$B$8*SQRT($B$2)*MC_Shocks!AB323)</f>
        <v>591.932614694494</v>
      </c>
      <c r="AE326" s="0" t="n">
        <f aca="false">AD326*EXP((Inputs!$B$6-Inputs!$B$7-0.5*Inputs!$B$8^2)*$B$2+Inputs!$B$8*SQRT($B$2)*MC_Shocks!AC323)</f>
        <v>598.374330142703</v>
      </c>
      <c r="AF326" s="0" t="n">
        <f aca="false">AE326*EXP((Inputs!$B$6-Inputs!$B$7-0.5*Inputs!$B$8^2)*$B$2+Inputs!$B$8*SQRT($B$2)*MC_Shocks!AD323)</f>
        <v>605.996009384382</v>
      </c>
      <c r="AG326" s="0" t="n">
        <f aca="false">AF326*EXP((Inputs!$B$6-Inputs!$B$7-0.5*Inputs!$B$8^2)*$B$2+Inputs!$B$8*SQRT($B$2)*MC_Shocks!AE323)</f>
        <v>604.070808895354</v>
      </c>
      <c r="AH326" s="0" t="n">
        <f aca="false">AG326*EXP((Inputs!$B$6-Inputs!$B$7-0.5*Inputs!$B$8^2)*$B$2+Inputs!$B$8*SQRT($B$2)*MC_Shocks!AF323)</f>
        <v>605.154587997563</v>
      </c>
      <c r="AI326" s="0" t="n">
        <f aca="false">AH326*EXP((Inputs!$B$6-Inputs!$B$7-0.5*Inputs!$B$8^2)*$B$2+Inputs!$B$8*SQRT($B$2)*MC_Shocks!AG323)</f>
        <v>603.392841014555</v>
      </c>
      <c r="AJ326" s="0" t="n">
        <f aca="false">AI326*EXP((Inputs!$B$6-Inputs!$B$7-0.5*Inputs!$B$8^2)*$B$2+Inputs!$B$8*SQRT($B$2)*MC_Shocks!AH323)</f>
        <v>600.153404727135</v>
      </c>
      <c r="AK326" s="0" t="n">
        <f aca="false">AJ326*EXP((Inputs!$B$6-Inputs!$B$7-0.5*Inputs!$B$8^2)*$B$2+Inputs!$B$8*SQRT($B$2)*MC_Shocks!AI323)</f>
        <v>598.946629944212</v>
      </c>
      <c r="AL326" s="0" t="n">
        <f aca="false">AK326*EXP((Inputs!$B$6-Inputs!$B$7-0.5*Inputs!$B$8^2)*$B$2+Inputs!$B$8*SQRT($B$2)*MC_Shocks!AJ323)</f>
        <v>595.885666338406</v>
      </c>
      <c r="AM326" s="0" t="n">
        <f aca="false">AL326*EXP((Inputs!$B$6-Inputs!$B$7-0.5*Inputs!$B$8^2)*$B$2+Inputs!$B$8*SQRT($B$2)*MC_Shocks!AK323)</f>
        <v>596.270687900735</v>
      </c>
      <c r="AN326" s="0" t="n">
        <f aca="false">AM326*EXP((Inputs!$B$6-Inputs!$B$7-0.5*Inputs!$B$8^2)*$B$2+Inputs!$B$8*SQRT($B$2)*MC_Shocks!AL323)</f>
        <v>601.968692558366</v>
      </c>
      <c r="AO326" s="0" t="n">
        <f aca="false">AN326*EXP((Inputs!$B$6-Inputs!$B$7-0.5*Inputs!$B$8^2)*$B$2+Inputs!$B$8*SQRT($B$2)*MC_Shocks!AM323)</f>
        <v>596.994659226722</v>
      </c>
      <c r="AP326" s="0" t="n">
        <f aca="false">AO326*EXP((Inputs!$B$6-Inputs!$B$7-0.5*Inputs!$B$8^2)*$B$2+Inputs!$B$8*SQRT($B$2)*MC_Shocks!AN323)</f>
        <v>599.847765353794</v>
      </c>
      <c r="AQ326" s="0" t="n">
        <f aca="false">AP326*EXP((Inputs!$B$6-Inputs!$B$7-0.5*Inputs!$B$8^2)*$B$2+Inputs!$B$8*SQRT($B$2)*MC_Shocks!AO323)</f>
        <v>604.373434098225</v>
      </c>
      <c r="AR326" s="0" t="n">
        <f aca="false">AQ326*EXP((Inputs!$B$6-Inputs!$B$7-0.5*Inputs!$B$8^2)*$B$2+Inputs!$B$8*SQRT($B$2)*MC_Shocks!AP323)</f>
        <v>605.284150817408</v>
      </c>
      <c r="AS326" s="0" t="n">
        <f aca="false">AR326*EXP((Inputs!$B$6-Inputs!$B$7-0.5*Inputs!$B$8^2)*$B$2+Inputs!$B$8*SQRT($B$2)*MC_Shocks!AQ323)</f>
        <v>609.740611488266</v>
      </c>
      <c r="AT326" s="0" t="n">
        <f aca="false">AS326*EXP((Inputs!$B$6-Inputs!$B$7-0.5*Inputs!$B$8^2)*$B$2+Inputs!$B$8*SQRT($B$2)*MC_Shocks!AR323)</f>
        <v>611.82079824729</v>
      </c>
      <c r="AU326" s="0" t="n">
        <f aca="false">AT326*EXP((Inputs!$B$6-Inputs!$B$7-0.5*Inputs!$B$8^2)*$B$2+Inputs!$B$8*SQRT($B$2)*MC_Shocks!AS323)</f>
        <v>610.210749018374</v>
      </c>
      <c r="AV326" s="0" t="n">
        <f aca="false">AU326*EXP((Inputs!$B$6-Inputs!$B$7-0.5*Inputs!$B$8^2)*$B$2+Inputs!$B$8*SQRT($B$2)*MC_Shocks!AT323)</f>
        <v>608.584235346788</v>
      </c>
      <c r="AW326" s="0" t="n">
        <f aca="false">AV326*EXP((Inputs!$B$6-Inputs!$B$7-0.5*Inputs!$B$8^2)*$B$2+Inputs!$B$8*SQRT($B$2)*MC_Shocks!AU323)</f>
        <v>612.992139335565</v>
      </c>
      <c r="AX326" s="0" t="n">
        <f aca="false">AW326*EXP((Inputs!$B$6-Inputs!$B$7-0.5*Inputs!$B$8^2)*$B$2+Inputs!$B$8*SQRT($B$2)*MC_Shocks!AV323)</f>
        <v>615.426416677097</v>
      </c>
      <c r="AY326" s="0" t="n">
        <f aca="false">AX326*EXP((Inputs!$B$6-Inputs!$B$7-0.5*Inputs!$B$8^2)*$B$2+Inputs!$B$8*SQRT($B$2)*MC_Shocks!AW323)</f>
        <v>610.261207117805</v>
      </c>
      <c r="AZ326" s="0" t="n">
        <f aca="false">AY326*EXP((Inputs!$B$6-Inputs!$B$7-0.5*Inputs!$B$8^2)*$B$2+Inputs!$B$8*SQRT($B$2)*MC_Shocks!AX323)</f>
        <v>607.920112156084</v>
      </c>
      <c r="BA326" s="0" t="n">
        <f aca="false">AZ326*EXP((Inputs!$B$6-Inputs!$B$7-0.5*Inputs!$B$8^2)*$B$2+Inputs!$B$8*SQRT($B$2)*MC_Shocks!AY323)</f>
        <v>598.05121648468</v>
      </c>
      <c r="BB326" s="0" t="n">
        <f aca="false">BA326*EXP((Inputs!$B$6-Inputs!$B$7-0.5*Inputs!$B$8^2)*$B$2+Inputs!$B$8*SQRT($B$2)*MC_Shocks!AZ323)</f>
        <v>592.534330758769</v>
      </c>
      <c r="BC326" s="0" t="n">
        <f aca="false">BB326*EXP((Inputs!$B$6-Inputs!$B$7-0.5*Inputs!$B$8^2)*$B$2+Inputs!$B$8*SQRT($B$2)*MC_Shocks!BA323)</f>
        <v>587.235251667283</v>
      </c>
      <c r="BD326" s="0" t="n">
        <f aca="false">BC326*EXP((Inputs!$B$6-Inputs!$B$7-0.5*Inputs!$B$8^2)*$B$2+Inputs!$B$8*SQRT($B$2)*MC_Shocks!BB323)</f>
        <v>593.79238838513</v>
      </c>
      <c r="BE326" s="0" t="n">
        <f aca="false">BD326*EXP((Inputs!$B$6-Inputs!$B$7-0.5*Inputs!$B$8^2)*$B$2+Inputs!$B$8*SQRT($B$2)*MC_Shocks!BC323)</f>
        <v>590.26075513226</v>
      </c>
      <c r="BF326" s="0" t="n">
        <f aca="false">BE326*EXP((Inputs!$B$6-Inputs!$B$7-0.5*Inputs!$B$8^2)*$B$2+Inputs!$B$8*SQRT($B$2)*MC_Shocks!BD323)</f>
        <v>590.565184983817</v>
      </c>
      <c r="BG326" s="0" t="n">
        <f aca="false">BF326*EXP((Inputs!$B$6-Inputs!$B$7-0.5*Inputs!$B$8^2)*$B$2+Inputs!$B$8*SQRT($B$2)*MC_Shocks!BE323)</f>
        <v>593.208099381927</v>
      </c>
      <c r="BH326" s="0" t="n">
        <f aca="false">BG326*EXP((Inputs!$B$6-Inputs!$B$7-0.5*Inputs!$B$8^2)*$B$2+Inputs!$B$8*SQRT($B$2)*MC_Shocks!BF323)</f>
        <v>592.473847300379</v>
      </c>
      <c r="BI326" s="0" t="n">
        <f aca="false">BH326*EXP((Inputs!$B$6-Inputs!$B$7-0.5*Inputs!$B$8^2)*$B$2+Inputs!$B$8*SQRT($B$2)*MC_Shocks!BG323)</f>
        <v>588.103371283934</v>
      </c>
      <c r="BJ326" s="0" t="n">
        <f aca="false">BI326*EXP((Inputs!$B$6-Inputs!$B$7-0.5*Inputs!$B$8^2)*$B$2+Inputs!$B$8*SQRT($B$2)*MC_Shocks!BH323)</f>
        <v>585.826683682514</v>
      </c>
      <c r="BK326" s="0" t="n">
        <f aca="false">BJ326*EXP((Inputs!$B$6-Inputs!$B$7-0.5*Inputs!$B$8^2)*$B$2+Inputs!$B$8*SQRT($B$2)*MC_Shocks!BI323)</f>
        <v>589.979157675286</v>
      </c>
      <c r="BL326" s="0" t="n">
        <f aca="false">BK326*EXP((Inputs!$B$6-Inputs!$B$7-0.5*Inputs!$B$8^2)*$B$2+Inputs!$B$8*SQRT($B$2)*MC_Shocks!BJ323)</f>
        <v>586.569781423937</v>
      </c>
      <c r="BM326" s="0" t="n">
        <f aca="false">BL326*EXP((Inputs!$B$6-Inputs!$B$7-0.5*Inputs!$B$8^2)*$B$2+Inputs!$B$8*SQRT($B$2)*MC_Shocks!BK323)</f>
        <v>589.599754938686</v>
      </c>
      <c r="BN326" s="0" t="n">
        <f aca="false">AVERAGE(C326:BM326)</f>
        <v>588.901183214802</v>
      </c>
      <c r="BO326" s="0" t="n">
        <f aca="false">MAX(B326:BM326)</f>
        <v>615.426416677097</v>
      </c>
      <c r="BP326" s="0" t="n">
        <f aca="false">MAX(BM326-Inputs!$B$4,0)</f>
        <v>14.5997549386859</v>
      </c>
      <c r="BQ326" s="0" t="n">
        <f aca="false">MAX(Inputs!$B$4-BM326,0)</f>
        <v>0</v>
      </c>
      <c r="BR326" s="0" t="n">
        <f aca="false">MAX(BN326-Inputs!$B$4,0)</f>
        <v>13.9011832148022</v>
      </c>
      <c r="BS326" s="0" t="n">
        <f aca="false">IF(BO326&gt;=Inputs!$B$9,0,MAX(BM326-Inputs!$B$4,0))</f>
        <v>0</v>
      </c>
    </row>
    <row r="327" customFormat="false" ht="15" hidden="false" customHeight="false" outlineLevel="0" collapsed="false">
      <c r="A327" s="0" t="n">
        <v>323</v>
      </c>
      <c r="B327" s="0" t="n">
        <f aca="false">Inputs!$B$3</f>
        <v>574.788024902344</v>
      </c>
      <c r="C327" s="0" t="n">
        <f aca="false">B327*EXP((Inputs!$B$6-Inputs!$B$7-0.5*Inputs!$B$8^2)*$B$2+Inputs!$B$8*SQRT($B$2)*MC_Shocks!A324)</f>
        <v>573.854976073354</v>
      </c>
      <c r="D327" s="0" t="n">
        <f aca="false">C327*EXP((Inputs!$B$6-Inputs!$B$7-0.5*Inputs!$B$8^2)*$B$2+Inputs!$B$8*SQRT($B$2)*MC_Shocks!B324)</f>
        <v>575.291863916362</v>
      </c>
      <c r="E327" s="0" t="n">
        <f aca="false">D327*EXP((Inputs!$B$6-Inputs!$B$7-0.5*Inputs!$B$8^2)*$B$2+Inputs!$B$8*SQRT($B$2)*MC_Shocks!C324)</f>
        <v>576.345949161928</v>
      </c>
      <c r="F327" s="0" t="n">
        <f aca="false">E327*EXP((Inputs!$B$6-Inputs!$B$7-0.5*Inputs!$B$8^2)*$B$2+Inputs!$B$8*SQRT($B$2)*MC_Shocks!D324)</f>
        <v>572.90725139382</v>
      </c>
      <c r="G327" s="0" t="n">
        <f aca="false">F327*EXP((Inputs!$B$6-Inputs!$B$7-0.5*Inputs!$B$8^2)*$B$2+Inputs!$B$8*SQRT($B$2)*MC_Shocks!E324)</f>
        <v>577.708827208794</v>
      </c>
      <c r="H327" s="0" t="n">
        <f aca="false">G327*EXP((Inputs!$B$6-Inputs!$B$7-0.5*Inputs!$B$8^2)*$B$2+Inputs!$B$8*SQRT($B$2)*MC_Shocks!F324)</f>
        <v>568.916203596921</v>
      </c>
      <c r="I327" s="0" t="n">
        <f aca="false">H327*EXP((Inputs!$B$6-Inputs!$B$7-0.5*Inputs!$B$8^2)*$B$2+Inputs!$B$8*SQRT($B$2)*MC_Shocks!G324)</f>
        <v>577.249213723639</v>
      </c>
      <c r="J327" s="0" t="n">
        <f aca="false">I327*EXP((Inputs!$B$6-Inputs!$B$7-0.5*Inputs!$B$8^2)*$B$2+Inputs!$B$8*SQRT($B$2)*MC_Shocks!H324)</f>
        <v>580.047321063707</v>
      </c>
      <c r="K327" s="0" t="n">
        <f aca="false">J327*EXP((Inputs!$B$6-Inputs!$B$7-0.5*Inputs!$B$8^2)*$B$2+Inputs!$B$8*SQRT($B$2)*MC_Shocks!I324)</f>
        <v>578.400849465977</v>
      </c>
      <c r="L327" s="0" t="n">
        <f aca="false">K327*EXP((Inputs!$B$6-Inputs!$B$7-0.5*Inputs!$B$8^2)*$B$2+Inputs!$B$8*SQRT($B$2)*MC_Shocks!J324)</f>
        <v>575.780277774873</v>
      </c>
      <c r="M327" s="0" t="n">
        <f aca="false">L327*EXP((Inputs!$B$6-Inputs!$B$7-0.5*Inputs!$B$8^2)*$B$2+Inputs!$B$8*SQRT($B$2)*MC_Shocks!K324)</f>
        <v>576.293755805073</v>
      </c>
      <c r="N327" s="0" t="n">
        <f aca="false">M327*EXP((Inputs!$B$6-Inputs!$B$7-0.5*Inputs!$B$8^2)*$B$2+Inputs!$B$8*SQRT($B$2)*MC_Shocks!L324)</f>
        <v>576.610577322406</v>
      </c>
      <c r="O327" s="0" t="n">
        <f aca="false">N327*EXP((Inputs!$B$6-Inputs!$B$7-0.5*Inputs!$B$8^2)*$B$2+Inputs!$B$8*SQRT($B$2)*MC_Shocks!M324)</f>
        <v>574.78989800042</v>
      </c>
      <c r="P327" s="0" t="n">
        <f aca="false">O327*EXP((Inputs!$B$6-Inputs!$B$7-0.5*Inputs!$B$8^2)*$B$2+Inputs!$B$8*SQRT($B$2)*MC_Shocks!N324)</f>
        <v>575.898812261789</v>
      </c>
      <c r="Q327" s="0" t="n">
        <f aca="false">P327*EXP((Inputs!$B$6-Inputs!$B$7-0.5*Inputs!$B$8^2)*$B$2+Inputs!$B$8*SQRT($B$2)*MC_Shocks!O324)</f>
        <v>569.62272018306</v>
      </c>
      <c r="R327" s="0" t="n">
        <f aca="false">Q327*EXP((Inputs!$B$6-Inputs!$B$7-0.5*Inputs!$B$8^2)*$B$2+Inputs!$B$8*SQRT($B$2)*MC_Shocks!P324)</f>
        <v>565.89585030379</v>
      </c>
      <c r="S327" s="0" t="n">
        <f aca="false">R327*EXP((Inputs!$B$6-Inputs!$B$7-0.5*Inputs!$B$8^2)*$B$2+Inputs!$B$8*SQRT($B$2)*MC_Shocks!Q324)</f>
        <v>562.044089229726</v>
      </c>
      <c r="T327" s="0" t="n">
        <f aca="false">S327*EXP((Inputs!$B$6-Inputs!$B$7-0.5*Inputs!$B$8^2)*$B$2+Inputs!$B$8*SQRT($B$2)*MC_Shocks!R324)</f>
        <v>566.421844389216</v>
      </c>
      <c r="U327" s="0" t="n">
        <f aca="false">T327*EXP((Inputs!$B$6-Inputs!$B$7-0.5*Inputs!$B$8^2)*$B$2+Inputs!$B$8*SQRT($B$2)*MC_Shocks!S324)</f>
        <v>566.83214633854</v>
      </c>
      <c r="V327" s="0" t="n">
        <f aca="false">U327*EXP((Inputs!$B$6-Inputs!$B$7-0.5*Inputs!$B$8^2)*$B$2+Inputs!$B$8*SQRT($B$2)*MC_Shocks!T324)</f>
        <v>568.238448348791</v>
      </c>
      <c r="W327" s="0" t="n">
        <f aca="false">V327*EXP((Inputs!$B$6-Inputs!$B$7-0.5*Inputs!$B$8^2)*$B$2+Inputs!$B$8*SQRT($B$2)*MC_Shocks!U324)</f>
        <v>572.843673428728</v>
      </c>
      <c r="X327" s="0" t="n">
        <f aca="false">W327*EXP((Inputs!$B$6-Inputs!$B$7-0.5*Inputs!$B$8^2)*$B$2+Inputs!$B$8*SQRT($B$2)*MC_Shocks!V324)</f>
        <v>571.263181940268</v>
      </c>
      <c r="Y327" s="0" t="n">
        <f aca="false">X327*EXP((Inputs!$B$6-Inputs!$B$7-0.5*Inputs!$B$8^2)*$B$2+Inputs!$B$8*SQRT($B$2)*MC_Shocks!W324)</f>
        <v>573.759011794443</v>
      </c>
      <c r="Z327" s="0" t="n">
        <f aca="false">Y327*EXP((Inputs!$B$6-Inputs!$B$7-0.5*Inputs!$B$8^2)*$B$2+Inputs!$B$8*SQRT($B$2)*MC_Shocks!X324)</f>
        <v>570.837455519085</v>
      </c>
      <c r="AA327" s="0" t="n">
        <f aca="false">Z327*EXP((Inputs!$B$6-Inputs!$B$7-0.5*Inputs!$B$8^2)*$B$2+Inputs!$B$8*SQRT($B$2)*MC_Shocks!Y324)</f>
        <v>575.75868221148</v>
      </c>
      <c r="AB327" s="0" t="n">
        <f aca="false">AA327*EXP((Inputs!$B$6-Inputs!$B$7-0.5*Inputs!$B$8^2)*$B$2+Inputs!$B$8*SQRT($B$2)*MC_Shocks!Z324)</f>
        <v>568.013885102503</v>
      </c>
      <c r="AC327" s="0" t="n">
        <f aca="false">AB327*EXP((Inputs!$B$6-Inputs!$B$7-0.5*Inputs!$B$8^2)*$B$2+Inputs!$B$8*SQRT($B$2)*MC_Shocks!AA324)</f>
        <v>572.121146621803</v>
      </c>
      <c r="AD327" s="0" t="n">
        <f aca="false">AC327*EXP((Inputs!$B$6-Inputs!$B$7-0.5*Inputs!$B$8^2)*$B$2+Inputs!$B$8*SQRT($B$2)*MC_Shocks!AB324)</f>
        <v>571.180558713022</v>
      </c>
      <c r="AE327" s="0" t="n">
        <f aca="false">AD327*EXP((Inputs!$B$6-Inputs!$B$7-0.5*Inputs!$B$8^2)*$B$2+Inputs!$B$8*SQRT($B$2)*MC_Shocks!AC324)</f>
        <v>567.657312328839</v>
      </c>
      <c r="AF327" s="0" t="n">
        <f aca="false">AE327*EXP((Inputs!$B$6-Inputs!$B$7-0.5*Inputs!$B$8^2)*$B$2+Inputs!$B$8*SQRT($B$2)*MC_Shocks!AD324)</f>
        <v>570.286638657108</v>
      </c>
      <c r="AG327" s="0" t="n">
        <f aca="false">AF327*EXP((Inputs!$B$6-Inputs!$B$7-0.5*Inputs!$B$8^2)*$B$2+Inputs!$B$8*SQRT($B$2)*MC_Shocks!AE324)</f>
        <v>566.496462801092</v>
      </c>
      <c r="AH327" s="0" t="n">
        <f aca="false">AG327*EXP((Inputs!$B$6-Inputs!$B$7-0.5*Inputs!$B$8^2)*$B$2+Inputs!$B$8*SQRT($B$2)*MC_Shocks!AF324)</f>
        <v>572.101389322274</v>
      </c>
      <c r="AI327" s="0" t="n">
        <f aca="false">AH327*EXP((Inputs!$B$6-Inputs!$B$7-0.5*Inputs!$B$8^2)*$B$2+Inputs!$B$8*SQRT($B$2)*MC_Shocks!AG324)</f>
        <v>565.602177461302</v>
      </c>
      <c r="AJ327" s="0" t="n">
        <f aca="false">AI327*EXP((Inputs!$B$6-Inputs!$B$7-0.5*Inputs!$B$8^2)*$B$2+Inputs!$B$8*SQRT($B$2)*MC_Shocks!AH324)</f>
        <v>565.592043176524</v>
      </c>
      <c r="AK327" s="0" t="n">
        <f aca="false">AJ327*EXP((Inputs!$B$6-Inputs!$B$7-0.5*Inputs!$B$8^2)*$B$2+Inputs!$B$8*SQRT($B$2)*MC_Shocks!AI324)</f>
        <v>568.327980592749</v>
      </c>
      <c r="AL327" s="0" t="n">
        <f aca="false">AK327*EXP((Inputs!$B$6-Inputs!$B$7-0.5*Inputs!$B$8^2)*$B$2+Inputs!$B$8*SQRT($B$2)*MC_Shocks!AJ324)</f>
        <v>569.732189671297</v>
      </c>
      <c r="AM327" s="0" t="n">
        <f aca="false">AL327*EXP((Inputs!$B$6-Inputs!$B$7-0.5*Inputs!$B$8^2)*$B$2+Inputs!$B$8*SQRT($B$2)*MC_Shocks!AK324)</f>
        <v>566.141252875079</v>
      </c>
      <c r="AN327" s="0" t="n">
        <f aca="false">AM327*EXP((Inputs!$B$6-Inputs!$B$7-0.5*Inputs!$B$8^2)*$B$2+Inputs!$B$8*SQRT($B$2)*MC_Shocks!AL324)</f>
        <v>568.825892765274</v>
      </c>
      <c r="AO327" s="0" t="n">
        <f aca="false">AN327*EXP((Inputs!$B$6-Inputs!$B$7-0.5*Inputs!$B$8^2)*$B$2+Inputs!$B$8*SQRT($B$2)*MC_Shocks!AM324)</f>
        <v>572.27139876542</v>
      </c>
      <c r="AP327" s="0" t="n">
        <f aca="false">AO327*EXP((Inputs!$B$6-Inputs!$B$7-0.5*Inputs!$B$8^2)*$B$2+Inputs!$B$8*SQRT($B$2)*MC_Shocks!AN324)</f>
        <v>573.332094923181</v>
      </c>
      <c r="AQ327" s="0" t="n">
        <f aca="false">AP327*EXP((Inputs!$B$6-Inputs!$B$7-0.5*Inputs!$B$8^2)*$B$2+Inputs!$B$8*SQRT($B$2)*MC_Shocks!AO324)</f>
        <v>578.764838154622</v>
      </c>
      <c r="AR327" s="0" t="n">
        <f aca="false">AQ327*EXP((Inputs!$B$6-Inputs!$B$7-0.5*Inputs!$B$8^2)*$B$2+Inputs!$B$8*SQRT($B$2)*MC_Shocks!AP324)</f>
        <v>570.520023748809</v>
      </c>
      <c r="AS327" s="0" t="n">
        <f aca="false">AR327*EXP((Inputs!$B$6-Inputs!$B$7-0.5*Inputs!$B$8^2)*$B$2+Inputs!$B$8*SQRT($B$2)*MC_Shocks!AQ324)</f>
        <v>573.143304861085</v>
      </c>
      <c r="AT327" s="0" t="n">
        <f aca="false">AS327*EXP((Inputs!$B$6-Inputs!$B$7-0.5*Inputs!$B$8^2)*$B$2+Inputs!$B$8*SQRT($B$2)*MC_Shocks!AR324)</f>
        <v>569.428328665334</v>
      </c>
      <c r="AU327" s="0" t="n">
        <f aca="false">AT327*EXP((Inputs!$B$6-Inputs!$B$7-0.5*Inputs!$B$8^2)*$B$2+Inputs!$B$8*SQRT($B$2)*MC_Shocks!AS324)</f>
        <v>568.536511330792</v>
      </c>
      <c r="AV327" s="0" t="n">
        <f aca="false">AU327*EXP((Inputs!$B$6-Inputs!$B$7-0.5*Inputs!$B$8^2)*$B$2+Inputs!$B$8*SQRT($B$2)*MC_Shocks!AT324)</f>
        <v>573.048372589112</v>
      </c>
      <c r="AW327" s="0" t="n">
        <f aca="false">AV327*EXP((Inputs!$B$6-Inputs!$B$7-0.5*Inputs!$B$8^2)*$B$2+Inputs!$B$8*SQRT($B$2)*MC_Shocks!AU324)</f>
        <v>573.129502607359</v>
      </c>
      <c r="AX327" s="0" t="n">
        <f aca="false">AW327*EXP((Inputs!$B$6-Inputs!$B$7-0.5*Inputs!$B$8^2)*$B$2+Inputs!$B$8*SQRT($B$2)*MC_Shocks!AV324)</f>
        <v>569.629735821581</v>
      </c>
      <c r="AY327" s="0" t="n">
        <f aca="false">AX327*EXP((Inputs!$B$6-Inputs!$B$7-0.5*Inputs!$B$8^2)*$B$2+Inputs!$B$8*SQRT($B$2)*MC_Shocks!AW324)</f>
        <v>570.534910942818</v>
      </c>
      <c r="AZ327" s="0" t="n">
        <f aca="false">AY327*EXP((Inputs!$B$6-Inputs!$B$7-0.5*Inputs!$B$8^2)*$B$2+Inputs!$B$8*SQRT($B$2)*MC_Shocks!AX324)</f>
        <v>565.213632494204</v>
      </c>
      <c r="BA327" s="0" t="n">
        <f aca="false">AZ327*EXP((Inputs!$B$6-Inputs!$B$7-0.5*Inputs!$B$8^2)*$B$2+Inputs!$B$8*SQRT($B$2)*MC_Shocks!AY324)</f>
        <v>560.704739686441</v>
      </c>
      <c r="BB327" s="0" t="n">
        <f aca="false">BA327*EXP((Inputs!$B$6-Inputs!$B$7-0.5*Inputs!$B$8^2)*$B$2+Inputs!$B$8*SQRT($B$2)*MC_Shocks!AZ324)</f>
        <v>556.684731650105</v>
      </c>
      <c r="BC327" s="0" t="n">
        <f aca="false">BB327*EXP((Inputs!$B$6-Inputs!$B$7-0.5*Inputs!$B$8^2)*$B$2+Inputs!$B$8*SQRT($B$2)*MC_Shocks!BA324)</f>
        <v>558.771059298448</v>
      </c>
      <c r="BD327" s="0" t="n">
        <f aca="false">BC327*EXP((Inputs!$B$6-Inputs!$B$7-0.5*Inputs!$B$8^2)*$B$2+Inputs!$B$8*SQRT($B$2)*MC_Shocks!BB324)</f>
        <v>563.631410828723</v>
      </c>
      <c r="BE327" s="0" t="n">
        <f aca="false">BD327*EXP((Inputs!$B$6-Inputs!$B$7-0.5*Inputs!$B$8^2)*$B$2+Inputs!$B$8*SQRT($B$2)*MC_Shocks!BC324)</f>
        <v>566.435040187876</v>
      </c>
      <c r="BF327" s="0" t="n">
        <f aca="false">BE327*EXP((Inputs!$B$6-Inputs!$B$7-0.5*Inputs!$B$8^2)*$B$2+Inputs!$B$8*SQRT($B$2)*MC_Shocks!BD324)</f>
        <v>565.607266090832</v>
      </c>
      <c r="BG327" s="0" t="n">
        <f aca="false">BF327*EXP((Inputs!$B$6-Inputs!$B$7-0.5*Inputs!$B$8^2)*$B$2+Inputs!$B$8*SQRT($B$2)*MC_Shocks!BE324)</f>
        <v>563.216771987918</v>
      </c>
      <c r="BH327" s="0" t="n">
        <f aca="false">BG327*EXP((Inputs!$B$6-Inputs!$B$7-0.5*Inputs!$B$8^2)*$B$2+Inputs!$B$8*SQRT($B$2)*MC_Shocks!BF324)</f>
        <v>573.057409700782</v>
      </c>
      <c r="BI327" s="0" t="n">
        <f aca="false">BH327*EXP((Inputs!$B$6-Inputs!$B$7-0.5*Inputs!$B$8^2)*$B$2+Inputs!$B$8*SQRT($B$2)*MC_Shocks!BG324)</f>
        <v>573.14835506898</v>
      </c>
      <c r="BJ327" s="0" t="n">
        <f aca="false">BI327*EXP((Inputs!$B$6-Inputs!$B$7-0.5*Inputs!$B$8^2)*$B$2+Inputs!$B$8*SQRT($B$2)*MC_Shocks!BH324)</f>
        <v>572.484009843097</v>
      </c>
      <c r="BK327" s="0" t="n">
        <f aca="false">BJ327*EXP((Inputs!$B$6-Inputs!$B$7-0.5*Inputs!$B$8^2)*$B$2+Inputs!$B$8*SQRT($B$2)*MC_Shocks!BI324)</f>
        <v>573.799986548799</v>
      </c>
      <c r="BL327" s="0" t="n">
        <f aca="false">BK327*EXP((Inputs!$B$6-Inputs!$B$7-0.5*Inputs!$B$8^2)*$B$2+Inputs!$B$8*SQRT($B$2)*MC_Shocks!BJ324)</f>
        <v>568.005773248883</v>
      </c>
      <c r="BM327" s="0" t="n">
        <f aca="false">BL327*EXP((Inputs!$B$6-Inputs!$B$7-0.5*Inputs!$B$8^2)*$B$2+Inputs!$B$8*SQRT($B$2)*MC_Shocks!BK324)</f>
        <v>566.161824123335</v>
      </c>
      <c r="BN327" s="0" t="n">
        <f aca="false">AVERAGE(C327:BM327)</f>
        <v>570.396076884343</v>
      </c>
      <c r="BO327" s="0" t="n">
        <f aca="false">MAX(B327:BM327)</f>
        <v>580.047321063707</v>
      </c>
      <c r="BP327" s="0" t="n">
        <f aca="false">MAX(BM327-Inputs!$B$4,0)</f>
        <v>0</v>
      </c>
      <c r="BQ327" s="0" t="n">
        <f aca="false">MAX(Inputs!$B$4-BM327,0)</f>
        <v>8.83817587666499</v>
      </c>
      <c r="BR327" s="0" t="n">
        <f aca="false">MAX(BN327-Inputs!$B$4,0)</f>
        <v>0</v>
      </c>
      <c r="BS327" s="0" t="n">
        <f aca="false">IF(BO327&gt;=Inputs!$B$9,0,MAX(BM327-Inputs!$B$4,0))</f>
        <v>0</v>
      </c>
    </row>
    <row r="328" customFormat="false" ht="15" hidden="false" customHeight="false" outlineLevel="0" collapsed="false">
      <c r="A328" s="0" t="n">
        <v>324</v>
      </c>
      <c r="B328" s="0" t="n">
        <f aca="false">Inputs!$B$3</f>
        <v>574.788024902344</v>
      </c>
      <c r="C328" s="0" t="n">
        <f aca="false">B328*EXP((Inputs!$B$6-Inputs!$B$7-0.5*Inputs!$B$8^2)*$B$2+Inputs!$B$8*SQRT($B$2)*MC_Shocks!A325)</f>
        <v>568.898449840298</v>
      </c>
      <c r="D328" s="0" t="n">
        <f aca="false">C328*EXP((Inputs!$B$6-Inputs!$B$7-0.5*Inputs!$B$8^2)*$B$2+Inputs!$B$8*SQRT($B$2)*MC_Shocks!B325)</f>
        <v>569.927683093108</v>
      </c>
      <c r="E328" s="0" t="n">
        <f aca="false">D328*EXP((Inputs!$B$6-Inputs!$B$7-0.5*Inputs!$B$8^2)*$B$2+Inputs!$B$8*SQRT($B$2)*MC_Shocks!C325)</f>
        <v>565.758232767209</v>
      </c>
      <c r="F328" s="0" t="n">
        <f aca="false">E328*EXP((Inputs!$B$6-Inputs!$B$7-0.5*Inputs!$B$8^2)*$B$2+Inputs!$B$8*SQRT($B$2)*MC_Shocks!D325)</f>
        <v>558.519898401367</v>
      </c>
      <c r="G328" s="0" t="n">
        <f aca="false">F328*EXP((Inputs!$B$6-Inputs!$B$7-0.5*Inputs!$B$8^2)*$B$2+Inputs!$B$8*SQRT($B$2)*MC_Shocks!E325)</f>
        <v>552.790430273104</v>
      </c>
      <c r="H328" s="0" t="n">
        <f aca="false">G328*EXP((Inputs!$B$6-Inputs!$B$7-0.5*Inputs!$B$8^2)*$B$2+Inputs!$B$8*SQRT($B$2)*MC_Shocks!F325)</f>
        <v>557.653167378736</v>
      </c>
      <c r="I328" s="0" t="n">
        <f aca="false">H328*EXP((Inputs!$B$6-Inputs!$B$7-0.5*Inputs!$B$8^2)*$B$2+Inputs!$B$8*SQRT($B$2)*MC_Shocks!G325)</f>
        <v>558.829230503398</v>
      </c>
      <c r="J328" s="0" t="n">
        <f aca="false">I328*EXP((Inputs!$B$6-Inputs!$B$7-0.5*Inputs!$B$8^2)*$B$2+Inputs!$B$8*SQRT($B$2)*MC_Shocks!H325)</f>
        <v>560.414361457959</v>
      </c>
      <c r="K328" s="0" t="n">
        <f aca="false">J328*EXP((Inputs!$B$6-Inputs!$B$7-0.5*Inputs!$B$8^2)*$B$2+Inputs!$B$8*SQRT($B$2)*MC_Shocks!I325)</f>
        <v>558.2961363278</v>
      </c>
      <c r="L328" s="0" t="n">
        <f aca="false">K328*EXP((Inputs!$B$6-Inputs!$B$7-0.5*Inputs!$B$8^2)*$B$2+Inputs!$B$8*SQRT($B$2)*MC_Shocks!J325)</f>
        <v>555.31695654788</v>
      </c>
      <c r="M328" s="0" t="n">
        <f aca="false">L328*EXP((Inputs!$B$6-Inputs!$B$7-0.5*Inputs!$B$8^2)*$B$2+Inputs!$B$8*SQRT($B$2)*MC_Shocks!K325)</f>
        <v>559.077595158025</v>
      </c>
      <c r="N328" s="0" t="n">
        <f aca="false">M328*EXP((Inputs!$B$6-Inputs!$B$7-0.5*Inputs!$B$8^2)*$B$2+Inputs!$B$8*SQRT($B$2)*MC_Shocks!L325)</f>
        <v>558.829513370669</v>
      </c>
      <c r="O328" s="0" t="n">
        <f aca="false">N328*EXP((Inputs!$B$6-Inputs!$B$7-0.5*Inputs!$B$8^2)*$B$2+Inputs!$B$8*SQRT($B$2)*MC_Shocks!M325)</f>
        <v>567.909896967556</v>
      </c>
      <c r="P328" s="0" t="n">
        <f aca="false">O328*EXP((Inputs!$B$6-Inputs!$B$7-0.5*Inputs!$B$8^2)*$B$2+Inputs!$B$8*SQRT($B$2)*MC_Shocks!N325)</f>
        <v>561.503612763218</v>
      </c>
      <c r="Q328" s="0" t="n">
        <f aca="false">P328*EXP((Inputs!$B$6-Inputs!$B$7-0.5*Inputs!$B$8^2)*$B$2+Inputs!$B$8*SQRT($B$2)*MC_Shocks!O325)</f>
        <v>563.843753807432</v>
      </c>
      <c r="R328" s="0" t="n">
        <f aca="false">Q328*EXP((Inputs!$B$6-Inputs!$B$7-0.5*Inputs!$B$8^2)*$B$2+Inputs!$B$8*SQRT($B$2)*MC_Shocks!P325)</f>
        <v>563.647097565899</v>
      </c>
      <c r="S328" s="0" t="n">
        <f aca="false">R328*EXP((Inputs!$B$6-Inputs!$B$7-0.5*Inputs!$B$8^2)*$B$2+Inputs!$B$8*SQRT($B$2)*MC_Shocks!Q325)</f>
        <v>565.08666509757</v>
      </c>
      <c r="T328" s="0" t="n">
        <f aca="false">S328*EXP((Inputs!$B$6-Inputs!$B$7-0.5*Inputs!$B$8^2)*$B$2+Inputs!$B$8*SQRT($B$2)*MC_Shocks!R325)</f>
        <v>560.025346670646</v>
      </c>
      <c r="U328" s="0" t="n">
        <f aca="false">T328*EXP((Inputs!$B$6-Inputs!$B$7-0.5*Inputs!$B$8^2)*$B$2+Inputs!$B$8*SQRT($B$2)*MC_Shocks!S325)</f>
        <v>572.828402745367</v>
      </c>
      <c r="V328" s="0" t="n">
        <f aca="false">U328*EXP((Inputs!$B$6-Inputs!$B$7-0.5*Inputs!$B$8^2)*$B$2+Inputs!$B$8*SQRT($B$2)*MC_Shocks!T325)</f>
        <v>572.957932121671</v>
      </c>
      <c r="W328" s="0" t="n">
        <f aca="false">V328*EXP((Inputs!$B$6-Inputs!$B$7-0.5*Inputs!$B$8^2)*$B$2+Inputs!$B$8*SQRT($B$2)*MC_Shocks!U325)</f>
        <v>573.493200824831</v>
      </c>
      <c r="X328" s="0" t="n">
        <f aca="false">W328*EXP((Inputs!$B$6-Inputs!$B$7-0.5*Inputs!$B$8^2)*$B$2+Inputs!$B$8*SQRT($B$2)*MC_Shocks!V325)</f>
        <v>575.615031060102</v>
      </c>
      <c r="Y328" s="0" t="n">
        <f aca="false">X328*EXP((Inputs!$B$6-Inputs!$B$7-0.5*Inputs!$B$8^2)*$B$2+Inputs!$B$8*SQRT($B$2)*MC_Shocks!W325)</f>
        <v>567.839795227832</v>
      </c>
      <c r="Z328" s="0" t="n">
        <f aca="false">Y328*EXP((Inputs!$B$6-Inputs!$B$7-0.5*Inputs!$B$8^2)*$B$2+Inputs!$B$8*SQRT($B$2)*MC_Shocks!X325)</f>
        <v>571.904949845158</v>
      </c>
      <c r="AA328" s="0" t="n">
        <f aca="false">Z328*EXP((Inputs!$B$6-Inputs!$B$7-0.5*Inputs!$B$8^2)*$B$2+Inputs!$B$8*SQRT($B$2)*MC_Shocks!Y325)</f>
        <v>568.467705306855</v>
      </c>
      <c r="AB328" s="0" t="n">
        <f aca="false">AA328*EXP((Inputs!$B$6-Inputs!$B$7-0.5*Inputs!$B$8^2)*$B$2+Inputs!$B$8*SQRT($B$2)*MC_Shocks!Z325)</f>
        <v>566.916877795265</v>
      </c>
      <c r="AC328" s="0" t="n">
        <f aca="false">AB328*EXP((Inputs!$B$6-Inputs!$B$7-0.5*Inputs!$B$8^2)*$B$2+Inputs!$B$8*SQRT($B$2)*MC_Shocks!AA325)</f>
        <v>561.324650442249</v>
      </c>
      <c r="AD328" s="0" t="n">
        <f aca="false">AC328*EXP((Inputs!$B$6-Inputs!$B$7-0.5*Inputs!$B$8^2)*$B$2+Inputs!$B$8*SQRT($B$2)*MC_Shocks!AB325)</f>
        <v>564.35672933368</v>
      </c>
      <c r="AE328" s="0" t="n">
        <f aca="false">AD328*EXP((Inputs!$B$6-Inputs!$B$7-0.5*Inputs!$B$8^2)*$B$2+Inputs!$B$8*SQRT($B$2)*MC_Shocks!AC325)</f>
        <v>567.701352030118</v>
      </c>
      <c r="AF328" s="0" t="n">
        <f aca="false">AE328*EXP((Inputs!$B$6-Inputs!$B$7-0.5*Inputs!$B$8^2)*$B$2+Inputs!$B$8*SQRT($B$2)*MC_Shocks!AD325)</f>
        <v>562.839630638476</v>
      </c>
      <c r="AG328" s="0" t="n">
        <f aca="false">AF328*EXP((Inputs!$B$6-Inputs!$B$7-0.5*Inputs!$B$8^2)*$B$2+Inputs!$B$8*SQRT($B$2)*MC_Shocks!AE325)</f>
        <v>560.996692647462</v>
      </c>
      <c r="AH328" s="0" t="n">
        <f aca="false">AG328*EXP((Inputs!$B$6-Inputs!$B$7-0.5*Inputs!$B$8^2)*$B$2+Inputs!$B$8*SQRT($B$2)*MC_Shocks!AF325)</f>
        <v>567.968105838255</v>
      </c>
      <c r="AI328" s="0" t="n">
        <f aca="false">AH328*EXP((Inputs!$B$6-Inputs!$B$7-0.5*Inputs!$B$8^2)*$B$2+Inputs!$B$8*SQRT($B$2)*MC_Shocks!AG325)</f>
        <v>570.45704838765</v>
      </c>
      <c r="AJ328" s="0" t="n">
        <f aca="false">AI328*EXP((Inputs!$B$6-Inputs!$B$7-0.5*Inputs!$B$8^2)*$B$2+Inputs!$B$8*SQRT($B$2)*MC_Shocks!AH325)</f>
        <v>568.764831906741</v>
      </c>
      <c r="AK328" s="0" t="n">
        <f aca="false">AJ328*EXP((Inputs!$B$6-Inputs!$B$7-0.5*Inputs!$B$8^2)*$B$2+Inputs!$B$8*SQRT($B$2)*MC_Shocks!AI325)</f>
        <v>565.050679208462</v>
      </c>
      <c r="AL328" s="0" t="n">
        <f aca="false">AK328*EXP((Inputs!$B$6-Inputs!$B$7-0.5*Inputs!$B$8^2)*$B$2+Inputs!$B$8*SQRT($B$2)*MC_Shocks!AJ325)</f>
        <v>568.157155586732</v>
      </c>
      <c r="AM328" s="0" t="n">
        <f aca="false">AL328*EXP((Inputs!$B$6-Inputs!$B$7-0.5*Inputs!$B$8^2)*$B$2+Inputs!$B$8*SQRT($B$2)*MC_Shocks!AK325)</f>
        <v>581.500056775138</v>
      </c>
      <c r="AN328" s="0" t="n">
        <f aca="false">AM328*EXP((Inputs!$B$6-Inputs!$B$7-0.5*Inputs!$B$8^2)*$B$2+Inputs!$B$8*SQRT($B$2)*MC_Shocks!AL325)</f>
        <v>579.146048365912</v>
      </c>
      <c r="AO328" s="0" t="n">
        <f aca="false">AN328*EXP((Inputs!$B$6-Inputs!$B$7-0.5*Inputs!$B$8^2)*$B$2+Inputs!$B$8*SQRT($B$2)*MC_Shocks!AM325)</f>
        <v>584.835009451525</v>
      </c>
      <c r="AP328" s="0" t="n">
        <f aca="false">AO328*EXP((Inputs!$B$6-Inputs!$B$7-0.5*Inputs!$B$8^2)*$B$2+Inputs!$B$8*SQRT($B$2)*MC_Shocks!AN325)</f>
        <v>594.325750174933</v>
      </c>
      <c r="AQ328" s="0" t="n">
        <f aca="false">AP328*EXP((Inputs!$B$6-Inputs!$B$7-0.5*Inputs!$B$8^2)*$B$2+Inputs!$B$8*SQRT($B$2)*MC_Shocks!AO325)</f>
        <v>607.887984381484</v>
      </c>
      <c r="AR328" s="0" t="n">
        <f aca="false">AQ328*EXP((Inputs!$B$6-Inputs!$B$7-0.5*Inputs!$B$8^2)*$B$2+Inputs!$B$8*SQRT($B$2)*MC_Shocks!AP325)</f>
        <v>604.032302877818</v>
      </c>
      <c r="AS328" s="0" t="n">
        <f aca="false">AR328*EXP((Inputs!$B$6-Inputs!$B$7-0.5*Inputs!$B$8^2)*$B$2+Inputs!$B$8*SQRT($B$2)*MC_Shocks!AQ325)</f>
        <v>603.473234193682</v>
      </c>
      <c r="AT328" s="0" t="n">
        <f aca="false">AS328*EXP((Inputs!$B$6-Inputs!$B$7-0.5*Inputs!$B$8^2)*$B$2+Inputs!$B$8*SQRT($B$2)*MC_Shocks!AR325)</f>
        <v>604.611522107775</v>
      </c>
      <c r="AU328" s="0" t="n">
        <f aca="false">AT328*EXP((Inputs!$B$6-Inputs!$B$7-0.5*Inputs!$B$8^2)*$B$2+Inputs!$B$8*SQRT($B$2)*MC_Shocks!AS325)</f>
        <v>598.04224257466</v>
      </c>
      <c r="AV328" s="0" t="n">
        <f aca="false">AU328*EXP((Inputs!$B$6-Inputs!$B$7-0.5*Inputs!$B$8^2)*$B$2+Inputs!$B$8*SQRT($B$2)*MC_Shocks!AT325)</f>
        <v>595.082378418622</v>
      </c>
      <c r="AW328" s="0" t="n">
        <f aca="false">AV328*EXP((Inputs!$B$6-Inputs!$B$7-0.5*Inputs!$B$8^2)*$B$2+Inputs!$B$8*SQRT($B$2)*MC_Shocks!AU325)</f>
        <v>587.556334322122</v>
      </c>
      <c r="AX328" s="0" t="n">
        <f aca="false">AW328*EXP((Inputs!$B$6-Inputs!$B$7-0.5*Inputs!$B$8^2)*$B$2+Inputs!$B$8*SQRT($B$2)*MC_Shocks!AV325)</f>
        <v>594.139995053694</v>
      </c>
      <c r="AY328" s="0" t="n">
        <f aca="false">AX328*EXP((Inputs!$B$6-Inputs!$B$7-0.5*Inputs!$B$8^2)*$B$2+Inputs!$B$8*SQRT($B$2)*MC_Shocks!AW325)</f>
        <v>594.358926338358</v>
      </c>
      <c r="AZ328" s="0" t="n">
        <f aca="false">AY328*EXP((Inputs!$B$6-Inputs!$B$7-0.5*Inputs!$B$8^2)*$B$2+Inputs!$B$8*SQRT($B$2)*MC_Shocks!AX325)</f>
        <v>602.087655472855</v>
      </c>
      <c r="BA328" s="0" t="n">
        <f aca="false">AZ328*EXP((Inputs!$B$6-Inputs!$B$7-0.5*Inputs!$B$8^2)*$B$2+Inputs!$B$8*SQRT($B$2)*MC_Shocks!AY325)</f>
        <v>603.241160103175</v>
      </c>
      <c r="BB328" s="0" t="n">
        <f aca="false">BA328*EXP((Inputs!$B$6-Inputs!$B$7-0.5*Inputs!$B$8^2)*$B$2+Inputs!$B$8*SQRT($B$2)*MC_Shocks!AZ325)</f>
        <v>604.489099838453</v>
      </c>
      <c r="BC328" s="0" t="n">
        <f aca="false">BB328*EXP((Inputs!$B$6-Inputs!$B$7-0.5*Inputs!$B$8^2)*$B$2+Inputs!$B$8*SQRT($B$2)*MC_Shocks!BA325)</f>
        <v>601.548440120202</v>
      </c>
      <c r="BD328" s="0" t="n">
        <f aca="false">BC328*EXP((Inputs!$B$6-Inputs!$B$7-0.5*Inputs!$B$8^2)*$B$2+Inputs!$B$8*SQRT($B$2)*MC_Shocks!BB325)</f>
        <v>601.387770682712</v>
      </c>
      <c r="BE328" s="0" t="n">
        <f aca="false">BD328*EXP((Inputs!$B$6-Inputs!$B$7-0.5*Inputs!$B$8^2)*$B$2+Inputs!$B$8*SQRT($B$2)*MC_Shocks!BC325)</f>
        <v>598.477421303875</v>
      </c>
      <c r="BF328" s="0" t="n">
        <f aca="false">BE328*EXP((Inputs!$B$6-Inputs!$B$7-0.5*Inputs!$B$8^2)*$B$2+Inputs!$B$8*SQRT($B$2)*MC_Shocks!BD325)</f>
        <v>595.203142593344</v>
      </c>
      <c r="BG328" s="0" t="n">
        <f aca="false">BF328*EXP((Inputs!$B$6-Inputs!$B$7-0.5*Inputs!$B$8^2)*$B$2+Inputs!$B$8*SQRT($B$2)*MC_Shocks!BE325)</f>
        <v>585.169837728877</v>
      </c>
      <c r="BH328" s="0" t="n">
        <f aca="false">BG328*EXP((Inputs!$B$6-Inputs!$B$7-0.5*Inputs!$B$8^2)*$B$2+Inputs!$B$8*SQRT($B$2)*MC_Shocks!BF325)</f>
        <v>586.6906562015</v>
      </c>
      <c r="BI328" s="0" t="n">
        <f aca="false">BH328*EXP((Inputs!$B$6-Inputs!$B$7-0.5*Inputs!$B$8^2)*$B$2+Inputs!$B$8*SQRT($B$2)*MC_Shocks!BG325)</f>
        <v>591.142505184135</v>
      </c>
      <c r="BJ328" s="0" t="n">
        <f aca="false">BI328*EXP((Inputs!$B$6-Inputs!$B$7-0.5*Inputs!$B$8^2)*$B$2+Inputs!$B$8*SQRT($B$2)*MC_Shocks!BH325)</f>
        <v>590.045274183847</v>
      </c>
      <c r="BK328" s="0" t="n">
        <f aca="false">BJ328*EXP((Inputs!$B$6-Inputs!$B$7-0.5*Inputs!$B$8^2)*$B$2+Inputs!$B$8*SQRT($B$2)*MC_Shocks!BI325)</f>
        <v>593.86858275233</v>
      </c>
      <c r="BL328" s="0" t="n">
        <f aca="false">BK328*EXP((Inputs!$B$6-Inputs!$B$7-0.5*Inputs!$B$8^2)*$B$2+Inputs!$B$8*SQRT($B$2)*MC_Shocks!BJ325)</f>
        <v>586.983109120703</v>
      </c>
      <c r="BM328" s="0" t="n">
        <f aca="false">BL328*EXP((Inputs!$B$6-Inputs!$B$7-0.5*Inputs!$B$8^2)*$B$2+Inputs!$B$8*SQRT($B$2)*MC_Shocks!BK325)</f>
        <v>588.358896478143</v>
      </c>
      <c r="BN328" s="0" t="n">
        <f aca="false">AVERAGE(C328:BM328)</f>
        <v>577.645303741883</v>
      </c>
      <c r="BO328" s="0" t="n">
        <f aca="false">MAX(B328:BM328)</f>
        <v>607.887984381484</v>
      </c>
      <c r="BP328" s="0" t="n">
        <f aca="false">MAX(BM328-Inputs!$B$4,0)</f>
        <v>13.3588964781428</v>
      </c>
      <c r="BQ328" s="0" t="n">
        <f aca="false">MAX(Inputs!$B$4-BM328,0)</f>
        <v>0</v>
      </c>
      <c r="BR328" s="0" t="n">
        <f aca="false">MAX(BN328-Inputs!$B$4,0)</f>
        <v>2.64530374188337</v>
      </c>
      <c r="BS328" s="0" t="n">
        <f aca="false">IF(BO328&gt;=Inputs!$B$9,0,MAX(BM328-Inputs!$B$4,0))</f>
        <v>0</v>
      </c>
    </row>
    <row r="329" customFormat="false" ht="15" hidden="false" customHeight="false" outlineLevel="0" collapsed="false">
      <c r="A329" s="0" t="n">
        <v>325</v>
      </c>
      <c r="B329" s="0" t="n">
        <f aca="false">Inputs!$B$3</f>
        <v>574.788024902344</v>
      </c>
      <c r="C329" s="0" t="n">
        <f aca="false">B329*EXP((Inputs!$B$6-Inputs!$B$7-0.5*Inputs!$B$8^2)*$B$2+Inputs!$B$8*SQRT($B$2)*MC_Shocks!A326)</f>
        <v>577.427182454872</v>
      </c>
      <c r="D329" s="0" t="n">
        <f aca="false">C329*EXP((Inputs!$B$6-Inputs!$B$7-0.5*Inputs!$B$8^2)*$B$2+Inputs!$B$8*SQRT($B$2)*MC_Shocks!B326)</f>
        <v>579.644856952771</v>
      </c>
      <c r="E329" s="0" t="n">
        <f aca="false">D329*EXP((Inputs!$B$6-Inputs!$B$7-0.5*Inputs!$B$8^2)*$B$2+Inputs!$B$8*SQRT($B$2)*MC_Shocks!C326)</f>
        <v>576.405122260165</v>
      </c>
      <c r="F329" s="0" t="n">
        <f aca="false">E329*EXP((Inputs!$B$6-Inputs!$B$7-0.5*Inputs!$B$8^2)*$B$2+Inputs!$B$8*SQRT($B$2)*MC_Shocks!D326)</f>
        <v>577.181329155487</v>
      </c>
      <c r="G329" s="0" t="n">
        <f aca="false">F329*EXP((Inputs!$B$6-Inputs!$B$7-0.5*Inputs!$B$8^2)*$B$2+Inputs!$B$8*SQRT($B$2)*MC_Shocks!E326)</f>
        <v>580.181580672245</v>
      </c>
      <c r="H329" s="0" t="n">
        <f aca="false">G329*EXP((Inputs!$B$6-Inputs!$B$7-0.5*Inputs!$B$8^2)*$B$2+Inputs!$B$8*SQRT($B$2)*MC_Shocks!F326)</f>
        <v>572.621122423139</v>
      </c>
      <c r="I329" s="0" t="n">
        <f aca="false">H329*EXP((Inputs!$B$6-Inputs!$B$7-0.5*Inputs!$B$8^2)*$B$2+Inputs!$B$8*SQRT($B$2)*MC_Shocks!G326)</f>
        <v>576.577965682634</v>
      </c>
      <c r="J329" s="0" t="n">
        <f aca="false">I329*EXP((Inputs!$B$6-Inputs!$B$7-0.5*Inputs!$B$8^2)*$B$2+Inputs!$B$8*SQRT($B$2)*MC_Shocks!H326)</f>
        <v>576.46968496033</v>
      </c>
      <c r="K329" s="0" t="n">
        <f aca="false">J329*EXP((Inputs!$B$6-Inputs!$B$7-0.5*Inputs!$B$8^2)*$B$2+Inputs!$B$8*SQRT($B$2)*MC_Shocks!I326)</f>
        <v>573.548420121894</v>
      </c>
      <c r="L329" s="0" t="n">
        <f aca="false">K329*EXP((Inputs!$B$6-Inputs!$B$7-0.5*Inputs!$B$8^2)*$B$2+Inputs!$B$8*SQRT($B$2)*MC_Shocks!J326)</f>
        <v>581.073937421853</v>
      </c>
      <c r="M329" s="0" t="n">
        <f aca="false">L329*EXP((Inputs!$B$6-Inputs!$B$7-0.5*Inputs!$B$8^2)*$B$2+Inputs!$B$8*SQRT($B$2)*MC_Shocks!K326)</f>
        <v>578.918928295533</v>
      </c>
      <c r="N329" s="0" t="n">
        <f aca="false">M329*EXP((Inputs!$B$6-Inputs!$B$7-0.5*Inputs!$B$8^2)*$B$2+Inputs!$B$8*SQRT($B$2)*MC_Shocks!L326)</f>
        <v>583.839959482864</v>
      </c>
      <c r="O329" s="0" t="n">
        <f aca="false">N329*EXP((Inputs!$B$6-Inputs!$B$7-0.5*Inputs!$B$8^2)*$B$2+Inputs!$B$8*SQRT($B$2)*MC_Shocks!M326)</f>
        <v>580.096301780354</v>
      </c>
      <c r="P329" s="0" t="n">
        <f aca="false">O329*EXP((Inputs!$B$6-Inputs!$B$7-0.5*Inputs!$B$8^2)*$B$2+Inputs!$B$8*SQRT($B$2)*MC_Shocks!N326)</f>
        <v>584.59840712189</v>
      </c>
      <c r="Q329" s="0" t="n">
        <f aca="false">P329*EXP((Inputs!$B$6-Inputs!$B$7-0.5*Inputs!$B$8^2)*$B$2+Inputs!$B$8*SQRT($B$2)*MC_Shocks!O326)</f>
        <v>581.449280293307</v>
      </c>
      <c r="R329" s="0" t="n">
        <f aca="false">Q329*EXP((Inputs!$B$6-Inputs!$B$7-0.5*Inputs!$B$8^2)*$B$2+Inputs!$B$8*SQRT($B$2)*MC_Shocks!P326)</f>
        <v>576.425177115745</v>
      </c>
      <c r="S329" s="0" t="n">
        <f aca="false">R329*EXP((Inputs!$B$6-Inputs!$B$7-0.5*Inputs!$B$8^2)*$B$2+Inputs!$B$8*SQRT($B$2)*MC_Shocks!Q326)</f>
        <v>572.553470018237</v>
      </c>
      <c r="T329" s="0" t="n">
        <f aca="false">S329*EXP((Inputs!$B$6-Inputs!$B$7-0.5*Inputs!$B$8^2)*$B$2+Inputs!$B$8*SQRT($B$2)*MC_Shocks!R326)</f>
        <v>571.467018426862</v>
      </c>
      <c r="U329" s="0" t="n">
        <f aca="false">T329*EXP((Inputs!$B$6-Inputs!$B$7-0.5*Inputs!$B$8^2)*$B$2+Inputs!$B$8*SQRT($B$2)*MC_Shocks!S326)</f>
        <v>572.570573374772</v>
      </c>
      <c r="V329" s="0" t="n">
        <f aca="false">U329*EXP((Inputs!$B$6-Inputs!$B$7-0.5*Inputs!$B$8^2)*$B$2+Inputs!$B$8*SQRT($B$2)*MC_Shocks!T326)</f>
        <v>575.249029501979</v>
      </c>
      <c r="W329" s="0" t="n">
        <f aca="false">V329*EXP((Inputs!$B$6-Inputs!$B$7-0.5*Inputs!$B$8^2)*$B$2+Inputs!$B$8*SQRT($B$2)*MC_Shocks!U326)</f>
        <v>568.62872043833</v>
      </c>
      <c r="X329" s="0" t="n">
        <f aca="false">W329*EXP((Inputs!$B$6-Inputs!$B$7-0.5*Inputs!$B$8^2)*$B$2+Inputs!$B$8*SQRT($B$2)*MC_Shocks!V326)</f>
        <v>571.846789364843</v>
      </c>
      <c r="Y329" s="0" t="n">
        <f aca="false">X329*EXP((Inputs!$B$6-Inputs!$B$7-0.5*Inputs!$B$8^2)*$B$2+Inputs!$B$8*SQRT($B$2)*MC_Shocks!W326)</f>
        <v>576.625170262868</v>
      </c>
      <c r="Z329" s="0" t="n">
        <f aca="false">Y329*EXP((Inputs!$B$6-Inputs!$B$7-0.5*Inputs!$B$8^2)*$B$2+Inputs!$B$8*SQRT($B$2)*MC_Shocks!X326)</f>
        <v>573.643669706153</v>
      </c>
      <c r="AA329" s="0" t="n">
        <f aca="false">Z329*EXP((Inputs!$B$6-Inputs!$B$7-0.5*Inputs!$B$8^2)*$B$2+Inputs!$B$8*SQRT($B$2)*MC_Shocks!Y326)</f>
        <v>577.332564629423</v>
      </c>
      <c r="AB329" s="0" t="n">
        <f aca="false">AA329*EXP((Inputs!$B$6-Inputs!$B$7-0.5*Inputs!$B$8^2)*$B$2+Inputs!$B$8*SQRT($B$2)*MC_Shocks!Z326)</f>
        <v>581.755125919805</v>
      </c>
      <c r="AC329" s="0" t="n">
        <f aca="false">AB329*EXP((Inputs!$B$6-Inputs!$B$7-0.5*Inputs!$B$8^2)*$B$2+Inputs!$B$8*SQRT($B$2)*MC_Shocks!AA326)</f>
        <v>588.511223184615</v>
      </c>
      <c r="AD329" s="0" t="n">
        <f aca="false">AC329*EXP((Inputs!$B$6-Inputs!$B$7-0.5*Inputs!$B$8^2)*$B$2+Inputs!$B$8*SQRT($B$2)*MC_Shocks!AB326)</f>
        <v>590.825806307536</v>
      </c>
      <c r="AE329" s="0" t="n">
        <f aca="false">AD329*EXP((Inputs!$B$6-Inputs!$B$7-0.5*Inputs!$B$8^2)*$B$2+Inputs!$B$8*SQRT($B$2)*MC_Shocks!AC326)</f>
        <v>591.269389147753</v>
      </c>
      <c r="AF329" s="0" t="n">
        <f aca="false">AE329*EXP((Inputs!$B$6-Inputs!$B$7-0.5*Inputs!$B$8^2)*$B$2+Inputs!$B$8*SQRT($B$2)*MC_Shocks!AD326)</f>
        <v>590.185930253967</v>
      </c>
      <c r="AG329" s="0" t="n">
        <f aca="false">AF329*EXP((Inputs!$B$6-Inputs!$B$7-0.5*Inputs!$B$8^2)*$B$2+Inputs!$B$8*SQRT($B$2)*MC_Shocks!AE326)</f>
        <v>585.804007637693</v>
      </c>
      <c r="AH329" s="0" t="n">
        <f aca="false">AG329*EXP((Inputs!$B$6-Inputs!$B$7-0.5*Inputs!$B$8^2)*$B$2+Inputs!$B$8*SQRT($B$2)*MC_Shocks!AF326)</f>
        <v>583.415568405975</v>
      </c>
      <c r="AI329" s="0" t="n">
        <f aca="false">AH329*EXP((Inputs!$B$6-Inputs!$B$7-0.5*Inputs!$B$8^2)*$B$2+Inputs!$B$8*SQRT($B$2)*MC_Shocks!AG326)</f>
        <v>584.354753081603</v>
      </c>
      <c r="AJ329" s="0" t="n">
        <f aca="false">AI329*EXP((Inputs!$B$6-Inputs!$B$7-0.5*Inputs!$B$8^2)*$B$2+Inputs!$B$8*SQRT($B$2)*MC_Shocks!AH326)</f>
        <v>585.329454380727</v>
      </c>
      <c r="AK329" s="0" t="n">
        <f aca="false">AJ329*EXP((Inputs!$B$6-Inputs!$B$7-0.5*Inputs!$B$8^2)*$B$2+Inputs!$B$8*SQRT($B$2)*MC_Shocks!AI326)</f>
        <v>583.020370762445</v>
      </c>
      <c r="AL329" s="0" t="n">
        <f aca="false">AK329*EXP((Inputs!$B$6-Inputs!$B$7-0.5*Inputs!$B$8^2)*$B$2+Inputs!$B$8*SQRT($B$2)*MC_Shocks!AJ326)</f>
        <v>577.218689104393</v>
      </c>
      <c r="AM329" s="0" t="n">
        <f aca="false">AL329*EXP((Inputs!$B$6-Inputs!$B$7-0.5*Inputs!$B$8^2)*$B$2+Inputs!$B$8*SQRT($B$2)*MC_Shocks!AK326)</f>
        <v>576.694975096317</v>
      </c>
      <c r="AN329" s="0" t="n">
        <f aca="false">AM329*EXP((Inputs!$B$6-Inputs!$B$7-0.5*Inputs!$B$8^2)*$B$2+Inputs!$B$8*SQRT($B$2)*MC_Shocks!AL326)</f>
        <v>578.899803621849</v>
      </c>
      <c r="AO329" s="0" t="n">
        <f aca="false">AN329*EXP((Inputs!$B$6-Inputs!$B$7-0.5*Inputs!$B$8^2)*$B$2+Inputs!$B$8*SQRT($B$2)*MC_Shocks!AM326)</f>
        <v>583.532475650899</v>
      </c>
      <c r="AP329" s="0" t="n">
        <f aca="false">AO329*EXP((Inputs!$B$6-Inputs!$B$7-0.5*Inputs!$B$8^2)*$B$2+Inputs!$B$8*SQRT($B$2)*MC_Shocks!AN326)</f>
        <v>590.316711193697</v>
      </c>
      <c r="AQ329" s="0" t="n">
        <f aca="false">AP329*EXP((Inputs!$B$6-Inputs!$B$7-0.5*Inputs!$B$8^2)*$B$2+Inputs!$B$8*SQRT($B$2)*MC_Shocks!AO326)</f>
        <v>587.26022080755</v>
      </c>
      <c r="AR329" s="0" t="n">
        <f aca="false">AQ329*EXP((Inputs!$B$6-Inputs!$B$7-0.5*Inputs!$B$8^2)*$B$2+Inputs!$B$8*SQRT($B$2)*MC_Shocks!AP326)</f>
        <v>584.628892742536</v>
      </c>
      <c r="AS329" s="0" t="n">
        <f aca="false">AR329*EXP((Inputs!$B$6-Inputs!$B$7-0.5*Inputs!$B$8^2)*$B$2+Inputs!$B$8*SQRT($B$2)*MC_Shocks!AQ326)</f>
        <v>582.012194320241</v>
      </c>
      <c r="AT329" s="0" t="n">
        <f aca="false">AS329*EXP((Inputs!$B$6-Inputs!$B$7-0.5*Inputs!$B$8^2)*$B$2+Inputs!$B$8*SQRT($B$2)*MC_Shocks!AR326)</f>
        <v>582.661487067611</v>
      </c>
      <c r="AU329" s="0" t="n">
        <f aca="false">AT329*EXP((Inputs!$B$6-Inputs!$B$7-0.5*Inputs!$B$8^2)*$B$2+Inputs!$B$8*SQRT($B$2)*MC_Shocks!AS326)</f>
        <v>576.248820416754</v>
      </c>
      <c r="AV329" s="0" t="n">
        <f aca="false">AU329*EXP((Inputs!$B$6-Inputs!$B$7-0.5*Inputs!$B$8^2)*$B$2+Inputs!$B$8*SQRT($B$2)*MC_Shocks!AT326)</f>
        <v>578.520723120175</v>
      </c>
      <c r="AW329" s="0" t="n">
        <f aca="false">AV329*EXP((Inputs!$B$6-Inputs!$B$7-0.5*Inputs!$B$8^2)*$B$2+Inputs!$B$8*SQRT($B$2)*MC_Shocks!AU326)</f>
        <v>574.207358188708</v>
      </c>
      <c r="AX329" s="0" t="n">
        <f aca="false">AW329*EXP((Inputs!$B$6-Inputs!$B$7-0.5*Inputs!$B$8^2)*$B$2+Inputs!$B$8*SQRT($B$2)*MC_Shocks!AV326)</f>
        <v>574.438048447709</v>
      </c>
      <c r="AY329" s="0" t="n">
        <f aca="false">AX329*EXP((Inputs!$B$6-Inputs!$B$7-0.5*Inputs!$B$8^2)*$B$2+Inputs!$B$8*SQRT($B$2)*MC_Shocks!AW326)</f>
        <v>577.271449989195</v>
      </c>
      <c r="AZ329" s="0" t="n">
        <f aca="false">AY329*EXP((Inputs!$B$6-Inputs!$B$7-0.5*Inputs!$B$8^2)*$B$2+Inputs!$B$8*SQRT($B$2)*MC_Shocks!AX326)</f>
        <v>574.618541395065</v>
      </c>
      <c r="BA329" s="0" t="n">
        <f aca="false">AZ329*EXP((Inputs!$B$6-Inputs!$B$7-0.5*Inputs!$B$8^2)*$B$2+Inputs!$B$8*SQRT($B$2)*MC_Shocks!AY326)</f>
        <v>572.808305144716</v>
      </c>
      <c r="BB329" s="0" t="n">
        <f aca="false">BA329*EXP((Inputs!$B$6-Inputs!$B$7-0.5*Inputs!$B$8^2)*$B$2+Inputs!$B$8*SQRT($B$2)*MC_Shocks!AZ326)</f>
        <v>571.242373454025</v>
      </c>
      <c r="BC329" s="0" t="n">
        <f aca="false">BB329*EXP((Inputs!$B$6-Inputs!$B$7-0.5*Inputs!$B$8^2)*$B$2+Inputs!$B$8*SQRT($B$2)*MC_Shocks!BA326)</f>
        <v>570.928019138839</v>
      </c>
      <c r="BD329" s="0" t="n">
        <f aca="false">BC329*EXP((Inputs!$B$6-Inputs!$B$7-0.5*Inputs!$B$8^2)*$B$2+Inputs!$B$8*SQRT($B$2)*MC_Shocks!BB326)</f>
        <v>571.153541444495</v>
      </c>
      <c r="BE329" s="0" t="n">
        <f aca="false">BD329*EXP((Inputs!$B$6-Inputs!$B$7-0.5*Inputs!$B$8^2)*$B$2+Inputs!$B$8*SQRT($B$2)*MC_Shocks!BC326)</f>
        <v>560.486714114453</v>
      </c>
      <c r="BF329" s="0" t="n">
        <f aca="false">BE329*EXP((Inputs!$B$6-Inputs!$B$7-0.5*Inputs!$B$8^2)*$B$2+Inputs!$B$8*SQRT($B$2)*MC_Shocks!BD326)</f>
        <v>555.298165463996</v>
      </c>
      <c r="BG329" s="0" t="n">
        <f aca="false">BF329*EXP((Inputs!$B$6-Inputs!$B$7-0.5*Inputs!$B$8^2)*$B$2+Inputs!$B$8*SQRT($B$2)*MC_Shocks!BE326)</f>
        <v>552.175193095606</v>
      </c>
      <c r="BH329" s="0" t="n">
        <f aca="false">BG329*EXP((Inputs!$B$6-Inputs!$B$7-0.5*Inputs!$B$8^2)*$B$2+Inputs!$B$8*SQRT($B$2)*MC_Shocks!BF326)</f>
        <v>551.737728630911</v>
      </c>
      <c r="BI329" s="0" t="n">
        <f aca="false">BH329*EXP((Inputs!$B$6-Inputs!$B$7-0.5*Inputs!$B$8^2)*$B$2+Inputs!$B$8*SQRT($B$2)*MC_Shocks!BG326)</f>
        <v>547.398684276828</v>
      </c>
      <c r="BJ329" s="0" t="n">
        <f aca="false">BI329*EXP((Inputs!$B$6-Inputs!$B$7-0.5*Inputs!$B$8^2)*$B$2+Inputs!$B$8*SQRT($B$2)*MC_Shocks!BH326)</f>
        <v>545.205336749743</v>
      </c>
      <c r="BK329" s="0" t="n">
        <f aca="false">BJ329*EXP((Inputs!$B$6-Inputs!$B$7-0.5*Inputs!$B$8^2)*$B$2+Inputs!$B$8*SQRT($B$2)*MC_Shocks!BI326)</f>
        <v>545.143430254774</v>
      </c>
      <c r="BL329" s="0" t="n">
        <f aca="false">BK329*EXP((Inputs!$B$6-Inputs!$B$7-0.5*Inputs!$B$8^2)*$B$2+Inputs!$B$8*SQRT($B$2)*MC_Shocks!BJ326)</f>
        <v>546.509355539821</v>
      </c>
      <c r="BM329" s="0" t="n">
        <f aca="false">BL329*EXP((Inputs!$B$6-Inputs!$B$7-0.5*Inputs!$B$8^2)*$B$2+Inputs!$B$8*SQRT($B$2)*MC_Shocks!BK326)</f>
        <v>546.911866725072</v>
      </c>
      <c r="BN329" s="0" t="n">
        <f aca="false">AVERAGE(C329:BM329)</f>
        <v>574.863126923756</v>
      </c>
      <c r="BO329" s="0" t="n">
        <f aca="false">MAX(B329:BM329)</f>
        <v>591.269389147753</v>
      </c>
      <c r="BP329" s="0" t="n">
        <f aca="false">MAX(BM329-Inputs!$B$4,0)</f>
        <v>0</v>
      </c>
      <c r="BQ329" s="0" t="n">
        <f aca="false">MAX(Inputs!$B$4-BM329,0)</f>
        <v>28.0881332749278</v>
      </c>
      <c r="BR329" s="0" t="n">
        <f aca="false">MAX(BN329-Inputs!$B$4,0)</f>
        <v>0</v>
      </c>
      <c r="BS329" s="0" t="n">
        <f aca="false">IF(BO329&gt;=Inputs!$B$9,0,MAX(BM329-Inputs!$B$4,0))</f>
        <v>0</v>
      </c>
    </row>
    <row r="330" customFormat="false" ht="15" hidden="false" customHeight="false" outlineLevel="0" collapsed="false">
      <c r="A330" s="0" t="n">
        <v>326</v>
      </c>
      <c r="B330" s="0" t="n">
        <f aca="false">Inputs!$B$3</f>
        <v>574.788024902344</v>
      </c>
      <c r="C330" s="0" t="n">
        <f aca="false">B330*EXP((Inputs!$B$6-Inputs!$B$7-0.5*Inputs!$B$8^2)*$B$2+Inputs!$B$8*SQRT($B$2)*MC_Shocks!A327)</f>
        <v>589.483371547165</v>
      </c>
      <c r="D330" s="0" t="n">
        <f aca="false">C330*EXP((Inputs!$B$6-Inputs!$B$7-0.5*Inputs!$B$8^2)*$B$2+Inputs!$B$8*SQRT($B$2)*MC_Shocks!B327)</f>
        <v>588.554865252788</v>
      </c>
      <c r="E330" s="0" t="n">
        <f aca="false">D330*EXP((Inputs!$B$6-Inputs!$B$7-0.5*Inputs!$B$8^2)*$B$2+Inputs!$B$8*SQRT($B$2)*MC_Shocks!C327)</f>
        <v>590.895711487523</v>
      </c>
      <c r="F330" s="0" t="n">
        <f aca="false">E330*EXP((Inputs!$B$6-Inputs!$B$7-0.5*Inputs!$B$8^2)*$B$2+Inputs!$B$8*SQRT($B$2)*MC_Shocks!D327)</f>
        <v>583.531992879784</v>
      </c>
      <c r="G330" s="0" t="n">
        <f aca="false">F330*EXP((Inputs!$B$6-Inputs!$B$7-0.5*Inputs!$B$8^2)*$B$2+Inputs!$B$8*SQRT($B$2)*MC_Shocks!E327)</f>
        <v>583.49749079497</v>
      </c>
      <c r="H330" s="0" t="n">
        <f aca="false">G330*EXP((Inputs!$B$6-Inputs!$B$7-0.5*Inputs!$B$8^2)*$B$2+Inputs!$B$8*SQRT($B$2)*MC_Shocks!F327)</f>
        <v>589.082640100223</v>
      </c>
      <c r="I330" s="0" t="n">
        <f aca="false">H330*EXP((Inputs!$B$6-Inputs!$B$7-0.5*Inputs!$B$8^2)*$B$2+Inputs!$B$8*SQRT($B$2)*MC_Shocks!G327)</f>
        <v>589.37137607809</v>
      </c>
      <c r="J330" s="0" t="n">
        <f aca="false">I330*EXP((Inputs!$B$6-Inputs!$B$7-0.5*Inputs!$B$8^2)*$B$2+Inputs!$B$8*SQRT($B$2)*MC_Shocks!H327)</f>
        <v>594.338884958459</v>
      </c>
      <c r="K330" s="0" t="n">
        <f aca="false">J330*EXP((Inputs!$B$6-Inputs!$B$7-0.5*Inputs!$B$8^2)*$B$2+Inputs!$B$8*SQRT($B$2)*MC_Shocks!I327)</f>
        <v>592.166873004641</v>
      </c>
      <c r="L330" s="0" t="n">
        <f aca="false">K330*EXP((Inputs!$B$6-Inputs!$B$7-0.5*Inputs!$B$8^2)*$B$2+Inputs!$B$8*SQRT($B$2)*MC_Shocks!J327)</f>
        <v>590.85741567529</v>
      </c>
      <c r="M330" s="0" t="n">
        <f aca="false">L330*EXP((Inputs!$B$6-Inputs!$B$7-0.5*Inputs!$B$8^2)*$B$2+Inputs!$B$8*SQRT($B$2)*MC_Shocks!K327)</f>
        <v>586.440112063889</v>
      </c>
      <c r="N330" s="0" t="n">
        <f aca="false">M330*EXP((Inputs!$B$6-Inputs!$B$7-0.5*Inputs!$B$8^2)*$B$2+Inputs!$B$8*SQRT($B$2)*MC_Shocks!L327)</f>
        <v>590.186692180537</v>
      </c>
      <c r="O330" s="0" t="n">
        <f aca="false">N330*EXP((Inputs!$B$6-Inputs!$B$7-0.5*Inputs!$B$8^2)*$B$2+Inputs!$B$8*SQRT($B$2)*MC_Shocks!M327)</f>
        <v>590.08314876913</v>
      </c>
      <c r="P330" s="0" t="n">
        <f aca="false">O330*EXP((Inputs!$B$6-Inputs!$B$7-0.5*Inputs!$B$8^2)*$B$2+Inputs!$B$8*SQRT($B$2)*MC_Shocks!N327)</f>
        <v>596.563952944254</v>
      </c>
      <c r="Q330" s="0" t="n">
        <f aca="false">P330*EXP((Inputs!$B$6-Inputs!$B$7-0.5*Inputs!$B$8^2)*$B$2+Inputs!$B$8*SQRT($B$2)*MC_Shocks!O327)</f>
        <v>593.309298960029</v>
      </c>
      <c r="R330" s="0" t="n">
        <f aca="false">Q330*EXP((Inputs!$B$6-Inputs!$B$7-0.5*Inputs!$B$8^2)*$B$2+Inputs!$B$8*SQRT($B$2)*MC_Shocks!P327)</f>
        <v>590.927885797677</v>
      </c>
      <c r="S330" s="0" t="n">
        <f aca="false">R330*EXP((Inputs!$B$6-Inputs!$B$7-0.5*Inputs!$B$8^2)*$B$2+Inputs!$B$8*SQRT($B$2)*MC_Shocks!Q327)</f>
        <v>588.663736672806</v>
      </c>
      <c r="T330" s="0" t="n">
        <f aca="false">S330*EXP((Inputs!$B$6-Inputs!$B$7-0.5*Inputs!$B$8^2)*$B$2+Inputs!$B$8*SQRT($B$2)*MC_Shocks!R327)</f>
        <v>588.711705304949</v>
      </c>
      <c r="U330" s="0" t="n">
        <f aca="false">T330*EXP((Inputs!$B$6-Inputs!$B$7-0.5*Inputs!$B$8^2)*$B$2+Inputs!$B$8*SQRT($B$2)*MC_Shocks!S327)</f>
        <v>586.833157152712</v>
      </c>
      <c r="V330" s="0" t="n">
        <f aca="false">U330*EXP((Inputs!$B$6-Inputs!$B$7-0.5*Inputs!$B$8^2)*$B$2+Inputs!$B$8*SQRT($B$2)*MC_Shocks!T327)</f>
        <v>579.466421899745</v>
      </c>
      <c r="W330" s="0" t="n">
        <f aca="false">V330*EXP((Inputs!$B$6-Inputs!$B$7-0.5*Inputs!$B$8^2)*$B$2+Inputs!$B$8*SQRT($B$2)*MC_Shocks!U327)</f>
        <v>580.833236473551</v>
      </c>
      <c r="X330" s="0" t="n">
        <f aca="false">W330*EXP((Inputs!$B$6-Inputs!$B$7-0.5*Inputs!$B$8^2)*$B$2+Inputs!$B$8*SQRT($B$2)*MC_Shocks!V327)</f>
        <v>580.249479478403</v>
      </c>
      <c r="Y330" s="0" t="n">
        <f aca="false">X330*EXP((Inputs!$B$6-Inputs!$B$7-0.5*Inputs!$B$8^2)*$B$2+Inputs!$B$8*SQRT($B$2)*MC_Shocks!W327)</f>
        <v>585.325833991504</v>
      </c>
      <c r="Z330" s="0" t="n">
        <f aca="false">Y330*EXP((Inputs!$B$6-Inputs!$B$7-0.5*Inputs!$B$8^2)*$B$2+Inputs!$B$8*SQRT($B$2)*MC_Shocks!X327)</f>
        <v>589.42700168047</v>
      </c>
      <c r="AA330" s="0" t="n">
        <f aca="false">Z330*EXP((Inputs!$B$6-Inputs!$B$7-0.5*Inputs!$B$8^2)*$B$2+Inputs!$B$8*SQRT($B$2)*MC_Shocks!Y327)</f>
        <v>589.025372563572</v>
      </c>
      <c r="AB330" s="0" t="n">
        <f aca="false">AA330*EXP((Inputs!$B$6-Inputs!$B$7-0.5*Inputs!$B$8^2)*$B$2+Inputs!$B$8*SQRT($B$2)*MC_Shocks!Z327)</f>
        <v>583.944606266168</v>
      </c>
      <c r="AC330" s="0" t="n">
        <f aca="false">AB330*EXP((Inputs!$B$6-Inputs!$B$7-0.5*Inputs!$B$8^2)*$B$2+Inputs!$B$8*SQRT($B$2)*MC_Shocks!AA327)</f>
        <v>585.188208569562</v>
      </c>
      <c r="AD330" s="0" t="n">
        <f aca="false">AC330*EXP((Inputs!$B$6-Inputs!$B$7-0.5*Inputs!$B$8^2)*$B$2+Inputs!$B$8*SQRT($B$2)*MC_Shocks!AB327)</f>
        <v>586.339728979929</v>
      </c>
      <c r="AE330" s="0" t="n">
        <f aca="false">AD330*EXP((Inputs!$B$6-Inputs!$B$7-0.5*Inputs!$B$8^2)*$B$2+Inputs!$B$8*SQRT($B$2)*MC_Shocks!AC327)</f>
        <v>588.290866414409</v>
      </c>
      <c r="AF330" s="0" t="n">
        <f aca="false">AE330*EXP((Inputs!$B$6-Inputs!$B$7-0.5*Inputs!$B$8^2)*$B$2+Inputs!$B$8*SQRT($B$2)*MC_Shocks!AD327)</f>
        <v>590.847547857721</v>
      </c>
      <c r="AG330" s="0" t="n">
        <f aca="false">AF330*EXP((Inputs!$B$6-Inputs!$B$7-0.5*Inputs!$B$8^2)*$B$2+Inputs!$B$8*SQRT($B$2)*MC_Shocks!AE327)</f>
        <v>589.522188355705</v>
      </c>
      <c r="AH330" s="0" t="n">
        <f aca="false">AG330*EXP((Inputs!$B$6-Inputs!$B$7-0.5*Inputs!$B$8^2)*$B$2+Inputs!$B$8*SQRT($B$2)*MC_Shocks!AF327)</f>
        <v>596.622373314595</v>
      </c>
      <c r="AI330" s="0" t="n">
        <f aca="false">AH330*EXP((Inputs!$B$6-Inputs!$B$7-0.5*Inputs!$B$8^2)*$B$2+Inputs!$B$8*SQRT($B$2)*MC_Shocks!AG327)</f>
        <v>590.646120259381</v>
      </c>
      <c r="AJ330" s="0" t="n">
        <f aca="false">AI330*EXP((Inputs!$B$6-Inputs!$B$7-0.5*Inputs!$B$8^2)*$B$2+Inputs!$B$8*SQRT($B$2)*MC_Shocks!AH327)</f>
        <v>593.828260381131</v>
      </c>
      <c r="AK330" s="0" t="n">
        <f aca="false">AJ330*EXP((Inputs!$B$6-Inputs!$B$7-0.5*Inputs!$B$8^2)*$B$2+Inputs!$B$8*SQRT($B$2)*MC_Shocks!AI327)</f>
        <v>590.492922024296</v>
      </c>
      <c r="AL330" s="0" t="n">
        <f aca="false">AK330*EXP((Inputs!$B$6-Inputs!$B$7-0.5*Inputs!$B$8^2)*$B$2+Inputs!$B$8*SQRT($B$2)*MC_Shocks!AJ327)</f>
        <v>596.528384919952</v>
      </c>
      <c r="AM330" s="0" t="n">
        <f aca="false">AL330*EXP((Inputs!$B$6-Inputs!$B$7-0.5*Inputs!$B$8^2)*$B$2+Inputs!$B$8*SQRT($B$2)*MC_Shocks!AK327)</f>
        <v>593.427631359171</v>
      </c>
      <c r="AN330" s="0" t="n">
        <f aca="false">AM330*EXP((Inputs!$B$6-Inputs!$B$7-0.5*Inputs!$B$8^2)*$B$2+Inputs!$B$8*SQRT($B$2)*MC_Shocks!AL327)</f>
        <v>590.32845690087</v>
      </c>
      <c r="AO330" s="0" t="n">
        <f aca="false">AN330*EXP((Inputs!$B$6-Inputs!$B$7-0.5*Inputs!$B$8^2)*$B$2+Inputs!$B$8*SQRT($B$2)*MC_Shocks!AM327)</f>
        <v>588.587475006721</v>
      </c>
      <c r="AP330" s="0" t="n">
        <f aca="false">AO330*EXP((Inputs!$B$6-Inputs!$B$7-0.5*Inputs!$B$8^2)*$B$2+Inputs!$B$8*SQRT($B$2)*MC_Shocks!AN327)</f>
        <v>593.30502728396</v>
      </c>
      <c r="AQ330" s="0" t="n">
        <f aca="false">AP330*EXP((Inputs!$B$6-Inputs!$B$7-0.5*Inputs!$B$8^2)*$B$2+Inputs!$B$8*SQRT($B$2)*MC_Shocks!AO327)</f>
        <v>592.187506282665</v>
      </c>
      <c r="AR330" s="0" t="n">
        <f aca="false">AQ330*EXP((Inputs!$B$6-Inputs!$B$7-0.5*Inputs!$B$8^2)*$B$2+Inputs!$B$8*SQRT($B$2)*MC_Shocks!AP327)</f>
        <v>597.827819113607</v>
      </c>
      <c r="AS330" s="0" t="n">
        <f aca="false">AR330*EXP((Inputs!$B$6-Inputs!$B$7-0.5*Inputs!$B$8^2)*$B$2+Inputs!$B$8*SQRT($B$2)*MC_Shocks!AQ327)</f>
        <v>599.084270388967</v>
      </c>
      <c r="AT330" s="0" t="n">
        <f aca="false">AS330*EXP((Inputs!$B$6-Inputs!$B$7-0.5*Inputs!$B$8^2)*$B$2+Inputs!$B$8*SQRT($B$2)*MC_Shocks!AR327)</f>
        <v>594.267947129696</v>
      </c>
      <c r="AU330" s="0" t="n">
        <f aca="false">AT330*EXP((Inputs!$B$6-Inputs!$B$7-0.5*Inputs!$B$8^2)*$B$2+Inputs!$B$8*SQRT($B$2)*MC_Shocks!AS327)</f>
        <v>590.579601147222</v>
      </c>
      <c r="AV330" s="0" t="n">
        <f aca="false">AU330*EXP((Inputs!$B$6-Inputs!$B$7-0.5*Inputs!$B$8^2)*$B$2+Inputs!$B$8*SQRT($B$2)*MC_Shocks!AT327)</f>
        <v>590.564176605441</v>
      </c>
      <c r="AW330" s="0" t="n">
        <f aca="false">AV330*EXP((Inputs!$B$6-Inputs!$B$7-0.5*Inputs!$B$8^2)*$B$2+Inputs!$B$8*SQRT($B$2)*MC_Shocks!AU327)</f>
        <v>595.204915339064</v>
      </c>
      <c r="AX330" s="0" t="n">
        <f aca="false">AW330*EXP((Inputs!$B$6-Inputs!$B$7-0.5*Inputs!$B$8^2)*$B$2+Inputs!$B$8*SQRT($B$2)*MC_Shocks!AV327)</f>
        <v>592.22027236018</v>
      </c>
      <c r="AY330" s="0" t="n">
        <f aca="false">AX330*EXP((Inputs!$B$6-Inputs!$B$7-0.5*Inputs!$B$8^2)*$B$2+Inputs!$B$8*SQRT($B$2)*MC_Shocks!AW327)</f>
        <v>592.185081967666</v>
      </c>
      <c r="AZ330" s="0" t="n">
        <f aca="false">AY330*EXP((Inputs!$B$6-Inputs!$B$7-0.5*Inputs!$B$8^2)*$B$2+Inputs!$B$8*SQRT($B$2)*MC_Shocks!AX327)</f>
        <v>603.243256183344</v>
      </c>
      <c r="BA330" s="0" t="n">
        <f aca="false">AZ330*EXP((Inputs!$B$6-Inputs!$B$7-0.5*Inputs!$B$8^2)*$B$2+Inputs!$B$8*SQRT($B$2)*MC_Shocks!AY327)</f>
        <v>599.566132499277</v>
      </c>
      <c r="BB330" s="0" t="n">
        <f aca="false">BA330*EXP((Inputs!$B$6-Inputs!$B$7-0.5*Inputs!$B$8^2)*$B$2+Inputs!$B$8*SQRT($B$2)*MC_Shocks!AZ327)</f>
        <v>599.737972293031</v>
      </c>
      <c r="BC330" s="0" t="n">
        <f aca="false">BB330*EXP((Inputs!$B$6-Inputs!$B$7-0.5*Inputs!$B$8^2)*$B$2+Inputs!$B$8*SQRT($B$2)*MC_Shocks!BA327)</f>
        <v>594.100309233103</v>
      </c>
      <c r="BD330" s="0" t="n">
        <f aca="false">BC330*EXP((Inputs!$B$6-Inputs!$B$7-0.5*Inputs!$B$8^2)*$B$2+Inputs!$B$8*SQRT($B$2)*MC_Shocks!BB327)</f>
        <v>599.341313815692</v>
      </c>
      <c r="BE330" s="0" t="n">
        <f aca="false">BD330*EXP((Inputs!$B$6-Inputs!$B$7-0.5*Inputs!$B$8^2)*$B$2+Inputs!$B$8*SQRT($B$2)*MC_Shocks!BC327)</f>
        <v>614.695016693419</v>
      </c>
      <c r="BF330" s="0" t="n">
        <f aca="false">BE330*EXP((Inputs!$B$6-Inputs!$B$7-0.5*Inputs!$B$8^2)*$B$2+Inputs!$B$8*SQRT($B$2)*MC_Shocks!BD327)</f>
        <v>613.393468346079</v>
      </c>
      <c r="BG330" s="0" t="n">
        <f aca="false">BF330*EXP((Inputs!$B$6-Inputs!$B$7-0.5*Inputs!$B$8^2)*$B$2+Inputs!$B$8*SQRT($B$2)*MC_Shocks!BE327)</f>
        <v>612.034080339041</v>
      </c>
      <c r="BH330" s="0" t="n">
        <f aca="false">BG330*EXP((Inputs!$B$6-Inputs!$B$7-0.5*Inputs!$B$8^2)*$B$2+Inputs!$B$8*SQRT($B$2)*MC_Shocks!BF327)</f>
        <v>620.356509162496</v>
      </c>
      <c r="BI330" s="0" t="n">
        <f aca="false">BH330*EXP((Inputs!$B$6-Inputs!$B$7-0.5*Inputs!$B$8^2)*$B$2+Inputs!$B$8*SQRT($B$2)*MC_Shocks!BG327)</f>
        <v>625.249677518083</v>
      </c>
      <c r="BJ330" s="0" t="n">
        <f aca="false">BI330*EXP((Inputs!$B$6-Inputs!$B$7-0.5*Inputs!$B$8^2)*$B$2+Inputs!$B$8*SQRT($B$2)*MC_Shocks!BH327)</f>
        <v>611.789547569948</v>
      </c>
      <c r="BK330" s="0" t="n">
        <f aca="false">BJ330*EXP((Inputs!$B$6-Inputs!$B$7-0.5*Inputs!$B$8^2)*$B$2+Inputs!$B$8*SQRT($B$2)*MC_Shocks!BI327)</f>
        <v>613.332419290658</v>
      </c>
      <c r="BL330" s="0" t="n">
        <f aca="false">BK330*EXP((Inputs!$B$6-Inputs!$B$7-0.5*Inputs!$B$8^2)*$B$2+Inputs!$B$8*SQRT($B$2)*MC_Shocks!BJ327)</f>
        <v>609.84372164798</v>
      </c>
      <c r="BM330" s="0" t="n">
        <f aca="false">BL330*EXP((Inputs!$B$6-Inputs!$B$7-0.5*Inputs!$B$8^2)*$B$2+Inputs!$B$8*SQRT($B$2)*MC_Shocks!BK327)</f>
        <v>613.057490526206</v>
      </c>
      <c r="BN330" s="0" t="n">
        <f aca="false">AVERAGE(C330:BM330)</f>
        <v>594.279205731089</v>
      </c>
      <c r="BO330" s="0" t="n">
        <f aca="false">MAX(B330:BM330)</f>
        <v>625.249677518083</v>
      </c>
      <c r="BP330" s="0" t="n">
        <f aca="false">MAX(BM330-Inputs!$B$4,0)</f>
        <v>38.0574905262055</v>
      </c>
      <c r="BQ330" s="0" t="n">
        <f aca="false">MAX(Inputs!$B$4-BM330,0)</f>
        <v>0</v>
      </c>
      <c r="BR330" s="0" t="n">
        <f aca="false">MAX(BN330-Inputs!$B$4,0)</f>
        <v>19.2792057310887</v>
      </c>
      <c r="BS330" s="0" t="n">
        <f aca="false">IF(BO330&gt;=Inputs!$B$9,0,MAX(BM330-Inputs!$B$4,0))</f>
        <v>0</v>
      </c>
    </row>
    <row r="331" customFormat="false" ht="15" hidden="false" customHeight="false" outlineLevel="0" collapsed="false">
      <c r="A331" s="0" t="n">
        <v>327</v>
      </c>
      <c r="B331" s="0" t="n">
        <f aca="false">Inputs!$B$3</f>
        <v>574.788024902344</v>
      </c>
      <c r="C331" s="0" t="n">
        <f aca="false">B331*EXP((Inputs!$B$6-Inputs!$B$7-0.5*Inputs!$B$8^2)*$B$2+Inputs!$B$8*SQRT($B$2)*MC_Shocks!A328)</f>
        <v>584.453919031959</v>
      </c>
      <c r="D331" s="0" t="n">
        <f aca="false">C331*EXP((Inputs!$B$6-Inputs!$B$7-0.5*Inputs!$B$8^2)*$B$2+Inputs!$B$8*SQRT($B$2)*MC_Shocks!B328)</f>
        <v>585.299053560558</v>
      </c>
      <c r="E331" s="0" t="n">
        <f aca="false">D331*EXP((Inputs!$B$6-Inputs!$B$7-0.5*Inputs!$B$8^2)*$B$2+Inputs!$B$8*SQRT($B$2)*MC_Shocks!C328)</f>
        <v>586.588925721566</v>
      </c>
      <c r="F331" s="0" t="n">
        <f aca="false">E331*EXP((Inputs!$B$6-Inputs!$B$7-0.5*Inputs!$B$8^2)*$B$2+Inputs!$B$8*SQRT($B$2)*MC_Shocks!D328)</f>
        <v>588.508178493632</v>
      </c>
      <c r="G331" s="0" t="n">
        <f aca="false">F331*EXP((Inputs!$B$6-Inputs!$B$7-0.5*Inputs!$B$8^2)*$B$2+Inputs!$B$8*SQRT($B$2)*MC_Shocks!E328)</f>
        <v>589.099201329571</v>
      </c>
      <c r="H331" s="0" t="n">
        <f aca="false">G331*EXP((Inputs!$B$6-Inputs!$B$7-0.5*Inputs!$B$8^2)*$B$2+Inputs!$B$8*SQRT($B$2)*MC_Shocks!F328)</f>
        <v>587.920944428198</v>
      </c>
      <c r="I331" s="0" t="n">
        <f aca="false">H331*EXP((Inputs!$B$6-Inputs!$B$7-0.5*Inputs!$B$8^2)*$B$2+Inputs!$B$8*SQRT($B$2)*MC_Shocks!G328)</f>
        <v>588.677025963828</v>
      </c>
      <c r="J331" s="0" t="n">
        <f aca="false">I331*EXP((Inputs!$B$6-Inputs!$B$7-0.5*Inputs!$B$8^2)*$B$2+Inputs!$B$8*SQRT($B$2)*MC_Shocks!H328)</f>
        <v>594.665658764057</v>
      </c>
      <c r="K331" s="0" t="n">
        <f aca="false">J331*EXP((Inputs!$B$6-Inputs!$B$7-0.5*Inputs!$B$8^2)*$B$2+Inputs!$B$8*SQRT($B$2)*MC_Shocks!I328)</f>
        <v>592.432399187494</v>
      </c>
      <c r="L331" s="0" t="n">
        <f aca="false">K331*EXP((Inputs!$B$6-Inputs!$B$7-0.5*Inputs!$B$8^2)*$B$2+Inputs!$B$8*SQRT($B$2)*MC_Shocks!J328)</f>
        <v>601.721907010385</v>
      </c>
      <c r="M331" s="0" t="n">
        <f aca="false">L331*EXP((Inputs!$B$6-Inputs!$B$7-0.5*Inputs!$B$8^2)*$B$2+Inputs!$B$8*SQRT($B$2)*MC_Shocks!K328)</f>
        <v>611.646880604381</v>
      </c>
      <c r="N331" s="0" t="n">
        <f aca="false">M331*EXP((Inputs!$B$6-Inputs!$B$7-0.5*Inputs!$B$8^2)*$B$2+Inputs!$B$8*SQRT($B$2)*MC_Shocks!L328)</f>
        <v>608.128106471451</v>
      </c>
      <c r="O331" s="0" t="n">
        <f aca="false">N331*EXP((Inputs!$B$6-Inputs!$B$7-0.5*Inputs!$B$8^2)*$B$2+Inputs!$B$8*SQRT($B$2)*MC_Shocks!M328)</f>
        <v>605.744158895283</v>
      </c>
      <c r="P331" s="0" t="n">
        <f aca="false">O331*EXP((Inputs!$B$6-Inputs!$B$7-0.5*Inputs!$B$8^2)*$B$2+Inputs!$B$8*SQRT($B$2)*MC_Shocks!N328)</f>
        <v>606.077193392592</v>
      </c>
      <c r="Q331" s="0" t="n">
        <f aca="false">P331*EXP((Inputs!$B$6-Inputs!$B$7-0.5*Inputs!$B$8^2)*$B$2+Inputs!$B$8*SQRT($B$2)*MC_Shocks!O328)</f>
        <v>612.881573779429</v>
      </c>
      <c r="R331" s="0" t="n">
        <f aca="false">Q331*EXP((Inputs!$B$6-Inputs!$B$7-0.5*Inputs!$B$8^2)*$B$2+Inputs!$B$8*SQRT($B$2)*MC_Shocks!P328)</f>
        <v>616.391234970343</v>
      </c>
      <c r="S331" s="0" t="n">
        <f aca="false">R331*EXP((Inputs!$B$6-Inputs!$B$7-0.5*Inputs!$B$8^2)*$B$2+Inputs!$B$8*SQRT($B$2)*MC_Shocks!Q328)</f>
        <v>617.735622764129</v>
      </c>
      <c r="T331" s="0" t="n">
        <f aca="false">S331*EXP((Inputs!$B$6-Inputs!$B$7-0.5*Inputs!$B$8^2)*$B$2+Inputs!$B$8*SQRT($B$2)*MC_Shocks!R328)</f>
        <v>625.664987021248</v>
      </c>
      <c r="U331" s="0" t="n">
        <f aca="false">T331*EXP((Inputs!$B$6-Inputs!$B$7-0.5*Inputs!$B$8^2)*$B$2+Inputs!$B$8*SQRT($B$2)*MC_Shocks!S328)</f>
        <v>629.403204874653</v>
      </c>
      <c r="V331" s="0" t="n">
        <f aca="false">U331*EXP((Inputs!$B$6-Inputs!$B$7-0.5*Inputs!$B$8^2)*$B$2+Inputs!$B$8*SQRT($B$2)*MC_Shocks!T328)</f>
        <v>626.213578839278</v>
      </c>
      <c r="W331" s="0" t="n">
        <f aca="false">V331*EXP((Inputs!$B$6-Inputs!$B$7-0.5*Inputs!$B$8^2)*$B$2+Inputs!$B$8*SQRT($B$2)*MC_Shocks!U328)</f>
        <v>619.221511903782</v>
      </c>
      <c r="X331" s="0" t="n">
        <f aca="false">W331*EXP((Inputs!$B$6-Inputs!$B$7-0.5*Inputs!$B$8^2)*$B$2+Inputs!$B$8*SQRT($B$2)*MC_Shocks!V328)</f>
        <v>621.343923294735</v>
      </c>
      <c r="Y331" s="0" t="n">
        <f aca="false">X331*EXP((Inputs!$B$6-Inputs!$B$7-0.5*Inputs!$B$8^2)*$B$2+Inputs!$B$8*SQRT($B$2)*MC_Shocks!W328)</f>
        <v>617.684547055311</v>
      </c>
      <c r="Z331" s="0" t="n">
        <f aca="false">Y331*EXP((Inputs!$B$6-Inputs!$B$7-0.5*Inputs!$B$8^2)*$B$2+Inputs!$B$8*SQRT($B$2)*MC_Shocks!X328)</f>
        <v>627.194297532832</v>
      </c>
      <c r="AA331" s="0" t="n">
        <f aca="false">Z331*EXP((Inputs!$B$6-Inputs!$B$7-0.5*Inputs!$B$8^2)*$B$2+Inputs!$B$8*SQRT($B$2)*MC_Shocks!Y328)</f>
        <v>623.980616011152</v>
      </c>
      <c r="AB331" s="0" t="n">
        <f aca="false">AA331*EXP((Inputs!$B$6-Inputs!$B$7-0.5*Inputs!$B$8^2)*$B$2+Inputs!$B$8*SQRT($B$2)*MC_Shocks!Z328)</f>
        <v>628.032127075265</v>
      </c>
      <c r="AC331" s="0" t="n">
        <f aca="false">AB331*EXP((Inputs!$B$6-Inputs!$B$7-0.5*Inputs!$B$8^2)*$B$2+Inputs!$B$8*SQRT($B$2)*MC_Shocks!AA328)</f>
        <v>626.561848324373</v>
      </c>
      <c r="AD331" s="0" t="n">
        <f aca="false">AC331*EXP((Inputs!$B$6-Inputs!$B$7-0.5*Inputs!$B$8^2)*$B$2+Inputs!$B$8*SQRT($B$2)*MC_Shocks!AB328)</f>
        <v>627.853731575628</v>
      </c>
      <c r="AE331" s="0" t="n">
        <f aca="false">AD331*EXP((Inputs!$B$6-Inputs!$B$7-0.5*Inputs!$B$8^2)*$B$2+Inputs!$B$8*SQRT($B$2)*MC_Shocks!AC328)</f>
        <v>621.370027975313</v>
      </c>
      <c r="AF331" s="0" t="n">
        <f aca="false">AE331*EXP((Inputs!$B$6-Inputs!$B$7-0.5*Inputs!$B$8^2)*$B$2+Inputs!$B$8*SQRT($B$2)*MC_Shocks!AD328)</f>
        <v>625.754395293693</v>
      </c>
      <c r="AG331" s="0" t="n">
        <f aca="false">AF331*EXP((Inputs!$B$6-Inputs!$B$7-0.5*Inputs!$B$8^2)*$B$2+Inputs!$B$8*SQRT($B$2)*MC_Shocks!AE328)</f>
        <v>622.705382577118</v>
      </c>
      <c r="AH331" s="0" t="n">
        <f aca="false">AG331*EXP((Inputs!$B$6-Inputs!$B$7-0.5*Inputs!$B$8^2)*$B$2+Inputs!$B$8*SQRT($B$2)*MC_Shocks!AF328)</f>
        <v>624.14652423886</v>
      </c>
      <c r="AI331" s="0" t="n">
        <f aca="false">AH331*EXP((Inputs!$B$6-Inputs!$B$7-0.5*Inputs!$B$8^2)*$B$2+Inputs!$B$8*SQRT($B$2)*MC_Shocks!AG328)</f>
        <v>624.989790364474</v>
      </c>
      <c r="AJ331" s="0" t="n">
        <f aca="false">AI331*EXP((Inputs!$B$6-Inputs!$B$7-0.5*Inputs!$B$8^2)*$B$2+Inputs!$B$8*SQRT($B$2)*MC_Shocks!AH328)</f>
        <v>625.961049339964</v>
      </c>
      <c r="AK331" s="0" t="n">
        <f aca="false">AJ331*EXP((Inputs!$B$6-Inputs!$B$7-0.5*Inputs!$B$8^2)*$B$2+Inputs!$B$8*SQRT($B$2)*MC_Shocks!AI328)</f>
        <v>630.233992515711</v>
      </c>
      <c r="AL331" s="0" t="n">
        <f aca="false">AK331*EXP((Inputs!$B$6-Inputs!$B$7-0.5*Inputs!$B$8^2)*$B$2+Inputs!$B$8*SQRT($B$2)*MC_Shocks!AJ328)</f>
        <v>630.363943940016</v>
      </c>
      <c r="AM331" s="0" t="n">
        <f aca="false">AL331*EXP((Inputs!$B$6-Inputs!$B$7-0.5*Inputs!$B$8^2)*$B$2+Inputs!$B$8*SQRT($B$2)*MC_Shocks!AK328)</f>
        <v>630.736796949686</v>
      </c>
      <c r="AN331" s="0" t="n">
        <f aca="false">AM331*EXP((Inputs!$B$6-Inputs!$B$7-0.5*Inputs!$B$8^2)*$B$2+Inputs!$B$8*SQRT($B$2)*MC_Shocks!AL328)</f>
        <v>629.590264025086</v>
      </c>
      <c r="AO331" s="0" t="n">
        <f aca="false">AN331*EXP((Inputs!$B$6-Inputs!$B$7-0.5*Inputs!$B$8^2)*$B$2+Inputs!$B$8*SQRT($B$2)*MC_Shocks!AM328)</f>
        <v>629.227694057918</v>
      </c>
      <c r="AP331" s="0" t="n">
        <f aca="false">AO331*EXP((Inputs!$B$6-Inputs!$B$7-0.5*Inputs!$B$8^2)*$B$2+Inputs!$B$8*SQRT($B$2)*MC_Shocks!AN328)</f>
        <v>625.315956888344</v>
      </c>
      <c r="AQ331" s="0" t="n">
        <f aca="false">AP331*EXP((Inputs!$B$6-Inputs!$B$7-0.5*Inputs!$B$8^2)*$B$2+Inputs!$B$8*SQRT($B$2)*MC_Shocks!AO328)</f>
        <v>620.810090596298</v>
      </c>
      <c r="AR331" s="0" t="n">
        <f aca="false">AQ331*EXP((Inputs!$B$6-Inputs!$B$7-0.5*Inputs!$B$8^2)*$B$2+Inputs!$B$8*SQRT($B$2)*MC_Shocks!AP328)</f>
        <v>626.06494044693</v>
      </c>
      <c r="AS331" s="0" t="n">
        <f aca="false">AR331*EXP((Inputs!$B$6-Inputs!$B$7-0.5*Inputs!$B$8^2)*$B$2+Inputs!$B$8*SQRT($B$2)*MC_Shocks!AQ328)</f>
        <v>621.823626483116</v>
      </c>
      <c r="AT331" s="0" t="n">
        <f aca="false">AS331*EXP((Inputs!$B$6-Inputs!$B$7-0.5*Inputs!$B$8^2)*$B$2+Inputs!$B$8*SQRT($B$2)*MC_Shocks!AR328)</f>
        <v>627.762545134548</v>
      </c>
      <c r="AU331" s="0" t="n">
        <f aca="false">AT331*EXP((Inputs!$B$6-Inputs!$B$7-0.5*Inputs!$B$8^2)*$B$2+Inputs!$B$8*SQRT($B$2)*MC_Shocks!AS328)</f>
        <v>624.900771802079</v>
      </c>
      <c r="AV331" s="0" t="n">
        <f aca="false">AU331*EXP((Inputs!$B$6-Inputs!$B$7-0.5*Inputs!$B$8^2)*$B$2+Inputs!$B$8*SQRT($B$2)*MC_Shocks!AT328)</f>
        <v>621.894731300277</v>
      </c>
      <c r="AW331" s="0" t="n">
        <f aca="false">AV331*EXP((Inputs!$B$6-Inputs!$B$7-0.5*Inputs!$B$8^2)*$B$2+Inputs!$B$8*SQRT($B$2)*MC_Shocks!AU328)</f>
        <v>631.455559361505</v>
      </c>
      <c r="AX331" s="0" t="n">
        <f aca="false">AW331*EXP((Inputs!$B$6-Inputs!$B$7-0.5*Inputs!$B$8^2)*$B$2+Inputs!$B$8*SQRT($B$2)*MC_Shocks!AV328)</f>
        <v>631.049491657715</v>
      </c>
      <c r="AY331" s="0" t="n">
        <f aca="false">AX331*EXP((Inputs!$B$6-Inputs!$B$7-0.5*Inputs!$B$8^2)*$B$2+Inputs!$B$8*SQRT($B$2)*MC_Shocks!AW328)</f>
        <v>633.458939441991</v>
      </c>
      <c r="AZ331" s="0" t="n">
        <f aca="false">AY331*EXP((Inputs!$B$6-Inputs!$B$7-0.5*Inputs!$B$8^2)*$B$2+Inputs!$B$8*SQRT($B$2)*MC_Shocks!AX328)</f>
        <v>637.343505391405</v>
      </c>
      <c r="BA331" s="0" t="n">
        <f aca="false">AZ331*EXP((Inputs!$B$6-Inputs!$B$7-0.5*Inputs!$B$8^2)*$B$2+Inputs!$B$8*SQRT($B$2)*MC_Shocks!AY328)</f>
        <v>630.609513891314</v>
      </c>
      <c r="BB331" s="0" t="n">
        <f aca="false">BA331*EXP((Inputs!$B$6-Inputs!$B$7-0.5*Inputs!$B$8^2)*$B$2+Inputs!$B$8*SQRT($B$2)*MC_Shocks!AZ328)</f>
        <v>633.947899031037</v>
      </c>
      <c r="BC331" s="0" t="n">
        <f aca="false">BB331*EXP((Inputs!$B$6-Inputs!$B$7-0.5*Inputs!$B$8^2)*$B$2+Inputs!$B$8*SQRT($B$2)*MC_Shocks!BA328)</f>
        <v>638.076420364027</v>
      </c>
      <c r="BD331" s="0" t="n">
        <f aca="false">BC331*EXP((Inputs!$B$6-Inputs!$B$7-0.5*Inputs!$B$8^2)*$B$2+Inputs!$B$8*SQRT($B$2)*MC_Shocks!BB328)</f>
        <v>637.753535054751</v>
      </c>
      <c r="BE331" s="0" t="n">
        <f aca="false">BD331*EXP((Inputs!$B$6-Inputs!$B$7-0.5*Inputs!$B$8^2)*$B$2+Inputs!$B$8*SQRT($B$2)*MC_Shocks!BC328)</f>
        <v>634.354198421059</v>
      </c>
      <c r="BF331" s="0" t="n">
        <f aca="false">BE331*EXP((Inputs!$B$6-Inputs!$B$7-0.5*Inputs!$B$8^2)*$B$2+Inputs!$B$8*SQRT($B$2)*MC_Shocks!BD328)</f>
        <v>635.127325536029</v>
      </c>
      <c r="BG331" s="0" t="n">
        <f aca="false">BF331*EXP((Inputs!$B$6-Inputs!$B$7-0.5*Inputs!$B$8^2)*$B$2+Inputs!$B$8*SQRT($B$2)*MC_Shocks!BE328)</f>
        <v>629.337102483741</v>
      </c>
      <c r="BH331" s="0" t="n">
        <f aca="false">BG331*EXP((Inputs!$B$6-Inputs!$B$7-0.5*Inputs!$B$8^2)*$B$2+Inputs!$B$8*SQRT($B$2)*MC_Shocks!BF328)</f>
        <v>626.750895378645</v>
      </c>
      <c r="BI331" s="0" t="n">
        <f aca="false">BH331*EXP((Inputs!$B$6-Inputs!$B$7-0.5*Inputs!$B$8^2)*$B$2+Inputs!$B$8*SQRT($B$2)*MC_Shocks!BG328)</f>
        <v>637.735205484385</v>
      </c>
      <c r="BJ331" s="0" t="n">
        <f aca="false">BI331*EXP((Inputs!$B$6-Inputs!$B$7-0.5*Inputs!$B$8^2)*$B$2+Inputs!$B$8*SQRT($B$2)*MC_Shocks!BH328)</f>
        <v>640.479892399739</v>
      </c>
      <c r="BK331" s="0" t="n">
        <f aca="false">BJ331*EXP((Inputs!$B$6-Inputs!$B$7-0.5*Inputs!$B$8^2)*$B$2+Inputs!$B$8*SQRT($B$2)*MC_Shocks!BI328)</f>
        <v>643.401615970226</v>
      </c>
      <c r="BL331" s="0" t="n">
        <f aca="false">BK331*EXP((Inputs!$B$6-Inputs!$B$7-0.5*Inputs!$B$8^2)*$B$2+Inputs!$B$8*SQRT($B$2)*MC_Shocks!BJ328)</f>
        <v>641.020028657955</v>
      </c>
      <c r="BM331" s="0" t="n">
        <f aca="false">BL331*EXP((Inputs!$B$6-Inputs!$B$7-0.5*Inputs!$B$8^2)*$B$2+Inputs!$B$8*SQRT($B$2)*MC_Shocks!BK328)</f>
        <v>654.56939117978</v>
      </c>
      <c r="BN331" s="0" t="n">
        <f aca="false">AVERAGE(C331:BM331)</f>
        <v>621.130942881141</v>
      </c>
      <c r="BO331" s="0" t="n">
        <f aca="false">MAX(B331:BM331)</f>
        <v>654.56939117978</v>
      </c>
      <c r="BP331" s="0" t="n">
        <f aca="false">MAX(BM331-Inputs!$B$4,0)</f>
        <v>79.5693911797802</v>
      </c>
      <c r="BQ331" s="0" t="n">
        <f aca="false">MAX(Inputs!$B$4-BM331,0)</f>
        <v>0</v>
      </c>
      <c r="BR331" s="0" t="n">
        <f aca="false">MAX(BN331-Inputs!$B$4,0)</f>
        <v>46.1309428811405</v>
      </c>
      <c r="BS331" s="0" t="n">
        <f aca="false">IF(BO331&gt;=Inputs!$B$9,0,MAX(BM331-Inputs!$B$4,0))</f>
        <v>0</v>
      </c>
    </row>
    <row r="332" customFormat="false" ht="15" hidden="false" customHeight="false" outlineLevel="0" collapsed="false">
      <c r="A332" s="0" t="n">
        <v>328</v>
      </c>
      <c r="B332" s="0" t="n">
        <f aca="false">Inputs!$B$3</f>
        <v>574.788024902344</v>
      </c>
      <c r="C332" s="0" t="n">
        <f aca="false">B332*EXP((Inputs!$B$6-Inputs!$B$7-0.5*Inputs!$B$8^2)*$B$2+Inputs!$B$8*SQRT($B$2)*MC_Shocks!A329)</f>
        <v>563.334986376565</v>
      </c>
      <c r="D332" s="0" t="n">
        <f aca="false">C332*EXP((Inputs!$B$6-Inputs!$B$7-0.5*Inputs!$B$8^2)*$B$2+Inputs!$B$8*SQRT($B$2)*MC_Shocks!B329)</f>
        <v>561.019784879725</v>
      </c>
      <c r="E332" s="0" t="n">
        <f aca="false">D332*EXP((Inputs!$B$6-Inputs!$B$7-0.5*Inputs!$B$8^2)*$B$2+Inputs!$B$8*SQRT($B$2)*MC_Shocks!C329)</f>
        <v>560.410452365926</v>
      </c>
      <c r="F332" s="0" t="n">
        <f aca="false">E332*EXP((Inputs!$B$6-Inputs!$B$7-0.5*Inputs!$B$8^2)*$B$2+Inputs!$B$8*SQRT($B$2)*MC_Shocks!D329)</f>
        <v>555.234453359796</v>
      </c>
      <c r="G332" s="0" t="n">
        <f aca="false">F332*EXP((Inputs!$B$6-Inputs!$B$7-0.5*Inputs!$B$8^2)*$B$2+Inputs!$B$8*SQRT($B$2)*MC_Shocks!E329)</f>
        <v>545.058252674364</v>
      </c>
      <c r="H332" s="0" t="n">
        <f aca="false">G332*EXP((Inputs!$B$6-Inputs!$B$7-0.5*Inputs!$B$8^2)*$B$2+Inputs!$B$8*SQRT($B$2)*MC_Shocks!F329)</f>
        <v>541.357245149621</v>
      </c>
      <c r="I332" s="0" t="n">
        <f aca="false">H332*EXP((Inputs!$B$6-Inputs!$B$7-0.5*Inputs!$B$8^2)*$B$2+Inputs!$B$8*SQRT($B$2)*MC_Shocks!G329)</f>
        <v>537.348485915587</v>
      </c>
      <c r="J332" s="0" t="n">
        <f aca="false">I332*EXP((Inputs!$B$6-Inputs!$B$7-0.5*Inputs!$B$8^2)*$B$2+Inputs!$B$8*SQRT($B$2)*MC_Shocks!H329)</f>
        <v>536.842310519866</v>
      </c>
      <c r="K332" s="0" t="n">
        <f aca="false">J332*EXP((Inputs!$B$6-Inputs!$B$7-0.5*Inputs!$B$8^2)*$B$2+Inputs!$B$8*SQRT($B$2)*MC_Shocks!I329)</f>
        <v>537.496070050897</v>
      </c>
      <c r="L332" s="0" t="n">
        <f aca="false">K332*EXP((Inputs!$B$6-Inputs!$B$7-0.5*Inputs!$B$8^2)*$B$2+Inputs!$B$8*SQRT($B$2)*MC_Shocks!J329)</f>
        <v>539.579559538576</v>
      </c>
      <c r="M332" s="0" t="n">
        <f aca="false">L332*EXP((Inputs!$B$6-Inputs!$B$7-0.5*Inputs!$B$8^2)*$B$2+Inputs!$B$8*SQRT($B$2)*MC_Shocks!K329)</f>
        <v>543.178548650282</v>
      </c>
      <c r="N332" s="0" t="n">
        <f aca="false">M332*EXP((Inputs!$B$6-Inputs!$B$7-0.5*Inputs!$B$8^2)*$B$2+Inputs!$B$8*SQRT($B$2)*MC_Shocks!L329)</f>
        <v>546.198503132503</v>
      </c>
      <c r="O332" s="0" t="n">
        <f aca="false">N332*EXP((Inputs!$B$6-Inputs!$B$7-0.5*Inputs!$B$8^2)*$B$2+Inputs!$B$8*SQRT($B$2)*MC_Shocks!M329)</f>
        <v>552.133963320295</v>
      </c>
      <c r="P332" s="0" t="n">
        <f aca="false">O332*EXP((Inputs!$B$6-Inputs!$B$7-0.5*Inputs!$B$8^2)*$B$2+Inputs!$B$8*SQRT($B$2)*MC_Shocks!N329)</f>
        <v>552.51849999295</v>
      </c>
      <c r="Q332" s="0" t="n">
        <f aca="false">P332*EXP((Inputs!$B$6-Inputs!$B$7-0.5*Inputs!$B$8^2)*$B$2+Inputs!$B$8*SQRT($B$2)*MC_Shocks!O329)</f>
        <v>560.004963371552</v>
      </c>
      <c r="R332" s="0" t="n">
        <f aca="false">Q332*EXP((Inputs!$B$6-Inputs!$B$7-0.5*Inputs!$B$8^2)*$B$2+Inputs!$B$8*SQRT($B$2)*MC_Shocks!P329)</f>
        <v>559.210205668142</v>
      </c>
      <c r="S332" s="0" t="n">
        <f aca="false">R332*EXP((Inputs!$B$6-Inputs!$B$7-0.5*Inputs!$B$8^2)*$B$2+Inputs!$B$8*SQRT($B$2)*MC_Shocks!Q329)</f>
        <v>559.424165190321</v>
      </c>
      <c r="T332" s="0" t="n">
        <f aca="false">S332*EXP((Inputs!$B$6-Inputs!$B$7-0.5*Inputs!$B$8^2)*$B$2+Inputs!$B$8*SQRT($B$2)*MC_Shocks!R329)</f>
        <v>558.82517260068</v>
      </c>
      <c r="U332" s="0" t="n">
        <f aca="false">T332*EXP((Inputs!$B$6-Inputs!$B$7-0.5*Inputs!$B$8^2)*$B$2+Inputs!$B$8*SQRT($B$2)*MC_Shocks!S329)</f>
        <v>561.197588433861</v>
      </c>
      <c r="V332" s="0" t="n">
        <f aca="false">U332*EXP((Inputs!$B$6-Inputs!$B$7-0.5*Inputs!$B$8^2)*$B$2+Inputs!$B$8*SQRT($B$2)*MC_Shocks!T329)</f>
        <v>547.717019343422</v>
      </c>
      <c r="W332" s="0" t="n">
        <f aca="false">V332*EXP((Inputs!$B$6-Inputs!$B$7-0.5*Inputs!$B$8^2)*$B$2+Inputs!$B$8*SQRT($B$2)*MC_Shocks!U329)</f>
        <v>541.890172349121</v>
      </c>
      <c r="X332" s="0" t="n">
        <f aca="false">W332*EXP((Inputs!$B$6-Inputs!$B$7-0.5*Inputs!$B$8^2)*$B$2+Inputs!$B$8*SQRT($B$2)*MC_Shocks!V329)</f>
        <v>547.318325838792</v>
      </c>
      <c r="Y332" s="0" t="n">
        <f aca="false">X332*EXP((Inputs!$B$6-Inputs!$B$7-0.5*Inputs!$B$8^2)*$B$2+Inputs!$B$8*SQRT($B$2)*MC_Shocks!W329)</f>
        <v>546.359714145864</v>
      </c>
      <c r="Z332" s="0" t="n">
        <f aca="false">Y332*EXP((Inputs!$B$6-Inputs!$B$7-0.5*Inputs!$B$8^2)*$B$2+Inputs!$B$8*SQRT($B$2)*MC_Shocks!X329)</f>
        <v>549.053118951837</v>
      </c>
      <c r="AA332" s="0" t="n">
        <f aca="false">Z332*EXP((Inputs!$B$6-Inputs!$B$7-0.5*Inputs!$B$8^2)*$B$2+Inputs!$B$8*SQRT($B$2)*MC_Shocks!Y329)</f>
        <v>553.541844142656</v>
      </c>
      <c r="AB332" s="0" t="n">
        <f aca="false">AA332*EXP((Inputs!$B$6-Inputs!$B$7-0.5*Inputs!$B$8^2)*$B$2+Inputs!$B$8*SQRT($B$2)*MC_Shocks!Z329)</f>
        <v>559.510567869088</v>
      </c>
      <c r="AC332" s="0" t="n">
        <f aca="false">AB332*EXP((Inputs!$B$6-Inputs!$B$7-0.5*Inputs!$B$8^2)*$B$2+Inputs!$B$8*SQRT($B$2)*MC_Shocks!AA329)</f>
        <v>557.648025791386</v>
      </c>
      <c r="AD332" s="0" t="n">
        <f aca="false">AC332*EXP((Inputs!$B$6-Inputs!$B$7-0.5*Inputs!$B$8^2)*$B$2+Inputs!$B$8*SQRT($B$2)*MC_Shocks!AB329)</f>
        <v>560.723366319112</v>
      </c>
      <c r="AE332" s="0" t="n">
        <f aca="false">AD332*EXP((Inputs!$B$6-Inputs!$B$7-0.5*Inputs!$B$8^2)*$B$2+Inputs!$B$8*SQRT($B$2)*MC_Shocks!AC329)</f>
        <v>556.487259999081</v>
      </c>
      <c r="AF332" s="0" t="n">
        <f aca="false">AE332*EXP((Inputs!$B$6-Inputs!$B$7-0.5*Inputs!$B$8^2)*$B$2+Inputs!$B$8*SQRT($B$2)*MC_Shocks!AD329)</f>
        <v>552.169447651497</v>
      </c>
      <c r="AG332" s="0" t="n">
        <f aca="false">AF332*EXP((Inputs!$B$6-Inputs!$B$7-0.5*Inputs!$B$8^2)*$B$2+Inputs!$B$8*SQRT($B$2)*MC_Shocks!AE329)</f>
        <v>546.235438071161</v>
      </c>
      <c r="AH332" s="0" t="n">
        <f aca="false">AG332*EXP((Inputs!$B$6-Inputs!$B$7-0.5*Inputs!$B$8^2)*$B$2+Inputs!$B$8*SQRT($B$2)*MC_Shocks!AF329)</f>
        <v>549.993448717583</v>
      </c>
      <c r="AI332" s="0" t="n">
        <f aca="false">AH332*EXP((Inputs!$B$6-Inputs!$B$7-0.5*Inputs!$B$8^2)*$B$2+Inputs!$B$8*SQRT($B$2)*MC_Shocks!AG329)</f>
        <v>547.974984732364</v>
      </c>
      <c r="AJ332" s="0" t="n">
        <f aca="false">AI332*EXP((Inputs!$B$6-Inputs!$B$7-0.5*Inputs!$B$8^2)*$B$2+Inputs!$B$8*SQRT($B$2)*MC_Shocks!AH329)</f>
        <v>545.283984102619</v>
      </c>
      <c r="AK332" s="0" t="n">
        <f aca="false">AJ332*EXP((Inputs!$B$6-Inputs!$B$7-0.5*Inputs!$B$8^2)*$B$2+Inputs!$B$8*SQRT($B$2)*MC_Shocks!AI329)</f>
        <v>547.390638867193</v>
      </c>
      <c r="AL332" s="0" t="n">
        <f aca="false">AK332*EXP((Inputs!$B$6-Inputs!$B$7-0.5*Inputs!$B$8^2)*$B$2+Inputs!$B$8*SQRT($B$2)*MC_Shocks!AJ329)</f>
        <v>550.804237355383</v>
      </c>
      <c r="AM332" s="0" t="n">
        <f aca="false">AL332*EXP((Inputs!$B$6-Inputs!$B$7-0.5*Inputs!$B$8^2)*$B$2+Inputs!$B$8*SQRT($B$2)*MC_Shocks!AK329)</f>
        <v>543.867430374715</v>
      </c>
      <c r="AN332" s="0" t="n">
        <f aca="false">AM332*EXP((Inputs!$B$6-Inputs!$B$7-0.5*Inputs!$B$8^2)*$B$2+Inputs!$B$8*SQRT($B$2)*MC_Shocks!AL329)</f>
        <v>542.938001014126</v>
      </c>
      <c r="AO332" s="0" t="n">
        <f aca="false">AN332*EXP((Inputs!$B$6-Inputs!$B$7-0.5*Inputs!$B$8^2)*$B$2+Inputs!$B$8*SQRT($B$2)*MC_Shocks!AM329)</f>
        <v>540.256677413023</v>
      </c>
      <c r="AP332" s="0" t="n">
        <f aca="false">AO332*EXP((Inputs!$B$6-Inputs!$B$7-0.5*Inputs!$B$8^2)*$B$2+Inputs!$B$8*SQRT($B$2)*MC_Shocks!AN329)</f>
        <v>543.842770252645</v>
      </c>
      <c r="AQ332" s="0" t="n">
        <f aca="false">AP332*EXP((Inputs!$B$6-Inputs!$B$7-0.5*Inputs!$B$8^2)*$B$2+Inputs!$B$8*SQRT($B$2)*MC_Shocks!AO329)</f>
        <v>549.180432203719</v>
      </c>
      <c r="AR332" s="0" t="n">
        <f aca="false">AQ332*EXP((Inputs!$B$6-Inputs!$B$7-0.5*Inputs!$B$8^2)*$B$2+Inputs!$B$8*SQRT($B$2)*MC_Shocks!AP329)</f>
        <v>551.718964407593</v>
      </c>
      <c r="AS332" s="0" t="n">
        <f aca="false">AR332*EXP((Inputs!$B$6-Inputs!$B$7-0.5*Inputs!$B$8^2)*$B$2+Inputs!$B$8*SQRT($B$2)*MC_Shocks!AQ329)</f>
        <v>552.31414006393</v>
      </c>
      <c r="AT332" s="0" t="n">
        <f aca="false">AS332*EXP((Inputs!$B$6-Inputs!$B$7-0.5*Inputs!$B$8^2)*$B$2+Inputs!$B$8*SQRT($B$2)*MC_Shocks!AR329)</f>
        <v>557.049286822069</v>
      </c>
      <c r="AU332" s="0" t="n">
        <f aca="false">AT332*EXP((Inputs!$B$6-Inputs!$B$7-0.5*Inputs!$B$8^2)*$B$2+Inputs!$B$8*SQRT($B$2)*MC_Shocks!AS329)</f>
        <v>557.14534499433</v>
      </c>
      <c r="AV332" s="0" t="n">
        <f aca="false">AU332*EXP((Inputs!$B$6-Inputs!$B$7-0.5*Inputs!$B$8^2)*$B$2+Inputs!$B$8*SQRT($B$2)*MC_Shocks!AT329)</f>
        <v>564.711692368445</v>
      </c>
      <c r="AW332" s="0" t="n">
        <f aca="false">AV332*EXP((Inputs!$B$6-Inputs!$B$7-0.5*Inputs!$B$8^2)*$B$2+Inputs!$B$8*SQRT($B$2)*MC_Shocks!AU329)</f>
        <v>569.805424560149</v>
      </c>
      <c r="AX332" s="0" t="n">
        <f aca="false">AW332*EXP((Inputs!$B$6-Inputs!$B$7-0.5*Inputs!$B$8^2)*$B$2+Inputs!$B$8*SQRT($B$2)*MC_Shocks!AV329)</f>
        <v>566.834263685277</v>
      </c>
      <c r="AY332" s="0" t="n">
        <f aca="false">AX332*EXP((Inputs!$B$6-Inputs!$B$7-0.5*Inputs!$B$8^2)*$B$2+Inputs!$B$8*SQRT($B$2)*MC_Shocks!AW329)</f>
        <v>564.178921657462</v>
      </c>
      <c r="AZ332" s="0" t="n">
        <f aca="false">AY332*EXP((Inputs!$B$6-Inputs!$B$7-0.5*Inputs!$B$8^2)*$B$2+Inputs!$B$8*SQRT($B$2)*MC_Shocks!AX329)</f>
        <v>565.988923925435</v>
      </c>
      <c r="BA332" s="0" t="n">
        <f aca="false">AZ332*EXP((Inputs!$B$6-Inputs!$B$7-0.5*Inputs!$B$8^2)*$B$2+Inputs!$B$8*SQRT($B$2)*MC_Shocks!AY329)</f>
        <v>570.630974414393</v>
      </c>
      <c r="BB332" s="0" t="n">
        <f aca="false">BA332*EXP((Inputs!$B$6-Inputs!$B$7-0.5*Inputs!$B$8^2)*$B$2+Inputs!$B$8*SQRT($B$2)*MC_Shocks!AZ329)</f>
        <v>575.355091855848</v>
      </c>
      <c r="BC332" s="0" t="n">
        <f aca="false">BB332*EXP((Inputs!$B$6-Inputs!$B$7-0.5*Inputs!$B$8^2)*$B$2+Inputs!$B$8*SQRT($B$2)*MC_Shocks!BA329)</f>
        <v>577.11574908589</v>
      </c>
      <c r="BD332" s="0" t="n">
        <f aca="false">BC332*EXP((Inputs!$B$6-Inputs!$B$7-0.5*Inputs!$B$8^2)*$B$2+Inputs!$B$8*SQRT($B$2)*MC_Shocks!BB329)</f>
        <v>574.226684483124</v>
      </c>
      <c r="BE332" s="0" t="n">
        <f aca="false">BD332*EXP((Inputs!$B$6-Inputs!$B$7-0.5*Inputs!$B$8^2)*$B$2+Inputs!$B$8*SQRT($B$2)*MC_Shocks!BC329)</f>
        <v>570.0675313861</v>
      </c>
      <c r="BF332" s="0" t="n">
        <f aca="false">BE332*EXP((Inputs!$B$6-Inputs!$B$7-0.5*Inputs!$B$8^2)*$B$2+Inputs!$B$8*SQRT($B$2)*MC_Shocks!BD329)</f>
        <v>572.371424698663</v>
      </c>
      <c r="BG332" s="0" t="n">
        <f aca="false">BF332*EXP((Inputs!$B$6-Inputs!$B$7-0.5*Inputs!$B$8^2)*$B$2+Inputs!$B$8*SQRT($B$2)*MC_Shocks!BE329)</f>
        <v>577.687498627488</v>
      </c>
      <c r="BH332" s="0" t="n">
        <f aca="false">BG332*EXP((Inputs!$B$6-Inputs!$B$7-0.5*Inputs!$B$8^2)*$B$2+Inputs!$B$8*SQRT($B$2)*MC_Shocks!BF329)</f>
        <v>576.515714178845</v>
      </c>
      <c r="BI332" s="0" t="n">
        <f aca="false">BH332*EXP((Inputs!$B$6-Inputs!$B$7-0.5*Inputs!$B$8^2)*$B$2+Inputs!$B$8*SQRT($B$2)*MC_Shocks!BG329)</f>
        <v>580.349202556946</v>
      </c>
      <c r="BJ332" s="0" t="n">
        <f aca="false">BI332*EXP((Inputs!$B$6-Inputs!$B$7-0.5*Inputs!$B$8^2)*$B$2+Inputs!$B$8*SQRT($B$2)*MC_Shocks!BH329)</f>
        <v>582.795062013765</v>
      </c>
      <c r="BK332" s="0" t="n">
        <f aca="false">BJ332*EXP((Inputs!$B$6-Inputs!$B$7-0.5*Inputs!$B$8^2)*$B$2+Inputs!$B$8*SQRT($B$2)*MC_Shocks!BI329)</f>
        <v>576.754422862825</v>
      </c>
      <c r="BL332" s="0" t="n">
        <f aca="false">BK332*EXP((Inputs!$B$6-Inputs!$B$7-0.5*Inputs!$B$8^2)*$B$2+Inputs!$B$8*SQRT($B$2)*MC_Shocks!BJ329)</f>
        <v>573.036502523283</v>
      </c>
      <c r="BM332" s="0" t="n">
        <f aca="false">BL332*EXP((Inputs!$B$6-Inputs!$B$7-0.5*Inputs!$B$8^2)*$B$2+Inputs!$B$8*SQRT($B$2)*MC_Shocks!BK329)</f>
        <v>572.372808722774</v>
      </c>
      <c r="BN332" s="0" t="n">
        <f aca="false">AVERAGE(C332:BM332)</f>
        <v>556.818821374485</v>
      </c>
      <c r="BO332" s="0" t="n">
        <f aca="false">MAX(B332:BM332)</f>
        <v>582.795062013765</v>
      </c>
      <c r="BP332" s="0" t="n">
        <f aca="false">MAX(BM332-Inputs!$B$4,0)</f>
        <v>0</v>
      </c>
      <c r="BQ332" s="0" t="n">
        <f aca="false">MAX(Inputs!$B$4-BM332,0)</f>
        <v>2.62719127722562</v>
      </c>
      <c r="BR332" s="0" t="n">
        <f aca="false">MAX(BN332-Inputs!$B$4,0)</f>
        <v>0</v>
      </c>
      <c r="BS332" s="0" t="n">
        <f aca="false">IF(BO332&gt;=Inputs!$B$9,0,MAX(BM332-Inputs!$B$4,0))</f>
        <v>0</v>
      </c>
    </row>
    <row r="333" customFormat="false" ht="15" hidden="false" customHeight="false" outlineLevel="0" collapsed="false">
      <c r="A333" s="0" t="n">
        <v>329</v>
      </c>
      <c r="B333" s="0" t="n">
        <f aca="false">Inputs!$B$3</f>
        <v>574.788024902344</v>
      </c>
      <c r="C333" s="0" t="n">
        <f aca="false">B333*EXP((Inputs!$B$6-Inputs!$B$7-0.5*Inputs!$B$8^2)*$B$2+Inputs!$B$8*SQRT($B$2)*MC_Shocks!A330)</f>
        <v>580.671813290826</v>
      </c>
      <c r="D333" s="0" t="n">
        <f aca="false">C333*EXP((Inputs!$B$6-Inputs!$B$7-0.5*Inputs!$B$8^2)*$B$2+Inputs!$B$8*SQRT($B$2)*MC_Shocks!B330)</f>
        <v>579.753526552411</v>
      </c>
      <c r="E333" s="0" t="n">
        <f aca="false">D333*EXP((Inputs!$B$6-Inputs!$B$7-0.5*Inputs!$B$8^2)*$B$2+Inputs!$B$8*SQRT($B$2)*MC_Shocks!C330)</f>
        <v>574.94096611103</v>
      </c>
      <c r="F333" s="0" t="n">
        <f aca="false">E333*EXP((Inputs!$B$6-Inputs!$B$7-0.5*Inputs!$B$8^2)*$B$2+Inputs!$B$8*SQRT($B$2)*MC_Shocks!D330)</f>
        <v>576.71117782411</v>
      </c>
      <c r="G333" s="0" t="n">
        <f aca="false">F333*EXP((Inputs!$B$6-Inputs!$B$7-0.5*Inputs!$B$8^2)*$B$2+Inputs!$B$8*SQRT($B$2)*MC_Shocks!E330)</f>
        <v>570.616625473669</v>
      </c>
      <c r="H333" s="0" t="n">
        <f aca="false">G333*EXP((Inputs!$B$6-Inputs!$B$7-0.5*Inputs!$B$8^2)*$B$2+Inputs!$B$8*SQRT($B$2)*MC_Shocks!F330)</f>
        <v>564.847964162831</v>
      </c>
      <c r="I333" s="0" t="n">
        <f aca="false">H333*EXP((Inputs!$B$6-Inputs!$B$7-0.5*Inputs!$B$8^2)*$B$2+Inputs!$B$8*SQRT($B$2)*MC_Shocks!G330)</f>
        <v>557.49448172466</v>
      </c>
      <c r="J333" s="0" t="n">
        <f aca="false">I333*EXP((Inputs!$B$6-Inputs!$B$7-0.5*Inputs!$B$8^2)*$B$2+Inputs!$B$8*SQRT($B$2)*MC_Shocks!H330)</f>
        <v>556.198614583739</v>
      </c>
      <c r="K333" s="0" t="n">
        <f aca="false">J333*EXP((Inputs!$B$6-Inputs!$B$7-0.5*Inputs!$B$8^2)*$B$2+Inputs!$B$8*SQRT($B$2)*MC_Shocks!I330)</f>
        <v>553.665117660322</v>
      </c>
      <c r="L333" s="0" t="n">
        <f aca="false">K333*EXP((Inputs!$B$6-Inputs!$B$7-0.5*Inputs!$B$8^2)*$B$2+Inputs!$B$8*SQRT($B$2)*MC_Shocks!J330)</f>
        <v>547.540076640584</v>
      </c>
      <c r="M333" s="0" t="n">
        <f aca="false">L333*EXP((Inputs!$B$6-Inputs!$B$7-0.5*Inputs!$B$8^2)*$B$2+Inputs!$B$8*SQRT($B$2)*MC_Shocks!K330)</f>
        <v>545.651682168464</v>
      </c>
      <c r="N333" s="0" t="n">
        <f aca="false">M333*EXP((Inputs!$B$6-Inputs!$B$7-0.5*Inputs!$B$8^2)*$B$2+Inputs!$B$8*SQRT($B$2)*MC_Shocks!L330)</f>
        <v>547.87733779938</v>
      </c>
      <c r="O333" s="0" t="n">
        <f aca="false">N333*EXP((Inputs!$B$6-Inputs!$B$7-0.5*Inputs!$B$8^2)*$B$2+Inputs!$B$8*SQRT($B$2)*MC_Shocks!M330)</f>
        <v>549.882174061307</v>
      </c>
      <c r="P333" s="0" t="n">
        <f aca="false">O333*EXP((Inputs!$B$6-Inputs!$B$7-0.5*Inputs!$B$8^2)*$B$2+Inputs!$B$8*SQRT($B$2)*MC_Shocks!N330)</f>
        <v>548.894308659211</v>
      </c>
      <c r="Q333" s="0" t="n">
        <f aca="false">P333*EXP((Inputs!$B$6-Inputs!$B$7-0.5*Inputs!$B$8^2)*$B$2+Inputs!$B$8*SQRT($B$2)*MC_Shocks!O330)</f>
        <v>554.595050112013</v>
      </c>
      <c r="R333" s="0" t="n">
        <f aca="false">Q333*EXP((Inputs!$B$6-Inputs!$B$7-0.5*Inputs!$B$8^2)*$B$2+Inputs!$B$8*SQRT($B$2)*MC_Shocks!P330)</f>
        <v>555.278063221433</v>
      </c>
      <c r="S333" s="0" t="n">
        <f aca="false">R333*EXP((Inputs!$B$6-Inputs!$B$7-0.5*Inputs!$B$8^2)*$B$2+Inputs!$B$8*SQRT($B$2)*MC_Shocks!Q330)</f>
        <v>550.520649171116</v>
      </c>
      <c r="T333" s="0" t="n">
        <f aca="false">S333*EXP((Inputs!$B$6-Inputs!$B$7-0.5*Inputs!$B$8^2)*$B$2+Inputs!$B$8*SQRT($B$2)*MC_Shocks!R330)</f>
        <v>560.226924697908</v>
      </c>
      <c r="U333" s="0" t="n">
        <f aca="false">T333*EXP((Inputs!$B$6-Inputs!$B$7-0.5*Inputs!$B$8^2)*$B$2+Inputs!$B$8*SQRT($B$2)*MC_Shocks!S330)</f>
        <v>553.500837585084</v>
      </c>
      <c r="V333" s="0" t="n">
        <f aca="false">U333*EXP((Inputs!$B$6-Inputs!$B$7-0.5*Inputs!$B$8^2)*$B$2+Inputs!$B$8*SQRT($B$2)*MC_Shocks!T330)</f>
        <v>548.646229029413</v>
      </c>
      <c r="W333" s="0" t="n">
        <f aca="false">V333*EXP((Inputs!$B$6-Inputs!$B$7-0.5*Inputs!$B$8^2)*$B$2+Inputs!$B$8*SQRT($B$2)*MC_Shocks!U330)</f>
        <v>550.702901336297</v>
      </c>
      <c r="X333" s="0" t="n">
        <f aca="false">W333*EXP((Inputs!$B$6-Inputs!$B$7-0.5*Inputs!$B$8^2)*$B$2+Inputs!$B$8*SQRT($B$2)*MC_Shocks!V330)</f>
        <v>548.385822123262</v>
      </c>
      <c r="Y333" s="0" t="n">
        <f aca="false">X333*EXP((Inputs!$B$6-Inputs!$B$7-0.5*Inputs!$B$8^2)*$B$2+Inputs!$B$8*SQRT($B$2)*MC_Shocks!W330)</f>
        <v>548.423857794465</v>
      </c>
      <c r="Z333" s="0" t="n">
        <f aca="false">Y333*EXP((Inputs!$B$6-Inputs!$B$7-0.5*Inputs!$B$8^2)*$B$2+Inputs!$B$8*SQRT($B$2)*MC_Shocks!X330)</f>
        <v>543.149885039259</v>
      </c>
      <c r="AA333" s="0" t="n">
        <f aca="false">Z333*EXP((Inputs!$B$6-Inputs!$B$7-0.5*Inputs!$B$8^2)*$B$2+Inputs!$B$8*SQRT($B$2)*MC_Shocks!Y330)</f>
        <v>538.983012606139</v>
      </c>
      <c r="AB333" s="0" t="n">
        <f aca="false">AA333*EXP((Inputs!$B$6-Inputs!$B$7-0.5*Inputs!$B$8^2)*$B$2+Inputs!$B$8*SQRT($B$2)*MC_Shocks!Z330)</f>
        <v>545.054117579864</v>
      </c>
      <c r="AC333" s="0" t="n">
        <f aca="false">AB333*EXP((Inputs!$B$6-Inputs!$B$7-0.5*Inputs!$B$8^2)*$B$2+Inputs!$B$8*SQRT($B$2)*MC_Shocks!AA330)</f>
        <v>542.57194055968</v>
      </c>
      <c r="AD333" s="0" t="n">
        <f aca="false">AC333*EXP((Inputs!$B$6-Inputs!$B$7-0.5*Inputs!$B$8^2)*$B$2+Inputs!$B$8*SQRT($B$2)*MC_Shocks!AB330)</f>
        <v>543.508992196831</v>
      </c>
      <c r="AE333" s="0" t="n">
        <f aca="false">AD333*EXP((Inputs!$B$6-Inputs!$B$7-0.5*Inputs!$B$8^2)*$B$2+Inputs!$B$8*SQRT($B$2)*MC_Shocks!AC330)</f>
        <v>543.20320235065</v>
      </c>
      <c r="AF333" s="0" t="n">
        <f aca="false">AE333*EXP((Inputs!$B$6-Inputs!$B$7-0.5*Inputs!$B$8^2)*$B$2+Inputs!$B$8*SQRT($B$2)*MC_Shocks!AD330)</f>
        <v>546.401666690742</v>
      </c>
      <c r="AG333" s="0" t="n">
        <f aca="false">AF333*EXP((Inputs!$B$6-Inputs!$B$7-0.5*Inputs!$B$8^2)*$B$2+Inputs!$B$8*SQRT($B$2)*MC_Shocks!AE330)</f>
        <v>538.927354278499</v>
      </c>
      <c r="AH333" s="0" t="n">
        <f aca="false">AG333*EXP((Inputs!$B$6-Inputs!$B$7-0.5*Inputs!$B$8^2)*$B$2+Inputs!$B$8*SQRT($B$2)*MC_Shocks!AF330)</f>
        <v>534.549502624251</v>
      </c>
      <c r="AI333" s="0" t="n">
        <f aca="false">AH333*EXP((Inputs!$B$6-Inputs!$B$7-0.5*Inputs!$B$8^2)*$B$2+Inputs!$B$8*SQRT($B$2)*MC_Shocks!AG330)</f>
        <v>537.746491918019</v>
      </c>
      <c r="AJ333" s="0" t="n">
        <f aca="false">AI333*EXP((Inputs!$B$6-Inputs!$B$7-0.5*Inputs!$B$8^2)*$B$2+Inputs!$B$8*SQRT($B$2)*MC_Shocks!AH330)</f>
        <v>543.521348838776</v>
      </c>
      <c r="AK333" s="0" t="n">
        <f aca="false">AJ333*EXP((Inputs!$B$6-Inputs!$B$7-0.5*Inputs!$B$8^2)*$B$2+Inputs!$B$8*SQRT($B$2)*MC_Shocks!AI330)</f>
        <v>545.238241619173</v>
      </c>
      <c r="AL333" s="0" t="n">
        <f aca="false">AK333*EXP((Inputs!$B$6-Inputs!$B$7-0.5*Inputs!$B$8^2)*$B$2+Inputs!$B$8*SQRT($B$2)*MC_Shocks!AJ330)</f>
        <v>543.413355804099</v>
      </c>
      <c r="AM333" s="0" t="n">
        <f aca="false">AL333*EXP((Inputs!$B$6-Inputs!$B$7-0.5*Inputs!$B$8^2)*$B$2+Inputs!$B$8*SQRT($B$2)*MC_Shocks!AK330)</f>
        <v>542.430007705889</v>
      </c>
      <c r="AN333" s="0" t="n">
        <f aca="false">AM333*EXP((Inputs!$B$6-Inputs!$B$7-0.5*Inputs!$B$8^2)*$B$2+Inputs!$B$8*SQRT($B$2)*MC_Shocks!AL330)</f>
        <v>537.115058367588</v>
      </c>
      <c r="AO333" s="0" t="n">
        <f aca="false">AN333*EXP((Inputs!$B$6-Inputs!$B$7-0.5*Inputs!$B$8^2)*$B$2+Inputs!$B$8*SQRT($B$2)*MC_Shocks!AM330)</f>
        <v>533.81015369936</v>
      </c>
      <c r="AP333" s="0" t="n">
        <f aca="false">AO333*EXP((Inputs!$B$6-Inputs!$B$7-0.5*Inputs!$B$8^2)*$B$2+Inputs!$B$8*SQRT($B$2)*MC_Shocks!AN330)</f>
        <v>529.770043814608</v>
      </c>
      <c r="AQ333" s="0" t="n">
        <f aca="false">AP333*EXP((Inputs!$B$6-Inputs!$B$7-0.5*Inputs!$B$8^2)*$B$2+Inputs!$B$8*SQRT($B$2)*MC_Shocks!AO330)</f>
        <v>528.448010875192</v>
      </c>
      <c r="AR333" s="0" t="n">
        <f aca="false">AQ333*EXP((Inputs!$B$6-Inputs!$B$7-0.5*Inputs!$B$8^2)*$B$2+Inputs!$B$8*SQRT($B$2)*MC_Shocks!AP330)</f>
        <v>534.354784985201</v>
      </c>
      <c r="AS333" s="0" t="n">
        <f aca="false">AR333*EXP((Inputs!$B$6-Inputs!$B$7-0.5*Inputs!$B$8^2)*$B$2+Inputs!$B$8*SQRT($B$2)*MC_Shocks!AQ330)</f>
        <v>535.235483556187</v>
      </c>
      <c r="AT333" s="0" t="n">
        <f aca="false">AS333*EXP((Inputs!$B$6-Inputs!$B$7-0.5*Inputs!$B$8^2)*$B$2+Inputs!$B$8*SQRT($B$2)*MC_Shocks!AR330)</f>
        <v>530.803280858501</v>
      </c>
      <c r="AU333" s="0" t="n">
        <f aca="false">AT333*EXP((Inputs!$B$6-Inputs!$B$7-0.5*Inputs!$B$8^2)*$B$2+Inputs!$B$8*SQRT($B$2)*MC_Shocks!AS330)</f>
        <v>531.070372391797</v>
      </c>
      <c r="AV333" s="0" t="n">
        <f aca="false">AU333*EXP((Inputs!$B$6-Inputs!$B$7-0.5*Inputs!$B$8^2)*$B$2+Inputs!$B$8*SQRT($B$2)*MC_Shocks!AT330)</f>
        <v>529.004993835944</v>
      </c>
      <c r="AW333" s="0" t="n">
        <f aca="false">AV333*EXP((Inputs!$B$6-Inputs!$B$7-0.5*Inputs!$B$8^2)*$B$2+Inputs!$B$8*SQRT($B$2)*MC_Shocks!AU330)</f>
        <v>530.394366518436</v>
      </c>
      <c r="AX333" s="0" t="n">
        <f aca="false">AW333*EXP((Inputs!$B$6-Inputs!$B$7-0.5*Inputs!$B$8^2)*$B$2+Inputs!$B$8*SQRT($B$2)*MC_Shocks!AV330)</f>
        <v>534.795591833467</v>
      </c>
      <c r="AY333" s="0" t="n">
        <f aca="false">AX333*EXP((Inputs!$B$6-Inputs!$B$7-0.5*Inputs!$B$8^2)*$B$2+Inputs!$B$8*SQRT($B$2)*MC_Shocks!AW330)</f>
        <v>535.369634486031</v>
      </c>
      <c r="AZ333" s="0" t="n">
        <f aca="false">AY333*EXP((Inputs!$B$6-Inputs!$B$7-0.5*Inputs!$B$8^2)*$B$2+Inputs!$B$8*SQRT($B$2)*MC_Shocks!AX330)</f>
        <v>534.109076025187</v>
      </c>
      <c r="BA333" s="0" t="n">
        <f aca="false">AZ333*EXP((Inputs!$B$6-Inputs!$B$7-0.5*Inputs!$B$8^2)*$B$2+Inputs!$B$8*SQRT($B$2)*MC_Shocks!AY330)</f>
        <v>536.945152881218</v>
      </c>
      <c r="BB333" s="0" t="n">
        <f aca="false">BA333*EXP((Inputs!$B$6-Inputs!$B$7-0.5*Inputs!$B$8^2)*$B$2+Inputs!$B$8*SQRT($B$2)*MC_Shocks!AZ330)</f>
        <v>538.000865531484</v>
      </c>
      <c r="BC333" s="0" t="n">
        <f aca="false">BB333*EXP((Inputs!$B$6-Inputs!$B$7-0.5*Inputs!$B$8^2)*$B$2+Inputs!$B$8*SQRT($B$2)*MC_Shocks!BA330)</f>
        <v>542.076546901247</v>
      </c>
      <c r="BD333" s="0" t="n">
        <f aca="false">BC333*EXP((Inputs!$B$6-Inputs!$B$7-0.5*Inputs!$B$8^2)*$B$2+Inputs!$B$8*SQRT($B$2)*MC_Shocks!BB330)</f>
        <v>537.335476744588</v>
      </c>
      <c r="BE333" s="0" t="n">
        <f aca="false">BD333*EXP((Inputs!$B$6-Inputs!$B$7-0.5*Inputs!$B$8^2)*$B$2+Inputs!$B$8*SQRT($B$2)*MC_Shocks!BC330)</f>
        <v>538.642915603543</v>
      </c>
      <c r="BF333" s="0" t="n">
        <f aca="false">BE333*EXP((Inputs!$B$6-Inputs!$B$7-0.5*Inputs!$B$8^2)*$B$2+Inputs!$B$8*SQRT($B$2)*MC_Shocks!BD330)</f>
        <v>532.521105628949</v>
      </c>
      <c r="BG333" s="0" t="n">
        <f aca="false">BF333*EXP((Inputs!$B$6-Inputs!$B$7-0.5*Inputs!$B$8^2)*$B$2+Inputs!$B$8*SQRT($B$2)*MC_Shocks!BE330)</f>
        <v>526.151588587594</v>
      </c>
      <c r="BH333" s="0" t="n">
        <f aca="false">BG333*EXP((Inputs!$B$6-Inputs!$B$7-0.5*Inputs!$B$8^2)*$B$2+Inputs!$B$8*SQRT($B$2)*MC_Shocks!BF330)</f>
        <v>526.539643292383</v>
      </c>
      <c r="BI333" s="0" t="n">
        <f aca="false">BH333*EXP((Inputs!$B$6-Inputs!$B$7-0.5*Inputs!$B$8^2)*$B$2+Inputs!$B$8*SQRT($B$2)*MC_Shocks!BG330)</f>
        <v>530.818915047774</v>
      </c>
      <c r="BJ333" s="0" t="n">
        <f aca="false">BI333*EXP((Inputs!$B$6-Inputs!$B$7-0.5*Inputs!$B$8^2)*$B$2+Inputs!$B$8*SQRT($B$2)*MC_Shocks!BH330)</f>
        <v>539.726543837869</v>
      </c>
      <c r="BK333" s="0" t="n">
        <f aca="false">BJ333*EXP((Inputs!$B$6-Inputs!$B$7-0.5*Inputs!$B$8^2)*$B$2+Inputs!$B$8*SQRT($B$2)*MC_Shocks!BI330)</f>
        <v>546.117716980883</v>
      </c>
      <c r="BL333" s="0" t="n">
        <f aca="false">BK333*EXP((Inputs!$B$6-Inputs!$B$7-0.5*Inputs!$B$8^2)*$B$2+Inputs!$B$8*SQRT($B$2)*MC_Shocks!BJ330)</f>
        <v>552.15425635074</v>
      </c>
      <c r="BM333" s="0" t="n">
        <f aca="false">BL333*EXP((Inputs!$B$6-Inputs!$B$7-0.5*Inputs!$B$8^2)*$B$2+Inputs!$B$8*SQRT($B$2)*MC_Shocks!BK330)</f>
        <v>546.200671857583</v>
      </c>
      <c r="BN333" s="0" t="n">
        <f aca="false">AVERAGE(C333:BM333)</f>
        <v>544.940278922044</v>
      </c>
      <c r="BO333" s="0" t="n">
        <f aca="false">MAX(B333:BM333)</f>
        <v>580.671813290826</v>
      </c>
      <c r="BP333" s="0" t="n">
        <f aca="false">MAX(BM333-Inputs!$B$4,0)</f>
        <v>0</v>
      </c>
      <c r="BQ333" s="0" t="n">
        <f aca="false">MAX(Inputs!$B$4-BM333,0)</f>
        <v>28.7993281424173</v>
      </c>
      <c r="BR333" s="0" t="n">
        <f aca="false">MAX(BN333-Inputs!$B$4,0)</f>
        <v>0</v>
      </c>
      <c r="BS333" s="0" t="n">
        <f aca="false">IF(BO333&gt;=Inputs!$B$9,0,MAX(BM333-Inputs!$B$4,0))</f>
        <v>0</v>
      </c>
    </row>
    <row r="334" customFormat="false" ht="15" hidden="false" customHeight="false" outlineLevel="0" collapsed="false">
      <c r="A334" s="0" t="n">
        <v>330</v>
      </c>
      <c r="B334" s="0" t="n">
        <f aca="false">Inputs!$B$3</f>
        <v>574.788024902344</v>
      </c>
      <c r="C334" s="0" t="n">
        <f aca="false">B334*EXP((Inputs!$B$6-Inputs!$B$7-0.5*Inputs!$B$8^2)*$B$2+Inputs!$B$8*SQRT($B$2)*MC_Shocks!A331)</f>
        <v>574.314305071753</v>
      </c>
      <c r="D334" s="0" t="n">
        <f aca="false">C334*EXP((Inputs!$B$6-Inputs!$B$7-0.5*Inputs!$B$8^2)*$B$2+Inputs!$B$8*SQRT($B$2)*MC_Shocks!B331)</f>
        <v>572.596011186959</v>
      </c>
      <c r="E334" s="0" t="n">
        <f aca="false">D334*EXP((Inputs!$B$6-Inputs!$B$7-0.5*Inputs!$B$8^2)*$B$2+Inputs!$B$8*SQRT($B$2)*MC_Shocks!C331)</f>
        <v>582.826339144108</v>
      </c>
      <c r="F334" s="0" t="n">
        <f aca="false">E334*EXP((Inputs!$B$6-Inputs!$B$7-0.5*Inputs!$B$8^2)*$B$2+Inputs!$B$8*SQRT($B$2)*MC_Shocks!D331)</f>
        <v>588.44708998681</v>
      </c>
      <c r="G334" s="0" t="n">
        <f aca="false">F334*EXP((Inputs!$B$6-Inputs!$B$7-0.5*Inputs!$B$8^2)*$B$2+Inputs!$B$8*SQRT($B$2)*MC_Shocks!E331)</f>
        <v>584.375744794191</v>
      </c>
      <c r="H334" s="0" t="n">
        <f aca="false">G334*EXP((Inputs!$B$6-Inputs!$B$7-0.5*Inputs!$B$8^2)*$B$2+Inputs!$B$8*SQRT($B$2)*MC_Shocks!F331)</f>
        <v>583.10281999509</v>
      </c>
      <c r="I334" s="0" t="n">
        <f aca="false">H334*EXP((Inputs!$B$6-Inputs!$B$7-0.5*Inputs!$B$8^2)*$B$2+Inputs!$B$8*SQRT($B$2)*MC_Shocks!G331)</f>
        <v>583.839219516147</v>
      </c>
      <c r="J334" s="0" t="n">
        <f aca="false">I334*EXP((Inputs!$B$6-Inputs!$B$7-0.5*Inputs!$B$8^2)*$B$2+Inputs!$B$8*SQRT($B$2)*MC_Shocks!H331)</f>
        <v>581.28379154357</v>
      </c>
      <c r="K334" s="0" t="n">
        <f aca="false">J334*EXP((Inputs!$B$6-Inputs!$B$7-0.5*Inputs!$B$8^2)*$B$2+Inputs!$B$8*SQRT($B$2)*MC_Shocks!I331)</f>
        <v>573.843492934212</v>
      </c>
      <c r="L334" s="0" t="n">
        <f aca="false">K334*EXP((Inputs!$B$6-Inputs!$B$7-0.5*Inputs!$B$8^2)*$B$2+Inputs!$B$8*SQRT($B$2)*MC_Shocks!J331)</f>
        <v>574.904849343676</v>
      </c>
      <c r="M334" s="0" t="n">
        <f aca="false">L334*EXP((Inputs!$B$6-Inputs!$B$7-0.5*Inputs!$B$8^2)*$B$2+Inputs!$B$8*SQRT($B$2)*MC_Shocks!K331)</f>
        <v>574.642763860331</v>
      </c>
      <c r="N334" s="0" t="n">
        <f aca="false">M334*EXP((Inputs!$B$6-Inputs!$B$7-0.5*Inputs!$B$8^2)*$B$2+Inputs!$B$8*SQRT($B$2)*MC_Shocks!L331)</f>
        <v>573.819582869879</v>
      </c>
      <c r="O334" s="0" t="n">
        <f aca="false">N334*EXP((Inputs!$B$6-Inputs!$B$7-0.5*Inputs!$B$8^2)*$B$2+Inputs!$B$8*SQRT($B$2)*MC_Shocks!M331)</f>
        <v>563.086268642092</v>
      </c>
      <c r="P334" s="0" t="n">
        <f aca="false">O334*EXP((Inputs!$B$6-Inputs!$B$7-0.5*Inputs!$B$8^2)*$B$2+Inputs!$B$8*SQRT($B$2)*MC_Shocks!N331)</f>
        <v>572.596503173381</v>
      </c>
      <c r="Q334" s="0" t="n">
        <f aca="false">P334*EXP((Inputs!$B$6-Inputs!$B$7-0.5*Inputs!$B$8^2)*$B$2+Inputs!$B$8*SQRT($B$2)*MC_Shocks!O331)</f>
        <v>569.555158192941</v>
      </c>
      <c r="R334" s="0" t="n">
        <f aca="false">Q334*EXP((Inputs!$B$6-Inputs!$B$7-0.5*Inputs!$B$8^2)*$B$2+Inputs!$B$8*SQRT($B$2)*MC_Shocks!P331)</f>
        <v>570.127877063295</v>
      </c>
      <c r="S334" s="0" t="n">
        <f aca="false">R334*EXP((Inputs!$B$6-Inputs!$B$7-0.5*Inputs!$B$8^2)*$B$2+Inputs!$B$8*SQRT($B$2)*MC_Shocks!Q331)</f>
        <v>567.623774896677</v>
      </c>
      <c r="T334" s="0" t="n">
        <f aca="false">S334*EXP((Inputs!$B$6-Inputs!$B$7-0.5*Inputs!$B$8^2)*$B$2+Inputs!$B$8*SQRT($B$2)*MC_Shocks!R331)</f>
        <v>570.64543918704</v>
      </c>
      <c r="U334" s="0" t="n">
        <f aca="false">T334*EXP((Inputs!$B$6-Inputs!$B$7-0.5*Inputs!$B$8^2)*$B$2+Inputs!$B$8*SQRT($B$2)*MC_Shocks!S331)</f>
        <v>570.920993566639</v>
      </c>
      <c r="V334" s="0" t="n">
        <f aca="false">U334*EXP((Inputs!$B$6-Inputs!$B$7-0.5*Inputs!$B$8^2)*$B$2+Inputs!$B$8*SQRT($B$2)*MC_Shocks!T331)</f>
        <v>567.761576206857</v>
      </c>
      <c r="W334" s="0" t="n">
        <f aca="false">V334*EXP((Inputs!$B$6-Inputs!$B$7-0.5*Inputs!$B$8^2)*$B$2+Inputs!$B$8*SQRT($B$2)*MC_Shocks!U331)</f>
        <v>553.964886489983</v>
      </c>
      <c r="X334" s="0" t="n">
        <f aca="false">W334*EXP((Inputs!$B$6-Inputs!$B$7-0.5*Inputs!$B$8^2)*$B$2+Inputs!$B$8*SQRT($B$2)*MC_Shocks!V331)</f>
        <v>550.477184968834</v>
      </c>
      <c r="Y334" s="0" t="n">
        <f aca="false">X334*EXP((Inputs!$B$6-Inputs!$B$7-0.5*Inputs!$B$8^2)*$B$2+Inputs!$B$8*SQRT($B$2)*MC_Shocks!W331)</f>
        <v>554.245378474105</v>
      </c>
      <c r="Z334" s="0" t="n">
        <f aca="false">Y334*EXP((Inputs!$B$6-Inputs!$B$7-0.5*Inputs!$B$8^2)*$B$2+Inputs!$B$8*SQRT($B$2)*MC_Shocks!X331)</f>
        <v>556.164162440268</v>
      </c>
      <c r="AA334" s="0" t="n">
        <f aca="false">Z334*EXP((Inputs!$B$6-Inputs!$B$7-0.5*Inputs!$B$8^2)*$B$2+Inputs!$B$8*SQRT($B$2)*MC_Shocks!Y331)</f>
        <v>558.220893762455</v>
      </c>
      <c r="AB334" s="0" t="n">
        <f aca="false">AA334*EXP((Inputs!$B$6-Inputs!$B$7-0.5*Inputs!$B$8^2)*$B$2+Inputs!$B$8*SQRT($B$2)*MC_Shocks!Z331)</f>
        <v>566.282939237698</v>
      </c>
      <c r="AC334" s="0" t="n">
        <f aca="false">AB334*EXP((Inputs!$B$6-Inputs!$B$7-0.5*Inputs!$B$8^2)*$B$2+Inputs!$B$8*SQRT($B$2)*MC_Shocks!AA331)</f>
        <v>567.821305523344</v>
      </c>
      <c r="AD334" s="0" t="n">
        <f aca="false">AC334*EXP((Inputs!$B$6-Inputs!$B$7-0.5*Inputs!$B$8^2)*$B$2+Inputs!$B$8*SQRT($B$2)*MC_Shocks!AB331)</f>
        <v>564.583103838999</v>
      </c>
      <c r="AE334" s="0" t="n">
        <f aca="false">AD334*EXP((Inputs!$B$6-Inputs!$B$7-0.5*Inputs!$B$8^2)*$B$2+Inputs!$B$8*SQRT($B$2)*MC_Shocks!AC331)</f>
        <v>570.372896247013</v>
      </c>
      <c r="AF334" s="0" t="n">
        <f aca="false">AE334*EXP((Inputs!$B$6-Inputs!$B$7-0.5*Inputs!$B$8^2)*$B$2+Inputs!$B$8*SQRT($B$2)*MC_Shocks!AD331)</f>
        <v>565.701812663691</v>
      </c>
      <c r="AG334" s="0" t="n">
        <f aca="false">AF334*EXP((Inputs!$B$6-Inputs!$B$7-0.5*Inputs!$B$8^2)*$B$2+Inputs!$B$8*SQRT($B$2)*MC_Shocks!AE331)</f>
        <v>563.570217737471</v>
      </c>
      <c r="AH334" s="0" t="n">
        <f aca="false">AG334*EXP((Inputs!$B$6-Inputs!$B$7-0.5*Inputs!$B$8^2)*$B$2+Inputs!$B$8*SQRT($B$2)*MC_Shocks!AF331)</f>
        <v>566.915865712603</v>
      </c>
      <c r="AI334" s="0" t="n">
        <f aca="false">AH334*EXP((Inputs!$B$6-Inputs!$B$7-0.5*Inputs!$B$8^2)*$B$2+Inputs!$B$8*SQRT($B$2)*MC_Shocks!AG331)</f>
        <v>567.606265913805</v>
      </c>
      <c r="AJ334" s="0" t="n">
        <f aca="false">AI334*EXP((Inputs!$B$6-Inputs!$B$7-0.5*Inputs!$B$8^2)*$B$2+Inputs!$B$8*SQRT($B$2)*MC_Shocks!AH331)</f>
        <v>560.507648190148</v>
      </c>
      <c r="AK334" s="0" t="n">
        <f aca="false">AJ334*EXP((Inputs!$B$6-Inputs!$B$7-0.5*Inputs!$B$8^2)*$B$2+Inputs!$B$8*SQRT($B$2)*MC_Shocks!AI331)</f>
        <v>557.307977626208</v>
      </c>
      <c r="AL334" s="0" t="n">
        <f aca="false">AK334*EXP((Inputs!$B$6-Inputs!$B$7-0.5*Inputs!$B$8^2)*$B$2+Inputs!$B$8*SQRT($B$2)*MC_Shocks!AJ331)</f>
        <v>557.321713945923</v>
      </c>
      <c r="AM334" s="0" t="n">
        <f aca="false">AL334*EXP((Inputs!$B$6-Inputs!$B$7-0.5*Inputs!$B$8^2)*$B$2+Inputs!$B$8*SQRT($B$2)*MC_Shocks!AK331)</f>
        <v>558.426226052224</v>
      </c>
      <c r="AN334" s="0" t="n">
        <f aca="false">AM334*EXP((Inputs!$B$6-Inputs!$B$7-0.5*Inputs!$B$8^2)*$B$2+Inputs!$B$8*SQRT($B$2)*MC_Shocks!AL331)</f>
        <v>558.139598558405</v>
      </c>
      <c r="AO334" s="0" t="n">
        <f aca="false">AN334*EXP((Inputs!$B$6-Inputs!$B$7-0.5*Inputs!$B$8^2)*$B$2+Inputs!$B$8*SQRT($B$2)*MC_Shocks!AM331)</f>
        <v>560.463004443557</v>
      </c>
      <c r="AP334" s="0" t="n">
        <f aca="false">AO334*EXP((Inputs!$B$6-Inputs!$B$7-0.5*Inputs!$B$8^2)*$B$2+Inputs!$B$8*SQRT($B$2)*MC_Shocks!AN331)</f>
        <v>569.953317979014</v>
      </c>
      <c r="AQ334" s="0" t="n">
        <f aca="false">AP334*EXP((Inputs!$B$6-Inputs!$B$7-0.5*Inputs!$B$8^2)*$B$2+Inputs!$B$8*SQRT($B$2)*MC_Shocks!AO331)</f>
        <v>560.84707188627</v>
      </c>
      <c r="AR334" s="0" t="n">
        <f aca="false">AQ334*EXP((Inputs!$B$6-Inputs!$B$7-0.5*Inputs!$B$8^2)*$B$2+Inputs!$B$8*SQRT($B$2)*MC_Shocks!AP331)</f>
        <v>560.209269683342</v>
      </c>
      <c r="AS334" s="0" t="n">
        <f aca="false">AR334*EXP((Inputs!$B$6-Inputs!$B$7-0.5*Inputs!$B$8^2)*$B$2+Inputs!$B$8*SQRT($B$2)*MC_Shocks!AQ331)</f>
        <v>558.495326644056</v>
      </c>
      <c r="AT334" s="0" t="n">
        <f aca="false">AS334*EXP((Inputs!$B$6-Inputs!$B$7-0.5*Inputs!$B$8^2)*$B$2+Inputs!$B$8*SQRT($B$2)*MC_Shocks!AR331)</f>
        <v>558.804655402091</v>
      </c>
      <c r="AU334" s="0" t="n">
        <f aca="false">AT334*EXP((Inputs!$B$6-Inputs!$B$7-0.5*Inputs!$B$8^2)*$B$2+Inputs!$B$8*SQRT($B$2)*MC_Shocks!AS331)</f>
        <v>562.125952206834</v>
      </c>
      <c r="AV334" s="0" t="n">
        <f aca="false">AU334*EXP((Inputs!$B$6-Inputs!$B$7-0.5*Inputs!$B$8^2)*$B$2+Inputs!$B$8*SQRT($B$2)*MC_Shocks!AT331)</f>
        <v>563.008766124514</v>
      </c>
      <c r="AW334" s="0" t="n">
        <f aca="false">AV334*EXP((Inputs!$B$6-Inputs!$B$7-0.5*Inputs!$B$8^2)*$B$2+Inputs!$B$8*SQRT($B$2)*MC_Shocks!AU331)</f>
        <v>570.25148333198</v>
      </c>
      <c r="AX334" s="0" t="n">
        <f aca="false">AW334*EXP((Inputs!$B$6-Inputs!$B$7-0.5*Inputs!$B$8^2)*$B$2+Inputs!$B$8*SQRT($B$2)*MC_Shocks!AV331)</f>
        <v>560.095750267255</v>
      </c>
      <c r="AY334" s="0" t="n">
        <f aca="false">AX334*EXP((Inputs!$B$6-Inputs!$B$7-0.5*Inputs!$B$8^2)*$B$2+Inputs!$B$8*SQRT($B$2)*MC_Shocks!AW331)</f>
        <v>565.661258012552</v>
      </c>
      <c r="AZ334" s="0" t="n">
        <f aca="false">AY334*EXP((Inputs!$B$6-Inputs!$B$7-0.5*Inputs!$B$8^2)*$B$2+Inputs!$B$8*SQRT($B$2)*MC_Shocks!AX331)</f>
        <v>570.364876900415</v>
      </c>
      <c r="BA334" s="0" t="n">
        <f aca="false">AZ334*EXP((Inputs!$B$6-Inputs!$B$7-0.5*Inputs!$B$8^2)*$B$2+Inputs!$B$8*SQRT($B$2)*MC_Shocks!AY331)</f>
        <v>572.414384630584</v>
      </c>
      <c r="BB334" s="0" t="n">
        <f aca="false">BA334*EXP((Inputs!$B$6-Inputs!$B$7-0.5*Inputs!$B$8^2)*$B$2+Inputs!$B$8*SQRT($B$2)*MC_Shocks!AZ331)</f>
        <v>566.648539075867</v>
      </c>
      <c r="BC334" s="0" t="n">
        <f aca="false">BB334*EXP((Inputs!$B$6-Inputs!$B$7-0.5*Inputs!$B$8^2)*$B$2+Inputs!$B$8*SQRT($B$2)*MC_Shocks!BA331)</f>
        <v>566.636768996105</v>
      </c>
      <c r="BD334" s="0" t="n">
        <f aca="false">BC334*EXP((Inputs!$B$6-Inputs!$B$7-0.5*Inputs!$B$8^2)*$B$2+Inputs!$B$8*SQRT($B$2)*MC_Shocks!BB331)</f>
        <v>572.27464465402</v>
      </c>
      <c r="BE334" s="0" t="n">
        <f aca="false">BD334*EXP((Inputs!$B$6-Inputs!$B$7-0.5*Inputs!$B$8^2)*$B$2+Inputs!$B$8*SQRT($B$2)*MC_Shocks!BC331)</f>
        <v>566.661846172231</v>
      </c>
      <c r="BF334" s="0" t="n">
        <f aca="false">BE334*EXP((Inputs!$B$6-Inputs!$B$7-0.5*Inputs!$B$8^2)*$B$2+Inputs!$B$8*SQRT($B$2)*MC_Shocks!BD331)</f>
        <v>563.43842936497</v>
      </c>
      <c r="BG334" s="0" t="n">
        <f aca="false">BF334*EXP((Inputs!$B$6-Inputs!$B$7-0.5*Inputs!$B$8^2)*$B$2+Inputs!$B$8*SQRT($B$2)*MC_Shocks!BE331)</f>
        <v>561.089824153286</v>
      </c>
      <c r="BH334" s="0" t="n">
        <f aca="false">BG334*EXP((Inputs!$B$6-Inputs!$B$7-0.5*Inputs!$B$8^2)*$B$2+Inputs!$B$8*SQRT($B$2)*MC_Shocks!BF331)</f>
        <v>557.965673223736</v>
      </c>
      <c r="BI334" s="0" t="n">
        <f aca="false">BH334*EXP((Inputs!$B$6-Inputs!$B$7-0.5*Inputs!$B$8^2)*$B$2+Inputs!$B$8*SQRT($B$2)*MC_Shocks!BG331)</f>
        <v>547.519124214594</v>
      </c>
      <c r="BJ334" s="0" t="n">
        <f aca="false">BI334*EXP((Inputs!$B$6-Inputs!$B$7-0.5*Inputs!$B$8^2)*$B$2+Inputs!$B$8*SQRT($B$2)*MC_Shocks!BH331)</f>
        <v>538.160824789644</v>
      </c>
      <c r="BK334" s="0" t="n">
        <f aca="false">BJ334*EXP((Inputs!$B$6-Inputs!$B$7-0.5*Inputs!$B$8^2)*$B$2+Inputs!$B$8*SQRT($B$2)*MC_Shocks!BI331)</f>
        <v>541.151599275089</v>
      </c>
      <c r="BL334" s="0" t="n">
        <f aca="false">BK334*EXP((Inputs!$B$6-Inputs!$B$7-0.5*Inputs!$B$8^2)*$B$2+Inputs!$B$8*SQRT($B$2)*MC_Shocks!BJ331)</f>
        <v>534.275472201818</v>
      </c>
      <c r="BM334" s="0" t="n">
        <f aca="false">BL334*EXP((Inputs!$B$6-Inputs!$B$7-0.5*Inputs!$B$8^2)*$B$2+Inputs!$B$8*SQRT($B$2)*MC_Shocks!BK331)</f>
        <v>532.704169452897</v>
      </c>
      <c r="BN334" s="0" t="n">
        <f aca="false">AVERAGE(C334:BM334)</f>
        <v>564.748662089612</v>
      </c>
      <c r="BO334" s="0" t="n">
        <f aca="false">MAX(B334:BM334)</f>
        <v>588.44708998681</v>
      </c>
      <c r="BP334" s="0" t="n">
        <f aca="false">MAX(BM334-Inputs!$B$4,0)</f>
        <v>0</v>
      </c>
      <c r="BQ334" s="0" t="n">
        <f aca="false">MAX(Inputs!$B$4-BM334,0)</f>
        <v>42.2958305471026</v>
      </c>
      <c r="BR334" s="0" t="n">
        <f aca="false">MAX(BN334-Inputs!$B$4,0)</f>
        <v>0</v>
      </c>
      <c r="BS334" s="0" t="n">
        <f aca="false">IF(BO334&gt;=Inputs!$B$9,0,MAX(BM334-Inputs!$B$4,0))</f>
        <v>0</v>
      </c>
    </row>
    <row r="335" customFormat="false" ht="15" hidden="false" customHeight="false" outlineLevel="0" collapsed="false">
      <c r="A335" s="0" t="n">
        <v>331</v>
      </c>
      <c r="B335" s="0" t="n">
        <f aca="false">Inputs!$B$3</f>
        <v>574.788024902344</v>
      </c>
      <c r="C335" s="0" t="n">
        <f aca="false">B335*EXP((Inputs!$B$6-Inputs!$B$7-0.5*Inputs!$B$8^2)*$B$2+Inputs!$B$8*SQRT($B$2)*MC_Shocks!A332)</f>
        <v>572.57076831442</v>
      </c>
      <c r="D335" s="0" t="n">
        <f aca="false">C335*EXP((Inputs!$B$6-Inputs!$B$7-0.5*Inputs!$B$8^2)*$B$2+Inputs!$B$8*SQRT($B$2)*MC_Shocks!B332)</f>
        <v>580.363938400349</v>
      </c>
      <c r="E335" s="0" t="n">
        <f aca="false">D335*EXP((Inputs!$B$6-Inputs!$B$7-0.5*Inputs!$B$8^2)*$B$2+Inputs!$B$8*SQRT($B$2)*MC_Shocks!C332)</f>
        <v>581.203746663274</v>
      </c>
      <c r="F335" s="0" t="n">
        <f aca="false">E335*EXP((Inputs!$B$6-Inputs!$B$7-0.5*Inputs!$B$8^2)*$B$2+Inputs!$B$8*SQRT($B$2)*MC_Shocks!D332)</f>
        <v>585.01869480016</v>
      </c>
      <c r="G335" s="0" t="n">
        <f aca="false">F335*EXP((Inputs!$B$6-Inputs!$B$7-0.5*Inputs!$B$8^2)*$B$2+Inputs!$B$8*SQRT($B$2)*MC_Shocks!E332)</f>
        <v>581.243150700984</v>
      </c>
      <c r="H335" s="0" t="n">
        <f aca="false">G335*EXP((Inputs!$B$6-Inputs!$B$7-0.5*Inputs!$B$8^2)*$B$2+Inputs!$B$8*SQRT($B$2)*MC_Shocks!F332)</f>
        <v>576.379709270218</v>
      </c>
      <c r="I335" s="0" t="n">
        <f aca="false">H335*EXP((Inputs!$B$6-Inputs!$B$7-0.5*Inputs!$B$8^2)*$B$2+Inputs!$B$8*SQRT($B$2)*MC_Shocks!G332)</f>
        <v>585.998838787992</v>
      </c>
      <c r="J335" s="0" t="n">
        <f aca="false">I335*EXP((Inputs!$B$6-Inputs!$B$7-0.5*Inputs!$B$8^2)*$B$2+Inputs!$B$8*SQRT($B$2)*MC_Shocks!H332)</f>
        <v>586.156569546786</v>
      </c>
      <c r="K335" s="0" t="n">
        <f aca="false">J335*EXP((Inputs!$B$6-Inputs!$B$7-0.5*Inputs!$B$8^2)*$B$2+Inputs!$B$8*SQRT($B$2)*MC_Shocks!I332)</f>
        <v>581.017909448268</v>
      </c>
      <c r="L335" s="0" t="n">
        <f aca="false">K335*EXP((Inputs!$B$6-Inputs!$B$7-0.5*Inputs!$B$8^2)*$B$2+Inputs!$B$8*SQRT($B$2)*MC_Shocks!J332)</f>
        <v>581.933876042104</v>
      </c>
      <c r="M335" s="0" t="n">
        <f aca="false">L335*EXP((Inputs!$B$6-Inputs!$B$7-0.5*Inputs!$B$8^2)*$B$2+Inputs!$B$8*SQRT($B$2)*MC_Shocks!K332)</f>
        <v>578.632476545681</v>
      </c>
      <c r="N335" s="0" t="n">
        <f aca="false">M335*EXP((Inputs!$B$6-Inputs!$B$7-0.5*Inputs!$B$8^2)*$B$2+Inputs!$B$8*SQRT($B$2)*MC_Shocks!L332)</f>
        <v>577.077207621592</v>
      </c>
      <c r="O335" s="0" t="n">
        <f aca="false">N335*EXP((Inputs!$B$6-Inputs!$B$7-0.5*Inputs!$B$8^2)*$B$2+Inputs!$B$8*SQRT($B$2)*MC_Shocks!M332)</f>
        <v>575.569517994251</v>
      </c>
      <c r="P335" s="0" t="n">
        <f aca="false">O335*EXP((Inputs!$B$6-Inputs!$B$7-0.5*Inputs!$B$8^2)*$B$2+Inputs!$B$8*SQRT($B$2)*MC_Shocks!N332)</f>
        <v>576.864080020974</v>
      </c>
      <c r="Q335" s="0" t="n">
        <f aca="false">P335*EXP((Inputs!$B$6-Inputs!$B$7-0.5*Inputs!$B$8^2)*$B$2+Inputs!$B$8*SQRT($B$2)*MC_Shocks!O332)</f>
        <v>582.513342817589</v>
      </c>
      <c r="R335" s="0" t="n">
        <f aca="false">Q335*EXP((Inputs!$B$6-Inputs!$B$7-0.5*Inputs!$B$8^2)*$B$2+Inputs!$B$8*SQRT($B$2)*MC_Shocks!P332)</f>
        <v>587.774560526365</v>
      </c>
      <c r="S335" s="0" t="n">
        <f aca="false">R335*EXP((Inputs!$B$6-Inputs!$B$7-0.5*Inputs!$B$8^2)*$B$2+Inputs!$B$8*SQRT($B$2)*MC_Shocks!Q332)</f>
        <v>584.531420584286</v>
      </c>
      <c r="T335" s="0" t="n">
        <f aca="false">S335*EXP((Inputs!$B$6-Inputs!$B$7-0.5*Inputs!$B$8^2)*$B$2+Inputs!$B$8*SQRT($B$2)*MC_Shocks!R332)</f>
        <v>584.496329956657</v>
      </c>
      <c r="U335" s="0" t="n">
        <f aca="false">T335*EXP((Inputs!$B$6-Inputs!$B$7-0.5*Inputs!$B$8^2)*$B$2+Inputs!$B$8*SQRT($B$2)*MC_Shocks!S332)</f>
        <v>585.194132082222</v>
      </c>
      <c r="V335" s="0" t="n">
        <f aca="false">U335*EXP((Inputs!$B$6-Inputs!$B$7-0.5*Inputs!$B$8^2)*$B$2+Inputs!$B$8*SQRT($B$2)*MC_Shocks!T332)</f>
        <v>587.220667147567</v>
      </c>
      <c r="W335" s="0" t="n">
        <f aca="false">V335*EXP((Inputs!$B$6-Inputs!$B$7-0.5*Inputs!$B$8^2)*$B$2+Inputs!$B$8*SQRT($B$2)*MC_Shocks!U332)</f>
        <v>588.699608904105</v>
      </c>
      <c r="X335" s="0" t="n">
        <f aca="false">W335*EXP((Inputs!$B$6-Inputs!$B$7-0.5*Inputs!$B$8^2)*$B$2+Inputs!$B$8*SQRT($B$2)*MC_Shocks!V332)</f>
        <v>583.885714305637</v>
      </c>
      <c r="Y335" s="0" t="n">
        <f aca="false">X335*EXP((Inputs!$B$6-Inputs!$B$7-0.5*Inputs!$B$8^2)*$B$2+Inputs!$B$8*SQRT($B$2)*MC_Shocks!W332)</f>
        <v>585.495838218745</v>
      </c>
      <c r="Z335" s="0" t="n">
        <f aca="false">Y335*EXP((Inputs!$B$6-Inputs!$B$7-0.5*Inputs!$B$8^2)*$B$2+Inputs!$B$8*SQRT($B$2)*MC_Shocks!X332)</f>
        <v>591.813775326268</v>
      </c>
      <c r="AA335" s="0" t="n">
        <f aca="false">Z335*EXP((Inputs!$B$6-Inputs!$B$7-0.5*Inputs!$B$8^2)*$B$2+Inputs!$B$8*SQRT($B$2)*MC_Shocks!Y332)</f>
        <v>588.388229270464</v>
      </c>
      <c r="AB335" s="0" t="n">
        <f aca="false">AA335*EXP((Inputs!$B$6-Inputs!$B$7-0.5*Inputs!$B$8^2)*$B$2+Inputs!$B$8*SQRT($B$2)*MC_Shocks!Z332)</f>
        <v>589.400895818465</v>
      </c>
      <c r="AC335" s="0" t="n">
        <f aca="false">AB335*EXP((Inputs!$B$6-Inputs!$B$7-0.5*Inputs!$B$8^2)*$B$2+Inputs!$B$8*SQRT($B$2)*MC_Shocks!AA332)</f>
        <v>589.309702244464</v>
      </c>
      <c r="AD335" s="0" t="n">
        <f aca="false">AC335*EXP((Inputs!$B$6-Inputs!$B$7-0.5*Inputs!$B$8^2)*$B$2+Inputs!$B$8*SQRT($B$2)*MC_Shocks!AB332)</f>
        <v>581.896925131373</v>
      </c>
      <c r="AE335" s="0" t="n">
        <f aca="false">AD335*EXP((Inputs!$B$6-Inputs!$B$7-0.5*Inputs!$B$8^2)*$B$2+Inputs!$B$8*SQRT($B$2)*MC_Shocks!AC332)</f>
        <v>582.04674436021</v>
      </c>
      <c r="AF335" s="0" t="n">
        <f aca="false">AE335*EXP((Inputs!$B$6-Inputs!$B$7-0.5*Inputs!$B$8^2)*$B$2+Inputs!$B$8*SQRT($B$2)*MC_Shocks!AD332)</f>
        <v>580.767791285367</v>
      </c>
      <c r="AG335" s="0" t="n">
        <f aca="false">AF335*EXP((Inputs!$B$6-Inputs!$B$7-0.5*Inputs!$B$8^2)*$B$2+Inputs!$B$8*SQRT($B$2)*MC_Shocks!AE332)</f>
        <v>586.280115385644</v>
      </c>
      <c r="AH335" s="0" t="n">
        <f aca="false">AG335*EXP((Inputs!$B$6-Inputs!$B$7-0.5*Inputs!$B$8^2)*$B$2+Inputs!$B$8*SQRT($B$2)*MC_Shocks!AF332)</f>
        <v>587.358076475741</v>
      </c>
      <c r="AI335" s="0" t="n">
        <f aca="false">AH335*EXP((Inputs!$B$6-Inputs!$B$7-0.5*Inputs!$B$8^2)*$B$2+Inputs!$B$8*SQRT($B$2)*MC_Shocks!AG332)</f>
        <v>584.57999157965</v>
      </c>
      <c r="AJ335" s="0" t="n">
        <f aca="false">AI335*EXP((Inputs!$B$6-Inputs!$B$7-0.5*Inputs!$B$8^2)*$B$2+Inputs!$B$8*SQRT($B$2)*MC_Shocks!AH332)</f>
        <v>591.893472220564</v>
      </c>
      <c r="AK335" s="0" t="n">
        <f aca="false">AJ335*EXP((Inputs!$B$6-Inputs!$B$7-0.5*Inputs!$B$8^2)*$B$2+Inputs!$B$8*SQRT($B$2)*MC_Shocks!AI332)</f>
        <v>591.006907140873</v>
      </c>
      <c r="AL335" s="0" t="n">
        <f aca="false">AK335*EXP((Inputs!$B$6-Inputs!$B$7-0.5*Inputs!$B$8^2)*$B$2+Inputs!$B$8*SQRT($B$2)*MC_Shocks!AJ332)</f>
        <v>590.590250046326</v>
      </c>
      <c r="AM335" s="0" t="n">
        <f aca="false">AL335*EXP((Inputs!$B$6-Inputs!$B$7-0.5*Inputs!$B$8^2)*$B$2+Inputs!$B$8*SQRT($B$2)*MC_Shocks!AK332)</f>
        <v>590.452538061315</v>
      </c>
      <c r="AN335" s="0" t="n">
        <f aca="false">AM335*EXP((Inputs!$B$6-Inputs!$B$7-0.5*Inputs!$B$8^2)*$B$2+Inputs!$B$8*SQRT($B$2)*MC_Shocks!AL332)</f>
        <v>585.669620589976</v>
      </c>
      <c r="AO335" s="0" t="n">
        <f aca="false">AN335*EXP((Inputs!$B$6-Inputs!$B$7-0.5*Inputs!$B$8^2)*$B$2+Inputs!$B$8*SQRT($B$2)*MC_Shocks!AM332)</f>
        <v>584.172948236648</v>
      </c>
      <c r="AP335" s="0" t="n">
        <f aca="false">AO335*EXP((Inputs!$B$6-Inputs!$B$7-0.5*Inputs!$B$8^2)*$B$2+Inputs!$B$8*SQRT($B$2)*MC_Shocks!AN332)</f>
        <v>577.41770163308</v>
      </c>
      <c r="AQ335" s="0" t="n">
        <f aca="false">AP335*EXP((Inputs!$B$6-Inputs!$B$7-0.5*Inputs!$B$8^2)*$B$2+Inputs!$B$8*SQRT($B$2)*MC_Shocks!AO332)</f>
        <v>582.041853758535</v>
      </c>
      <c r="AR335" s="0" t="n">
        <f aca="false">AQ335*EXP((Inputs!$B$6-Inputs!$B$7-0.5*Inputs!$B$8^2)*$B$2+Inputs!$B$8*SQRT($B$2)*MC_Shocks!AP332)</f>
        <v>581.469431516688</v>
      </c>
      <c r="AS335" s="0" t="n">
        <f aca="false">AR335*EXP((Inputs!$B$6-Inputs!$B$7-0.5*Inputs!$B$8^2)*$B$2+Inputs!$B$8*SQRT($B$2)*MC_Shocks!AQ332)</f>
        <v>581.13475033211</v>
      </c>
      <c r="AT335" s="0" t="n">
        <f aca="false">AS335*EXP((Inputs!$B$6-Inputs!$B$7-0.5*Inputs!$B$8^2)*$B$2+Inputs!$B$8*SQRT($B$2)*MC_Shocks!AR332)</f>
        <v>586.140393442985</v>
      </c>
      <c r="AU335" s="0" t="n">
        <f aca="false">AT335*EXP((Inputs!$B$6-Inputs!$B$7-0.5*Inputs!$B$8^2)*$B$2+Inputs!$B$8*SQRT($B$2)*MC_Shocks!AS332)</f>
        <v>581.765483326516</v>
      </c>
      <c r="AV335" s="0" t="n">
        <f aca="false">AU335*EXP((Inputs!$B$6-Inputs!$B$7-0.5*Inputs!$B$8^2)*$B$2+Inputs!$B$8*SQRT($B$2)*MC_Shocks!AT332)</f>
        <v>571.189027910963</v>
      </c>
      <c r="AW335" s="0" t="n">
        <f aca="false">AV335*EXP((Inputs!$B$6-Inputs!$B$7-0.5*Inputs!$B$8^2)*$B$2+Inputs!$B$8*SQRT($B$2)*MC_Shocks!AU332)</f>
        <v>571.319980145634</v>
      </c>
      <c r="AX335" s="0" t="n">
        <f aca="false">AW335*EXP((Inputs!$B$6-Inputs!$B$7-0.5*Inputs!$B$8^2)*$B$2+Inputs!$B$8*SQRT($B$2)*MC_Shocks!AV332)</f>
        <v>569.089350964744</v>
      </c>
      <c r="AY335" s="0" t="n">
        <f aca="false">AX335*EXP((Inputs!$B$6-Inputs!$B$7-0.5*Inputs!$B$8^2)*$B$2+Inputs!$B$8*SQRT($B$2)*MC_Shocks!AW332)</f>
        <v>568.761562264998</v>
      </c>
      <c r="AZ335" s="0" t="n">
        <f aca="false">AY335*EXP((Inputs!$B$6-Inputs!$B$7-0.5*Inputs!$B$8^2)*$B$2+Inputs!$B$8*SQRT($B$2)*MC_Shocks!AX332)</f>
        <v>572.044317413702</v>
      </c>
      <c r="BA335" s="0" t="n">
        <f aca="false">AZ335*EXP((Inputs!$B$6-Inputs!$B$7-0.5*Inputs!$B$8^2)*$B$2+Inputs!$B$8*SQRT($B$2)*MC_Shocks!AY332)</f>
        <v>580.421645446478</v>
      </c>
      <c r="BB335" s="0" t="n">
        <f aca="false">BA335*EXP((Inputs!$B$6-Inputs!$B$7-0.5*Inputs!$B$8^2)*$B$2+Inputs!$B$8*SQRT($B$2)*MC_Shocks!AZ332)</f>
        <v>583.735527012015</v>
      </c>
      <c r="BC335" s="0" t="n">
        <f aca="false">BB335*EXP((Inputs!$B$6-Inputs!$B$7-0.5*Inputs!$B$8^2)*$B$2+Inputs!$B$8*SQRT($B$2)*MC_Shocks!BA332)</f>
        <v>590.272736172611</v>
      </c>
      <c r="BD335" s="0" t="n">
        <f aca="false">BC335*EXP((Inputs!$B$6-Inputs!$B$7-0.5*Inputs!$B$8^2)*$B$2+Inputs!$B$8*SQRT($B$2)*MC_Shocks!BB332)</f>
        <v>582.401718273647</v>
      </c>
      <c r="BE335" s="0" t="n">
        <f aca="false">BD335*EXP((Inputs!$B$6-Inputs!$B$7-0.5*Inputs!$B$8^2)*$B$2+Inputs!$B$8*SQRT($B$2)*MC_Shocks!BC332)</f>
        <v>582.988776941991</v>
      </c>
      <c r="BF335" s="0" t="n">
        <f aca="false">BE335*EXP((Inputs!$B$6-Inputs!$B$7-0.5*Inputs!$B$8^2)*$B$2+Inputs!$B$8*SQRT($B$2)*MC_Shocks!BD332)</f>
        <v>584.645936875694</v>
      </c>
      <c r="BG335" s="0" t="n">
        <f aca="false">BF335*EXP((Inputs!$B$6-Inputs!$B$7-0.5*Inputs!$B$8^2)*$B$2+Inputs!$B$8*SQRT($B$2)*MC_Shocks!BE332)</f>
        <v>580.591338336925</v>
      </c>
      <c r="BH335" s="0" t="n">
        <f aca="false">BG335*EXP((Inputs!$B$6-Inputs!$B$7-0.5*Inputs!$B$8^2)*$B$2+Inputs!$B$8*SQRT($B$2)*MC_Shocks!BF332)</f>
        <v>585.836223513345</v>
      </c>
      <c r="BI335" s="0" t="n">
        <f aca="false">BH335*EXP((Inputs!$B$6-Inputs!$B$7-0.5*Inputs!$B$8^2)*$B$2+Inputs!$B$8*SQRT($B$2)*MC_Shocks!BG332)</f>
        <v>589.466622679822</v>
      </c>
      <c r="BJ335" s="0" t="n">
        <f aca="false">BI335*EXP((Inputs!$B$6-Inputs!$B$7-0.5*Inputs!$B$8^2)*$B$2+Inputs!$B$8*SQRT($B$2)*MC_Shocks!BH332)</f>
        <v>589.203963640723</v>
      </c>
      <c r="BK335" s="0" t="n">
        <f aca="false">BJ335*EXP((Inputs!$B$6-Inputs!$B$7-0.5*Inputs!$B$8^2)*$B$2+Inputs!$B$8*SQRT($B$2)*MC_Shocks!BI332)</f>
        <v>584.470059321148</v>
      </c>
      <c r="BL335" s="0" t="n">
        <f aca="false">BK335*EXP((Inputs!$B$6-Inputs!$B$7-0.5*Inputs!$B$8^2)*$B$2+Inputs!$B$8*SQRT($B$2)*MC_Shocks!BJ332)</f>
        <v>582.203495357157</v>
      </c>
      <c r="BM335" s="0" t="n">
        <f aca="false">BL335*EXP((Inputs!$B$6-Inputs!$B$7-0.5*Inputs!$B$8^2)*$B$2+Inputs!$B$8*SQRT($B$2)*MC_Shocks!BK332)</f>
        <v>581.112522820914</v>
      </c>
      <c r="BN335" s="0" t="n">
        <f aca="false">AVERAGE(C335:BM335)</f>
        <v>582.939595253587</v>
      </c>
      <c r="BO335" s="0" t="n">
        <f aca="false">MAX(B335:BM335)</f>
        <v>591.893472220564</v>
      </c>
      <c r="BP335" s="0" t="n">
        <f aca="false">MAX(BM335-Inputs!$B$4,0)</f>
        <v>6.11252282091391</v>
      </c>
      <c r="BQ335" s="0" t="n">
        <f aca="false">MAX(Inputs!$B$4-BM335,0)</f>
        <v>0</v>
      </c>
      <c r="BR335" s="0" t="n">
        <f aca="false">MAX(BN335-Inputs!$B$4,0)</f>
        <v>7.93959525358719</v>
      </c>
      <c r="BS335" s="0" t="n">
        <f aca="false">IF(BO335&gt;=Inputs!$B$9,0,MAX(BM335-Inputs!$B$4,0))</f>
        <v>6.11252282091391</v>
      </c>
    </row>
    <row r="336" customFormat="false" ht="15" hidden="false" customHeight="false" outlineLevel="0" collapsed="false">
      <c r="A336" s="0" t="n">
        <v>332</v>
      </c>
      <c r="B336" s="0" t="n">
        <f aca="false">Inputs!$B$3</f>
        <v>574.788024902344</v>
      </c>
      <c r="C336" s="0" t="n">
        <f aca="false">B336*EXP((Inputs!$B$6-Inputs!$B$7-0.5*Inputs!$B$8^2)*$B$2+Inputs!$B$8*SQRT($B$2)*MC_Shocks!A333)</f>
        <v>574.486123675103</v>
      </c>
      <c r="D336" s="0" t="n">
        <f aca="false">C336*EXP((Inputs!$B$6-Inputs!$B$7-0.5*Inputs!$B$8^2)*$B$2+Inputs!$B$8*SQRT($B$2)*MC_Shocks!B333)</f>
        <v>572.719011748269</v>
      </c>
      <c r="E336" s="0" t="n">
        <f aca="false">D336*EXP((Inputs!$B$6-Inputs!$B$7-0.5*Inputs!$B$8^2)*$B$2+Inputs!$B$8*SQRT($B$2)*MC_Shocks!C333)</f>
        <v>571.857502381615</v>
      </c>
      <c r="F336" s="0" t="n">
        <f aca="false">E336*EXP((Inputs!$B$6-Inputs!$B$7-0.5*Inputs!$B$8^2)*$B$2+Inputs!$B$8*SQRT($B$2)*MC_Shocks!D333)</f>
        <v>576.603523620415</v>
      </c>
      <c r="G336" s="0" t="n">
        <f aca="false">F336*EXP((Inputs!$B$6-Inputs!$B$7-0.5*Inputs!$B$8^2)*$B$2+Inputs!$B$8*SQRT($B$2)*MC_Shocks!E333)</f>
        <v>576.447160175727</v>
      </c>
      <c r="H336" s="0" t="n">
        <f aca="false">G336*EXP((Inputs!$B$6-Inputs!$B$7-0.5*Inputs!$B$8^2)*$B$2+Inputs!$B$8*SQRT($B$2)*MC_Shocks!F333)</f>
        <v>581.432878572352</v>
      </c>
      <c r="I336" s="0" t="n">
        <f aca="false">H336*EXP((Inputs!$B$6-Inputs!$B$7-0.5*Inputs!$B$8^2)*$B$2+Inputs!$B$8*SQRT($B$2)*MC_Shocks!G333)</f>
        <v>581.113819421722</v>
      </c>
      <c r="J336" s="0" t="n">
        <f aca="false">I336*EXP((Inputs!$B$6-Inputs!$B$7-0.5*Inputs!$B$8^2)*$B$2+Inputs!$B$8*SQRT($B$2)*MC_Shocks!H333)</f>
        <v>583.38884079202</v>
      </c>
      <c r="K336" s="0" t="n">
        <f aca="false">J336*EXP((Inputs!$B$6-Inputs!$B$7-0.5*Inputs!$B$8^2)*$B$2+Inputs!$B$8*SQRT($B$2)*MC_Shocks!I333)</f>
        <v>571.808097811225</v>
      </c>
      <c r="L336" s="0" t="n">
        <f aca="false">K336*EXP((Inputs!$B$6-Inputs!$B$7-0.5*Inputs!$B$8^2)*$B$2+Inputs!$B$8*SQRT($B$2)*MC_Shocks!J333)</f>
        <v>572.04304958372</v>
      </c>
      <c r="M336" s="0" t="n">
        <f aca="false">L336*EXP((Inputs!$B$6-Inputs!$B$7-0.5*Inputs!$B$8^2)*$B$2+Inputs!$B$8*SQRT($B$2)*MC_Shocks!K333)</f>
        <v>578.505674434271</v>
      </c>
      <c r="N336" s="0" t="n">
        <f aca="false">M336*EXP((Inputs!$B$6-Inputs!$B$7-0.5*Inputs!$B$8^2)*$B$2+Inputs!$B$8*SQRT($B$2)*MC_Shocks!L333)</f>
        <v>579.176420368074</v>
      </c>
      <c r="O336" s="0" t="n">
        <f aca="false">N336*EXP((Inputs!$B$6-Inputs!$B$7-0.5*Inputs!$B$8^2)*$B$2+Inputs!$B$8*SQRT($B$2)*MC_Shocks!M333)</f>
        <v>576.849502311665</v>
      </c>
      <c r="P336" s="0" t="n">
        <f aca="false">O336*EXP((Inputs!$B$6-Inputs!$B$7-0.5*Inputs!$B$8^2)*$B$2+Inputs!$B$8*SQRT($B$2)*MC_Shocks!N333)</f>
        <v>569.296279904679</v>
      </c>
      <c r="Q336" s="0" t="n">
        <f aca="false">P336*EXP((Inputs!$B$6-Inputs!$B$7-0.5*Inputs!$B$8^2)*$B$2+Inputs!$B$8*SQRT($B$2)*MC_Shocks!O333)</f>
        <v>572.018556354357</v>
      </c>
      <c r="R336" s="0" t="n">
        <f aca="false">Q336*EXP((Inputs!$B$6-Inputs!$B$7-0.5*Inputs!$B$8^2)*$B$2+Inputs!$B$8*SQRT($B$2)*MC_Shocks!P333)</f>
        <v>579.299201156848</v>
      </c>
      <c r="S336" s="0" t="n">
        <f aca="false">R336*EXP((Inputs!$B$6-Inputs!$B$7-0.5*Inputs!$B$8^2)*$B$2+Inputs!$B$8*SQRT($B$2)*MC_Shocks!Q333)</f>
        <v>575.61180894922</v>
      </c>
      <c r="T336" s="0" t="n">
        <f aca="false">S336*EXP((Inputs!$B$6-Inputs!$B$7-0.5*Inputs!$B$8^2)*$B$2+Inputs!$B$8*SQRT($B$2)*MC_Shocks!R333)</f>
        <v>582.005590920572</v>
      </c>
      <c r="U336" s="0" t="n">
        <f aca="false">T336*EXP((Inputs!$B$6-Inputs!$B$7-0.5*Inputs!$B$8^2)*$B$2+Inputs!$B$8*SQRT($B$2)*MC_Shocks!S333)</f>
        <v>584.077912586599</v>
      </c>
      <c r="V336" s="0" t="n">
        <f aca="false">U336*EXP((Inputs!$B$6-Inputs!$B$7-0.5*Inputs!$B$8^2)*$B$2+Inputs!$B$8*SQRT($B$2)*MC_Shocks!T333)</f>
        <v>585.328019315922</v>
      </c>
      <c r="W336" s="0" t="n">
        <f aca="false">V336*EXP((Inputs!$B$6-Inputs!$B$7-0.5*Inputs!$B$8^2)*$B$2+Inputs!$B$8*SQRT($B$2)*MC_Shocks!U333)</f>
        <v>585.706689292358</v>
      </c>
      <c r="X336" s="0" t="n">
        <f aca="false">W336*EXP((Inputs!$B$6-Inputs!$B$7-0.5*Inputs!$B$8^2)*$B$2+Inputs!$B$8*SQRT($B$2)*MC_Shocks!V333)</f>
        <v>582.568250618816</v>
      </c>
      <c r="Y336" s="0" t="n">
        <f aca="false">X336*EXP((Inputs!$B$6-Inputs!$B$7-0.5*Inputs!$B$8^2)*$B$2+Inputs!$B$8*SQRT($B$2)*MC_Shocks!W333)</f>
        <v>585.791496840425</v>
      </c>
      <c r="Z336" s="0" t="n">
        <f aca="false">Y336*EXP((Inputs!$B$6-Inputs!$B$7-0.5*Inputs!$B$8^2)*$B$2+Inputs!$B$8*SQRT($B$2)*MC_Shocks!X333)</f>
        <v>587.120294604445</v>
      </c>
      <c r="AA336" s="0" t="n">
        <f aca="false">Z336*EXP((Inputs!$B$6-Inputs!$B$7-0.5*Inputs!$B$8^2)*$B$2+Inputs!$B$8*SQRT($B$2)*MC_Shocks!Y333)</f>
        <v>587.242154595331</v>
      </c>
      <c r="AB336" s="0" t="n">
        <f aca="false">AA336*EXP((Inputs!$B$6-Inputs!$B$7-0.5*Inputs!$B$8^2)*$B$2+Inputs!$B$8*SQRT($B$2)*MC_Shocks!Z333)</f>
        <v>586.600985663176</v>
      </c>
      <c r="AC336" s="0" t="n">
        <f aca="false">AB336*EXP((Inputs!$B$6-Inputs!$B$7-0.5*Inputs!$B$8^2)*$B$2+Inputs!$B$8*SQRT($B$2)*MC_Shocks!AA333)</f>
        <v>586.201217608872</v>
      </c>
      <c r="AD336" s="0" t="n">
        <f aca="false">AC336*EXP((Inputs!$B$6-Inputs!$B$7-0.5*Inputs!$B$8^2)*$B$2+Inputs!$B$8*SQRT($B$2)*MC_Shocks!AB333)</f>
        <v>584.232264128323</v>
      </c>
      <c r="AE336" s="0" t="n">
        <f aca="false">AD336*EXP((Inputs!$B$6-Inputs!$B$7-0.5*Inputs!$B$8^2)*$B$2+Inputs!$B$8*SQRT($B$2)*MC_Shocks!AC333)</f>
        <v>580.389133337316</v>
      </c>
      <c r="AF336" s="0" t="n">
        <f aca="false">AE336*EXP((Inputs!$B$6-Inputs!$B$7-0.5*Inputs!$B$8^2)*$B$2+Inputs!$B$8*SQRT($B$2)*MC_Shocks!AD333)</f>
        <v>578.638757185145</v>
      </c>
      <c r="AG336" s="0" t="n">
        <f aca="false">AF336*EXP((Inputs!$B$6-Inputs!$B$7-0.5*Inputs!$B$8^2)*$B$2+Inputs!$B$8*SQRT($B$2)*MC_Shocks!AE333)</f>
        <v>576.614784772962</v>
      </c>
      <c r="AH336" s="0" t="n">
        <f aca="false">AG336*EXP((Inputs!$B$6-Inputs!$B$7-0.5*Inputs!$B$8^2)*$B$2+Inputs!$B$8*SQRT($B$2)*MC_Shocks!AF333)</f>
        <v>583.952981545831</v>
      </c>
      <c r="AI336" s="0" t="n">
        <f aca="false">AH336*EXP((Inputs!$B$6-Inputs!$B$7-0.5*Inputs!$B$8^2)*$B$2+Inputs!$B$8*SQRT($B$2)*MC_Shocks!AG333)</f>
        <v>583.775412877948</v>
      </c>
      <c r="AJ336" s="0" t="n">
        <f aca="false">AI336*EXP((Inputs!$B$6-Inputs!$B$7-0.5*Inputs!$B$8^2)*$B$2+Inputs!$B$8*SQRT($B$2)*MC_Shocks!AH333)</f>
        <v>581.61385893802</v>
      </c>
      <c r="AK336" s="0" t="n">
        <f aca="false">AJ336*EXP((Inputs!$B$6-Inputs!$B$7-0.5*Inputs!$B$8^2)*$B$2+Inputs!$B$8*SQRT($B$2)*MC_Shocks!AI333)</f>
        <v>578.31483671894</v>
      </c>
      <c r="AL336" s="0" t="n">
        <f aca="false">AK336*EXP((Inputs!$B$6-Inputs!$B$7-0.5*Inputs!$B$8^2)*$B$2+Inputs!$B$8*SQRT($B$2)*MC_Shocks!AJ333)</f>
        <v>581.554761280301</v>
      </c>
      <c r="AM336" s="0" t="n">
        <f aca="false">AL336*EXP((Inputs!$B$6-Inputs!$B$7-0.5*Inputs!$B$8^2)*$B$2+Inputs!$B$8*SQRT($B$2)*MC_Shocks!AK333)</f>
        <v>584.658315511528</v>
      </c>
      <c r="AN336" s="0" t="n">
        <f aca="false">AM336*EXP((Inputs!$B$6-Inputs!$B$7-0.5*Inputs!$B$8^2)*$B$2+Inputs!$B$8*SQRT($B$2)*MC_Shocks!AL333)</f>
        <v>587.382512041755</v>
      </c>
      <c r="AO336" s="0" t="n">
        <f aca="false">AN336*EXP((Inputs!$B$6-Inputs!$B$7-0.5*Inputs!$B$8^2)*$B$2+Inputs!$B$8*SQRT($B$2)*MC_Shocks!AM333)</f>
        <v>584.943477961471</v>
      </c>
      <c r="AP336" s="0" t="n">
        <f aca="false">AO336*EXP((Inputs!$B$6-Inputs!$B$7-0.5*Inputs!$B$8^2)*$B$2+Inputs!$B$8*SQRT($B$2)*MC_Shocks!AN333)</f>
        <v>580.220273502701</v>
      </c>
      <c r="AQ336" s="0" t="n">
        <f aca="false">AP336*EXP((Inputs!$B$6-Inputs!$B$7-0.5*Inputs!$B$8^2)*$B$2+Inputs!$B$8*SQRT($B$2)*MC_Shocks!AO333)</f>
        <v>582.153702315814</v>
      </c>
      <c r="AR336" s="0" t="n">
        <f aca="false">AQ336*EXP((Inputs!$B$6-Inputs!$B$7-0.5*Inputs!$B$8^2)*$B$2+Inputs!$B$8*SQRT($B$2)*MC_Shocks!AP333)</f>
        <v>578.030135178707</v>
      </c>
      <c r="AS336" s="0" t="n">
        <f aca="false">AR336*EXP((Inputs!$B$6-Inputs!$B$7-0.5*Inputs!$B$8^2)*$B$2+Inputs!$B$8*SQRT($B$2)*MC_Shocks!AQ333)</f>
        <v>577.518670364271</v>
      </c>
      <c r="AT336" s="0" t="n">
        <f aca="false">AS336*EXP((Inputs!$B$6-Inputs!$B$7-0.5*Inputs!$B$8^2)*$B$2+Inputs!$B$8*SQRT($B$2)*MC_Shocks!AR333)</f>
        <v>578.142890458029</v>
      </c>
      <c r="AU336" s="0" t="n">
        <f aca="false">AT336*EXP((Inputs!$B$6-Inputs!$B$7-0.5*Inputs!$B$8^2)*$B$2+Inputs!$B$8*SQRT($B$2)*MC_Shocks!AS333)</f>
        <v>579.167822242671</v>
      </c>
      <c r="AV336" s="0" t="n">
        <f aca="false">AU336*EXP((Inputs!$B$6-Inputs!$B$7-0.5*Inputs!$B$8^2)*$B$2+Inputs!$B$8*SQRT($B$2)*MC_Shocks!AT333)</f>
        <v>575.801954684463</v>
      </c>
      <c r="AW336" s="0" t="n">
        <f aca="false">AV336*EXP((Inputs!$B$6-Inputs!$B$7-0.5*Inputs!$B$8^2)*$B$2+Inputs!$B$8*SQRT($B$2)*MC_Shocks!AU333)</f>
        <v>574.370871056672</v>
      </c>
      <c r="AX336" s="0" t="n">
        <f aca="false">AW336*EXP((Inputs!$B$6-Inputs!$B$7-0.5*Inputs!$B$8^2)*$B$2+Inputs!$B$8*SQRT($B$2)*MC_Shocks!AV333)</f>
        <v>564.147418632469</v>
      </c>
      <c r="AY336" s="0" t="n">
        <f aca="false">AX336*EXP((Inputs!$B$6-Inputs!$B$7-0.5*Inputs!$B$8^2)*$B$2+Inputs!$B$8*SQRT($B$2)*MC_Shocks!AW333)</f>
        <v>568.027930230897</v>
      </c>
      <c r="AZ336" s="0" t="n">
        <f aca="false">AY336*EXP((Inputs!$B$6-Inputs!$B$7-0.5*Inputs!$B$8^2)*$B$2+Inputs!$B$8*SQRT($B$2)*MC_Shocks!AX333)</f>
        <v>565.75144440103</v>
      </c>
      <c r="BA336" s="0" t="n">
        <f aca="false">AZ336*EXP((Inputs!$B$6-Inputs!$B$7-0.5*Inputs!$B$8^2)*$B$2+Inputs!$B$8*SQRT($B$2)*MC_Shocks!AY333)</f>
        <v>568.185128605697</v>
      </c>
      <c r="BB336" s="0" t="n">
        <f aca="false">BA336*EXP((Inputs!$B$6-Inputs!$B$7-0.5*Inputs!$B$8^2)*$B$2+Inputs!$B$8*SQRT($B$2)*MC_Shocks!AZ333)</f>
        <v>572.170854653854</v>
      </c>
      <c r="BC336" s="0" t="n">
        <f aca="false">BB336*EXP((Inputs!$B$6-Inputs!$B$7-0.5*Inputs!$B$8^2)*$B$2+Inputs!$B$8*SQRT($B$2)*MC_Shocks!BA333)</f>
        <v>572.274161582188</v>
      </c>
      <c r="BD336" s="0" t="n">
        <f aca="false">BC336*EXP((Inputs!$B$6-Inputs!$B$7-0.5*Inputs!$B$8^2)*$B$2+Inputs!$B$8*SQRT($B$2)*MC_Shocks!BB333)</f>
        <v>571.704869533842</v>
      </c>
      <c r="BE336" s="0" t="n">
        <f aca="false">BD336*EXP((Inputs!$B$6-Inputs!$B$7-0.5*Inputs!$B$8^2)*$B$2+Inputs!$B$8*SQRT($B$2)*MC_Shocks!BC333)</f>
        <v>558.674753015014</v>
      </c>
      <c r="BF336" s="0" t="n">
        <f aca="false">BE336*EXP((Inputs!$B$6-Inputs!$B$7-0.5*Inputs!$B$8^2)*$B$2+Inputs!$B$8*SQRT($B$2)*MC_Shocks!BD333)</f>
        <v>559.544251583329</v>
      </c>
      <c r="BG336" s="0" t="n">
        <f aca="false">BF336*EXP((Inputs!$B$6-Inputs!$B$7-0.5*Inputs!$B$8^2)*$B$2+Inputs!$B$8*SQRT($B$2)*MC_Shocks!BE333)</f>
        <v>564.636751905105</v>
      </c>
      <c r="BH336" s="0" t="n">
        <f aca="false">BG336*EXP((Inputs!$B$6-Inputs!$B$7-0.5*Inputs!$B$8^2)*$B$2+Inputs!$B$8*SQRT($B$2)*MC_Shocks!BF333)</f>
        <v>563.468342485171</v>
      </c>
      <c r="BI336" s="0" t="n">
        <f aca="false">BH336*EXP((Inputs!$B$6-Inputs!$B$7-0.5*Inputs!$B$8^2)*$B$2+Inputs!$B$8*SQRT($B$2)*MC_Shocks!BG333)</f>
        <v>572.872694243015</v>
      </c>
      <c r="BJ336" s="0" t="n">
        <f aca="false">BI336*EXP((Inputs!$B$6-Inputs!$B$7-0.5*Inputs!$B$8^2)*$B$2+Inputs!$B$8*SQRT($B$2)*MC_Shocks!BH333)</f>
        <v>573.344831120719</v>
      </c>
      <c r="BK336" s="0" t="n">
        <f aca="false">BJ336*EXP((Inputs!$B$6-Inputs!$B$7-0.5*Inputs!$B$8^2)*$B$2+Inputs!$B$8*SQRT($B$2)*MC_Shocks!BI333)</f>
        <v>573.326025590629</v>
      </c>
      <c r="BL336" s="0" t="n">
        <f aca="false">BK336*EXP((Inputs!$B$6-Inputs!$B$7-0.5*Inputs!$B$8^2)*$B$2+Inputs!$B$8*SQRT($B$2)*MC_Shocks!BJ333)</f>
        <v>569.777155360534</v>
      </c>
      <c r="BM336" s="0" t="n">
        <f aca="false">BL336*EXP((Inputs!$B$6-Inputs!$B$7-0.5*Inputs!$B$8^2)*$B$2+Inputs!$B$8*SQRT($B$2)*MC_Shocks!BK333)</f>
        <v>565.446649696775</v>
      </c>
      <c r="BN336" s="0" t="n">
        <f aca="false">AVERAGE(C336:BM336)</f>
        <v>576.827472096047</v>
      </c>
      <c r="BO336" s="0" t="n">
        <f aca="false">MAX(B336:BM336)</f>
        <v>587.382512041755</v>
      </c>
      <c r="BP336" s="0" t="n">
        <f aca="false">MAX(BM336-Inputs!$B$4,0)</f>
        <v>0</v>
      </c>
      <c r="BQ336" s="0" t="n">
        <f aca="false">MAX(Inputs!$B$4-BM336,0)</f>
        <v>9.55335030322465</v>
      </c>
      <c r="BR336" s="0" t="n">
        <f aca="false">MAX(BN336-Inputs!$B$4,0)</f>
        <v>1.82747209604656</v>
      </c>
      <c r="BS336" s="0" t="n">
        <f aca="false">IF(BO336&gt;=Inputs!$B$9,0,MAX(BM336-Inputs!$B$4,0))</f>
        <v>0</v>
      </c>
    </row>
    <row r="337" customFormat="false" ht="15" hidden="false" customHeight="false" outlineLevel="0" collapsed="false">
      <c r="A337" s="0" t="n">
        <v>333</v>
      </c>
      <c r="B337" s="0" t="n">
        <f aca="false">Inputs!$B$3</f>
        <v>574.788024902344</v>
      </c>
      <c r="C337" s="0" t="n">
        <f aca="false">B337*EXP((Inputs!$B$6-Inputs!$B$7-0.5*Inputs!$B$8^2)*$B$2+Inputs!$B$8*SQRT($B$2)*MC_Shocks!A334)</f>
        <v>577.143217533239</v>
      </c>
      <c r="D337" s="0" t="n">
        <f aca="false">C337*EXP((Inputs!$B$6-Inputs!$B$7-0.5*Inputs!$B$8^2)*$B$2+Inputs!$B$8*SQRT($B$2)*MC_Shocks!B334)</f>
        <v>577.887717346738</v>
      </c>
      <c r="E337" s="0" t="n">
        <f aca="false">D337*EXP((Inputs!$B$6-Inputs!$B$7-0.5*Inputs!$B$8^2)*$B$2+Inputs!$B$8*SQRT($B$2)*MC_Shocks!C334)</f>
        <v>581.465431764687</v>
      </c>
      <c r="F337" s="0" t="n">
        <f aca="false">E337*EXP((Inputs!$B$6-Inputs!$B$7-0.5*Inputs!$B$8^2)*$B$2+Inputs!$B$8*SQRT($B$2)*MC_Shocks!D334)</f>
        <v>586.747590072188</v>
      </c>
      <c r="G337" s="0" t="n">
        <f aca="false">F337*EXP((Inputs!$B$6-Inputs!$B$7-0.5*Inputs!$B$8^2)*$B$2+Inputs!$B$8*SQRT($B$2)*MC_Shocks!E334)</f>
        <v>585.362124522099</v>
      </c>
      <c r="H337" s="0" t="n">
        <f aca="false">G337*EXP((Inputs!$B$6-Inputs!$B$7-0.5*Inputs!$B$8^2)*$B$2+Inputs!$B$8*SQRT($B$2)*MC_Shocks!F334)</f>
        <v>591.36197228526</v>
      </c>
      <c r="I337" s="0" t="n">
        <f aca="false">H337*EXP((Inputs!$B$6-Inputs!$B$7-0.5*Inputs!$B$8^2)*$B$2+Inputs!$B$8*SQRT($B$2)*MC_Shocks!G334)</f>
        <v>593.366262050488</v>
      </c>
      <c r="J337" s="0" t="n">
        <f aca="false">I337*EXP((Inputs!$B$6-Inputs!$B$7-0.5*Inputs!$B$8^2)*$B$2+Inputs!$B$8*SQRT($B$2)*MC_Shocks!H334)</f>
        <v>598.12565352237</v>
      </c>
      <c r="K337" s="0" t="n">
        <f aca="false">J337*EXP((Inputs!$B$6-Inputs!$B$7-0.5*Inputs!$B$8^2)*$B$2+Inputs!$B$8*SQRT($B$2)*MC_Shocks!I334)</f>
        <v>595.579313064167</v>
      </c>
      <c r="L337" s="0" t="n">
        <f aca="false">K337*EXP((Inputs!$B$6-Inputs!$B$7-0.5*Inputs!$B$8^2)*$B$2+Inputs!$B$8*SQRT($B$2)*MC_Shocks!J334)</f>
        <v>587.183994907785</v>
      </c>
      <c r="M337" s="0" t="n">
        <f aca="false">L337*EXP((Inputs!$B$6-Inputs!$B$7-0.5*Inputs!$B$8^2)*$B$2+Inputs!$B$8*SQRT($B$2)*MC_Shocks!K334)</f>
        <v>593.334306447759</v>
      </c>
      <c r="N337" s="0" t="n">
        <f aca="false">M337*EXP((Inputs!$B$6-Inputs!$B$7-0.5*Inputs!$B$8^2)*$B$2+Inputs!$B$8*SQRT($B$2)*MC_Shocks!L334)</f>
        <v>602.177496018176</v>
      </c>
      <c r="O337" s="0" t="n">
        <f aca="false">N337*EXP((Inputs!$B$6-Inputs!$B$7-0.5*Inputs!$B$8^2)*$B$2+Inputs!$B$8*SQRT($B$2)*MC_Shocks!M334)</f>
        <v>602.831243624385</v>
      </c>
      <c r="P337" s="0" t="n">
        <f aca="false">O337*EXP((Inputs!$B$6-Inputs!$B$7-0.5*Inputs!$B$8^2)*$B$2+Inputs!$B$8*SQRT($B$2)*MC_Shocks!N334)</f>
        <v>602.813037017101</v>
      </c>
      <c r="Q337" s="0" t="n">
        <f aca="false">P337*EXP((Inputs!$B$6-Inputs!$B$7-0.5*Inputs!$B$8^2)*$B$2+Inputs!$B$8*SQRT($B$2)*MC_Shocks!O334)</f>
        <v>601.825060510996</v>
      </c>
      <c r="R337" s="0" t="n">
        <f aca="false">Q337*EXP((Inputs!$B$6-Inputs!$B$7-0.5*Inputs!$B$8^2)*$B$2+Inputs!$B$8*SQRT($B$2)*MC_Shocks!P334)</f>
        <v>604.016657905153</v>
      </c>
      <c r="S337" s="0" t="n">
        <f aca="false">R337*EXP((Inputs!$B$6-Inputs!$B$7-0.5*Inputs!$B$8^2)*$B$2+Inputs!$B$8*SQRT($B$2)*MC_Shocks!Q334)</f>
        <v>605.035883784441</v>
      </c>
      <c r="T337" s="0" t="n">
        <f aca="false">S337*EXP((Inputs!$B$6-Inputs!$B$7-0.5*Inputs!$B$8^2)*$B$2+Inputs!$B$8*SQRT($B$2)*MC_Shocks!R334)</f>
        <v>603.331411532383</v>
      </c>
      <c r="U337" s="0" t="n">
        <f aca="false">T337*EXP((Inputs!$B$6-Inputs!$B$7-0.5*Inputs!$B$8^2)*$B$2+Inputs!$B$8*SQRT($B$2)*MC_Shocks!S334)</f>
        <v>598.428636316523</v>
      </c>
      <c r="V337" s="0" t="n">
        <f aca="false">U337*EXP((Inputs!$B$6-Inputs!$B$7-0.5*Inputs!$B$8^2)*$B$2+Inputs!$B$8*SQRT($B$2)*MC_Shocks!T334)</f>
        <v>607.839540600604</v>
      </c>
      <c r="W337" s="0" t="n">
        <f aca="false">V337*EXP((Inputs!$B$6-Inputs!$B$7-0.5*Inputs!$B$8^2)*$B$2+Inputs!$B$8*SQRT($B$2)*MC_Shocks!U334)</f>
        <v>609.678667351443</v>
      </c>
      <c r="X337" s="0" t="n">
        <f aca="false">W337*EXP((Inputs!$B$6-Inputs!$B$7-0.5*Inputs!$B$8^2)*$B$2+Inputs!$B$8*SQRT($B$2)*MC_Shocks!V334)</f>
        <v>608.702860248619</v>
      </c>
      <c r="Y337" s="0" t="n">
        <f aca="false">X337*EXP((Inputs!$B$6-Inputs!$B$7-0.5*Inputs!$B$8^2)*$B$2+Inputs!$B$8*SQRT($B$2)*MC_Shocks!W334)</f>
        <v>613.209617364837</v>
      </c>
      <c r="Z337" s="0" t="n">
        <f aca="false">Y337*EXP((Inputs!$B$6-Inputs!$B$7-0.5*Inputs!$B$8^2)*$B$2+Inputs!$B$8*SQRT($B$2)*MC_Shocks!X334)</f>
        <v>604.902844387428</v>
      </c>
      <c r="AA337" s="0" t="n">
        <f aca="false">Z337*EXP((Inputs!$B$6-Inputs!$B$7-0.5*Inputs!$B$8^2)*$B$2+Inputs!$B$8*SQRT($B$2)*MC_Shocks!Y334)</f>
        <v>608.01701504654</v>
      </c>
      <c r="AB337" s="0" t="n">
        <f aca="false">AA337*EXP((Inputs!$B$6-Inputs!$B$7-0.5*Inputs!$B$8^2)*$B$2+Inputs!$B$8*SQRT($B$2)*MC_Shocks!Z334)</f>
        <v>608.273592148787</v>
      </c>
      <c r="AC337" s="0" t="n">
        <f aca="false">AB337*EXP((Inputs!$B$6-Inputs!$B$7-0.5*Inputs!$B$8^2)*$B$2+Inputs!$B$8*SQRT($B$2)*MC_Shocks!AA334)</f>
        <v>605.653593025255</v>
      </c>
      <c r="AD337" s="0" t="n">
        <f aca="false">AC337*EXP((Inputs!$B$6-Inputs!$B$7-0.5*Inputs!$B$8^2)*$B$2+Inputs!$B$8*SQRT($B$2)*MC_Shocks!AB334)</f>
        <v>608.558569971595</v>
      </c>
      <c r="AE337" s="0" t="n">
        <f aca="false">AD337*EXP((Inputs!$B$6-Inputs!$B$7-0.5*Inputs!$B$8^2)*$B$2+Inputs!$B$8*SQRT($B$2)*MC_Shocks!AC334)</f>
        <v>617.597086029451</v>
      </c>
      <c r="AF337" s="0" t="n">
        <f aca="false">AE337*EXP((Inputs!$B$6-Inputs!$B$7-0.5*Inputs!$B$8^2)*$B$2+Inputs!$B$8*SQRT($B$2)*MC_Shocks!AD334)</f>
        <v>619.759257225162</v>
      </c>
      <c r="AG337" s="0" t="n">
        <f aca="false">AF337*EXP((Inputs!$B$6-Inputs!$B$7-0.5*Inputs!$B$8^2)*$B$2+Inputs!$B$8*SQRT($B$2)*MC_Shocks!AE334)</f>
        <v>614.77658401978</v>
      </c>
      <c r="AH337" s="0" t="n">
        <f aca="false">AG337*EXP((Inputs!$B$6-Inputs!$B$7-0.5*Inputs!$B$8^2)*$B$2+Inputs!$B$8*SQRT($B$2)*MC_Shocks!AF334)</f>
        <v>616.479967031834</v>
      </c>
      <c r="AI337" s="0" t="n">
        <f aca="false">AH337*EXP((Inputs!$B$6-Inputs!$B$7-0.5*Inputs!$B$8^2)*$B$2+Inputs!$B$8*SQRT($B$2)*MC_Shocks!AG334)</f>
        <v>620.691938389862</v>
      </c>
      <c r="AJ337" s="0" t="n">
        <f aca="false">AI337*EXP((Inputs!$B$6-Inputs!$B$7-0.5*Inputs!$B$8^2)*$B$2+Inputs!$B$8*SQRT($B$2)*MC_Shocks!AH334)</f>
        <v>616.208815072797</v>
      </c>
      <c r="AK337" s="0" t="n">
        <f aca="false">AJ337*EXP((Inputs!$B$6-Inputs!$B$7-0.5*Inputs!$B$8^2)*$B$2+Inputs!$B$8*SQRT($B$2)*MC_Shocks!AI334)</f>
        <v>617.886166357088</v>
      </c>
      <c r="AL337" s="0" t="n">
        <f aca="false">AK337*EXP((Inputs!$B$6-Inputs!$B$7-0.5*Inputs!$B$8^2)*$B$2+Inputs!$B$8*SQRT($B$2)*MC_Shocks!AJ334)</f>
        <v>620.450394595226</v>
      </c>
      <c r="AM337" s="0" t="n">
        <f aca="false">AL337*EXP((Inputs!$B$6-Inputs!$B$7-0.5*Inputs!$B$8^2)*$B$2+Inputs!$B$8*SQRT($B$2)*MC_Shocks!AK334)</f>
        <v>619.773665404525</v>
      </c>
      <c r="AN337" s="0" t="n">
        <f aca="false">AM337*EXP((Inputs!$B$6-Inputs!$B$7-0.5*Inputs!$B$8^2)*$B$2+Inputs!$B$8*SQRT($B$2)*MC_Shocks!AL334)</f>
        <v>616.053833627647</v>
      </c>
      <c r="AO337" s="0" t="n">
        <f aca="false">AN337*EXP((Inputs!$B$6-Inputs!$B$7-0.5*Inputs!$B$8^2)*$B$2+Inputs!$B$8*SQRT($B$2)*MC_Shocks!AM334)</f>
        <v>604.580385173374</v>
      </c>
      <c r="AP337" s="0" t="n">
        <f aca="false">AO337*EXP((Inputs!$B$6-Inputs!$B$7-0.5*Inputs!$B$8^2)*$B$2+Inputs!$B$8*SQRT($B$2)*MC_Shocks!AN334)</f>
        <v>600.682515838108</v>
      </c>
      <c r="AQ337" s="0" t="n">
        <f aca="false">AP337*EXP((Inputs!$B$6-Inputs!$B$7-0.5*Inputs!$B$8^2)*$B$2+Inputs!$B$8*SQRT($B$2)*MC_Shocks!AO334)</f>
        <v>595.237150043219</v>
      </c>
      <c r="AR337" s="0" t="n">
        <f aca="false">AQ337*EXP((Inputs!$B$6-Inputs!$B$7-0.5*Inputs!$B$8^2)*$B$2+Inputs!$B$8*SQRT($B$2)*MC_Shocks!AP334)</f>
        <v>597.687496030559</v>
      </c>
      <c r="AS337" s="0" t="n">
        <f aca="false">AR337*EXP((Inputs!$B$6-Inputs!$B$7-0.5*Inputs!$B$8^2)*$B$2+Inputs!$B$8*SQRT($B$2)*MC_Shocks!AQ334)</f>
        <v>602.628267510786</v>
      </c>
      <c r="AT337" s="0" t="n">
        <f aca="false">AS337*EXP((Inputs!$B$6-Inputs!$B$7-0.5*Inputs!$B$8^2)*$B$2+Inputs!$B$8*SQRT($B$2)*MC_Shocks!AR334)</f>
        <v>602.38717739363</v>
      </c>
      <c r="AU337" s="0" t="n">
        <f aca="false">AT337*EXP((Inputs!$B$6-Inputs!$B$7-0.5*Inputs!$B$8^2)*$B$2+Inputs!$B$8*SQRT($B$2)*MC_Shocks!AS334)</f>
        <v>601.932036858487</v>
      </c>
      <c r="AV337" s="0" t="n">
        <f aca="false">AU337*EXP((Inputs!$B$6-Inputs!$B$7-0.5*Inputs!$B$8^2)*$B$2+Inputs!$B$8*SQRT($B$2)*MC_Shocks!AT334)</f>
        <v>607.161410315112</v>
      </c>
      <c r="AW337" s="0" t="n">
        <f aca="false">AV337*EXP((Inputs!$B$6-Inputs!$B$7-0.5*Inputs!$B$8^2)*$B$2+Inputs!$B$8*SQRT($B$2)*MC_Shocks!AU334)</f>
        <v>608.063673688492</v>
      </c>
      <c r="AX337" s="0" t="n">
        <f aca="false">AW337*EXP((Inputs!$B$6-Inputs!$B$7-0.5*Inputs!$B$8^2)*$B$2+Inputs!$B$8*SQRT($B$2)*MC_Shocks!AV334)</f>
        <v>606.197693463538</v>
      </c>
      <c r="AY337" s="0" t="n">
        <f aca="false">AX337*EXP((Inputs!$B$6-Inputs!$B$7-0.5*Inputs!$B$8^2)*$B$2+Inputs!$B$8*SQRT($B$2)*MC_Shocks!AW334)</f>
        <v>604.524078093494</v>
      </c>
      <c r="AZ337" s="0" t="n">
        <f aca="false">AY337*EXP((Inputs!$B$6-Inputs!$B$7-0.5*Inputs!$B$8^2)*$B$2+Inputs!$B$8*SQRT($B$2)*MC_Shocks!AX334)</f>
        <v>602.167311355026</v>
      </c>
      <c r="BA337" s="0" t="n">
        <f aca="false">AZ337*EXP((Inputs!$B$6-Inputs!$B$7-0.5*Inputs!$B$8^2)*$B$2+Inputs!$B$8*SQRT($B$2)*MC_Shocks!AY334)</f>
        <v>600.835657305469</v>
      </c>
      <c r="BB337" s="0" t="n">
        <f aca="false">BA337*EXP((Inputs!$B$6-Inputs!$B$7-0.5*Inputs!$B$8^2)*$B$2+Inputs!$B$8*SQRT($B$2)*MC_Shocks!AZ334)</f>
        <v>603.314039303325</v>
      </c>
      <c r="BC337" s="0" t="n">
        <f aca="false">BB337*EXP((Inputs!$B$6-Inputs!$B$7-0.5*Inputs!$B$8^2)*$B$2+Inputs!$B$8*SQRT($B$2)*MC_Shocks!BA334)</f>
        <v>605.835766740956</v>
      </c>
      <c r="BD337" s="0" t="n">
        <f aca="false">BC337*EXP((Inputs!$B$6-Inputs!$B$7-0.5*Inputs!$B$8^2)*$B$2+Inputs!$B$8*SQRT($B$2)*MC_Shocks!BB334)</f>
        <v>611.683198964143</v>
      </c>
      <c r="BE337" s="0" t="n">
        <f aca="false">BD337*EXP((Inputs!$B$6-Inputs!$B$7-0.5*Inputs!$B$8^2)*$B$2+Inputs!$B$8*SQRT($B$2)*MC_Shocks!BC334)</f>
        <v>603.140563607055</v>
      </c>
      <c r="BF337" s="0" t="n">
        <f aca="false">BE337*EXP((Inputs!$B$6-Inputs!$B$7-0.5*Inputs!$B$8^2)*$B$2+Inputs!$B$8*SQRT($B$2)*MC_Shocks!BD334)</f>
        <v>603.133100692332</v>
      </c>
      <c r="BG337" s="0" t="n">
        <f aca="false">BF337*EXP((Inputs!$B$6-Inputs!$B$7-0.5*Inputs!$B$8^2)*$B$2+Inputs!$B$8*SQRT($B$2)*MC_Shocks!BE334)</f>
        <v>604.266896185955</v>
      </c>
      <c r="BH337" s="0" t="n">
        <f aca="false">BG337*EXP((Inputs!$B$6-Inputs!$B$7-0.5*Inputs!$B$8^2)*$B$2+Inputs!$B$8*SQRT($B$2)*MC_Shocks!BF334)</f>
        <v>608.793043858476</v>
      </c>
      <c r="BI337" s="0" t="n">
        <f aca="false">BH337*EXP((Inputs!$B$6-Inputs!$B$7-0.5*Inputs!$B$8^2)*$B$2+Inputs!$B$8*SQRT($B$2)*MC_Shocks!BG334)</f>
        <v>594.835114478232</v>
      </c>
      <c r="BJ337" s="0" t="n">
        <f aca="false">BI337*EXP((Inputs!$B$6-Inputs!$B$7-0.5*Inputs!$B$8^2)*$B$2+Inputs!$B$8*SQRT($B$2)*MC_Shocks!BH334)</f>
        <v>599.978154707501</v>
      </c>
      <c r="BK337" s="0" t="n">
        <f aca="false">BJ337*EXP((Inputs!$B$6-Inputs!$B$7-0.5*Inputs!$B$8^2)*$B$2+Inputs!$B$8*SQRT($B$2)*MC_Shocks!BI334)</f>
        <v>602.079566781814</v>
      </c>
      <c r="BL337" s="0" t="n">
        <f aca="false">BK337*EXP((Inputs!$B$6-Inputs!$B$7-0.5*Inputs!$B$8^2)*$B$2+Inputs!$B$8*SQRT($B$2)*MC_Shocks!BJ334)</f>
        <v>600.153297027126</v>
      </c>
      <c r="BM337" s="0" t="n">
        <f aca="false">BL337*EXP((Inputs!$B$6-Inputs!$B$7-0.5*Inputs!$B$8^2)*$B$2+Inputs!$B$8*SQRT($B$2)*MC_Shocks!BK334)</f>
        <v>597.358824742483</v>
      </c>
      <c r="BN337" s="0" t="n">
        <f aca="false">AVERAGE(C337:BM337)</f>
        <v>603.352181560049</v>
      </c>
      <c r="BO337" s="0" t="n">
        <f aca="false">MAX(B337:BM337)</f>
        <v>620.691938389862</v>
      </c>
      <c r="BP337" s="0" t="n">
        <f aca="false">MAX(BM337-Inputs!$B$4,0)</f>
        <v>22.3588247424834</v>
      </c>
      <c r="BQ337" s="0" t="n">
        <f aca="false">MAX(Inputs!$B$4-BM337,0)</f>
        <v>0</v>
      </c>
      <c r="BR337" s="0" t="n">
        <f aca="false">MAX(BN337-Inputs!$B$4,0)</f>
        <v>28.3521815600492</v>
      </c>
      <c r="BS337" s="0" t="n">
        <f aca="false">IF(BO337&gt;=Inputs!$B$9,0,MAX(BM337-Inputs!$B$4,0))</f>
        <v>0</v>
      </c>
    </row>
    <row r="338" customFormat="false" ht="15" hidden="false" customHeight="false" outlineLevel="0" collapsed="false">
      <c r="A338" s="0" t="n">
        <v>334</v>
      </c>
      <c r="B338" s="0" t="n">
        <f aca="false">Inputs!$B$3</f>
        <v>574.788024902344</v>
      </c>
      <c r="C338" s="0" t="n">
        <f aca="false">B338*EXP((Inputs!$B$6-Inputs!$B$7-0.5*Inputs!$B$8^2)*$B$2+Inputs!$B$8*SQRT($B$2)*MC_Shocks!A335)</f>
        <v>570.4904392314</v>
      </c>
      <c r="D338" s="0" t="n">
        <f aca="false">C338*EXP((Inputs!$B$6-Inputs!$B$7-0.5*Inputs!$B$8^2)*$B$2+Inputs!$B$8*SQRT($B$2)*MC_Shocks!B335)</f>
        <v>562.421208527653</v>
      </c>
      <c r="E338" s="0" t="n">
        <f aca="false">D338*EXP((Inputs!$B$6-Inputs!$B$7-0.5*Inputs!$B$8^2)*$B$2+Inputs!$B$8*SQRT($B$2)*MC_Shocks!C335)</f>
        <v>560.220272042701</v>
      </c>
      <c r="F338" s="0" t="n">
        <f aca="false">E338*EXP((Inputs!$B$6-Inputs!$B$7-0.5*Inputs!$B$8^2)*$B$2+Inputs!$B$8*SQRT($B$2)*MC_Shocks!D335)</f>
        <v>564.986494979858</v>
      </c>
      <c r="G338" s="0" t="n">
        <f aca="false">F338*EXP((Inputs!$B$6-Inputs!$B$7-0.5*Inputs!$B$8^2)*$B$2+Inputs!$B$8*SQRT($B$2)*MC_Shocks!E335)</f>
        <v>566.19270674558</v>
      </c>
      <c r="H338" s="0" t="n">
        <f aca="false">G338*EXP((Inputs!$B$6-Inputs!$B$7-0.5*Inputs!$B$8^2)*$B$2+Inputs!$B$8*SQRT($B$2)*MC_Shocks!F335)</f>
        <v>564.865018364224</v>
      </c>
      <c r="I338" s="0" t="n">
        <f aca="false">H338*EXP((Inputs!$B$6-Inputs!$B$7-0.5*Inputs!$B$8^2)*$B$2+Inputs!$B$8*SQRT($B$2)*MC_Shocks!G335)</f>
        <v>555.725222682163</v>
      </c>
      <c r="J338" s="0" t="n">
        <f aca="false">I338*EXP((Inputs!$B$6-Inputs!$B$7-0.5*Inputs!$B$8^2)*$B$2+Inputs!$B$8*SQRT($B$2)*MC_Shocks!H335)</f>
        <v>561.974813086754</v>
      </c>
      <c r="K338" s="0" t="n">
        <f aca="false">J338*EXP((Inputs!$B$6-Inputs!$B$7-0.5*Inputs!$B$8^2)*$B$2+Inputs!$B$8*SQRT($B$2)*MC_Shocks!I335)</f>
        <v>556.691578501791</v>
      </c>
      <c r="L338" s="0" t="n">
        <f aca="false">K338*EXP((Inputs!$B$6-Inputs!$B$7-0.5*Inputs!$B$8^2)*$B$2+Inputs!$B$8*SQRT($B$2)*MC_Shocks!J335)</f>
        <v>555.950044161346</v>
      </c>
      <c r="M338" s="0" t="n">
        <f aca="false">L338*EXP((Inputs!$B$6-Inputs!$B$7-0.5*Inputs!$B$8^2)*$B$2+Inputs!$B$8*SQRT($B$2)*MC_Shocks!K335)</f>
        <v>552.319284138195</v>
      </c>
      <c r="N338" s="0" t="n">
        <f aca="false">M338*EXP((Inputs!$B$6-Inputs!$B$7-0.5*Inputs!$B$8^2)*$B$2+Inputs!$B$8*SQRT($B$2)*MC_Shocks!L335)</f>
        <v>552.818501267504</v>
      </c>
      <c r="O338" s="0" t="n">
        <f aca="false">N338*EXP((Inputs!$B$6-Inputs!$B$7-0.5*Inputs!$B$8^2)*$B$2+Inputs!$B$8*SQRT($B$2)*MC_Shocks!M335)</f>
        <v>556.577849979112</v>
      </c>
      <c r="P338" s="0" t="n">
        <f aca="false">O338*EXP((Inputs!$B$6-Inputs!$B$7-0.5*Inputs!$B$8^2)*$B$2+Inputs!$B$8*SQRT($B$2)*MC_Shocks!N335)</f>
        <v>553.324559555903</v>
      </c>
      <c r="Q338" s="0" t="n">
        <f aca="false">P338*EXP((Inputs!$B$6-Inputs!$B$7-0.5*Inputs!$B$8^2)*$B$2+Inputs!$B$8*SQRT($B$2)*MC_Shocks!O335)</f>
        <v>550.511303027618</v>
      </c>
      <c r="R338" s="0" t="n">
        <f aca="false">Q338*EXP((Inputs!$B$6-Inputs!$B$7-0.5*Inputs!$B$8^2)*$B$2+Inputs!$B$8*SQRT($B$2)*MC_Shocks!P335)</f>
        <v>546.33400854991</v>
      </c>
      <c r="S338" s="0" t="n">
        <f aca="false">R338*EXP((Inputs!$B$6-Inputs!$B$7-0.5*Inputs!$B$8^2)*$B$2+Inputs!$B$8*SQRT($B$2)*MC_Shocks!Q335)</f>
        <v>546.443216809237</v>
      </c>
      <c r="T338" s="0" t="n">
        <f aca="false">S338*EXP((Inputs!$B$6-Inputs!$B$7-0.5*Inputs!$B$8^2)*$B$2+Inputs!$B$8*SQRT($B$2)*MC_Shocks!R335)</f>
        <v>549.101382079597</v>
      </c>
      <c r="U338" s="0" t="n">
        <f aca="false">T338*EXP((Inputs!$B$6-Inputs!$B$7-0.5*Inputs!$B$8^2)*$B$2+Inputs!$B$8*SQRT($B$2)*MC_Shocks!S335)</f>
        <v>555.986056332493</v>
      </c>
      <c r="V338" s="0" t="n">
        <f aca="false">U338*EXP((Inputs!$B$6-Inputs!$B$7-0.5*Inputs!$B$8^2)*$B$2+Inputs!$B$8*SQRT($B$2)*MC_Shocks!T335)</f>
        <v>552.43594330351</v>
      </c>
      <c r="W338" s="0" t="n">
        <f aca="false">V338*EXP((Inputs!$B$6-Inputs!$B$7-0.5*Inputs!$B$8^2)*$B$2+Inputs!$B$8*SQRT($B$2)*MC_Shocks!U335)</f>
        <v>550.633325099483</v>
      </c>
      <c r="X338" s="0" t="n">
        <f aca="false">W338*EXP((Inputs!$B$6-Inputs!$B$7-0.5*Inputs!$B$8^2)*$B$2+Inputs!$B$8*SQRT($B$2)*MC_Shocks!V335)</f>
        <v>554.920555134211</v>
      </c>
      <c r="Y338" s="0" t="n">
        <f aca="false">X338*EXP((Inputs!$B$6-Inputs!$B$7-0.5*Inputs!$B$8^2)*$B$2+Inputs!$B$8*SQRT($B$2)*MC_Shocks!W335)</f>
        <v>557.349087292138</v>
      </c>
      <c r="Z338" s="0" t="n">
        <f aca="false">Y338*EXP((Inputs!$B$6-Inputs!$B$7-0.5*Inputs!$B$8^2)*$B$2+Inputs!$B$8*SQRT($B$2)*MC_Shocks!X335)</f>
        <v>559.469424527584</v>
      </c>
      <c r="AA338" s="0" t="n">
        <f aca="false">Z338*EXP((Inputs!$B$6-Inputs!$B$7-0.5*Inputs!$B$8^2)*$B$2+Inputs!$B$8*SQRT($B$2)*MC_Shocks!Y335)</f>
        <v>566.143547624239</v>
      </c>
      <c r="AB338" s="0" t="n">
        <f aca="false">AA338*EXP((Inputs!$B$6-Inputs!$B$7-0.5*Inputs!$B$8^2)*$B$2+Inputs!$B$8*SQRT($B$2)*MC_Shocks!Z335)</f>
        <v>569.881608016848</v>
      </c>
      <c r="AC338" s="0" t="n">
        <f aca="false">AB338*EXP((Inputs!$B$6-Inputs!$B$7-0.5*Inputs!$B$8^2)*$B$2+Inputs!$B$8*SQRT($B$2)*MC_Shocks!AA335)</f>
        <v>575.084849188367</v>
      </c>
      <c r="AD338" s="0" t="n">
        <f aca="false">AC338*EXP((Inputs!$B$6-Inputs!$B$7-0.5*Inputs!$B$8^2)*$B$2+Inputs!$B$8*SQRT($B$2)*MC_Shocks!AB335)</f>
        <v>577.024139202564</v>
      </c>
      <c r="AE338" s="0" t="n">
        <f aca="false">AD338*EXP((Inputs!$B$6-Inputs!$B$7-0.5*Inputs!$B$8^2)*$B$2+Inputs!$B$8*SQRT($B$2)*MC_Shocks!AC335)</f>
        <v>580.47021318941</v>
      </c>
      <c r="AF338" s="0" t="n">
        <f aca="false">AE338*EXP((Inputs!$B$6-Inputs!$B$7-0.5*Inputs!$B$8^2)*$B$2+Inputs!$B$8*SQRT($B$2)*MC_Shocks!AD335)</f>
        <v>588.066350050856</v>
      </c>
      <c r="AG338" s="0" t="n">
        <f aca="false">AF338*EXP((Inputs!$B$6-Inputs!$B$7-0.5*Inputs!$B$8^2)*$B$2+Inputs!$B$8*SQRT($B$2)*MC_Shocks!AE335)</f>
        <v>578.760634450058</v>
      </c>
      <c r="AH338" s="0" t="n">
        <f aca="false">AG338*EXP((Inputs!$B$6-Inputs!$B$7-0.5*Inputs!$B$8^2)*$B$2+Inputs!$B$8*SQRT($B$2)*MC_Shocks!AF335)</f>
        <v>573.092394728687</v>
      </c>
      <c r="AI338" s="0" t="n">
        <f aca="false">AH338*EXP((Inputs!$B$6-Inputs!$B$7-0.5*Inputs!$B$8^2)*$B$2+Inputs!$B$8*SQRT($B$2)*MC_Shocks!AG335)</f>
        <v>576.699428392325</v>
      </c>
      <c r="AJ338" s="0" t="n">
        <f aca="false">AI338*EXP((Inputs!$B$6-Inputs!$B$7-0.5*Inputs!$B$8^2)*$B$2+Inputs!$B$8*SQRT($B$2)*MC_Shocks!AH335)</f>
        <v>575.508748066365</v>
      </c>
      <c r="AK338" s="0" t="n">
        <f aca="false">AJ338*EXP((Inputs!$B$6-Inputs!$B$7-0.5*Inputs!$B$8^2)*$B$2+Inputs!$B$8*SQRT($B$2)*MC_Shocks!AI335)</f>
        <v>573.660078005549</v>
      </c>
      <c r="AL338" s="0" t="n">
        <f aca="false">AK338*EXP((Inputs!$B$6-Inputs!$B$7-0.5*Inputs!$B$8^2)*$B$2+Inputs!$B$8*SQRT($B$2)*MC_Shocks!AJ335)</f>
        <v>568.318790642039</v>
      </c>
      <c r="AM338" s="0" t="n">
        <f aca="false">AL338*EXP((Inputs!$B$6-Inputs!$B$7-0.5*Inputs!$B$8^2)*$B$2+Inputs!$B$8*SQRT($B$2)*MC_Shocks!AK335)</f>
        <v>572.07540056396</v>
      </c>
      <c r="AN338" s="0" t="n">
        <f aca="false">AM338*EXP((Inputs!$B$6-Inputs!$B$7-0.5*Inputs!$B$8^2)*$B$2+Inputs!$B$8*SQRT($B$2)*MC_Shocks!AL335)</f>
        <v>567.19405228898</v>
      </c>
      <c r="AO338" s="0" t="n">
        <f aca="false">AN338*EXP((Inputs!$B$6-Inputs!$B$7-0.5*Inputs!$B$8^2)*$B$2+Inputs!$B$8*SQRT($B$2)*MC_Shocks!AM335)</f>
        <v>569.718470942272</v>
      </c>
      <c r="AP338" s="0" t="n">
        <f aca="false">AO338*EXP((Inputs!$B$6-Inputs!$B$7-0.5*Inputs!$B$8^2)*$B$2+Inputs!$B$8*SQRT($B$2)*MC_Shocks!AN335)</f>
        <v>575.84239313863</v>
      </c>
      <c r="AQ338" s="0" t="n">
        <f aca="false">AP338*EXP((Inputs!$B$6-Inputs!$B$7-0.5*Inputs!$B$8^2)*$B$2+Inputs!$B$8*SQRT($B$2)*MC_Shocks!AO335)</f>
        <v>572.597931894453</v>
      </c>
      <c r="AR338" s="0" t="n">
        <f aca="false">AQ338*EXP((Inputs!$B$6-Inputs!$B$7-0.5*Inputs!$B$8^2)*$B$2+Inputs!$B$8*SQRT($B$2)*MC_Shocks!AP335)</f>
        <v>566.818174484986</v>
      </c>
      <c r="AS338" s="0" t="n">
        <f aca="false">AR338*EXP((Inputs!$B$6-Inputs!$B$7-0.5*Inputs!$B$8^2)*$B$2+Inputs!$B$8*SQRT($B$2)*MC_Shocks!AQ335)</f>
        <v>555.352539938776</v>
      </c>
      <c r="AT338" s="0" t="n">
        <f aca="false">AS338*EXP((Inputs!$B$6-Inputs!$B$7-0.5*Inputs!$B$8^2)*$B$2+Inputs!$B$8*SQRT($B$2)*MC_Shocks!AR335)</f>
        <v>560.716158197662</v>
      </c>
      <c r="AU338" s="0" t="n">
        <f aca="false">AT338*EXP((Inputs!$B$6-Inputs!$B$7-0.5*Inputs!$B$8^2)*$B$2+Inputs!$B$8*SQRT($B$2)*MC_Shocks!AS335)</f>
        <v>557.668469841768</v>
      </c>
      <c r="AV338" s="0" t="n">
        <f aca="false">AU338*EXP((Inputs!$B$6-Inputs!$B$7-0.5*Inputs!$B$8^2)*$B$2+Inputs!$B$8*SQRT($B$2)*MC_Shocks!AT335)</f>
        <v>559.537142511497</v>
      </c>
      <c r="AW338" s="0" t="n">
        <f aca="false">AV338*EXP((Inputs!$B$6-Inputs!$B$7-0.5*Inputs!$B$8^2)*$B$2+Inputs!$B$8*SQRT($B$2)*MC_Shocks!AU335)</f>
        <v>556.123217755344</v>
      </c>
      <c r="AX338" s="0" t="n">
        <f aca="false">AW338*EXP((Inputs!$B$6-Inputs!$B$7-0.5*Inputs!$B$8^2)*$B$2+Inputs!$B$8*SQRT($B$2)*MC_Shocks!AV335)</f>
        <v>562.7016441415</v>
      </c>
      <c r="AY338" s="0" t="n">
        <f aca="false">AX338*EXP((Inputs!$B$6-Inputs!$B$7-0.5*Inputs!$B$8^2)*$B$2+Inputs!$B$8*SQRT($B$2)*MC_Shocks!AW335)</f>
        <v>568.420453199424</v>
      </c>
      <c r="AZ338" s="0" t="n">
        <f aca="false">AY338*EXP((Inputs!$B$6-Inputs!$B$7-0.5*Inputs!$B$8^2)*$B$2+Inputs!$B$8*SQRT($B$2)*MC_Shocks!AX335)</f>
        <v>571.983812871063</v>
      </c>
      <c r="BA338" s="0" t="n">
        <f aca="false">AZ338*EXP((Inputs!$B$6-Inputs!$B$7-0.5*Inputs!$B$8^2)*$B$2+Inputs!$B$8*SQRT($B$2)*MC_Shocks!AY335)</f>
        <v>571.67954640094</v>
      </c>
      <c r="BB338" s="0" t="n">
        <f aca="false">BA338*EXP((Inputs!$B$6-Inputs!$B$7-0.5*Inputs!$B$8^2)*$B$2+Inputs!$B$8*SQRT($B$2)*MC_Shocks!AZ335)</f>
        <v>574.648529702228</v>
      </c>
      <c r="BC338" s="0" t="n">
        <f aca="false">BB338*EXP((Inputs!$B$6-Inputs!$B$7-0.5*Inputs!$B$8^2)*$B$2+Inputs!$B$8*SQRT($B$2)*MC_Shocks!BA335)</f>
        <v>571.705887548849</v>
      </c>
      <c r="BD338" s="0" t="n">
        <f aca="false">BC338*EXP((Inputs!$B$6-Inputs!$B$7-0.5*Inputs!$B$8^2)*$B$2+Inputs!$B$8*SQRT($B$2)*MC_Shocks!BB335)</f>
        <v>567.121002536624</v>
      </c>
      <c r="BE338" s="0" t="n">
        <f aca="false">BD338*EXP((Inputs!$B$6-Inputs!$B$7-0.5*Inputs!$B$8^2)*$B$2+Inputs!$B$8*SQRT($B$2)*MC_Shocks!BC335)</f>
        <v>564.483182779176</v>
      </c>
      <c r="BF338" s="0" t="n">
        <f aca="false">BE338*EXP((Inputs!$B$6-Inputs!$B$7-0.5*Inputs!$B$8^2)*$B$2+Inputs!$B$8*SQRT($B$2)*MC_Shocks!BD335)</f>
        <v>557.333130099889</v>
      </c>
      <c r="BG338" s="0" t="n">
        <f aca="false">BF338*EXP((Inputs!$B$6-Inputs!$B$7-0.5*Inputs!$B$8^2)*$B$2+Inputs!$B$8*SQRT($B$2)*MC_Shocks!BE335)</f>
        <v>555.550065323039</v>
      </c>
      <c r="BH338" s="0" t="n">
        <f aca="false">BG338*EXP((Inputs!$B$6-Inputs!$B$7-0.5*Inputs!$B$8^2)*$B$2+Inputs!$B$8*SQRT($B$2)*MC_Shocks!BF335)</f>
        <v>560.992004643933</v>
      </c>
      <c r="BI338" s="0" t="n">
        <f aca="false">BH338*EXP((Inputs!$B$6-Inputs!$B$7-0.5*Inputs!$B$8^2)*$B$2+Inputs!$B$8*SQRT($B$2)*MC_Shocks!BG335)</f>
        <v>555.009576460325</v>
      </c>
      <c r="BJ338" s="0" t="n">
        <f aca="false">BI338*EXP((Inputs!$B$6-Inputs!$B$7-0.5*Inputs!$B$8^2)*$B$2+Inputs!$B$8*SQRT($B$2)*MC_Shocks!BH335)</f>
        <v>557.733013251054</v>
      </c>
      <c r="BK338" s="0" t="n">
        <f aca="false">BJ338*EXP((Inputs!$B$6-Inputs!$B$7-0.5*Inputs!$B$8^2)*$B$2+Inputs!$B$8*SQRT($B$2)*MC_Shocks!BI335)</f>
        <v>553.771634838976</v>
      </c>
      <c r="BL338" s="0" t="n">
        <f aca="false">BK338*EXP((Inputs!$B$6-Inputs!$B$7-0.5*Inputs!$B$8^2)*$B$2+Inputs!$B$8*SQRT($B$2)*MC_Shocks!BJ335)</f>
        <v>546.952710307175</v>
      </c>
      <c r="BM338" s="0" t="n">
        <f aca="false">BL338*EXP((Inputs!$B$6-Inputs!$B$7-0.5*Inputs!$B$8^2)*$B$2+Inputs!$B$8*SQRT($B$2)*MC_Shocks!BK335)</f>
        <v>545.026155584813</v>
      </c>
      <c r="BN338" s="0" t="n">
        <f aca="false">AVERAGE(C338:BM338)</f>
        <v>562.844593305152</v>
      </c>
      <c r="BO338" s="0" t="n">
        <f aca="false">MAX(B338:BM338)</f>
        <v>588.066350050856</v>
      </c>
      <c r="BP338" s="0" t="n">
        <f aca="false">MAX(BM338-Inputs!$B$4,0)</f>
        <v>0</v>
      </c>
      <c r="BQ338" s="0" t="n">
        <f aca="false">MAX(Inputs!$B$4-BM338,0)</f>
        <v>29.9738444151868</v>
      </c>
      <c r="BR338" s="0" t="n">
        <f aca="false">MAX(BN338-Inputs!$B$4,0)</f>
        <v>0</v>
      </c>
      <c r="BS338" s="0" t="n">
        <f aca="false">IF(BO338&gt;=Inputs!$B$9,0,MAX(BM338-Inputs!$B$4,0))</f>
        <v>0</v>
      </c>
    </row>
    <row r="339" customFormat="false" ht="15" hidden="false" customHeight="false" outlineLevel="0" collapsed="false">
      <c r="A339" s="0" t="n">
        <v>335</v>
      </c>
      <c r="B339" s="0" t="n">
        <f aca="false">Inputs!$B$3</f>
        <v>574.788024902344</v>
      </c>
      <c r="C339" s="0" t="n">
        <f aca="false">B339*EXP((Inputs!$B$6-Inputs!$B$7-0.5*Inputs!$B$8^2)*$B$2+Inputs!$B$8*SQRT($B$2)*MC_Shocks!A336)</f>
        <v>581.705681357834</v>
      </c>
      <c r="D339" s="0" t="n">
        <f aca="false">C339*EXP((Inputs!$B$6-Inputs!$B$7-0.5*Inputs!$B$8^2)*$B$2+Inputs!$B$8*SQRT($B$2)*MC_Shocks!B336)</f>
        <v>586.01365226825</v>
      </c>
      <c r="E339" s="0" t="n">
        <f aca="false">D339*EXP((Inputs!$B$6-Inputs!$B$7-0.5*Inputs!$B$8^2)*$B$2+Inputs!$B$8*SQRT($B$2)*MC_Shocks!C336)</f>
        <v>579.951299806287</v>
      </c>
      <c r="F339" s="0" t="n">
        <f aca="false">E339*EXP((Inputs!$B$6-Inputs!$B$7-0.5*Inputs!$B$8^2)*$B$2+Inputs!$B$8*SQRT($B$2)*MC_Shocks!D336)</f>
        <v>580.784691495888</v>
      </c>
      <c r="G339" s="0" t="n">
        <f aca="false">F339*EXP((Inputs!$B$6-Inputs!$B$7-0.5*Inputs!$B$8^2)*$B$2+Inputs!$B$8*SQRT($B$2)*MC_Shocks!E336)</f>
        <v>580.472936778146</v>
      </c>
      <c r="H339" s="0" t="n">
        <f aca="false">G339*EXP((Inputs!$B$6-Inputs!$B$7-0.5*Inputs!$B$8^2)*$B$2+Inputs!$B$8*SQRT($B$2)*MC_Shocks!F336)</f>
        <v>577.043574513919</v>
      </c>
      <c r="I339" s="0" t="n">
        <f aca="false">H339*EXP((Inputs!$B$6-Inputs!$B$7-0.5*Inputs!$B$8^2)*$B$2+Inputs!$B$8*SQRT($B$2)*MC_Shocks!G336)</f>
        <v>573.918963835272</v>
      </c>
      <c r="J339" s="0" t="n">
        <f aca="false">I339*EXP((Inputs!$B$6-Inputs!$B$7-0.5*Inputs!$B$8^2)*$B$2+Inputs!$B$8*SQRT($B$2)*MC_Shocks!H336)</f>
        <v>572.705044735236</v>
      </c>
      <c r="K339" s="0" t="n">
        <f aca="false">J339*EXP((Inputs!$B$6-Inputs!$B$7-0.5*Inputs!$B$8^2)*$B$2+Inputs!$B$8*SQRT($B$2)*MC_Shocks!I336)</f>
        <v>573.707975749426</v>
      </c>
      <c r="L339" s="0" t="n">
        <f aca="false">K339*EXP((Inputs!$B$6-Inputs!$B$7-0.5*Inputs!$B$8^2)*$B$2+Inputs!$B$8*SQRT($B$2)*MC_Shocks!J336)</f>
        <v>575.187013108466</v>
      </c>
      <c r="M339" s="0" t="n">
        <f aca="false">L339*EXP((Inputs!$B$6-Inputs!$B$7-0.5*Inputs!$B$8^2)*$B$2+Inputs!$B$8*SQRT($B$2)*MC_Shocks!K336)</f>
        <v>571.339656557932</v>
      </c>
      <c r="N339" s="0" t="n">
        <f aca="false">M339*EXP((Inputs!$B$6-Inputs!$B$7-0.5*Inputs!$B$8^2)*$B$2+Inputs!$B$8*SQRT($B$2)*MC_Shocks!L336)</f>
        <v>568.88981017348</v>
      </c>
      <c r="O339" s="0" t="n">
        <f aca="false">N339*EXP((Inputs!$B$6-Inputs!$B$7-0.5*Inputs!$B$8^2)*$B$2+Inputs!$B$8*SQRT($B$2)*MC_Shocks!M336)</f>
        <v>570.10596024719</v>
      </c>
      <c r="P339" s="0" t="n">
        <f aca="false">O339*EXP((Inputs!$B$6-Inputs!$B$7-0.5*Inputs!$B$8^2)*$B$2+Inputs!$B$8*SQRT($B$2)*MC_Shocks!N336)</f>
        <v>565.286233982738</v>
      </c>
      <c r="Q339" s="0" t="n">
        <f aca="false">P339*EXP((Inputs!$B$6-Inputs!$B$7-0.5*Inputs!$B$8^2)*$B$2+Inputs!$B$8*SQRT($B$2)*MC_Shocks!O336)</f>
        <v>565.918549289553</v>
      </c>
      <c r="R339" s="0" t="n">
        <f aca="false">Q339*EXP((Inputs!$B$6-Inputs!$B$7-0.5*Inputs!$B$8^2)*$B$2+Inputs!$B$8*SQRT($B$2)*MC_Shocks!P336)</f>
        <v>569.808701168228</v>
      </c>
      <c r="S339" s="0" t="n">
        <f aca="false">R339*EXP((Inputs!$B$6-Inputs!$B$7-0.5*Inputs!$B$8^2)*$B$2+Inputs!$B$8*SQRT($B$2)*MC_Shocks!Q336)</f>
        <v>573.303878533439</v>
      </c>
      <c r="T339" s="0" t="n">
        <f aca="false">S339*EXP((Inputs!$B$6-Inputs!$B$7-0.5*Inputs!$B$8^2)*$B$2+Inputs!$B$8*SQRT($B$2)*MC_Shocks!R336)</f>
        <v>577.827017240713</v>
      </c>
      <c r="U339" s="0" t="n">
        <f aca="false">T339*EXP((Inputs!$B$6-Inputs!$B$7-0.5*Inputs!$B$8^2)*$B$2+Inputs!$B$8*SQRT($B$2)*MC_Shocks!S336)</f>
        <v>579.131687635736</v>
      </c>
      <c r="V339" s="0" t="n">
        <f aca="false">U339*EXP((Inputs!$B$6-Inputs!$B$7-0.5*Inputs!$B$8^2)*$B$2+Inputs!$B$8*SQRT($B$2)*MC_Shocks!T336)</f>
        <v>573.545420752097</v>
      </c>
      <c r="W339" s="0" t="n">
        <f aca="false">V339*EXP((Inputs!$B$6-Inputs!$B$7-0.5*Inputs!$B$8^2)*$B$2+Inputs!$B$8*SQRT($B$2)*MC_Shocks!U336)</f>
        <v>577.274707285159</v>
      </c>
      <c r="X339" s="0" t="n">
        <f aca="false">W339*EXP((Inputs!$B$6-Inputs!$B$7-0.5*Inputs!$B$8^2)*$B$2+Inputs!$B$8*SQRT($B$2)*MC_Shocks!V336)</f>
        <v>576.466602116738</v>
      </c>
      <c r="Y339" s="0" t="n">
        <f aca="false">X339*EXP((Inputs!$B$6-Inputs!$B$7-0.5*Inputs!$B$8^2)*$B$2+Inputs!$B$8*SQRT($B$2)*MC_Shocks!W336)</f>
        <v>579.532198942899</v>
      </c>
      <c r="Z339" s="0" t="n">
        <f aca="false">Y339*EXP((Inputs!$B$6-Inputs!$B$7-0.5*Inputs!$B$8^2)*$B$2+Inputs!$B$8*SQRT($B$2)*MC_Shocks!X336)</f>
        <v>580.784963414536</v>
      </c>
      <c r="AA339" s="0" t="n">
        <f aca="false">Z339*EXP((Inputs!$B$6-Inputs!$B$7-0.5*Inputs!$B$8^2)*$B$2+Inputs!$B$8*SQRT($B$2)*MC_Shocks!Y336)</f>
        <v>587.839528223986</v>
      </c>
      <c r="AB339" s="0" t="n">
        <f aca="false">AA339*EXP((Inputs!$B$6-Inputs!$B$7-0.5*Inputs!$B$8^2)*$B$2+Inputs!$B$8*SQRT($B$2)*MC_Shocks!Z336)</f>
        <v>588.924415357821</v>
      </c>
      <c r="AC339" s="0" t="n">
        <f aca="false">AB339*EXP((Inputs!$B$6-Inputs!$B$7-0.5*Inputs!$B$8^2)*$B$2+Inputs!$B$8*SQRT($B$2)*MC_Shocks!AA336)</f>
        <v>589.885725935934</v>
      </c>
      <c r="AD339" s="0" t="n">
        <f aca="false">AC339*EXP((Inputs!$B$6-Inputs!$B$7-0.5*Inputs!$B$8^2)*$B$2+Inputs!$B$8*SQRT($B$2)*MC_Shocks!AB336)</f>
        <v>587.418244374492</v>
      </c>
      <c r="AE339" s="0" t="n">
        <f aca="false">AD339*EXP((Inputs!$B$6-Inputs!$B$7-0.5*Inputs!$B$8^2)*$B$2+Inputs!$B$8*SQRT($B$2)*MC_Shocks!AC336)</f>
        <v>586.433998225752</v>
      </c>
      <c r="AF339" s="0" t="n">
        <f aca="false">AE339*EXP((Inputs!$B$6-Inputs!$B$7-0.5*Inputs!$B$8^2)*$B$2+Inputs!$B$8*SQRT($B$2)*MC_Shocks!AD336)</f>
        <v>592.091540675526</v>
      </c>
      <c r="AG339" s="0" t="n">
        <f aca="false">AF339*EXP((Inputs!$B$6-Inputs!$B$7-0.5*Inputs!$B$8^2)*$B$2+Inputs!$B$8*SQRT($B$2)*MC_Shocks!AE336)</f>
        <v>587.076231578872</v>
      </c>
      <c r="AH339" s="0" t="n">
        <f aca="false">AG339*EXP((Inputs!$B$6-Inputs!$B$7-0.5*Inputs!$B$8^2)*$B$2+Inputs!$B$8*SQRT($B$2)*MC_Shocks!AF336)</f>
        <v>586.152901558377</v>
      </c>
      <c r="AI339" s="0" t="n">
        <f aca="false">AH339*EXP((Inputs!$B$6-Inputs!$B$7-0.5*Inputs!$B$8^2)*$B$2+Inputs!$B$8*SQRT($B$2)*MC_Shocks!AG336)</f>
        <v>585.286317655251</v>
      </c>
      <c r="AJ339" s="0" t="n">
        <f aca="false">AI339*EXP((Inputs!$B$6-Inputs!$B$7-0.5*Inputs!$B$8^2)*$B$2+Inputs!$B$8*SQRT($B$2)*MC_Shocks!AH336)</f>
        <v>585.384168713615</v>
      </c>
      <c r="AK339" s="0" t="n">
        <f aca="false">AJ339*EXP((Inputs!$B$6-Inputs!$B$7-0.5*Inputs!$B$8^2)*$B$2+Inputs!$B$8*SQRT($B$2)*MC_Shocks!AI336)</f>
        <v>587.848938569548</v>
      </c>
      <c r="AL339" s="0" t="n">
        <f aca="false">AK339*EXP((Inputs!$B$6-Inputs!$B$7-0.5*Inputs!$B$8^2)*$B$2+Inputs!$B$8*SQRT($B$2)*MC_Shocks!AJ336)</f>
        <v>586.889477204123</v>
      </c>
      <c r="AM339" s="0" t="n">
        <f aca="false">AL339*EXP((Inputs!$B$6-Inputs!$B$7-0.5*Inputs!$B$8^2)*$B$2+Inputs!$B$8*SQRT($B$2)*MC_Shocks!AK336)</f>
        <v>584.734571982353</v>
      </c>
      <c r="AN339" s="0" t="n">
        <f aca="false">AM339*EXP((Inputs!$B$6-Inputs!$B$7-0.5*Inputs!$B$8^2)*$B$2+Inputs!$B$8*SQRT($B$2)*MC_Shocks!AL336)</f>
        <v>592.950193197171</v>
      </c>
      <c r="AO339" s="0" t="n">
        <f aca="false">AN339*EXP((Inputs!$B$6-Inputs!$B$7-0.5*Inputs!$B$8^2)*$B$2+Inputs!$B$8*SQRT($B$2)*MC_Shocks!AM336)</f>
        <v>595.546040989806</v>
      </c>
      <c r="AP339" s="0" t="n">
        <f aca="false">AO339*EXP((Inputs!$B$6-Inputs!$B$7-0.5*Inputs!$B$8^2)*$B$2+Inputs!$B$8*SQRT($B$2)*MC_Shocks!AN336)</f>
        <v>596.808035277253</v>
      </c>
      <c r="AQ339" s="0" t="n">
        <f aca="false">AP339*EXP((Inputs!$B$6-Inputs!$B$7-0.5*Inputs!$B$8^2)*$B$2+Inputs!$B$8*SQRT($B$2)*MC_Shocks!AO336)</f>
        <v>595.652622525453</v>
      </c>
      <c r="AR339" s="0" t="n">
        <f aca="false">AQ339*EXP((Inputs!$B$6-Inputs!$B$7-0.5*Inputs!$B$8^2)*$B$2+Inputs!$B$8*SQRT($B$2)*MC_Shocks!AP336)</f>
        <v>590.096148451219</v>
      </c>
      <c r="AS339" s="0" t="n">
        <f aca="false">AR339*EXP((Inputs!$B$6-Inputs!$B$7-0.5*Inputs!$B$8^2)*$B$2+Inputs!$B$8*SQRT($B$2)*MC_Shocks!AQ336)</f>
        <v>593.775917299466</v>
      </c>
      <c r="AT339" s="0" t="n">
        <f aca="false">AS339*EXP((Inputs!$B$6-Inputs!$B$7-0.5*Inputs!$B$8^2)*$B$2+Inputs!$B$8*SQRT($B$2)*MC_Shocks!AR336)</f>
        <v>596.182390275322</v>
      </c>
      <c r="AU339" s="0" t="n">
        <f aca="false">AT339*EXP((Inputs!$B$6-Inputs!$B$7-0.5*Inputs!$B$8^2)*$B$2+Inputs!$B$8*SQRT($B$2)*MC_Shocks!AS336)</f>
        <v>598.66781899601</v>
      </c>
      <c r="AV339" s="0" t="n">
        <f aca="false">AU339*EXP((Inputs!$B$6-Inputs!$B$7-0.5*Inputs!$B$8^2)*$B$2+Inputs!$B$8*SQRT($B$2)*MC_Shocks!AT336)</f>
        <v>602.543402329583</v>
      </c>
      <c r="AW339" s="0" t="n">
        <f aca="false">AV339*EXP((Inputs!$B$6-Inputs!$B$7-0.5*Inputs!$B$8^2)*$B$2+Inputs!$B$8*SQRT($B$2)*MC_Shocks!AU336)</f>
        <v>604.262221009084</v>
      </c>
      <c r="AX339" s="0" t="n">
        <f aca="false">AW339*EXP((Inputs!$B$6-Inputs!$B$7-0.5*Inputs!$B$8^2)*$B$2+Inputs!$B$8*SQRT($B$2)*MC_Shocks!AV336)</f>
        <v>600.635239856136</v>
      </c>
      <c r="AY339" s="0" t="n">
        <f aca="false">AX339*EXP((Inputs!$B$6-Inputs!$B$7-0.5*Inputs!$B$8^2)*$B$2+Inputs!$B$8*SQRT($B$2)*MC_Shocks!AW336)</f>
        <v>605.734754755453</v>
      </c>
      <c r="AZ339" s="0" t="n">
        <f aca="false">AY339*EXP((Inputs!$B$6-Inputs!$B$7-0.5*Inputs!$B$8^2)*$B$2+Inputs!$B$8*SQRT($B$2)*MC_Shocks!AX336)</f>
        <v>603.739422195382</v>
      </c>
      <c r="BA339" s="0" t="n">
        <f aca="false">AZ339*EXP((Inputs!$B$6-Inputs!$B$7-0.5*Inputs!$B$8^2)*$B$2+Inputs!$B$8*SQRT($B$2)*MC_Shocks!AY336)</f>
        <v>612.003582553074</v>
      </c>
      <c r="BB339" s="0" t="n">
        <f aca="false">BA339*EXP((Inputs!$B$6-Inputs!$B$7-0.5*Inputs!$B$8^2)*$B$2+Inputs!$B$8*SQRT($B$2)*MC_Shocks!AZ336)</f>
        <v>614.792945096377</v>
      </c>
      <c r="BC339" s="0" t="n">
        <f aca="false">BB339*EXP((Inputs!$B$6-Inputs!$B$7-0.5*Inputs!$B$8^2)*$B$2+Inputs!$B$8*SQRT($B$2)*MC_Shocks!BA336)</f>
        <v>616.46015526051</v>
      </c>
      <c r="BD339" s="0" t="n">
        <f aca="false">BC339*EXP((Inputs!$B$6-Inputs!$B$7-0.5*Inputs!$B$8^2)*$B$2+Inputs!$B$8*SQRT($B$2)*MC_Shocks!BB336)</f>
        <v>608.381055238395</v>
      </c>
      <c r="BE339" s="0" t="n">
        <f aca="false">BD339*EXP((Inputs!$B$6-Inputs!$B$7-0.5*Inputs!$B$8^2)*$B$2+Inputs!$B$8*SQRT($B$2)*MC_Shocks!BC336)</f>
        <v>609.766285310595</v>
      </c>
      <c r="BF339" s="0" t="n">
        <f aca="false">BE339*EXP((Inputs!$B$6-Inputs!$B$7-0.5*Inputs!$B$8^2)*$B$2+Inputs!$B$8*SQRT($B$2)*MC_Shocks!BD336)</f>
        <v>620.566301839671</v>
      </c>
      <c r="BG339" s="0" t="n">
        <f aca="false">BF339*EXP((Inputs!$B$6-Inputs!$B$7-0.5*Inputs!$B$8^2)*$B$2+Inputs!$B$8*SQRT($B$2)*MC_Shocks!BE336)</f>
        <v>630.544597618107</v>
      </c>
      <c r="BH339" s="0" t="n">
        <f aca="false">BG339*EXP((Inputs!$B$6-Inputs!$B$7-0.5*Inputs!$B$8^2)*$B$2+Inputs!$B$8*SQRT($B$2)*MC_Shocks!BF336)</f>
        <v>630.433866266868</v>
      </c>
      <c r="BI339" s="0" t="n">
        <f aca="false">BH339*EXP((Inputs!$B$6-Inputs!$B$7-0.5*Inputs!$B$8^2)*$B$2+Inputs!$B$8*SQRT($B$2)*MC_Shocks!BG336)</f>
        <v>627.430913186008</v>
      </c>
      <c r="BJ339" s="0" t="n">
        <f aca="false">BI339*EXP((Inputs!$B$6-Inputs!$B$7-0.5*Inputs!$B$8^2)*$B$2+Inputs!$B$8*SQRT($B$2)*MC_Shocks!BH336)</f>
        <v>625.62391605182</v>
      </c>
      <c r="BK339" s="0" t="n">
        <f aca="false">BJ339*EXP((Inputs!$B$6-Inputs!$B$7-0.5*Inputs!$B$8^2)*$B$2+Inputs!$B$8*SQRT($B$2)*MC_Shocks!BI336)</f>
        <v>624.851747805756</v>
      </c>
      <c r="BL339" s="0" t="n">
        <f aca="false">BK339*EXP((Inputs!$B$6-Inputs!$B$7-0.5*Inputs!$B$8^2)*$B$2+Inputs!$B$8*SQRT($B$2)*MC_Shocks!BJ336)</f>
        <v>619.175395643035</v>
      </c>
      <c r="BM339" s="0" t="n">
        <f aca="false">BL339*EXP((Inputs!$B$6-Inputs!$B$7-0.5*Inputs!$B$8^2)*$B$2+Inputs!$B$8*SQRT($B$2)*MC_Shocks!BK336)</f>
        <v>621.890150098194</v>
      </c>
      <c r="BN339" s="0" t="n">
        <f aca="false">AVERAGE(C339:BM339)</f>
        <v>591.828371431279</v>
      </c>
      <c r="BO339" s="0" t="n">
        <f aca="false">MAX(B339:BM339)</f>
        <v>630.544597618107</v>
      </c>
      <c r="BP339" s="0" t="n">
        <f aca="false">MAX(BM339-Inputs!$B$4,0)</f>
        <v>46.8901500981942</v>
      </c>
      <c r="BQ339" s="0" t="n">
        <f aca="false">MAX(Inputs!$B$4-BM339,0)</f>
        <v>0</v>
      </c>
      <c r="BR339" s="0" t="n">
        <f aca="false">MAX(BN339-Inputs!$B$4,0)</f>
        <v>16.8283714312787</v>
      </c>
      <c r="BS339" s="0" t="n">
        <f aca="false">IF(BO339&gt;=Inputs!$B$9,0,MAX(BM339-Inputs!$B$4,0))</f>
        <v>0</v>
      </c>
    </row>
    <row r="340" customFormat="false" ht="15" hidden="false" customHeight="false" outlineLevel="0" collapsed="false">
      <c r="A340" s="0" t="n">
        <v>336</v>
      </c>
      <c r="B340" s="0" t="n">
        <f aca="false">Inputs!$B$3</f>
        <v>574.788024902344</v>
      </c>
      <c r="C340" s="0" t="n">
        <f aca="false">B340*EXP((Inputs!$B$6-Inputs!$B$7-0.5*Inputs!$B$8^2)*$B$2+Inputs!$B$8*SQRT($B$2)*MC_Shocks!A337)</f>
        <v>570.775725576763</v>
      </c>
      <c r="D340" s="0" t="n">
        <f aca="false">C340*EXP((Inputs!$B$6-Inputs!$B$7-0.5*Inputs!$B$8^2)*$B$2+Inputs!$B$8*SQRT($B$2)*MC_Shocks!B337)</f>
        <v>578.267980781512</v>
      </c>
      <c r="E340" s="0" t="n">
        <f aca="false">D340*EXP((Inputs!$B$6-Inputs!$B$7-0.5*Inputs!$B$8^2)*$B$2+Inputs!$B$8*SQRT($B$2)*MC_Shocks!C337)</f>
        <v>582.489197009563</v>
      </c>
      <c r="F340" s="0" t="n">
        <f aca="false">E340*EXP((Inputs!$B$6-Inputs!$B$7-0.5*Inputs!$B$8^2)*$B$2+Inputs!$B$8*SQRT($B$2)*MC_Shocks!D337)</f>
        <v>590.955167582621</v>
      </c>
      <c r="G340" s="0" t="n">
        <f aca="false">F340*EXP((Inputs!$B$6-Inputs!$B$7-0.5*Inputs!$B$8^2)*$B$2+Inputs!$B$8*SQRT($B$2)*MC_Shocks!E337)</f>
        <v>592.300922468512</v>
      </c>
      <c r="H340" s="0" t="n">
        <f aca="false">G340*EXP((Inputs!$B$6-Inputs!$B$7-0.5*Inputs!$B$8^2)*$B$2+Inputs!$B$8*SQRT($B$2)*MC_Shocks!F337)</f>
        <v>592.574223482369</v>
      </c>
      <c r="I340" s="0" t="n">
        <f aca="false">H340*EXP((Inputs!$B$6-Inputs!$B$7-0.5*Inputs!$B$8^2)*$B$2+Inputs!$B$8*SQRT($B$2)*MC_Shocks!G337)</f>
        <v>592.093938322037</v>
      </c>
      <c r="J340" s="0" t="n">
        <f aca="false">I340*EXP((Inputs!$B$6-Inputs!$B$7-0.5*Inputs!$B$8^2)*$B$2+Inputs!$B$8*SQRT($B$2)*MC_Shocks!H337)</f>
        <v>591.859166043561</v>
      </c>
      <c r="K340" s="0" t="n">
        <f aca="false">J340*EXP((Inputs!$B$6-Inputs!$B$7-0.5*Inputs!$B$8^2)*$B$2+Inputs!$B$8*SQRT($B$2)*MC_Shocks!I337)</f>
        <v>596.286516231449</v>
      </c>
      <c r="L340" s="0" t="n">
        <f aca="false">K340*EXP((Inputs!$B$6-Inputs!$B$7-0.5*Inputs!$B$8^2)*$B$2+Inputs!$B$8*SQRT($B$2)*MC_Shocks!J337)</f>
        <v>597.24342920415</v>
      </c>
      <c r="M340" s="0" t="n">
        <f aca="false">L340*EXP((Inputs!$B$6-Inputs!$B$7-0.5*Inputs!$B$8^2)*$B$2+Inputs!$B$8*SQRT($B$2)*MC_Shocks!K337)</f>
        <v>604.437514884959</v>
      </c>
      <c r="N340" s="0" t="n">
        <f aca="false">M340*EXP((Inputs!$B$6-Inputs!$B$7-0.5*Inputs!$B$8^2)*$B$2+Inputs!$B$8*SQRT($B$2)*MC_Shocks!L337)</f>
        <v>597.992482948409</v>
      </c>
      <c r="O340" s="0" t="n">
        <f aca="false">N340*EXP((Inputs!$B$6-Inputs!$B$7-0.5*Inputs!$B$8^2)*$B$2+Inputs!$B$8*SQRT($B$2)*MC_Shocks!M337)</f>
        <v>599.491121823617</v>
      </c>
      <c r="P340" s="0" t="n">
        <f aca="false">O340*EXP((Inputs!$B$6-Inputs!$B$7-0.5*Inputs!$B$8^2)*$B$2+Inputs!$B$8*SQRT($B$2)*MC_Shocks!N337)</f>
        <v>601.877422386931</v>
      </c>
      <c r="Q340" s="0" t="n">
        <f aca="false">P340*EXP((Inputs!$B$6-Inputs!$B$7-0.5*Inputs!$B$8^2)*$B$2+Inputs!$B$8*SQRT($B$2)*MC_Shocks!O337)</f>
        <v>594.394436420715</v>
      </c>
      <c r="R340" s="0" t="n">
        <f aca="false">Q340*EXP((Inputs!$B$6-Inputs!$B$7-0.5*Inputs!$B$8^2)*$B$2+Inputs!$B$8*SQRT($B$2)*MC_Shocks!P337)</f>
        <v>600.337594427469</v>
      </c>
      <c r="S340" s="0" t="n">
        <f aca="false">R340*EXP((Inputs!$B$6-Inputs!$B$7-0.5*Inputs!$B$8^2)*$B$2+Inputs!$B$8*SQRT($B$2)*MC_Shocks!Q337)</f>
        <v>605.779295407438</v>
      </c>
      <c r="T340" s="0" t="n">
        <f aca="false">S340*EXP((Inputs!$B$6-Inputs!$B$7-0.5*Inputs!$B$8^2)*$B$2+Inputs!$B$8*SQRT($B$2)*MC_Shocks!R337)</f>
        <v>611.127933783446</v>
      </c>
      <c r="U340" s="0" t="n">
        <f aca="false">T340*EXP((Inputs!$B$6-Inputs!$B$7-0.5*Inputs!$B$8^2)*$B$2+Inputs!$B$8*SQRT($B$2)*MC_Shocks!S337)</f>
        <v>611.514746577407</v>
      </c>
      <c r="V340" s="0" t="n">
        <f aca="false">U340*EXP((Inputs!$B$6-Inputs!$B$7-0.5*Inputs!$B$8^2)*$B$2+Inputs!$B$8*SQRT($B$2)*MC_Shocks!T337)</f>
        <v>609.481917726901</v>
      </c>
      <c r="W340" s="0" t="n">
        <f aca="false">V340*EXP((Inputs!$B$6-Inputs!$B$7-0.5*Inputs!$B$8^2)*$B$2+Inputs!$B$8*SQRT($B$2)*MC_Shocks!U337)</f>
        <v>605.973219095883</v>
      </c>
      <c r="X340" s="0" t="n">
        <f aca="false">W340*EXP((Inputs!$B$6-Inputs!$B$7-0.5*Inputs!$B$8^2)*$B$2+Inputs!$B$8*SQRT($B$2)*MC_Shocks!V337)</f>
        <v>593.790510600086</v>
      </c>
      <c r="Y340" s="0" t="n">
        <f aca="false">X340*EXP((Inputs!$B$6-Inputs!$B$7-0.5*Inputs!$B$8^2)*$B$2+Inputs!$B$8*SQRT($B$2)*MC_Shocks!W337)</f>
        <v>604.538628149455</v>
      </c>
      <c r="Z340" s="0" t="n">
        <f aca="false">Y340*EXP((Inputs!$B$6-Inputs!$B$7-0.5*Inputs!$B$8^2)*$B$2+Inputs!$B$8*SQRT($B$2)*MC_Shocks!X337)</f>
        <v>601.683055655479</v>
      </c>
      <c r="AA340" s="0" t="n">
        <f aca="false">Z340*EXP((Inputs!$B$6-Inputs!$B$7-0.5*Inputs!$B$8^2)*$B$2+Inputs!$B$8*SQRT($B$2)*MC_Shocks!Y337)</f>
        <v>604.405205994782</v>
      </c>
      <c r="AB340" s="0" t="n">
        <f aca="false">AA340*EXP((Inputs!$B$6-Inputs!$B$7-0.5*Inputs!$B$8^2)*$B$2+Inputs!$B$8*SQRT($B$2)*MC_Shocks!Z337)</f>
        <v>607.280735025421</v>
      </c>
      <c r="AC340" s="0" t="n">
        <f aca="false">AB340*EXP((Inputs!$B$6-Inputs!$B$7-0.5*Inputs!$B$8^2)*$B$2+Inputs!$B$8*SQRT($B$2)*MC_Shocks!AA337)</f>
        <v>610.331429025794</v>
      </c>
      <c r="AD340" s="0" t="n">
        <f aca="false">AC340*EXP((Inputs!$B$6-Inputs!$B$7-0.5*Inputs!$B$8^2)*$B$2+Inputs!$B$8*SQRT($B$2)*MC_Shocks!AB337)</f>
        <v>614.805340349066</v>
      </c>
      <c r="AE340" s="0" t="n">
        <f aca="false">AD340*EXP((Inputs!$B$6-Inputs!$B$7-0.5*Inputs!$B$8^2)*$B$2+Inputs!$B$8*SQRT($B$2)*MC_Shocks!AC337)</f>
        <v>606.701408109304</v>
      </c>
      <c r="AF340" s="0" t="n">
        <f aca="false">AE340*EXP((Inputs!$B$6-Inputs!$B$7-0.5*Inputs!$B$8^2)*$B$2+Inputs!$B$8*SQRT($B$2)*MC_Shocks!AD337)</f>
        <v>602.717846979405</v>
      </c>
      <c r="AG340" s="0" t="n">
        <f aca="false">AF340*EXP((Inputs!$B$6-Inputs!$B$7-0.5*Inputs!$B$8^2)*$B$2+Inputs!$B$8*SQRT($B$2)*MC_Shocks!AE337)</f>
        <v>602.663794606782</v>
      </c>
      <c r="AH340" s="0" t="n">
        <f aca="false">AG340*EXP((Inputs!$B$6-Inputs!$B$7-0.5*Inputs!$B$8^2)*$B$2+Inputs!$B$8*SQRT($B$2)*MC_Shocks!AF337)</f>
        <v>596.295446088674</v>
      </c>
      <c r="AI340" s="0" t="n">
        <f aca="false">AH340*EXP((Inputs!$B$6-Inputs!$B$7-0.5*Inputs!$B$8^2)*$B$2+Inputs!$B$8*SQRT($B$2)*MC_Shocks!AG337)</f>
        <v>603.550321683933</v>
      </c>
      <c r="AJ340" s="0" t="n">
        <f aca="false">AI340*EXP((Inputs!$B$6-Inputs!$B$7-0.5*Inputs!$B$8^2)*$B$2+Inputs!$B$8*SQRT($B$2)*MC_Shocks!AH337)</f>
        <v>610.012945902592</v>
      </c>
      <c r="AK340" s="0" t="n">
        <f aca="false">AJ340*EXP((Inputs!$B$6-Inputs!$B$7-0.5*Inputs!$B$8^2)*$B$2+Inputs!$B$8*SQRT($B$2)*MC_Shocks!AI337)</f>
        <v>620.702710644354</v>
      </c>
      <c r="AL340" s="0" t="n">
        <f aca="false">AK340*EXP((Inputs!$B$6-Inputs!$B$7-0.5*Inputs!$B$8^2)*$B$2+Inputs!$B$8*SQRT($B$2)*MC_Shocks!AJ337)</f>
        <v>624.215084987744</v>
      </c>
      <c r="AM340" s="0" t="n">
        <f aca="false">AL340*EXP((Inputs!$B$6-Inputs!$B$7-0.5*Inputs!$B$8^2)*$B$2+Inputs!$B$8*SQRT($B$2)*MC_Shocks!AK337)</f>
        <v>623.473695683084</v>
      </c>
      <c r="AN340" s="0" t="n">
        <f aca="false">AM340*EXP((Inputs!$B$6-Inputs!$B$7-0.5*Inputs!$B$8^2)*$B$2+Inputs!$B$8*SQRT($B$2)*MC_Shocks!AL337)</f>
        <v>623.023931082398</v>
      </c>
      <c r="AO340" s="0" t="n">
        <f aca="false">AN340*EXP((Inputs!$B$6-Inputs!$B$7-0.5*Inputs!$B$8^2)*$B$2+Inputs!$B$8*SQRT($B$2)*MC_Shocks!AM337)</f>
        <v>622.344958622966</v>
      </c>
      <c r="AP340" s="0" t="n">
        <f aca="false">AO340*EXP((Inputs!$B$6-Inputs!$B$7-0.5*Inputs!$B$8^2)*$B$2+Inputs!$B$8*SQRT($B$2)*MC_Shocks!AN337)</f>
        <v>629.409904777655</v>
      </c>
      <c r="AQ340" s="0" t="n">
        <f aca="false">AP340*EXP((Inputs!$B$6-Inputs!$B$7-0.5*Inputs!$B$8^2)*$B$2+Inputs!$B$8*SQRT($B$2)*MC_Shocks!AO337)</f>
        <v>625.471430275233</v>
      </c>
      <c r="AR340" s="0" t="n">
        <f aca="false">AQ340*EXP((Inputs!$B$6-Inputs!$B$7-0.5*Inputs!$B$8^2)*$B$2+Inputs!$B$8*SQRT($B$2)*MC_Shocks!AP337)</f>
        <v>624.342456178571</v>
      </c>
      <c r="AS340" s="0" t="n">
        <f aca="false">AR340*EXP((Inputs!$B$6-Inputs!$B$7-0.5*Inputs!$B$8^2)*$B$2+Inputs!$B$8*SQRT($B$2)*MC_Shocks!AQ337)</f>
        <v>620.780813629987</v>
      </c>
      <c r="AT340" s="0" t="n">
        <f aca="false">AS340*EXP((Inputs!$B$6-Inputs!$B$7-0.5*Inputs!$B$8^2)*$B$2+Inputs!$B$8*SQRT($B$2)*MC_Shocks!AR337)</f>
        <v>630.231743598914</v>
      </c>
      <c r="AU340" s="0" t="n">
        <f aca="false">AT340*EXP((Inputs!$B$6-Inputs!$B$7-0.5*Inputs!$B$8^2)*$B$2+Inputs!$B$8*SQRT($B$2)*MC_Shocks!AS337)</f>
        <v>628.73563964098</v>
      </c>
      <c r="AV340" s="0" t="n">
        <f aca="false">AU340*EXP((Inputs!$B$6-Inputs!$B$7-0.5*Inputs!$B$8^2)*$B$2+Inputs!$B$8*SQRT($B$2)*MC_Shocks!AT337)</f>
        <v>634.747768254549</v>
      </c>
      <c r="AW340" s="0" t="n">
        <f aca="false">AV340*EXP((Inputs!$B$6-Inputs!$B$7-0.5*Inputs!$B$8^2)*$B$2+Inputs!$B$8*SQRT($B$2)*MC_Shocks!AU337)</f>
        <v>636.81168390956</v>
      </c>
      <c r="AX340" s="0" t="n">
        <f aca="false">AW340*EXP((Inputs!$B$6-Inputs!$B$7-0.5*Inputs!$B$8^2)*$B$2+Inputs!$B$8*SQRT($B$2)*MC_Shocks!AV337)</f>
        <v>634.177709486288</v>
      </c>
      <c r="AY340" s="0" t="n">
        <f aca="false">AX340*EXP((Inputs!$B$6-Inputs!$B$7-0.5*Inputs!$B$8^2)*$B$2+Inputs!$B$8*SQRT($B$2)*MC_Shocks!AW337)</f>
        <v>633.779371711231</v>
      </c>
      <c r="AZ340" s="0" t="n">
        <f aca="false">AY340*EXP((Inputs!$B$6-Inputs!$B$7-0.5*Inputs!$B$8^2)*$B$2+Inputs!$B$8*SQRT($B$2)*MC_Shocks!AX337)</f>
        <v>638.135383627138</v>
      </c>
      <c r="BA340" s="0" t="n">
        <f aca="false">AZ340*EXP((Inputs!$B$6-Inputs!$B$7-0.5*Inputs!$B$8^2)*$B$2+Inputs!$B$8*SQRT($B$2)*MC_Shocks!AY337)</f>
        <v>638.163821495907</v>
      </c>
      <c r="BB340" s="0" t="n">
        <f aca="false">BA340*EXP((Inputs!$B$6-Inputs!$B$7-0.5*Inputs!$B$8^2)*$B$2+Inputs!$B$8*SQRT($B$2)*MC_Shocks!AZ337)</f>
        <v>646.025490189215</v>
      </c>
      <c r="BC340" s="0" t="n">
        <f aca="false">BB340*EXP((Inputs!$B$6-Inputs!$B$7-0.5*Inputs!$B$8^2)*$B$2+Inputs!$B$8*SQRT($B$2)*MC_Shocks!BA337)</f>
        <v>640.21769237124</v>
      </c>
      <c r="BD340" s="0" t="n">
        <f aca="false">BC340*EXP((Inputs!$B$6-Inputs!$B$7-0.5*Inputs!$B$8^2)*$B$2+Inputs!$B$8*SQRT($B$2)*MC_Shocks!BB337)</f>
        <v>641.321634316122</v>
      </c>
      <c r="BE340" s="0" t="n">
        <f aca="false">BD340*EXP((Inputs!$B$6-Inputs!$B$7-0.5*Inputs!$B$8^2)*$B$2+Inputs!$B$8*SQRT($B$2)*MC_Shocks!BC337)</f>
        <v>635.716058868907</v>
      </c>
      <c r="BF340" s="0" t="n">
        <f aca="false">BE340*EXP((Inputs!$B$6-Inputs!$B$7-0.5*Inputs!$B$8^2)*$B$2+Inputs!$B$8*SQRT($B$2)*MC_Shocks!BD337)</f>
        <v>638.437189314656</v>
      </c>
      <c r="BG340" s="0" t="n">
        <f aca="false">BF340*EXP((Inputs!$B$6-Inputs!$B$7-0.5*Inputs!$B$8^2)*$B$2+Inputs!$B$8*SQRT($B$2)*MC_Shocks!BE337)</f>
        <v>641.154933716467</v>
      </c>
      <c r="BH340" s="0" t="n">
        <f aca="false">BG340*EXP((Inputs!$B$6-Inputs!$B$7-0.5*Inputs!$B$8^2)*$B$2+Inputs!$B$8*SQRT($B$2)*MC_Shocks!BF337)</f>
        <v>645.11443886629</v>
      </c>
      <c r="BI340" s="0" t="n">
        <f aca="false">BH340*EXP((Inputs!$B$6-Inputs!$B$7-0.5*Inputs!$B$8^2)*$B$2+Inputs!$B$8*SQRT($B$2)*MC_Shocks!BG337)</f>
        <v>640.706452595836</v>
      </c>
      <c r="BJ340" s="0" t="n">
        <f aca="false">BI340*EXP((Inputs!$B$6-Inputs!$B$7-0.5*Inputs!$B$8^2)*$B$2+Inputs!$B$8*SQRT($B$2)*MC_Shocks!BH337)</f>
        <v>644.383223820321</v>
      </c>
      <c r="BK340" s="0" t="n">
        <f aca="false">BJ340*EXP((Inputs!$B$6-Inputs!$B$7-0.5*Inputs!$B$8^2)*$B$2+Inputs!$B$8*SQRT($B$2)*MC_Shocks!BI337)</f>
        <v>641.157024197289</v>
      </c>
      <c r="BL340" s="0" t="n">
        <f aca="false">BK340*EXP((Inputs!$B$6-Inputs!$B$7-0.5*Inputs!$B$8^2)*$B$2+Inputs!$B$8*SQRT($B$2)*MC_Shocks!BJ337)</f>
        <v>643.165901184025</v>
      </c>
      <c r="BM340" s="0" t="n">
        <f aca="false">BL340*EXP((Inputs!$B$6-Inputs!$B$7-0.5*Inputs!$B$8^2)*$B$2+Inputs!$B$8*SQRT($B$2)*MC_Shocks!BK337)</f>
        <v>653.388742301133</v>
      </c>
      <c r="BN340" s="0" t="n">
        <f aca="false">AVERAGE(C340:BM340)</f>
        <v>615.640754122294</v>
      </c>
      <c r="BO340" s="0" t="n">
        <f aca="false">MAX(B340:BM340)</f>
        <v>653.388742301133</v>
      </c>
      <c r="BP340" s="0" t="n">
        <f aca="false">MAX(BM340-Inputs!$B$4,0)</f>
        <v>78.3887423011325</v>
      </c>
      <c r="BQ340" s="0" t="n">
        <f aca="false">MAX(Inputs!$B$4-BM340,0)</f>
        <v>0</v>
      </c>
      <c r="BR340" s="0" t="n">
        <f aca="false">MAX(BN340-Inputs!$B$4,0)</f>
        <v>40.6407541222943</v>
      </c>
      <c r="BS340" s="0" t="n">
        <f aca="false">IF(BO340&gt;=Inputs!$B$9,0,MAX(BM340-Inputs!$B$4,0))</f>
        <v>0</v>
      </c>
    </row>
    <row r="341" customFormat="false" ht="15" hidden="false" customHeight="false" outlineLevel="0" collapsed="false">
      <c r="A341" s="0" t="n">
        <v>337</v>
      </c>
      <c r="B341" s="0" t="n">
        <f aca="false">Inputs!$B$3</f>
        <v>574.788024902344</v>
      </c>
      <c r="C341" s="0" t="n">
        <f aca="false">B341*EXP((Inputs!$B$6-Inputs!$B$7-0.5*Inputs!$B$8^2)*$B$2+Inputs!$B$8*SQRT($B$2)*MC_Shocks!A338)</f>
        <v>577.448884879313</v>
      </c>
      <c r="D341" s="0" t="n">
        <f aca="false">C341*EXP((Inputs!$B$6-Inputs!$B$7-0.5*Inputs!$B$8^2)*$B$2+Inputs!$B$8*SQRT($B$2)*MC_Shocks!B338)</f>
        <v>582.930561996578</v>
      </c>
      <c r="E341" s="0" t="n">
        <f aca="false">D341*EXP((Inputs!$B$6-Inputs!$B$7-0.5*Inputs!$B$8^2)*$B$2+Inputs!$B$8*SQRT($B$2)*MC_Shocks!C338)</f>
        <v>582.828778809529</v>
      </c>
      <c r="F341" s="0" t="n">
        <f aca="false">E341*EXP((Inputs!$B$6-Inputs!$B$7-0.5*Inputs!$B$8^2)*$B$2+Inputs!$B$8*SQRT($B$2)*MC_Shocks!D338)</f>
        <v>588.414269142939</v>
      </c>
      <c r="G341" s="0" t="n">
        <f aca="false">F341*EXP((Inputs!$B$6-Inputs!$B$7-0.5*Inputs!$B$8^2)*$B$2+Inputs!$B$8*SQRT($B$2)*MC_Shocks!E338)</f>
        <v>584.162876791311</v>
      </c>
      <c r="H341" s="0" t="n">
        <f aca="false">G341*EXP((Inputs!$B$6-Inputs!$B$7-0.5*Inputs!$B$8^2)*$B$2+Inputs!$B$8*SQRT($B$2)*MC_Shocks!F338)</f>
        <v>584.640232880386</v>
      </c>
      <c r="I341" s="0" t="n">
        <f aca="false">H341*EXP((Inputs!$B$6-Inputs!$B$7-0.5*Inputs!$B$8^2)*$B$2+Inputs!$B$8*SQRT($B$2)*MC_Shocks!G338)</f>
        <v>585.519718974171</v>
      </c>
      <c r="J341" s="0" t="n">
        <f aca="false">I341*EXP((Inputs!$B$6-Inputs!$B$7-0.5*Inputs!$B$8^2)*$B$2+Inputs!$B$8*SQRT($B$2)*MC_Shocks!H338)</f>
        <v>582.536021091999</v>
      </c>
      <c r="K341" s="0" t="n">
        <f aca="false">J341*EXP((Inputs!$B$6-Inputs!$B$7-0.5*Inputs!$B$8^2)*$B$2+Inputs!$B$8*SQRT($B$2)*MC_Shocks!I338)</f>
        <v>578.153100832572</v>
      </c>
      <c r="L341" s="0" t="n">
        <f aca="false">K341*EXP((Inputs!$B$6-Inputs!$B$7-0.5*Inputs!$B$8^2)*$B$2+Inputs!$B$8*SQRT($B$2)*MC_Shocks!J338)</f>
        <v>578.299837553331</v>
      </c>
      <c r="M341" s="0" t="n">
        <f aca="false">L341*EXP((Inputs!$B$6-Inputs!$B$7-0.5*Inputs!$B$8^2)*$B$2+Inputs!$B$8*SQRT($B$2)*MC_Shocks!K338)</f>
        <v>581.903550880087</v>
      </c>
      <c r="N341" s="0" t="n">
        <f aca="false">M341*EXP((Inputs!$B$6-Inputs!$B$7-0.5*Inputs!$B$8^2)*$B$2+Inputs!$B$8*SQRT($B$2)*MC_Shocks!L338)</f>
        <v>590.20614449449</v>
      </c>
      <c r="O341" s="0" t="n">
        <f aca="false">N341*EXP((Inputs!$B$6-Inputs!$B$7-0.5*Inputs!$B$8^2)*$B$2+Inputs!$B$8*SQRT($B$2)*MC_Shocks!M338)</f>
        <v>593.483021954327</v>
      </c>
      <c r="P341" s="0" t="n">
        <f aca="false">O341*EXP((Inputs!$B$6-Inputs!$B$7-0.5*Inputs!$B$8^2)*$B$2+Inputs!$B$8*SQRT($B$2)*MC_Shocks!N338)</f>
        <v>596.452290163602</v>
      </c>
      <c r="Q341" s="0" t="n">
        <f aca="false">P341*EXP((Inputs!$B$6-Inputs!$B$7-0.5*Inputs!$B$8^2)*$B$2+Inputs!$B$8*SQRT($B$2)*MC_Shocks!O338)</f>
        <v>596.002165528845</v>
      </c>
      <c r="R341" s="0" t="n">
        <f aca="false">Q341*EXP((Inputs!$B$6-Inputs!$B$7-0.5*Inputs!$B$8^2)*$B$2+Inputs!$B$8*SQRT($B$2)*MC_Shocks!P338)</f>
        <v>597.692653787853</v>
      </c>
      <c r="S341" s="0" t="n">
        <f aca="false">R341*EXP((Inputs!$B$6-Inputs!$B$7-0.5*Inputs!$B$8^2)*$B$2+Inputs!$B$8*SQRT($B$2)*MC_Shocks!Q338)</f>
        <v>594.495797561641</v>
      </c>
      <c r="T341" s="0" t="n">
        <f aca="false">S341*EXP((Inputs!$B$6-Inputs!$B$7-0.5*Inputs!$B$8^2)*$B$2+Inputs!$B$8*SQRT($B$2)*MC_Shocks!R338)</f>
        <v>597.450089042217</v>
      </c>
      <c r="U341" s="0" t="n">
        <f aca="false">T341*EXP((Inputs!$B$6-Inputs!$B$7-0.5*Inputs!$B$8^2)*$B$2+Inputs!$B$8*SQRT($B$2)*MC_Shocks!S338)</f>
        <v>597.77688384962</v>
      </c>
      <c r="V341" s="0" t="n">
        <f aca="false">U341*EXP((Inputs!$B$6-Inputs!$B$7-0.5*Inputs!$B$8^2)*$B$2+Inputs!$B$8*SQRT($B$2)*MC_Shocks!T338)</f>
        <v>592.24439668274</v>
      </c>
      <c r="W341" s="0" t="n">
        <f aca="false">V341*EXP((Inputs!$B$6-Inputs!$B$7-0.5*Inputs!$B$8^2)*$B$2+Inputs!$B$8*SQRT($B$2)*MC_Shocks!U338)</f>
        <v>590.696307690321</v>
      </c>
      <c r="X341" s="0" t="n">
        <f aca="false">W341*EXP((Inputs!$B$6-Inputs!$B$7-0.5*Inputs!$B$8^2)*$B$2+Inputs!$B$8*SQRT($B$2)*MC_Shocks!V338)</f>
        <v>591.03345706877</v>
      </c>
      <c r="Y341" s="0" t="n">
        <f aca="false">X341*EXP((Inputs!$B$6-Inputs!$B$7-0.5*Inputs!$B$8^2)*$B$2+Inputs!$B$8*SQRT($B$2)*MC_Shocks!W338)</f>
        <v>593.918530689993</v>
      </c>
      <c r="Z341" s="0" t="n">
        <f aca="false">Y341*EXP((Inputs!$B$6-Inputs!$B$7-0.5*Inputs!$B$8^2)*$B$2+Inputs!$B$8*SQRT($B$2)*MC_Shocks!X338)</f>
        <v>596.965834978659</v>
      </c>
      <c r="AA341" s="0" t="n">
        <f aca="false">Z341*EXP((Inputs!$B$6-Inputs!$B$7-0.5*Inputs!$B$8^2)*$B$2+Inputs!$B$8*SQRT($B$2)*MC_Shocks!Y338)</f>
        <v>601.064405913494</v>
      </c>
      <c r="AB341" s="0" t="n">
        <f aca="false">AA341*EXP((Inputs!$B$6-Inputs!$B$7-0.5*Inputs!$B$8^2)*$B$2+Inputs!$B$8*SQRT($B$2)*MC_Shocks!Z338)</f>
        <v>603.706533062544</v>
      </c>
      <c r="AC341" s="0" t="n">
        <f aca="false">AB341*EXP((Inputs!$B$6-Inputs!$B$7-0.5*Inputs!$B$8^2)*$B$2+Inputs!$B$8*SQRT($B$2)*MC_Shocks!AA338)</f>
        <v>600.154947404086</v>
      </c>
      <c r="AD341" s="0" t="n">
        <f aca="false">AC341*EXP((Inputs!$B$6-Inputs!$B$7-0.5*Inputs!$B$8^2)*$B$2+Inputs!$B$8*SQRT($B$2)*MC_Shocks!AB338)</f>
        <v>601.269002712811</v>
      </c>
      <c r="AE341" s="0" t="n">
        <f aca="false">AD341*EXP((Inputs!$B$6-Inputs!$B$7-0.5*Inputs!$B$8^2)*$B$2+Inputs!$B$8*SQRT($B$2)*MC_Shocks!AC338)</f>
        <v>607.799131205128</v>
      </c>
      <c r="AF341" s="0" t="n">
        <f aca="false">AE341*EXP((Inputs!$B$6-Inputs!$B$7-0.5*Inputs!$B$8^2)*$B$2+Inputs!$B$8*SQRT($B$2)*MC_Shocks!AD338)</f>
        <v>599.389693942747</v>
      </c>
      <c r="AG341" s="0" t="n">
        <f aca="false">AF341*EXP((Inputs!$B$6-Inputs!$B$7-0.5*Inputs!$B$8^2)*$B$2+Inputs!$B$8*SQRT($B$2)*MC_Shocks!AE338)</f>
        <v>597.926607878074</v>
      </c>
      <c r="AH341" s="0" t="n">
        <f aca="false">AG341*EXP((Inputs!$B$6-Inputs!$B$7-0.5*Inputs!$B$8^2)*$B$2+Inputs!$B$8*SQRT($B$2)*MC_Shocks!AF338)</f>
        <v>604.694621007787</v>
      </c>
      <c r="AI341" s="0" t="n">
        <f aca="false">AH341*EXP((Inputs!$B$6-Inputs!$B$7-0.5*Inputs!$B$8^2)*$B$2+Inputs!$B$8*SQRT($B$2)*MC_Shocks!AG338)</f>
        <v>606.875140128687</v>
      </c>
      <c r="AJ341" s="0" t="n">
        <f aca="false">AI341*EXP((Inputs!$B$6-Inputs!$B$7-0.5*Inputs!$B$8^2)*$B$2+Inputs!$B$8*SQRT($B$2)*MC_Shocks!AH338)</f>
        <v>606.398730191839</v>
      </c>
      <c r="AK341" s="0" t="n">
        <f aca="false">AJ341*EXP((Inputs!$B$6-Inputs!$B$7-0.5*Inputs!$B$8^2)*$B$2+Inputs!$B$8*SQRT($B$2)*MC_Shocks!AI338)</f>
        <v>598.310353713161</v>
      </c>
      <c r="AL341" s="0" t="n">
        <f aca="false">AK341*EXP((Inputs!$B$6-Inputs!$B$7-0.5*Inputs!$B$8^2)*$B$2+Inputs!$B$8*SQRT($B$2)*MC_Shocks!AJ338)</f>
        <v>603.649991728598</v>
      </c>
      <c r="AM341" s="0" t="n">
        <f aca="false">AL341*EXP((Inputs!$B$6-Inputs!$B$7-0.5*Inputs!$B$8^2)*$B$2+Inputs!$B$8*SQRT($B$2)*MC_Shocks!AK338)</f>
        <v>599.05054739026</v>
      </c>
      <c r="AN341" s="0" t="n">
        <f aca="false">AM341*EXP((Inputs!$B$6-Inputs!$B$7-0.5*Inputs!$B$8^2)*$B$2+Inputs!$B$8*SQRT($B$2)*MC_Shocks!AL338)</f>
        <v>592.49251341715</v>
      </c>
      <c r="AO341" s="0" t="n">
        <f aca="false">AN341*EXP((Inputs!$B$6-Inputs!$B$7-0.5*Inputs!$B$8^2)*$B$2+Inputs!$B$8*SQRT($B$2)*MC_Shocks!AM338)</f>
        <v>595.510877704677</v>
      </c>
      <c r="AP341" s="0" t="n">
        <f aca="false">AO341*EXP((Inputs!$B$6-Inputs!$B$7-0.5*Inputs!$B$8^2)*$B$2+Inputs!$B$8*SQRT($B$2)*MC_Shocks!AN338)</f>
        <v>596.879641512671</v>
      </c>
      <c r="AQ341" s="0" t="n">
        <f aca="false">AP341*EXP((Inputs!$B$6-Inputs!$B$7-0.5*Inputs!$B$8^2)*$B$2+Inputs!$B$8*SQRT($B$2)*MC_Shocks!AO338)</f>
        <v>601.863584675068</v>
      </c>
      <c r="AR341" s="0" t="n">
        <f aca="false">AQ341*EXP((Inputs!$B$6-Inputs!$B$7-0.5*Inputs!$B$8^2)*$B$2+Inputs!$B$8*SQRT($B$2)*MC_Shocks!AP338)</f>
        <v>602.892673371233</v>
      </c>
      <c r="AS341" s="0" t="n">
        <f aca="false">AR341*EXP((Inputs!$B$6-Inputs!$B$7-0.5*Inputs!$B$8^2)*$B$2+Inputs!$B$8*SQRT($B$2)*MC_Shocks!AQ338)</f>
        <v>603.124587203953</v>
      </c>
      <c r="AT341" s="0" t="n">
        <f aca="false">AS341*EXP((Inputs!$B$6-Inputs!$B$7-0.5*Inputs!$B$8^2)*$B$2+Inputs!$B$8*SQRT($B$2)*MC_Shocks!AR338)</f>
        <v>600.033290404374</v>
      </c>
      <c r="AU341" s="0" t="n">
        <f aca="false">AT341*EXP((Inputs!$B$6-Inputs!$B$7-0.5*Inputs!$B$8^2)*$B$2+Inputs!$B$8*SQRT($B$2)*MC_Shocks!AS338)</f>
        <v>594.922462817993</v>
      </c>
      <c r="AV341" s="0" t="n">
        <f aca="false">AU341*EXP((Inputs!$B$6-Inputs!$B$7-0.5*Inputs!$B$8^2)*$B$2+Inputs!$B$8*SQRT($B$2)*MC_Shocks!AT338)</f>
        <v>598.520051325271</v>
      </c>
      <c r="AW341" s="0" t="n">
        <f aca="false">AV341*EXP((Inputs!$B$6-Inputs!$B$7-0.5*Inputs!$B$8^2)*$B$2+Inputs!$B$8*SQRT($B$2)*MC_Shocks!AU338)</f>
        <v>607.991601018329</v>
      </c>
      <c r="AX341" s="0" t="n">
        <f aca="false">AW341*EXP((Inputs!$B$6-Inputs!$B$7-0.5*Inputs!$B$8^2)*$B$2+Inputs!$B$8*SQRT($B$2)*MC_Shocks!AV338)</f>
        <v>608.151439743673</v>
      </c>
      <c r="AY341" s="0" t="n">
        <f aca="false">AX341*EXP((Inputs!$B$6-Inputs!$B$7-0.5*Inputs!$B$8^2)*$B$2+Inputs!$B$8*SQRT($B$2)*MC_Shocks!AW338)</f>
        <v>606.794167434143</v>
      </c>
      <c r="AZ341" s="0" t="n">
        <f aca="false">AY341*EXP((Inputs!$B$6-Inputs!$B$7-0.5*Inputs!$B$8^2)*$B$2+Inputs!$B$8*SQRT($B$2)*MC_Shocks!AX338)</f>
        <v>605.651865943786</v>
      </c>
      <c r="BA341" s="0" t="n">
        <f aca="false">AZ341*EXP((Inputs!$B$6-Inputs!$B$7-0.5*Inputs!$B$8^2)*$B$2+Inputs!$B$8*SQRT($B$2)*MC_Shocks!AY338)</f>
        <v>607.280720529624</v>
      </c>
      <c r="BB341" s="0" t="n">
        <f aca="false">BA341*EXP((Inputs!$B$6-Inputs!$B$7-0.5*Inputs!$B$8^2)*$B$2+Inputs!$B$8*SQRT($B$2)*MC_Shocks!AZ338)</f>
        <v>606.737249746679</v>
      </c>
      <c r="BC341" s="0" t="n">
        <f aca="false">BB341*EXP((Inputs!$B$6-Inputs!$B$7-0.5*Inputs!$B$8^2)*$B$2+Inputs!$B$8*SQRT($B$2)*MC_Shocks!BA338)</f>
        <v>599.543296905531</v>
      </c>
      <c r="BD341" s="0" t="n">
        <f aca="false">BC341*EXP((Inputs!$B$6-Inputs!$B$7-0.5*Inputs!$B$8^2)*$B$2+Inputs!$B$8*SQRT($B$2)*MC_Shocks!BB338)</f>
        <v>597.786842059973</v>
      </c>
      <c r="BE341" s="0" t="n">
        <f aca="false">BD341*EXP((Inputs!$B$6-Inputs!$B$7-0.5*Inputs!$B$8^2)*$B$2+Inputs!$B$8*SQRT($B$2)*MC_Shocks!BC338)</f>
        <v>599.616619725163</v>
      </c>
      <c r="BF341" s="0" t="n">
        <f aca="false">BE341*EXP((Inputs!$B$6-Inputs!$B$7-0.5*Inputs!$B$8^2)*$B$2+Inputs!$B$8*SQRT($B$2)*MC_Shocks!BD338)</f>
        <v>602.057443195179</v>
      </c>
      <c r="BG341" s="0" t="n">
        <f aca="false">BF341*EXP((Inputs!$B$6-Inputs!$B$7-0.5*Inputs!$B$8^2)*$B$2+Inputs!$B$8*SQRT($B$2)*MC_Shocks!BE338)</f>
        <v>602.926091479884</v>
      </c>
      <c r="BH341" s="0" t="n">
        <f aca="false">BG341*EXP((Inputs!$B$6-Inputs!$B$7-0.5*Inputs!$B$8^2)*$B$2+Inputs!$B$8*SQRT($B$2)*MC_Shocks!BF338)</f>
        <v>595.204327793541</v>
      </c>
      <c r="BI341" s="0" t="n">
        <f aca="false">BH341*EXP((Inputs!$B$6-Inputs!$B$7-0.5*Inputs!$B$8^2)*$B$2+Inputs!$B$8*SQRT($B$2)*MC_Shocks!BG338)</f>
        <v>596.126682937681</v>
      </c>
      <c r="BJ341" s="0" t="n">
        <f aca="false">BI341*EXP((Inputs!$B$6-Inputs!$B$7-0.5*Inputs!$B$8^2)*$B$2+Inputs!$B$8*SQRT($B$2)*MC_Shocks!BH338)</f>
        <v>596.276541478445</v>
      </c>
      <c r="BK341" s="0" t="n">
        <f aca="false">BJ341*EXP((Inputs!$B$6-Inputs!$B$7-0.5*Inputs!$B$8^2)*$B$2+Inputs!$B$8*SQRT($B$2)*MC_Shocks!BI338)</f>
        <v>598.618833603842</v>
      </c>
      <c r="BL341" s="0" t="n">
        <f aca="false">BK341*EXP((Inputs!$B$6-Inputs!$B$7-0.5*Inputs!$B$8^2)*$B$2+Inputs!$B$8*SQRT($B$2)*MC_Shocks!BJ338)</f>
        <v>593.478622069441</v>
      </c>
      <c r="BM341" s="0" t="n">
        <f aca="false">BL341*EXP((Inputs!$B$6-Inputs!$B$7-0.5*Inputs!$B$8^2)*$B$2+Inputs!$B$8*SQRT($B$2)*MC_Shocks!BK338)</f>
        <v>584.37810216339</v>
      </c>
      <c r="BN341" s="0" t="n">
        <f aca="false">AVERAGE(C341:BM341)</f>
        <v>596.196908632781</v>
      </c>
      <c r="BO341" s="0" t="n">
        <f aca="false">MAX(B341:BM341)</f>
        <v>608.151439743673</v>
      </c>
      <c r="BP341" s="0" t="n">
        <f aca="false">MAX(BM341-Inputs!$B$4,0)</f>
        <v>9.3781021633904</v>
      </c>
      <c r="BQ341" s="0" t="n">
        <f aca="false">MAX(Inputs!$B$4-BM341,0)</f>
        <v>0</v>
      </c>
      <c r="BR341" s="0" t="n">
        <f aca="false">MAX(BN341-Inputs!$B$4,0)</f>
        <v>21.1969086327809</v>
      </c>
      <c r="BS341" s="0" t="n">
        <f aca="false">IF(BO341&gt;=Inputs!$B$9,0,MAX(BM341-Inputs!$B$4,0))</f>
        <v>0</v>
      </c>
    </row>
    <row r="342" customFormat="false" ht="15" hidden="false" customHeight="false" outlineLevel="0" collapsed="false">
      <c r="A342" s="0" t="n">
        <v>338</v>
      </c>
      <c r="B342" s="0" t="n">
        <f aca="false">Inputs!$B$3</f>
        <v>574.788024902344</v>
      </c>
      <c r="C342" s="0" t="n">
        <f aca="false">B342*EXP((Inputs!$B$6-Inputs!$B$7-0.5*Inputs!$B$8^2)*$B$2+Inputs!$B$8*SQRT($B$2)*MC_Shocks!A339)</f>
        <v>572.791028198091</v>
      </c>
      <c r="D342" s="0" t="n">
        <f aca="false">C342*EXP((Inputs!$B$6-Inputs!$B$7-0.5*Inputs!$B$8^2)*$B$2+Inputs!$B$8*SQRT($B$2)*MC_Shocks!B339)</f>
        <v>572.469034617714</v>
      </c>
      <c r="E342" s="0" t="n">
        <f aca="false">D342*EXP((Inputs!$B$6-Inputs!$B$7-0.5*Inputs!$B$8^2)*$B$2+Inputs!$B$8*SQRT($B$2)*MC_Shocks!C339)</f>
        <v>572.356000853689</v>
      </c>
      <c r="F342" s="0" t="n">
        <f aca="false">E342*EXP((Inputs!$B$6-Inputs!$B$7-0.5*Inputs!$B$8^2)*$B$2+Inputs!$B$8*SQRT($B$2)*MC_Shocks!D339)</f>
        <v>583.339947837469</v>
      </c>
      <c r="G342" s="0" t="n">
        <f aca="false">F342*EXP((Inputs!$B$6-Inputs!$B$7-0.5*Inputs!$B$8^2)*$B$2+Inputs!$B$8*SQRT($B$2)*MC_Shocks!E339)</f>
        <v>579.956553119249</v>
      </c>
      <c r="H342" s="0" t="n">
        <f aca="false">G342*EXP((Inputs!$B$6-Inputs!$B$7-0.5*Inputs!$B$8^2)*$B$2+Inputs!$B$8*SQRT($B$2)*MC_Shocks!F339)</f>
        <v>579.394262668885</v>
      </c>
      <c r="I342" s="0" t="n">
        <f aca="false">H342*EXP((Inputs!$B$6-Inputs!$B$7-0.5*Inputs!$B$8^2)*$B$2+Inputs!$B$8*SQRT($B$2)*MC_Shocks!G339)</f>
        <v>577.483280252891</v>
      </c>
      <c r="J342" s="0" t="n">
        <f aca="false">I342*EXP((Inputs!$B$6-Inputs!$B$7-0.5*Inputs!$B$8^2)*$B$2+Inputs!$B$8*SQRT($B$2)*MC_Shocks!H339)</f>
        <v>580.806595639516</v>
      </c>
      <c r="K342" s="0" t="n">
        <f aca="false">J342*EXP((Inputs!$B$6-Inputs!$B$7-0.5*Inputs!$B$8^2)*$B$2+Inputs!$B$8*SQRT($B$2)*MC_Shocks!I339)</f>
        <v>582.635646996717</v>
      </c>
      <c r="L342" s="0" t="n">
        <f aca="false">K342*EXP((Inputs!$B$6-Inputs!$B$7-0.5*Inputs!$B$8^2)*$B$2+Inputs!$B$8*SQRT($B$2)*MC_Shocks!J339)</f>
        <v>584.593656266562</v>
      </c>
      <c r="M342" s="0" t="n">
        <f aca="false">L342*EXP((Inputs!$B$6-Inputs!$B$7-0.5*Inputs!$B$8^2)*$B$2+Inputs!$B$8*SQRT($B$2)*MC_Shocks!K339)</f>
        <v>579.929667731454</v>
      </c>
      <c r="N342" s="0" t="n">
        <f aca="false">M342*EXP((Inputs!$B$6-Inputs!$B$7-0.5*Inputs!$B$8^2)*$B$2+Inputs!$B$8*SQRT($B$2)*MC_Shocks!L339)</f>
        <v>581.72966597872</v>
      </c>
      <c r="O342" s="0" t="n">
        <f aca="false">N342*EXP((Inputs!$B$6-Inputs!$B$7-0.5*Inputs!$B$8^2)*$B$2+Inputs!$B$8*SQRT($B$2)*MC_Shocks!M339)</f>
        <v>572.251461635679</v>
      </c>
      <c r="P342" s="0" t="n">
        <f aca="false">O342*EXP((Inputs!$B$6-Inputs!$B$7-0.5*Inputs!$B$8^2)*$B$2+Inputs!$B$8*SQRT($B$2)*MC_Shocks!N339)</f>
        <v>570.352634169781</v>
      </c>
      <c r="Q342" s="0" t="n">
        <f aca="false">P342*EXP((Inputs!$B$6-Inputs!$B$7-0.5*Inputs!$B$8^2)*$B$2+Inputs!$B$8*SQRT($B$2)*MC_Shocks!O339)</f>
        <v>576.208223475088</v>
      </c>
      <c r="R342" s="0" t="n">
        <f aca="false">Q342*EXP((Inputs!$B$6-Inputs!$B$7-0.5*Inputs!$B$8^2)*$B$2+Inputs!$B$8*SQRT($B$2)*MC_Shocks!P339)</f>
        <v>576.850523509314</v>
      </c>
      <c r="S342" s="0" t="n">
        <f aca="false">R342*EXP((Inputs!$B$6-Inputs!$B$7-0.5*Inputs!$B$8^2)*$B$2+Inputs!$B$8*SQRT($B$2)*MC_Shocks!Q339)</f>
        <v>579.895094677836</v>
      </c>
      <c r="T342" s="0" t="n">
        <f aca="false">S342*EXP((Inputs!$B$6-Inputs!$B$7-0.5*Inputs!$B$8^2)*$B$2+Inputs!$B$8*SQRT($B$2)*MC_Shocks!R339)</f>
        <v>590.133919981499</v>
      </c>
      <c r="U342" s="0" t="n">
        <f aca="false">T342*EXP((Inputs!$B$6-Inputs!$B$7-0.5*Inputs!$B$8^2)*$B$2+Inputs!$B$8*SQRT($B$2)*MC_Shocks!S339)</f>
        <v>582.748253736464</v>
      </c>
      <c r="V342" s="0" t="n">
        <f aca="false">U342*EXP((Inputs!$B$6-Inputs!$B$7-0.5*Inputs!$B$8^2)*$B$2+Inputs!$B$8*SQRT($B$2)*MC_Shocks!T339)</f>
        <v>579.56139774505</v>
      </c>
      <c r="W342" s="0" t="n">
        <f aca="false">V342*EXP((Inputs!$B$6-Inputs!$B$7-0.5*Inputs!$B$8^2)*$B$2+Inputs!$B$8*SQRT($B$2)*MC_Shocks!U339)</f>
        <v>577.169521558369</v>
      </c>
      <c r="X342" s="0" t="n">
        <f aca="false">W342*EXP((Inputs!$B$6-Inputs!$B$7-0.5*Inputs!$B$8^2)*$B$2+Inputs!$B$8*SQRT($B$2)*MC_Shocks!V339)</f>
        <v>576.467064790217</v>
      </c>
      <c r="Y342" s="0" t="n">
        <f aca="false">X342*EXP((Inputs!$B$6-Inputs!$B$7-0.5*Inputs!$B$8^2)*$B$2+Inputs!$B$8*SQRT($B$2)*MC_Shocks!W339)</f>
        <v>582.876907473228</v>
      </c>
      <c r="Z342" s="0" t="n">
        <f aca="false">Y342*EXP((Inputs!$B$6-Inputs!$B$7-0.5*Inputs!$B$8^2)*$B$2+Inputs!$B$8*SQRT($B$2)*MC_Shocks!X339)</f>
        <v>585.172614519201</v>
      </c>
      <c r="AA342" s="0" t="n">
        <f aca="false">Z342*EXP((Inputs!$B$6-Inputs!$B$7-0.5*Inputs!$B$8^2)*$B$2+Inputs!$B$8*SQRT($B$2)*MC_Shocks!Y339)</f>
        <v>581.332792191468</v>
      </c>
      <c r="AB342" s="0" t="n">
        <f aca="false">AA342*EXP((Inputs!$B$6-Inputs!$B$7-0.5*Inputs!$B$8^2)*$B$2+Inputs!$B$8*SQRT($B$2)*MC_Shocks!Z339)</f>
        <v>586.25626140102</v>
      </c>
      <c r="AC342" s="0" t="n">
        <f aca="false">AB342*EXP((Inputs!$B$6-Inputs!$B$7-0.5*Inputs!$B$8^2)*$B$2+Inputs!$B$8*SQRT($B$2)*MC_Shocks!AA339)</f>
        <v>598.206346247946</v>
      </c>
      <c r="AD342" s="0" t="n">
        <f aca="false">AC342*EXP((Inputs!$B$6-Inputs!$B$7-0.5*Inputs!$B$8^2)*$B$2+Inputs!$B$8*SQRT($B$2)*MC_Shocks!AB339)</f>
        <v>599.341591902016</v>
      </c>
      <c r="AE342" s="0" t="n">
        <f aca="false">AD342*EXP((Inputs!$B$6-Inputs!$B$7-0.5*Inputs!$B$8^2)*$B$2+Inputs!$B$8*SQRT($B$2)*MC_Shocks!AC339)</f>
        <v>600.072565690713</v>
      </c>
      <c r="AF342" s="0" t="n">
        <f aca="false">AE342*EXP((Inputs!$B$6-Inputs!$B$7-0.5*Inputs!$B$8^2)*$B$2+Inputs!$B$8*SQRT($B$2)*MC_Shocks!AD339)</f>
        <v>599.484128253607</v>
      </c>
      <c r="AG342" s="0" t="n">
        <f aca="false">AF342*EXP((Inputs!$B$6-Inputs!$B$7-0.5*Inputs!$B$8^2)*$B$2+Inputs!$B$8*SQRT($B$2)*MC_Shocks!AE339)</f>
        <v>596.085740660361</v>
      </c>
      <c r="AH342" s="0" t="n">
        <f aca="false">AG342*EXP((Inputs!$B$6-Inputs!$B$7-0.5*Inputs!$B$8^2)*$B$2+Inputs!$B$8*SQRT($B$2)*MC_Shocks!AF339)</f>
        <v>593.134236931394</v>
      </c>
      <c r="AI342" s="0" t="n">
        <f aca="false">AH342*EXP((Inputs!$B$6-Inputs!$B$7-0.5*Inputs!$B$8^2)*$B$2+Inputs!$B$8*SQRT($B$2)*MC_Shocks!AG339)</f>
        <v>591.973730367825</v>
      </c>
      <c r="AJ342" s="0" t="n">
        <f aca="false">AI342*EXP((Inputs!$B$6-Inputs!$B$7-0.5*Inputs!$B$8^2)*$B$2+Inputs!$B$8*SQRT($B$2)*MC_Shocks!AH339)</f>
        <v>586.441244610709</v>
      </c>
      <c r="AK342" s="0" t="n">
        <f aca="false">AJ342*EXP((Inputs!$B$6-Inputs!$B$7-0.5*Inputs!$B$8^2)*$B$2+Inputs!$B$8*SQRT($B$2)*MC_Shocks!AI339)</f>
        <v>593.606557682938</v>
      </c>
      <c r="AL342" s="0" t="n">
        <f aca="false">AK342*EXP((Inputs!$B$6-Inputs!$B$7-0.5*Inputs!$B$8^2)*$B$2+Inputs!$B$8*SQRT($B$2)*MC_Shocks!AJ339)</f>
        <v>591.290974551273</v>
      </c>
      <c r="AM342" s="0" t="n">
        <f aca="false">AL342*EXP((Inputs!$B$6-Inputs!$B$7-0.5*Inputs!$B$8^2)*$B$2+Inputs!$B$8*SQRT($B$2)*MC_Shocks!AK339)</f>
        <v>588.414871156878</v>
      </c>
      <c r="AN342" s="0" t="n">
        <f aca="false">AM342*EXP((Inputs!$B$6-Inputs!$B$7-0.5*Inputs!$B$8^2)*$B$2+Inputs!$B$8*SQRT($B$2)*MC_Shocks!AL339)</f>
        <v>594.285586551591</v>
      </c>
      <c r="AO342" s="0" t="n">
        <f aca="false">AN342*EXP((Inputs!$B$6-Inputs!$B$7-0.5*Inputs!$B$8^2)*$B$2+Inputs!$B$8*SQRT($B$2)*MC_Shocks!AM339)</f>
        <v>601.469923022409</v>
      </c>
      <c r="AP342" s="0" t="n">
        <f aca="false">AO342*EXP((Inputs!$B$6-Inputs!$B$7-0.5*Inputs!$B$8^2)*$B$2+Inputs!$B$8*SQRT($B$2)*MC_Shocks!AN339)</f>
        <v>605.096765596502</v>
      </c>
      <c r="AQ342" s="0" t="n">
        <f aca="false">AP342*EXP((Inputs!$B$6-Inputs!$B$7-0.5*Inputs!$B$8^2)*$B$2+Inputs!$B$8*SQRT($B$2)*MC_Shocks!AO339)</f>
        <v>608.338030411248</v>
      </c>
      <c r="AR342" s="0" t="n">
        <f aca="false">AQ342*EXP((Inputs!$B$6-Inputs!$B$7-0.5*Inputs!$B$8^2)*$B$2+Inputs!$B$8*SQRT($B$2)*MC_Shocks!AP339)</f>
        <v>604.769974957522</v>
      </c>
      <c r="AS342" s="0" t="n">
        <f aca="false">AR342*EXP((Inputs!$B$6-Inputs!$B$7-0.5*Inputs!$B$8^2)*$B$2+Inputs!$B$8*SQRT($B$2)*MC_Shocks!AQ339)</f>
        <v>607.782822889444</v>
      </c>
      <c r="AT342" s="0" t="n">
        <f aca="false">AS342*EXP((Inputs!$B$6-Inputs!$B$7-0.5*Inputs!$B$8^2)*$B$2+Inputs!$B$8*SQRT($B$2)*MC_Shocks!AR339)</f>
        <v>611.983502872212</v>
      </c>
      <c r="AU342" s="0" t="n">
        <f aca="false">AT342*EXP((Inputs!$B$6-Inputs!$B$7-0.5*Inputs!$B$8^2)*$B$2+Inputs!$B$8*SQRT($B$2)*MC_Shocks!AS339)</f>
        <v>615.018113575786</v>
      </c>
      <c r="AV342" s="0" t="n">
        <f aca="false">AU342*EXP((Inputs!$B$6-Inputs!$B$7-0.5*Inputs!$B$8^2)*$B$2+Inputs!$B$8*SQRT($B$2)*MC_Shocks!AT339)</f>
        <v>609.642049845267</v>
      </c>
      <c r="AW342" s="0" t="n">
        <f aca="false">AV342*EXP((Inputs!$B$6-Inputs!$B$7-0.5*Inputs!$B$8^2)*$B$2+Inputs!$B$8*SQRT($B$2)*MC_Shocks!AU339)</f>
        <v>609.636474777026</v>
      </c>
      <c r="AX342" s="0" t="n">
        <f aca="false">AW342*EXP((Inputs!$B$6-Inputs!$B$7-0.5*Inputs!$B$8^2)*$B$2+Inputs!$B$8*SQRT($B$2)*MC_Shocks!AV339)</f>
        <v>610.561579410982</v>
      </c>
      <c r="AY342" s="0" t="n">
        <f aca="false">AX342*EXP((Inputs!$B$6-Inputs!$B$7-0.5*Inputs!$B$8^2)*$B$2+Inputs!$B$8*SQRT($B$2)*MC_Shocks!AW339)</f>
        <v>611.152276208894</v>
      </c>
      <c r="AZ342" s="0" t="n">
        <f aca="false">AY342*EXP((Inputs!$B$6-Inputs!$B$7-0.5*Inputs!$B$8^2)*$B$2+Inputs!$B$8*SQRT($B$2)*MC_Shocks!AX339)</f>
        <v>604.977106115409</v>
      </c>
      <c r="BA342" s="0" t="n">
        <f aca="false">AZ342*EXP((Inputs!$B$6-Inputs!$B$7-0.5*Inputs!$B$8^2)*$B$2+Inputs!$B$8*SQRT($B$2)*MC_Shocks!AY339)</f>
        <v>608.64069023307</v>
      </c>
      <c r="BB342" s="0" t="n">
        <f aca="false">BA342*EXP((Inputs!$B$6-Inputs!$B$7-0.5*Inputs!$B$8^2)*$B$2+Inputs!$B$8*SQRT($B$2)*MC_Shocks!AZ339)</f>
        <v>602.378837615315</v>
      </c>
      <c r="BC342" s="0" t="n">
        <f aca="false">BB342*EXP((Inputs!$B$6-Inputs!$B$7-0.5*Inputs!$B$8^2)*$B$2+Inputs!$B$8*SQRT($B$2)*MC_Shocks!BA339)</f>
        <v>601.430518205893</v>
      </c>
      <c r="BD342" s="0" t="n">
        <f aca="false">BC342*EXP((Inputs!$B$6-Inputs!$B$7-0.5*Inputs!$B$8^2)*$B$2+Inputs!$B$8*SQRT($B$2)*MC_Shocks!BB339)</f>
        <v>602.253192810607</v>
      </c>
      <c r="BE342" s="0" t="n">
        <f aca="false">BD342*EXP((Inputs!$B$6-Inputs!$B$7-0.5*Inputs!$B$8^2)*$B$2+Inputs!$B$8*SQRT($B$2)*MC_Shocks!BC339)</f>
        <v>590.47820443451</v>
      </c>
      <c r="BF342" s="0" t="n">
        <f aca="false">BE342*EXP((Inputs!$B$6-Inputs!$B$7-0.5*Inputs!$B$8^2)*$B$2+Inputs!$B$8*SQRT($B$2)*MC_Shocks!BD339)</f>
        <v>595.500006194876</v>
      </c>
      <c r="BG342" s="0" t="n">
        <f aca="false">BF342*EXP((Inputs!$B$6-Inputs!$B$7-0.5*Inputs!$B$8^2)*$B$2+Inputs!$B$8*SQRT($B$2)*MC_Shocks!BE339)</f>
        <v>597.229524254851</v>
      </c>
      <c r="BH342" s="0" t="n">
        <f aca="false">BG342*EXP((Inputs!$B$6-Inputs!$B$7-0.5*Inputs!$B$8^2)*$B$2+Inputs!$B$8*SQRT($B$2)*MC_Shocks!BF339)</f>
        <v>603.154063363275</v>
      </c>
      <c r="BI342" s="0" t="n">
        <f aca="false">BH342*EXP((Inputs!$B$6-Inputs!$B$7-0.5*Inputs!$B$8^2)*$B$2+Inputs!$B$8*SQRT($B$2)*MC_Shocks!BG339)</f>
        <v>598.670368093852</v>
      </c>
      <c r="BJ342" s="0" t="n">
        <f aca="false">BI342*EXP((Inputs!$B$6-Inputs!$B$7-0.5*Inputs!$B$8^2)*$B$2+Inputs!$B$8*SQRT($B$2)*MC_Shocks!BH339)</f>
        <v>590.757257236034</v>
      </c>
      <c r="BK342" s="0" t="n">
        <f aca="false">BJ342*EXP((Inputs!$B$6-Inputs!$B$7-0.5*Inputs!$B$8^2)*$B$2+Inputs!$B$8*SQRT($B$2)*MC_Shocks!BI339)</f>
        <v>583.037843685047</v>
      </c>
      <c r="BL342" s="0" t="n">
        <f aca="false">BK342*EXP((Inputs!$B$6-Inputs!$B$7-0.5*Inputs!$B$8^2)*$B$2+Inputs!$B$8*SQRT($B$2)*MC_Shocks!BJ339)</f>
        <v>577.458677798027</v>
      </c>
      <c r="BM342" s="0" t="n">
        <f aca="false">BL342*EXP((Inputs!$B$6-Inputs!$B$7-0.5*Inputs!$B$8^2)*$B$2+Inputs!$B$8*SQRT($B$2)*MC_Shocks!BK339)</f>
        <v>578.419237077206</v>
      </c>
      <c r="BN342" s="0" t="n">
        <f aca="false">AVERAGE(C342:BM342)</f>
        <v>590.903755973297</v>
      </c>
      <c r="BO342" s="0" t="n">
        <f aca="false">MAX(B342:BM342)</f>
        <v>615.018113575786</v>
      </c>
      <c r="BP342" s="0" t="n">
        <f aca="false">MAX(BM342-Inputs!$B$4,0)</f>
        <v>3.41923707720639</v>
      </c>
      <c r="BQ342" s="0" t="n">
        <f aca="false">MAX(Inputs!$B$4-BM342,0)</f>
        <v>0</v>
      </c>
      <c r="BR342" s="0" t="n">
        <f aca="false">MAX(BN342-Inputs!$B$4,0)</f>
        <v>15.9037559732966</v>
      </c>
      <c r="BS342" s="0" t="n">
        <f aca="false">IF(BO342&gt;=Inputs!$B$9,0,MAX(BM342-Inputs!$B$4,0))</f>
        <v>0</v>
      </c>
    </row>
    <row r="343" customFormat="false" ht="15" hidden="false" customHeight="false" outlineLevel="0" collapsed="false">
      <c r="A343" s="0" t="n">
        <v>339</v>
      </c>
      <c r="B343" s="0" t="n">
        <f aca="false">Inputs!$B$3</f>
        <v>574.788024902344</v>
      </c>
      <c r="C343" s="0" t="n">
        <f aca="false">B343*EXP((Inputs!$B$6-Inputs!$B$7-0.5*Inputs!$B$8^2)*$B$2+Inputs!$B$8*SQRT($B$2)*MC_Shocks!A340)</f>
        <v>576.510233492996</v>
      </c>
      <c r="D343" s="0" t="n">
        <f aca="false">C343*EXP((Inputs!$B$6-Inputs!$B$7-0.5*Inputs!$B$8^2)*$B$2+Inputs!$B$8*SQRT($B$2)*MC_Shocks!B340)</f>
        <v>584.259213413682</v>
      </c>
      <c r="E343" s="0" t="n">
        <f aca="false">D343*EXP((Inputs!$B$6-Inputs!$B$7-0.5*Inputs!$B$8^2)*$B$2+Inputs!$B$8*SQRT($B$2)*MC_Shocks!C340)</f>
        <v>574.95315351827</v>
      </c>
      <c r="F343" s="0" t="n">
        <f aca="false">E343*EXP((Inputs!$B$6-Inputs!$B$7-0.5*Inputs!$B$8^2)*$B$2+Inputs!$B$8*SQRT($B$2)*MC_Shocks!D340)</f>
        <v>572.872115826721</v>
      </c>
      <c r="G343" s="0" t="n">
        <f aca="false">F343*EXP((Inputs!$B$6-Inputs!$B$7-0.5*Inputs!$B$8^2)*$B$2+Inputs!$B$8*SQRT($B$2)*MC_Shocks!E340)</f>
        <v>575.166469403891</v>
      </c>
      <c r="H343" s="0" t="n">
        <f aca="false">G343*EXP((Inputs!$B$6-Inputs!$B$7-0.5*Inputs!$B$8^2)*$B$2+Inputs!$B$8*SQRT($B$2)*MC_Shocks!F340)</f>
        <v>569.192343698373</v>
      </c>
      <c r="I343" s="0" t="n">
        <f aca="false">H343*EXP((Inputs!$B$6-Inputs!$B$7-0.5*Inputs!$B$8^2)*$B$2+Inputs!$B$8*SQRT($B$2)*MC_Shocks!G340)</f>
        <v>573.655846420702</v>
      </c>
      <c r="J343" s="0" t="n">
        <f aca="false">I343*EXP((Inputs!$B$6-Inputs!$B$7-0.5*Inputs!$B$8^2)*$B$2+Inputs!$B$8*SQRT($B$2)*MC_Shocks!H340)</f>
        <v>571.862316390112</v>
      </c>
      <c r="K343" s="0" t="n">
        <f aca="false">J343*EXP((Inputs!$B$6-Inputs!$B$7-0.5*Inputs!$B$8^2)*$B$2+Inputs!$B$8*SQRT($B$2)*MC_Shocks!I340)</f>
        <v>572.700014487245</v>
      </c>
      <c r="L343" s="0" t="n">
        <f aca="false">K343*EXP((Inputs!$B$6-Inputs!$B$7-0.5*Inputs!$B$8^2)*$B$2+Inputs!$B$8*SQRT($B$2)*MC_Shocks!J340)</f>
        <v>569.859461457743</v>
      </c>
      <c r="M343" s="0" t="n">
        <f aca="false">L343*EXP((Inputs!$B$6-Inputs!$B$7-0.5*Inputs!$B$8^2)*$B$2+Inputs!$B$8*SQRT($B$2)*MC_Shocks!K340)</f>
        <v>570.20071230851</v>
      </c>
      <c r="N343" s="0" t="n">
        <f aca="false">M343*EXP((Inputs!$B$6-Inputs!$B$7-0.5*Inputs!$B$8^2)*$B$2+Inputs!$B$8*SQRT($B$2)*MC_Shocks!L340)</f>
        <v>576.856137943068</v>
      </c>
      <c r="O343" s="0" t="n">
        <f aca="false">N343*EXP((Inputs!$B$6-Inputs!$B$7-0.5*Inputs!$B$8^2)*$B$2+Inputs!$B$8*SQRT($B$2)*MC_Shocks!M340)</f>
        <v>576.564774195998</v>
      </c>
      <c r="P343" s="0" t="n">
        <f aca="false">O343*EXP((Inputs!$B$6-Inputs!$B$7-0.5*Inputs!$B$8^2)*$B$2+Inputs!$B$8*SQRT($B$2)*MC_Shocks!N340)</f>
        <v>571.841251472659</v>
      </c>
      <c r="Q343" s="0" t="n">
        <f aca="false">P343*EXP((Inputs!$B$6-Inputs!$B$7-0.5*Inputs!$B$8^2)*$B$2+Inputs!$B$8*SQRT($B$2)*MC_Shocks!O340)</f>
        <v>572.027759498252</v>
      </c>
      <c r="R343" s="0" t="n">
        <f aca="false">Q343*EXP((Inputs!$B$6-Inputs!$B$7-0.5*Inputs!$B$8^2)*$B$2+Inputs!$B$8*SQRT($B$2)*MC_Shocks!P340)</f>
        <v>568.574806618335</v>
      </c>
      <c r="S343" s="0" t="n">
        <f aca="false">R343*EXP((Inputs!$B$6-Inputs!$B$7-0.5*Inputs!$B$8^2)*$B$2+Inputs!$B$8*SQRT($B$2)*MC_Shocks!Q340)</f>
        <v>573.364341004441</v>
      </c>
      <c r="T343" s="0" t="n">
        <f aca="false">S343*EXP((Inputs!$B$6-Inputs!$B$7-0.5*Inputs!$B$8^2)*$B$2+Inputs!$B$8*SQRT($B$2)*MC_Shocks!R340)</f>
        <v>573.537898028315</v>
      </c>
      <c r="U343" s="0" t="n">
        <f aca="false">T343*EXP((Inputs!$B$6-Inputs!$B$7-0.5*Inputs!$B$8^2)*$B$2+Inputs!$B$8*SQRT($B$2)*MC_Shocks!S340)</f>
        <v>576.440751220856</v>
      </c>
      <c r="V343" s="0" t="n">
        <f aca="false">U343*EXP((Inputs!$B$6-Inputs!$B$7-0.5*Inputs!$B$8^2)*$B$2+Inputs!$B$8*SQRT($B$2)*MC_Shocks!T340)</f>
        <v>573.089052448463</v>
      </c>
      <c r="W343" s="0" t="n">
        <f aca="false">V343*EXP((Inputs!$B$6-Inputs!$B$7-0.5*Inputs!$B$8^2)*$B$2+Inputs!$B$8*SQRT($B$2)*MC_Shocks!U340)</f>
        <v>572.99994768558</v>
      </c>
      <c r="X343" s="0" t="n">
        <f aca="false">W343*EXP((Inputs!$B$6-Inputs!$B$7-0.5*Inputs!$B$8^2)*$B$2+Inputs!$B$8*SQRT($B$2)*MC_Shocks!V340)</f>
        <v>569.925485780935</v>
      </c>
      <c r="Y343" s="0" t="n">
        <f aca="false">X343*EXP((Inputs!$B$6-Inputs!$B$7-0.5*Inputs!$B$8^2)*$B$2+Inputs!$B$8*SQRT($B$2)*MC_Shocks!W340)</f>
        <v>565.082189624834</v>
      </c>
      <c r="Z343" s="0" t="n">
        <f aca="false">Y343*EXP((Inputs!$B$6-Inputs!$B$7-0.5*Inputs!$B$8^2)*$B$2+Inputs!$B$8*SQRT($B$2)*MC_Shocks!X340)</f>
        <v>562.043322642481</v>
      </c>
      <c r="AA343" s="0" t="n">
        <f aca="false">Z343*EXP((Inputs!$B$6-Inputs!$B$7-0.5*Inputs!$B$8^2)*$B$2+Inputs!$B$8*SQRT($B$2)*MC_Shocks!Y340)</f>
        <v>560.879800556606</v>
      </c>
      <c r="AB343" s="0" t="n">
        <f aca="false">AA343*EXP((Inputs!$B$6-Inputs!$B$7-0.5*Inputs!$B$8^2)*$B$2+Inputs!$B$8*SQRT($B$2)*MC_Shocks!Z340)</f>
        <v>565.392245401297</v>
      </c>
      <c r="AC343" s="0" t="n">
        <f aca="false">AB343*EXP((Inputs!$B$6-Inputs!$B$7-0.5*Inputs!$B$8^2)*$B$2+Inputs!$B$8*SQRT($B$2)*MC_Shocks!AA340)</f>
        <v>565.458077752727</v>
      </c>
      <c r="AD343" s="0" t="n">
        <f aca="false">AC343*EXP((Inputs!$B$6-Inputs!$B$7-0.5*Inputs!$B$8^2)*$B$2+Inputs!$B$8*SQRT($B$2)*MC_Shocks!AB340)</f>
        <v>567.908022175665</v>
      </c>
      <c r="AE343" s="0" t="n">
        <f aca="false">AD343*EXP((Inputs!$B$6-Inputs!$B$7-0.5*Inputs!$B$8^2)*$B$2+Inputs!$B$8*SQRT($B$2)*MC_Shocks!AC340)</f>
        <v>569.513932185717</v>
      </c>
      <c r="AF343" s="0" t="n">
        <f aca="false">AE343*EXP((Inputs!$B$6-Inputs!$B$7-0.5*Inputs!$B$8^2)*$B$2+Inputs!$B$8*SQRT($B$2)*MC_Shocks!AD340)</f>
        <v>571.262451551995</v>
      </c>
      <c r="AG343" s="0" t="n">
        <f aca="false">AF343*EXP((Inputs!$B$6-Inputs!$B$7-0.5*Inputs!$B$8^2)*$B$2+Inputs!$B$8*SQRT($B$2)*MC_Shocks!AE340)</f>
        <v>575.774895601192</v>
      </c>
      <c r="AH343" s="0" t="n">
        <f aca="false">AG343*EXP((Inputs!$B$6-Inputs!$B$7-0.5*Inputs!$B$8^2)*$B$2+Inputs!$B$8*SQRT($B$2)*MC_Shocks!AF340)</f>
        <v>584.840170120693</v>
      </c>
      <c r="AI343" s="0" t="n">
        <f aca="false">AH343*EXP((Inputs!$B$6-Inputs!$B$7-0.5*Inputs!$B$8^2)*$B$2+Inputs!$B$8*SQRT($B$2)*MC_Shocks!AG340)</f>
        <v>588.003721453591</v>
      </c>
      <c r="AJ343" s="0" t="n">
        <f aca="false">AI343*EXP((Inputs!$B$6-Inputs!$B$7-0.5*Inputs!$B$8^2)*$B$2+Inputs!$B$8*SQRT($B$2)*MC_Shocks!AH340)</f>
        <v>587.157755797424</v>
      </c>
      <c r="AK343" s="0" t="n">
        <f aca="false">AJ343*EXP((Inputs!$B$6-Inputs!$B$7-0.5*Inputs!$B$8^2)*$B$2+Inputs!$B$8*SQRT($B$2)*MC_Shocks!AI340)</f>
        <v>593.52711319104</v>
      </c>
      <c r="AL343" s="0" t="n">
        <f aca="false">AK343*EXP((Inputs!$B$6-Inputs!$B$7-0.5*Inputs!$B$8^2)*$B$2+Inputs!$B$8*SQRT($B$2)*MC_Shocks!AJ340)</f>
        <v>593.509260844033</v>
      </c>
      <c r="AM343" s="0" t="n">
        <f aca="false">AL343*EXP((Inputs!$B$6-Inputs!$B$7-0.5*Inputs!$B$8^2)*$B$2+Inputs!$B$8*SQRT($B$2)*MC_Shocks!AK340)</f>
        <v>584.684502720009</v>
      </c>
      <c r="AN343" s="0" t="n">
        <f aca="false">AM343*EXP((Inputs!$B$6-Inputs!$B$7-0.5*Inputs!$B$8^2)*$B$2+Inputs!$B$8*SQRT($B$2)*MC_Shocks!AL340)</f>
        <v>580.013193179502</v>
      </c>
      <c r="AO343" s="0" t="n">
        <f aca="false">AN343*EXP((Inputs!$B$6-Inputs!$B$7-0.5*Inputs!$B$8^2)*$B$2+Inputs!$B$8*SQRT($B$2)*MC_Shocks!AM340)</f>
        <v>572.553984582222</v>
      </c>
      <c r="AP343" s="0" t="n">
        <f aca="false">AO343*EXP((Inputs!$B$6-Inputs!$B$7-0.5*Inputs!$B$8^2)*$B$2+Inputs!$B$8*SQRT($B$2)*MC_Shocks!AN340)</f>
        <v>570.834059009975</v>
      </c>
      <c r="AQ343" s="0" t="n">
        <f aca="false">AP343*EXP((Inputs!$B$6-Inputs!$B$7-0.5*Inputs!$B$8^2)*$B$2+Inputs!$B$8*SQRT($B$2)*MC_Shocks!AO340)</f>
        <v>565.624862053555</v>
      </c>
      <c r="AR343" s="0" t="n">
        <f aca="false">AQ343*EXP((Inputs!$B$6-Inputs!$B$7-0.5*Inputs!$B$8^2)*$B$2+Inputs!$B$8*SQRT($B$2)*MC_Shocks!AP340)</f>
        <v>568.936359838841</v>
      </c>
      <c r="AS343" s="0" t="n">
        <f aca="false">AR343*EXP((Inputs!$B$6-Inputs!$B$7-0.5*Inputs!$B$8^2)*$B$2+Inputs!$B$8*SQRT($B$2)*MC_Shocks!AQ340)</f>
        <v>571.905882157029</v>
      </c>
      <c r="AT343" s="0" t="n">
        <f aca="false">AS343*EXP((Inputs!$B$6-Inputs!$B$7-0.5*Inputs!$B$8^2)*$B$2+Inputs!$B$8*SQRT($B$2)*MC_Shocks!AR340)</f>
        <v>584.52424283799</v>
      </c>
      <c r="AU343" s="0" t="n">
        <f aca="false">AT343*EXP((Inputs!$B$6-Inputs!$B$7-0.5*Inputs!$B$8^2)*$B$2+Inputs!$B$8*SQRT($B$2)*MC_Shocks!AS340)</f>
        <v>579.104496133152</v>
      </c>
      <c r="AV343" s="0" t="n">
        <f aca="false">AU343*EXP((Inputs!$B$6-Inputs!$B$7-0.5*Inputs!$B$8^2)*$B$2+Inputs!$B$8*SQRT($B$2)*MC_Shocks!AT340)</f>
        <v>572.125249969991</v>
      </c>
      <c r="AW343" s="0" t="n">
        <f aca="false">AV343*EXP((Inputs!$B$6-Inputs!$B$7-0.5*Inputs!$B$8^2)*$B$2+Inputs!$B$8*SQRT($B$2)*MC_Shocks!AU340)</f>
        <v>574.695650453396</v>
      </c>
      <c r="AX343" s="0" t="n">
        <f aca="false">AW343*EXP((Inputs!$B$6-Inputs!$B$7-0.5*Inputs!$B$8^2)*$B$2+Inputs!$B$8*SQRT($B$2)*MC_Shocks!AV340)</f>
        <v>575.908914591285</v>
      </c>
      <c r="AY343" s="0" t="n">
        <f aca="false">AX343*EXP((Inputs!$B$6-Inputs!$B$7-0.5*Inputs!$B$8^2)*$B$2+Inputs!$B$8*SQRT($B$2)*MC_Shocks!AW340)</f>
        <v>579.418028262081</v>
      </c>
      <c r="AZ343" s="0" t="n">
        <f aca="false">AY343*EXP((Inputs!$B$6-Inputs!$B$7-0.5*Inputs!$B$8^2)*$B$2+Inputs!$B$8*SQRT($B$2)*MC_Shocks!AX340)</f>
        <v>577.716319958287</v>
      </c>
      <c r="BA343" s="0" t="n">
        <f aca="false">AZ343*EXP((Inputs!$B$6-Inputs!$B$7-0.5*Inputs!$B$8^2)*$B$2+Inputs!$B$8*SQRT($B$2)*MC_Shocks!AY340)</f>
        <v>572.637701990369</v>
      </c>
      <c r="BB343" s="0" t="n">
        <f aca="false">BA343*EXP((Inputs!$B$6-Inputs!$B$7-0.5*Inputs!$B$8^2)*$B$2+Inputs!$B$8*SQRT($B$2)*MC_Shocks!AZ340)</f>
        <v>580.664364350822</v>
      </c>
      <c r="BC343" s="0" t="n">
        <f aca="false">BB343*EXP((Inputs!$B$6-Inputs!$B$7-0.5*Inputs!$B$8^2)*$B$2+Inputs!$B$8*SQRT($B$2)*MC_Shocks!BA340)</f>
        <v>578.835989082282</v>
      </c>
      <c r="BD343" s="0" t="n">
        <f aca="false">BC343*EXP((Inputs!$B$6-Inputs!$B$7-0.5*Inputs!$B$8^2)*$B$2+Inputs!$B$8*SQRT($B$2)*MC_Shocks!BB340)</f>
        <v>580.162551625223</v>
      </c>
      <c r="BE343" s="0" t="n">
        <f aca="false">BD343*EXP((Inputs!$B$6-Inputs!$B$7-0.5*Inputs!$B$8^2)*$B$2+Inputs!$B$8*SQRT($B$2)*MC_Shocks!BC340)</f>
        <v>579.695577938064</v>
      </c>
      <c r="BF343" s="0" t="n">
        <f aca="false">BE343*EXP((Inputs!$B$6-Inputs!$B$7-0.5*Inputs!$B$8^2)*$B$2+Inputs!$B$8*SQRT($B$2)*MC_Shocks!BD340)</f>
        <v>577.643124508223</v>
      </c>
      <c r="BG343" s="0" t="n">
        <f aca="false">BF343*EXP((Inputs!$B$6-Inputs!$B$7-0.5*Inputs!$B$8^2)*$B$2+Inputs!$B$8*SQRT($B$2)*MC_Shocks!BE340)</f>
        <v>578.560763058473</v>
      </c>
      <c r="BH343" s="0" t="n">
        <f aca="false">BG343*EXP((Inputs!$B$6-Inputs!$B$7-0.5*Inputs!$B$8^2)*$B$2+Inputs!$B$8*SQRT($B$2)*MC_Shocks!BF340)</f>
        <v>579.09101278852</v>
      </c>
      <c r="BI343" s="0" t="n">
        <f aca="false">BH343*EXP((Inputs!$B$6-Inputs!$B$7-0.5*Inputs!$B$8^2)*$B$2+Inputs!$B$8*SQRT($B$2)*MC_Shocks!BG340)</f>
        <v>580.129088939028</v>
      </c>
      <c r="BJ343" s="0" t="n">
        <f aca="false">BI343*EXP((Inputs!$B$6-Inputs!$B$7-0.5*Inputs!$B$8^2)*$B$2+Inputs!$B$8*SQRT($B$2)*MC_Shocks!BH340)</f>
        <v>575.735004417673</v>
      </c>
      <c r="BK343" s="0" t="n">
        <f aca="false">BJ343*EXP((Inputs!$B$6-Inputs!$B$7-0.5*Inputs!$B$8^2)*$B$2+Inputs!$B$8*SQRT($B$2)*MC_Shocks!BI340)</f>
        <v>573.879712556016</v>
      </c>
      <c r="BL343" s="0" t="n">
        <f aca="false">BK343*EXP((Inputs!$B$6-Inputs!$B$7-0.5*Inputs!$B$8^2)*$B$2+Inputs!$B$8*SQRT($B$2)*MC_Shocks!BJ340)</f>
        <v>572.930410370728</v>
      </c>
      <c r="BM343" s="0" t="n">
        <f aca="false">BL343*EXP((Inputs!$B$6-Inputs!$B$7-0.5*Inputs!$B$8^2)*$B$2+Inputs!$B$8*SQRT($B$2)*MC_Shocks!BK340)</f>
        <v>578.790742075689</v>
      </c>
      <c r="BN343" s="0" t="n">
        <f aca="false">AVERAGE(C343:BM343)</f>
        <v>575.136648169252</v>
      </c>
      <c r="BO343" s="0" t="n">
        <f aca="false">MAX(B343:BM343)</f>
        <v>593.52711319104</v>
      </c>
      <c r="BP343" s="0" t="n">
        <f aca="false">MAX(BM343-Inputs!$B$4,0)</f>
        <v>3.79074207568897</v>
      </c>
      <c r="BQ343" s="0" t="n">
        <f aca="false">MAX(Inputs!$B$4-BM343,0)</f>
        <v>0</v>
      </c>
      <c r="BR343" s="0" t="n">
        <f aca="false">MAX(BN343-Inputs!$B$4,0)</f>
        <v>0.136648169251771</v>
      </c>
      <c r="BS343" s="0" t="n">
        <f aca="false">IF(BO343&gt;=Inputs!$B$9,0,MAX(BM343-Inputs!$B$4,0))</f>
        <v>3.79074207568897</v>
      </c>
    </row>
    <row r="344" customFormat="false" ht="15" hidden="false" customHeight="false" outlineLevel="0" collapsed="false">
      <c r="A344" s="0" t="n">
        <v>340</v>
      </c>
      <c r="B344" s="0" t="n">
        <f aca="false">Inputs!$B$3</f>
        <v>574.788024902344</v>
      </c>
      <c r="C344" s="0" t="n">
        <f aca="false">B344*EXP((Inputs!$B$6-Inputs!$B$7-0.5*Inputs!$B$8^2)*$B$2+Inputs!$B$8*SQRT($B$2)*MC_Shocks!A341)</f>
        <v>576.571240674543</v>
      </c>
      <c r="D344" s="0" t="n">
        <f aca="false">C344*EXP((Inputs!$B$6-Inputs!$B$7-0.5*Inputs!$B$8^2)*$B$2+Inputs!$B$8*SQRT($B$2)*MC_Shocks!B341)</f>
        <v>572.529422352668</v>
      </c>
      <c r="E344" s="0" t="n">
        <f aca="false">D344*EXP((Inputs!$B$6-Inputs!$B$7-0.5*Inputs!$B$8^2)*$B$2+Inputs!$B$8*SQRT($B$2)*MC_Shocks!C341)</f>
        <v>572.412227426528</v>
      </c>
      <c r="F344" s="0" t="n">
        <f aca="false">E344*EXP((Inputs!$B$6-Inputs!$B$7-0.5*Inputs!$B$8^2)*$B$2+Inputs!$B$8*SQRT($B$2)*MC_Shocks!D341)</f>
        <v>569.478881366973</v>
      </c>
      <c r="G344" s="0" t="n">
        <f aca="false">F344*EXP((Inputs!$B$6-Inputs!$B$7-0.5*Inputs!$B$8^2)*$B$2+Inputs!$B$8*SQRT($B$2)*MC_Shocks!E341)</f>
        <v>561.607022996394</v>
      </c>
      <c r="H344" s="0" t="n">
        <f aca="false">G344*EXP((Inputs!$B$6-Inputs!$B$7-0.5*Inputs!$B$8^2)*$B$2+Inputs!$B$8*SQRT($B$2)*MC_Shocks!F341)</f>
        <v>557.051371323815</v>
      </c>
      <c r="I344" s="0" t="n">
        <f aca="false">H344*EXP((Inputs!$B$6-Inputs!$B$7-0.5*Inputs!$B$8^2)*$B$2+Inputs!$B$8*SQRT($B$2)*MC_Shocks!G341)</f>
        <v>556.692359529403</v>
      </c>
      <c r="J344" s="0" t="n">
        <f aca="false">I344*EXP((Inputs!$B$6-Inputs!$B$7-0.5*Inputs!$B$8^2)*$B$2+Inputs!$B$8*SQRT($B$2)*MC_Shocks!H341)</f>
        <v>559.006306802394</v>
      </c>
      <c r="K344" s="0" t="n">
        <f aca="false">J344*EXP((Inputs!$B$6-Inputs!$B$7-0.5*Inputs!$B$8^2)*$B$2+Inputs!$B$8*SQRT($B$2)*MC_Shocks!I341)</f>
        <v>570.499499733236</v>
      </c>
      <c r="L344" s="0" t="n">
        <f aca="false">K344*EXP((Inputs!$B$6-Inputs!$B$7-0.5*Inputs!$B$8^2)*$B$2+Inputs!$B$8*SQRT($B$2)*MC_Shocks!J341)</f>
        <v>571.31596543875</v>
      </c>
      <c r="M344" s="0" t="n">
        <f aca="false">L344*EXP((Inputs!$B$6-Inputs!$B$7-0.5*Inputs!$B$8^2)*$B$2+Inputs!$B$8*SQRT($B$2)*MC_Shocks!K341)</f>
        <v>572.849473511217</v>
      </c>
      <c r="N344" s="0" t="n">
        <f aca="false">M344*EXP((Inputs!$B$6-Inputs!$B$7-0.5*Inputs!$B$8^2)*$B$2+Inputs!$B$8*SQRT($B$2)*MC_Shocks!L341)</f>
        <v>571.132111300967</v>
      </c>
      <c r="O344" s="0" t="n">
        <f aca="false">N344*EXP((Inputs!$B$6-Inputs!$B$7-0.5*Inputs!$B$8^2)*$B$2+Inputs!$B$8*SQRT($B$2)*MC_Shocks!M341)</f>
        <v>571.883788095708</v>
      </c>
      <c r="P344" s="0" t="n">
        <f aca="false">O344*EXP((Inputs!$B$6-Inputs!$B$7-0.5*Inputs!$B$8^2)*$B$2+Inputs!$B$8*SQRT($B$2)*MC_Shocks!N341)</f>
        <v>573.393222174292</v>
      </c>
      <c r="Q344" s="0" t="n">
        <f aca="false">P344*EXP((Inputs!$B$6-Inputs!$B$7-0.5*Inputs!$B$8^2)*$B$2+Inputs!$B$8*SQRT($B$2)*MC_Shocks!O341)</f>
        <v>581.599439772172</v>
      </c>
      <c r="R344" s="0" t="n">
        <f aca="false">Q344*EXP((Inputs!$B$6-Inputs!$B$7-0.5*Inputs!$B$8^2)*$B$2+Inputs!$B$8*SQRT($B$2)*MC_Shocks!P341)</f>
        <v>586.007752372393</v>
      </c>
      <c r="S344" s="0" t="n">
        <f aca="false">R344*EXP((Inputs!$B$6-Inputs!$B$7-0.5*Inputs!$B$8^2)*$B$2+Inputs!$B$8*SQRT($B$2)*MC_Shocks!Q341)</f>
        <v>583.851162960184</v>
      </c>
      <c r="T344" s="0" t="n">
        <f aca="false">S344*EXP((Inputs!$B$6-Inputs!$B$7-0.5*Inputs!$B$8^2)*$B$2+Inputs!$B$8*SQRT($B$2)*MC_Shocks!R341)</f>
        <v>576.011826056126</v>
      </c>
      <c r="U344" s="0" t="n">
        <f aca="false">T344*EXP((Inputs!$B$6-Inputs!$B$7-0.5*Inputs!$B$8^2)*$B$2+Inputs!$B$8*SQRT($B$2)*MC_Shocks!S341)</f>
        <v>576.512017211941</v>
      </c>
      <c r="V344" s="0" t="n">
        <f aca="false">U344*EXP((Inputs!$B$6-Inputs!$B$7-0.5*Inputs!$B$8^2)*$B$2+Inputs!$B$8*SQRT($B$2)*MC_Shocks!T341)</f>
        <v>575.068980605457</v>
      </c>
      <c r="W344" s="0" t="n">
        <f aca="false">V344*EXP((Inputs!$B$6-Inputs!$B$7-0.5*Inputs!$B$8^2)*$B$2+Inputs!$B$8*SQRT($B$2)*MC_Shocks!U341)</f>
        <v>570.793989468323</v>
      </c>
      <c r="X344" s="0" t="n">
        <f aca="false">W344*EXP((Inputs!$B$6-Inputs!$B$7-0.5*Inputs!$B$8^2)*$B$2+Inputs!$B$8*SQRT($B$2)*MC_Shocks!V341)</f>
        <v>574.531814344853</v>
      </c>
      <c r="Y344" s="0" t="n">
        <f aca="false">X344*EXP((Inputs!$B$6-Inputs!$B$7-0.5*Inputs!$B$8^2)*$B$2+Inputs!$B$8*SQRT($B$2)*MC_Shocks!W341)</f>
        <v>572.916441328059</v>
      </c>
      <c r="Z344" s="0" t="n">
        <f aca="false">Y344*EXP((Inputs!$B$6-Inputs!$B$7-0.5*Inputs!$B$8^2)*$B$2+Inputs!$B$8*SQRT($B$2)*MC_Shocks!X341)</f>
        <v>576.346179513906</v>
      </c>
      <c r="AA344" s="0" t="n">
        <f aca="false">Z344*EXP((Inputs!$B$6-Inputs!$B$7-0.5*Inputs!$B$8^2)*$B$2+Inputs!$B$8*SQRT($B$2)*MC_Shocks!Y341)</f>
        <v>572.459617289226</v>
      </c>
      <c r="AB344" s="0" t="n">
        <f aca="false">AA344*EXP((Inputs!$B$6-Inputs!$B$7-0.5*Inputs!$B$8^2)*$B$2+Inputs!$B$8*SQRT($B$2)*MC_Shocks!Z341)</f>
        <v>571.826399935125</v>
      </c>
      <c r="AC344" s="0" t="n">
        <f aca="false">AB344*EXP((Inputs!$B$6-Inputs!$B$7-0.5*Inputs!$B$8^2)*$B$2+Inputs!$B$8*SQRT($B$2)*MC_Shocks!AA341)</f>
        <v>570.527955479938</v>
      </c>
      <c r="AD344" s="0" t="n">
        <f aca="false">AC344*EXP((Inputs!$B$6-Inputs!$B$7-0.5*Inputs!$B$8^2)*$B$2+Inputs!$B$8*SQRT($B$2)*MC_Shocks!AB341)</f>
        <v>574.135150060672</v>
      </c>
      <c r="AE344" s="0" t="n">
        <f aca="false">AD344*EXP((Inputs!$B$6-Inputs!$B$7-0.5*Inputs!$B$8^2)*$B$2+Inputs!$B$8*SQRT($B$2)*MC_Shocks!AC341)</f>
        <v>570.97777689031</v>
      </c>
      <c r="AF344" s="0" t="n">
        <f aca="false">AE344*EXP((Inputs!$B$6-Inputs!$B$7-0.5*Inputs!$B$8^2)*$B$2+Inputs!$B$8*SQRT($B$2)*MC_Shocks!AD341)</f>
        <v>561.665608826731</v>
      </c>
      <c r="AG344" s="0" t="n">
        <f aca="false">AF344*EXP((Inputs!$B$6-Inputs!$B$7-0.5*Inputs!$B$8^2)*$B$2+Inputs!$B$8*SQRT($B$2)*MC_Shocks!AE341)</f>
        <v>566.227942609767</v>
      </c>
      <c r="AH344" s="0" t="n">
        <f aca="false">AG344*EXP((Inputs!$B$6-Inputs!$B$7-0.5*Inputs!$B$8^2)*$B$2+Inputs!$B$8*SQRT($B$2)*MC_Shocks!AF341)</f>
        <v>567.809710154368</v>
      </c>
      <c r="AI344" s="0" t="n">
        <f aca="false">AH344*EXP((Inputs!$B$6-Inputs!$B$7-0.5*Inputs!$B$8^2)*$B$2+Inputs!$B$8*SQRT($B$2)*MC_Shocks!AG341)</f>
        <v>566.820876818898</v>
      </c>
      <c r="AJ344" s="0" t="n">
        <f aca="false">AI344*EXP((Inputs!$B$6-Inputs!$B$7-0.5*Inputs!$B$8^2)*$B$2+Inputs!$B$8*SQRT($B$2)*MC_Shocks!AH341)</f>
        <v>563.348892019779</v>
      </c>
      <c r="AK344" s="0" t="n">
        <f aca="false">AJ344*EXP((Inputs!$B$6-Inputs!$B$7-0.5*Inputs!$B$8^2)*$B$2+Inputs!$B$8*SQRT($B$2)*MC_Shocks!AI341)</f>
        <v>565.908454752477</v>
      </c>
      <c r="AL344" s="0" t="n">
        <f aca="false">AK344*EXP((Inputs!$B$6-Inputs!$B$7-0.5*Inputs!$B$8^2)*$B$2+Inputs!$B$8*SQRT($B$2)*MC_Shocks!AJ341)</f>
        <v>578.825453932126</v>
      </c>
      <c r="AM344" s="0" t="n">
        <f aca="false">AL344*EXP((Inputs!$B$6-Inputs!$B$7-0.5*Inputs!$B$8^2)*$B$2+Inputs!$B$8*SQRT($B$2)*MC_Shocks!AK341)</f>
        <v>572.6718707895</v>
      </c>
      <c r="AN344" s="0" t="n">
        <f aca="false">AM344*EXP((Inputs!$B$6-Inputs!$B$7-0.5*Inputs!$B$8^2)*$B$2+Inputs!$B$8*SQRT($B$2)*MC_Shocks!AL341)</f>
        <v>569.281001493058</v>
      </c>
      <c r="AO344" s="0" t="n">
        <f aca="false">AN344*EXP((Inputs!$B$6-Inputs!$B$7-0.5*Inputs!$B$8^2)*$B$2+Inputs!$B$8*SQRT($B$2)*MC_Shocks!AM341)</f>
        <v>577.261416926455</v>
      </c>
      <c r="AP344" s="0" t="n">
        <f aca="false">AO344*EXP((Inputs!$B$6-Inputs!$B$7-0.5*Inputs!$B$8^2)*$B$2+Inputs!$B$8*SQRT($B$2)*MC_Shocks!AN341)</f>
        <v>580.105146050989</v>
      </c>
      <c r="AQ344" s="0" t="n">
        <f aca="false">AP344*EXP((Inputs!$B$6-Inputs!$B$7-0.5*Inputs!$B$8^2)*$B$2+Inputs!$B$8*SQRT($B$2)*MC_Shocks!AO341)</f>
        <v>572.987196103622</v>
      </c>
      <c r="AR344" s="0" t="n">
        <f aca="false">AQ344*EXP((Inputs!$B$6-Inputs!$B$7-0.5*Inputs!$B$8^2)*$B$2+Inputs!$B$8*SQRT($B$2)*MC_Shocks!AP341)</f>
        <v>566.497340769063</v>
      </c>
      <c r="AS344" s="0" t="n">
        <f aca="false">AR344*EXP((Inputs!$B$6-Inputs!$B$7-0.5*Inputs!$B$8^2)*$B$2+Inputs!$B$8*SQRT($B$2)*MC_Shocks!AQ341)</f>
        <v>562.347799813646</v>
      </c>
      <c r="AT344" s="0" t="n">
        <f aca="false">AS344*EXP((Inputs!$B$6-Inputs!$B$7-0.5*Inputs!$B$8^2)*$B$2+Inputs!$B$8*SQRT($B$2)*MC_Shocks!AR341)</f>
        <v>563.187122745651</v>
      </c>
      <c r="AU344" s="0" t="n">
        <f aca="false">AT344*EXP((Inputs!$B$6-Inputs!$B$7-0.5*Inputs!$B$8^2)*$B$2+Inputs!$B$8*SQRT($B$2)*MC_Shocks!AS341)</f>
        <v>562.869570127593</v>
      </c>
      <c r="AV344" s="0" t="n">
        <f aca="false">AU344*EXP((Inputs!$B$6-Inputs!$B$7-0.5*Inputs!$B$8^2)*$B$2+Inputs!$B$8*SQRT($B$2)*MC_Shocks!AT341)</f>
        <v>563.507638541814</v>
      </c>
      <c r="AW344" s="0" t="n">
        <f aca="false">AV344*EXP((Inputs!$B$6-Inputs!$B$7-0.5*Inputs!$B$8^2)*$B$2+Inputs!$B$8*SQRT($B$2)*MC_Shocks!AU341)</f>
        <v>558.539272837586</v>
      </c>
      <c r="AX344" s="0" t="n">
        <f aca="false">AW344*EXP((Inputs!$B$6-Inputs!$B$7-0.5*Inputs!$B$8^2)*$B$2+Inputs!$B$8*SQRT($B$2)*MC_Shocks!AV341)</f>
        <v>562.486585508394</v>
      </c>
      <c r="AY344" s="0" t="n">
        <f aca="false">AX344*EXP((Inputs!$B$6-Inputs!$B$7-0.5*Inputs!$B$8^2)*$B$2+Inputs!$B$8*SQRT($B$2)*MC_Shocks!AW341)</f>
        <v>566.147129618636</v>
      </c>
      <c r="AZ344" s="0" t="n">
        <f aca="false">AY344*EXP((Inputs!$B$6-Inputs!$B$7-0.5*Inputs!$B$8^2)*$B$2+Inputs!$B$8*SQRT($B$2)*MC_Shocks!AX341)</f>
        <v>561.680874466247</v>
      </c>
      <c r="BA344" s="0" t="n">
        <f aca="false">AZ344*EXP((Inputs!$B$6-Inputs!$B$7-0.5*Inputs!$B$8^2)*$B$2+Inputs!$B$8*SQRT($B$2)*MC_Shocks!AY341)</f>
        <v>561.931577912656</v>
      </c>
      <c r="BB344" s="0" t="n">
        <f aca="false">BA344*EXP((Inputs!$B$6-Inputs!$B$7-0.5*Inputs!$B$8^2)*$B$2+Inputs!$B$8*SQRT($B$2)*MC_Shocks!AZ341)</f>
        <v>555.872579801142</v>
      </c>
      <c r="BC344" s="0" t="n">
        <f aca="false">BB344*EXP((Inputs!$B$6-Inputs!$B$7-0.5*Inputs!$B$8^2)*$B$2+Inputs!$B$8*SQRT($B$2)*MC_Shocks!BA341)</f>
        <v>558.894375562369</v>
      </c>
      <c r="BD344" s="0" t="n">
        <f aca="false">BC344*EXP((Inputs!$B$6-Inputs!$B$7-0.5*Inputs!$B$8^2)*$B$2+Inputs!$B$8*SQRT($B$2)*MC_Shocks!BB341)</f>
        <v>559.190043091094</v>
      </c>
      <c r="BE344" s="0" t="n">
        <f aca="false">BD344*EXP((Inputs!$B$6-Inputs!$B$7-0.5*Inputs!$B$8^2)*$B$2+Inputs!$B$8*SQRT($B$2)*MC_Shocks!BC341)</f>
        <v>563.35004194298</v>
      </c>
      <c r="BF344" s="0" t="n">
        <f aca="false">BE344*EXP((Inputs!$B$6-Inputs!$B$7-0.5*Inputs!$B$8^2)*$B$2+Inputs!$B$8*SQRT($B$2)*MC_Shocks!BD341)</f>
        <v>563.370277756194</v>
      </c>
      <c r="BG344" s="0" t="n">
        <f aca="false">BF344*EXP((Inputs!$B$6-Inputs!$B$7-0.5*Inputs!$B$8^2)*$B$2+Inputs!$B$8*SQRT($B$2)*MC_Shocks!BE341)</f>
        <v>570.070867353047</v>
      </c>
      <c r="BH344" s="0" t="n">
        <f aca="false">BG344*EXP((Inputs!$B$6-Inputs!$B$7-0.5*Inputs!$B$8^2)*$B$2+Inputs!$B$8*SQRT($B$2)*MC_Shocks!BF341)</f>
        <v>572.334371648771</v>
      </c>
      <c r="BI344" s="0" t="n">
        <f aca="false">BH344*EXP((Inputs!$B$6-Inputs!$B$7-0.5*Inputs!$B$8^2)*$B$2+Inputs!$B$8*SQRT($B$2)*MC_Shocks!BG341)</f>
        <v>578.947303219048</v>
      </c>
      <c r="BJ344" s="0" t="n">
        <f aca="false">BI344*EXP((Inputs!$B$6-Inputs!$B$7-0.5*Inputs!$B$8^2)*$B$2+Inputs!$B$8*SQRT($B$2)*MC_Shocks!BH341)</f>
        <v>575.823345476662</v>
      </c>
      <c r="BK344" s="0" t="n">
        <f aca="false">BJ344*EXP((Inputs!$B$6-Inputs!$B$7-0.5*Inputs!$B$8^2)*$B$2+Inputs!$B$8*SQRT($B$2)*MC_Shocks!BI341)</f>
        <v>572.613273912601</v>
      </c>
      <c r="BL344" s="0" t="n">
        <f aca="false">BK344*EXP((Inputs!$B$6-Inputs!$B$7-0.5*Inputs!$B$8^2)*$B$2+Inputs!$B$8*SQRT($B$2)*MC_Shocks!BJ341)</f>
        <v>580.581976756195</v>
      </c>
      <c r="BM344" s="0" t="n">
        <f aca="false">BL344*EXP((Inputs!$B$6-Inputs!$B$7-0.5*Inputs!$B$8^2)*$B$2+Inputs!$B$8*SQRT($B$2)*MC_Shocks!BK341)</f>
        <v>574.525034680611</v>
      </c>
      <c r="BN344" s="0" t="n">
        <f aca="false">AVERAGE(C344:BM344)</f>
        <v>569.645577302148</v>
      </c>
      <c r="BO344" s="0" t="n">
        <f aca="false">MAX(B344:BM344)</f>
        <v>586.007752372393</v>
      </c>
      <c r="BP344" s="0" t="n">
        <f aca="false">MAX(BM344-Inputs!$B$4,0)</f>
        <v>0</v>
      </c>
      <c r="BQ344" s="0" t="n">
        <f aca="false">MAX(Inputs!$B$4-BM344,0)</f>
        <v>0.47496531938873</v>
      </c>
      <c r="BR344" s="0" t="n">
        <f aca="false">MAX(BN344-Inputs!$B$4,0)</f>
        <v>0</v>
      </c>
      <c r="BS344" s="0" t="n">
        <f aca="false">IF(BO344&gt;=Inputs!$B$9,0,MAX(BM344-Inputs!$B$4,0))</f>
        <v>0</v>
      </c>
    </row>
    <row r="345" customFormat="false" ht="15" hidden="false" customHeight="false" outlineLevel="0" collapsed="false">
      <c r="A345" s="0" t="n">
        <v>341</v>
      </c>
      <c r="B345" s="0" t="n">
        <f aca="false">Inputs!$B$3</f>
        <v>574.788024902344</v>
      </c>
      <c r="C345" s="0" t="n">
        <f aca="false">B345*EXP((Inputs!$B$6-Inputs!$B$7-0.5*Inputs!$B$8^2)*$B$2+Inputs!$B$8*SQRT($B$2)*MC_Shocks!A342)</f>
        <v>563.565605344471</v>
      </c>
      <c r="D345" s="0" t="n">
        <f aca="false">C345*EXP((Inputs!$B$6-Inputs!$B$7-0.5*Inputs!$B$8^2)*$B$2+Inputs!$B$8*SQRT($B$2)*MC_Shocks!B342)</f>
        <v>563.413103062714</v>
      </c>
      <c r="E345" s="0" t="n">
        <f aca="false">D345*EXP((Inputs!$B$6-Inputs!$B$7-0.5*Inputs!$B$8^2)*$B$2+Inputs!$B$8*SQRT($B$2)*MC_Shocks!C342)</f>
        <v>566.339303320564</v>
      </c>
      <c r="F345" s="0" t="n">
        <f aca="false">E345*EXP((Inputs!$B$6-Inputs!$B$7-0.5*Inputs!$B$8^2)*$B$2+Inputs!$B$8*SQRT($B$2)*MC_Shocks!D342)</f>
        <v>553.84363397264</v>
      </c>
      <c r="G345" s="0" t="n">
        <f aca="false">F345*EXP((Inputs!$B$6-Inputs!$B$7-0.5*Inputs!$B$8^2)*$B$2+Inputs!$B$8*SQRT($B$2)*MC_Shocks!E342)</f>
        <v>559.721898809199</v>
      </c>
      <c r="H345" s="0" t="n">
        <f aca="false">G345*EXP((Inputs!$B$6-Inputs!$B$7-0.5*Inputs!$B$8^2)*$B$2+Inputs!$B$8*SQRT($B$2)*MC_Shocks!F342)</f>
        <v>559.68541950682</v>
      </c>
      <c r="I345" s="0" t="n">
        <f aca="false">H345*EXP((Inputs!$B$6-Inputs!$B$7-0.5*Inputs!$B$8^2)*$B$2+Inputs!$B$8*SQRT($B$2)*MC_Shocks!G342)</f>
        <v>558.941192429727</v>
      </c>
      <c r="J345" s="0" t="n">
        <f aca="false">I345*EXP((Inputs!$B$6-Inputs!$B$7-0.5*Inputs!$B$8^2)*$B$2+Inputs!$B$8*SQRT($B$2)*MC_Shocks!H342)</f>
        <v>553.060605954771</v>
      </c>
      <c r="K345" s="0" t="n">
        <f aca="false">J345*EXP((Inputs!$B$6-Inputs!$B$7-0.5*Inputs!$B$8^2)*$B$2+Inputs!$B$8*SQRT($B$2)*MC_Shocks!I342)</f>
        <v>551.536556915553</v>
      </c>
      <c r="L345" s="0" t="n">
        <f aca="false">K345*EXP((Inputs!$B$6-Inputs!$B$7-0.5*Inputs!$B$8^2)*$B$2+Inputs!$B$8*SQRT($B$2)*MC_Shocks!J342)</f>
        <v>553.774793288448</v>
      </c>
      <c r="M345" s="0" t="n">
        <f aca="false">L345*EXP((Inputs!$B$6-Inputs!$B$7-0.5*Inputs!$B$8^2)*$B$2+Inputs!$B$8*SQRT($B$2)*MC_Shocks!K342)</f>
        <v>558.021855960239</v>
      </c>
      <c r="N345" s="0" t="n">
        <f aca="false">M345*EXP((Inputs!$B$6-Inputs!$B$7-0.5*Inputs!$B$8^2)*$B$2+Inputs!$B$8*SQRT($B$2)*MC_Shocks!L342)</f>
        <v>559.589856831992</v>
      </c>
      <c r="O345" s="0" t="n">
        <f aca="false">N345*EXP((Inputs!$B$6-Inputs!$B$7-0.5*Inputs!$B$8^2)*$B$2+Inputs!$B$8*SQRT($B$2)*MC_Shocks!M342)</f>
        <v>564.13092442325</v>
      </c>
      <c r="P345" s="0" t="n">
        <f aca="false">O345*EXP((Inputs!$B$6-Inputs!$B$7-0.5*Inputs!$B$8^2)*$B$2+Inputs!$B$8*SQRT($B$2)*MC_Shocks!N342)</f>
        <v>563.970131284952</v>
      </c>
      <c r="Q345" s="0" t="n">
        <f aca="false">P345*EXP((Inputs!$B$6-Inputs!$B$7-0.5*Inputs!$B$8^2)*$B$2+Inputs!$B$8*SQRT($B$2)*MC_Shocks!O342)</f>
        <v>566.553414919195</v>
      </c>
      <c r="R345" s="0" t="n">
        <f aca="false">Q345*EXP((Inputs!$B$6-Inputs!$B$7-0.5*Inputs!$B$8^2)*$B$2+Inputs!$B$8*SQRT($B$2)*MC_Shocks!P342)</f>
        <v>573.362319203383</v>
      </c>
      <c r="S345" s="0" t="n">
        <f aca="false">R345*EXP((Inputs!$B$6-Inputs!$B$7-0.5*Inputs!$B$8^2)*$B$2+Inputs!$B$8*SQRT($B$2)*MC_Shocks!Q342)</f>
        <v>567.735216423636</v>
      </c>
      <c r="T345" s="0" t="n">
        <f aca="false">S345*EXP((Inputs!$B$6-Inputs!$B$7-0.5*Inputs!$B$8^2)*$B$2+Inputs!$B$8*SQRT($B$2)*MC_Shocks!R342)</f>
        <v>570.034842519852</v>
      </c>
      <c r="U345" s="0" t="n">
        <f aca="false">T345*EXP((Inputs!$B$6-Inputs!$B$7-0.5*Inputs!$B$8^2)*$B$2+Inputs!$B$8*SQRT($B$2)*MC_Shocks!S342)</f>
        <v>575.852697046769</v>
      </c>
      <c r="V345" s="0" t="n">
        <f aca="false">U345*EXP((Inputs!$B$6-Inputs!$B$7-0.5*Inputs!$B$8^2)*$B$2+Inputs!$B$8*SQRT($B$2)*MC_Shocks!T342)</f>
        <v>576.676248488057</v>
      </c>
      <c r="W345" s="0" t="n">
        <f aca="false">V345*EXP((Inputs!$B$6-Inputs!$B$7-0.5*Inputs!$B$8^2)*$B$2+Inputs!$B$8*SQRT($B$2)*MC_Shocks!U342)</f>
        <v>576.41792008557</v>
      </c>
      <c r="X345" s="0" t="n">
        <f aca="false">W345*EXP((Inputs!$B$6-Inputs!$B$7-0.5*Inputs!$B$8^2)*$B$2+Inputs!$B$8*SQRT($B$2)*MC_Shocks!V342)</f>
        <v>584.514701823525</v>
      </c>
      <c r="Y345" s="0" t="n">
        <f aca="false">X345*EXP((Inputs!$B$6-Inputs!$B$7-0.5*Inputs!$B$8^2)*$B$2+Inputs!$B$8*SQRT($B$2)*MC_Shocks!W342)</f>
        <v>583.033888896948</v>
      </c>
      <c r="Z345" s="0" t="n">
        <f aca="false">Y345*EXP((Inputs!$B$6-Inputs!$B$7-0.5*Inputs!$B$8^2)*$B$2+Inputs!$B$8*SQRT($B$2)*MC_Shocks!X342)</f>
        <v>587.952816704147</v>
      </c>
      <c r="AA345" s="0" t="n">
        <f aca="false">Z345*EXP((Inputs!$B$6-Inputs!$B$7-0.5*Inputs!$B$8^2)*$B$2+Inputs!$B$8*SQRT($B$2)*MC_Shocks!Y342)</f>
        <v>580.080857852113</v>
      </c>
      <c r="AB345" s="0" t="n">
        <f aca="false">AA345*EXP((Inputs!$B$6-Inputs!$B$7-0.5*Inputs!$B$8^2)*$B$2+Inputs!$B$8*SQRT($B$2)*MC_Shocks!Z342)</f>
        <v>577.729215342181</v>
      </c>
      <c r="AC345" s="0" t="n">
        <f aca="false">AB345*EXP((Inputs!$B$6-Inputs!$B$7-0.5*Inputs!$B$8^2)*$B$2+Inputs!$B$8*SQRT($B$2)*MC_Shocks!AA342)</f>
        <v>579.61958015693</v>
      </c>
      <c r="AD345" s="0" t="n">
        <f aca="false">AC345*EXP((Inputs!$B$6-Inputs!$B$7-0.5*Inputs!$B$8^2)*$B$2+Inputs!$B$8*SQRT($B$2)*MC_Shocks!AB342)</f>
        <v>583.111083902915</v>
      </c>
      <c r="AE345" s="0" t="n">
        <f aca="false">AD345*EXP((Inputs!$B$6-Inputs!$B$7-0.5*Inputs!$B$8^2)*$B$2+Inputs!$B$8*SQRT($B$2)*MC_Shocks!AC342)</f>
        <v>583.651897433379</v>
      </c>
      <c r="AF345" s="0" t="n">
        <f aca="false">AE345*EXP((Inputs!$B$6-Inputs!$B$7-0.5*Inputs!$B$8^2)*$B$2+Inputs!$B$8*SQRT($B$2)*MC_Shocks!AD342)</f>
        <v>580.876297873517</v>
      </c>
      <c r="AG345" s="0" t="n">
        <f aca="false">AF345*EXP((Inputs!$B$6-Inputs!$B$7-0.5*Inputs!$B$8^2)*$B$2+Inputs!$B$8*SQRT($B$2)*MC_Shocks!AE342)</f>
        <v>581.048594859576</v>
      </c>
      <c r="AH345" s="0" t="n">
        <f aca="false">AG345*EXP((Inputs!$B$6-Inputs!$B$7-0.5*Inputs!$B$8^2)*$B$2+Inputs!$B$8*SQRT($B$2)*MC_Shocks!AF342)</f>
        <v>582.105343219271</v>
      </c>
      <c r="AI345" s="0" t="n">
        <f aca="false">AH345*EXP((Inputs!$B$6-Inputs!$B$7-0.5*Inputs!$B$8^2)*$B$2+Inputs!$B$8*SQRT($B$2)*MC_Shocks!AG342)</f>
        <v>581.890748015545</v>
      </c>
      <c r="AJ345" s="0" t="n">
        <f aca="false">AI345*EXP((Inputs!$B$6-Inputs!$B$7-0.5*Inputs!$B$8^2)*$B$2+Inputs!$B$8*SQRT($B$2)*MC_Shocks!AH342)</f>
        <v>584.740073084603</v>
      </c>
      <c r="AK345" s="0" t="n">
        <f aca="false">AJ345*EXP((Inputs!$B$6-Inputs!$B$7-0.5*Inputs!$B$8^2)*$B$2+Inputs!$B$8*SQRT($B$2)*MC_Shocks!AI342)</f>
        <v>586.38958876489</v>
      </c>
      <c r="AL345" s="0" t="n">
        <f aca="false">AK345*EXP((Inputs!$B$6-Inputs!$B$7-0.5*Inputs!$B$8^2)*$B$2+Inputs!$B$8*SQRT($B$2)*MC_Shocks!AJ342)</f>
        <v>596.229245773248</v>
      </c>
      <c r="AM345" s="0" t="n">
        <f aca="false">AL345*EXP((Inputs!$B$6-Inputs!$B$7-0.5*Inputs!$B$8^2)*$B$2+Inputs!$B$8*SQRT($B$2)*MC_Shocks!AK342)</f>
        <v>591.697206890836</v>
      </c>
      <c r="AN345" s="0" t="n">
        <f aca="false">AM345*EXP((Inputs!$B$6-Inputs!$B$7-0.5*Inputs!$B$8^2)*$B$2+Inputs!$B$8*SQRT($B$2)*MC_Shocks!AL342)</f>
        <v>590.352021609674</v>
      </c>
      <c r="AO345" s="0" t="n">
        <f aca="false">AN345*EXP((Inputs!$B$6-Inputs!$B$7-0.5*Inputs!$B$8^2)*$B$2+Inputs!$B$8*SQRT($B$2)*MC_Shocks!AM342)</f>
        <v>594.041468086863</v>
      </c>
      <c r="AP345" s="0" t="n">
        <f aca="false">AO345*EXP((Inputs!$B$6-Inputs!$B$7-0.5*Inputs!$B$8^2)*$B$2+Inputs!$B$8*SQRT($B$2)*MC_Shocks!AN342)</f>
        <v>585.215915648874</v>
      </c>
      <c r="AQ345" s="0" t="n">
        <f aca="false">AP345*EXP((Inputs!$B$6-Inputs!$B$7-0.5*Inputs!$B$8^2)*$B$2+Inputs!$B$8*SQRT($B$2)*MC_Shocks!AO342)</f>
        <v>584.867248060351</v>
      </c>
      <c r="AR345" s="0" t="n">
        <f aca="false">AQ345*EXP((Inputs!$B$6-Inputs!$B$7-0.5*Inputs!$B$8^2)*$B$2+Inputs!$B$8*SQRT($B$2)*MC_Shocks!AP342)</f>
        <v>589.750112667535</v>
      </c>
      <c r="AS345" s="0" t="n">
        <f aca="false">AR345*EXP((Inputs!$B$6-Inputs!$B$7-0.5*Inputs!$B$8^2)*$B$2+Inputs!$B$8*SQRT($B$2)*MC_Shocks!AQ342)</f>
        <v>585.810742567637</v>
      </c>
      <c r="AT345" s="0" t="n">
        <f aca="false">AS345*EXP((Inputs!$B$6-Inputs!$B$7-0.5*Inputs!$B$8^2)*$B$2+Inputs!$B$8*SQRT($B$2)*MC_Shocks!AR342)</f>
        <v>584.018931501058</v>
      </c>
      <c r="AU345" s="0" t="n">
        <f aca="false">AT345*EXP((Inputs!$B$6-Inputs!$B$7-0.5*Inputs!$B$8^2)*$B$2+Inputs!$B$8*SQRT($B$2)*MC_Shocks!AS342)</f>
        <v>582.248620406444</v>
      </c>
      <c r="AV345" s="0" t="n">
        <f aca="false">AU345*EXP((Inputs!$B$6-Inputs!$B$7-0.5*Inputs!$B$8^2)*$B$2+Inputs!$B$8*SQRT($B$2)*MC_Shocks!AT342)</f>
        <v>584.273601979805</v>
      </c>
      <c r="AW345" s="0" t="n">
        <f aca="false">AV345*EXP((Inputs!$B$6-Inputs!$B$7-0.5*Inputs!$B$8^2)*$B$2+Inputs!$B$8*SQRT($B$2)*MC_Shocks!AU342)</f>
        <v>582.244191276646</v>
      </c>
      <c r="AX345" s="0" t="n">
        <f aca="false">AW345*EXP((Inputs!$B$6-Inputs!$B$7-0.5*Inputs!$B$8^2)*$B$2+Inputs!$B$8*SQRT($B$2)*MC_Shocks!AV342)</f>
        <v>583.509526688394</v>
      </c>
      <c r="AY345" s="0" t="n">
        <f aca="false">AX345*EXP((Inputs!$B$6-Inputs!$B$7-0.5*Inputs!$B$8^2)*$B$2+Inputs!$B$8*SQRT($B$2)*MC_Shocks!AW342)</f>
        <v>580.996564798057</v>
      </c>
      <c r="AZ345" s="0" t="n">
        <f aca="false">AY345*EXP((Inputs!$B$6-Inputs!$B$7-0.5*Inputs!$B$8^2)*$B$2+Inputs!$B$8*SQRT($B$2)*MC_Shocks!AX342)</f>
        <v>589.898814890914</v>
      </c>
      <c r="BA345" s="0" t="n">
        <f aca="false">AZ345*EXP((Inputs!$B$6-Inputs!$B$7-0.5*Inputs!$B$8^2)*$B$2+Inputs!$B$8*SQRT($B$2)*MC_Shocks!AY342)</f>
        <v>591.988524837309</v>
      </c>
      <c r="BB345" s="0" t="n">
        <f aca="false">BA345*EXP((Inputs!$B$6-Inputs!$B$7-0.5*Inputs!$B$8^2)*$B$2+Inputs!$B$8*SQRT($B$2)*MC_Shocks!AZ342)</f>
        <v>584.010983197868</v>
      </c>
      <c r="BC345" s="0" t="n">
        <f aca="false">BB345*EXP((Inputs!$B$6-Inputs!$B$7-0.5*Inputs!$B$8^2)*$B$2+Inputs!$B$8*SQRT($B$2)*MC_Shocks!BA342)</f>
        <v>587.63101969781</v>
      </c>
      <c r="BD345" s="0" t="n">
        <f aca="false">BC345*EXP((Inputs!$B$6-Inputs!$B$7-0.5*Inputs!$B$8^2)*$B$2+Inputs!$B$8*SQRT($B$2)*MC_Shocks!BB342)</f>
        <v>590.5083563059</v>
      </c>
      <c r="BE345" s="0" t="n">
        <f aca="false">BD345*EXP((Inputs!$B$6-Inputs!$B$7-0.5*Inputs!$B$8^2)*$B$2+Inputs!$B$8*SQRT($B$2)*MC_Shocks!BC342)</f>
        <v>592.666457398515</v>
      </c>
      <c r="BF345" s="0" t="n">
        <f aca="false">BE345*EXP((Inputs!$B$6-Inputs!$B$7-0.5*Inputs!$B$8^2)*$B$2+Inputs!$B$8*SQRT($B$2)*MC_Shocks!BD342)</f>
        <v>598.462048345144</v>
      </c>
      <c r="BG345" s="0" t="n">
        <f aca="false">BF345*EXP((Inputs!$B$6-Inputs!$B$7-0.5*Inputs!$B$8^2)*$B$2+Inputs!$B$8*SQRT($B$2)*MC_Shocks!BE342)</f>
        <v>609.095850098565</v>
      </c>
      <c r="BH345" s="0" t="n">
        <f aca="false">BG345*EXP((Inputs!$B$6-Inputs!$B$7-0.5*Inputs!$B$8^2)*$B$2+Inputs!$B$8*SQRT($B$2)*MC_Shocks!BF342)</f>
        <v>610.268610464662</v>
      </c>
      <c r="BI345" s="0" t="n">
        <f aca="false">BH345*EXP((Inputs!$B$6-Inputs!$B$7-0.5*Inputs!$B$8^2)*$B$2+Inputs!$B$8*SQRT($B$2)*MC_Shocks!BG342)</f>
        <v>609.668743043006</v>
      </c>
      <c r="BJ345" s="0" t="n">
        <f aca="false">BI345*EXP((Inputs!$B$6-Inputs!$B$7-0.5*Inputs!$B$8^2)*$B$2+Inputs!$B$8*SQRT($B$2)*MC_Shocks!BH342)</f>
        <v>609.980270895171</v>
      </c>
      <c r="BK345" s="0" t="n">
        <f aca="false">BJ345*EXP((Inputs!$B$6-Inputs!$B$7-0.5*Inputs!$B$8^2)*$B$2+Inputs!$B$8*SQRT($B$2)*MC_Shocks!BI342)</f>
        <v>610.739340921482</v>
      </c>
      <c r="BL345" s="0" t="n">
        <f aca="false">BK345*EXP((Inputs!$B$6-Inputs!$B$7-0.5*Inputs!$B$8^2)*$B$2+Inputs!$B$8*SQRT($B$2)*MC_Shocks!BJ342)</f>
        <v>610.588437427791</v>
      </c>
      <c r="BM345" s="0" t="n">
        <f aca="false">BL345*EXP((Inputs!$B$6-Inputs!$B$7-0.5*Inputs!$B$8^2)*$B$2+Inputs!$B$8*SQRT($B$2)*MC_Shocks!BK342)</f>
        <v>605.711203104401</v>
      </c>
      <c r="BN345" s="0" t="n">
        <f aca="false">AVERAGE(C345:BM345)</f>
        <v>581.102322004846</v>
      </c>
      <c r="BO345" s="0" t="n">
        <f aca="false">MAX(B345:BM345)</f>
        <v>610.739340921482</v>
      </c>
      <c r="BP345" s="0" t="n">
        <f aca="false">MAX(BM345-Inputs!$B$4,0)</f>
        <v>30.711203104401</v>
      </c>
      <c r="BQ345" s="0" t="n">
        <f aca="false">MAX(Inputs!$B$4-BM345,0)</f>
        <v>0</v>
      </c>
      <c r="BR345" s="0" t="n">
        <f aca="false">MAX(BN345-Inputs!$B$4,0)</f>
        <v>6.10232200484597</v>
      </c>
      <c r="BS345" s="0" t="n">
        <f aca="false">IF(BO345&gt;=Inputs!$B$9,0,MAX(BM345-Inputs!$B$4,0))</f>
        <v>0</v>
      </c>
    </row>
    <row r="346" customFormat="false" ht="15" hidden="false" customHeight="false" outlineLevel="0" collapsed="false">
      <c r="A346" s="0" t="n">
        <v>342</v>
      </c>
      <c r="B346" s="0" t="n">
        <f aca="false">Inputs!$B$3</f>
        <v>574.788024902344</v>
      </c>
      <c r="C346" s="0" t="n">
        <f aca="false">B346*EXP((Inputs!$B$6-Inputs!$B$7-0.5*Inputs!$B$8^2)*$B$2+Inputs!$B$8*SQRT($B$2)*MC_Shocks!A343)</f>
        <v>575.711375184827</v>
      </c>
      <c r="D346" s="0" t="n">
        <f aca="false">C346*EXP((Inputs!$B$6-Inputs!$B$7-0.5*Inputs!$B$8^2)*$B$2+Inputs!$B$8*SQRT($B$2)*MC_Shocks!B343)</f>
        <v>578.393800694361</v>
      </c>
      <c r="E346" s="0" t="n">
        <f aca="false">D346*EXP((Inputs!$B$6-Inputs!$B$7-0.5*Inputs!$B$8^2)*$B$2+Inputs!$B$8*SQRT($B$2)*MC_Shocks!C343)</f>
        <v>579.739832343641</v>
      </c>
      <c r="F346" s="0" t="n">
        <f aca="false">E346*EXP((Inputs!$B$6-Inputs!$B$7-0.5*Inputs!$B$8^2)*$B$2+Inputs!$B$8*SQRT($B$2)*MC_Shocks!D343)</f>
        <v>577.135936408499</v>
      </c>
      <c r="G346" s="0" t="n">
        <f aca="false">F346*EXP((Inputs!$B$6-Inputs!$B$7-0.5*Inputs!$B$8^2)*$B$2+Inputs!$B$8*SQRT($B$2)*MC_Shocks!E343)</f>
        <v>570.761026215077</v>
      </c>
      <c r="H346" s="0" t="n">
        <f aca="false">G346*EXP((Inputs!$B$6-Inputs!$B$7-0.5*Inputs!$B$8^2)*$B$2+Inputs!$B$8*SQRT($B$2)*MC_Shocks!F343)</f>
        <v>573.666359173658</v>
      </c>
      <c r="I346" s="0" t="n">
        <f aca="false">H346*EXP((Inputs!$B$6-Inputs!$B$7-0.5*Inputs!$B$8^2)*$B$2+Inputs!$B$8*SQRT($B$2)*MC_Shocks!G343)</f>
        <v>573.270373458092</v>
      </c>
      <c r="J346" s="0" t="n">
        <f aca="false">I346*EXP((Inputs!$B$6-Inputs!$B$7-0.5*Inputs!$B$8^2)*$B$2+Inputs!$B$8*SQRT($B$2)*MC_Shocks!H343)</f>
        <v>571.787610838774</v>
      </c>
      <c r="K346" s="0" t="n">
        <f aca="false">J346*EXP((Inputs!$B$6-Inputs!$B$7-0.5*Inputs!$B$8^2)*$B$2+Inputs!$B$8*SQRT($B$2)*MC_Shocks!I343)</f>
        <v>576.362050435435</v>
      </c>
      <c r="L346" s="0" t="n">
        <f aca="false">K346*EXP((Inputs!$B$6-Inputs!$B$7-0.5*Inputs!$B$8^2)*$B$2+Inputs!$B$8*SQRT($B$2)*MC_Shocks!J343)</f>
        <v>576.323066120501</v>
      </c>
      <c r="M346" s="0" t="n">
        <f aca="false">L346*EXP((Inputs!$B$6-Inputs!$B$7-0.5*Inputs!$B$8^2)*$B$2+Inputs!$B$8*SQRT($B$2)*MC_Shocks!K343)</f>
        <v>583.118161021271</v>
      </c>
      <c r="N346" s="0" t="n">
        <f aca="false">M346*EXP((Inputs!$B$6-Inputs!$B$7-0.5*Inputs!$B$8^2)*$B$2+Inputs!$B$8*SQRT($B$2)*MC_Shocks!L343)</f>
        <v>591.415004428902</v>
      </c>
      <c r="O346" s="0" t="n">
        <f aca="false">N346*EXP((Inputs!$B$6-Inputs!$B$7-0.5*Inputs!$B$8^2)*$B$2+Inputs!$B$8*SQRT($B$2)*MC_Shocks!M343)</f>
        <v>589.752478496711</v>
      </c>
      <c r="P346" s="0" t="n">
        <f aca="false">O346*EXP((Inputs!$B$6-Inputs!$B$7-0.5*Inputs!$B$8^2)*$B$2+Inputs!$B$8*SQRT($B$2)*MC_Shocks!N343)</f>
        <v>591.606969754823</v>
      </c>
      <c r="Q346" s="0" t="n">
        <f aca="false">P346*EXP((Inputs!$B$6-Inputs!$B$7-0.5*Inputs!$B$8^2)*$B$2+Inputs!$B$8*SQRT($B$2)*MC_Shocks!O343)</f>
        <v>590.714107728839</v>
      </c>
      <c r="R346" s="0" t="n">
        <f aca="false">Q346*EXP((Inputs!$B$6-Inputs!$B$7-0.5*Inputs!$B$8^2)*$B$2+Inputs!$B$8*SQRT($B$2)*MC_Shocks!P343)</f>
        <v>590.853702798909</v>
      </c>
      <c r="S346" s="0" t="n">
        <f aca="false">R346*EXP((Inputs!$B$6-Inputs!$B$7-0.5*Inputs!$B$8^2)*$B$2+Inputs!$B$8*SQRT($B$2)*MC_Shocks!Q343)</f>
        <v>595.504244367259</v>
      </c>
      <c r="T346" s="0" t="n">
        <f aca="false">S346*EXP((Inputs!$B$6-Inputs!$B$7-0.5*Inputs!$B$8^2)*$B$2+Inputs!$B$8*SQRT($B$2)*MC_Shocks!R343)</f>
        <v>595.774264509664</v>
      </c>
      <c r="U346" s="0" t="n">
        <f aca="false">T346*EXP((Inputs!$B$6-Inputs!$B$7-0.5*Inputs!$B$8^2)*$B$2+Inputs!$B$8*SQRT($B$2)*MC_Shocks!S343)</f>
        <v>601.687565712938</v>
      </c>
      <c r="V346" s="0" t="n">
        <f aca="false">U346*EXP((Inputs!$B$6-Inputs!$B$7-0.5*Inputs!$B$8^2)*$B$2+Inputs!$B$8*SQRT($B$2)*MC_Shocks!T343)</f>
        <v>595.140858811898</v>
      </c>
      <c r="W346" s="0" t="n">
        <f aca="false">V346*EXP((Inputs!$B$6-Inputs!$B$7-0.5*Inputs!$B$8^2)*$B$2+Inputs!$B$8*SQRT($B$2)*MC_Shocks!U343)</f>
        <v>601.634009375636</v>
      </c>
      <c r="X346" s="0" t="n">
        <f aca="false">W346*EXP((Inputs!$B$6-Inputs!$B$7-0.5*Inputs!$B$8^2)*$B$2+Inputs!$B$8*SQRT($B$2)*MC_Shocks!V343)</f>
        <v>602.626009087383</v>
      </c>
      <c r="Y346" s="0" t="n">
        <f aca="false">X346*EXP((Inputs!$B$6-Inputs!$B$7-0.5*Inputs!$B$8^2)*$B$2+Inputs!$B$8*SQRT($B$2)*MC_Shocks!W343)</f>
        <v>607.686676703322</v>
      </c>
      <c r="Z346" s="0" t="n">
        <f aca="false">Y346*EXP((Inputs!$B$6-Inputs!$B$7-0.5*Inputs!$B$8^2)*$B$2+Inputs!$B$8*SQRT($B$2)*MC_Shocks!X343)</f>
        <v>605.000094101836</v>
      </c>
      <c r="AA346" s="0" t="n">
        <f aca="false">Z346*EXP((Inputs!$B$6-Inputs!$B$7-0.5*Inputs!$B$8^2)*$B$2+Inputs!$B$8*SQRT($B$2)*MC_Shocks!Y343)</f>
        <v>606.650093985418</v>
      </c>
      <c r="AB346" s="0" t="n">
        <f aca="false">AA346*EXP((Inputs!$B$6-Inputs!$B$7-0.5*Inputs!$B$8^2)*$B$2+Inputs!$B$8*SQRT($B$2)*MC_Shocks!Z343)</f>
        <v>609.208798718958</v>
      </c>
      <c r="AC346" s="0" t="n">
        <f aca="false">AB346*EXP((Inputs!$B$6-Inputs!$B$7-0.5*Inputs!$B$8^2)*$B$2+Inputs!$B$8*SQRT($B$2)*MC_Shocks!AA343)</f>
        <v>605.156424278218</v>
      </c>
      <c r="AD346" s="0" t="n">
        <f aca="false">AC346*EXP((Inputs!$B$6-Inputs!$B$7-0.5*Inputs!$B$8^2)*$B$2+Inputs!$B$8*SQRT($B$2)*MC_Shocks!AB343)</f>
        <v>605.072226238822</v>
      </c>
      <c r="AE346" s="0" t="n">
        <f aca="false">AD346*EXP((Inputs!$B$6-Inputs!$B$7-0.5*Inputs!$B$8^2)*$B$2+Inputs!$B$8*SQRT($B$2)*MC_Shocks!AC343)</f>
        <v>602.654244821863</v>
      </c>
      <c r="AF346" s="0" t="n">
        <f aca="false">AE346*EXP((Inputs!$B$6-Inputs!$B$7-0.5*Inputs!$B$8^2)*$B$2+Inputs!$B$8*SQRT($B$2)*MC_Shocks!AD343)</f>
        <v>607.421402767008</v>
      </c>
      <c r="AG346" s="0" t="n">
        <f aca="false">AF346*EXP((Inputs!$B$6-Inputs!$B$7-0.5*Inputs!$B$8^2)*$B$2+Inputs!$B$8*SQRT($B$2)*MC_Shocks!AE343)</f>
        <v>614.286526233416</v>
      </c>
      <c r="AH346" s="0" t="n">
        <f aca="false">AG346*EXP((Inputs!$B$6-Inputs!$B$7-0.5*Inputs!$B$8^2)*$B$2+Inputs!$B$8*SQRT($B$2)*MC_Shocks!AF343)</f>
        <v>613.822209742819</v>
      </c>
      <c r="AI346" s="0" t="n">
        <f aca="false">AH346*EXP((Inputs!$B$6-Inputs!$B$7-0.5*Inputs!$B$8^2)*$B$2+Inputs!$B$8*SQRT($B$2)*MC_Shocks!AG343)</f>
        <v>615.434824047746</v>
      </c>
      <c r="AJ346" s="0" t="n">
        <f aca="false">AI346*EXP((Inputs!$B$6-Inputs!$B$7-0.5*Inputs!$B$8^2)*$B$2+Inputs!$B$8*SQRT($B$2)*MC_Shocks!AH343)</f>
        <v>612.44178613182</v>
      </c>
      <c r="AK346" s="0" t="n">
        <f aca="false">AJ346*EXP((Inputs!$B$6-Inputs!$B$7-0.5*Inputs!$B$8^2)*$B$2+Inputs!$B$8*SQRT($B$2)*MC_Shocks!AI343)</f>
        <v>612.887952167264</v>
      </c>
      <c r="AL346" s="0" t="n">
        <f aca="false">AK346*EXP((Inputs!$B$6-Inputs!$B$7-0.5*Inputs!$B$8^2)*$B$2+Inputs!$B$8*SQRT($B$2)*MC_Shocks!AJ343)</f>
        <v>611.949404222867</v>
      </c>
      <c r="AM346" s="0" t="n">
        <f aca="false">AL346*EXP((Inputs!$B$6-Inputs!$B$7-0.5*Inputs!$B$8^2)*$B$2+Inputs!$B$8*SQRT($B$2)*MC_Shocks!AK343)</f>
        <v>619.939668379757</v>
      </c>
      <c r="AN346" s="0" t="n">
        <f aca="false">AM346*EXP((Inputs!$B$6-Inputs!$B$7-0.5*Inputs!$B$8^2)*$B$2+Inputs!$B$8*SQRT($B$2)*MC_Shocks!AL343)</f>
        <v>610.779246622973</v>
      </c>
      <c r="AO346" s="0" t="n">
        <f aca="false">AN346*EXP((Inputs!$B$6-Inputs!$B$7-0.5*Inputs!$B$8^2)*$B$2+Inputs!$B$8*SQRT($B$2)*MC_Shocks!AM343)</f>
        <v>611.633256236896</v>
      </c>
      <c r="AP346" s="0" t="n">
        <f aca="false">AO346*EXP((Inputs!$B$6-Inputs!$B$7-0.5*Inputs!$B$8^2)*$B$2+Inputs!$B$8*SQRT($B$2)*MC_Shocks!AN343)</f>
        <v>608.315246953988</v>
      </c>
      <c r="AQ346" s="0" t="n">
        <f aca="false">AP346*EXP((Inputs!$B$6-Inputs!$B$7-0.5*Inputs!$B$8^2)*$B$2+Inputs!$B$8*SQRT($B$2)*MC_Shocks!AO343)</f>
        <v>612.421184752584</v>
      </c>
      <c r="AR346" s="0" t="n">
        <f aca="false">AQ346*EXP((Inputs!$B$6-Inputs!$B$7-0.5*Inputs!$B$8^2)*$B$2+Inputs!$B$8*SQRT($B$2)*MC_Shocks!AP343)</f>
        <v>610.984232854986</v>
      </c>
      <c r="AS346" s="0" t="n">
        <f aca="false">AR346*EXP((Inputs!$B$6-Inputs!$B$7-0.5*Inputs!$B$8^2)*$B$2+Inputs!$B$8*SQRT($B$2)*MC_Shocks!AQ343)</f>
        <v>617.38998936314</v>
      </c>
      <c r="AT346" s="0" t="n">
        <f aca="false">AS346*EXP((Inputs!$B$6-Inputs!$B$7-0.5*Inputs!$B$8^2)*$B$2+Inputs!$B$8*SQRT($B$2)*MC_Shocks!AR343)</f>
        <v>615.237879495136</v>
      </c>
      <c r="AU346" s="0" t="n">
        <f aca="false">AT346*EXP((Inputs!$B$6-Inputs!$B$7-0.5*Inputs!$B$8^2)*$B$2+Inputs!$B$8*SQRT($B$2)*MC_Shocks!AS343)</f>
        <v>617.035923575159</v>
      </c>
      <c r="AV346" s="0" t="n">
        <f aca="false">AU346*EXP((Inputs!$B$6-Inputs!$B$7-0.5*Inputs!$B$8^2)*$B$2+Inputs!$B$8*SQRT($B$2)*MC_Shocks!AT343)</f>
        <v>616.951247737829</v>
      </c>
      <c r="AW346" s="0" t="n">
        <f aca="false">AV346*EXP((Inputs!$B$6-Inputs!$B$7-0.5*Inputs!$B$8^2)*$B$2+Inputs!$B$8*SQRT($B$2)*MC_Shocks!AU343)</f>
        <v>613.60250514242</v>
      </c>
      <c r="AX346" s="0" t="n">
        <f aca="false">AW346*EXP((Inputs!$B$6-Inputs!$B$7-0.5*Inputs!$B$8^2)*$B$2+Inputs!$B$8*SQRT($B$2)*MC_Shocks!AV343)</f>
        <v>619.690001026067</v>
      </c>
      <c r="AY346" s="0" t="n">
        <f aca="false">AX346*EXP((Inputs!$B$6-Inputs!$B$7-0.5*Inputs!$B$8^2)*$B$2+Inputs!$B$8*SQRT($B$2)*MC_Shocks!AW343)</f>
        <v>623.122873803754</v>
      </c>
      <c r="AZ346" s="0" t="n">
        <f aca="false">AY346*EXP((Inputs!$B$6-Inputs!$B$7-0.5*Inputs!$B$8^2)*$B$2+Inputs!$B$8*SQRT($B$2)*MC_Shocks!AX343)</f>
        <v>620.924887553695</v>
      </c>
      <c r="BA346" s="0" t="n">
        <f aca="false">AZ346*EXP((Inputs!$B$6-Inputs!$B$7-0.5*Inputs!$B$8^2)*$B$2+Inputs!$B$8*SQRT($B$2)*MC_Shocks!AY343)</f>
        <v>610.732672711914</v>
      </c>
      <c r="BB346" s="0" t="n">
        <f aca="false">BA346*EXP((Inputs!$B$6-Inputs!$B$7-0.5*Inputs!$B$8^2)*$B$2+Inputs!$B$8*SQRT($B$2)*MC_Shocks!AZ343)</f>
        <v>611.459711786609</v>
      </c>
      <c r="BC346" s="0" t="n">
        <f aca="false">BB346*EXP((Inputs!$B$6-Inputs!$B$7-0.5*Inputs!$B$8^2)*$B$2+Inputs!$B$8*SQRT($B$2)*MC_Shocks!BA343)</f>
        <v>608.656419354629</v>
      </c>
      <c r="BD346" s="0" t="n">
        <f aca="false">BC346*EXP((Inputs!$B$6-Inputs!$B$7-0.5*Inputs!$B$8^2)*$B$2+Inputs!$B$8*SQRT($B$2)*MC_Shocks!BB343)</f>
        <v>609.230609331456</v>
      </c>
      <c r="BE346" s="0" t="n">
        <f aca="false">BD346*EXP((Inputs!$B$6-Inputs!$B$7-0.5*Inputs!$B$8^2)*$B$2+Inputs!$B$8*SQRT($B$2)*MC_Shocks!BC343)</f>
        <v>599.972267961017</v>
      </c>
      <c r="BF346" s="0" t="n">
        <f aca="false">BE346*EXP((Inputs!$B$6-Inputs!$B$7-0.5*Inputs!$B$8^2)*$B$2+Inputs!$B$8*SQRT($B$2)*MC_Shocks!BD343)</f>
        <v>608.403554722997</v>
      </c>
      <c r="BG346" s="0" t="n">
        <f aca="false">BF346*EXP((Inputs!$B$6-Inputs!$B$7-0.5*Inputs!$B$8^2)*$B$2+Inputs!$B$8*SQRT($B$2)*MC_Shocks!BE343)</f>
        <v>608.004392087697</v>
      </c>
      <c r="BH346" s="0" t="n">
        <f aca="false">BG346*EXP((Inputs!$B$6-Inputs!$B$7-0.5*Inputs!$B$8^2)*$B$2+Inputs!$B$8*SQRT($B$2)*MC_Shocks!BF343)</f>
        <v>615.953707702187</v>
      </c>
      <c r="BI346" s="0" t="n">
        <f aca="false">BH346*EXP((Inputs!$B$6-Inputs!$B$7-0.5*Inputs!$B$8^2)*$B$2+Inputs!$B$8*SQRT($B$2)*MC_Shocks!BG343)</f>
        <v>628.383515194836</v>
      </c>
      <c r="BJ346" s="0" t="n">
        <f aca="false">BI346*EXP((Inputs!$B$6-Inputs!$B$7-0.5*Inputs!$B$8^2)*$B$2+Inputs!$B$8*SQRT($B$2)*MC_Shocks!BH343)</f>
        <v>626.961569387569</v>
      </c>
      <c r="BK346" s="0" t="n">
        <f aca="false">BJ346*EXP((Inputs!$B$6-Inputs!$B$7-0.5*Inputs!$B$8^2)*$B$2+Inputs!$B$8*SQRT($B$2)*MC_Shocks!BI343)</f>
        <v>626.327215532338</v>
      </c>
      <c r="BL346" s="0" t="n">
        <f aca="false">BK346*EXP((Inputs!$B$6-Inputs!$B$7-0.5*Inputs!$B$8^2)*$B$2+Inputs!$B$8*SQRT($B$2)*MC_Shocks!BJ343)</f>
        <v>627.803281314975</v>
      </c>
      <c r="BM346" s="0" t="n">
        <f aca="false">BL346*EXP((Inputs!$B$6-Inputs!$B$7-0.5*Inputs!$B$8^2)*$B$2+Inputs!$B$8*SQRT($B$2)*MC_Shocks!BK343)</f>
        <v>628.39165866726</v>
      </c>
      <c r="BN346" s="0" t="n">
        <f aca="false">AVERAGE(C346:BM346)</f>
        <v>603.824764926704</v>
      </c>
      <c r="BO346" s="0" t="n">
        <f aca="false">MAX(B346:BM346)</f>
        <v>628.39165866726</v>
      </c>
      <c r="BP346" s="0" t="n">
        <f aca="false">MAX(BM346-Inputs!$B$4,0)</f>
        <v>53.3916586672601</v>
      </c>
      <c r="BQ346" s="0" t="n">
        <f aca="false">MAX(Inputs!$B$4-BM346,0)</f>
        <v>0</v>
      </c>
      <c r="BR346" s="0" t="n">
        <f aca="false">MAX(BN346-Inputs!$B$4,0)</f>
        <v>28.8247649267039</v>
      </c>
      <c r="BS346" s="0" t="n">
        <f aca="false">IF(BO346&gt;=Inputs!$B$9,0,MAX(BM346-Inputs!$B$4,0))</f>
        <v>0</v>
      </c>
    </row>
    <row r="347" customFormat="false" ht="15" hidden="false" customHeight="false" outlineLevel="0" collapsed="false">
      <c r="A347" s="0" t="n">
        <v>343</v>
      </c>
      <c r="B347" s="0" t="n">
        <f aca="false">Inputs!$B$3</f>
        <v>574.788024902344</v>
      </c>
      <c r="C347" s="0" t="n">
        <f aca="false">B347*EXP((Inputs!$B$6-Inputs!$B$7-0.5*Inputs!$B$8^2)*$B$2+Inputs!$B$8*SQRT($B$2)*MC_Shocks!A344)</f>
        <v>560.885598049932</v>
      </c>
      <c r="D347" s="0" t="n">
        <f aca="false">C347*EXP((Inputs!$B$6-Inputs!$B$7-0.5*Inputs!$B$8^2)*$B$2+Inputs!$B$8*SQRT($B$2)*MC_Shocks!B344)</f>
        <v>562.088539283746</v>
      </c>
      <c r="E347" s="0" t="n">
        <f aca="false">D347*EXP((Inputs!$B$6-Inputs!$B$7-0.5*Inputs!$B$8^2)*$B$2+Inputs!$B$8*SQRT($B$2)*MC_Shocks!C344)</f>
        <v>559.871286490033</v>
      </c>
      <c r="F347" s="0" t="n">
        <f aca="false">E347*EXP((Inputs!$B$6-Inputs!$B$7-0.5*Inputs!$B$8^2)*$B$2+Inputs!$B$8*SQRT($B$2)*MC_Shocks!D344)</f>
        <v>562.815927470539</v>
      </c>
      <c r="G347" s="0" t="n">
        <f aca="false">F347*EXP((Inputs!$B$6-Inputs!$B$7-0.5*Inputs!$B$8^2)*$B$2+Inputs!$B$8*SQRT($B$2)*MC_Shocks!E344)</f>
        <v>561.552283861108</v>
      </c>
      <c r="H347" s="0" t="n">
        <f aca="false">G347*EXP((Inputs!$B$6-Inputs!$B$7-0.5*Inputs!$B$8^2)*$B$2+Inputs!$B$8*SQRT($B$2)*MC_Shocks!F344)</f>
        <v>562.667636785714</v>
      </c>
      <c r="I347" s="0" t="n">
        <f aca="false">H347*EXP((Inputs!$B$6-Inputs!$B$7-0.5*Inputs!$B$8^2)*$B$2+Inputs!$B$8*SQRT($B$2)*MC_Shocks!G344)</f>
        <v>564.556273216398</v>
      </c>
      <c r="J347" s="0" t="n">
        <f aca="false">I347*EXP((Inputs!$B$6-Inputs!$B$7-0.5*Inputs!$B$8^2)*$B$2+Inputs!$B$8*SQRT($B$2)*MC_Shocks!H344)</f>
        <v>556.52113146788</v>
      </c>
      <c r="K347" s="0" t="n">
        <f aca="false">J347*EXP((Inputs!$B$6-Inputs!$B$7-0.5*Inputs!$B$8^2)*$B$2+Inputs!$B$8*SQRT($B$2)*MC_Shocks!I344)</f>
        <v>551.400225428946</v>
      </c>
      <c r="L347" s="0" t="n">
        <f aca="false">K347*EXP((Inputs!$B$6-Inputs!$B$7-0.5*Inputs!$B$8^2)*$B$2+Inputs!$B$8*SQRT($B$2)*MC_Shocks!J344)</f>
        <v>550.854345965526</v>
      </c>
      <c r="M347" s="0" t="n">
        <f aca="false">L347*EXP((Inputs!$B$6-Inputs!$B$7-0.5*Inputs!$B$8^2)*$B$2+Inputs!$B$8*SQRT($B$2)*MC_Shocks!K344)</f>
        <v>561.069049262572</v>
      </c>
      <c r="N347" s="0" t="n">
        <f aca="false">M347*EXP((Inputs!$B$6-Inputs!$B$7-0.5*Inputs!$B$8^2)*$B$2+Inputs!$B$8*SQRT($B$2)*MC_Shocks!L344)</f>
        <v>562.7312609756</v>
      </c>
      <c r="O347" s="0" t="n">
        <f aca="false">N347*EXP((Inputs!$B$6-Inputs!$B$7-0.5*Inputs!$B$8^2)*$B$2+Inputs!$B$8*SQRT($B$2)*MC_Shocks!M344)</f>
        <v>550.845018102936</v>
      </c>
      <c r="P347" s="0" t="n">
        <f aca="false">O347*EXP((Inputs!$B$6-Inputs!$B$7-0.5*Inputs!$B$8^2)*$B$2+Inputs!$B$8*SQRT($B$2)*MC_Shocks!N344)</f>
        <v>551.905951169386</v>
      </c>
      <c r="Q347" s="0" t="n">
        <f aca="false">P347*EXP((Inputs!$B$6-Inputs!$B$7-0.5*Inputs!$B$8^2)*$B$2+Inputs!$B$8*SQRT($B$2)*MC_Shocks!O344)</f>
        <v>547.148474188692</v>
      </c>
      <c r="R347" s="0" t="n">
        <f aca="false">Q347*EXP((Inputs!$B$6-Inputs!$B$7-0.5*Inputs!$B$8^2)*$B$2+Inputs!$B$8*SQRT($B$2)*MC_Shocks!P344)</f>
        <v>540.976399533523</v>
      </c>
      <c r="S347" s="0" t="n">
        <f aca="false">R347*EXP((Inputs!$B$6-Inputs!$B$7-0.5*Inputs!$B$8^2)*$B$2+Inputs!$B$8*SQRT($B$2)*MC_Shocks!Q344)</f>
        <v>540.088464682735</v>
      </c>
      <c r="T347" s="0" t="n">
        <f aca="false">S347*EXP((Inputs!$B$6-Inputs!$B$7-0.5*Inputs!$B$8^2)*$B$2+Inputs!$B$8*SQRT($B$2)*MC_Shocks!R344)</f>
        <v>543.758609315619</v>
      </c>
      <c r="U347" s="0" t="n">
        <f aca="false">T347*EXP((Inputs!$B$6-Inputs!$B$7-0.5*Inputs!$B$8^2)*$B$2+Inputs!$B$8*SQRT($B$2)*MC_Shocks!S344)</f>
        <v>554.418036614329</v>
      </c>
      <c r="V347" s="0" t="n">
        <f aca="false">U347*EXP((Inputs!$B$6-Inputs!$B$7-0.5*Inputs!$B$8^2)*$B$2+Inputs!$B$8*SQRT($B$2)*MC_Shocks!T344)</f>
        <v>551.46913335689</v>
      </c>
      <c r="W347" s="0" t="n">
        <f aca="false">V347*EXP((Inputs!$B$6-Inputs!$B$7-0.5*Inputs!$B$8^2)*$B$2+Inputs!$B$8*SQRT($B$2)*MC_Shocks!U344)</f>
        <v>555.097416680836</v>
      </c>
      <c r="X347" s="0" t="n">
        <f aca="false">W347*EXP((Inputs!$B$6-Inputs!$B$7-0.5*Inputs!$B$8^2)*$B$2+Inputs!$B$8*SQRT($B$2)*MC_Shocks!V344)</f>
        <v>554.374558653954</v>
      </c>
      <c r="Y347" s="0" t="n">
        <f aca="false">X347*EXP((Inputs!$B$6-Inputs!$B$7-0.5*Inputs!$B$8^2)*$B$2+Inputs!$B$8*SQRT($B$2)*MC_Shocks!W344)</f>
        <v>559.951213202012</v>
      </c>
      <c r="Z347" s="0" t="n">
        <f aca="false">Y347*EXP((Inputs!$B$6-Inputs!$B$7-0.5*Inputs!$B$8^2)*$B$2+Inputs!$B$8*SQRT($B$2)*MC_Shocks!X344)</f>
        <v>561.183590302252</v>
      </c>
      <c r="AA347" s="0" t="n">
        <f aca="false">Z347*EXP((Inputs!$B$6-Inputs!$B$7-0.5*Inputs!$B$8^2)*$B$2+Inputs!$B$8*SQRT($B$2)*MC_Shocks!Y344)</f>
        <v>561.086421790677</v>
      </c>
      <c r="AB347" s="0" t="n">
        <f aca="false">AA347*EXP((Inputs!$B$6-Inputs!$B$7-0.5*Inputs!$B$8^2)*$B$2+Inputs!$B$8*SQRT($B$2)*MC_Shocks!Z344)</f>
        <v>559.944979782373</v>
      </c>
      <c r="AC347" s="0" t="n">
        <f aca="false">AB347*EXP((Inputs!$B$6-Inputs!$B$7-0.5*Inputs!$B$8^2)*$B$2+Inputs!$B$8*SQRT($B$2)*MC_Shocks!AA344)</f>
        <v>564.972296467016</v>
      </c>
      <c r="AD347" s="0" t="n">
        <f aca="false">AC347*EXP((Inputs!$B$6-Inputs!$B$7-0.5*Inputs!$B$8^2)*$B$2+Inputs!$B$8*SQRT($B$2)*MC_Shocks!AB344)</f>
        <v>559.686036278666</v>
      </c>
      <c r="AE347" s="0" t="n">
        <f aca="false">AD347*EXP((Inputs!$B$6-Inputs!$B$7-0.5*Inputs!$B$8^2)*$B$2+Inputs!$B$8*SQRT($B$2)*MC_Shocks!AC344)</f>
        <v>562.395561140843</v>
      </c>
      <c r="AF347" s="0" t="n">
        <f aca="false">AE347*EXP((Inputs!$B$6-Inputs!$B$7-0.5*Inputs!$B$8^2)*$B$2+Inputs!$B$8*SQRT($B$2)*MC_Shocks!AD344)</f>
        <v>569.969742659706</v>
      </c>
      <c r="AG347" s="0" t="n">
        <f aca="false">AF347*EXP((Inputs!$B$6-Inputs!$B$7-0.5*Inputs!$B$8^2)*$B$2+Inputs!$B$8*SQRT($B$2)*MC_Shocks!AE344)</f>
        <v>570.516723492333</v>
      </c>
      <c r="AH347" s="0" t="n">
        <f aca="false">AG347*EXP((Inputs!$B$6-Inputs!$B$7-0.5*Inputs!$B$8^2)*$B$2+Inputs!$B$8*SQRT($B$2)*MC_Shocks!AF344)</f>
        <v>570.414969345901</v>
      </c>
      <c r="AI347" s="0" t="n">
        <f aca="false">AH347*EXP((Inputs!$B$6-Inputs!$B$7-0.5*Inputs!$B$8^2)*$B$2+Inputs!$B$8*SQRT($B$2)*MC_Shocks!AG344)</f>
        <v>569.742492016292</v>
      </c>
      <c r="AJ347" s="0" t="n">
        <f aca="false">AI347*EXP((Inputs!$B$6-Inputs!$B$7-0.5*Inputs!$B$8^2)*$B$2+Inputs!$B$8*SQRT($B$2)*MC_Shocks!AH344)</f>
        <v>563.672311610295</v>
      </c>
      <c r="AK347" s="0" t="n">
        <f aca="false">AJ347*EXP((Inputs!$B$6-Inputs!$B$7-0.5*Inputs!$B$8^2)*$B$2+Inputs!$B$8*SQRT($B$2)*MC_Shocks!AI344)</f>
        <v>564.783878464289</v>
      </c>
      <c r="AL347" s="0" t="n">
        <f aca="false">AK347*EXP((Inputs!$B$6-Inputs!$B$7-0.5*Inputs!$B$8^2)*$B$2+Inputs!$B$8*SQRT($B$2)*MC_Shocks!AJ344)</f>
        <v>565.373405478885</v>
      </c>
      <c r="AM347" s="0" t="n">
        <f aca="false">AL347*EXP((Inputs!$B$6-Inputs!$B$7-0.5*Inputs!$B$8^2)*$B$2+Inputs!$B$8*SQRT($B$2)*MC_Shocks!AK344)</f>
        <v>570.396797082694</v>
      </c>
      <c r="AN347" s="0" t="n">
        <f aca="false">AM347*EXP((Inputs!$B$6-Inputs!$B$7-0.5*Inputs!$B$8^2)*$B$2+Inputs!$B$8*SQRT($B$2)*MC_Shocks!AL344)</f>
        <v>566.749361431008</v>
      </c>
      <c r="AO347" s="0" t="n">
        <f aca="false">AN347*EXP((Inputs!$B$6-Inputs!$B$7-0.5*Inputs!$B$8^2)*$B$2+Inputs!$B$8*SQRT($B$2)*MC_Shocks!AM344)</f>
        <v>565.974697855416</v>
      </c>
      <c r="AP347" s="0" t="n">
        <f aca="false">AO347*EXP((Inputs!$B$6-Inputs!$B$7-0.5*Inputs!$B$8^2)*$B$2+Inputs!$B$8*SQRT($B$2)*MC_Shocks!AN344)</f>
        <v>567.917274742783</v>
      </c>
      <c r="AQ347" s="0" t="n">
        <f aca="false">AP347*EXP((Inputs!$B$6-Inputs!$B$7-0.5*Inputs!$B$8^2)*$B$2+Inputs!$B$8*SQRT($B$2)*MC_Shocks!AO344)</f>
        <v>576.617885020922</v>
      </c>
      <c r="AR347" s="0" t="n">
        <f aca="false">AQ347*EXP((Inputs!$B$6-Inputs!$B$7-0.5*Inputs!$B$8^2)*$B$2+Inputs!$B$8*SQRT($B$2)*MC_Shocks!AP344)</f>
        <v>570.102212500098</v>
      </c>
      <c r="AS347" s="0" t="n">
        <f aca="false">AR347*EXP((Inputs!$B$6-Inputs!$B$7-0.5*Inputs!$B$8^2)*$B$2+Inputs!$B$8*SQRT($B$2)*MC_Shocks!AQ344)</f>
        <v>575.735946804048</v>
      </c>
      <c r="AT347" s="0" t="n">
        <f aca="false">AS347*EXP((Inputs!$B$6-Inputs!$B$7-0.5*Inputs!$B$8^2)*$B$2+Inputs!$B$8*SQRT($B$2)*MC_Shocks!AR344)</f>
        <v>578.497394649348</v>
      </c>
      <c r="AU347" s="0" t="n">
        <f aca="false">AT347*EXP((Inputs!$B$6-Inputs!$B$7-0.5*Inputs!$B$8^2)*$B$2+Inputs!$B$8*SQRT($B$2)*MC_Shocks!AS344)</f>
        <v>576.909632245829</v>
      </c>
      <c r="AV347" s="0" t="n">
        <f aca="false">AU347*EXP((Inputs!$B$6-Inputs!$B$7-0.5*Inputs!$B$8^2)*$B$2+Inputs!$B$8*SQRT($B$2)*MC_Shocks!AT344)</f>
        <v>582.466814358839</v>
      </c>
      <c r="AW347" s="0" t="n">
        <f aca="false">AV347*EXP((Inputs!$B$6-Inputs!$B$7-0.5*Inputs!$B$8^2)*$B$2+Inputs!$B$8*SQRT($B$2)*MC_Shocks!AU344)</f>
        <v>589.464498604384</v>
      </c>
      <c r="AX347" s="0" t="n">
        <f aca="false">AW347*EXP((Inputs!$B$6-Inputs!$B$7-0.5*Inputs!$B$8^2)*$B$2+Inputs!$B$8*SQRT($B$2)*MC_Shocks!AV344)</f>
        <v>599.53719522381</v>
      </c>
      <c r="AY347" s="0" t="n">
        <f aca="false">AX347*EXP((Inputs!$B$6-Inputs!$B$7-0.5*Inputs!$B$8^2)*$B$2+Inputs!$B$8*SQRT($B$2)*MC_Shocks!AW344)</f>
        <v>596.174079017322</v>
      </c>
      <c r="AZ347" s="0" t="n">
        <f aca="false">AY347*EXP((Inputs!$B$6-Inputs!$B$7-0.5*Inputs!$B$8^2)*$B$2+Inputs!$B$8*SQRT($B$2)*MC_Shocks!AX344)</f>
        <v>598.814562803797</v>
      </c>
      <c r="BA347" s="0" t="n">
        <f aca="false">AZ347*EXP((Inputs!$B$6-Inputs!$B$7-0.5*Inputs!$B$8^2)*$B$2+Inputs!$B$8*SQRT($B$2)*MC_Shocks!AY344)</f>
        <v>585.124345187266</v>
      </c>
      <c r="BB347" s="0" t="n">
        <f aca="false">BA347*EXP((Inputs!$B$6-Inputs!$B$7-0.5*Inputs!$B$8^2)*$B$2+Inputs!$B$8*SQRT($B$2)*MC_Shocks!AZ344)</f>
        <v>589.813796640462</v>
      </c>
      <c r="BC347" s="0" t="n">
        <f aca="false">BB347*EXP((Inputs!$B$6-Inputs!$B$7-0.5*Inputs!$B$8^2)*$B$2+Inputs!$B$8*SQRT($B$2)*MC_Shocks!BA344)</f>
        <v>594.197081222835</v>
      </c>
      <c r="BD347" s="0" t="n">
        <f aca="false">BC347*EXP((Inputs!$B$6-Inputs!$B$7-0.5*Inputs!$B$8^2)*$B$2+Inputs!$B$8*SQRT($B$2)*MC_Shocks!BB344)</f>
        <v>596.924487618962</v>
      </c>
      <c r="BE347" s="0" t="n">
        <f aca="false">BD347*EXP((Inputs!$B$6-Inputs!$B$7-0.5*Inputs!$B$8^2)*$B$2+Inputs!$B$8*SQRT($B$2)*MC_Shocks!BC344)</f>
        <v>595.830463256098</v>
      </c>
      <c r="BF347" s="0" t="n">
        <f aca="false">BE347*EXP((Inputs!$B$6-Inputs!$B$7-0.5*Inputs!$B$8^2)*$B$2+Inputs!$B$8*SQRT($B$2)*MC_Shocks!BD344)</f>
        <v>598.113539570619</v>
      </c>
      <c r="BG347" s="0" t="n">
        <f aca="false">BF347*EXP((Inputs!$B$6-Inputs!$B$7-0.5*Inputs!$B$8^2)*$B$2+Inputs!$B$8*SQRT($B$2)*MC_Shocks!BE344)</f>
        <v>595.27133189154</v>
      </c>
      <c r="BH347" s="0" t="n">
        <f aca="false">BG347*EXP((Inputs!$B$6-Inputs!$B$7-0.5*Inputs!$B$8^2)*$B$2+Inputs!$B$8*SQRT($B$2)*MC_Shocks!BF344)</f>
        <v>599.967059464165</v>
      </c>
      <c r="BI347" s="0" t="n">
        <f aca="false">BH347*EXP((Inputs!$B$6-Inputs!$B$7-0.5*Inputs!$B$8^2)*$B$2+Inputs!$B$8*SQRT($B$2)*MC_Shocks!BG344)</f>
        <v>606.636153510202</v>
      </c>
      <c r="BJ347" s="0" t="n">
        <f aca="false">BI347*EXP((Inputs!$B$6-Inputs!$B$7-0.5*Inputs!$B$8^2)*$B$2+Inputs!$B$8*SQRT($B$2)*MC_Shocks!BH344)</f>
        <v>615.409985510439</v>
      </c>
      <c r="BK347" s="0" t="n">
        <f aca="false">BJ347*EXP((Inputs!$B$6-Inputs!$B$7-0.5*Inputs!$B$8^2)*$B$2+Inputs!$B$8*SQRT($B$2)*MC_Shocks!BI344)</f>
        <v>626.420921456028</v>
      </c>
      <c r="BL347" s="0" t="n">
        <f aca="false">BK347*EXP((Inputs!$B$6-Inputs!$B$7-0.5*Inputs!$B$8^2)*$B$2+Inputs!$B$8*SQRT($B$2)*MC_Shocks!BJ344)</f>
        <v>629.060032087135</v>
      </c>
      <c r="BM347" s="0" t="n">
        <f aca="false">BL347*EXP((Inputs!$B$6-Inputs!$B$7-0.5*Inputs!$B$8^2)*$B$2+Inputs!$B$8*SQRT($B$2)*MC_Shocks!BK344)</f>
        <v>630.623293750892</v>
      </c>
      <c r="BN347" s="0" t="n">
        <f aca="false">AVERAGE(C347:BM347)</f>
        <v>572.849842636435</v>
      </c>
      <c r="BO347" s="0" t="n">
        <f aca="false">MAX(B347:BM347)</f>
        <v>630.623293750892</v>
      </c>
      <c r="BP347" s="0" t="n">
        <f aca="false">MAX(BM347-Inputs!$B$4,0)</f>
        <v>55.6232937508918</v>
      </c>
      <c r="BQ347" s="0" t="n">
        <f aca="false">MAX(Inputs!$B$4-BM347,0)</f>
        <v>0</v>
      </c>
      <c r="BR347" s="0" t="n">
        <f aca="false">MAX(BN347-Inputs!$B$4,0)</f>
        <v>0</v>
      </c>
      <c r="BS347" s="0" t="n">
        <f aca="false">IF(BO347&gt;=Inputs!$B$9,0,MAX(BM347-Inputs!$B$4,0))</f>
        <v>0</v>
      </c>
    </row>
    <row r="348" customFormat="false" ht="15" hidden="false" customHeight="false" outlineLevel="0" collapsed="false">
      <c r="A348" s="0" t="n">
        <v>344</v>
      </c>
      <c r="B348" s="0" t="n">
        <f aca="false">Inputs!$B$3</f>
        <v>574.788024902344</v>
      </c>
      <c r="C348" s="0" t="n">
        <f aca="false">B348*EXP((Inputs!$B$6-Inputs!$B$7-0.5*Inputs!$B$8^2)*$B$2+Inputs!$B$8*SQRT($B$2)*MC_Shocks!A345)</f>
        <v>577.728949684944</v>
      </c>
      <c r="D348" s="0" t="n">
        <f aca="false">C348*EXP((Inputs!$B$6-Inputs!$B$7-0.5*Inputs!$B$8^2)*$B$2+Inputs!$B$8*SQRT($B$2)*MC_Shocks!B345)</f>
        <v>572.112271831163</v>
      </c>
      <c r="E348" s="0" t="n">
        <f aca="false">D348*EXP((Inputs!$B$6-Inputs!$B$7-0.5*Inputs!$B$8^2)*$B$2+Inputs!$B$8*SQRT($B$2)*MC_Shocks!C345)</f>
        <v>566.619307862928</v>
      </c>
      <c r="F348" s="0" t="n">
        <f aca="false">E348*EXP((Inputs!$B$6-Inputs!$B$7-0.5*Inputs!$B$8^2)*$B$2+Inputs!$B$8*SQRT($B$2)*MC_Shocks!D345)</f>
        <v>568.179829744164</v>
      </c>
      <c r="G348" s="0" t="n">
        <f aca="false">F348*EXP((Inputs!$B$6-Inputs!$B$7-0.5*Inputs!$B$8^2)*$B$2+Inputs!$B$8*SQRT($B$2)*MC_Shocks!E345)</f>
        <v>576.377832116938</v>
      </c>
      <c r="H348" s="0" t="n">
        <f aca="false">G348*EXP((Inputs!$B$6-Inputs!$B$7-0.5*Inputs!$B$8^2)*$B$2+Inputs!$B$8*SQRT($B$2)*MC_Shocks!F345)</f>
        <v>579.029474072513</v>
      </c>
      <c r="I348" s="0" t="n">
        <f aca="false">H348*EXP((Inputs!$B$6-Inputs!$B$7-0.5*Inputs!$B$8^2)*$B$2+Inputs!$B$8*SQRT($B$2)*MC_Shocks!G345)</f>
        <v>581.846151823533</v>
      </c>
      <c r="J348" s="0" t="n">
        <f aca="false">I348*EXP((Inputs!$B$6-Inputs!$B$7-0.5*Inputs!$B$8^2)*$B$2+Inputs!$B$8*SQRT($B$2)*MC_Shocks!H345)</f>
        <v>584.942424407131</v>
      </c>
      <c r="K348" s="0" t="n">
        <f aca="false">J348*EXP((Inputs!$B$6-Inputs!$B$7-0.5*Inputs!$B$8^2)*$B$2+Inputs!$B$8*SQRT($B$2)*MC_Shocks!I345)</f>
        <v>588.244529018162</v>
      </c>
      <c r="L348" s="0" t="n">
        <f aca="false">K348*EXP((Inputs!$B$6-Inputs!$B$7-0.5*Inputs!$B$8^2)*$B$2+Inputs!$B$8*SQRT($B$2)*MC_Shocks!J345)</f>
        <v>591.357623615448</v>
      </c>
      <c r="M348" s="0" t="n">
        <f aca="false">L348*EXP((Inputs!$B$6-Inputs!$B$7-0.5*Inputs!$B$8^2)*$B$2+Inputs!$B$8*SQRT($B$2)*MC_Shocks!K345)</f>
        <v>593.22971265283</v>
      </c>
      <c r="N348" s="0" t="n">
        <f aca="false">M348*EXP((Inputs!$B$6-Inputs!$B$7-0.5*Inputs!$B$8^2)*$B$2+Inputs!$B$8*SQRT($B$2)*MC_Shocks!L345)</f>
        <v>596.284408208424</v>
      </c>
      <c r="O348" s="0" t="n">
        <f aca="false">N348*EXP((Inputs!$B$6-Inputs!$B$7-0.5*Inputs!$B$8^2)*$B$2+Inputs!$B$8*SQRT($B$2)*MC_Shocks!M345)</f>
        <v>595.355949785493</v>
      </c>
      <c r="P348" s="0" t="n">
        <f aca="false">O348*EXP((Inputs!$B$6-Inputs!$B$7-0.5*Inputs!$B$8^2)*$B$2+Inputs!$B$8*SQRT($B$2)*MC_Shocks!N345)</f>
        <v>593.712382980618</v>
      </c>
      <c r="Q348" s="0" t="n">
        <f aca="false">P348*EXP((Inputs!$B$6-Inputs!$B$7-0.5*Inputs!$B$8^2)*$B$2+Inputs!$B$8*SQRT($B$2)*MC_Shocks!O345)</f>
        <v>598.073369575122</v>
      </c>
      <c r="R348" s="0" t="n">
        <f aca="false">Q348*EXP((Inputs!$B$6-Inputs!$B$7-0.5*Inputs!$B$8^2)*$B$2+Inputs!$B$8*SQRT($B$2)*MC_Shocks!P345)</f>
        <v>592.12896302193</v>
      </c>
      <c r="S348" s="0" t="n">
        <f aca="false">R348*EXP((Inputs!$B$6-Inputs!$B$7-0.5*Inputs!$B$8^2)*$B$2+Inputs!$B$8*SQRT($B$2)*MC_Shocks!Q345)</f>
        <v>596.806880503814</v>
      </c>
      <c r="T348" s="0" t="n">
        <f aca="false">S348*EXP((Inputs!$B$6-Inputs!$B$7-0.5*Inputs!$B$8^2)*$B$2+Inputs!$B$8*SQRT($B$2)*MC_Shocks!R345)</f>
        <v>604.572655970494</v>
      </c>
      <c r="U348" s="0" t="n">
        <f aca="false">T348*EXP((Inputs!$B$6-Inputs!$B$7-0.5*Inputs!$B$8^2)*$B$2+Inputs!$B$8*SQRT($B$2)*MC_Shocks!S345)</f>
        <v>602.806038915991</v>
      </c>
      <c r="V348" s="0" t="n">
        <f aca="false">U348*EXP((Inputs!$B$6-Inputs!$B$7-0.5*Inputs!$B$8^2)*$B$2+Inputs!$B$8*SQRT($B$2)*MC_Shocks!T345)</f>
        <v>606.784849538957</v>
      </c>
      <c r="W348" s="0" t="n">
        <f aca="false">V348*EXP((Inputs!$B$6-Inputs!$B$7-0.5*Inputs!$B$8^2)*$B$2+Inputs!$B$8*SQRT($B$2)*MC_Shocks!U345)</f>
        <v>605.297343634558</v>
      </c>
      <c r="X348" s="0" t="n">
        <f aca="false">W348*EXP((Inputs!$B$6-Inputs!$B$7-0.5*Inputs!$B$8^2)*$B$2+Inputs!$B$8*SQRT($B$2)*MC_Shocks!V345)</f>
        <v>617.008223067819</v>
      </c>
      <c r="Y348" s="0" t="n">
        <f aca="false">X348*EXP((Inputs!$B$6-Inputs!$B$7-0.5*Inputs!$B$8^2)*$B$2+Inputs!$B$8*SQRT($B$2)*MC_Shocks!W345)</f>
        <v>610.28763595435</v>
      </c>
      <c r="Z348" s="0" t="n">
        <f aca="false">Y348*EXP((Inputs!$B$6-Inputs!$B$7-0.5*Inputs!$B$8^2)*$B$2+Inputs!$B$8*SQRT($B$2)*MC_Shocks!X345)</f>
        <v>607.098730304513</v>
      </c>
      <c r="AA348" s="0" t="n">
        <f aca="false">Z348*EXP((Inputs!$B$6-Inputs!$B$7-0.5*Inputs!$B$8^2)*$B$2+Inputs!$B$8*SQRT($B$2)*MC_Shocks!Y345)</f>
        <v>614.426295975376</v>
      </c>
      <c r="AB348" s="0" t="n">
        <f aca="false">AA348*EXP((Inputs!$B$6-Inputs!$B$7-0.5*Inputs!$B$8^2)*$B$2+Inputs!$B$8*SQRT($B$2)*MC_Shocks!Z345)</f>
        <v>621.735268810579</v>
      </c>
      <c r="AC348" s="0" t="n">
        <f aca="false">AB348*EXP((Inputs!$B$6-Inputs!$B$7-0.5*Inputs!$B$8^2)*$B$2+Inputs!$B$8*SQRT($B$2)*MC_Shocks!AA345)</f>
        <v>613.599660551235</v>
      </c>
      <c r="AD348" s="0" t="n">
        <f aca="false">AC348*EXP((Inputs!$B$6-Inputs!$B$7-0.5*Inputs!$B$8^2)*$B$2+Inputs!$B$8*SQRT($B$2)*MC_Shocks!AB345)</f>
        <v>617.257717116074</v>
      </c>
      <c r="AE348" s="0" t="n">
        <f aca="false">AD348*EXP((Inputs!$B$6-Inputs!$B$7-0.5*Inputs!$B$8^2)*$B$2+Inputs!$B$8*SQRT($B$2)*MC_Shocks!AC345)</f>
        <v>621.414613744777</v>
      </c>
      <c r="AF348" s="0" t="n">
        <f aca="false">AE348*EXP((Inputs!$B$6-Inputs!$B$7-0.5*Inputs!$B$8^2)*$B$2+Inputs!$B$8*SQRT($B$2)*MC_Shocks!AD345)</f>
        <v>632.746168880562</v>
      </c>
      <c r="AG348" s="0" t="n">
        <f aca="false">AF348*EXP((Inputs!$B$6-Inputs!$B$7-0.5*Inputs!$B$8^2)*$B$2+Inputs!$B$8*SQRT($B$2)*MC_Shocks!AE345)</f>
        <v>634.569224600197</v>
      </c>
      <c r="AH348" s="0" t="n">
        <f aca="false">AG348*EXP((Inputs!$B$6-Inputs!$B$7-0.5*Inputs!$B$8^2)*$B$2+Inputs!$B$8*SQRT($B$2)*MC_Shocks!AF345)</f>
        <v>635.776572655272</v>
      </c>
      <c r="AI348" s="0" t="n">
        <f aca="false">AH348*EXP((Inputs!$B$6-Inputs!$B$7-0.5*Inputs!$B$8^2)*$B$2+Inputs!$B$8*SQRT($B$2)*MC_Shocks!AG345)</f>
        <v>632.237775001695</v>
      </c>
      <c r="AJ348" s="0" t="n">
        <f aca="false">AI348*EXP((Inputs!$B$6-Inputs!$B$7-0.5*Inputs!$B$8^2)*$B$2+Inputs!$B$8*SQRT($B$2)*MC_Shocks!AH345)</f>
        <v>639.354268761642</v>
      </c>
      <c r="AK348" s="0" t="n">
        <f aca="false">AJ348*EXP((Inputs!$B$6-Inputs!$B$7-0.5*Inputs!$B$8^2)*$B$2+Inputs!$B$8*SQRT($B$2)*MC_Shocks!AI345)</f>
        <v>647.172850354947</v>
      </c>
      <c r="AL348" s="0" t="n">
        <f aca="false">AK348*EXP((Inputs!$B$6-Inputs!$B$7-0.5*Inputs!$B$8^2)*$B$2+Inputs!$B$8*SQRT($B$2)*MC_Shocks!AJ345)</f>
        <v>644.922577175983</v>
      </c>
      <c r="AM348" s="0" t="n">
        <f aca="false">AL348*EXP((Inputs!$B$6-Inputs!$B$7-0.5*Inputs!$B$8^2)*$B$2+Inputs!$B$8*SQRT($B$2)*MC_Shocks!AK345)</f>
        <v>639.852865039498</v>
      </c>
      <c r="AN348" s="0" t="n">
        <f aca="false">AM348*EXP((Inputs!$B$6-Inputs!$B$7-0.5*Inputs!$B$8^2)*$B$2+Inputs!$B$8*SQRT($B$2)*MC_Shocks!AL345)</f>
        <v>647.938943915032</v>
      </c>
      <c r="AO348" s="0" t="n">
        <f aca="false">AN348*EXP((Inputs!$B$6-Inputs!$B$7-0.5*Inputs!$B$8^2)*$B$2+Inputs!$B$8*SQRT($B$2)*MC_Shocks!AM345)</f>
        <v>642.464259656605</v>
      </c>
      <c r="AP348" s="0" t="n">
        <f aca="false">AO348*EXP((Inputs!$B$6-Inputs!$B$7-0.5*Inputs!$B$8^2)*$B$2+Inputs!$B$8*SQRT($B$2)*MC_Shocks!AN345)</f>
        <v>642.333537745947</v>
      </c>
      <c r="AQ348" s="0" t="n">
        <f aca="false">AP348*EXP((Inputs!$B$6-Inputs!$B$7-0.5*Inputs!$B$8^2)*$B$2+Inputs!$B$8*SQRT($B$2)*MC_Shocks!AO345)</f>
        <v>636.854220741824</v>
      </c>
      <c r="AR348" s="0" t="n">
        <f aca="false">AQ348*EXP((Inputs!$B$6-Inputs!$B$7-0.5*Inputs!$B$8^2)*$B$2+Inputs!$B$8*SQRT($B$2)*MC_Shocks!AP345)</f>
        <v>637.26919195876</v>
      </c>
      <c r="AS348" s="0" t="n">
        <f aca="false">AR348*EXP((Inputs!$B$6-Inputs!$B$7-0.5*Inputs!$B$8^2)*$B$2+Inputs!$B$8*SQRT($B$2)*MC_Shocks!AQ345)</f>
        <v>650.210150868556</v>
      </c>
      <c r="AT348" s="0" t="n">
        <f aca="false">AS348*EXP((Inputs!$B$6-Inputs!$B$7-0.5*Inputs!$B$8^2)*$B$2+Inputs!$B$8*SQRT($B$2)*MC_Shocks!AR345)</f>
        <v>651.055894972273</v>
      </c>
      <c r="AU348" s="0" t="n">
        <f aca="false">AT348*EXP((Inputs!$B$6-Inputs!$B$7-0.5*Inputs!$B$8^2)*$B$2+Inputs!$B$8*SQRT($B$2)*MC_Shocks!AS345)</f>
        <v>645.664324272585</v>
      </c>
      <c r="AV348" s="0" t="n">
        <f aca="false">AU348*EXP((Inputs!$B$6-Inputs!$B$7-0.5*Inputs!$B$8^2)*$B$2+Inputs!$B$8*SQRT($B$2)*MC_Shocks!AT345)</f>
        <v>650.319725198984</v>
      </c>
      <c r="AW348" s="0" t="n">
        <f aca="false">AV348*EXP((Inputs!$B$6-Inputs!$B$7-0.5*Inputs!$B$8^2)*$B$2+Inputs!$B$8*SQRT($B$2)*MC_Shocks!AU345)</f>
        <v>652.385839684315</v>
      </c>
      <c r="AX348" s="0" t="n">
        <f aca="false">AW348*EXP((Inputs!$B$6-Inputs!$B$7-0.5*Inputs!$B$8^2)*$B$2+Inputs!$B$8*SQRT($B$2)*MC_Shocks!AV345)</f>
        <v>653.359656612739</v>
      </c>
      <c r="AY348" s="0" t="n">
        <f aca="false">AX348*EXP((Inputs!$B$6-Inputs!$B$7-0.5*Inputs!$B$8^2)*$B$2+Inputs!$B$8*SQRT($B$2)*MC_Shocks!AW345)</f>
        <v>668.625298752349</v>
      </c>
      <c r="AZ348" s="0" t="n">
        <f aca="false">AY348*EXP((Inputs!$B$6-Inputs!$B$7-0.5*Inputs!$B$8^2)*$B$2+Inputs!$B$8*SQRT($B$2)*MC_Shocks!AX345)</f>
        <v>659.880926454861</v>
      </c>
      <c r="BA348" s="0" t="n">
        <f aca="false">AZ348*EXP((Inputs!$B$6-Inputs!$B$7-0.5*Inputs!$B$8^2)*$B$2+Inputs!$B$8*SQRT($B$2)*MC_Shocks!AY345)</f>
        <v>664.67906164676</v>
      </c>
      <c r="BB348" s="0" t="n">
        <f aca="false">BA348*EXP((Inputs!$B$6-Inputs!$B$7-0.5*Inputs!$B$8^2)*$B$2+Inputs!$B$8*SQRT($B$2)*MC_Shocks!AZ345)</f>
        <v>662.080174657595</v>
      </c>
      <c r="BC348" s="0" t="n">
        <f aca="false">BB348*EXP((Inputs!$B$6-Inputs!$B$7-0.5*Inputs!$B$8^2)*$B$2+Inputs!$B$8*SQRT($B$2)*MC_Shocks!BA345)</f>
        <v>662.598206303543</v>
      </c>
      <c r="BD348" s="0" t="n">
        <f aca="false">BC348*EXP((Inputs!$B$6-Inputs!$B$7-0.5*Inputs!$B$8^2)*$B$2+Inputs!$B$8*SQRT($B$2)*MC_Shocks!BB345)</f>
        <v>656.082450390546</v>
      </c>
      <c r="BE348" s="0" t="n">
        <f aca="false">BD348*EXP((Inputs!$B$6-Inputs!$B$7-0.5*Inputs!$B$8^2)*$B$2+Inputs!$B$8*SQRT($B$2)*MC_Shocks!BC345)</f>
        <v>654.034150482901</v>
      </c>
      <c r="BF348" s="0" t="n">
        <f aca="false">BE348*EXP((Inputs!$B$6-Inputs!$B$7-0.5*Inputs!$B$8^2)*$B$2+Inputs!$B$8*SQRT($B$2)*MC_Shocks!BD345)</f>
        <v>655.315986046814</v>
      </c>
      <c r="BG348" s="0" t="n">
        <f aca="false">BF348*EXP((Inputs!$B$6-Inputs!$B$7-0.5*Inputs!$B$8^2)*$B$2+Inputs!$B$8*SQRT($B$2)*MC_Shocks!BE345)</f>
        <v>660.039768714818</v>
      </c>
      <c r="BH348" s="0" t="n">
        <f aca="false">BG348*EXP((Inputs!$B$6-Inputs!$B$7-0.5*Inputs!$B$8^2)*$B$2+Inputs!$B$8*SQRT($B$2)*MC_Shocks!BF345)</f>
        <v>655.937229787801</v>
      </c>
      <c r="BI348" s="0" t="n">
        <f aca="false">BH348*EXP((Inputs!$B$6-Inputs!$B$7-0.5*Inputs!$B$8^2)*$B$2+Inputs!$B$8*SQRT($B$2)*MC_Shocks!BG345)</f>
        <v>665.82133084672</v>
      </c>
      <c r="BJ348" s="0" t="n">
        <f aca="false">BI348*EXP((Inputs!$B$6-Inputs!$B$7-0.5*Inputs!$B$8^2)*$B$2+Inputs!$B$8*SQRT($B$2)*MC_Shocks!BH345)</f>
        <v>662.480992419252</v>
      </c>
      <c r="BK348" s="0" t="n">
        <f aca="false">BJ348*EXP((Inputs!$B$6-Inputs!$B$7-0.5*Inputs!$B$8^2)*$B$2+Inputs!$B$8*SQRT($B$2)*MC_Shocks!BI345)</f>
        <v>668.345244833444</v>
      </c>
      <c r="BL348" s="0" t="n">
        <f aca="false">BK348*EXP((Inputs!$B$6-Inputs!$B$7-0.5*Inputs!$B$8^2)*$B$2+Inputs!$B$8*SQRT($B$2)*MC_Shocks!BJ345)</f>
        <v>661.800985029167</v>
      </c>
      <c r="BM348" s="0" t="n">
        <f aca="false">BL348*EXP((Inputs!$B$6-Inputs!$B$7-0.5*Inputs!$B$8^2)*$B$2+Inputs!$B$8*SQRT($B$2)*MC_Shocks!BK345)</f>
        <v>661.017046604368</v>
      </c>
      <c r="BN348" s="0" t="n">
        <f aca="false">AVERAGE(C348:BM348)</f>
        <v>625.865809453305</v>
      </c>
      <c r="BO348" s="0" t="n">
        <f aca="false">MAX(B348:BM348)</f>
        <v>668.625298752349</v>
      </c>
      <c r="BP348" s="0" t="n">
        <f aca="false">MAX(BM348-Inputs!$B$4,0)</f>
        <v>86.0170466043676</v>
      </c>
      <c r="BQ348" s="0" t="n">
        <f aca="false">MAX(Inputs!$B$4-BM348,0)</f>
        <v>0</v>
      </c>
      <c r="BR348" s="0" t="n">
        <f aca="false">MAX(BN348-Inputs!$B$4,0)</f>
        <v>50.8658094533052</v>
      </c>
      <c r="BS348" s="0" t="n">
        <f aca="false">IF(BO348&gt;=Inputs!$B$9,0,MAX(BM348-Inputs!$B$4,0))</f>
        <v>0</v>
      </c>
    </row>
    <row r="349" customFormat="false" ht="15" hidden="false" customHeight="false" outlineLevel="0" collapsed="false">
      <c r="A349" s="0" t="n">
        <v>345</v>
      </c>
      <c r="B349" s="0" t="n">
        <f aca="false">Inputs!$B$3</f>
        <v>574.788024902344</v>
      </c>
      <c r="C349" s="0" t="n">
        <f aca="false">B349*EXP((Inputs!$B$6-Inputs!$B$7-0.5*Inputs!$B$8^2)*$B$2+Inputs!$B$8*SQRT($B$2)*MC_Shocks!A346)</f>
        <v>571.912403823051</v>
      </c>
      <c r="D349" s="0" t="n">
        <f aca="false">C349*EXP((Inputs!$B$6-Inputs!$B$7-0.5*Inputs!$B$8^2)*$B$2+Inputs!$B$8*SQRT($B$2)*MC_Shocks!B346)</f>
        <v>571.594459555106</v>
      </c>
      <c r="E349" s="0" t="n">
        <f aca="false">D349*EXP((Inputs!$B$6-Inputs!$B$7-0.5*Inputs!$B$8^2)*$B$2+Inputs!$B$8*SQRT($B$2)*MC_Shocks!C346)</f>
        <v>579.650664776172</v>
      </c>
      <c r="F349" s="0" t="n">
        <f aca="false">E349*EXP((Inputs!$B$6-Inputs!$B$7-0.5*Inputs!$B$8^2)*$B$2+Inputs!$B$8*SQRT($B$2)*MC_Shocks!D346)</f>
        <v>583.677193154994</v>
      </c>
      <c r="G349" s="0" t="n">
        <f aca="false">F349*EXP((Inputs!$B$6-Inputs!$B$7-0.5*Inputs!$B$8^2)*$B$2+Inputs!$B$8*SQRT($B$2)*MC_Shocks!E346)</f>
        <v>580.626891868795</v>
      </c>
      <c r="H349" s="0" t="n">
        <f aca="false">G349*EXP((Inputs!$B$6-Inputs!$B$7-0.5*Inputs!$B$8^2)*$B$2+Inputs!$B$8*SQRT($B$2)*MC_Shocks!F346)</f>
        <v>579.914466732038</v>
      </c>
      <c r="I349" s="0" t="n">
        <f aca="false">H349*EXP((Inputs!$B$6-Inputs!$B$7-0.5*Inputs!$B$8^2)*$B$2+Inputs!$B$8*SQRT($B$2)*MC_Shocks!G346)</f>
        <v>574.560960615807</v>
      </c>
      <c r="J349" s="0" t="n">
        <f aca="false">I349*EXP((Inputs!$B$6-Inputs!$B$7-0.5*Inputs!$B$8^2)*$B$2+Inputs!$B$8*SQRT($B$2)*MC_Shocks!H346)</f>
        <v>572.779810924682</v>
      </c>
      <c r="K349" s="0" t="n">
        <f aca="false">J349*EXP((Inputs!$B$6-Inputs!$B$7-0.5*Inputs!$B$8^2)*$B$2+Inputs!$B$8*SQRT($B$2)*MC_Shocks!I346)</f>
        <v>577.24368295403</v>
      </c>
      <c r="L349" s="0" t="n">
        <f aca="false">K349*EXP((Inputs!$B$6-Inputs!$B$7-0.5*Inputs!$B$8^2)*$B$2+Inputs!$B$8*SQRT($B$2)*MC_Shocks!J346)</f>
        <v>580.955393367014</v>
      </c>
      <c r="M349" s="0" t="n">
        <f aca="false">L349*EXP((Inputs!$B$6-Inputs!$B$7-0.5*Inputs!$B$8^2)*$B$2+Inputs!$B$8*SQRT($B$2)*MC_Shocks!K346)</f>
        <v>580.536029980017</v>
      </c>
      <c r="N349" s="0" t="n">
        <f aca="false">M349*EXP((Inputs!$B$6-Inputs!$B$7-0.5*Inputs!$B$8^2)*$B$2+Inputs!$B$8*SQRT($B$2)*MC_Shocks!L346)</f>
        <v>591.34725416935</v>
      </c>
      <c r="O349" s="0" t="n">
        <f aca="false">N349*EXP((Inputs!$B$6-Inputs!$B$7-0.5*Inputs!$B$8^2)*$B$2+Inputs!$B$8*SQRT($B$2)*MC_Shocks!M346)</f>
        <v>583.603838492929</v>
      </c>
      <c r="P349" s="0" t="n">
        <f aca="false">O349*EXP((Inputs!$B$6-Inputs!$B$7-0.5*Inputs!$B$8^2)*$B$2+Inputs!$B$8*SQRT($B$2)*MC_Shocks!N346)</f>
        <v>581.617120094169</v>
      </c>
      <c r="Q349" s="0" t="n">
        <f aca="false">P349*EXP((Inputs!$B$6-Inputs!$B$7-0.5*Inputs!$B$8^2)*$B$2+Inputs!$B$8*SQRT($B$2)*MC_Shocks!O346)</f>
        <v>576.037447798458</v>
      </c>
      <c r="R349" s="0" t="n">
        <f aca="false">Q349*EXP((Inputs!$B$6-Inputs!$B$7-0.5*Inputs!$B$8^2)*$B$2+Inputs!$B$8*SQRT($B$2)*MC_Shocks!P346)</f>
        <v>583.360803716625</v>
      </c>
      <c r="S349" s="0" t="n">
        <f aca="false">R349*EXP((Inputs!$B$6-Inputs!$B$7-0.5*Inputs!$B$8^2)*$B$2+Inputs!$B$8*SQRT($B$2)*MC_Shocks!Q346)</f>
        <v>577.684059916826</v>
      </c>
      <c r="T349" s="0" t="n">
        <f aca="false">S349*EXP((Inputs!$B$6-Inputs!$B$7-0.5*Inputs!$B$8^2)*$B$2+Inputs!$B$8*SQRT($B$2)*MC_Shocks!R346)</f>
        <v>567.601191238293</v>
      </c>
      <c r="U349" s="0" t="n">
        <f aca="false">T349*EXP((Inputs!$B$6-Inputs!$B$7-0.5*Inputs!$B$8^2)*$B$2+Inputs!$B$8*SQRT($B$2)*MC_Shocks!S346)</f>
        <v>573.63416400039</v>
      </c>
      <c r="V349" s="0" t="n">
        <f aca="false">U349*EXP((Inputs!$B$6-Inputs!$B$7-0.5*Inputs!$B$8^2)*$B$2+Inputs!$B$8*SQRT($B$2)*MC_Shocks!T346)</f>
        <v>570.188310494946</v>
      </c>
      <c r="W349" s="0" t="n">
        <f aca="false">V349*EXP((Inputs!$B$6-Inputs!$B$7-0.5*Inputs!$B$8^2)*$B$2+Inputs!$B$8*SQRT($B$2)*MC_Shocks!U346)</f>
        <v>570.237076548735</v>
      </c>
      <c r="X349" s="0" t="n">
        <f aca="false">W349*EXP((Inputs!$B$6-Inputs!$B$7-0.5*Inputs!$B$8^2)*$B$2+Inputs!$B$8*SQRT($B$2)*MC_Shocks!V346)</f>
        <v>577.321012503761</v>
      </c>
      <c r="Y349" s="0" t="n">
        <f aca="false">X349*EXP((Inputs!$B$6-Inputs!$B$7-0.5*Inputs!$B$8^2)*$B$2+Inputs!$B$8*SQRT($B$2)*MC_Shocks!W346)</f>
        <v>575.122325226982</v>
      </c>
      <c r="Z349" s="0" t="n">
        <f aca="false">Y349*EXP((Inputs!$B$6-Inputs!$B$7-0.5*Inputs!$B$8^2)*$B$2+Inputs!$B$8*SQRT($B$2)*MC_Shocks!X346)</f>
        <v>571.385517432415</v>
      </c>
      <c r="AA349" s="0" t="n">
        <f aca="false">Z349*EXP((Inputs!$B$6-Inputs!$B$7-0.5*Inputs!$B$8^2)*$B$2+Inputs!$B$8*SQRT($B$2)*MC_Shocks!Y346)</f>
        <v>574.170956108458</v>
      </c>
      <c r="AB349" s="0" t="n">
        <f aca="false">AA349*EXP((Inputs!$B$6-Inputs!$B$7-0.5*Inputs!$B$8^2)*$B$2+Inputs!$B$8*SQRT($B$2)*MC_Shocks!Z346)</f>
        <v>568.938499115279</v>
      </c>
      <c r="AC349" s="0" t="n">
        <f aca="false">AB349*EXP((Inputs!$B$6-Inputs!$B$7-0.5*Inputs!$B$8^2)*$B$2+Inputs!$B$8*SQRT($B$2)*MC_Shocks!AA346)</f>
        <v>576.565551458622</v>
      </c>
      <c r="AD349" s="0" t="n">
        <f aca="false">AC349*EXP((Inputs!$B$6-Inputs!$B$7-0.5*Inputs!$B$8^2)*$B$2+Inputs!$B$8*SQRT($B$2)*MC_Shocks!AB346)</f>
        <v>583.498107906776</v>
      </c>
      <c r="AE349" s="0" t="n">
        <f aca="false">AD349*EXP((Inputs!$B$6-Inputs!$B$7-0.5*Inputs!$B$8^2)*$B$2+Inputs!$B$8*SQRT($B$2)*MC_Shocks!AC346)</f>
        <v>582.921142116546</v>
      </c>
      <c r="AF349" s="0" t="n">
        <f aca="false">AE349*EXP((Inputs!$B$6-Inputs!$B$7-0.5*Inputs!$B$8^2)*$B$2+Inputs!$B$8*SQRT($B$2)*MC_Shocks!AD346)</f>
        <v>582.858742172272</v>
      </c>
      <c r="AG349" s="0" t="n">
        <f aca="false">AF349*EXP((Inputs!$B$6-Inputs!$B$7-0.5*Inputs!$B$8^2)*$B$2+Inputs!$B$8*SQRT($B$2)*MC_Shocks!AE346)</f>
        <v>586.236762472722</v>
      </c>
      <c r="AH349" s="0" t="n">
        <f aca="false">AG349*EXP((Inputs!$B$6-Inputs!$B$7-0.5*Inputs!$B$8^2)*$B$2+Inputs!$B$8*SQRT($B$2)*MC_Shocks!AF346)</f>
        <v>582.538679695782</v>
      </c>
      <c r="AI349" s="0" t="n">
        <f aca="false">AH349*EXP((Inputs!$B$6-Inputs!$B$7-0.5*Inputs!$B$8^2)*$B$2+Inputs!$B$8*SQRT($B$2)*MC_Shocks!AG346)</f>
        <v>580.145161098709</v>
      </c>
      <c r="AJ349" s="0" t="n">
        <f aca="false">AI349*EXP((Inputs!$B$6-Inputs!$B$7-0.5*Inputs!$B$8^2)*$B$2+Inputs!$B$8*SQRT($B$2)*MC_Shocks!AH346)</f>
        <v>576.263541816048</v>
      </c>
      <c r="AK349" s="0" t="n">
        <f aca="false">AJ349*EXP((Inputs!$B$6-Inputs!$B$7-0.5*Inputs!$B$8^2)*$B$2+Inputs!$B$8*SQRT($B$2)*MC_Shocks!AI346)</f>
        <v>576.881145440655</v>
      </c>
      <c r="AL349" s="0" t="n">
        <f aca="false">AK349*EXP((Inputs!$B$6-Inputs!$B$7-0.5*Inputs!$B$8^2)*$B$2+Inputs!$B$8*SQRT($B$2)*MC_Shocks!AJ346)</f>
        <v>574.184251322694</v>
      </c>
      <c r="AM349" s="0" t="n">
        <f aca="false">AL349*EXP((Inputs!$B$6-Inputs!$B$7-0.5*Inputs!$B$8^2)*$B$2+Inputs!$B$8*SQRT($B$2)*MC_Shocks!AK346)</f>
        <v>576.272128434875</v>
      </c>
      <c r="AN349" s="0" t="n">
        <f aca="false">AM349*EXP((Inputs!$B$6-Inputs!$B$7-0.5*Inputs!$B$8^2)*$B$2+Inputs!$B$8*SQRT($B$2)*MC_Shocks!AL346)</f>
        <v>567.012561902691</v>
      </c>
      <c r="AO349" s="0" t="n">
        <f aca="false">AN349*EXP((Inputs!$B$6-Inputs!$B$7-0.5*Inputs!$B$8^2)*$B$2+Inputs!$B$8*SQRT($B$2)*MC_Shocks!AM346)</f>
        <v>570.733103030353</v>
      </c>
      <c r="AP349" s="0" t="n">
        <f aca="false">AO349*EXP((Inputs!$B$6-Inputs!$B$7-0.5*Inputs!$B$8^2)*$B$2+Inputs!$B$8*SQRT($B$2)*MC_Shocks!AN346)</f>
        <v>561.333254375844</v>
      </c>
      <c r="AQ349" s="0" t="n">
        <f aca="false">AP349*EXP((Inputs!$B$6-Inputs!$B$7-0.5*Inputs!$B$8^2)*$B$2+Inputs!$B$8*SQRT($B$2)*MC_Shocks!AO346)</f>
        <v>561.230855757842</v>
      </c>
      <c r="AR349" s="0" t="n">
        <f aca="false">AQ349*EXP((Inputs!$B$6-Inputs!$B$7-0.5*Inputs!$B$8^2)*$B$2+Inputs!$B$8*SQRT($B$2)*MC_Shocks!AP346)</f>
        <v>567.441993706388</v>
      </c>
      <c r="AS349" s="0" t="n">
        <f aca="false">AR349*EXP((Inputs!$B$6-Inputs!$B$7-0.5*Inputs!$B$8^2)*$B$2+Inputs!$B$8*SQRT($B$2)*MC_Shocks!AQ346)</f>
        <v>561.369839078638</v>
      </c>
      <c r="AT349" s="0" t="n">
        <f aca="false">AS349*EXP((Inputs!$B$6-Inputs!$B$7-0.5*Inputs!$B$8^2)*$B$2+Inputs!$B$8*SQRT($B$2)*MC_Shocks!AR346)</f>
        <v>560.862341545041</v>
      </c>
      <c r="AU349" s="0" t="n">
        <f aca="false">AT349*EXP((Inputs!$B$6-Inputs!$B$7-0.5*Inputs!$B$8^2)*$B$2+Inputs!$B$8*SQRT($B$2)*MC_Shocks!AS346)</f>
        <v>557.140742964007</v>
      </c>
      <c r="AV349" s="0" t="n">
        <f aca="false">AU349*EXP((Inputs!$B$6-Inputs!$B$7-0.5*Inputs!$B$8^2)*$B$2+Inputs!$B$8*SQRT($B$2)*MC_Shocks!AT346)</f>
        <v>551.809796225301</v>
      </c>
      <c r="AW349" s="0" t="n">
        <f aca="false">AV349*EXP((Inputs!$B$6-Inputs!$B$7-0.5*Inputs!$B$8^2)*$B$2+Inputs!$B$8*SQRT($B$2)*MC_Shocks!AU346)</f>
        <v>550.384296054502</v>
      </c>
      <c r="AX349" s="0" t="n">
        <f aca="false">AW349*EXP((Inputs!$B$6-Inputs!$B$7-0.5*Inputs!$B$8^2)*$B$2+Inputs!$B$8*SQRT($B$2)*MC_Shocks!AV346)</f>
        <v>553.028371862533</v>
      </c>
      <c r="AY349" s="0" t="n">
        <f aca="false">AX349*EXP((Inputs!$B$6-Inputs!$B$7-0.5*Inputs!$B$8^2)*$B$2+Inputs!$B$8*SQRT($B$2)*MC_Shocks!AW346)</f>
        <v>548.816058514738</v>
      </c>
      <c r="AZ349" s="0" t="n">
        <f aca="false">AY349*EXP((Inputs!$B$6-Inputs!$B$7-0.5*Inputs!$B$8^2)*$B$2+Inputs!$B$8*SQRT($B$2)*MC_Shocks!AX346)</f>
        <v>548.864539940915</v>
      </c>
      <c r="BA349" s="0" t="n">
        <f aca="false">AZ349*EXP((Inputs!$B$6-Inputs!$B$7-0.5*Inputs!$B$8^2)*$B$2+Inputs!$B$8*SQRT($B$2)*MC_Shocks!AY346)</f>
        <v>545.937836026915</v>
      </c>
      <c r="BB349" s="0" t="n">
        <f aca="false">BA349*EXP((Inputs!$B$6-Inputs!$B$7-0.5*Inputs!$B$8^2)*$B$2+Inputs!$B$8*SQRT($B$2)*MC_Shocks!AZ346)</f>
        <v>555.397961286511</v>
      </c>
      <c r="BC349" s="0" t="n">
        <f aca="false">BB349*EXP((Inputs!$B$6-Inputs!$B$7-0.5*Inputs!$B$8^2)*$B$2+Inputs!$B$8*SQRT($B$2)*MC_Shocks!BA346)</f>
        <v>553.484275952971</v>
      </c>
      <c r="BD349" s="0" t="n">
        <f aca="false">BC349*EXP((Inputs!$B$6-Inputs!$B$7-0.5*Inputs!$B$8^2)*$B$2+Inputs!$B$8*SQRT($B$2)*MC_Shocks!BB346)</f>
        <v>556.347749510648</v>
      </c>
      <c r="BE349" s="0" t="n">
        <f aca="false">BD349*EXP((Inputs!$B$6-Inputs!$B$7-0.5*Inputs!$B$8^2)*$B$2+Inputs!$B$8*SQRT($B$2)*MC_Shocks!BC346)</f>
        <v>549.150332861547</v>
      </c>
      <c r="BF349" s="0" t="n">
        <f aca="false">BE349*EXP((Inputs!$B$6-Inputs!$B$7-0.5*Inputs!$B$8^2)*$B$2+Inputs!$B$8*SQRT($B$2)*MC_Shocks!BD346)</f>
        <v>546.494167157066</v>
      </c>
      <c r="BG349" s="0" t="n">
        <f aca="false">BF349*EXP((Inputs!$B$6-Inputs!$B$7-0.5*Inputs!$B$8^2)*$B$2+Inputs!$B$8*SQRT($B$2)*MC_Shocks!BE346)</f>
        <v>545.506750481475</v>
      </c>
      <c r="BH349" s="0" t="n">
        <f aca="false">BG349*EXP((Inputs!$B$6-Inputs!$B$7-0.5*Inputs!$B$8^2)*$B$2+Inputs!$B$8*SQRT($B$2)*MC_Shocks!BF346)</f>
        <v>543.457566807413</v>
      </c>
      <c r="BI349" s="0" t="n">
        <f aca="false">BH349*EXP((Inputs!$B$6-Inputs!$B$7-0.5*Inputs!$B$8^2)*$B$2+Inputs!$B$8*SQRT($B$2)*MC_Shocks!BG346)</f>
        <v>547.83083805094</v>
      </c>
      <c r="BJ349" s="0" t="n">
        <f aca="false">BI349*EXP((Inputs!$B$6-Inputs!$B$7-0.5*Inputs!$B$8^2)*$B$2+Inputs!$B$8*SQRT($B$2)*MC_Shocks!BH346)</f>
        <v>540.872537287141</v>
      </c>
      <c r="BK349" s="0" t="n">
        <f aca="false">BJ349*EXP((Inputs!$B$6-Inputs!$B$7-0.5*Inputs!$B$8^2)*$B$2+Inputs!$B$8*SQRT($B$2)*MC_Shocks!BI346)</f>
        <v>532.445480988017</v>
      </c>
      <c r="BL349" s="0" t="n">
        <f aca="false">BK349*EXP((Inputs!$B$6-Inputs!$B$7-0.5*Inputs!$B$8^2)*$B$2+Inputs!$B$8*SQRT($B$2)*MC_Shocks!BJ346)</f>
        <v>530.838519924415</v>
      </c>
      <c r="BM349" s="0" t="n">
        <f aca="false">BL349*EXP((Inputs!$B$6-Inputs!$B$7-0.5*Inputs!$B$8^2)*$B$2+Inputs!$B$8*SQRT($B$2)*MC_Shocks!BK346)</f>
        <v>524.232656979676</v>
      </c>
      <c r="BN349" s="0" t="n">
        <f aca="false">AVERAGE(C349:BM349)</f>
        <v>566.763352012993</v>
      </c>
      <c r="BO349" s="0" t="n">
        <f aca="false">MAX(B349:BM349)</f>
        <v>591.34725416935</v>
      </c>
      <c r="BP349" s="0" t="n">
        <f aca="false">MAX(BM349-Inputs!$B$4,0)</f>
        <v>0</v>
      </c>
      <c r="BQ349" s="0" t="n">
        <f aca="false">MAX(Inputs!$B$4-BM349,0)</f>
        <v>50.7673430203244</v>
      </c>
      <c r="BR349" s="0" t="n">
        <f aca="false">MAX(BN349-Inputs!$B$4,0)</f>
        <v>0</v>
      </c>
      <c r="BS349" s="0" t="n">
        <f aca="false">IF(BO349&gt;=Inputs!$B$9,0,MAX(BM349-Inputs!$B$4,0))</f>
        <v>0</v>
      </c>
    </row>
    <row r="350" customFormat="false" ht="15" hidden="false" customHeight="false" outlineLevel="0" collapsed="false">
      <c r="A350" s="0" t="n">
        <v>346</v>
      </c>
      <c r="B350" s="0" t="n">
        <f aca="false">Inputs!$B$3</f>
        <v>574.788024902344</v>
      </c>
      <c r="C350" s="0" t="n">
        <f aca="false">B350*EXP((Inputs!$B$6-Inputs!$B$7-0.5*Inputs!$B$8^2)*$B$2+Inputs!$B$8*SQRT($B$2)*MC_Shocks!A347)</f>
        <v>577.443544198119</v>
      </c>
      <c r="D350" s="0" t="n">
        <f aca="false">C350*EXP((Inputs!$B$6-Inputs!$B$7-0.5*Inputs!$B$8^2)*$B$2+Inputs!$B$8*SQRT($B$2)*MC_Shocks!B347)</f>
        <v>581.16137792265</v>
      </c>
      <c r="E350" s="0" t="n">
        <f aca="false">D350*EXP((Inputs!$B$6-Inputs!$B$7-0.5*Inputs!$B$8^2)*$B$2+Inputs!$B$8*SQRT($B$2)*MC_Shocks!C347)</f>
        <v>581.027536343505</v>
      </c>
      <c r="F350" s="0" t="n">
        <f aca="false">E350*EXP((Inputs!$B$6-Inputs!$B$7-0.5*Inputs!$B$8^2)*$B$2+Inputs!$B$8*SQRT($B$2)*MC_Shocks!D347)</f>
        <v>579.080851602416</v>
      </c>
      <c r="G350" s="0" t="n">
        <f aca="false">F350*EXP((Inputs!$B$6-Inputs!$B$7-0.5*Inputs!$B$8^2)*$B$2+Inputs!$B$8*SQRT($B$2)*MC_Shocks!E347)</f>
        <v>580.948386096293</v>
      </c>
      <c r="H350" s="0" t="n">
        <f aca="false">G350*EXP((Inputs!$B$6-Inputs!$B$7-0.5*Inputs!$B$8^2)*$B$2+Inputs!$B$8*SQRT($B$2)*MC_Shocks!F347)</f>
        <v>578.52985344924</v>
      </c>
      <c r="I350" s="0" t="n">
        <f aca="false">H350*EXP((Inputs!$B$6-Inputs!$B$7-0.5*Inputs!$B$8^2)*$B$2+Inputs!$B$8*SQRT($B$2)*MC_Shocks!G347)</f>
        <v>577.179841778981</v>
      </c>
      <c r="J350" s="0" t="n">
        <f aca="false">I350*EXP((Inputs!$B$6-Inputs!$B$7-0.5*Inputs!$B$8^2)*$B$2+Inputs!$B$8*SQRT($B$2)*MC_Shocks!H347)</f>
        <v>581.823861554364</v>
      </c>
      <c r="K350" s="0" t="n">
        <f aca="false">J350*EXP((Inputs!$B$6-Inputs!$B$7-0.5*Inputs!$B$8^2)*$B$2+Inputs!$B$8*SQRT($B$2)*MC_Shocks!I347)</f>
        <v>579.488907734207</v>
      </c>
      <c r="L350" s="0" t="n">
        <f aca="false">K350*EXP((Inputs!$B$6-Inputs!$B$7-0.5*Inputs!$B$8^2)*$B$2+Inputs!$B$8*SQRT($B$2)*MC_Shocks!J347)</f>
        <v>575.587071218405</v>
      </c>
      <c r="M350" s="0" t="n">
        <f aca="false">L350*EXP((Inputs!$B$6-Inputs!$B$7-0.5*Inputs!$B$8^2)*$B$2+Inputs!$B$8*SQRT($B$2)*MC_Shocks!K347)</f>
        <v>574.858878323045</v>
      </c>
      <c r="N350" s="0" t="n">
        <f aca="false">M350*EXP((Inputs!$B$6-Inputs!$B$7-0.5*Inputs!$B$8^2)*$B$2+Inputs!$B$8*SQRT($B$2)*MC_Shocks!L347)</f>
        <v>569.680112389485</v>
      </c>
      <c r="O350" s="0" t="n">
        <f aca="false">N350*EXP((Inputs!$B$6-Inputs!$B$7-0.5*Inputs!$B$8^2)*$B$2+Inputs!$B$8*SQRT($B$2)*MC_Shocks!M347)</f>
        <v>575.262777912133</v>
      </c>
      <c r="P350" s="0" t="n">
        <f aca="false">O350*EXP((Inputs!$B$6-Inputs!$B$7-0.5*Inputs!$B$8^2)*$B$2+Inputs!$B$8*SQRT($B$2)*MC_Shocks!N347)</f>
        <v>573.185292328899</v>
      </c>
      <c r="Q350" s="0" t="n">
        <f aca="false">P350*EXP((Inputs!$B$6-Inputs!$B$7-0.5*Inputs!$B$8^2)*$B$2+Inputs!$B$8*SQRT($B$2)*MC_Shocks!O347)</f>
        <v>578.585976698098</v>
      </c>
      <c r="R350" s="0" t="n">
        <f aca="false">Q350*EXP((Inputs!$B$6-Inputs!$B$7-0.5*Inputs!$B$8^2)*$B$2+Inputs!$B$8*SQRT($B$2)*MC_Shocks!P347)</f>
        <v>583.777225752248</v>
      </c>
      <c r="S350" s="0" t="n">
        <f aca="false">R350*EXP((Inputs!$B$6-Inputs!$B$7-0.5*Inputs!$B$8^2)*$B$2+Inputs!$B$8*SQRT($B$2)*MC_Shocks!Q347)</f>
        <v>586.761787908458</v>
      </c>
      <c r="T350" s="0" t="n">
        <f aca="false">S350*EXP((Inputs!$B$6-Inputs!$B$7-0.5*Inputs!$B$8^2)*$B$2+Inputs!$B$8*SQRT($B$2)*MC_Shocks!R347)</f>
        <v>591.219042540188</v>
      </c>
      <c r="U350" s="0" t="n">
        <f aca="false">T350*EXP((Inputs!$B$6-Inputs!$B$7-0.5*Inputs!$B$8^2)*$B$2+Inputs!$B$8*SQRT($B$2)*MC_Shocks!S347)</f>
        <v>593.850815973439</v>
      </c>
      <c r="V350" s="0" t="n">
        <f aca="false">U350*EXP((Inputs!$B$6-Inputs!$B$7-0.5*Inputs!$B$8^2)*$B$2+Inputs!$B$8*SQRT($B$2)*MC_Shocks!T347)</f>
        <v>594.916649009098</v>
      </c>
      <c r="W350" s="0" t="n">
        <f aca="false">V350*EXP((Inputs!$B$6-Inputs!$B$7-0.5*Inputs!$B$8^2)*$B$2+Inputs!$B$8*SQRT($B$2)*MC_Shocks!U347)</f>
        <v>591.034578334286</v>
      </c>
      <c r="X350" s="0" t="n">
        <f aca="false">W350*EXP((Inputs!$B$6-Inputs!$B$7-0.5*Inputs!$B$8^2)*$B$2+Inputs!$B$8*SQRT($B$2)*MC_Shocks!V347)</f>
        <v>592.598197653408</v>
      </c>
      <c r="Y350" s="0" t="n">
        <f aca="false">X350*EXP((Inputs!$B$6-Inputs!$B$7-0.5*Inputs!$B$8^2)*$B$2+Inputs!$B$8*SQRT($B$2)*MC_Shocks!W347)</f>
        <v>600.156004122533</v>
      </c>
      <c r="Z350" s="0" t="n">
        <f aca="false">Y350*EXP((Inputs!$B$6-Inputs!$B$7-0.5*Inputs!$B$8^2)*$B$2+Inputs!$B$8*SQRT($B$2)*MC_Shocks!X347)</f>
        <v>594.808700607095</v>
      </c>
      <c r="AA350" s="0" t="n">
        <f aca="false">Z350*EXP((Inputs!$B$6-Inputs!$B$7-0.5*Inputs!$B$8^2)*$B$2+Inputs!$B$8*SQRT($B$2)*MC_Shocks!Y347)</f>
        <v>598.828216601566</v>
      </c>
      <c r="AB350" s="0" t="n">
        <f aca="false">AA350*EXP((Inputs!$B$6-Inputs!$B$7-0.5*Inputs!$B$8^2)*$B$2+Inputs!$B$8*SQRT($B$2)*MC_Shocks!Z347)</f>
        <v>599.163746931091</v>
      </c>
      <c r="AC350" s="0" t="n">
        <f aca="false">AB350*EXP((Inputs!$B$6-Inputs!$B$7-0.5*Inputs!$B$8^2)*$B$2+Inputs!$B$8*SQRT($B$2)*MC_Shocks!AA347)</f>
        <v>597.101370583682</v>
      </c>
      <c r="AD350" s="0" t="n">
        <f aca="false">AC350*EXP((Inputs!$B$6-Inputs!$B$7-0.5*Inputs!$B$8^2)*$B$2+Inputs!$B$8*SQRT($B$2)*MC_Shocks!AB347)</f>
        <v>596.212844529355</v>
      </c>
      <c r="AE350" s="0" t="n">
        <f aca="false">AD350*EXP((Inputs!$B$6-Inputs!$B$7-0.5*Inputs!$B$8^2)*$B$2+Inputs!$B$8*SQRT($B$2)*MC_Shocks!AC347)</f>
        <v>591.115818777626</v>
      </c>
      <c r="AF350" s="0" t="n">
        <f aca="false">AE350*EXP((Inputs!$B$6-Inputs!$B$7-0.5*Inputs!$B$8^2)*$B$2+Inputs!$B$8*SQRT($B$2)*MC_Shocks!AD347)</f>
        <v>588.929441957704</v>
      </c>
      <c r="AG350" s="0" t="n">
        <f aca="false">AF350*EXP((Inputs!$B$6-Inputs!$B$7-0.5*Inputs!$B$8^2)*$B$2+Inputs!$B$8*SQRT($B$2)*MC_Shocks!AE347)</f>
        <v>593.023155643998</v>
      </c>
      <c r="AH350" s="0" t="n">
        <f aca="false">AG350*EXP((Inputs!$B$6-Inputs!$B$7-0.5*Inputs!$B$8^2)*$B$2+Inputs!$B$8*SQRT($B$2)*MC_Shocks!AF347)</f>
        <v>582.917301009848</v>
      </c>
      <c r="AI350" s="0" t="n">
        <f aca="false">AH350*EXP((Inputs!$B$6-Inputs!$B$7-0.5*Inputs!$B$8^2)*$B$2+Inputs!$B$8*SQRT($B$2)*MC_Shocks!AG347)</f>
        <v>582.074247994101</v>
      </c>
      <c r="AJ350" s="0" t="n">
        <f aca="false">AI350*EXP((Inputs!$B$6-Inputs!$B$7-0.5*Inputs!$B$8^2)*$B$2+Inputs!$B$8*SQRT($B$2)*MC_Shocks!AH347)</f>
        <v>582.809972452532</v>
      </c>
      <c r="AK350" s="0" t="n">
        <f aca="false">AJ350*EXP((Inputs!$B$6-Inputs!$B$7-0.5*Inputs!$B$8^2)*$B$2+Inputs!$B$8*SQRT($B$2)*MC_Shocks!AI347)</f>
        <v>578.424906182099</v>
      </c>
      <c r="AL350" s="0" t="n">
        <f aca="false">AK350*EXP((Inputs!$B$6-Inputs!$B$7-0.5*Inputs!$B$8^2)*$B$2+Inputs!$B$8*SQRT($B$2)*MC_Shocks!AJ347)</f>
        <v>577.335858040098</v>
      </c>
      <c r="AM350" s="0" t="n">
        <f aca="false">AL350*EXP((Inputs!$B$6-Inputs!$B$7-0.5*Inputs!$B$8^2)*$B$2+Inputs!$B$8*SQRT($B$2)*MC_Shocks!AK347)</f>
        <v>575.564581266838</v>
      </c>
      <c r="AN350" s="0" t="n">
        <f aca="false">AM350*EXP((Inputs!$B$6-Inputs!$B$7-0.5*Inputs!$B$8^2)*$B$2+Inputs!$B$8*SQRT($B$2)*MC_Shocks!AL347)</f>
        <v>564.350418989338</v>
      </c>
      <c r="AO350" s="0" t="n">
        <f aca="false">AN350*EXP((Inputs!$B$6-Inputs!$B$7-0.5*Inputs!$B$8^2)*$B$2+Inputs!$B$8*SQRT($B$2)*MC_Shocks!AM347)</f>
        <v>565.636827142485</v>
      </c>
      <c r="AP350" s="0" t="n">
        <f aca="false">AO350*EXP((Inputs!$B$6-Inputs!$B$7-0.5*Inputs!$B$8^2)*$B$2+Inputs!$B$8*SQRT($B$2)*MC_Shocks!AN347)</f>
        <v>567.117966903028</v>
      </c>
      <c r="AQ350" s="0" t="n">
        <f aca="false">AP350*EXP((Inputs!$B$6-Inputs!$B$7-0.5*Inputs!$B$8^2)*$B$2+Inputs!$B$8*SQRT($B$2)*MC_Shocks!AO347)</f>
        <v>566.647179415961</v>
      </c>
      <c r="AR350" s="0" t="n">
        <f aca="false">AQ350*EXP((Inputs!$B$6-Inputs!$B$7-0.5*Inputs!$B$8^2)*$B$2+Inputs!$B$8*SQRT($B$2)*MC_Shocks!AP347)</f>
        <v>561.903926014131</v>
      </c>
      <c r="AS350" s="0" t="n">
        <f aca="false">AR350*EXP((Inputs!$B$6-Inputs!$B$7-0.5*Inputs!$B$8^2)*$B$2+Inputs!$B$8*SQRT($B$2)*MC_Shocks!AQ347)</f>
        <v>568.713327190472</v>
      </c>
      <c r="AT350" s="0" t="n">
        <f aca="false">AS350*EXP((Inputs!$B$6-Inputs!$B$7-0.5*Inputs!$B$8^2)*$B$2+Inputs!$B$8*SQRT($B$2)*MC_Shocks!AR347)</f>
        <v>577.705078954397</v>
      </c>
      <c r="AU350" s="0" t="n">
        <f aca="false">AT350*EXP((Inputs!$B$6-Inputs!$B$7-0.5*Inputs!$B$8^2)*$B$2+Inputs!$B$8*SQRT($B$2)*MC_Shocks!AS347)</f>
        <v>580.456802852938</v>
      </c>
      <c r="AV350" s="0" t="n">
        <f aca="false">AU350*EXP((Inputs!$B$6-Inputs!$B$7-0.5*Inputs!$B$8^2)*$B$2+Inputs!$B$8*SQRT($B$2)*MC_Shocks!AT347)</f>
        <v>588.085037755544</v>
      </c>
      <c r="AW350" s="0" t="n">
        <f aca="false">AV350*EXP((Inputs!$B$6-Inputs!$B$7-0.5*Inputs!$B$8^2)*$B$2+Inputs!$B$8*SQRT($B$2)*MC_Shocks!AU347)</f>
        <v>590.125990719157</v>
      </c>
      <c r="AX350" s="0" t="n">
        <f aca="false">AW350*EXP((Inputs!$B$6-Inputs!$B$7-0.5*Inputs!$B$8^2)*$B$2+Inputs!$B$8*SQRT($B$2)*MC_Shocks!AV347)</f>
        <v>587.83369421599</v>
      </c>
      <c r="AY350" s="0" t="n">
        <f aca="false">AX350*EXP((Inputs!$B$6-Inputs!$B$7-0.5*Inputs!$B$8^2)*$B$2+Inputs!$B$8*SQRT($B$2)*MC_Shocks!AW347)</f>
        <v>592.058044738371</v>
      </c>
      <c r="AZ350" s="0" t="n">
        <f aca="false">AY350*EXP((Inputs!$B$6-Inputs!$B$7-0.5*Inputs!$B$8^2)*$B$2+Inputs!$B$8*SQRT($B$2)*MC_Shocks!AX347)</f>
        <v>598.854082077751</v>
      </c>
      <c r="BA350" s="0" t="n">
        <f aca="false">AZ350*EXP((Inputs!$B$6-Inputs!$B$7-0.5*Inputs!$B$8^2)*$B$2+Inputs!$B$8*SQRT($B$2)*MC_Shocks!AY347)</f>
        <v>598.58123370351</v>
      </c>
      <c r="BB350" s="0" t="n">
        <f aca="false">BA350*EXP((Inputs!$B$6-Inputs!$B$7-0.5*Inputs!$B$8^2)*$B$2+Inputs!$B$8*SQRT($B$2)*MC_Shocks!AZ347)</f>
        <v>594.55548869689</v>
      </c>
      <c r="BC350" s="0" t="n">
        <f aca="false">BB350*EXP((Inputs!$B$6-Inputs!$B$7-0.5*Inputs!$B$8^2)*$B$2+Inputs!$B$8*SQRT($B$2)*MC_Shocks!BA347)</f>
        <v>602.660810044941</v>
      </c>
      <c r="BD350" s="0" t="n">
        <f aca="false">BC350*EXP((Inputs!$B$6-Inputs!$B$7-0.5*Inputs!$B$8^2)*$B$2+Inputs!$B$8*SQRT($B$2)*MC_Shocks!BB347)</f>
        <v>598.808585626156</v>
      </c>
      <c r="BE350" s="0" t="n">
        <f aca="false">BD350*EXP((Inputs!$B$6-Inputs!$B$7-0.5*Inputs!$B$8^2)*$B$2+Inputs!$B$8*SQRT($B$2)*MC_Shocks!BC347)</f>
        <v>594.994796415817</v>
      </c>
      <c r="BF350" s="0" t="n">
        <f aca="false">BE350*EXP((Inputs!$B$6-Inputs!$B$7-0.5*Inputs!$B$8^2)*$B$2+Inputs!$B$8*SQRT($B$2)*MC_Shocks!BD347)</f>
        <v>590.56415078558</v>
      </c>
      <c r="BG350" s="0" t="n">
        <f aca="false">BF350*EXP((Inputs!$B$6-Inputs!$B$7-0.5*Inputs!$B$8^2)*$B$2+Inputs!$B$8*SQRT($B$2)*MC_Shocks!BE347)</f>
        <v>584.938339744631</v>
      </c>
      <c r="BH350" s="0" t="n">
        <f aca="false">BG350*EXP((Inputs!$B$6-Inputs!$B$7-0.5*Inputs!$B$8^2)*$B$2+Inputs!$B$8*SQRT($B$2)*MC_Shocks!BF347)</f>
        <v>574.863301897108</v>
      </c>
      <c r="BI350" s="0" t="n">
        <f aca="false">BH350*EXP((Inputs!$B$6-Inputs!$B$7-0.5*Inputs!$B$8^2)*$B$2+Inputs!$B$8*SQRT($B$2)*MC_Shocks!BG347)</f>
        <v>576.543890060263</v>
      </c>
      <c r="BJ350" s="0" t="n">
        <f aca="false">BI350*EXP((Inputs!$B$6-Inputs!$B$7-0.5*Inputs!$B$8^2)*$B$2+Inputs!$B$8*SQRT($B$2)*MC_Shocks!BH347)</f>
        <v>576.097299626225</v>
      </c>
      <c r="BK350" s="0" t="n">
        <f aca="false">BJ350*EXP((Inputs!$B$6-Inputs!$B$7-0.5*Inputs!$B$8^2)*$B$2+Inputs!$B$8*SQRT($B$2)*MC_Shocks!BI347)</f>
        <v>578.058160290406</v>
      </c>
      <c r="BL350" s="0" t="n">
        <f aca="false">BK350*EXP((Inputs!$B$6-Inputs!$B$7-0.5*Inputs!$B$8^2)*$B$2+Inputs!$B$8*SQRT($B$2)*MC_Shocks!BJ347)</f>
        <v>578.103623741647</v>
      </c>
      <c r="BM350" s="0" t="n">
        <f aca="false">BL350*EXP((Inputs!$B$6-Inputs!$B$7-0.5*Inputs!$B$8^2)*$B$2+Inputs!$B$8*SQRT($B$2)*MC_Shocks!BK347)</f>
        <v>571.170198191769</v>
      </c>
      <c r="BN350" s="0" t="n">
        <f aca="false">AVERAGE(C350:BM350)</f>
        <v>583.585666495486</v>
      </c>
      <c r="BO350" s="0" t="n">
        <f aca="false">MAX(B350:BM350)</f>
        <v>602.660810044941</v>
      </c>
      <c r="BP350" s="0" t="n">
        <f aca="false">MAX(BM350-Inputs!$B$4,0)</f>
        <v>0</v>
      </c>
      <c r="BQ350" s="0" t="n">
        <f aca="false">MAX(Inputs!$B$4-BM350,0)</f>
        <v>3.82980180823131</v>
      </c>
      <c r="BR350" s="0" t="n">
        <f aca="false">MAX(BN350-Inputs!$B$4,0)</f>
        <v>8.58566649548618</v>
      </c>
      <c r="BS350" s="0" t="n">
        <f aca="false">IF(BO350&gt;=Inputs!$B$9,0,MAX(BM350-Inputs!$B$4,0))</f>
        <v>0</v>
      </c>
    </row>
    <row r="351" customFormat="false" ht="15" hidden="false" customHeight="false" outlineLevel="0" collapsed="false">
      <c r="A351" s="0" t="n">
        <v>347</v>
      </c>
      <c r="B351" s="0" t="n">
        <f aca="false">Inputs!$B$3</f>
        <v>574.788024902344</v>
      </c>
      <c r="C351" s="0" t="n">
        <f aca="false">B351*EXP((Inputs!$B$6-Inputs!$B$7-0.5*Inputs!$B$8^2)*$B$2+Inputs!$B$8*SQRT($B$2)*MC_Shocks!A348)</f>
        <v>581.008621388439</v>
      </c>
      <c r="D351" s="0" t="n">
        <f aca="false">C351*EXP((Inputs!$B$6-Inputs!$B$7-0.5*Inputs!$B$8^2)*$B$2+Inputs!$B$8*SQRT($B$2)*MC_Shocks!B348)</f>
        <v>585.046070304446</v>
      </c>
      <c r="E351" s="0" t="n">
        <f aca="false">D351*EXP((Inputs!$B$6-Inputs!$B$7-0.5*Inputs!$B$8^2)*$B$2+Inputs!$B$8*SQRT($B$2)*MC_Shocks!C348)</f>
        <v>578.743747491079</v>
      </c>
      <c r="F351" s="0" t="n">
        <f aca="false">E351*EXP((Inputs!$B$6-Inputs!$B$7-0.5*Inputs!$B$8^2)*$B$2+Inputs!$B$8*SQRT($B$2)*MC_Shocks!D348)</f>
        <v>574.133656223871</v>
      </c>
      <c r="G351" s="0" t="n">
        <f aca="false">F351*EXP((Inputs!$B$6-Inputs!$B$7-0.5*Inputs!$B$8^2)*$B$2+Inputs!$B$8*SQRT($B$2)*MC_Shocks!E348)</f>
        <v>575.844268342635</v>
      </c>
      <c r="H351" s="0" t="n">
        <f aca="false">G351*EXP((Inputs!$B$6-Inputs!$B$7-0.5*Inputs!$B$8^2)*$B$2+Inputs!$B$8*SQRT($B$2)*MC_Shocks!F348)</f>
        <v>572.008382880649</v>
      </c>
      <c r="I351" s="0" t="n">
        <f aca="false">H351*EXP((Inputs!$B$6-Inputs!$B$7-0.5*Inputs!$B$8^2)*$B$2+Inputs!$B$8*SQRT($B$2)*MC_Shocks!G348)</f>
        <v>570.515947470586</v>
      </c>
      <c r="J351" s="0" t="n">
        <f aca="false">I351*EXP((Inputs!$B$6-Inputs!$B$7-0.5*Inputs!$B$8^2)*$B$2+Inputs!$B$8*SQRT($B$2)*MC_Shocks!H348)</f>
        <v>563.819311332739</v>
      </c>
      <c r="K351" s="0" t="n">
        <f aca="false">J351*EXP((Inputs!$B$6-Inputs!$B$7-0.5*Inputs!$B$8^2)*$B$2+Inputs!$B$8*SQRT($B$2)*MC_Shocks!I348)</f>
        <v>563.539301396962</v>
      </c>
      <c r="L351" s="0" t="n">
        <f aca="false">K351*EXP((Inputs!$B$6-Inputs!$B$7-0.5*Inputs!$B$8^2)*$B$2+Inputs!$B$8*SQRT($B$2)*MC_Shocks!J348)</f>
        <v>559.025508437891</v>
      </c>
      <c r="M351" s="0" t="n">
        <f aca="false">L351*EXP((Inputs!$B$6-Inputs!$B$7-0.5*Inputs!$B$8^2)*$B$2+Inputs!$B$8*SQRT($B$2)*MC_Shocks!K348)</f>
        <v>547.482476453408</v>
      </c>
      <c r="N351" s="0" t="n">
        <f aca="false">M351*EXP((Inputs!$B$6-Inputs!$B$7-0.5*Inputs!$B$8^2)*$B$2+Inputs!$B$8*SQRT($B$2)*MC_Shocks!L348)</f>
        <v>544.942391363881</v>
      </c>
      <c r="O351" s="0" t="n">
        <f aca="false">N351*EXP((Inputs!$B$6-Inputs!$B$7-0.5*Inputs!$B$8^2)*$B$2+Inputs!$B$8*SQRT($B$2)*MC_Shocks!M348)</f>
        <v>544.780572572855</v>
      </c>
      <c r="P351" s="0" t="n">
        <f aca="false">O351*EXP((Inputs!$B$6-Inputs!$B$7-0.5*Inputs!$B$8^2)*$B$2+Inputs!$B$8*SQRT($B$2)*MC_Shocks!N348)</f>
        <v>541.718383316037</v>
      </c>
      <c r="Q351" s="0" t="n">
        <f aca="false">P351*EXP((Inputs!$B$6-Inputs!$B$7-0.5*Inputs!$B$8^2)*$B$2+Inputs!$B$8*SQRT($B$2)*MC_Shocks!O348)</f>
        <v>543.3416788929</v>
      </c>
      <c r="R351" s="0" t="n">
        <f aca="false">Q351*EXP((Inputs!$B$6-Inputs!$B$7-0.5*Inputs!$B$8^2)*$B$2+Inputs!$B$8*SQRT($B$2)*MC_Shocks!P348)</f>
        <v>533.195974205769</v>
      </c>
      <c r="S351" s="0" t="n">
        <f aca="false">R351*EXP((Inputs!$B$6-Inputs!$B$7-0.5*Inputs!$B$8^2)*$B$2+Inputs!$B$8*SQRT($B$2)*MC_Shocks!Q348)</f>
        <v>532.485075107835</v>
      </c>
      <c r="T351" s="0" t="n">
        <f aca="false">S351*EXP((Inputs!$B$6-Inputs!$B$7-0.5*Inputs!$B$8^2)*$B$2+Inputs!$B$8*SQRT($B$2)*MC_Shocks!R348)</f>
        <v>533.689583868062</v>
      </c>
      <c r="U351" s="0" t="n">
        <f aca="false">T351*EXP((Inputs!$B$6-Inputs!$B$7-0.5*Inputs!$B$8^2)*$B$2+Inputs!$B$8*SQRT($B$2)*MC_Shocks!S348)</f>
        <v>537.290105480578</v>
      </c>
      <c r="V351" s="0" t="n">
        <f aca="false">U351*EXP((Inputs!$B$6-Inputs!$B$7-0.5*Inputs!$B$8^2)*$B$2+Inputs!$B$8*SQRT($B$2)*MC_Shocks!T348)</f>
        <v>532.683961246449</v>
      </c>
      <c r="W351" s="0" t="n">
        <f aca="false">V351*EXP((Inputs!$B$6-Inputs!$B$7-0.5*Inputs!$B$8^2)*$B$2+Inputs!$B$8*SQRT($B$2)*MC_Shocks!U348)</f>
        <v>529.081915115311</v>
      </c>
      <c r="X351" s="0" t="n">
        <f aca="false">W351*EXP((Inputs!$B$6-Inputs!$B$7-0.5*Inputs!$B$8^2)*$B$2+Inputs!$B$8*SQRT($B$2)*MC_Shocks!V348)</f>
        <v>531.223634270025</v>
      </c>
      <c r="Y351" s="0" t="n">
        <f aca="false">X351*EXP((Inputs!$B$6-Inputs!$B$7-0.5*Inputs!$B$8^2)*$B$2+Inputs!$B$8*SQRT($B$2)*MC_Shocks!W348)</f>
        <v>528.849795499632</v>
      </c>
      <c r="Z351" s="0" t="n">
        <f aca="false">Y351*EXP((Inputs!$B$6-Inputs!$B$7-0.5*Inputs!$B$8^2)*$B$2+Inputs!$B$8*SQRT($B$2)*MC_Shocks!X348)</f>
        <v>535.267217644794</v>
      </c>
      <c r="AA351" s="0" t="n">
        <f aca="false">Z351*EXP((Inputs!$B$6-Inputs!$B$7-0.5*Inputs!$B$8^2)*$B$2+Inputs!$B$8*SQRT($B$2)*MC_Shocks!Y348)</f>
        <v>534.532780463348</v>
      </c>
      <c r="AB351" s="0" t="n">
        <f aca="false">AA351*EXP((Inputs!$B$6-Inputs!$B$7-0.5*Inputs!$B$8^2)*$B$2+Inputs!$B$8*SQRT($B$2)*MC_Shocks!Z348)</f>
        <v>532.666586435599</v>
      </c>
      <c r="AC351" s="0" t="n">
        <f aca="false">AB351*EXP((Inputs!$B$6-Inputs!$B$7-0.5*Inputs!$B$8^2)*$B$2+Inputs!$B$8*SQRT($B$2)*MC_Shocks!AA348)</f>
        <v>525.550263154559</v>
      </c>
      <c r="AD351" s="0" t="n">
        <f aca="false">AC351*EXP((Inputs!$B$6-Inputs!$B$7-0.5*Inputs!$B$8^2)*$B$2+Inputs!$B$8*SQRT($B$2)*MC_Shocks!AB348)</f>
        <v>528.823663618366</v>
      </c>
      <c r="AE351" s="0" t="n">
        <f aca="false">AD351*EXP((Inputs!$B$6-Inputs!$B$7-0.5*Inputs!$B$8^2)*$B$2+Inputs!$B$8*SQRT($B$2)*MC_Shocks!AC348)</f>
        <v>534.264207089695</v>
      </c>
      <c r="AF351" s="0" t="n">
        <f aca="false">AE351*EXP((Inputs!$B$6-Inputs!$B$7-0.5*Inputs!$B$8^2)*$B$2+Inputs!$B$8*SQRT($B$2)*MC_Shocks!AD348)</f>
        <v>538.123565383269</v>
      </c>
      <c r="AG351" s="0" t="n">
        <f aca="false">AF351*EXP((Inputs!$B$6-Inputs!$B$7-0.5*Inputs!$B$8^2)*$B$2+Inputs!$B$8*SQRT($B$2)*MC_Shocks!AE348)</f>
        <v>543.910919594153</v>
      </c>
      <c r="AH351" s="0" t="n">
        <f aca="false">AG351*EXP((Inputs!$B$6-Inputs!$B$7-0.5*Inputs!$B$8^2)*$B$2+Inputs!$B$8*SQRT($B$2)*MC_Shocks!AF348)</f>
        <v>538.224715497375</v>
      </c>
      <c r="AI351" s="0" t="n">
        <f aca="false">AH351*EXP((Inputs!$B$6-Inputs!$B$7-0.5*Inputs!$B$8^2)*$B$2+Inputs!$B$8*SQRT($B$2)*MC_Shocks!AG348)</f>
        <v>531.703068905479</v>
      </c>
      <c r="AJ351" s="0" t="n">
        <f aca="false">AI351*EXP((Inputs!$B$6-Inputs!$B$7-0.5*Inputs!$B$8^2)*$B$2+Inputs!$B$8*SQRT($B$2)*MC_Shocks!AH348)</f>
        <v>530.404145407051</v>
      </c>
      <c r="AK351" s="0" t="n">
        <f aca="false">AJ351*EXP((Inputs!$B$6-Inputs!$B$7-0.5*Inputs!$B$8^2)*$B$2+Inputs!$B$8*SQRT($B$2)*MC_Shocks!AI348)</f>
        <v>525.339697932815</v>
      </c>
      <c r="AL351" s="0" t="n">
        <f aca="false">AK351*EXP((Inputs!$B$6-Inputs!$B$7-0.5*Inputs!$B$8^2)*$B$2+Inputs!$B$8*SQRT($B$2)*MC_Shocks!AJ348)</f>
        <v>524.831226796852</v>
      </c>
      <c r="AM351" s="0" t="n">
        <f aca="false">AL351*EXP((Inputs!$B$6-Inputs!$B$7-0.5*Inputs!$B$8^2)*$B$2+Inputs!$B$8*SQRT($B$2)*MC_Shocks!AK348)</f>
        <v>525.276916138957</v>
      </c>
      <c r="AN351" s="0" t="n">
        <f aca="false">AM351*EXP((Inputs!$B$6-Inputs!$B$7-0.5*Inputs!$B$8^2)*$B$2+Inputs!$B$8*SQRT($B$2)*MC_Shocks!AL348)</f>
        <v>526.716200756268</v>
      </c>
      <c r="AO351" s="0" t="n">
        <f aca="false">AN351*EXP((Inputs!$B$6-Inputs!$B$7-0.5*Inputs!$B$8^2)*$B$2+Inputs!$B$8*SQRT($B$2)*MC_Shocks!AM348)</f>
        <v>528.064551223357</v>
      </c>
      <c r="AP351" s="0" t="n">
        <f aca="false">AO351*EXP((Inputs!$B$6-Inputs!$B$7-0.5*Inputs!$B$8^2)*$B$2+Inputs!$B$8*SQRT($B$2)*MC_Shocks!AN348)</f>
        <v>534.638869881301</v>
      </c>
      <c r="AQ351" s="0" t="n">
        <f aca="false">AP351*EXP((Inputs!$B$6-Inputs!$B$7-0.5*Inputs!$B$8^2)*$B$2+Inputs!$B$8*SQRT($B$2)*MC_Shocks!AO348)</f>
        <v>533.569596227486</v>
      </c>
      <c r="AR351" s="0" t="n">
        <f aca="false">AQ351*EXP((Inputs!$B$6-Inputs!$B$7-0.5*Inputs!$B$8^2)*$B$2+Inputs!$B$8*SQRT($B$2)*MC_Shocks!AP348)</f>
        <v>533.790697268349</v>
      </c>
      <c r="AS351" s="0" t="n">
        <f aca="false">AR351*EXP((Inputs!$B$6-Inputs!$B$7-0.5*Inputs!$B$8^2)*$B$2+Inputs!$B$8*SQRT($B$2)*MC_Shocks!AQ348)</f>
        <v>530.693806653975</v>
      </c>
      <c r="AT351" s="0" t="n">
        <f aca="false">AS351*EXP((Inputs!$B$6-Inputs!$B$7-0.5*Inputs!$B$8^2)*$B$2+Inputs!$B$8*SQRT($B$2)*MC_Shocks!AR348)</f>
        <v>530.350245624717</v>
      </c>
      <c r="AU351" s="0" t="n">
        <f aca="false">AT351*EXP((Inputs!$B$6-Inputs!$B$7-0.5*Inputs!$B$8^2)*$B$2+Inputs!$B$8*SQRT($B$2)*MC_Shocks!AS348)</f>
        <v>531.085316080332</v>
      </c>
      <c r="AV351" s="0" t="n">
        <f aca="false">AU351*EXP((Inputs!$B$6-Inputs!$B$7-0.5*Inputs!$B$8^2)*$B$2+Inputs!$B$8*SQRT($B$2)*MC_Shocks!AT348)</f>
        <v>534.818879694303</v>
      </c>
      <c r="AW351" s="0" t="n">
        <f aca="false">AV351*EXP((Inputs!$B$6-Inputs!$B$7-0.5*Inputs!$B$8^2)*$B$2+Inputs!$B$8*SQRT($B$2)*MC_Shocks!AU348)</f>
        <v>534.563264698892</v>
      </c>
      <c r="AX351" s="0" t="n">
        <f aca="false">AW351*EXP((Inputs!$B$6-Inputs!$B$7-0.5*Inputs!$B$8^2)*$B$2+Inputs!$B$8*SQRT($B$2)*MC_Shocks!AV348)</f>
        <v>531.491925853779</v>
      </c>
      <c r="AY351" s="0" t="n">
        <f aca="false">AX351*EXP((Inputs!$B$6-Inputs!$B$7-0.5*Inputs!$B$8^2)*$B$2+Inputs!$B$8*SQRT($B$2)*MC_Shocks!AW348)</f>
        <v>536.385113140781</v>
      </c>
      <c r="AZ351" s="0" t="n">
        <f aca="false">AY351*EXP((Inputs!$B$6-Inputs!$B$7-0.5*Inputs!$B$8^2)*$B$2+Inputs!$B$8*SQRT($B$2)*MC_Shocks!AX348)</f>
        <v>536.063594015207</v>
      </c>
      <c r="BA351" s="0" t="n">
        <f aca="false">AZ351*EXP((Inputs!$B$6-Inputs!$B$7-0.5*Inputs!$B$8^2)*$B$2+Inputs!$B$8*SQRT($B$2)*MC_Shocks!AY348)</f>
        <v>535.123952329593</v>
      </c>
      <c r="BB351" s="0" t="n">
        <f aca="false">BA351*EXP((Inputs!$B$6-Inputs!$B$7-0.5*Inputs!$B$8^2)*$B$2+Inputs!$B$8*SQRT($B$2)*MC_Shocks!AZ348)</f>
        <v>538.231687991442</v>
      </c>
      <c r="BC351" s="0" t="n">
        <f aca="false">BB351*EXP((Inputs!$B$6-Inputs!$B$7-0.5*Inputs!$B$8^2)*$B$2+Inputs!$B$8*SQRT($B$2)*MC_Shocks!BA348)</f>
        <v>540.798571424957</v>
      </c>
      <c r="BD351" s="0" t="n">
        <f aca="false">BC351*EXP((Inputs!$B$6-Inputs!$B$7-0.5*Inputs!$B$8^2)*$B$2+Inputs!$B$8*SQRT($B$2)*MC_Shocks!BB348)</f>
        <v>539.861045868878</v>
      </c>
      <c r="BE351" s="0" t="n">
        <f aca="false">BD351*EXP((Inputs!$B$6-Inputs!$B$7-0.5*Inputs!$B$8^2)*$B$2+Inputs!$B$8*SQRT($B$2)*MC_Shocks!BC348)</f>
        <v>544.788418532549</v>
      </c>
      <c r="BF351" s="0" t="n">
        <f aca="false">BE351*EXP((Inputs!$B$6-Inputs!$B$7-0.5*Inputs!$B$8^2)*$B$2+Inputs!$B$8*SQRT($B$2)*MC_Shocks!BD348)</f>
        <v>543.329469058754</v>
      </c>
      <c r="BG351" s="0" t="n">
        <f aca="false">BF351*EXP((Inputs!$B$6-Inputs!$B$7-0.5*Inputs!$B$8^2)*$B$2+Inputs!$B$8*SQRT($B$2)*MC_Shocks!BE348)</f>
        <v>547.253992514632</v>
      </c>
      <c r="BH351" s="0" t="n">
        <f aca="false">BG351*EXP((Inputs!$B$6-Inputs!$B$7-0.5*Inputs!$B$8^2)*$B$2+Inputs!$B$8*SQRT($B$2)*MC_Shocks!BF348)</f>
        <v>542.710366614917</v>
      </c>
      <c r="BI351" s="0" t="n">
        <f aca="false">BH351*EXP((Inputs!$B$6-Inputs!$B$7-0.5*Inputs!$B$8^2)*$B$2+Inputs!$B$8*SQRT($B$2)*MC_Shocks!BG348)</f>
        <v>532.788329153141</v>
      </c>
      <c r="BJ351" s="0" t="n">
        <f aca="false">BI351*EXP((Inputs!$B$6-Inputs!$B$7-0.5*Inputs!$B$8^2)*$B$2+Inputs!$B$8*SQRT($B$2)*MC_Shocks!BH348)</f>
        <v>536.489447154572</v>
      </c>
      <c r="BK351" s="0" t="n">
        <f aca="false">BJ351*EXP((Inputs!$B$6-Inputs!$B$7-0.5*Inputs!$B$8^2)*$B$2+Inputs!$B$8*SQRT($B$2)*MC_Shocks!BI348)</f>
        <v>534.271090186192</v>
      </c>
      <c r="BL351" s="0" t="n">
        <f aca="false">BK351*EXP((Inputs!$B$6-Inputs!$B$7-0.5*Inputs!$B$8^2)*$B$2+Inputs!$B$8*SQRT($B$2)*MC_Shocks!BJ348)</f>
        <v>537.410864391642</v>
      </c>
      <c r="BM351" s="0" t="n">
        <f aca="false">BL351*EXP((Inputs!$B$6-Inputs!$B$7-0.5*Inputs!$B$8^2)*$B$2+Inputs!$B$8*SQRT($B$2)*MC_Shocks!BK348)</f>
        <v>533.041558172926</v>
      </c>
      <c r="BN351" s="0" t="n">
        <f aca="false">AVERAGE(C351:BM351)</f>
        <v>540.979368114878</v>
      </c>
      <c r="BO351" s="0" t="n">
        <f aca="false">MAX(B351:BM351)</f>
        <v>585.046070304446</v>
      </c>
      <c r="BP351" s="0" t="n">
        <f aca="false">MAX(BM351-Inputs!$B$4,0)</f>
        <v>0</v>
      </c>
      <c r="BQ351" s="0" t="n">
        <f aca="false">MAX(Inputs!$B$4-BM351,0)</f>
        <v>41.9584418270744</v>
      </c>
      <c r="BR351" s="0" t="n">
        <f aca="false">MAX(BN351-Inputs!$B$4,0)</f>
        <v>0</v>
      </c>
      <c r="BS351" s="0" t="n">
        <f aca="false">IF(BO351&gt;=Inputs!$B$9,0,MAX(BM351-Inputs!$B$4,0))</f>
        <v>0</v>
      </c>
    </row>
    <row r="352" customFormat="false" ht="15" hidden="false" customHeight="false" outlineLevel="0" collapsed="false">
      <c r="A352" s="0" t="n">
        <v>348</v>
      </c>
      <c r="B352" s="0" t="n">
        <f aca="false">Inputs!$B$3</f>
        <v>574.788024902344</v>
      </c>
      <c r="C352" s="0" t="n">
        <f aca="false">B352*EXP((Inputs!$B$6-Inputs!$B$7-0.5*Inputs!$B$8^2)*$B$2+Inputs!$B$8*SQRT($B$2)*MC_Shocks!A349)</f>
        <v>580.641132438312</v>
      </c>
      <c r="D352" s="0" t="n">
        <f aca="false">C352*EXP((Inputs!$B$6-Inputs!$B$7-0.5*Inputs!$B$8^2)*$B$2+Inputs!$B$8*SQRT($B$2)*MC_Shocks!B349)</f>
        <v>578.486231210222</v>
      </c>
      <c r="E352" s="0" t="n">
        <f aca="false">D352*EXP((Inputs!$B$6-Inputs!$B$7-0.5*Inputs!$B$8^2)*$B$2+Inputs!$B$8*SQRT($B$2)*MC_Shocks!C349)</f>
        <v>582.561326026764</v>
      </c>
      <c r="F352" s="0" t="n">
        <f aca="false">E352*EXP((Inputs!$B$6-Inputs!$B$7-0.5*Inputs!$B$8^2)*$B$2+Inputs!$B$8*SQRT($B$2)*MC_Shocks!D349)</f>
        <v>583.573722465027</v>
      </c>
      <c r="G352" s="0" t="n">
        <f aca="false">F352*EXP((Inputs!$B$6-Inputs!$B$7-0.5*Inputs!$B$8^2)*$B$2+Inputs!$B$8*SQRT($B$2)*MC_Shocks!E349)</f>
        <v>588.421895525952</v>
      </c>
      <c r="H352" s="0" t="n">
        <f aca="false">G352*EXP((Inputs!$B$6-Inputs!$B$7-0.5*Inputs!$B$8^2)*$B$2+Inputs!$B$8*SQRT($B$2)*MC_Shocks!F349)</f>
        <v>584.650862909466</v>
      </c>
      <c r="I352" s="0" t="n">
        <f aca="false">H352*EXP((Inputs!$B$6-Inputs!$B$7-0.5*Inputs!$B$8^2)*$B$2+Inputs!$B$8*SQRT($B$2)*MC_Shocks!G349)</f>
        <v>588.601223075164</v>
      </c>
      <c r="J352" s="0" t="n">
        <f aca="false">I352*EXP((Inputs!$B$6-Inputs!$B$7-0.5*Inputs!$B$8^2)*$B$2+Inputs!$B$8*SQRT($B$2)*MC_Shocks!H349)</f>
        <v>586.0848243314</v>
      </c>
      <c r="K352" s="0" t="n">
        <f aca="false">J352*EXP((Inputs!$B$6-Inputs!$B$7-0.5*Inputs!$B$8^2)*$B$2+Inputs!$B$8*SQRT($B$2)*MC_Shocks!I349)</f>
        <v>587.742292912881</v>
      </c>
      <c r="L352" s="0" t="n">
        <f aca="false">K352*EXP((Inputs!$B$6-Inputs!$B$7-0.5*Inputs!$B$8^2)*$B$2+Inputs!$B$8*SQRT($B$2)*MC_Shocks!J349)</f>
        <v>588.331760334145</v>
      </c>
      <c r="M352" s="0" t="n">
        <f aca="false">L352*EXP((Inputs!$B$6-Inputs!$B$7-0.5*Inputs!$B$8^2)*$B$2+Inputs!$B$8*SQRT($B$2)*MC_Shocks!K349)</f>
        <v>587.697989653234</v>
      </c>
      <c r="N352" s="0" t="n">
        <f aca="false">M352*EXP((Inputs!$B$6-Inputs!$B$7-0.5*Inputs!$B$8^2)*$B$2+Inputs!$B$8*SQRT($B$2)*MC_Shocks!L349)</f>
        <v>591.316286514962</v>
      </c>
      <c r="O352" s="0" t="n">
        <f aca="false">N352*EXP((Inputs!$B$6-Inputs!$B$7-0.5*Inputs!$B$8^2)*$B$2+Inputs!$B$8*SQRT($B$2)*MC_Shocks!M349)</f>
        <v>590.385987817576</v>
      </c>
      <c r="P352" s="0" t="n">
        <f aca="false">O352*EXP((Inputs!$B$6-Inputs!$B$7-0.5*Inputs!$B$8^2)*$B$2+Inputs!$B$8*SQRT($B$2)*MC_Shocks!N349)</f>
        <v>583.317002977704</v>
      </c>
      <c r="Q352" s="0" t="n">
        <f aca="false">P352*EXP((Inputs!$B$6-Inputs!$B$7-0.5*Inputs!$B$8^2)*$B$2+Inputs!$B$8*SQRT($B$2)*MC_Shocks!O349)</f>
        <v>586.984084547529</v>
      </c>
      <c r="R352" s="0" t="n">
        <f aca="false">Q352*EXP((Inputs!$B$6-Inputs!$B$7-0.5*Inputs!$B$8^2)*$B$2+Inputs!$B$8*SQRT($B$2)*MC_Shocks!P349)</f>
        <v>581.607667636007</v>
      </c>
      <c r="S352" s="0" t="n">
        <f aca="false">R352*EXP((Inputs!$B$6-Inputs!$B$7-0.5*Inputs!$B$8^2)*$B$2+Inputs!$B$8*SQRT($B$2)*MC_Shocks!Q349)</f>
        <v>574.790764914585</v>
      </c>
      <c r="T352" s="0" t="n">
        <f aca="false">S352*EXP((Inputs!$B$6-Inputs!$B$7-0.5*Inputs!$B$8^2)*$B$2+Inputs!$B$8*SQRT($B$2)*MC_Shocks!R349)</f>
        <v>578.578909445539</v>
      </c>
      <c r="U352" s="0" t="n">
        <f aca="false">T352*EXP((Inputs!$B$6-Inputs!$B$7-0.5*Inputs!$B$8^2)*$B$2+Inputs!$B$8*SQRT($B$2)*MC_Shocks!S349)</f>
        <v>585.351288394889</v>
      </c>
      <c r="V352" s="0" t="n">
        <f aca="false">U352*EXP((Inputs!$B$6-Inputs!$B$7-0.5*Inputs!$B$8^2)*$B$2+Inputs!$B$8*SQRT($B$2)*MC_Shocks!T349)</f>
        <v>584.005875559857</v>
      </c>
      <c r="W352" s="0" t="n">
        <f aca="false">V352*EXP((Inputs!$B$6-Inputs!$B$7-0.5*Inputs!$B$8^2)*$B$2+Inputs!$B$8*SQRT($B$2)*MC_Shocks!U349)</f>
        <v>586.602802405533</v>
      </c>
      <c r="X352" s="0" t="n">
        <f aca="false">W352*EXP((Inputs!$B$6-Inputs!$B$7-0.5*Inputs!$B$8^2)*$B$2+Inputs!$B$8*SQRT($B$2)*MC_Shocks!V349)</f>
        <v>578.02591608913</v>
      </c>
      <c r="Y352" s="0" t="n">
        <f aca="false">X352*EXP((Inputs!$B$6-Inputs!$B$7-0.5*Inputs!$B$8^2)*$B$2+Inputs!$B$8*SQRT($B$2)*MC_Shocks!W349)</f>
        <v>577.920841023481</v>
      </c>
      <c r="Z352" s="0" t="n">
        <f aca="false">Y352*EXP((Inputs!$B$6-Inputs!$B$7-0.5*Inputs!$B$8^2)*$B$2+Inputs!$B$8*SQRT($B$2)*MC_Shocks!X349)</f>
        <v>581.665215059516</v>
      </c>
      <c r="AA352" s="0" t="n">
        <f aca="false">Z352*EXP((Inputs!$B$6-Inputs!$B$7-0.5*Inputs!$B$8^2)*$B$2+Inputs!$B$8*SQRT($B$2)*MC_Shocks!Y349)</f>
        <v>587.038115084701</v>
      </c>
      <c r="AB352" s="0" t="n">
        <f aca="false">AA352*EXP((Inputs!$B$6-Inputs!$B$7-0.5*Inputs!$B$8^2)*$B$2+Inputs!$B$8*SQRT($B$2)*MC_Shocks!Z349)</f>
        <v>582.039260828047</v>
      </c>
      <c r="AC352" s="0" t="n">
        <f aca="false">AB352*EXP((Inputs!$B$6-Inputs!$B$7-0.5*Inputs!$B$8^2)*$B$2+Inputs!$B$8*SQRT($B$2)*MC_Shocks!AA349)</f>
        <v>584.737724094701</v>
      </c>
      <c r="AD352" s="0" t="n">
        <f aca="false">AC352*EXP((Inputs!$B$6-Inputs!$B$7-0.5*Inputs!$B$8^2)*$B$2+Inputs!$B$8*SQRT($B$2)*MC_Shocks!AB349)</f>
        <v>584.589591115218</v>
      </c>
      <c r="AE352" s="0" t="n">
        <f aca="false">AD352*EXP((Inputs!$B$6-Inputs!$B$7-0.5*Inputs!$B$8^2)*$B$2+Inputs!$B$8*SQRT($B$2)*MC_Shocks!AC349)</f>
        <v>580.228521896884</v>
      </c>
      <c r="AF352" s="0" t="n">
        <f aca="false">AE352*EXP((Inputs!$B$6-Inputs!$B$7-0.5*Inputs!$B$8^2)*$B$2+Inputs!$B$8*SQRT($B$2)*MC_Shocks!AD349)</f>
        <v>582.516761153588</v>
      </c>
      <c r="AG352" s="0" t="n">
        <f aca="false">AF352*EXP((Inputs!$B$6-Inputs!$B$7-0.5*Inputs!$B$8^2)*$B$2+Inputs!$B$8*SQRT($B$2)*MC_Shocks!AE349)</f>
        <v>582.784010832988</v>
      </c>
      <c r="AH352" s="0" t="n">
        <f aca="false">AG352*EXP((Inputs!$B$6-Inputs!$B$7-0.5*Inputs!$B$8^2)*$B$2+Inputs!$B$8*SQRT($B$2)*MC_Shocks!AF349)</f>
        <v>582.915597489762</v>
      </c>
      <c r="AI352" s="0" t="n">
        <f aca="false">AH352*EXP((Inputs!$B$6-Inputs!$B$7-0.5*Inputs!$B$8^2)*$B$2+Inputs!$B$8*SQRT($B$2)*MC_Shocks!AG349)</f>
        <v>579.818975811334</v>
      </c>
      <c r="AJ352" s="0" t="n">
        <f aca="false">AI352*EXP((Inputs!$B$6-Inputs!$B$7-0.5*Inputs!$B$8^2)*$B$2+Inputs!$B$8*SQRT($B$2)*MC_Shocks!AH349)</f>
        <v>577.162537014569</v>
      </c>
      <c r="AK352" s="0" t="n">
        <f aca="false">AJ352*EXP((Inputs!$B$6-Inputs!$B$7-0.5*Inputs!$B$8^2)*$B$2+Inputs!$B$8*SQRT($B$2)*MC_Shocks!AI349)</f>
        <v>578.22577203604</v>
      </c>
      <c r="AL352" s="0" t="n">
        <f aca="false">AK352*EXP((Inputs!$B$6-Inputs!$B$7-0.5*Inputs!$B$8^2)*$B$2+Inputs!$B$8*SQRT($B$2)*MC_Shocks!AJ349)</f>
        <v>577.988402537991</v>
      </c>
      <c r="AM352" s="0" t="n">
        <f aca="false">AL352*EXP((Inputs!$B$6-Inputs!$B$7-0.5*Inputs!$B$8^2)*$B$2+Inputs!$B$8*SQRT($B$2)*MC_Shocks!AK349)</f>
        <v>579.7502687896</v>
      </c>
      <c r="AN352" s="0" t="n">
        <f aca="false">AM352*EXP((Inputs!$B$6-Inputs!$B$7-0.5*Inputs!$B$8^2)*$B$2+Inputs!$B$8*SQRT($B$2)*MC_Shocks!AL349)</f>
        <v>586.641328896656</v>
      </c>
      <c r="AO352" s="0" t="n">
        <f aca="false">AN352*EXP((Inputs!$B$6-Inputs!$B$7-0.5*Inputs!$B$8^2)*$B$2+Inputs!$B$8*SQRT($B$2)*MC_Shocks!AM349)</f>
        <v>585.498955573352</v>
      </c>
      <c r="AP352" s="0" t="n">
        <f aca="false">AO352*EXP((Inputs!$B$6-Inputs!$B$7-0.5*Inputs!$B$8^2)*$B$2+Inputs!$B$8*SQRT($B$2)*MC_Shocks!AN349)</f>
        <v>576.830258310736</v>
      </c>
      <c r="AQ352" s="0" t="n">
        <f aca="false">AP352*EXP((Inputs!$B$6-Inputs!$B$7-0.5*Inputs!$B$8^2)*$B$2+Inputs!$B$8*SQRT($B$2)*MC_Shocks!AO349)</f>
        <v>580.943136739593</v>
      </c>
      <c r="AR352" s="0" t="n">
        <f aca="false">AQ352*EXP((Inputs!$B$6-Inputs!$B$7-0.5*Inputs!$B$8^2)*$B$2+Inputs!$B$8*SQRT($B$2)*MC_Shocks!AP349)</f>
        <v>584.571805576185</v>
      </c>
      <c r="AS352" s="0" t="n">
        <f aca="false">AR352*EXP((Inputs!$B$6-Inputs!$B$7-0.5*Inputs!$B$8^2)*$B$2+Inputs!$B$8*SQRT($B$2)*MC_Shocks!AQ349)</f>
        <v>588.679209873348</v>
      </c>
      <c r="AT352" s="0" t="n">
        <f aca="false">AS352*EXP((Inputs!$B$6-Inputs!$B$7-0.5*Inputs!$B$8^2)*$B$2+Inputs!$B$8*SQRT($B$2)*MC_Shocks!AR349)</f>
        <v>585.360308441889</v>
      </c>
      <c r="AU352" s="0" t="n">
        <f aca="false">AT352*EXP((Inputs!$B$6-Inputs!$B$7-0.5*Inputs!$B$8^2)*$B$2+Inputs!$B$8*SQRT($B$2)*MC_Shocks!AS349)</f>
        <v>583.33642580162</v>
      </c>
      <c r="AV352" s="0" t="n">
        <f aca="false">AU352*EXP((Inputs!$B$6-Inputs!$B$7-0.5*Inputs!$B$8^2)*$B$2+Inputs!$B$8*SQRT($B$2)*MC_Shocks!AT349)</f>
        <v>584.125630640852</v>
      </c>
      <c r="AW352" s="0" t="n">
        <f aca="false">AV352*EXP((Inputs!$B$6-Inputs!$B$7-0.5*Inputs!$B$8^2)*$B$2+Inputs!$B$8*SQRT($B$2)*MC_Shocks!AU349)</f>
        <v>588.450621663246</v>
      </c>
      <c r="AX352" s="0" t="n">
        <f aca="false">AW352*EXP((Inputs!$B$6-Inputs!$B$7-0.5*Inputs!$B$8^2)*$B$2+Inputs!$B$8*SQRT($B$2)*MC_Shocks!AV349)</f>
        <v>588.075019531227</v>
      </c>
      <c r="AY352" s="0" t="n">
        <f aca="false">AX352*EXP((Inputs!$B$6-Inputs!$B$7-0.5*Inputs!$B$8^2)*$B$2+Inputs!$B$8*SQRT($B$2)*MC_Shocks!AW349)</f>
        <v>595.475912038108</v>
      </c>
      <c r="AZ352" s="0" t="n">
        <f aca="false">AY352*EXP((Inputs!$B$6-Inputs!$B$7-0.5*Inputs!$B$8^2)*$B$2+Inputs!$B$8*SQRT($B$2)*MC_Shocks!AX349)</f>
        <v>594.854875073902</v>
      </c>
      <c r="BA352" s="0" t="n">
        <f aca="false">AZ352*EXP((Inputs!$B$6-Inputs!$B$7-0.5*Inputs!$B$8^2)*$B$2+Inputs!$B$8*SQRT($B$2)*MC_Shocks!AY349)</f>
        <v>590.812097620162</v>
      </c>
      <c r="BB352" s="0" t="n">
        <f aca="false">BA352*EXP((Inputs!$B$6-Inputs!$B$7-0.5*Inputs!$B$8^2)*$B$2+Inputs!$B$8*SQRT($B$2)*MC_Shocks!AZ349)</f>
        <v>596.761817885975</v>
      </c>
      <c r="BC352" s="0" t="n">
        <f aca="false">BB352*EXP((Inputs!$B$6-Inputs!$B$7-0.5*Inputs!$B$8^2)*$B$2+Inputs!$B$8*SQRT($B$2)*MC_Shocks!BA349)</f>
        <v>604.118157726929</v>
      </c>
      <c r="BD352" s="0" t="n">
        <f aca="false">BC352*EXP((Inputs!$B$6-Inputs!$B$7-0.5*Inputs!$B$8^2)*$B$2+Inputs!$B$8*SQRT($B$2)*MC_Shocks!BB349)</f>
        <v>596.652288701162</v>
      </c>
      <c r="BE352" s="0" t="n">
        <f aca="false">BD352*EXP((Inputs!$B$6-Inputs!$B$7-0.5*Inputs!$B$8^2)*$B$2+Inputs!$B$8*SQRT($B$2)*MC_Shocks!BC349)</f>
        <v>599.611476192876</v>
      </c>
      <c r="BF352" s="0" t="n">
        <f aca="false">BE352*EXP((Inputs!$B$6-Inputs!$B$7-0.5*Inputs!$B$8^2)*$B$2+Inputs!$B$8*SQRT($B$2)*MC_Shocks!BD349)</f>
        <v>594.288447632324</v>
      </c>
      <c r="BG352" s="0" t="n">
        <f aca="false">BF352*EXP((Inputs!$B$6-Inputs!$B$7-0.5*Inputs!$B$8^2)*$B$2+Inputs!$B$8*SQRT($B$2)*MC_Shocks!BE349)</f>
        <v>595.071037250261</v>
      </c>
      <c r="BH352" s="0" t="n">
        <f aca="false">BG352*EXP((Inputs!$B$6-Inputs!$B$7-0.5*Inputs!$B$8^2)*$B$2+Inputs!$B$8*SQRT($B$2)*MC_Shocks!BF349)</f>
        <v>595.892271204551</v>
      </c>
      <c r="BI352" s="0" t="n">
        <f aca="false">BH352*EXP((Inputs!$B$6-Inputs!$B$7-0.5*Inputs!$B$8^2)*$B$2+Inputs!$B$8*SQRT($B$2)*MC_Shocks!BG349)</f>
        <v>593.879427405176</v>
      </c>
      <c r="BJ352" s="0" t="n">
        <f aca="false">BI352*EXP((Inputs!$B$6-Inputs!$B$7-0.5*Inputs!$B$8^2)*$B$2+Inputs!$B$8*SQRT($B$2)*MC_Shocks!BH349)</f>
        <v>598.115195937526</v>
      </c>
      <c r="BK352" s="0" t="n">
        <f aca="false">BJ352*EXP((Inputs!$B$6-Inputs!$B$7-0.5*Inputs!$B$8^2)*$B$2+Inputs!$B$8*SQRT($B$2)*MC_Shocks!BI349)</f>
        <v>597.543212754535</v>
      </c>
      <c r="BL352" s="0" t="n">
        <f aca="false">BK352*EXP((Inputs!$B$6-Inputs!$B$7-0.5*Inputs!$B$8^2)*$B$2+Inputs!$B$8*SQRT($B$2)*MC_Shocks!BJ349)</f>
        <v>599.4108595888</v>
      </c>
      <c r="BM352" s="0" t="n">
        <f aca="false">BL352*EXP((Inputs!$B$6-Inputs!$B$7-0.5*Inputs!$B$8^2)*$B$2+Inputs!$B$8*SQRT($B$2)*MC_Shocks!BK349)</f>
        <v>605.780084189211</v>
      </c>
      <c r="BN352" s="0" t="n">
        <f aca="false">AVERAGE(C352:BM352)</f>
        <v>586.79240165404</v>
      </c>
      <c r="BO352" s="0" t="n">
        <f aca="false">MAX(B352:BM352)</f>
        <v>605.780084189211</v>
      </c>
      <c r="BP352" s="0" t="n">
        <f aca="false">MAX(BM352-Inputs!$B$4,0)</f>
        <v>30.7800841892112</v>
      </c>
      <c r="BQ352" s="0" t="n">
        <f aca="false">MAX(Inputs!$B$4-BM352,0)</f>
        <v>0</v>
      </c>
      <c r="BR352" s="0" t="n">
        <f aca="false">MAX(BN352-Inputs!$B$4,0)</f>
        <v>11.7924016540396</v>
      </c>
      <c r="BS352" s="0" t="n">
        <f aca="false">IF(BO352&gt;=Inputs!$B$9,0,MAX(BM352-Inputs!$B$4,0))</f>
        <v>0</v>
      </c>
    </row>
    <row r="353" customFormat="false" ht="15" hidden="false" customHeight="false" outlineLevel="0" collapsed="false">
      <c r="A353" s="0" t="n">
        <v>349</v>
      </c>
      <c r="B353" s="0" t="n">
        <f aca="false">Inputs!$B$3</f>
        <v>574.788024902344</v>
      </c>
      <c r="C353" s="0" t="n">
        <f aca="false">B353*EXP((Inputs!$B$6-Inputs!$B$7-0.5*Inputs!$B$8^2)*$B$2+Inputs!$B$8*SQRT($B$2)*MC_Shocks!A350)</f>
        <v>573.305318044624</v>
      </c>
      <c r="D353" s="0" t="n">
        <f aca="false">C353*EXP((Inputs!$B$6-Inputs!$B$7-0.5*Inputs!$B$8^2)*$B$2+Inputs!$B$8*SQRT($B$2)*MC_Shocks!B350)</f>
        <v>574.55829003492</v>
      </c>
      <c r="E353" s="0" t="n">
        <f aca="false">D353*EXP((Inputs!$B$6-Inputs!$B$7-0.5*Inputs!$B$8^2)*$B$2+Inputs!$B$8*SQRT($B$2)*MC_Shocks!C350)</f>
        <v>575.328713955273</v>
      </c>
      <c r="F353" s="0" t="n">
        <f aca="false">E353*EXP((Inputs!$B$6-Inputs!$B$7-0.5*Inputs!$B$8^2)*$B$2+Inputs!$B$8*SQRT($B$2)*MC_Shocks!D350)</f>
        <v>580.933354004149</v>
      </c>
      <c r="G353" s="0" t="n">
        <f aca="false">F353*EXP((Inputs!$B$6-Inputs!$B$7-0.5*Inputs!$B$8^2)*$B$2+Inputs!$B$8*SQRT($B$2)*MC_Shocks!E350)</f>
        <v>573.699564127363</v>
      </c>
      <c r="H353" s="0" t="n">
        <f aca="false">G353*EXP((Inputs!$B$6-Inputs!$B$7-0.5*Inputs!$B$8^2)*$B$2+Inputs!$B$8*SQRT($B$2)*MC_Shocks!F350)</f>
        <v>569.777104796492</v>
      </c>
      <c r="I353" s="0" t="n">
        <f aca="false">H353*EXP((Inputs!$B$6-Inputs!$B$7-0.5*Inputs!$B$8^2)*$B$2+Inputs!$B$8*SQRT($B$2)*MC_Shocks!G350)</f>
        <v>565.489064062464</v>
      </c>
      <c r="J353" s="0" t="n">
        <f aca="false">I353*EXP((Inputs!$B$6-Inputs!$B$7-0.5*Inputs!$B$8^2)*$B$2+Inputs!$B$8*SQRT($B$2)*MC_Shocks!H350)</f>
        <v>566.914424462601</v>
      </c>
      <c r="K353" s="0" t="n">
        <f aca="false">J353*EXP((Inputs!$B$6-Inputs!$B$7-0.5*Inputs!$B$8^2)*$B$2+Inputs!$B$8*SQRT($B$2)*MC_Shocks!I350)</f>
        <v>574.79889602055</v>
      </c>
      <c r="L353" s="0" t="n">
        <f aca="false">K353*EXP((Inputs!$B$6-Inputs!$B$7-0.5*Inputs!$B$8^2)*$B$2+Inputs!$B$8*SQRT($B$2)*MC_Shocks!J350)</f>
        <v>566.015885402856</v>
      </c>
      <c r="M353" s="0" t="n">
        <f aca="false">L353*EXP((Inputs!$B$6-Inputs!$B$7-0.5*Inputs!$B$8^2)*$B$2+Inputs!$B$8*SQRT($B$2)*MC_Shocks!K350)</f>
        <v>566.34371021315</v>
      </c>
      <c r="N353" s="0" t="n">
        <f aca="false">M353*EXP((Inputs!$B$6-Inputs!$B$7-0.5*Inputs!$B$8^2)*$B$2+Inputs!$B$8*SQRT($B$2)*MC_Shocks!L350)</f>
        <v>569.771659406348</v>
      </c>
      <c r="O353" s="0" t="n">
        <f aca="false">N353*EXP((Inputs!$B$6-Inputs!$B$7-0.5*Inputs!$B$8^2)*$B$2+Inputs!$B$8*SQRT($B$2)*MC_Shocks!M350)</f>
        <v>567.944407677442</v>
      </c>
      <c r="P353" s="0" t="n">
        <f aca="false">O353*EXP((Inputs!$B$6-Inputs!$B$7-0.5*Inputs!$B$8^2)*$B$2+Inputs!$B$8*SQRT($B$2)*MC_Shocks!N350)</f>
        <v>562.763317288266</v>
      </c>
      <c r="Q353" s="0" t="n">
        <f aca="false">P353*EXP((Inputs!$B$6-Inputs!$B$7-0.5*Inputs!$B$8^2)*$B$2+Inputs!$B$8*SQRT($B$2)*MC_Shocks!O350)</f>
        <v>562.919329516425</v>
      </c>
      <c r="R353" s="0" t="n">
        <f aca="false">Q353*EXP((Inputs!$B$6-Inputs!$B$7-0.5*Inputs!$B$8^2)*$B$2+Inputs!$B$8*SQRT($B$2)*MC_Shocks!P350)</f>
        <v>557.291126332095</v>
      </c>
      <c r="S353" s="0" t="n">
        <f aca="false">R353*EXP((Inputs!$B$6-Inputs!$B$7-0.5*Inputs!$B$8^2)*$B$2+Inputs!$B$8*SQRT($B$2)*MC_Shocks!Q350)</f>
        <v>552.575846832395</v>
      </c>
      <c r="T353" s="0" t="n">
        <f aca="false">S353*EXP((Inputs!$B$6-Inputs!$B$7-0.5*Inputs!$B$8^2)*$B$2+Inputs!$B$8*SQRT($B$2)*MC_Shocks!R350)</f>
        <v>557.367006203555</v>
      </c>
      <c r="U353" s="0" t="n">
        <f aca="false">T353*EXP((Inputs!$B$6-Inputs!$B$7-0.5*Inputs!$B$8^2)*$B$2+Inputs!$B$8*SQRT($B$2)*MC_Shocks!S350)</f>
        <v>560.407052595084</v>
      </c>
      <c r="V353" s="0" t="n">
        <f aca="false">U353*EXP((Inputs!$B$6-Inputs!$B$7-0.5*Inputs!$B$8^2)*$B$2+Inputs!$B$8*SQRT($B$2)*MC_Shocks!T350)</f>
        <v>556.21873328499</v>
      </c>
      <c r="W353" s="0" t="n">
        <f aca="false">V353*EXP((Inputs!$B$6-Inputs!$B$7-0.5*Inputs!$B$8^2)*$B$2+Inputs!$B$8*SQRT($B$2)*MC_Shocks!U350)</f>
        <v>568.371355177323</v>
      </c>
      <c r="X353" s="0" t="n">
        <f aca="false">W353*EXP((Inputs!$B$6-Inputs!$B$7-0.5*Inputs!$B$8^2)*$B$2+Inputs!$B$8*SQRT($B$2)*MC_Shocks!V350)</f>
        <v>569.099310083927</v>
      </c>
      <c r="Y353" s="0" t="n">
        <f aca="false">X353*EXP((Inputs!$B$6-Inputs!$B$7-0.5*Inputs!$B$8^2)*$B$2+Inputs!$B$8*SQRT($B$2)*MC_Shocks!W350)</f>
        <v>575.650099014215</v>
      </c>
      <c r="Z353" s="0" t="n">
        <f aca="false">Y353*EXP((Inputs!$B$6-Inputs!$B$7-0.5*Inputs!$B$8^2)*$B$2+Inputs!$B$8*SQRT($B$2)*MC_Shocks!X350)</f>
        <v>577.884961057891</v>
      </c>
      <c r="AA353" s="0" t="n">
        <f aca="false">Z353*EXP((Inputs!$B$6-Inputs!$B$7-0.5*Inputs!$B$8^2)*$B$2+Inputs!$B$8*SQRT($B$2)*MC_Shocks!Y350)</f>
        <v>579.311121086226</v>
      </c>
      <c r="AB353" s="0" t="n">
        <f aca="false">AA353*EXP((Inputs!$B$6-Inputs!$B$7-0.5*Inputs!$B$8^2)*$B$2+Inputs!$B$8*SQRT($B$2)*MC_Shocks!Z350)</f>
        <v>581.01463261684</v>
      </c>
      <c r="AC353" s="0" t="n">
        <f aca="false">AB353*EXP((Inputs!$B$6-Inputs!$B$7-0.5*Inputs!$B$8^2)*$B$2+Inputs!$B$8*SQRT($B$2)*MC_Shocks!AA350)</f>
        <v>583.62072971948</v>
      </c>
      <c r="AD353" s="0" t="n">
        <f aca="false">AC353*EXP((Inputs!$B$6-Inputs!$B$7-0.5*Inputs!$B$8^2)*$B$2+Inputs!$B$8*SQRT($B$2)*MC_Shocks!AB350)</f>
        <v>588.778034934895</v>
      </c>
      <c r="AE353" s="0" t="n">
        <f aca="false">AD353*EXP((Inputs!$B$6-Inputs!$B$7-0.5*Inputs!$B$8^2)*$B$2+Inputs!$B$8*SQRT($B$2)*MC_Shocks!AC350)</f>
        <v>578.22435279509</v>
      </c>
      <c r="AF353" s="0" t="n">
        <f aca="false">AE353*EXP((Inputs!$B$6-Inputs!$B$7-0.5*Inputs!$B$8^2)*$B$2+Inputs!$B$8*SQRT($B$2)*MC_Shocks!AD350)</f>
        <v>569.77512844489</v>
      </c>
      <c r="AG353" s="0" t="n">
        <f aca="false">AF353*EXP((Inputs!$B$6-Inputs!$B$7-0.5*Inputs!$B$8^2)*$B$2+Inputs!$B$8*SQRT($B$2)*MC_Shocks!AE350)</f>
        <v>575.106201505729</v>
      </c>
      <c r="AH353" s="0" t="n">
        <f aca="false">AG353*EXP((Inputs!$B$6-Inputs!$B$7-0.5*Inputs!$B$8^2)*$B$2+Inputs!$B$8*SQRT($B$2)*MC_Shocks!AF350)</f>
        <v>567.986800147336</v>
      </c>
      <c r="AI353" s="0" t="n">
        <f aca="false">AH353*EXP((Inputs!$B$6-Inputs!$B$7-0.5*Inputs!$B$8^2)*$B$2+Inputs!$B$8*SQRT($B$2)*MC_Shocks!AG350)</f>
        <v>569.843323013874</v>
      </c>
      <c r="AJ353" s="0" t="n">
        <f aca="false">AI353*EXP((Inputs!$B$6-Inputs!$B$7-0.5*Inputs!$B$8^2)*$B$2+Inputs!$B$8*SQRT($B$2)*MC_Shocks!AH350)</f>
        <v>569.313323889453</v>
      </c>
      <c r="AK353" s="0" t="n">
        <f aca="false">AJ353*EXP((Inputs!$B$6-Inputs!$B$7-0.5*Inputs!$B$8^2)*$B$2+Inputs!$B$8*SQRT($B$2)*MC_Shocks!AI350)</f>
        <v>569.652893884175</v>
      </c>
      <c r="AL353" s="0" t="n">
        <f aca="false">AK353*EXP((Inputs!$B$6-Inputs!$B$7-0.5*Inputs!$B$8^2)*$B$2+Inputs!$B$8*SQRT($B$2)*MC_Shocks!AJ350)</f>
        <v>572.696154781823</v>
      </c>
      <c r="AM353" s="0" t="n">
        <f aca="false">AL353*EXP((Inputs!$B$6-Inputs!$B$7-0.5*Inputs!$B$8^2)*$B$2+Inputs!$B$8*SQRT($B$2)*MC_Shocks!AK350)</f>
        <v>568.297341694534</v>
      </c>
      <c r="AN353" s="0" t="n">
        <f aca="false">AM353*EXP((Inputs!$B$6-Inputs!$B$7-0.5*Inputs!$B$8^2)*$B$2+Inputs!$B$8*SQRT($B$2)*MC_Shocks!AL350)</f>
        <v>567.783648384313</v>
      </c>
      <c r="AO353" s="0" t="n">
        <f aca="false">AN353*EXP((Inputs!$B$6-Inputs!$B$7-0.5*Inputs!$B$8^2)*$B$2+Inputs!$B$8*SQRT($B$2)*MC_Shocks!AM350)</f>
        <v>569.987959539098</v>
      </c>
      <c r="AP353" s="0" t="n">
        <f aca="false">AO353*EXP((Inputs!$B$6-Inputs!$B$7-0.5*Inputs!$B$8^2)*$B$2+Inputs!$B$8*SQRT($B$2)*MC_Shocks!AN350)</f>
        <v>575.971869517238</v>
      </c>
      <c r="AQ353" s="0" t="n">
        <f aca="false">AP353*EXP((Inputs!$B$6-Inputs!$B$7-0.5*Inputs!$B$8^2)*$B$2+Inputs!$B$8*SQRT($B$2)*MC_Shocks!AO350)</f>
        <v>580.124075508177</v>
      </c>
      <c r="AR353" s="0" t="n">
        <f aca="false">AQ353*EXP((Inputs!$B$6-Inputs!$B$7-0.5*Inputs!$B$8^2)*$B$2+Inputs!$B$8*SQRT($B$2)*MC_Shocks!AP350)</f>
        <v>587.782708409898</v>
      </c>
      <c r="AS353" s="0" t="n">
        <f aca="false">AR353*EXP((Inputs!$B$6-Inputs!$B$7-0.5*Inputs!$B$8^2)*$B$2+Inputs!$B$8*SQRT($B$2)*MC_Shocks!AQ350)</f>
        <v>587.781155950386</v>
      </c>
      <c r="AT353" s="0" t="n">
        <f aca="false">AS353*EXP((Inputs!$B$6-Inputs!$B$7-0.5*Inputs!$B$8^2)*$B$2+Inputs!$B$8*SQRT($B$2)*MC_Shocks!AR350)</f>
        <v>593.443566756431</v>
      </c>
      <c r="AU353" s="0" t="n">
        <f aca="false">AT353*EXP((Inputs!$B$6-Inputs!$B$7-0.5*Inputs!$B$8^2)*$B$2+Inputs!$B$8*SQRT($B$2)*MC_Shocks!AS350)</f>
        <v>594.751179834477</v>
      </c>
      <c r="AV353" s="0" t="n">
        <f aca="false">AU353*EXP((Inputs!$B$6-Inputs!$B$7-0.5*Inputs!$B$8^2)*$B$2+Inputs!$B$8*SQRT($B$2)*MC_Shocks!AT350)</f>
        <v>588.377351374496</v>
      </c>
      <c r="AW353" s="0" t="n">
        <f aca="false">AV353*EXP((Inputs!$B$6-Inputs!$B$7-0.5*Inputs!$B$8^2)*$B$2+Inputs!$B$8*SQRT($B$2)*MC_Shocks!AU350)</f>
        <v>582.861053117329</v>
      </c>
      <c r="AX353" s="0" t="n">
        <f aca="false">AW353*EXP((Inputs!$B$6-Inputs!$B$7-0.5*Inputs!$B$8^2)*$B$2+Inputs!$B$8*SQRT($B$2)*MC_Shocks!AV350)</f>
        <v>583.065311205466</v>
      </c>
      <c r="AY353" s="0" t="n">
        <f aca="false">AX353*EXP((Inputs!$B$6-Inputs!$B$7-0.5*Inputs!$B$8^2)*$B$2+Inputs!$B$8*SQRT($B$2)*MC_Shocks!AW350)</f>
        <v>583.523294882672</v>
      </c>
      <c r="AZ353" s="0" t="n">
        <f aca="false">AY353*EXP((Inputs!$B$6-Inputs!$B$7-0.5*Inputs!$B$8^2)*$B$2+Inputs!$B$8*SQRT($B$2)*MC_Shocks!AX350)</f>
        <v>574.940024347128</v>
      </c>
      <c r="BA353" s="0" t="n">
        <f aca="false">AZ353*EXP((Inputs!$B$6-Inputs!$B$7-0.5*Inputs!$B$8^2)*$B$2+Inputs!$B$8*SQRT($B$2)*MC_Shocks!AY350)</f>
        <v>572.623778820881</v>
      </c>
      <c r="BB353" s="0" t="n">
        <f aca="false">BA353*EXP((Inputs!$B$6-Inputs!$B$7-0.5*Inputs!$B$8^2)*$B$2+Inputs!$B$8*SQRT($B$2)*MC_Shocks!AZ350)</f>
        <v>574.168968481305</v>
      </c>
      <c r="BC353" s="0" t="n">
        <f aca="false">BB353*EXP((Inputs!$B$6-Inputs!$B$7-0.5*Inputs!$B$8^2)*$B$2+Inputs!$B$8*SQRT($B$2)*MC_Shocks!BA350)</f>
        <v>580.755938387448</v>
      </c>
      <c r="BD353" s="0" t="n">
        <f aca="false">BC353*EXP((Inputs!$B$6-Inputs!$B$7-0.5*Inputs!$B$8^2)*$B$2+Inputs!$B$8*SQRT($B$2)*MC_Shocks!BB350)</f>
        <v>578.998764558035</v>
      </c>
      <c r="BE353" s="0" t="n">
        <f aca="false">BD353*EXP((Inputs!$B$6-Inputs!$B$7-0.5*Inputs!$B$8^2)*$B$2+Inputs!$B$8*SQRT($B$2)*MC_Shocks!BC350)</f>
        <v>575.256298729362</v>
      </c>
      <c r="BF353" s="0" t="n">
        <f aca="false">BE353*EXP((Inputs!$B$6-Inputs!$B$7-0.5*Inputs!$B$8^2)*$B$2+Inputs!$B$8*SQRT($B$2)*MC_Shocks!BD350)</f>
        <v>578.20060331613</v>
      </c>
      <c r="BG353" s="0" t="n">
        <f aca="false">BF353*EXP((Inputs!$B$6-Inputs!$B$7-0.5*Inputs!$B$8^2)*$B$2+Inputs!$B$8*SQRT($B$2)*MC_Shocks!BE350)</f>
        <v>576.920860722954</v>
      </c>
      <c r="BH353" s="0" t="n">
        <f aca="false">BG353*EXP((Inputs!$B$6-Inputs!$B$7-0.5*Inputs!$B$8^2)*$B$2+Inputs!$B$8*SQRT($B$2)*MC_Shocks!BF350)</f>
        <v>578.641804537392</v>
      </c>
      <c r="BI353" s="0" t="n">
        <f aca="false">BH353*EXP((Inputs!$B$6-Inputs!$B$7-0.5*Inputs!$B$8^2)*$B$2+Inputs!$B$8*SQRT($B$2)*MC_Shocks!BG350)</f>
        <v>579.54185757862</v>
      </c>
      <c r="BJ353" s="0" t="n">
        <f aca="false">BI353*EXP((Inputs!$B$6-Inputs!$B$7-0.5*Inputs!$B$8^2)*$B$2+Inputs!$B$8*SQRT($B$2)*MC_Shocks!BH350)</f>
        <v>591.148948578611</v>
      </c>
      <c r="BK353" s="0" t="n">
        <f aca="false">BJ353*EXP((Inputs!$B$6-Inputs!$B$7-0.5*Inputs!$B$8^2)*$B$2+Inputs!$B$8*SQRT($B$2)*MC_Shocks!BI350)</f>
        <v>592.245784144435</v>
      </c>
      <c r="BL353" s="0" t="n">
        <f aca="false">BK353*EXP((Inputs!$B$6-Inputs!$B$7-0.5*Inputs!$B$8^2)*$B$2+Inputs!$B$8*SQRT($B$2)*MC_Shocks!BJ350)</f>
        <v>587.764338974125</v>
      </c>
      <c r="BM353" s="0" t="n">
        <f aca="false">BL353*EXP((Inputs!$B$6-Inputs!$B$7-0.5*Inputs!$B$8^2)*$B$2+Inputs!$B$8*SQRT($B$2)*MC_Shocks!BK350)</f>
        <v>590.771496006051</v>
      </c>
      <c r="BN353" s="0" t="n">
        <f aca="false">AVERAGE(C353:BM353)</f>
        <v>575.02351126621</v>
      </c>
      <c r="BO353" s="0" t="n">
        <f aca="false">MAX(B353:BM353)</f>
        <v>594.751179834477</v>
      </c>
      <c r="BP353" s="0" t="n">
        <f aca="false">MAX(BM353-Inputs!$B$4,0)</f>
        <v>15.7714960060508</v>
      </c>
      <c r="BQ353" s="0" t="n">
        <f aca="false">MAX(Inputs!$B$4-BM353,0)</f>
        <v>0</v>
      </c>
      <c r="BR353" s="0" t="n">
        <f aca="false">MAX(BN353-Inputs!$B$4,0)</f>
        <v>0.0235112662095389</v>
      </c>
      <c r="BS353" s="0" t="n">
        <f aca="false">IF(BO353&gt;=Inputs!$B$9,0,MAX(BM353-Inputs!$B$4,0))</f>
        <v>15.7714960060508</v>
      </c>
    </row>
    <row r="354" customFormat="false" ht="15" hidden="false" customHeight="false" outlineLevel="0" collapsed="false">
      <c r="A354" s="0" t="n">
        <v>350</v>
      </c>
      <c r="B354" s="0" t="n">
        <f aca="false">Inputs!$B$3</f>
        <v>574.788024902344</v>
      </c>
      <c r="C354" s="0" t="n">
        <f aca="false">B354*EXP((Inputs!$B$6-Inputs!$B$7-0.5*Inputs!$B$8^2)*$B$2+Inputs!$B$8*SQRT($B$2)*MC_Shocks!A351)</f>
        <v>574.60276499664</v>
      </c>
      <c r="D354" s="0" t="n">
        <f aca="false">C354*EXP((Inputs!$B$6-Inputs!$B$7-0.5*Inputs!$B$8^2)*$B$2+Inputs!$B$8*SQRT($B$2)*MC_Shocks!B351)</f>
        <v>578.113498594929</v>
      </c>
      <c r="E354" s="0" t="n">
        <f aca="false">D354*EXP((Inputs!$B$6-Inputs!$B$7-0.5*Inputs!$B$8^2)*$B$2+Inputs!$B$8*SQRT($B$2)*MC_Shocks!C351)</f>
        <v>576.517198404107</v>
      </c>
      <c r="F354" s="0" t="n">
        <f aca="false">E354*EXP((Inputs!$B$6-Inputs!$B$7-0.5*Inputs!$B$8^2)*$B$2+Inputs!$B$8*SQRT($B$2)*MC_Shocks!D351)</f>
        <v>577.562793317205</v>
      </c>
      <c r="G354" s="0" t="n">
        <f aca="false">F354*EXP((Inputs!$B$6-Inputs!$B$7-0.5*Inputs!$B$8^2)*$B$2+Inputs!$B$8*SQRT($B$2)*MC_Shocks!E351)</f>
        <v>581.937156693525</v>
      </c>
      <c r="H354" s="0" t="n">
        <f aca="false">G354*EXP((Inputs!$B$6-Inputs!$B$7-0.5*Inputs!$B$8^2)*$B$2+Inputs!$B$8*SQRT($B$2)*MC_Shocks!F351)</f>
        <v>575.872172099693</v>
      </c>
      <c r="I354" s="0" t="n">
        <f aca="false">H354*EXP((Inputs!$B$6-Inputs!$B$7-0.5*Inputs!$B$8^2)*$B$2+Inputs!$B$8*SQRT($B$2)*MC_Shocks!G351)</f>
        <v>571.697987995576</v>
      </c>
      <c r="J354" s="0" t="n">
        <f aca="false">I354*EXP((Inputs!$B$6-Inputs!$B$7-0.5*Inputs!$B$8^2)*$B$2+Inputs!$B$8*SQRT($B$2)*MC_Shocks!H351)</f>
        <v>574.502177996874</v>
      </c>
      <c r="K354" s="0" t="n">
        <f aca="false">J354*EXP((Inputs!$B$6-Inputs!$B$7-0.5*Inputs!$B$8^2)*$B$2+Inputs!$B$8*SQRT($B$2)*MC_Shocks!I351)</f>
        <v>572.291960079469</v>
      </c>
      <c r="L354" s="0" t="n">
        <f aca="false">K354*EXP((Inputs!$B$6-Inputs!$B$7-0.5*Inputs!$B$8^2)*$B$2+Inputs!$B$8*SQRT($B$2)*MC_Shocks!J351)</f>
        <v>569.911075148183</v>
      </c>
      <c r="M354" s="0" t="n">
        <f aca="false">L354*EXP((Inputs!$B$6-Inputs!$B$7-0.5*Inputs!$B$8^2)*$B$2+Inputs!$B$8*SQRT($B$2)*MC_Shocks!K351)</f>
        <v>567.068051737257</v>
      </c>
      <c r="N354" s="0" t="n">
        <f aca="false">M354*EXP((Inputs!$B$6-Inputs!$B$7-0.5*Inputs!$B$8^2)*$B$2+Inputs!$B$8*SQRT($B$2)*MC_Shocks!L351)</f>
        <v>574.795376702285</v>
      </c>
      <c r="O354" s="0" t="n">
        <f aca="false">N354*EXP((Inputs!$B$6-Inputs!$B$7-0.5*Inputs!$B$8^2)*$B$2+Inputs!$B$8*SQRT($B$2)*MC_Shocks!M351)</f>
        <v>570.277490701614</v>
      </c>
      <c r="P354" s="0" t="n">
        <f aca="false">O354*EXP((Inputs!$B$6-Inputs!$B$7-0.5*Inputs!$B$8^2)*$B$2+Inputs!$B$8*SQRT($B$2)*MC_Shocks!N351)</f>
        <v>572.914674508565</v>
      </c>
      <c r="Q354" s="0" t="n">
        <f aca="false">P354*EXP((Inputs!$B$6-Inputs!$B$7-0.5*Inputs!$B$8^2)*$B$2+Inputs!$B$8*SQRT($B$2)*MC_Shocks!O351)</f>
        <v>574.597478502062</v>
      </c>
      <c r="R354" s="0" t="n">
        <f aca="false">Q354*EXP((Inputs!$B$6-Inputs!$B$7-0.5*Inputs!$B$8^2)*$B$2+Inputs!$B$8*SQRT($B$2)*MC_Shocks!P351)</f>
        <v>562.751346766377</v>
      </c>
      <c r="S354" s="0" t="n">
        <f aca="false">R354*EXP((Inputs!$B$6-Inputs!$B$7-0.5*Inputs!$B$8^2)*$B$2+Inputs!$B$8*SQRT($B$2)*MC_Shocks!Q351)</f>
        <v>561.458269050731</v>
      </c>
      <c r="T354" s="0" t="n">
        <f aca="false">S354*EXP((Inputs!$B$6-Inputs!$B$7-0.5*Inputs!$B$8^2)*$B$2+Inputs!$B$8*SQRT($B$2)*MC_Shocks!R351)</f>
        <v>563.234725128658</v>
      </c>
      <c r="U354" s="0" t="n">
        <f aca="false">T354*EXP((Inputs!$B$6-Inputs!$B$7-0.5*Inputs!$B$8^2)*$B$2+Inputs!$B$8*SQRT($B$2)*MC_Shocks!S351)</f>
        <v>573.229007949427</v>
      </c>
      <c r="V354" s="0" t="n">
        <f aca="false">U354*EXP((Inputs!$B$6-Inputs!$B$7-0.5*Inputs!$B$8^2)*$B$2+Inputs!$B$8*SQRT($B$2)*MC_Shocks!T351)</f>
        <v>566.997381057941</v>
      </c>
      <c r="W354" s="0" t="n">
        <f aca="false">V354*EXP((Inputs!$B$6-Inputs!$B$7-0.5*Inputs!$B$8^2)*$B$2+Inputs!$B$8*SQRT($B$2)*MC_Shocks!U351)</f>
        <v>573.13455138341</v>
      </c>
      <c r="X354" s="0" t="n">
        <f aca="false">W354*EXP((Inputs!$B$6-Inputs!$B$7-0.5*Inputs!$B$8^2)*$B$2+Inputs!$B$8*SQRT($B$2)*MC_Shocks!V351)</f>
        <v>577.769544773567</v>
      </c>
      <c r="Y354" s="0" t="n">
        <f aca="false">X354*EXP((Inputs!$B$6-Inputs!$B$7-0.5*Inputs!$B$8^2)*$B$2+Inputs!$B$8*SQRT($B$2)*MC_Shocks!W351)</f>
        <v>579.344916129769</v>
      </c>
      <c r="Z354" s="0" t="n">
        <f aca="false">Y354*EXP((Inputs!$B$6-Inputs!$B$7-0.5*Inputs!$B$8^2)*$B$2+Inputs!$B$8*SQRT($B$2)*MC_Shocks!X351)</f>
        <v>572.925676292853</v>
      </c>
      <c r="AA354" s="0" t="n">
        <f aca="false">Z354*EXP((Inputs!$B$6-Inputs!$B$7-0.5*Inputs!$B$8^2)*$B$2+Inputs!$B$8*SQRT($B$2)*MC_Shocks!Y351)</f>
        <v>569.475774384788</v>
      </c>
      <c r="AB354" s="0" t="n">
        <f aca="false">AA354*EXP((Inputs!$B$6-Inputs!$B$7-0.5*Inputs!$B$8^2)*$B$2+Inputs!$B$8*SQRT($B$2)*MC_Shocks!Z351)</f>
        <v>570.243059499257</v>
      </c>
      <c r="AC354" s="0" t="n">
        <f aca="false">AB354*EXP((Inputs!$B$6-Inputs!$B$7-0.5*Inputs!$B$8^2)*$B$2+Inputs!$B$8*SQRT($B$2)*MC_Shocks!AA351)</f>
        <v>568.903798648502</v>
      </c>
      <c r="AD354" s="0" t="n">
        <f aca="false">AC354*EXP((Inputs!$B$6-Inputs!$B$7-0.5*Inputs!$B$8^2)*$B$2+Inputs!$B$8*SQRT($B$2)*MC_Shocks!AB351)</f>
        <v>571.673779373129</v>
      </c>
      <c r="AE354" s="0" t="n">
        <f aca="false">AD354*EXP((Inputs!$B$6-Inputs!$B$7-0.5*Inputs!$B$8^2)*$B$2+Inputs!$B$8*SQRT($B$2)*MC_Shocks!AC351)</f>
        <v>571.094658915873</v>
      </c>
      <c r="AF354" s="0" t="n">
        <f aca="false">AE354*EXP((Inputs!$B$6-Inputs!$B$7-0.5*Inputs!$B$8^2)*$B$2+Inputs!$B$8*SQRT($B$2)*MC_Shocks!AD351)</f>
        <v>570.816346764885</v>
      </c>
      <c r="AG354" s="0" t="n">
        <f aca="false">AF354*EXP((Inputs!$B$6-Inputs!$B$7-0.5*Inputs!$B$8^2)*$B$2+Inputs!$B$8*SQRT($B$2)*MC_Shocks!AE351)</f>
        <v>566.499749040038</v>
      </c>
      <c r="AH354" s="0" t="n">
        <f aca="false">AG354*EXP((Inputs!$B$6-Inputs!$B$7-0.5*Inputs!$B$8^2)*$B$2+Inputs!$B$8*SQRT($B$2)*MC_Shocks!AF351)</f>
        <v>562.222893476988</v>
      </c>
      <c r="AI354" s="0" t="n">
        <f aca="false">AH354*EXP((Inputs!$B$6-Inputs!$B$7-0.5*Inputs!$B$8^2)*$B$2+Inputs!$B$8*SQRT($B$2)*MC_Shocks!AG351)</f>
        <v>560.076848228303</v>
      </c>
      <c r="AJ354" s="0" t="n">
        <f aca="false">AI354*EXP((Inputs!$B$6-Inputs!$B$7-0.5*Inputs!$B$8^2)*$B$2+Inputs!$B$8*SQRT($B$2)*MC_Shocks!AH351)</f>
        <v>561.742084424858</v>
      </c>
      <c r="AK354" s="0" t="n">
        <f aca="false">AJ354*EXP((Inputs!$B$6-Inputs!$B$7-0.5*Inputs!$B$8^2)*$B$2+Inputs!$B$8*SQRT($B$2)*MC_Shocks!AI351)</f>
        <v>558.498705362206</v>
      </c>
      <c r="AL354" s="0" t="n">
        <f aca="false">AK354*EXP((Inputs!$B$6-Inputs!$B$7-0.5*Inputs!$B$8^2)*$B$2+Inputs!$B$8*SQRT($B$2)*MC_Shocks!AJ351)</f>
        <v>558.95904762787</v>
      </c>
      <c r="AM354" s="0" t="n">
        <f aca="false">AL354*EXP((Inputs!$B$6-Inputs!$B$7-0.5*Inputs!$B$8^2)*$B$2+Inputs!$B$8*SQRT($B$2)*MC_Shocks!AK351)</f>
        <v>563.830301637248</v>
      </c>
      <c r="AN354" s="0" t="n">
        <f aca="false">AM354*EXP((Inputs!$B$6-Inputs!$B$7-0.5*Inputs!$B$8^2)*$B$2+Inputs!$B$8*SQRT($B$2)*MC_Shocks!AL351)</f>
        <v>565.690391263008</v>
      </c>
      <c r="AO354" s="0" t="n">
        <f aca="false">AN354*EXP((Inputs!$B$6-Inputs!$B$7-0.5*Inputs!$B$8^2)*$B$2+Inputs!$B$8*SQRT($B$2)*MC_Shocks!AM351)</f>
        <v>565.364522165269</v>
      </c>
      <c r="AP354" s="0" t="n">
        <f aca="false">AO354*EXP((Inputs!$B$6-Inputs!$B$7-0.5*Inputs!$B$8^2)*$B$2+Inputs!$B$8*SQRT($B$2)*MC_Shocks!AN351)</f>
        <v>561.349842598231</v>
      </c>
      <c r="AQ354" s="0" t="n">
        <f aca="false">AP354*EXP((Inputs!$B$6-Inputs!$B$7-0.5*Inputs!$B$8^2)*$B$2+Inputs!$B$8*SQRT($B$2)*MC_Shocks!AO351)</f>
        <v>562.220749823352</v>
      </c>
      <c r="AR354" s="0" t="n">
        <f aca="false">AQ354*EXP((Inputs!$B$6-Inputs!$B$7-0.5*Inputs!$B$8^2)*$B$2+Inputs!$B$8*SQRT($B$2)*MC_Shocks!AP351)</f>
        <v>567.693363503335</v>
      </c>
      <c r="AS354" s="0" t="n">
        <f aca="false">AR354*EXP((Inputs!$B$6-Inputs!$B$7-0.5*Inputs!$B$8^2)*$B$2+Inputs!$B$8*SQRT($B$2)*MC_Shocks!AQ351)</f>
        <v>567.491413087206</v>
      </c>
      <c r="AT354" s="0" t="n">
        <f aca="false">AS354*EXP((Inputs!$B$6-Inputs!$B$7-0.5*Inputs!$B$8^2)*$B$2+Inputs!$B$8*SQRT($B$2)*MC_Shocks!AR351)</f>
        <v>567.034361108713</v>
      </c>
      <c r="AU354" s="0" t="n">
        <f aca="false">AT354*EXP((Inputs!$B$6-Inputs!$B$7-0.5*Inputs!$B$8^2)*$B$2+Inputs!$B$8*SQRT($B$2)*MC_Shocks!AS351)</f>
        <v>566.252441535918</v>
      </c>
      <c r="AV354" s="0" t="n">
        <f aca="false">AU354*EXP((Inputs!$B$6-Inputs!$B$7-0.5*Inputs!$B$8^2)*$B$2+Inputs!$B$8*SQRT($B$2)*MC_Shocks!AT351)</f>
        <v>562.188392348855</v>
      </c>
      <c r="AW354" s="0" t="n">
        <f aca="false">AV354*EXP((Inputs!$B$6-Inputs!$B$7-0.5*Inputs!$B$8^2)*$B$2+Inputs!$B$8*SQRT($B$2)*MC_Shocks!AU351)</f>
        <v>557.715101291302</v>
      </c>
      <c r="AX354" s="0" t="n">
        <f aca="false">AW354*EXP((Inputs!$B$6-Inputs!$B$7-0.5*Inputs!$B$8^2)*$B$2+Inputs!$B$8*SQRT($B$2)*MC_Shocks!AV351)</f>
        <v>560.403152679732</v>
      </c>
      <c r="AY354" s="0" t="n">
        <f aca="false">AX354*EXP((Inputs!$B$6-Inputs!$B$7-0.5*Inputs!$B$8^2)*$B$2+Inputs!$B$8*SQRT($B$2)*MC_Shocks!AW351)</f>
        <v>563.202143034856</v>
      </c>
      <c r="AZ354" s="0" t="n">
        <f aca="false">AY354*EXP((Inputs!$B$6-Inputs!$B$7-0.5*Inputs!$B$8^2)*$B$2+Inputs!$B$8*SQRT($B$2)*MC_Shocks!AX351)</f>
        <v>567.922402143292</v>
      </c>
      <c r="BA354" s="0" t="n">
        <f aca="false">AZ354*EXP((Inputs!$B$6-Inputs!$B$7-0.5*Inputs!$B$8^2)*$B$2+Inputs!$B$8*SQRT($B$2)*MC_Shocks!AY351)</f>
        <v>564.836011403743</v>
      </c>
      <c r="BB354" s="0" t="n">
        <f aca="false">BA354*EXP((Inputs!$B$6-Inputs!$B$7-0.5*Inputs!$B$8^2)*$B$2+Inputs!$B$8*SQRT($B$2)*MC_Shocks!AZ351)</f>
        <v>558.433944265607</v>
      </c>
      <c r="BC354" s="0" t="n">
        <f aca="false">BB354*EXP((Inputs!$B$6-Inputs!$B$7-0.5*Inputs!$B$8^2)*$B$2+Inputs!$B$8*SQRT($B$2)*MC_Shocks!BA351)</f>
        <v>559.88432416321</v>
      </c>
      <c r="BD354" s="0" t="n">
        <f aca="false">BC354*EXP((Inputs!$B$6-Inputs!$B$7-0.5*Inputs!$B$8^2)*$B$2+Inputs!$B$8*SQRT($B$2)*MC_Shocks!BB351)</f>
        <v>561.010591690431</v>
      </c>
      <c r="BE354" s="0" t="n">
        <f aca="false">BD354*EXP((Inputs!$B$6-Inputs!$B$7-0.5*Inputs!$B$8^2)*$B$2+Inputs!$B$8*SQRT($B$2)*MC_Shocks!BC351)</f>
        <v>554.572853607625</v>
      </c>
      <c r="BF354" s="0" t="n">
        <f aca="false">BE354*EXP((Inputs!$B$6-Inputs!$B$7-0.5*Inputs!$B$8^2)*$B$2+Inputs!$B$8*SQRT($B$2)*MC_Shocks!BD351)</f>
        <v>552.405258732103</v>
      </c>
      <c r="BG354" s="0" t="n">
        <f aca="false">BF354*EXP((Inputs!$B$6-Inputs!$B$7-0.5*Inputs!$B$8^2)*$B$2+Inputs!$B$8*SQRT($B$2)*MC_Shocks!BE351)</f>
        <v>550.548816104905</v>
      </c>
      <c r="BH354" s="0" t="n">
        <f aca="false">BG354*EXP((Inputs!$B$6-Inputs!$B$7-0.5*Inputs!$B$8^2)*$B$2+Inputs!$B$8*SQRT($B$2)*MC_Shocks!BF351)</f>
        <v>555.827197489035</v>
      </c>
      <c r="BI354" s="0" t="n">
        <f aca="false">BH354*EXP((Inputs!$B$6-Inputs!$B$7-0.5*Inputs!$B$8^2)*$B$2+Inputs!$B$8*SQRT($B$2)*MC_Shocks!BG351)</f>
        <v>552.894637527491</v>
      </c>
      <c r="BJ354" s="0" t="n">
        <f aca="false">BI354*EXP((Inputs!$B$6-Inputs!$B$7-0.5*Inputs!$B$8^2)*$B$2+Inputs!$B$8*SQRT($B$2)*MC_Shocks!BH351)</f>
        <v>557.037512210807</v>
      </c>
      <c r="BK354" s="0" t="n">
        <f aca="false">BJ354*EXP((Inputs!$B$6-Inputs!$B$7-0.5*Inputs!$B$8^2)*$B$2+Inputs!$B$8*SQRT($B$2)*MC_Shocks!BI351)</f>
        <v>562.124328288467</v>
      </c>
      <c r="BL354" s="0" t="n">
        <f aca="false">BK354*EXP((Inputs!$B$6-Inputs!$B$7-0.5*Inputs!$B$8^2)*$B$2+Inputs!$B$8*SQRT($B$2)*MC_Shocks!BJ351)</f>
        <v>563.725991766637</v>
      </c>
      <c r="BM354" s="0" t="n">
        <f aca="false">BL354*EXP((Inputs!$B$6-Inputs!$B$7-0.5*Inputs!$B$8^2)*$B$2+Inputs!$B$8*SQRT($B$2)*MC_Shocks!BK351)</f>
        <v>566.405187906634</v>
      </c>
      <c r="BN354" s="0" t="n">
        <f aca="false">AVERAGE(C354:BM354)</f>
        <v>566.536178652927</v>
      </c>
      <c r="BO354" s="0" t="n">
        <f aca="false">MAX(B354:BM354)</f>
        <v>581.937156693525</v>
      </c>
      <c r="BP354" s="0" t="n">
        <f aca="false">MAX(BM354-Inputs!$B$4,0)</f>
        <v>0</v>
      </c>
      <c r="BQ354" s="0" t="n">
        <f aca="false">MAX(Inputs!$B$4-BM354,0)</f>
        <v>8.59481209336605</v>
      </c>
      <c r="BR354" s="0" t="n">
        <f aca="false">MAX(BN354-Inputs!$B$4,0)</f>
        <v>0</v>
      </c>
      <c r="BS354" s="0" t="n">
        <f aca="false">IF(BO354&gt;=Inputs!$B$9,0,MAX(BM354-Inputs!$B$4,0))</f>
        <v>0</v>
      </c>
    </row>
    <row r="355" customFormat="false" ht="15" hidden="false" customHeight="false" outlineLevel="0" collapsed="false">
      <c r="A355" s="0" t="n">
        <v>351</v>
      </c>
      <c r="B355" s="0" t="n">
        <f aca="false">Inputs!$B$3</f>
        <v>574.788024902344</v>
      </c>
      <c r="C355" s="0" t="n">
        <f aca="false">B355*EXP((Inputs!$B$6-Inputs!$B$7-0.5*Inputs!$B$8^2)*$B$2+Inputs!$B$8*SQRT($B$2)*MC_Shocks!A352)</f>
        <v>575.853673827896</v>
      </c>
      <c r="D355" s="0" t="n">
        <f aca="false">C355*EXP((Inputs!$B$6-Inputs!$B$7-0.5*Inputs!$B$8^2)*$B$2+Inputs!$B$8*SQRT($B$2)*MC_Shocks!B352)</f>
        <v>582.529115991994</v>
      </c>
      <c r="E355" s="0" t="n">
        <f aca="false">D355*EXP((Inputs!$B$6-Inputs!$B$7-0.5*Inputs!$B$8^2)*$B$2+Inputs!$B$8*SQRT($B$2)*MC_Shocks!C352)</f>
        <v>578.169595870659</v>
      </c>
      <c r="F355" s="0" t="n">
        <f aca="false">E355*EXP((Inputs!$B$6-Inputs!$B$7-0.5*Inputs!$B$8^2)*$B$2+Inputs!$B$8*SQRT($B$2)*MC_Shocks!D352)</f>
        <v>573.074474052532</v>
      </c>
      <c r="G355" s="0" t="n">
        <f aca="false">F355*EXP((Inputs!$B$6-Inputs!$B$7-0.5*Inputs!$B$8^2)*$B$2+Inputs!$B$8*SQRT($B$2)*MC_Shocks!E352)</f>
        <v>582.051074071338</v>
      </c>
      <c r="H355" s="0" t="n">
        <f aca="false">G355*EXP((Inputs!$B$6-Inputs!$B$7-0.5*Inputs!$B$8^2)*$B$2+Inputs!$B$8*SQRT($B$2)*MC_Shocks!F352)</f>
        <v>577.6051248138</v>
      </c>
      <c r="I355" s="0" t="n">
        <f aca="false">H355*EXP((Inputs!$B$6-Inputs!$B$7-0.5*Inputs!$B$8^2)*$B$2+Inputs!$B$8*SQRT($B$2)*MC_Shocks!G352)</f>
        <v>581.385867340539</v>
      </c>
      <c r="J355" s="0" t="n">
        <f aca="false">I355*EXP((Inputs!$B$6-Inputs!$B$7-0.5*Inputs!$B$8^2)*$B$2+Inputs!$B$8*SQRT($B$2)*MC_Shocks!H352)</f>
        <v>577.501277242477</v>
      </c>
      <c r="K355" s="0" t="n">
        <f aca="false">J355*EXP((Inputs!$B$6-Inputs!$B$7-0.5*Inputs!$B$8^2)*$B$2+Inputs!$B$8*SQRT($B$2)*MC_Shocks!I352)</f>
        <v>577.869442505672</v>
      </c>
      <c r="L355" s="0" t="n">
        <f aca="false">K355*EXP((Inputs!$B$6-Inputs!$B$7-0.5*Inputs!$B$8^2)*$B$2+Inputs!$B$8*SQRT($B$2)*MC_Shocks!J352)</f>
        <v>577.792043400291</v>
      </c>
      <c r="M355" s="0" t="n">
        <f aca="false">L355*EXP((Inputs!$B$6-Inputs!$B$7-0.5*Inputs!$B$8^2)*$B$2+Inputs!$B$8*SQRT($B$2)*MC_Shocks!K352)</f>
        <v>578.695664971973</v>
      </c>
      <c r="N355" s="0" t="n">
        <f aca="false">M355*EXP((Inputs!$B$6-Inputs!$B$7-0.5*Inputs!$B$8^2)*$B$2+Inputs!$B$8*SQRT($B$2)*MC_Shocks!L352)</f>
        <v>573.211794087382</v>
      </c>
      <c r="O355" s="0" t="n">
        <f aca="false">N355*EXP((Inputs!$B$6-Inputs!$B$7-0.5*Inputs!$B$8^2)*$B$2+Inputs!$B$8*SQRT($B$2)*MC_Shocks!M352)</f>
        <v>578.930943944819</v>
      </c>
      <c r="P355" s="0" t="n">
        <f aca="false">O355*EXP((Inputs!$B$6-Inputs!$B$7-0.5*Inputs!$B$8^2)*$B$2+Inputs!$B$8*SQRT($B$2)*MC_Shocks!N352)</f>
        <v>576.200422952458</v>
      </c>
      <c r="Q355" s="0" t="n">
        <f aca="false">P355*EXP((Inputs!$B$6-Inputs!$B$7-0.5*Inputs!$B$8^2)*$B$2+Inputs!$B$8*SQRT($B$2)*MC_Shocks!O352)</f>
        <v>571.24207851397</v>
      </c>
      <c r="R355" s="0" t="n">
        <f aca="false">Q355*EXP((Inputs!$B$6-Inputs!$B$7-0.5*Inputs!$B$8^2)*$B$2+Inputs!$B$8*SQRT($B$2)*MC_Shocks!P352)</f>
        <v>568.058669628303</v>
      </c>
      <c r="S355" s="0" t="n">
        <f aca="false">R355*EXP((Inputs!$B$6-Inputs!$B$7-0.5*Inputs!$B$8^2)*$B$2+Inputs!$B$8*SQRT($B$2)*MC_Shocks!Q352)</f>
        <v>557.731289814434</v>
      </c>
      <c r="T355" s="0" t="n">
        <f aca="false">S355*EXP((Inputs!$B$6-Inputs!$B$7-0.5*Inputs!$B$8^2)*$B$2+Inputs!$B$8*SQRT($B$2)*MC_Shocks!R352)</f>
        <v>560.129344100574</v>
      </c>
      <c r="U355" s="0" t="n">
        <f aca="false">T355*EXP((Inputs!$B$6-Inputs!$B$7-0.5*Inputs!$B$8^2)*$B$2+Inputs!$B$8*SQRT($B$2)*MC_Shocks!S352)</f>
        <v>555.94412499024</v>
      </c>
      <c r="V355" s="0" t="n">
        <f aca="false">U355*EXP((Inputs!$B$6-Inputs!$B$7-0.5*Inputs!$B$8^2)*$B$2+Inputs!$B$8*SQRT($B$2)*MC_Shocks!T352)</f>
        <v>556.464699235895</v>
      </c>
      <c r="W355" s="0" t="n">
        <f aca="false">V355*EXP((Inputs!$B$6-Inputs!$B$7-0.5*Inputs!$B$8^2)*$B$2+Inputs!$B$8*SQRT($B$2)*MC_Shocks!U352)</f>
        <v>551.09846778675</v>
      </c>
      <c r="X355" s="0" t="n">
        <f aca="false">W355*EXP((Inputs!$B$6-Inputs!$B$7-0.5*Inputs!$B$8^2)*$B$2+Inputs!$B$8*SQRT($B$2)*MC_Shocks!V352)</f>
        <v>551.184073373919</v>
      </c>
      <c r="Y355" s="0" t="n">
        <f aca="false">X355*EXP((Inputs!$B$6-Inputs!$B$7-0.5*Inputs!$B$8^2)*$B$2+Inputs!$B$8*SQRT($B$2)*MC_Shocks!W352)</f>
        <v>552.934835255577</v>
      </c>
      <c r="Z355" s="0" t="n">
        <f aca="false">Y355*EXP((Inputs!$B$6-Inputs!$B$7-0.5*Inputs!$B$8^2)*$B$2+Inputs!$B$8*SQRT($B$2)*MC_Shocks!X352)</f>
        <v>547.287065108987</v>
      </c>
      <c r="AA355" s="0" t="n">
        <f aca="false">Z355*EXP((Inputs!$B$6-Inputs!$B$7-0.5*Inputs!$B$8^2)*$B$2+Inputs!$B$8*SQRT($B$2)*MC_Shocks!Y352)</f>
        <v>549.477228872891</v>
      </c>
      <c r="AB355" s="0" t="n">
        <f aca="false">AA355*EXP((Inputs!$B$6-Inputs!$B$7-0.5*Inputs!$B$8^2)*$B$2+Inputs!$B$8*SQRT($B$2)*MC_Shocks!Z352)</f>
        <v>555.722327927438</v>
      </c>
      <c r="AC355" s="0" t="n">
        <f aca="false">AB355*EXP((Inputs!$B$6-Inputs!$B$7-0.5*Inputs!$B$8^2)*$B$2+Inputs!$B$8*SQRT($B$2)*MC_Shocks!AA352)</f>
        <v>558.058174974956</v>
      </c>
      <c r="AD355" s="0" t="n">
        <f aca="false">AC355*EXP((Inputs!$B$6-Inputs!$B$7-0.5*Inputs!$B$8^2)*$B$2+Inputs!$B$8*SQRT($B$2)*MC_Shocks!AB352)</f>
        <v>555.376785768441</v>
      </c>
      <c r="AE355" s="0" t="n">
        <f aca="false">AD355*EXP((Inputs!$B$6-Inputs!$B$7-0.5*Inputs!$B$8^2)*$B$2+Inputs!$B$8*SQRT($B$2)*MC_Shocks!AC352)</f>
        <v>549.329319640282</v>
      </c>
      <c r="AF355" s="0" t="n">
        <f aca="false">AE355*EXP((Inputs!$B$6-Inputs!$B$7-0.5*Inputs!$B$8^2)*$B$2+Inputs!$B$8*SQRT($B$2)*MC_Shocks!AD352)</f>
        <v>548.897026318406</v>
      </c>
      <c r="AG355" s="0" t="n">
        <f aca="false">AF355*EXP((Inputs!$B$6-Inputs!$B$7-0.5*Inputs!$B$8^2)*$B$2+Inputs!$B$8*SQRT($B$2)*MC_Shocks!AE352)</f>
        <v>543.238244573089</v>
      </c>
      <c r="AH355" s="0" t="n">
        <f aca="false">AG355*EXP((Inputs!$B$6-Inputs!$B$7-0.5*Inputs!$B$8^2)*$B$2+Inputs!$B$8*SQRT($B$2)*MC_Shocks!AF352)</f>
        <v>549.174727665028</v>
      </c>
      <c r="AI355" s="0" t="n">
        <f aca="false">AH355*EXP((Inputs!$B$6-Inputs!$B$7-0.5*Inputs!$B$8^2)*$B$2+Inputs!$B$8*SQRT($B$2)*MC_Shocks!AG352)</f>
        <v>551.161227744781</v>
      </c>
      <c r="AJ355" s="0" t="n">
        <f aca="false">AI355*EXP((Inputs!$B$6-Inputs!$B$7-0.5*Inputs!$B$8^2)*$B$2+Inputs!$B$8*SQRT($B$2)*MC_Shocks!AH352)</f>
        <v>552.476533147466</v>
      </c>
      <c r="AK355" s="0" t="n">
        <f aca="false">AJ355*EXP((Inputs!$B$6-Inputs!$B$7-0.5*Inputs!$B$8^2)*$B$2+Inputs!$B$8*SQRT($B$2)*MC_Shocks!AI352)</f>
        <v>553.031013225885</v>
      </c>
      <c r="AL355" s="0" t="n">
        <f aca="false">AK355*EXP((Inputs!$B$6-Inputs!$B$7-0.5*Inputs!$B$8^2)*$B$2+Inputs!$B$8*SQRT($B$2)*MC_Shocks!AJ352)</f>
        <v>552.714333414926</v>
      </c>
      <c r="AM355" s="0" t="n">
        <f aca="false">AL355*EXP((Inputs!$B$6-Inputs!$B$7-0.5*Inputs!$B$8^2)*$B$2+Inputs!$B$8*SQRT($B$2)*MC_Shocks!AK352)</f>
        <v>549.745063576309</v>
      </c>
      <c r="AN355" s="0" t="n">
        <f aca="false">AM355*EXP((Inputs!$B$6-Inputs!$B$7-0.5*Inputs!$B$8^2)*$B$2+Inputs!$B$8*SQRT($B$2)*MC_Shocks!AL352)</f>
        <v>551.740381904718</v>
      </c>
      <c r="AO355" s="0" t="n">
        <f aca="false">AN355*EXP((Inputs!$B$6-Inputs!$B$7-0.5*Inputs!$B$8^2)*$B$2+Inputs!$B$8*SQRT($B$2)*MC_Shocks!AM352)</f>
        <v>551.184187330596</v>
      </c>
      <c r="AP355" s="0" t="n">
        <f aca="false">AO355*EXP((Inputs!$B$6-Inputs!$B$7-0.5*Inputs!$B$8^2)*$B$2+Inputs!$B$8*SQRT($B$2)*MC_Shocks!AN352)</f>
        <v>551.433536520333</v>
      </c>
      <c r="AQ355" s="0" t="n">
        <f aca="false">AP355*EXP((Inputs!$B$6-Inputs!$B$7-0.5*Inputs!$B$8^2)*$B$2+Inputs!$B$8*SQRT($B$2)*MC_Shocks!AO352)</f>
        <v>555.551155312725</v>
      </c>
      <c r="AR355" s="0" t="n">
        <f aca="false">AQ355*EXP((Inputs!$B$6-Inputs!$B$7-0.5*Inputs!$B$8^2)*$B$2+Inputs!$B$8*SQRT($B$2)*MC_Shocks!AP352)</f>
        <v>556.104782782636</v>
      </c>
      <c r="AS355" s="0" t="n">
        <f aca="false">AR355*EXP((Inputs!$B$6-Inputs!$B$7-0.5*Inputs!$B$8^2)*$B$2+Inputs!$B$8*SQRT($B$2)*MC_Shocks!AQ352)</f>
        <v>556.791424721057</v>
      </c>
      <c r="AT355" s="0" t="n">
        <f aca="false">AS355*EXP((Inputs!$B$6-Inputs!$B$7-0.5*Inputs!$B$8^2)*$B$2+Inputs!$B$8*SQRT($B$2)*MC_Shocks!AR352)</f>
        <v>557.573656168069</v>
      </c>
      <c r="AU355" s="0" t="n">
        <f aca="false">AT355*EXP((Inputs!$B$6-Inputs!$B$7-0.5*Inputs!$B$8^2)*$B$2+Inputs!$B$8*SQRT($B$2)*MC_Shocks!AS352)</f>
        <v>557.485778995392</v>
      </c>
      <c r="AV355" s="0" t="n">
        <f aca="false">AU355*EXP((Inputs!$B$6-Inputs!$B$7-0.5*Inputs!$B$8^2)*$B$2+Inputs!$B$8*SQRT($B$2)*MC_Shocks!AT352)</f>
        <v>557.203769496203</v>
      </c>
      <c r="AW355" s="0" t="n">
        <f aca="false">AV355*EXP((Inputs!$B$6-Inputs!$B$7-0.5*Inputs!$B$8^2)*$B$2+Inputs!$B$8*SQRT($B$2)*MC_Shocks!AU352)</f>
        <v>559.170656490276</v>
      </c>
      <c r="AX355" s="0" t="n">
        <f aca="false">AW355*EXP((Inputs!$B$6-Inputs!$B$7-0.5*Inputs!$B$8^2)*$B$2+Inputs!$B$8*SQRT($B$2)*MC_Shocks!AV352)</f>
        <v>553.605670300908</v>
      </c>
      <c r="AY355" s="0" t="n">
        <f aca="false">AX355*EXP((Inputs!$B$6-Inputs!$B$7-0.5*Inputs!$B$8^2)*$B$2+Inputs!$B$8*SQRT($B$2)*MC_Shocks!AW352)</f>
        <v>558.818324123085</v>
      </c>
      <c r="AZ355" s="0" t="n">
        <f aca="false">AY355*EXP((Inputs!$B$6-Inputs!$B$7-0.5*Inputs!$B$8^2)*$B$2+Inputs!$B$8*SQRT($B$2)*MC_Shocks!AX352)</f>
        <v>562.076619491974</v>
      </c>
      <c r="BA355" s="0" t="n">
        <f aca="false">AZ355*EXP((Inputs!$B$6-Inputs!$B$7-0.5*Inputs!$B$8^2)*$B$2+Inputs!$B$8*SQRT($B$2)*MC_Shocks!AY352)</f>
        <v>549.868500133242</v>
      </c>
      <c r="BB355" s="0" t="n">
        <f aca="false">BA355*EXP((Inputs!$B$6-Inputs!$B$7-0.5*Inputs!$B$8^2)*$B$2+Inputs!$B$8*SQRT($B$2)*MC_Shocks!AZ352)</f>
        <v>554.467299224815</v>
      </c>
      <c r="BC355" s="0" t="n">
        <f aca="false">BB355*EXP((Inputs!$B$6-Inputs!$B$7-0.5*Inputs!$B$8^2)*$B$2+Inputs!$B$8*SQRT($B$2)*MC_Shocks!BA352)</f>
        <v>560.506838042218</v>
      </c>
      <c r="BD355" s="0" t="n">
        <f aca="false">BC355*EXP((Inputs!$B$6-Inputs!$B$7-0.5*Inputs!$B$8^2)*$B$2+Inputs!$B$8*SQRT($B$2)*MC_Shocks!BB352)</f>
        <v>557.303065222793</v>
      </c>
      <c r="BE355" s="0" t="n">
        <f aca="false">BD355*EXP((Inputs!$B$6-Inputs!$B$7-0.5*Inputs!$B$8^2)*$B$2+Inputs!$B$8*SQRT($B$2)*MC_Shocks!BC352)</f>
        <v>566.615664305993</v>
      </c>
      <c r="BF355" s="0" t="n">
        <f aca="false">BE355*EXP((Inputs!$B$6-Inputs!$B$7-0.5*Inputs!$B$8^2)*$B$2+Inputs!$B$8*SQRT($B$2)*MC_Shocks!BD352)</f>
        <v>567.727743862684</v>
      </c>
      <c r="BG355" s="0" t="n">
        <f aca="false">BF355*EXP((Inputs!$B$6-Inputs!$B$7-0.5*Inputs!$B$8^2)*$B$2+Inputs!$B$8*SQRT($B$2)*MC_Shocks!BE352)</f>
        <v>558.197901637523</v>
      </c>
      <c r="BH355" s="0" t="n">
        <f aca="false">BG355*EXP((Inputs!$B$6-Inputs!$B$7-0.5*Inputs!$B$8^2)*$B$2+Inputs!$B$8*SQRT($B$2)*MC_Shocks!BF352)</f>
        <v>565.134528328547</v>
      </c>
      <c r="BI355" s="0" t="n">
        <f aca="false">BH355*EXP((Inputs!$B$6-Inputs!$B$7-0.5*Inputs!$B$8^2)*$B$2+Inputs!$B$8*SQRT($B$2)*MC_Shocks!BG352)</f>
        <v>574.144427594396</v>
      </c>
      <c r="BJ355" s="0" t="n">
        <f aca="false">BI355*EXP((Inputs!$B$6-Inputs!$B$7-0.5*Inputs!$B$8^2)*$B$2+Inputs!$B$8*SQRT($B$2)*MC_Shocks!BH352)</f>
        <v>581.068270075746</v>
      </c>
      <c r="BK355" s="0" t="n">
        <f aca="false">BJ355*EXP((Inputs!$B$6-Inputs!$B$7-0.5*Inputs!$B$8^2)*$B$2+Inputs!$B$8*SQRT($B$2)*MC_Shocks!BI352)</f>
        <v>576.996344247606</v>
      </c>
      <c r="BL355" s="0" t="n">
        <f aca="false">BK355*EXP((Inputs!$B$6-Inputs!$B$7-0.5*Inputs!$B$8^2)*$B$2+Inputs!$B$8*SQRT($B$2)*MC_Shocks!BJ352)</f>
        <v>571.924762466617</v>
      </c>
      <c r="BM355" s="0" t="n">
        <f aca="false">BL355*EXP((Inputs!$B$6-Inputs!$B$7-0.5*Inputs!$B$8^2)*$B$2+Inputs!$B$8*SQRT($B$2)*MC_Shocks!BK352)</f>
        <v>574.309312551275</v>
      </c>
      <c r="BN355" s="0" t="n">
        <f aca="false">AVERAGE(C355:BM355)</f>
        <v>562.196059858156</v>
      </c>
      <c r="BO355" s="0" t="n">
        <f aca="false">MAX(B355:BM355)</f>
        <v>582.529115991994</v>
      </c>
      <c r="BP355" s="0" t="n">
        <f aca="false">MAX(BM355-Inputs!$B$4,0)</f>
        <v>0</v>
      </c>
      <c r="BQ355" s="0" t="n">
        <f aca="false">MAX(Inputs!$B$4-BM355,0)</f>
        <v>0.690687448724702</v>
      </c>
      <c r="BR355" s="0" t="n">
        <f aca="false">MAX(BN355-Inputs!$B$4,0)</f>
        <v>0</v>
      </c>
      <c r="BS355" s="0" t="n">
        <f aca="false">IF(BO355&gt;=Inputs!$B$9,0,MAX(BM355-Inputs!$B$4,0))</f>
        <v>0</v>
      </c>
    </row>
    <row r="356" customFormat="false" ht="15" hidden="false" customHeight="false" outlineLevel="0" collapsed="false">
      <c r="A356" s="0" t="n">
        <v>352</v>
      </c>
      <c r="B356" s="0" t="n">
        <f aca="false">Inputs!$B$3</f>
        <v>574.788024902344</v>
      </c>
      <c r="C356" s="0" t="n">
        <f aca="false">B356*EXP((Inputs!$B$6-Inputs!$B$7-0.5*Inputs!$B$8^2)*$B$2+Inputs!$B$8*SQRT($B$2)*MC_Shocks!A353)</f>
        <v>571.735087785172</v>
      </c>
      <c r="D356" s="0" t="n">
        <f aca="false">C356*EXP((Inputs!$B$6-Inputs!$B$7-0.5*Inputs!$B$8^2)*$B$2+Inputs!$B$8*SQRT($B$2)*MC_Shocks!B353)</f>
        <v>565.517497830685</v>
      </c>
      <c r="E356" s="0" t="n">
        <f aca="false">D356*EXP((Inputs!$B$6-Inputs!$B$7-0.5*Inputs!$B$8^2)*$B$2+Inputs!$B$8*SQRT($B$2)*MC_Shocks!C353)</f>
        <v>557.608228124015</v>
      </c>
      <c r="F356" s="0" t="n">
        <f aca="false">E356*EXP((Inputs!$B$6-Inputs!$B$7-0.5*Inputs!$B$8^2)*$B$2+Inputs!$B$8*SQRT($B$2)*MC_Shocks!D353)</f>
        <v>558.751657042245</v>
      </c>
      <c r="G356" s="0" t="n">
        <f aca="false">F356*EXP((Inputs!$B$6-Inputs!$B$7-0.5*Inputs!$B$8^2)*$B$2+Inputs!$B$8*SQRT($B$2)*MC_Shocks!E353)</f>
        <v>569.100431940813</v>
      </c>
      <c r="H356" s="0" t="n">
        <f aca="false">G356*EXP((Inputs!$B$6-Inputs!$B$7-0.5*Inputs!$B$8^2)*$B$2+Inputs!$B$8*SQRT($B$2)*MC_Shocks!F353)</f>
        <v>572.872542340728</v>
      </c>
      <c r="I356" s="0" t="n">
        <f aca="false">H356*EXP((Inputs!$B$6-Inputs!$B$7-0.5*Inputs!$B$8^2)*$B$2+Inputs!$B$8*SQRT($B$2)*MC_Shocks!G353)</f>
        <v>574.869697179834</v>
      </c>
      <c r="J356" s="0" t="n">
        <f aca="false">I356*EXP((Inputs!$B$6-Inputs!$B$7-0.5*Inputs!$B$8^2)*$B$2+Inputs!$B$8*SQRT($B$2)*MC_Shocks!H353)</f>
        <v>576.106120440296</v>
      </c>
      <c r="K356" s="0" t="n">
        <f aca="false">J356*EXP((Inputs!$B$6-Inputs!$B$7-0.5*Inputs!$B$8^2)*$B$2+Inputs!$B$8*SQRT($B$2)*MC_Shocks!I353)</f>
        <v>577.019747071059</v>
      </c>
      <c r="L356" s="0" t="n">
        <f aca="false">K356*EXP((Inputs!$B$6-Inputs!$B$7-0.5*Inputs!$B$8^2)*$B$2+Inputs!$B$8*SQRT($B$2)*MC_Shocks!J353)</f>
        <v>571.974648815159</v>
      </c>
      <c r="M356" s="0" t="n">
        <f aca="false">L356*EXP((Inputs!$B$6-Inputs!$B$7-0.5*Inputs!$B$8^2)*$B$2+Inputs!$B$8*SQRT($B$2)*MC_Shocks!K353)</f>
        <v>566.274536189934</v>
      </c>
      <c r="N356" s="0" t="n">
        <f aca="false">M356*EXP((Inputs!$B$6-Inputs!$B$7-0.5*Inputs!$B$8^2)*$B$2+Inputs!$B$8*SQRT($B$2)*MC_Shocks!L353)</f>
        <v>567.099750460252</v>
      </c>
      <c r="O356" s="0" t="n">
        <f aca="false">N356*EXP((Inputs!$B$6-Inputs!$B$7-0.5*Inputs!$B$8^2)*$B$2+Inputs!$B$8*SQRT($B$2)*MC_Shocks!M353)</f>
        <v>562.232409838932</v>
      </c>
      <c r="P356" s="0" t="n">
        <f aca="false">O356*EXP((Inputs!$B$6-Inputs!$B$7-0.5*Inputs!$B$8^2)*$B$2+Inputs!$B$8*SQRT($B$2)*MC_Shocks!N353)</f>
        <v>560.692327415922</v>
      </c>
      <c r="Q356" s="0" t="n">
        <f aca="false">P356*EXP((Inputs!$B$6-Inputs!$B$7-0.5*Inputs!$B$8^2)*$B$2+Inputs!$B$8*SQRT($B$2)*MC_Shocks!O353)</f>
        <v>560.458345712379</v>
      </c>
      <c r="R356" s="0" t="n">
        <f aca="false">Q356*EXP((Inputs!$B$6-Inputs!$B$7-0.5*Inputs!$B$8^2)*$B$2+Inputs!$B$8*SQRT($B$2)*MC_Shocks!P353)</f>
        <v>556.494713844023</v>
      </c>
      <c r="S356" s="0" t="n">
        <f aca="false">R356*EXP((Inputs!$B$6-Inputs!$B$7-0.5*Inputs!$B$8^2)*$B$2+Inputs!$B$8*SQRT($B$2)*MC_Shocks!Q353)</f>
        <v>556.228302942856</v>
      </c>
      <c r="T356" s="0" t="n">
        <f aca="false">S356*EXP((Inputs!$B$6-Inputs!$B$7-0.5*Inputs!$B$8^2)*$B$2+Inputs!$B$8*SQRT($B$2)*MC_Shocks!R353)</f>
        <v>547.273467848922</v>
      </c>
      <c r="U356" s="0" t="n">
        <f aca="false">T356*EXP((Inputs!$B$6-Inputs!$B$7-0.5*Inputs!$B$8^2)*$B$2+Inputs!$B$8*SQRT($B$2)*MC_Shocks!S353)</f>
        <v>553.60631206643</v>
      </c>
      <c r="V356" s="0" t="n">
        <f aca="false">U356*EXP((Inputs!$B$6-Inputs!$B$7-0.5*Inputs!$B$8^2)*$B$2+Inputs!$B$8*SQRT($B$2)*MC_Shocks!T353)</f>
        <v>555.925873572305</v>
      </c>
      <c r="W356" s="0" t="n">
        <f aca="false">V356*EXP((Inputs!$B$6-Inputs!$B$7-0.5*Inputs!$B$8^2)*$B$2+Inputs!$B$8*SQRT($B$2)*MC_Shocks!U353)</f>
        <v>556.536613852825</v>
      </c>
      <c r="X356" s="0" t="n">
        <f aca="false">W356*EXP((Inputs!$B$6-Inputs!$B$7-0.5*Inputs!$B$8^2)*$B$2+Inputs!$B$8*SQRT($B$2)*MC_Shocks!V353)</f>
        <v>554.652132146878</v>
      </c>
      <c r="Y356" s="0" t="n">
        <f aca="false">X356*EXP((Inputs!$B$6-Inputs!$B$7-0.5*Inputs!$B$8^2)*$B$2+Inputs!$B$8*SQRT($B$2)*MC_Shocks!W353)</f>
        <v>549.15282632824</v>
      </c>
      <c r="Z356" s="0" t="n">
        <f aca="false">Y356*EXP((Inputs!$B$6-Inputs!$B$7-0.5*Inputs!$B$8^2)*$B$2+Inputs!$B$8*SQRT($B$2)*MC_Shocks!X353)</f>
        <v>549.310939529886</v>
      </c>
      <c r="AA356" s="0" t="n">
        <f aca="false">Z356*EXP((Inputs!$B$6-Inputs!$B$7-0.5*Inputs!$B$8^2)*$B$2+Inputs!$B$8*SQRT($B$2)*MC_Shocks!Y353)</f>
        <v>555.596035642958</v>
      </c>
      <c r="AB356" s="0" t="n">
        <f aca="false">AA356*EXP((Inputs!$B$6-Inputs!$B$7-0.5*Inputs!$B$8^2)*$B$2+Inputs!$B$8*SQRT($B$2)*MC_Shocks!Z353)</f>
        <v>551.947080726403</v>
      </c>
      <c r="AC356" s="0" t="n">
        <f aca="false">AB356*EXP((Inputs!$B$6-Inputs!$B$7-0.5*Inputs!$B$8^2)*$B$2+Inputs!$B$8*SQRT($B$2)*MC_Shocks!AA353)</f>
        <v>548.703071987303</v>
      </c>
      <c r="AD356" s="0" t="n">
        <f aca="false">AC356*EXP((Inputs!$B$6-Inputs!$B$7-0.5*Inputs!$B$8^2)*$B$2+Inputs!$B$8*SQRT($B$2)*MC_Shocks!AB353)</f>
        <v>557.273676461329</v>
      </c>
      <c r="AE356" s="0" t="n">
        <f aca="false">AD356*EXP((Inputs!$B$6-Inputs!$B$7-0.5*Inputs!$B$8^2)*$B$2+Inputs!$B$8*SQRT($B$2)*MC_Shocks!AC353)</f>
        <v>557.343064563357</v>
      </c>
      <c r="AF356" s="0" t="n">
        <f aca="false">AE356*EXP((Inputs!$B$6-Inputs!$B$7-0.5*Inputs!$B$8^2)*$B$2+Inputs!$B$8*SQRT($B$2)*MC_Shocks!AD353)</f>
        <v>564.471460949598</v>
      </c>
      <c r="AG356" s="0" t="n">
        <f aca="false">AF356*EXP((Inputs!$B$6-Inputs!$B$7-0.5*Inputs!$B$8^2)*$B$2+Inputs!$B$8*SQRT($B$2)*MC_Shocks!AE353)</f>
        <v>567.50911160384</v>
      </c>
      <c r="AH356" s="0" t="n">
        <f aca="false">AG356*EXP((Inputs!$B$6-Inputs!$B$7-0.5*Inputs!$B$8^2)*$B$2+Inputs!$B$8*SQRT($B$2)*MC_Shocks!AF353)</f>
        <v>571.642091068314</v>
      </c>
      <c r="AI356" s="0" t="n">
        <f aca="false">AH356*EXP((Inputs!$B$6-Inputs!$B$7-0.5*Inputs!$B$8^2)*$B$2+Inputs!$B$8*SQRT($B$2)*MC_Shocks!AG353)</f>
        <v>568.037559868737</v>
      </c>
      <c r="AJ356" s="0" t="n">
        <f aca="false">AI356*EXP((Inputs!$B$6-Inputs!$B$7-0.5*Inputs!$B$8^2)*$B$2+Inputs!$B$8*SQRT($B$2)*MC_Shocks!AH353)</f>
        <v>567.564875888017</v>
      </c>
      <c r="AK356" s="0" t="n">
        <f aca="false">AJ356*EXP((Inputs!$B$6-Inputs!$B$7-0.5*Inputs!$B$8^2)*$B$2+Inputs!$B$8*SQRT($B$2)*MC_Shocks!AI353)</f>
        <v>573.436916152871</v>
      </c>
      <c r="AL356" s="0" t="n">
        <f aca="false">AK356*EXP((Inputs!$B$6-Inputs!$B$7-0.5*Inputs!$B$8^2)*$B$2+Inputs!$B$8*SQRT($B$2)*MC_Shocks!AJ353)</f>
        <v>569.501109622385</v>
      </c>
      <c r="AM356" s="0" t="n">
        <f aca="false">AL356*EXP((Inputs!$B$6-Inputs!$B$7-0.5*Inputs!$B$8^2)*$B$2+Inputs!$B$8*SQRT($B$2)*MC_Shocks!AK353)</f>
        <v>576.070117277523</v>
      </c>
      <c r="AN356" s="0" t="n">
        <f aca="false">AM356*EXP((Inputs!$B$6-Inputs!$B$7-0.5*Inputs!$B$8^2)*$B$2+Inputs!$B$8*SQRT($B$2)*MC_Shocks!AL353)</f>
        <v>574.617689921321</v>
      </c>
      <c r="AO356" s="0" t="n">
        <f aca="false">AN356*EXP((Inputs!$B$6-Inputs!$B$7-0.5*Inputs!$B$8^2)*$B$2+Inputs!$B$8*SQRT($B$2)*MC_Shocks!AM353)</f>
        <v>578.394854760092</v>
      </c>
      <c r="AP356" s="0" t="n">
        <f aca="false">AO356*EXP((Inputs!$B$6-Inputs!$B$7-0.5*Inputs!$B$8^2)*$B$2+Inputs!$B$8*SQRT($B$2)*MC_Shocks!AN353)</f>
        <v>580.129877330853</v>
      </c>
      <c r="AQ356" s="0" t="n">
        <f aca="false">AP356*EXP((Inputs!$B$6-Inputs!$B$7-0.5*Inputs!$B$8^2)*$B$2+Inputs!$B$8*SQRT($B$2)*MC_Shocks!AO353)</f>
        <v>577.868290993742</v>
      </c>
      <c r="AR356" s="0" t="n">
        <f aca="false">AQ356*EXP((Inputs!$B$6-Inputs!$B$7-0.5*Inputs!$B$8^2)*$B$2+Inputs!$B$8*SQRT($B$2)*MC_Shocks!AP353)</f>
        <v>575.537083117399</v>
      </c>
      <c r="AS356" s="0" t="n">
        <f aca="false">AR356*EXP((Inputs!$B$6-Inputs!$B$7-0.5*Inputs!$B$8^2)*$B$2+Inputs!$B$8*SQRT($B$2)*MC_Shocks!AQ353)</f>
        <v>569.5188415174</v>
      </c>
      <c r="AT356" s="0" t="n">
        <f aca="false">AS356*EXP((Inputs!$B$6-Inputs!$B$7-0.5*Inputs!$B$8^2)*$B$2+Inputs!$B$8*SQRT($B$2)*MC_Shocks!AR353)</f>
        <v>569.944341608977</v>
      </c>
      <c r="AU356" s="0" t="n">
        <f aca="false">AT356*EXP((Inputs!$B$6-Inputs!$B$7-0.5*Inputs!$B$8^2)*$B$2+Inputs!$B$8*SQRT($B$2)*MC_Shocks!AS353)</f>
        <v>568.614087535918</v>
      </c>
      <c r="AV356" s="0" t="n">
        <f aca="false">AU356*EXP((Inputs!$B$6-Inputs!$B$7-0.5*Inputs!$B$8^2)*$B$2+Inputs!$B$8*SQRT($B$2)*MC_Shocks!AT353)</f>
        <v>570.645887655824</v>
      </c>
      <c r="AW356" s="0" t="n">
        <f aca="false">AV356*EXP((Inputs!$B$6-Inputs!$B$7-0.5*Inputs!$B$8^2)*$B$2+Inputs!$B$8*SQRT($B$2)*MC_Shocks!AU353)</f>
        <v>569.87638257372</v>
      </c>
      <c r="AX356" s="0" t="n">
        <f aca="false">AW356*EXP((Inputs!$B$6-Inputs!$B$7-0.5*Inputs!$B$8^2)*$B$2+Inputs!$B$8*SQRT($B$2)*MC_Shocks!AV353)</f>
        <v>567.946580950428</v>
      </c>
      <c r="AY356" s="0" t="n">
        <f aca="false">AX356*EXP((Inputs!$B$6-Inputs!$B$7-0.5*Inputs!$B$8^2)*$B$2+Inputs!$B$8*SQRT($B$2)*MC_Shocks!AW353)</f>
        <v>568.443305972516</v>
      </c>
      <c r="AZ356" s="0" t="n">
        <f aca="false">AY356*EXP((Inputs!$B$6-Inputs!$B$7-0.5*Inputs!$B$8^2)*$B$2+Inputs!$B$8*SQRT($B$2)*MC_Shocks!AX353)</f>
        <v>576.690076162522</v>
      </c>
      <c r="BA356" s="0" t="n">
        <f aca="false">AZ356*EXP((Inputs!$B$6-Inputs!$B$7-0.5*Inputs!$B$8^2)*$B$2+Inputs!$B$8*SQRT($B$2)*MC_Shocks!AY353)</f>
        <v>575.229892841266</v>
      </c>
      <c r="BB356" s="0" t="n">
        <f aca="false">BA356*EXP((Inputs!$B$6-Inputs!$B$7-0.5*Inputs!$B$8^2)*$B$2+Inputs!$B$8*SQRT($B$2)*MC_Shocks!AZ353)</f>
        <v>573.622807354724</v>
      </c>
      <c r="BC356" s="0" t="n">
        <f aca="false">BB356*EXP((Inputs!$B$6-Inputs!$B$7-0.5*Inputs!$B$8^2)*$B$2+Inputs!$B$8*SQRT($B$2)*MC_Shocks!BA353)</f>
        <v>576.780724626004</v>
      </c>
      <c r="BD356" s="0" t="n">
        <f aca="false">BC356*EXP((Inputs!$B$6-Inputs!$B$7-0.5*Inputs!$B$8^2)*$B$2+Inputs!$B$8*SQRT($B$2)*MC_Shocks!BB353)</f>
        <v>582.742546486712</v>
      </c>
      <c r="BE356" s="0" t="n">
        <f aca="false">BD356*EXP((Inputs!$B$6-Inputs!$B$7-0.5*Inputs!$B$8^2)*$B$2+Inputs!$B$8*SQRT($B$2)*MC_Shocks!BC353)</f>
        <v>576.013860396458</v>
      </c>
      <c r="BF356" s="0" t="n">
        <f aca="false">BE356*EXP((Inputs!$B$6-Inputs!$B$7-0.5*Inputs!$B$8^2)*$B$2+Inputs!$B$8*SQRT($B$2)*MC_Shocks!BD353)</f>
        <v>573.826699363597</v>
      </c>
      <c r="BG356" s="0" t="n">
        <f aca="false">BF356*EXP((Inputs!$B$6-Inputs!$B$7-0.5*Inputs!$B$8^2)*$B$2+Inputs!$B$8*SQRT($B$2)*MC_Shocks!BE353)</f>
        <v>574.92468628451</v>
      </c>
      <c r="BH356" s="0" t="n">
        <f aca="false">BG356*EXP((Inputs!$B$6-Inputs!$B$7-0.5*Inputs!$B$8^2)*$B$2+Inputs!$B$8*SQRT($B$2)*MC_Shocks!BF353)</f>
        <v>580.188712532642</v>
      </c>
      <c r="BI356" s="0" t="n">
        <f aca="false">BH356*EXP((Inputs!$B$6-Inputs!$B$7-0.5*Inputs!$B$8^2)*$B$2+Inputs!$B$8*SQRT($B$2)*MC_Shocks!BG353)</f>
        <v>584.038654435196</v>
      </c>
      <c r="BJ356" s="0" t="n">
        <f aca="false">BI356*EXP((Inputs!$B$6-Inputs!$B$7-0.5*Inputs!$B$8^2)*$B$2+Inputs!$B$8*SQRT($B$2)*MC_Shocks!BH353)</f>
        <v>578.089151809386</v>
      </c>
      <c r="BK356" s="0" t="n">
        <f aca="false">BJ356*EXP((Inputs!$B$6-Inputs!$B$7-0.5*Inputs!$B$8^2)*$B$2+Inputs!$B$8*SQRT($B$2)*MC_Shocks!BI353)</f>
        <v>577.512657308699</v>
      </c>
      <c r="BL356" s="0" t="n">
        <f aca="false">BK356*EXP((Inputs!$B$6-Inputs!$B$7-0.5*Inputs!$B$8^2)*$B$2+Inputs!$B$8*SQRT($B$2)*MC_Shocks!BJ353)</f>
        <v>580.095342126868</v>
      </c>
      <c r="BM356" s="0" t="n">
        <f aca="false">BL356*EXP((Inputs!$B$6-Inputs!$B$7-0.5*Inputs!$B$8^2)*$B$2+Inputs!$B$8*SQRT($B$2)*MC_Shocks!BK353)</f>
        <v>577.809052988378</v>
      </c>
      <c r="BN356" s="0" t="n">
        <f aca="false">AVERAGE(C356:BM356)</f>
        <v>567.931626520438</v>
      </c>
      <c r="BO356" s="0" t="n">
        <f aca="false">MAX(B356:BM356)</f>
        <v>584.038654435196</v>
      </c>
      <c r="BP356" s="0" t="n">
        <f aca="false">MAX(BM356-Inputs!$B$4,0)</f>
        <v>2.80905298837786</v>
      </c>
      <c r="BQ356" s="0" t="n">
        <f aca="false">MAX(Inputs!$B$4-BM356,0)</f>
        <v>0</v>
      </c>
      <c r="BR356" s="0" t="n">
        <f aca="false">MAX(BN356-Inputs!$B$4,0)</f>
        <v>0</v>
      </c>
      <c r="BS356" s="0" t="n">
        <f aca="false">IF(BO356&gt;=Inputs!$B$9,0,MAX(BM356-Inputs!$B$4,0))</f>
        <v>2.80905298837786</v>
      </c>
    </row>
    <row r="357" customFormat="false" ht="15" hidden="false" customHeight="false" outlineLevel="0" collapsed="false">
      <c r="A357" s="0" t="n">
        <v>353</v>
      </c>
      <c r="B357" s="0" t="n">
        <f aca="false">Inputs!$B$3</f>
        <v>574.788024902344</v>
      </c>
      <c r="C357" s="0" t="n">
        <f aca="false">B357*EXP((Inputs!$B$6-Inputs!$B$7-0.5*Inputs!$B$8^2)*$B$2+Inputs!$B$8*SQRT($B$2)*MC_Shocks!A354)</f>
        <v>578.568088024894</v>
      </c>
      <c r="D357" s="0" t="n">
        <f aca="false">C357*EXP((Inputs!$B$6-Inputs!$B$7-0.5*Inputs!$B$8^2)*$B$2+Inputs!$B$8*SQRT($B$2)*MC_Shocks!B354)</f>
        <v>571.774358703832</v>
      </c>
      <c r="E357" s="0" t="n">
        <f aca="false">D357*EXP((Inputs!$B$6-Inputs!$B$7-0.5*Inputs!$B$8^2)*$B$2+Inputs!$B$8*SQRT($B$2)*MC_Shocks!C354)</f>
        <v>565.724408937652</v>
      </c>
      <c r="F357" s="0" t="n">
        <f aca="false">E357*EXP((Inputs!$B$6-Inputs!$B$7-0.5*Inputs!$B$8^2)*$B$2+Inputs!$B$8*SQRT($B$2)*MC_Shocks!D354)</f>
        <v>567.875776375228</v>
      </c>
      <c r="G357" s="0" t="n">
        <f aca="false">F357*EXP((Inputs!$B$6-Inputs!$B$7-0.5*Inputs!$B$8^2)*$B$2+Inputs!$B$8*SQRT($B$2)*MC_Shocks!E354)</f>
        <v>570.76880656962</v>
      </c>
      <c r="H357" s="0" t="n">
        <f aca="false">G357*EXP((Inputs!$B$6-Inputs!$B$7-0.5*Inputs!$B$8^2)*$B$2+Inputs!$B$8*SQRT($B$2)*MC_Shocks!F354)</f>
        <v>582.802352999049</v>
      </c>
      <c r="I357" s="0" t="n">
        <f aca="false">H357*EXP((Inputs!$B$6-Inputs!$B$7-0.5*Inputs!$B$8^2)*$B$2+Inputs!$B$8*SQRT($B$2)*MC_Shocks!G354)</f>
        <v>589.748256463245</v>
      </c>
      <c r="J357" s="0" t="n">
        <f aca="false">I357*EXP((Inputs!$B$6-Inputs!$B$7-0.5*Inputs!$B$8^2)*$B$2+Inputs!$B$8*SQRT($B$2)*MC_Shocks!H354)</f>
        <v>596.104538027379</v>
      </c>
      <c r="K357" s="0" t="n">
        <f aca="false">J357*EXP((Inputs!$B$6-Inputs!$B$7-0.5*Inputs!$B$8^2)*$B$2+Inputs!$B$8*SQRT($B$2)*MC_Shocks!I354)</f>
        <v>595.521754179014</v>
      </c>
      <c r="L357" s="0" t="n">
        <f aca="false">K357*EXP((Inputs!$B$6-Inputs!$B$7-0.5*Inputs!$B$8^2)*$B$2+Inputs!$B$8*SQRT($B$2)*MC_Shocks!J354)</f>
        <v>597.121282507759</v>
      </c>
      <c r="M357" s="0" t="n">
        <f aca="false">L357*EXP((Inputs!$B$6-Inputs!$B$7-0.5*Inputs!$B$8^2)*$B$2+Inputs!$B$8*SQRT($B$2)*MC_Shocks!K354)</f>
        <v>603.585115883919</v>
      </c>
      <c r="N357" s="0" t="n">
        <f aca="false">M357*EXP((Inputs!$B$6-Inputs!$B$7-0.5*Inputs!$B$8^2)*$B$2+Inputs!$B$8*SQRT($B$2)*MC_Shocks!L354)</f>
        <v>604.989957534732</v>
      </c>
      <c r="O357" s="0" t="n">
        <f aca="false">N357*EXP((Inputs!$B$6-Inputs!$B$7-0.5*Inputs!$B$8^2)*$B$2+Inputs!$B$8*SQRT($B$2)*MC_Shocks!M354)</f>
        <v>602.626358253457</v>
      </c>
      <c r="P357" s="0" t="n">
        <f aca="false">O357*EXP((Inputs!$B$6-Inputs!$B$7-0.5*Inputs!$B$8^2)*$B$2+Inputs!$B$8*SQRT($B$2)*MC_Shocks!N354)</f>
        <v>600.16484873224</v>
      </c>
      <c r="Q357" s="0" t="n">
        <f aca="false">P357*EXP((Inputs!$B$6-Inputs!$B$7-0.5*Inputs!$B$8^2)*$B$2+Inputs!$B$8*SQRT($B$2)*MC_Shocks!O354)</f>
        <v>609.335307547046</v>
      </c>
      <c r="R357" s="0" t="n">
        <f aca="false">Q357*EXP((Inputs!$B$6-Inputs!$B$7-0.5*Inputs!$B$8^2)*$B$2+Inputs!$B$8*SQRT($B$2)*MC_Shocks!P354)</f>
        <v>610.013165791621</v>
      </c>
      <c r="S357" s="0" t="n">
        <f aca="false">R357*EXP((Inputs!$B$6-Inputs!$B$7-0.5*Inputs!$B$8^2)*$B$2+Inputs!$B$8*SQRT($B$2)*MC_Shocks!Q354)</f>
        <v>616.802488221407</v>
      </c>
      <c r="T357" s="0" t="n">
        <f aca="false">S357*EXP((Inputs!$B$6-Inputs!$B$7-0.5*Inputs!$B$8^2)*$B$2+Inputs!$B$8*SQRT($B$2)*MC_Shocks!R354)</f>
        <v>612.463779688783</v>
      </c>
      <c r="U357" s="0" t="n">
        <f aca="false">T357*EXP((Inputs!$B$6-Inputs!$B$7-0.5*Inputs!$B$8^2)*$B$2+Inputs!$B$8*SQRT($B$2)*MC_Shocks!S354)</f>
        <v>608.723127849753</v>
      </c>
      <c r="V357" s="0" t="n">
        <f aca="false">U357*EXP((Inputs!$B$6-Inputs!$B$7-0.5*Inputs!$B$8^2)*$B$2+Inputs!$B$8*SQRT($B$2)*MC_Shocks!T354)</f>
        <v>613.132996797721</v>
      </c>
      <c r="W357" s="0" t="n">
        <f aca="false">V357*EXP((Inputs!$B$6-Inputs!$B$7-0.5*Inputs!$B$8^2)*$B$2+Inputs!$B$8*SQRT($B$2)*MC_Shocks!U354)</f>
        <v>616.928545315913</v>
      </c>
      <c r="X357" s="0" t="n">
        <f aca="false">W357*EXP((Inputs!$B$6-Inputs!$B$7-0.5*Inputs!$B$8^2)*$B$2+Inputs!$B$8*SQRT($B$2)*MC_Shocks!V354)</f>
        <v>619.248563464242</v>
      </c>
      <c r="Y357" s="0" t="n">
        <f aca="false">X357*EXP((Inputs!$B$6-Inputs!$B$7-0.5*Inputs!$B$8^2)*$B$2+Inputs!$B$8*SQRT($B$2)*MC_Shocks!W354)</f>
        <v>630.474303220633</v>
      </c>
      <c r="Z357" s="0" t="n">
        <f aca="false">Y357*EXP((Inputs!$B$6-Inputs!$B$7-0.5*Inputs!$B$8^2)*$B$2+Inputs!$B$8*SQRT($B$2)*MC_Shocks!X354)</f>
        <v>628.855501954606</v>
      </c>
      <c r="AA357" s="0" t="n">
        <f aca="false">Z357*EXP((Inputs!$B$6-Inputs!$B$7-0.5*Inputs!$B$8^2)*$B$2+Inputs!$B$8*SQRT($B$2)*MC_Shocks!Y354)</f>
        <v>630.277561734376</v>
      </c>
      <c r="AB357" s="0" t="n">
        <f aca="false">AA357*EXP((Inputs!$B$6-Inputs!$B$7-0.5*Inputs!$B$8^2)*$B$2+Inputs!$B$8*SQRT($B$2)*MC_Shocks!Z354)</f>
        <v>625.504336779749</v>
      </c>
      <c r="AC357" s="0" t="n">
        <f aca="false">AB357*EXP((Inputs!$B$6-Inputs!$B$7-0.5*Inputs!$B$8^2)*$B$2+Inputs!$B$8*SQRT($B$2)*MC_Shocks!AA354)</f>
        <v>631.038091985787</v>
      </c>
      <c r="AD357" s="0" t="n">
        <f aca="false">AC357*EXP((Inputs!$B$6-Inputs!$B$7-0.5*Inputs!$B$8^2)*$B$2+Inputs!$B$8*SQRT($B$2)*MC_Shocks!AB354)</f>
        <v>634.204865708561</v>
      </c>
      <c r="AE357" s="0" t="n">
        <f aca="false">AD357*EXP((Inputs!$B$6-Inputs!$B$7-0.5*Inputs!$B$8^2)*$B$2+Inputs!$B$8*SQRT($B$2)*MC_Shocks!AC354)</f>
        <v>641.890397094273</v>
      </c>
      <c r="AF357" s="0" t="n">
        <f aca="false">AE357*EXP((Inputs!$B$6-Inputs!$B$7-0.5*Inputs!$B$8^2)*$B$2+Inputs!$B$8*SQRT($B$2)*MC_Shocks!AD354)</f>
        <v>647.085797336463</v>
      </c>
      <c r="AG357" s="0" t="n">
        <f aca="false">AF357*EXP((Inputs!$B$6-Inputs!$B$7-0.5*Inputs!$B$8^2)*$B$2+Inputs!$B$8*SQRT($B$2)*MC_Shocks!AE354)</f>
        <v>653.243424430558</v>
      </c>
      <c r="AH357" s="0" t="n">
        <f aca="false">AG357*EXP((Inputs!$B$6-Inputs!$B$7-0.5*Inputs!$B$8^2)*$B$2+Inputs!$B$8*SQRT($B$2)*MC_Shocks!AF354)</f>
        <v>648.163607894214</v>
      </c>
      <c r="AI357" s="0" t="n">
        <f aca="false">AH357*EXP((Inputs!$B$6-Inputs!$B$7-0.5*Inputs!$B$8^2)*$B$2+Inputs!$B$8*SQRT($B$2)*MC_Shocks!AG354)</f>
        <v>651.825414904561</v>
      </c>
      <c r="AJ357" s="0" t="n">
        <f aca="false">AI357*EXP((Inputs!$B$6-Inputs!$B$7-0.5*Inputs!$B$8^2)*$B$2+Inputs!$B$8*SQRT($B$2)*MC_Shocks!AH354)</f>
        <v>651.245057881362</v>
      </c>
      <c r="AK357" s="0" t="n">
        <f aca="false">AJ357*EXP((Inputs!$B$6-Inputs!$B$7-0.5*Inputs!$B$8^2)*$B$2+Inputs!$B$8*SQRT($B$2)*MC_Shocks!AI354)</f>
        <v>653.276789622288</v>
      </c>
      <c r="AL357" s="0" t="n">
        <f aca="false">AK357*EXP((Inputs!$B$6-Inputs!$B$7-0.5*Inputs!$B$8^2)*$B$2+Inputs!$B$8*SQRT($B$2)*MC_Shocks!AJ354)</f>
        <v>659.951177930949</v>
      </c>
      <c r="AM357" s="0" t="n">
        <f aca="false">AL357*EXP((Inputs!$B$6-Inputs!$B$7-0.5*Inputs!$B$8^2)*$B$2+Inputs!$B$8*SQRT($B$2)*MC_Shocks!AK354)</f>
        <v>660.895218658248</v>
      </c>
      <c r="AN357" s="0" t="n">
        <f aca="false">AM357*EXP((Inputs!$B$6-Inputs!$B$7-0.5*Inputs!$B$8^2)*$B$2+Inputs!$B$8*SQRT($B$2)*MC_Shocks!AL354)</f>
        <v>657.823706528787</v>
      </c>
      <c r="AO357" s="0" t="n">
        <f aca="false">AN357*EXP((Inputs!$B$6-Inputs!$B$7-0.5*Inputs!$B$8^2)*$B$2+Inputs!$B$8*SQRT($B$2)*MC_Shocks!AM354)</f>
        <v>664.219327921785</v>
      </c>
      <c r="AP357" s="0" t="n">
        <f aca="false">AO357*EXP((Inputs!$B$6-Inputs!$B$7-0.5*Inputs!$B$8^2)*$B$2+Inputs!$B$8*SQRT($B$2)*MC_Shocks!AN354)</f>
        <v>660.031839542542</v>
      </c>
      <c r="AQ357" s="0" t="n">
        <f aca="false">AP357*EXP((Inputs!$B$6-Inputs!$B$7-0.5*Inputs!$B$8^2)*$B$2+Inputs!$B$8*SQRT($B$2)*MC_Shocks!AO354)</f>
        <v>664.558696591673</v>
      </c>
      <c r="AR357" s="0" t="n">
        <f aca="false">AQ357*EXP((Inputs!$B$6-Inputs!$B$7-0.5*Inputs!$B$8^2)*$B$2+Inputs!$B$8*SQRT($B$2)*MC_Shocks!AP354)</f>
        <v>667.172762469564</v>
      </c>
      <c r="AS357" s="0" t="n">
        <f aca="false">AR357*EXP((Inputs!$B$6-Inputs!$B$7-0.5*Inputs!$B$8^2)*$B$2+Inputs!$B$8*SQRT($B$2)*MC_Shocks!AQ354)</f>
        <v>664.4326148963</v>
      </c>
      <c r="AT357" s="0" t="n">
        <f aca="false">AS357*EXP((Inputs!$B$6-Inputs!$B$7-0.5*Inputs!$B$8^2)*$B$2+Inputs!$B$8*SQRT($B$2)*MC_Shocks!AR354)</f>
        <v>668.001758919792</v>
      </c>
      <c r="AU357" s="0" t="n">
        <f aca="false">AT357*EXP((Inputs!$B$6-Inputs!$B$7-0.5*Inputs!$B$8^2)*$B$2+Inputs!$B$8*SQRT($B$2)*MC_Shocks!AS354)</f>
        <v>667.865665972161</v>
      </c>
      <c r="AV357" s="0" t="n">
        <f aca="false">AU357*EXP((Inputs!$B$6-Inputs!$B$7-0.5*Inputs!$B$8^2)*$B$2+Inputs!$B$8*SQRT($B$2)*MC_Shocks!AT354)</f>
        <v>669.598187446086</v>
      </c>
      <c r="AW357" s="0" t="n">
        <f aca="false">AV357*EXP((Inputs!$B$6-Inputs!$B$7-0.5*Inputs!$B$8^2)*$B$2+Inputs!$B$8*SQRT($B$2)*MC_Shocks!AU354)</f>
        <v>668.974450367308</v>
      </c>
      <c r="AX357" s="0" t="n">
        <f aca="false">AW357*EXP((Inputs!$B$6-Inputs!$B$7-0.5*Inputs!$B$8^2)*$B$2+Inputs!$B$8*SQRT($B$2)*MC_Shocks!AV354)</f>
        <v>681.793282298434</v>
      </c>
      <c r="AY357" s="0" t="n">
        <f aca="false">AX357*EXP((Inputs!$B$6-Inputs!$B$7-0.5*Inputs!$B$8^2)*$B$2+Inputs!$B$8*SQRT($B$2)*MC_Shocks!AW354)</f>
        <v>691.82679560987</v>
      </c>
      <c r="AZ357" s="0" t="n">
        <f aca="false">AY357*EXP((Inputs!$B$6-Inputs!$B$7-0.5*Inputs!$B$8^2)*$B$2+Inputs!$B$8*SQRT($B$2)*MC_Shocks!AX354)</f>
        <v>688.519413391581</v>
      </c>
      <c r="BA357" s="0" t="n">
        <f aca="false">AZ357*EXP((Inputs!$B$6-Inputs!$B$7-0.5*Inputs!$B$8^2)*$B$2+Inputs!$B$8*SQRT($B$2)*MC_Shocks!AY354)</f>
        <v>682.941990453113</v>
      </c>
      <c r="BB357" s="0" t="n">
        <f aca="false">BA357*EXP((Inputs!$B$6-Inputs!$B$7-0.5*Inputs!$B$8^2)*$B$2+Inputs!$B$8*SQRT($B$2)*MC_Shocks!AZ354)</f>
        <v>687.957529549252</v>
      </c>
      <c r="BC357" s="0" t="n">
        <f aca="false">BB357*EXP((Inputs!$B$6-Inputs!$B$7-0.5*Inputs!$B$8^2)*$B$2+Inputs!$B$8*SQRT($B$2)*MC_Shocks!BA354)</f>
        <v>689.355636297443</v>
      </c>
      <c r="BD357" s="0" t="n">
        <f aca="false">BC357*EXP((Inputs!$B$6-Inputs!$B$7-0.5*Inputs!$B$8^2)*$B$2+Inputs!$B$8*SQRT($B$2)*MC_Shocks!BB354)</f>
        <v>687.810684517807</v>
      </c>
      <c r="BE357" s="0" t="n">
        <f aca="false">BD357*EXP((Inputs!$B$6-Inputs!$B$7-0.5*Inputs!$B$8^2)*$B$2+Inputs!$B$8*SQRT($B$2)*MC_Shocks!BC354)</f>
        <v>684.103137275611</v>
      </c>
      <c r="BF357" s="0" t="n">
        <f aca="false">BE357*EXP((Inputs!$B$6-Inputs!$B$7-0.5*Inputs!$B$8^2)*$B$2+Inputs!$B$8*SQRT($B$2)*MC_Shocks!BD354)</f>
        <v>695.261827016578</v>
      </c>
      <c r="BG357" s="0" t="n">
        <f aca="false">BF357*EXP((Inputs!$B$6-Inputs!$B$7-0.5*Inputs!$B$8^2)*$B$2+Inputs!$B$8*SQRT($B$2)*MC_Shocks!BE354)</f>
        <v>700.232032111589</v>
      </c>
      <c r="BH357" s="0" t="n">
        <f aca="false">BG357*EXP((Inputs!$B$6-Inputs!$B$7-0.5*Inputs!$B$8^2)*$B$2+Inputs!$B$8*SQRT($B$2)*MC_Shocks!BF354)</f>
        <v>702.148149913086</v>
      </c>
      <c r="BI357" s="0" t="n">
        <f aca="false">BH357*EXP((Inputs!$B$6-Inputs!$B$7-0.5*Inputs!$B$8^2)*$B$2+Inputs!$B$8*SQRT($B$2)*MC_Shocks!BG354)</f>
        <v>698.308348671413</v>
      </c>
      <c r="BJ357" s="0" t="n">
        <f aca="false">BI357*EXP((Inputs!$B$6-Inputs!$B$7-0.5*Inputs!$B$8^2)*$B$2+Inputs!$B$8*SQRT($B$2)*MC_Shocks!BH354)</f>
        <v>684.66874794939</v>
      </c>
      <c r="BK357" s="0" t="n">
        <f aca="false">BJ357*EXP((Inputs!$B$6-Inputs!$B$7-0.5*Inputs!$B$8^2)*$B$2+Inputs!$B$8*SQRT($B$2)*MC_Shocks!BI354)</f>
        <v>685.972973633452</v>
      </c>
      <c r="BL357" s="0" t="n">
        <f aca="false">BK357*EXP((Inputs!$B$6-Inputs!$B$7-0.5*Inputs!$B$8^2)*$B$2+Inputs!$B$8*SQRT($B$2)*MC_Shocks!BJ354)</f>
        <v>693.737783084904</v>
      </c>
      <c r="BM357" s="0" t="n">
        <f aca="false">BL357*EXP((Inputs!$B$6-Inputs!$B$7-0.5*Inputs!$B$8^2)*$B$2+Inputs!$B$8*SQRT($B$2)*MC_Shocks!BK354)</f>
        <v>691.59270496161</v>
      </c>
      <c r="BN357" s="0" t="n">
        <f aca="false">AVERAGE(C357:BM357)</f>
        <v>642.553420196766</v>
      </c>
      <c r="BO357" s="0" t="n">
        <f aca="false">MAX(B357:BM357)</f>
        <v>702.148149913086</v>
      </c>
      <c r="BP357" s="0" t="n">
        <f aca="false">MAX(BM357-Inputs!$B$4,0)</f>
        <v>116.592704961609</v>
      </c>
      <c r="BQ357" s="0" t="n">
        <f aca="false">MAX(Inputs!$B$4-BM357,0)</f>
        <v>0</v>
      </c>
      <c r="BR357" s="0" t="n">
        <f aca="false">MAX(BN357-Inputs!$B$4,0)</f>
        <v>67.5534201967661</v>
      </c>
      <c r="BS357" s="0" t="n">
        <f aca="false">IF(BO357&gt;=Inputs!$B$9,0,MAX(BM357-Inputs!$B$4,0))</f>
        <v>0</v>
      </c>
    </row>
    <row r="358" customFormat="false" ht="15" hidden="false" customHeight="false" outlineLevel="0" collapsed="false">
      <c r="A358" s="0" t="n">
        <v>354</v>
      </c>
      <c r="B358" s="0" t="n">
        <f aca="false">Inputs!$B$3</f>
        <v>574.788024902344</v>
      </c>
      <c r="C358" s="0" t="n">
        <f aca="false">B358*EXP((Inputs!$B$6-Inputs!$B$7-0.5*Inputs!$B$8^2)*$B$2+Inputs!$B$8*SQRT($B$2)*MC_Shocks!A355)</f>
        <v>568.849693481073</v>
      </c>
      <c r="D358" s="0" t="n">
        <f aca="false">C358*EXP((Inputs!$B$6-Inputs!$B$7-0.5*Inputs!$B$8^2)*$B$2+Inputs!$B$8*SQRT($B$2)*MC_Shocks!B355)</f>
        <v>568.416085851951</v>
      </c>
      <c r="E358" s="0" t="n">
        <f aca="false">D358*EXP((Inputs!$B$6-Inputs!$B$7-0.5*Inputs!$B$8^2)*$B$2+Inputs!$B$8*SQRT($B$2)*MC_Shocks!C355)</f>
        <v>572.573110555885</v>
      </c>
      <c r="F358" s="0" t="n">
        <f aca="false">E358*EXP((Inputs!$B$6-Inputs!$B$7-0.5*Inputs!$B$8^2)*$B$2+Inputs!$B$8*SQRT($B$2)*MC_Shocks!D355)</f>
        <v>568.291806399245</v>
      </c>
      <c r="G358" s="0" t="n">
        <f aca="false">F358*EXP((Inputs!$B$6-Inputs!$B$7-0.5*Inputs!$B$8^2)*$B$2+Inputs!$B$8*SQRT($B$2)*MC_Shocks!E355)</f>
        <v>565.361571868784</v>
      </c>
      <c r="H358" s="0" t="n">
        <f aca="false">G358*EXP((Inputs!$B$6-Inputs!$B$7-0.5*Inputs!$B$8^2)*$B$2+Inputs!$B$8*SQRT($B$2)*MC_Shocks!F355)</f>
        <v>570.036083774265</v>
      </c>
      <c r="I358" s="0" t="n">
        <f aca="false">H358*EXP((Inputs!$B$6-Inputs!$B$7-0.5*Inputs!$B$8^2)*$B$2+Inputs!$B$8*SQRT($B$2)*MC_Shocks!G355)</f>
        <v>568.367466081104</v>
      </c>
      <c r="J358" s="0" t="n">
        <f aca="false">I358*EXP((Inputs!$B$6-Inputs!$B$7-0.5*Inputs!$B$8^2)*$B$2+Inputs!$B$8*SQRT($B$2)*MC_Shocks!H355)</f>
        <v>563.941890829956</v>
      </c>
      <c r="K358" s="0" t="n">
        <f aca="false">J358*EXP((Inputs!$B$6-Inputs!$B$7-0.5*Inputs!$B$8^2)*$B$2+Inputs!$B$8*SQRT($B$2)*MC_Shocks!I355)</f>
        <v>558.731846475727</v>
      </c>
      <c r="L358" s="0" t="n">
        <f aca="false">K358*EXP((Inputs!$B$6-Inputs!$B$7-0.5*Inputs!$B$8^2)*$B$2+Inputs!$B$8*SQRT($B$2)*MC_Shocks!J355)</f>
        <v>559.079186594298</v>
      </c>
      <c r="M358" s="0" t="n">
        <f aca="false">L358*EXP((Inputs!$B$6-Inputs!$B$7-0.5*Inputs!$B$8^2)*$B$2+Inputs!$B$8*SQRT($B$2)*MC_Shocks!K355)</f>
        <v>560.722470825792</v>
      </c>
      <c r="N358" s="0" t="n">
        <f aca="false">M358*EXP((Inputs!$B$6-Inputs!$B$7-0.5*Inputs!$B$8^2)*$B$2+Inputs!$B$8*SQRT($B$2)*MC_Shocks!L355)</f>
        <v>555.342194868758</v>
      </c>
      <c r="O358" s="0" t="n">
        <f aca="false">N358*EXP((Inputs!$B$6-Inputs!$B$7-0.5*Inputs!$B$8^2)*$B$2+Inputs!$B$8*SQRT($B$2)*MC_Shocks!M355)</f>
        <v>560.752131664004</v>
      </c>
      <c r="P358" s="0" t="n">
        <f aca="false">O358*EXP((Inputs!$B$6-Inputs!$B$7-0.5*Inputs!$B$8^2)*$B$2+Inputs!$B$8*SQRT($B$2)*MC_Shocks!N355)</f>
        <v>558.857247955384</v>
      </c>
      <c r="Q358" s="0" t="n">
        <f aca="false">P358*EXP((Inputs!$B$6-Inputs!$B$7-0.5*Inputs!$B$8^2)*$B$2+Inputs!$B$8*SQRT($B$2)*MC_Shocks!O355)</f>
        <v>565.017534767878</v>
      </c>
      <c r="R358" s="0" t="n">
        <f aca="false">Q358*EXP((Inputs!$B$6-Inputs!$B$7-0.5*Inputs!$B$8^2)*$B$2+Inputs!$B$8*SQRT($B$2)*MC_Shocks!P355)</f>
        <v>560.315212575029</v>
      </c>
      <c r="S358" s="0" t="n">
        <f aca="false">R358*EXP((Inputs!$B$6-Inputs!$B$7-0.5*Inputs!$B$8^2)*$B$2+Inputs!$B$8*SQRT($B$2)*MC_Shocks!Q355)</f>
        <v>561.51635309133</v>
      </c>
      <c r="T358" s="0" t="n">
        <f aca="false">S358*EXP((Inputs!$B$6-Inputs!$B$7-0.5*Inputs!$B$8^2)*$B$2+Inputs!$B$8*SQRT($B$2)*MC_Shocks!R355)</f>
        <v>555.946242874617</v>
      </c>
      <c r="U358" s="0" t="n">
        <f aca="false">T358*EXP((Inputs!$B$6-Inputs!$B$7-0.5*Inputs!$B$8^2)*$B$2+Inputs!$B$8*SQRT($B$2)*MC_Shocks!S355)</f>
        <v>553.835423762633</v>
      </c>
      <c r="V358" s="0" t="n">
        <f aca="false">U358*EXP((Inputs!$B$6-Inputs!$B$7-0.5*Inputs!$B$8^2)*$B$2+Inputs!$B$8*SQRT($B$2)*MC_Shocks!T355)</f>
        <v>559.288622744276</v>
      </c>
      <c r="W358" s="0" t="n">
        <f aca="false">V358*EXP((Inputs!$B$6-Inputs!$B$7-0.5*Inputs!$B$8^2)*$B$2+Inputs!$B$8*SQRT($B$2)*MC_Shocks!U355)</f>
        <v>553.055562506237</v>
      </c>
      <c r="X358" s="0" t="n">
        <f aca="false">W358*EXP((Inputs!$B$6-Inputs!$B$7-0.5*Inputs!$B$8^2)*$B$2+Inputs!$B$8*SQRT($B$2)*MC_Shocks!V355)</f>
        <v>546.342916453413</v>
      </c>
      <c r="Y358" s="0" t="n">
        <f aca="false">X358*EXP((Inputs!$B$6-Inputs!$B$7-0.5*Inputs!$B$8^2)*$B$2+Inputs!$B$8*SQRT($B$2)*MC_Shocks!W355)</f>
        <v>542.583512745216</v>
      </c>
      <c r="Z358" s="0" t="n">
        <f aca="false">Y358*EXP((Inputs!$B$6-Inputs!$B$7-0.5*Inputs!$B$8^2)*$B$2+Inputs!$B$8*SQRT($B$2)*MC_Shocks!X355)</f>
        <v>545.923026469137</v>
      </c>
      <c r="AA358" s="0" t="n">
        <f aca="false">Z358*EXP((Inputs!$B$6-Inputs!$B$7-0.5*Inputs!$B$8^2)*$B$2+Inputs!$B$8*SQRT($B$2)*MC_Shocks!Y355)</f>
        <v>547.301540634953</v>
      </c>
      <c r="AB358" s="0" t="n">
        <f aca="false">AA358*EXP((Inputs!$B$6-Inputs!$B$7-0.5*Inputs!$B$8^2)*$B$2+Inputs!$B$8*SQRT($B$2)*MC_Shocks!Z355)</f>
        <v>546.722068807113</v>
      </c>
      <c r="AC358" s="0" t="n">
        <f aca="false">AB358*EXP((Inputs!$B$6-Inputs!$B$7-0.5*Inputs!$B$8^2)*$B$2+Inputs!$B$8*SQRT($B$2)*MC_Shocks!AA355)</f>
        <v>549.834545854099</v>
      </c>
      <c r="AD358" s="0" t="n">
        <f aca="false">AC358*EXP((Inputs!$B$6-Inputs!$B$7-0.5*Inputs!$B$8^2)*$B$2+Inputs!$B$8*SQRT($B$2)*MC_Shocks!AB355)</f>
        <v>542.553346769862</v>
      </c>
      <c r="AE358" s="0" t="n">
        <f aca="false">AD358*EXP((Inputs!$B$6-Inputs!$B$7-0.5*Inputs!$B$8^2)*$B$2+Inputs!$B$8*SQRT($B$2)*MC_Shocks!AC355)</f>
        <v>541.983634907822</v>
      </c>
      <c r="AF358" s="0" t="n">
        <f aca="false">AE358*EXP((Inputs!$B$6-Inputs!$B$7-0.5*Inputs!$B$8^2)*$B$2+Inputs!$B$8*SQRT($B$2)*MC_Shocks!AD355)</f>
        <v>553.784537367566</v>
      </c>
      <c r="AG358" s="0" t="n">
        <f aca="false">AF358*EXP((Inputs!$B$6-Inputs!$B$7-0.5*Inputs!$B$8^2)*$B$2+Inputs!$B$8*SQRT($B$2)*MC_Shocks!AE355)</f>
        <v>552.347800190246</v>
      </c>
      <c r="AH358" s="0" t="n">
        <f aca="false">AG358*EXP((Inputs!$B$6-Inputs!$B$7-0.5*Inputs!$B$8^2)*$B$2+Inputs!$B$8*SQRT($B$2)*MC_Shocks!AF355)</f>
        <v>553.927697018463</v>
      </c>
      <c r="AI358" s="0" t="n">
        <f aca="false">AH358*EXP((Inputs!$B$6-Inputs!$B$7-0.5*Inputs!$B$8^2)*$B$2+Inputs!$B$8*SQRT($B$2)*MC_Shocks!AG355)</f>
        <v>554.30932793268</v>
      </c>
      <c r="AJ358" s="0" t="n">
        <f aca="false">AI358*EXP((Inputs!$B$6-Inputs!$B$7-0.5*Inputs!$B$8^2)*$B$2+Inputs!$B$8*SQRT($B$2)*MC_Shocks!AH355)</f>
        <v>555.985077775097</v>
      </c>
      <c r="AK358" s="0" t="n">
        <f aca="false">AJ358*EXP((Inputs!$B$6-Inputs!$B$7-0.5*Inputs!$B$8^2)*$B$2+Inputs!$B$8*SQRT($B$2)*MC_Shocks!AI355)</f>
        <v>552.488995385612</v>
      </c>
      <c r="AL358" s="0" t="n">
        <f aca="false">AK358*EXP((Inputs!$B$6-Inputs!$B$7-0.5*Inputs!$B$8^2)*$B$2+Inputs!$B$8*SQRT($B$2)*MC_Shocks!AJ355)</f>
        <v>547.654932611209</v>
      </c>
      <c r="AM358" s="0" t="n">
        <f aca="false">AL358*EXP((Inputs!$B$6-Inputs!$B$7-0.5*Inputs!$B$8^2)*$B$2+Inputs!$B$8*SQRT($B$2)*MC_Shocks!AK355)</f>
        <v>546.47812623127</v>
      </c>
      <c r="AN358" s="0" t="n">
        <f aca="false">AM358*EXP((Inputs!$B$6-Inputs!$B$7-0.5*Inputs!$B$8^2)*$B$2+Inputs!$B$8*SQRT($B$2)*MC_Shocks!AL355)</f>
        <v>548.002775515775</v>
      </c>
      <c r="AO358" s="0" t="n">
        <f aca="false">AN358*EXP((Inputs!$B$6-Inputs!$B$7-0.5*Inputs!$B$8^2)*$B$2+Inputs!$B$8*SQRT($B$2)*MC_Shocks!AM355)</f>
        <v>548.234220822138</v>
      </c>
      <c r="AP358" s="0" t="n">
        <f aca="false">AO358*EXP((Inputs!$B$6-Inputs!$B$7-0.5*Inputs!$B$8^2)*$B$2+Inputs!$B$8*SQRT($B$2)*MC_Shocks!AN355)</f>
        <v>548.200694431275</v>
      </c>
      <c r="AQ358" s="0" t="n">
        <f aca="false">AP358*EXP((Inputs!$B$6-Inputs!$B$7-0.5*Inputs!$B$8^2)*$B$2+Inputs!$B$8*SQRT($B$2)*MC_Shocks!AO355)</f>
        <v>551.753519840292</v>
      </c>
      <c r="AR358" s="0" t="n">
        <f aca="false">AQ358*EXP((Inputs!$B$6-Inputs!$B$7-0.5*Inputs!$B$8^2)*$B$2+Inputs!$B$8*SQRT($B$2)*MC_Shocks!AP355)</f>
        <v>549.277146033417</v>
      </c>
      <c r="AS358" s="0" t="n">
        <f aca="false">AR358*EXP((Inputs!$B$6-Inputs!$B$7-0.5*Inputs!$B$8^2)*$B$2+Inputs!$B$8*SQRT($B$2)*MC_Shocks!AQ355)</f>
        <v>547.327839464634</v>
      </c>
      <c r="AT358" s="0" t="n">
        <f aca="false">AS358*EXP((Inputs!$B$6-Inputs!$B$7-0.5*Inputs!$B$8^2)*$B$2+Inputs!$B$8*SQRT($B$2)*MC_Shocks!AR355)</f>
        <v>540.731055917466</v>
      </c>
      <c r="AU358" s="0" t="n">
        <f aca="false">AT358*EXP((Inputs!$B$6-Inputs!$B$7-0.5*Inputs!$B$8^2)*$B$2+Inputs!$B$8*SQRT($B$2)*MC_Shocks!AS355)</f>
        <v>535.423337013619</v>
      </c>
      <c r="AV358" s="0" t="n">
        <f aca="false">AU358*EXP((Inputs!$B$6-Inputs!$B$7-0.5*Inputs!$B$8^2)*$B$2+Inputs!$B$8*SQRT($B$2)*MC_Shocks!AT355)</f>
        <v>538.394454446958</v>
      </c>
      <c r="AW358" s="0" t="n">
        <f aca="false">AV358*EXP((Inputs!$B$6-Inputs!$B$7-0.5*Inputs!$B$8^2)*$B$2+Inputs!$B$8*SQRT($B$2)*MC_Shocks!AU355)</f>
        <v>534.952742347721</v>
      </c>
      <c r="AX358" s="0" t="n">
        <f aca="false">AW358*EXP((Inputs!$B$6-Inputs!$B$7-0.5*Inputs!$B$8^2)*$B$2+Inputs!$B$8*SQRT($B$2)*MC_Shocks!AV355)</f>
        <v>539.054465372703</v>
      </c>
      <c r="AY358" s="0" t="n">
        <f aca="false">AX358*EXP((Inputs!$B$6-Inputs!$B$7-0.5*Inputs!$B$8^2)*$B$2+Inputs!$B$8*SQRT($B$2)*MC_Shocks!AW355)</f>
        <v>536.137222400452</v>
      </c>
      <c r="AZ358" s="0" t="n">
        <f aca="false">AY358*EXP((Inputs!$B$6-Inputs!$B$7-0.5*Inputs!$B$8^2)*$B$2+Inputs!$B$8*SQRT($B$2)*MC_Shocks!AX355)</f>
        <v>538.389754298536</v>
      </c>
      <c r="BA358" s="0" t="n">
        <f aca="false">AZ358*EXP((Inputs!$B$6-Inputs!$B$7-0.5*Inputs!$B$8^2)*$B$2+Inputs!$B$8*SQRT($B$2)*MC_Shocks!AY355)</f>
        <v>542.829081773841</v>
      </c>
      <c r="BB358" s="0" t="n">
        <f aca="false">BA358*EXP((Inputs!$B$6-Inputs!$B$7-0.5*Inputs!$B$8^2)*$B$2+Inputs!$B$8*SQRT($B$2)*MC_Shocks!AZ355)</f>
        <v>541.675569950952</v>
      </c>
      <c r="BC358" s="0" t="n">
        <f aca="false">BB358*EXP((Inputs!$B$6-Inputs!$B$7-0.5*Inputs!$B$8^2)*$B$2+Inputs!$B$8*SQRT($B$2)*MC_Shocks!BA355)</f>
        <v>553.343412112503</v>
      </c>
      <c r="BD358" s="0" t="n">
        <f aca="false">BC358*EXP((Inputs!$B$6-Inputs!$B$7-0.5*Inputs!$B$8^2)*$B$2+Inputs!$B$8*SQRT($B$2)*MC_Shocks!BB355)</f>
        <v>561.136143324771</v>
      </c>
      <c r="BE358" s="0" t="n">
        <f aca="false">BD358*EXP((Inputs!$B$6-Inputs!$B$7-0.5*Inputs!$B$8^2)*$B$2+Inputs!$B$8*SQRT($B$2)*MC_Shocks!BC355)</f>
        <v>561.979807598567</v>
      </c>
      <c r="BF358" s="0" t="n">
        <f aca="false">BE358*EXP((Inputs!$B$6-Inputs!$B$7-0.5*Inputs!$B$8^2)*$B$2+Inputs!$B$8*SQRT($B$2)*MC_Shocks!BD355)</f>
        <v>561.665366964681</v>
      </c>
      <c r="BG358" s="0" t="n">
        <f aca="false">BF358*EXP((Inputs!$B$6-Inputs!$B$7-0.5*Inputs!$B$8^2)*$B$2+Inputs!$B$8*SQRT($B$2)*MC_Shocks!BE355)</f>
        <v>563.366480822841</v>
      </c>
      <c r="BH358" s="0" t="n">
        <f aca="false">BG358*EXP((Inputs!$B$6-Inputs!$B$7-0.5*Inputs!$B$8^2)*$B$2+Inputs!$B$8*SQRT($B$2)*MC_Shocks!BF355)</f>
        <v>570.523461814945</v>
      </c>
      <c r="BI358" s="0" t="n">
        <f aca="false">BH358*EXP((Inputs!$B$6-Inputs!$B$7-0.5*Inputs!$B$8^2)*$B$2+Inputs!$B$8*SQRT($B$2)*MC_Shocks!BG355)</f>
        <v>574.291395543931</v>
      </c>
      <c r="BJ358" s="0" t="n">
        <f aca="false">BI358*EXP((Inputs!$B$6-Inputs!$B$7-0.5*Inputs!$B$8^2)*$B$2+Inputs!$B$8*SQRT($B$2)*MC_Shocks!BH355)</f>
        <v>572.56588091083</v>
      </c>
      <c r="BK358" s="0" t="n">
        <f aca="false">BJ358*EXP((Inputs!$B$6-Inputs!$B$7-0.5*Inputs!$B$8^2)*$B$2+Inputs!$B$8*SQRT($B$2)*MC_Shocks!BI355)</f>
        <v>569.983196326117</v>
      </c>
      <c r="BL358" s="0" t="n">
        <f aca="false">BK358*EXP((Inputs!$B$6-Inputs!$B$7-0.5*Inputs!$B$8^2)*$B$2+Inputs!$B$8*SQRT($B$2)*MC_Shocks!BJ355)</f>
        <v>570.110331047649</v>
      </c>
      <c r="BM358" s="0" t="n">
        <f aca="false">BL358*EXP((Inputs!$B$6-Inputs!$B$7-0.5*Inputs!$B$8^2)*$B$2+Inputs!$B$8*SQRT($B$2)*MC_Shocks!BK355)</f>
        <v>564.955584079965</v>
      </c>
      <c r="BN358" s="0" t="n">
        <f aca="false">AVERAGE(C358:BM358)</f>
        <v>554.80672645839</v>
      </c>
      <c r="BO358" s="0" t="n">
        <f aca="false">MAX(B358:BM358)</f>
        <v>574.788024902344</v>
      </c>
      <c r="BP358" s="0" t="n">
        <f aca="false">MAX(BM358-Inputs!$B$4,0)</f>
        <v>0</v>
      </c>
      <c r="BQ358" s="0" t="n">
        <f aca="false">MAX(Inputs!$B$4-BM358,0)</f>
        <v>10.0444159200349</v>
      </c>
      <c r="BR358" s="0" t="n">
        <f aca="false">MAX(BN358-Inputs!$B$4,0)</f>
        <v>0</v>
      </c>
      <c r="BS358" s="0" t="n">
        <f aca="false">IF(BO358&gt;=Inputs!$B$9,0,MAX(BM358-Inputs!$B$4,0))</f>
        <v>0</v>
      </c>
    </row>
    <row r="359" customFormat="false" ht="15" hidden="false" customHeight="false" outlineLevel="0" collapsed="false">
      <c r="A359" s="0" t="n">
        <v>355</v>
      </c>
      <c r="B359" s="0" t="n">
        <f aca="false">Inputs!$B$3</f>
        <v>574.788024902344</v>
      </c>
      <c r="C359" s="0" t="n">
        <f aca="false">B359*EXP((Inputs!$B$6-Inputs!$B$7-0.5*Inputs!$B$8^2)*$B$2+Inputs!$B$8*SQRT($B$2)*MC_Shocks!A356)</f>
        <v>573.032889083707</v>
      </c>
      <c r="D359" s="0" t="n">
        <f aca="false">C359*EXP((Inputs!$B$6-Inputs!$B$7-0.5*Inputs!$B$8^2)*$B$2+Inputs!$B$8*SQRT($B$2)*MC_Shocks!B356)</f>
        <v>576.495179133442</v>
      </c>
      <c r="E359" s="0" t="n">
        <f aca="false">D359*EXP((Inputs!$B$6-Inputs!$B$7-0.5*Inputs!$B$8^2)*$B$2+Inputs!$B$8*SQRT($B$2)*MC_Shocks!C356)</f>
        <v>577.833934555804</v>
      </c>
      <c r="F359" s="0" t="n">
        <f aca="false">E359*EXP((Inputs!$B$6-Inputs!$B$7-0.5*Inputs!$B$8^2)*$B$2+Inputs!$B$8*SQRT($B$2)*MC_Shocks!D356)</f>
        <v>584.355614904193</v>
      </c>
      <c r="G359" s="0" t="n">
        <f aca="false">F359*EXP((Inputs!$B$6-Inputs!$B$7-0.5*Inputs!$B$8^2)*$B$2+Inputs!$B$8*SQRT($B$2)*MC_Shocks!E356)</f>
        <v>584.912297531537</v>
      </c>
      <c r="H359" s="0" t="n">
        <f aca="false">G359*EXP((Inputs!$B$6-Inputs!$B$7-0.5*Inputs!$B$8^2)*$B$2+Inputs!$B$8*SQRT($B$2)*MC_Shocks!F356)</f>
        <v>579.829441630368</v>
      </c>
      <c r="I359" s="0" t="n">
        <f aca="false">H359*EXP((Inputs!$B$6-Inputs!$B$7-0.5*Inputs!$B$8^2)*$B$2+Inputs!$B$8*SQRT($B$2)*MC_Shocks!G356)</f>
        <v>576.740221459255</v>
      </c>
      <c r="J359" s="0" t="n">
        <f aca="false">I359*EXP((Inputs!$B$6-Inputs!$B$7-0.5*Inputs!$B$8^2)*$B$2+Inputs!$B$8*SQRT($B$2)*MC_Shocks!H356)</f>
        <v>570.415010667856</v>
      </c>
      <c r="K359" s="0" t="n">
        <f aca="false">J359*EXP((Inputs!$B$6-Inputs!$B$7-0.5*Inputs!$B$8^2)*$B$2+Inputs!$B$8*SQRT($B$2)*MC_Shocks!I356)</f>
        <v>571.841176480231</v>
      </c>
      <c r="L359" s="0" t="n">
        <f aca="false">K359*EXP((Inputs!$B$6-Inputs!$B$7-0.5*Inputs!$B$8^2)*$B$2+Inputs!$B$8*SQRT($B$2)*MC_Shocks!J356)</f>
        <v>565.820596077624</v>
      </c>
      <c r="M359" s="0" t="n">
        <f aca="false">L359*EXP((Inputs!$B$6-Inputs!$B$7-0.5*Inputs!$B$8^2)*$B$2+Inputs!$B$8*SQRT($B$2)*MC_Shocks!K356)</f>
        <v>566.742390362043</v>
      </c>
      <c r="N359" s="0" t="n">
        <f aca="false">M359*EXP((Inputs!$B$6-Inputs!$B$7-0.5*Inputs!$B$8^2)*$B$2+Inputs!$B$8*SQRT($B$2)*MC_Shocks!L356)</f>
        <v>560.217534729772</v>
      </c>
      <c r="O359" s="0" t="n">
        <f aca="false">N359*EXP((Inputs!$B$6-Inputs!$B$7-0.5*Inputs!$B$8^2)*$B$2+Inputs!$B$8*SQRT($B$2)*MC_Shocks!M356)</f>
        <v>560.367534251827</v>
      </c>
      <c r="P359" s="0" t="n">
        <f aca="false">O359*EXP((Inputs!$B$6-Inputs!$B$7-0.5*Inputs!$B$8^2)*$B$2+Inputs!$B$8*SQRT($B$2)*MC_Shocks!N356)</f>
        <v>557.284994265646</v>
      </c>
      <c r="Q359" s="0" t="n">
        <f aca="false">P359*EXP((Inputs!$B$6-Inputs!$B$7-0.5*Inputs!$B$8^2)*$B$2+Inputs!$B$8*SQRT($B$2)*MC_Shocks!O356)</f>
        <v>550.853606723754</v>
      </c>
      <c r="R359" s="0" t="n">
        <f aca="false">Q359*EXP((Inputs!$B$6-Inputs!$B$7-0.5*Inputs!$B$8^2)*$B$2+Inputs!$B$8*SQRT($B$2)*MC_Shocks!P356)</f>
        <v>551.751557997656</v>
      </c>
      <c r="S359" s="0" t="n">
        <f aca="false">R359*EXP((Inputs!$B$6-Inputs!$B$7-0.5*Inputs!$B$8^2)*$B$2+Inputs!$B$8*SQRT($B$2)*MC_Shocks!Q356)</f>
        <v>550.848449626117</v>
      </c>
      <c r="T359" s="0" t="n">
        <f aca="false">S359*EXP((Inputs!$B$6-Inputs!$B$7-0.5*Inputs!$B$8^2)*$B$2+Inputs!$B$8*SQRT($B$2)*MC_Shocks!R356)</f>
        <v>545.296427092688</v>
      </c>
      <c r="U359" s="0" t="n">
        <f aca="false">T359*EXP((Inputs!$B$6-Inputs!$B$7-0.5*Inputs!$B$8^2)*$B$2+Inputs!$B$8*SQRT($B$2)*MC_Shocks!S356)</f>
        <v>545.923571139938</v>
      </c>
      <c r="V359" s="0" t="n">
        <f aca="false">U359*EXP((Inputs!$B$6-Inputs!$B$7-0.5*Inputs!$B$8^2)*$B$2+Inputs!$B$8*SQRT($B$2)*MC_Shocks!T356)</f>
        <v>551.726195737515</v>
      </c>
      <c r="W359" s="0" t="n">
        <f aca="false">V359*EXP((Inputs!$B$6-Inputs!$B$7-0.5*Inputs!$B$8^2)*$B$2+Inputs!$B$8*SQRT($B$2)*MC_Shocks!U356)</f>
        <v>542.477080921305</v>
      </c>
      <c r="X359" s="0" t="n">
        <f aca="false">W359*EXP((Inputs!$B$6-Inputs!$B$7-0.5*Inputs!$B$8^2)*$B$2+Inputs!$B$8*SQRT($B$2)*MC_Shocks!V356)</f>
        <v>544.55382424241</v>
      </c>
      <c r="Y359" s="0" t="n">
        <f aca="false">X359*EXP((Inputs!$B$6-Inputs!$B$7-0.5*Inputs!$B$8^2)*$B$2+Inputs!$B$8*SQRT($B$2)*MC_Shocks!W356)</f>
        <v>543.919746095066</v>
      </c>
      <c r="Z359" s="0" t="n">
        <f aca="false">Y359*EXP((Inputs!$B$6-Inputs!$B$7-0.5*Inputs!$B$8^2)*$B$2+Inputs!$B$8*SQRT($B$2)*MC_Shocks!X356)</f>
        <v>539.00534228009</v>
      </c>
      <c r="AA359" s="0" t="n">
        <f aca="false">Z359*EXP((Inputs!$B$6-Inputs!$B$7-0.5*Inputs!$B$8^2)*$B$2+Inputs!$B$8*SQRT($B$2)*MC_Shocks!Y356)</f>
        <v>541.664587938864</v>
      </c>
      <c r="AB359" s="0" t="n">
        <f aca="false">AA359*EXP((Inputs!$B$6-Inputs!$B$7-0.5*Inputs!$B$8^2)*$B$2+Inputs!$B$8*SQRT($B$2)*MC_Shocks!Z356)</f>
        <v>546.06426647363</v>
      </c>
      <c r="AC359" s="0" t="n">
        <f aca="false">AB359*EXP((Inputs!$B$6-Inputs!$B$7-0.5*Inputs!$B$8^2)*$B$2+Inputs!$B$8*SQRT($B$2)*MC_Shocks!AA356)</f>
        <v>545.017613572988</v>
      </c>
      <c r="AD359" s="0" t="n">
        <f aca="false">AC359*EXP((Inputs!$B$6-Inputs!$B$7-0.5*Inputs!$B$8^2)*$B$2+Inputs!$B$8*SQRT($B$2)*MC_Shocks!AB356)</f>
        <v>552.877714209092</v>
      </c>
      <c r="AE359" s="0" t="n">
        <f aca="false">AD359*EXP((Inputs!$B$6-Inputs!$B$7-0.5*Inputs!$B$8^2)*$B$2+Inputs!$B$8*SQRT($B$2)*MC_Shocks!AC356)</f>
        <v>554.194174502421</v>
      </c>
      <c r="AF359" s="0" t="n">
        <f aca="false">AE359*EXP((Inputs!$B$6-Inputs!$B$7-0.5*Inputs!$B$8^2)*$B$2+Inputs!$B$8*SQRT($B$2)*MC_Shocks!AD356)</f>
        <v>553.170109526352</v>
      </c>
      <c r="AG359" s="0" t="n">
        <f aca="false">AF359*EXP((Inputs!$B$6-Inputs!$B$7-0.5*Inputs!$B$8^2)*$B$2+Inputs!$B$8*SQRT($B$2)*MC_Shocks!AE356)</f>
        <v>554.408296152016</v>
      </c>
      <c r="AH359" s="0" t="n">
        <f aca="false">AG359*EXP((Inputs!$B$6-Inputs!$B$7-0.5*Inputs!$B$8^2)*$B$2+Inputs!$B$8*SQRT($B$2)*MC_Shocks!AF356)</f>
        <v>561.291217878517</v>
      </c>
      <c r="AI359" s="0" t="n">
        <f aca="false">AH359*EXP((Inputs!$B$6-Inputs!$B$7-0.5*Inputs!$B$8^2)*$B$2+Inputs!$B$8*SQRT($B$2)*MC_Shocks!AG356)</f>
        <v>554.28979850937</v>
      </c>
      <c r="AJ359" s="0" t="n">
        <f aca="false">AI359*EXP((Inputs!$B$6-Inputs!$B$7-0.5*Inputs!$B$8^2)*$B$2+Inputs!$B$8*SQRT($B$2)*MC_Shocks!AH356)</f>
        <v>553.886956097196</v>
      </c>
      <c r="AK359" s="0" t="n">
        <f aca="false">AJ359*EXP((Inputs!$B$6-Inputs!$B$7-0.5*Inputs!$B$8^2)*$B$2+Inputs!$B$8*SQRT($B$2)*MC_Shocks!AI356)</f>
        <v>547.685747705</v>
      </c>
      <c r="AL359" s="0" t="n">
        <f aca="false">AK359*EXP((Inputs!$B$6-Inputs!$B$7-0.5*Inputs!$B$8^2)*$B$2+Inputs!$B$8*SQRT($B$2)*MC_Shocks!AJ356)</f>
        <v>548.868482492829</v>
      </c>
      <c r="AM359" s="0" t="n">
        <f aca="false">AL359*EXP((Inputs!$B$6-Inputs!$B$7-0.5*Inputs!$B$8^2)*$B$2+Inputs!$B$8*SQRT($B$2)*MC_Shocks!AK356)</f>
        <v>552.76573325873</v>
      </c>
      <c r="AN359" s="0" t="n">
        <f aca="false">AM359*EXP((Inputs!$B$6-Inputs!$B$7-0.5*Inputs!$B$8^2)*$B$2+Inputs!$B$8*SQRT($B$2)*MC_Shocks!AL356)</f>
        <v>551.638648104063</v>
      </c>
      <c r="AO359" s="0" t="n">
        <f aca="false">AN359*EXP((Inputs!$B$6-Inputs!$B$7-0.5*Inputs!$B$8^2)*$B$2+Inputs!$B$8*SQRT($B$2)*MC_Shocks!AM356)</f>
        <v>552.635895297616</v>
      </c>
      <c r="AP359" s="0" t="n">
        <f aca="false">AO359*EXP((Inputs!$B$6-Inputs!$B$7-0.5*Inputs!$B$8^2)*$B$2+Inputs!$B$8*SQRT($B$2)*MC_Shocks!AN356)</f>
        <v>557.876064395719</v>
      </c>
      <c r="AQ359" s="0" t="n">
        <f aca="false">AP359*EXP((Inputs!$B$6-Inputs!$B$7-0.5*Inputs!$B$8^2)*$B$2+Inputs!$B$8*SQRT($B$2)*MC_Shocks!AO356)</f>
        <v>551.461164043137</v>
      </c>
      <c r="AR359" s="0" t="n">
        <f aca="false">AQ359*EXP((Inputs!$B$6-Inputs!$B$7-0.5*Inputs!$B$8^2)*$B$2+Inputs!$B$8*SQRT($B$2)*MC_Shocks!AP356)</f>
        <v>554.242430133942</v>
      </c>
      <c r="AS359" s="0" t="n">
        <f aca="false">AR359*EXP((Inputs!$B$6-Inputs!$B$7-0.5*Inputs!$B$8^2)*$B$2+Inputs!$B$8*SQRT($B$2)*MC_Shocks!AQ356)</f>
        <v>562.446084490132</v>
      </c>
      <c r="AT359" s="0" t="n">
        <f aca="false">AS359*EXP((Inputs!$B$6-Inputs!$B$7-0.5*Inputs!$B$8^2)*$B$2+Inputs!$B$8*SQRT($B$2)*MC_Shocks!AR356)</f>
        <v>556.603600563015</v>
      </c>
      <c r="AU359" s="0" t="n">
        <f aca="false">AT359*EXP((Inputs!$B$6-Inputs!$B$7-0.5*Inputs!$B$8^2)*$B$2+Inputs!$B$8*SQRT($B$2)*MC_Shocks!AS356)</f>
        <v>558.887511991441</v>
      </c>
      <c r="AV359" s="0" t="n">
        <f aca="false">AU359*EXP((Inputs!$B$6-Inputs!$B$7-0.5*Inputs!$B$8^2)*$B$2+Inputs!$B$8*SQRT($B$2)*MC_Shocks!AT356)</f>
        <v>561.641863420012</v>
      </c>
      <c r="AW359" s="0" t="n">
        <f aca="false">AV359*EXP((Inputs!$B$6-Inputs!$B$7-0.5*Inputs!$B$8^2)*$B$2+Inputs!$B$8*SQRT($B$2)*MC_Shocks!AU356)</f>
        <v>569.616582164603</v>
      </c>
      <c r="AX359" s="0" t="n">
        <f aca="false">AW359*EXP((Inputs!$B$6-Inputs!$B$7-0.5*Inputs!$B$8^2)*$B$2+Inputs!$B$8*SQRT($B$2)*MC_Shocks!AV356)</f>
        <v>561.856780502239</v>
      </c>
      <c r="AY359" s="0" t="n">
        <f aca="false">AX359*EXP((Inputs!$B$6-Inputs!$B$7-0.5*Inputs!$B$8^2)*$B$2+Inputs!$B$8*SQRT($B$2)*MC_Shocks!AW356)</f>
        <v>567.687280923896</v>
      </c>
      <c r="AZ359" s="0" t="n">
        <f aca="false">AY359*EXP((Inputs!$B$6-Inputs!$B$7-0.5*Inputs!$B$8^2)*$B$2+Inputs!$B$8*SQRT($B$2)*MC_Shocks!AX356)</f>
        <v>567.477644494673</v>
      </c>
      <c r="BA359" s="0" t="n">
        <f aca="false">AZ359*EXP((Inputs!$B$6-Inputs!$B$7-0.5*Inputs!$B$8^2)*$B$2+Inputs!$B$8*SQRT($B$2)*MC_Shocks!AY356)</f>
        <v>563.437211817405</v>
      </c>
      <c r="BB359" s="0" t="n">
        <f aca="false">BA359*EXP((Inputs!$B$6-Inputs!$B$7-0.5*Inputs!$B$8^2)*$B$2+Inputs!$B$8*SQRT($B$2)*MC_Shocks!AZ356)</f>
        <v>561.608375177994</v>
      </c>
      <c r="BC359" s="0" t="n">
        <f aca="false">BB359*EXP((Inputs!$B$6-Inputs!$B$7-0.5*Inputs!$B$8^2)*$B$2+Inputs!$B$8*SQRT($B$2)*MC_Shocks!BA356)</f>
        <v>561.927213809581</v>
      </c>
      <c r="BD359" s="0" t="n">
        <f aca="false">BC359*EXP((Inputs!$B$6-Inputs!$B$7-0.5*Inputs!$B$8^2)*$B$2+Inputs!$B$8*SQRT($B$2)*MC_Shocks!BB356)</f>
        <v>569.617968421593</v>
      </c>
      <c r="BE359" s="0" t="n">
        <f aca="false">BD359*EXP((Inputs!$B$6-Inputs!$B$7-0.5*Inputs!$B$8^2)*$B$2+Inputs!$B$8*SQRT($B$2)*MC_Shocks!BC356)</f>
        <v>573.342774713597</v>
      </c>
      <c r="BF359" s="0" t="n">
        <f aca="false">BE359*EXP((Inputs!$B$6-Inputs!$B$7-0.5*Inputs!$B$8^2)*$B$2+Inputs!$B$8*SQRT($B$2)*MC_Shocks!BD356)</f>
        <v>572.543241447896</v>
      </c>
      <c r="BG359" s="0" t="n">
        <f aca="false">BF359*EXP((Inputs!$B$6-Inputs!$B$7-0.5*Inputs!$B$8^2)*$B$2+Inputs!$B$8*SQRT($B$2)*MC_Shocks!BE356)</f>
        <v>576.184091186261</v>
      </c>
      <c r="BH359" s="0" t="n">
        <f aca="false">BG359*EXP((Inputs!$B$6-Inputs!$B$7-0.5*Inputs!$B$8^2)*$B$2+Inputs!$B$8*SQRT($B$2)*MC_Shocks!BF356)</f>
        <v>575.309580880341</v>
      </c>
      <c r="BI359" s="0" t="n">
        <f aca="false">BH359*EXP((Inputs!$B$6-Inputs!$B$7-0.5*Inputs!$B$8^2)*$B$2+Inputs!$B$8*SQRT($B$2)*MC_Shocks!BG356)</f>
        <v>572.260542352269</v>
      </c>
      <c r="BJ359" s="0" t="n">
        <f aca="false">BI359*EXP((Inputs!$B$6-Inputs!$B$7-0.5*Inputs!$B$8^2)*$B$2+Inputs!$B$8*SQRT($B$2)*MC_Shocks!BH356)</f>
        <v>567.961259435331</v>
      </c>
      <c r="BK359" s="0" t="n">
        <f aca="false">BJ359*EXP((Inputs!$B$6-Inputs!$B$7-0.5*Inputs!$B$8^2)*$B$2+Inputs!$B$8*SQRT($B$2)*MC_Shocks!BI356)</f>
        <v>573.567008972308</v>
      </c>
      <c r="BL359" s="0" t="n">
        <f aca="false">BK359*EXP((Inputs!$B$6-Inputs!$B$7-0.5*Inputs!$B$8^2)*$B$2+Inputs!$B$8*SQRT($B$2)*MC_Shocks!BJ356)</f>
        <v>563.711836176975</v>
      </c>
      <c r="BM359" s="0" t="n">
        <f aca="false">BL359*EXP((Inputs!$B$6-Inputs!$B$7-0.5*Inputs!$B$8^2)*$B$2+Inputs!$B$8*SQRT($B$2)*MC_Shocks!BK356)</f>
        <v>560.343022390956</v>
      </c>
      <c r="BN359" s="0" t="n">
        <f aca="false">AVERAGE(C359:BM359)</f>
        <v>560.385952263712</v>
      </c>
      <c r="BO359" s="0" t="n">
        <f aca="false">MAX(B359:BM359)</f>
        <v>584.912297531537</v>
      </c>
      <c r="BP359" s="0" t="n">
        <f aca="false">MAX(BM359-Inputs!$B$4,0)</f>
        <v>0</v>
      </c>
      <c r="BQ359" s="0" t="n">
        <f aca="false">MAX(Inputs!$B$4-BM359,0)</f>
        <v>14.6569776090441</v>
      </c>
      <c r="BR359" s="0" t="n">
        <f aca="false">MAX(BN359-Inputs!$B$4,0)</f>
        <v>0</v>
      </c>
      <c r="BS359" s="0" t="n">
        <f aca="false">IF(BO359&gt;=Inputs!$B$9,0,MAX(BM359-Inputs!$B$4,0))</f>
        <v>0</v>
      </c>
    </row>
    <row r="360" customFormat="false" ht="15" hidden="false" customHeight="false" outlineLevel="0" collapsed="false">
      <c r="A360" s="0" t="n">
        <v>356</v>
      </c>
      <c r="B360" s="0" t="n">
        <f aca="false">Inputs!$B$3</f>
        <v>574.788024902344</v>
      </c>
      <c r="C360" s="0" t="n">
        <f aca="false">B360*EXP((Inputs!$B$6-Inputs!$B$7-0.5*Inputs!$B$8^2)*$B$2+Inputs!$B$8*SQRT($B$2)*MC_Shocks!A357)</f>
        <v>574.850062839658</v>
      </c>
      <c r="D360" s="0" t="n">
        <f aca="false">C360*EXP((Inputs!$B$6-Inputs!$B$7-0.5*Inputs!$B$8^2)*$B$2+Inputs!$B$8*SQRT($B$2)*MC_Shocks!B357)</f>
        <v>569.956660102284</v>
      </c>
      <c r="E360" s="0" t="n">
        <f aca="false">D360*EXP((Inputs!$B$6-Inputs!$B$7-0.5*Inputs!$B$8^2)*$B$2+Inputs!$B$8*SQRT($B$2)*MC_Shocks!C357)</f>
        <v>559.414087222024</v>
      </c>
      <c r="F360" s="0" t="n">
        <f aca="false">E360*EXP((Inputs!$B$6-Inputs!$B$7-0.5*Inputs!$B$8^2)*$B$2+Inputs!$B$8*SQRT($B$2)*MC_Shocks!D357)</f>
        <v>565.888805011498</v>
      </c>
      <c r="G360" s="0" t="n">
        <f aca="false">F360*EXP((Inputs!$B$6-Inputs!$B$7-0.5*Inputs!$B$8^2)*$B$2+Inputs!$B$8*SQRT($B$2)*MC_Shocks!E357)</f>
        <v>566.954429244641</v>
      </c>
      <c r="H360" s="0" t="n">
        <f aca="false">G360*EXP((Inputs!$B$6-Inputs!$B$7-0.5*Inputs!$B$8^2)*$B$2+Inputs!$B$8*SQRT($B$2)*MC_Shocks!F357)</f>
        <v>577.807785348529</v>
      </c>
      <c r="I360" s="0" t="n">
        <f aca="false">H360*EXP((Inputs!$B$6-Inputs!$B$7-0.5*Inputs!$B$8^2)*$B$2+Inputs!$B$8*SQRT($B$2)*MC_Shocks!G357)</f>
        <v>576.979820459381</v>
      </c>
      <c r="J360" s="0" t="n">
        <f aca="false">I360*EXP((Inputs!$B$6-Inputs!$B$7-0.5*Inputs!$B$8^2)*$B$2+Inputs!$B$8*SQRT($B$2)*MC_Shocks!H357)</f>
        <v>575.364044966454</v>
      </c>
      <c r="K360" s="0" t="n">
        <f aca="false">J360*EXP((Inputs!$B$6-Inputs!$B$7-0.5*Inputs!$B$8^2)*$B$2+Inputs!$B$8*SQRT($B$2)*MC_Shocks!I357)</f>
        <v>575.597114166136</v>
      </c>
      <c r="L360" s="0" t="n">
        <f aca="false">K360*EXP((Inputs!$B$6-Inputs!$B$7-0.5*Inputs!$B$8^2)*$B$2+Inputs!$B$8*SQRT($B$2)*MC_Shocks!J357)</f>
        <v>578.648191196145</v>
      </c>
      <c r="M360" s="0" t="n">
        <f aca="false">L360*EXP((Inputs!$B$6-Inputs!$B$7-0.5*Inputs!$B$8^2)*$B$2+Inputs!$B$8*SQRT($B$2)*MC_Shocks!K357)</f>
        <v>588.188647066629</v>
      </c>
      <c r="N360" s="0" t="n">
        <f aca="false">M360*EXP((Inputs!$B$6-Inputs!$B$7-0.5*Inputs!$B$8^2)*$B$2+Inputs!$B$8*SQRT($B$2)*MC_Shocks!L357)</f>
        <v>586.503610666711</v>
      </c>
      <c r="O360" s="0" t="n">
        <f aca="false">N360*EXP((Inputs!$B$6-Inputs!$B$7-0.5*Inputs!$B$8^2)*$B$2+Inputs!$B$8*SQRT($B$2)*MC_Shocks!M357)</f>
        <v>579.825529518999</v>
      </c>
      <c r="P360" s="0" t="n">
        <f aca="false">O360*EXP((Inputs!$B$6-Inputs!$B$7-0.5*Inputs!$B$8^2)*$B$2+Inputs!$B$8*SQRT($B$2)*MC_Shocks!N357)</f>
        <v>582.605392950681</v>
      </c>
      <c r="Q360" s="0" t="n">
        <f aca="false">P360*EXP((Inputs!$B$6-Inputs!$B$7-0.5*Inputs!$B$8^2)*$B$2+Inputs!$B$8*SQRT($B$2)*MC_Shocks!O357)</f>
        <v>580.62984305935</v>
      </c>
      <c r="R360" s="0" t="n">
        <f aca="false">Q360*EXP((Inputs!$B$6-Inputs!$B$7-0.5*Inputs!$B$8^2)*$B$2+Inputs!$B$8*SQRT($B$2)*MC_Shocks!P357)</f>
        <v>587.953466413336</v>
      </c>
      <c r="S360" s="0" t="n">
        <f aca="false">R360*EXP((Inputs!$B$6-Inputs!$B$7-0.5*Inputs!$B$8^2)*$B$2+Inputs!$B$8*SQRT($B$2)*MC_Shocks!Q357)</f>
        <v>585.88005266218</v>
      </c>
      <c r="T360" s="0" t="n">
        <f aca="false">S360*EXP((Inputs!$B$6-Inputs!$B$7-0.5*Inputs!$B$8^2)*$B$2+Inputs!$B$8*SQRT($B$2)*MC_Shocks!R357)</f>
        <v>587.76669648078</v>
      </c>
      <c r="U360" s="0" t="n">
        <f aca="false">T360*EXP((Inputs!$B$6-Inputs!$B$7-0.5*Inputs!$B$8^2)*$B$2+Inputs!$B$8*SQRT($B$2)*MC_Shocks!S357)</f>
        <v>591.388199689375</v>
      </c>
      <c r="V360" s="0" t="n">
        <f aca="false">U360*EXP((Inputs!$B$6-Inputs!$B$7-0.5*Inputs!$B$8^2)*$B$2+Inputs!$B$8*SQRT($B$2)*MC_Shocks!T357)</f>
        <v>595.022319646105</v>
      </c>
      <c r="W360" s="0" t="n">
        <f aca="false">V360*EXP((Inputs!$B$6-Inputs!$B$7-0.5*Inputs!$B$8^2)*$B$2+Inputs!$B$8*SQRT($B$2)*MC_Shocks!U357)</f>
        <v>596.939489055862</v>
      </c>
      <c r="X360" s="0" t="n">
        <f aca="false">W360*EXP((Inputs!$B$6-Inputs!$B$7-0.5*Inputs!$B$8^2)*$B$2+Inputs!$B$8*SQRT($B$2)*MC_Shocks!V357)</f>
        <v>595.187361369208</v>
      </c>
      <c r="Y360" s="0" t="n">
        <f aca="false">X360*EXP((Inputs!$B$6-Inputs!$B$7-0.5*Inputs!$B$8^2)*$B$2+Inputs!$B$8*SQRT($B$2)*MC_Shocks!W357)</f>
        <v>601.471959211807</v>
      </c>
      <c r="Z360" s="0" t="n">
        <f aca="false">Y360*EXP((Inputs!$B$6-Inputs!$B$7-0.5*Inputs!$B$8^2)*$B$2+Inputs!$B$8*SQRT($B$2)*MC_Shocks!X357)</f>
        <v>603.426681518395</v>
      </c>
      <c r="AA360" s="0" t="n">
        <f aca="false">Z360*EXP((Inputs!$B$6-Inputs!$B$7-0.5*Inputs!$B$8^2)*$B$2+Inputs!$B$8*SQRT($B$2)*MC_Shocks!Y357)</f>
        <v>603.682179209635</v>
      </c>
      <c r="AB360" s="0" t="n">
        <f aca="false">AA360*EXP((Inputs!$B$6-Inputs!$B$7-0.5*Inputs!$B$8^2)*$B$2+Inputs!$B$8*SQRT($B$2)*MC_Shocks!Z357)</f>
        <v>609.025920429414</v>
      </c>
      <c r="AC360" s="0" t="n">
        <f aca="false">AB360*EXP((Inputs!$B$6-Inputs!$B$7-0.5*Inputs!$B$8^2)*$B$2+Inputs!$B$8*SQRT($B$2)*MC_Shocks!AA357)</f>
        <v>600.463755118393</v>
      </c>
      <c r="AD360" s="0" t="n">
        <f aca="false">AC360*EXP((Inputs!$B$6-Inputs!$B$7-0.5*Inputs!$B$8^2)*$B$2+Inputs!$B$8*SQRT($B$2)*MC_Shocks!AB357)</f>
        <v>604.600165401585</v>
      </c>
      <c r="AE360" s="0" t="n">
        <f aca="false">AD360*EXP((Inputs!$B$6-Inputs!$B$7-0.5*Inputs!$B$8^2)*$B$2+Inputs!$B$8*SQRT($B$2)*MC_Shocks!AC357)</f>
        <v>607.876842972946</v>
      </c>
      <c r="AF360" s="0" t="n">
        <f aca="false">AE360*EXP((Inputs!$B$6-Inputs!$B$7-0.5*Inputs!$B$8^2)*$B$2+Inputs!$B$8*SQRT($B$2)*MC_Shocks!AD357)</f>
        <v>612.670644607743</v>
      </c>
      <c r="AG360" s="0" t="n">
        <f aca="false">AF360*EXP((Inputs!$B$6-Inputs!$B$7-0.5*Inputs!$B$8^2)*$B$2+Inputs!$B$8*SQRT($B$2)*MC_Shocks!AE357)</f>
        <v>604.048542097624</v>
      </c>
      <c r="AH360" s="0" t="n">
        <f aca="false">AG360*EXP((Inputs!$B$6-Inputs!$B$7-0.5*Inputs!$B$8^2)*$B$2+Inputs!$B$8*SQRT($B$2)*MC_Shocks!AF357)</f>
        <v>601.461612961563</v>
      </c>
      <c r="AI360" s="0" t="n">
        <f aca="false">AH360*EXP((Inputs!$B$6-Inputs!$B$7-0.5*Inputs!$B$8^2)*$B$2+Inputs!$B$8*SQRT($B$2)*MC_Shocks!AG357)</f>
        <v>606.004244448032</v>
      </c>
      <c r="AJ360" s="0" t="n">
        <f aca="false">AI360*EXP((Inputs!$B$6-Inputs!$B$7-0.5*Inputs!$B$8^2)*$B$2+Inputs!$B$8*SQRT($B$2)*MC_Shocks!AH357)</f>
        <v>600.766071113283</v>
      </c>
      <c r="AK360" s="0" t="n">
        <f aca="false">AJ360*EXP((Inputs!$B$6-Inputs!$B$7-0.5*Inputs!$B$8^2)*$B$2+Inputs!$B$8*SQRT($B$2)*MC_Shocks!AI357)</f>
        <v>599.86691292042</v>
      </c>
      <c r="AL360" s="0" t="n">
        <f aca="false">AK360*EXP((Inputs!$B$6-Inputs!$B$7-0.5*Inputs!$B$8^2)*$B$2+Inputs!$B$8*SQRT($B$2)*MC_Shocks!AJ357)</f>
        <v>598.700435402091</v>
      </c>
      <c r="AM360" s="0" t="n">
        <f aca="false">AL360*EXP((Inputs!$B$6-Inputs!$B$7-0.5*Inputs!$B$8^2)*$B$2+Inputs!$B$8*SQRT($B$2)*MC_Shocks!AK357)</f>
        <v>600.395387378252</v>
      </c>
      <c r="AN360" s="0" t="n">
        <f aca="false">AM360*EXP((Inputs!$B$6-Inputs!$B$7-0.5*Inputs!$B$8^2)*$B$2+Inputs!$B$8*SQRT($B$2)*MC_Shocks!AL357)</f>
        <v>604.032396235242</v>
      </c>
      <c r="AO360" s="0" t="n">
        <f aca="false">AN360*EXP((Inputs!$B$6-Inputs!$B$7-0.5*Inputs!$B$8^2)*$B$2+Inputs!$B$8*SQRT($B$2)*MC_Shocks!AM357)</f>
        <v>602.472893962457</v>
      </c>
      <c r="AP360" s="0" t="n">
        <f aca="false">AO360*EXP((Inputs!$B$6-Inputs!$B$7-0.5*Inputs!$B$8^2)*$B$2+Inputs!$B$8*SQRT($B$2)*MC_Shocks!AN357)</f>
        <v>605.140800178327</v>
      </c>
      <c r="AQ360" s="0" t="n">
        <f aca="false">AP360*EXP((Inputs!$B$6-Inputs!$B$7-0.5*Inputs!$B$8^2)*$B$2+Inputs!$B$8*SQRT($B$2)*MC_Shocks!AO357)</f>
        <v>596.538173151999</v>
      </c>
      <c r="AR360" s="0" t="n">
        <f aca="false">AQ360*EXP((Inputs!$B$6-Inputs!$B$7-0.5*Inputs!$B$8^2)*$B$2+Inputs!$B$8*SQRT($B$2)*MC_Shocks!AP357)</f>
        <v>602.632042628656</v>
      </c>
      <c r="AS360" s="0" t="n">
        <f aca="false">AR360*EXP((Inputs!$B$6-Inputs!$B$7-0.5*Inputs!$B$8^2)*$B$2+Inputs!$B$8*SQRT($B$2)*MC_Shocks!AQ357)</f>
        <v>595.388929614881</v>
      </c>
      <c r="AT360" s="0" t="n">
        <f aca="false">AS360*EXP((Inputs!$B$6-Inputs!$B$7-0.5*Inputs!$B$8^2)*$B$2+Inputs!$B$8*SQRT($B$2)*MC_Shocks!AR357)</f>
        <v>595.971156654311</v>
      </c>
      <c r="AU360" s="0" t="n">
        <f aca="false">AT360*EXP((Inputs!$B$6-Inputs!$B$7-0.5*Inputs!$B$8^2)*$B$2+Inputs!$B$8*SQRT($B$2)*MC_Shocks!AS357)</f>
        <v>594.614896529647</v>
      </c>
      <c r="AV360" s="0" t="n">
        <f aca="false">AU360*EXP((Inputs!$B$6-Inputs!$B$7-0.5*Inputs!$B$8^2)*$B$2+Inputs!$B$8*SQRT($B$2)*MC_Shocks!AT357)</f>
        <v>590.753524940116</v>
      </c>
      <c r="AW360" s="0" t="n">
        <f aca="false">AV360*EXP((Inputs!$B$6-Inputs!$B$7-0.5*Inputs!$B$8^2)*$B$2+Inputs!$B$8*SQRT($B$2)*MC_Shocks!AU357)</f>
        <v>593.770543138467</v>
      </c>
      <c r="AX360" s="0" t="n">
        <f aca="false">AW360*EXP((Inputs!$B$6-Inputs!$B$7-0.5*Inputs!$B$8^2)*$B$2+Inputs!$B$8*SQRT($B$2)*MC_Shocks!AV357)</f>
        <v>589.769175699606</v>
      </c>
      <c r="AY360" s="0" t="n">
        <f aca="false">AX360*EXP((Inputs!$B$6-Inputs!$B$7-0.5*Inputs!$B$8^2)*$B$2+Inputs!$B$8*SQRT($B$2)*MC_Shocks!AW357)</f>
        <v>602.63059688859</v>
      </c>
      <c r="AZ360" s="0" t="n">
        <f aca="false">AY360*EXP((Inputs!$B$6-Inputs!$B$7-0.5*Inputs!$B$8^2)*$B$2+Inputs!$B$8*SQRT($B$2)*MC_Shocks!AX357)</f>
        <v>606.139632859386</v>
      </c>
      <c r="BA360" s="0" t="n">
        <f aca="false">AZ360*EXP((Inputs!$B$6-Inputs!$B$7-0.5*Inputs!$B$8^2)*$B$2+Inputs!$B$8*SQRT($B$2)*MC_Shocks!AY357)</f>
        <v>610.656897379812</v>
      </c>
      <c r="BB360" s="0" t="n">
        <f aca="false">BA360*EXP((Inputs!$B$6-Inputs!$B$7-0.5*Inputs!$B$8^2)*$B$2+Inputs!$B$8*SQRT($B$2)*MC_Shocks!AZ357)</f>
        <v>616.817750803279</v>
      </c>
      <c r="BC360" s="0" t="n">
        <f aca="false">BB360*EXP((Inputs!$B$6-Inputs!$B$7-0.5*Inputs!$B$8^2)*$B$2+Inputs!$B$8*SQRT($B$2)*MC_Shocks!BA357)</f>
        <v>617.928748275325</v>
      </c>
      <c r="BD360" s="0" t="n">
        <f aca="false">BC360*EXP((Inputs!$B$6-Inputs!$B$7-0.5*Inputs!$B$8^2)*$B$2+Inputs!$B$8*SQRT($B$2)*MC_Shocks!BB357)</f>
        <v>616.098802923325</v>
      </c>
      <c r="BE360" s="0" t="n">
        <f aca="false">BD360*EXP((Inputs!$B$6-Inputs!$B$7-0.5*Inputs!$B$8^2)*$B$2+Inputs!$B$8*SQRT($B$2)*MC_Shocks!BC357)</f>
        <v>612.731909426473</v>
      </c>
      <c r="BF360" s="0" t="n">
        <f aca="false">BE360*EXP((Inputs!$B$6-Inputs!$B$7-0.5*Inputs!$B$8^2)*$B$2+Inputs!$B$8*SQRT($B$2)*MC_Shocks!BD357)</f>
        <v>611.619868844366</v>
      </c>
      <c r="BG360" s="0" t="n">
        <f aca="false">BF360*EXP((Inputs!$B$6-Inputs!$B$7-0.5*Inputs!$B$8^2)*$B$2+Inputs!$B$8*SQRT($B$2)*MC_Shocks!BE357)</f>
        <v>614.916329028372</v>
      </c>
      <c r="BH360" s="0" t="n">
        <f aca="false">BG360*EXP((Inputs!$B$6-Inputs!$B$7-0.5*Inputs!$B$8^2)*$B$2+Inputs!$B$8*SQRT($B$2)*MC_Shocks!BF357)</f>
        <v>613.176696332386</v>
      </c>
      <c r="BI360" s="0" t="n">
        <f aca="false">BH360*EXP((Inputs!$B$6-Inputs!$B$7-0.5*Inputs!$B$8^2)*$B$2+Inputs!$B$8*SQRT($B$2)*MC_Shocks!BG357)</f>
        <v>612.63021580243</v>
      </c>
      <c r="BJ360" s="0" t="n">
        <f aca="false">BI360*EXP((Inputs!$B$6-Inputs!$B$7-0.5*Inputs!$B$8^2)*$B$2+Inputs!$B$8*SQRT($B$2)*MC_Shocks!BH357)</f>
        <v>608.155221383555</v>
      </c>
      <c r="BK360" s="0" t="n">
        <f aca="false">BJ360*EXP((Inputs!$B$6-Inputs!$B$7-0.5*Inputs!$B$8^2)*$B$2+Inputs!$B$8*SQRT($B$2)*MC_Shocks!BI357)</f>
        <v>604.475455877925</v>
      </c>
      <c r="BL360" s="0" t="n">
        <f aca="false">BK360*EXP((Inputs!$B$6-Inputs!$B$7-0.5*Inputs!$B$8^2)*$B$2+Inputs!$B$8*SQRT($B$2)*MC_Shocks!BJ357)</f>
        <v>604.386338292478</v>
      </c>
      <c r="BM360" s="0" t="n">
        <f aca="false">BL360*EXP((Inputs!$B$6-Inputs!$B$7-0.5*Inputs!$B$8^2)*$B$2+Inputs!$B$8*SQRT($B$2)*MC_Shocks!BK357)</f>
        <v>608.761050616343</v>
      </c>
      <c r="BN360" s="0" t="n">
        <f aca="false">AVERAGE(C360:BM360)</f>
        <v>596.286079545951</v>
      </c>
      <c r="BO360" s="0" t="n">
        <f aca="false">MAX(B360:BM360)</f>
        <v>617.928748275325</v>
      </c>
      <c r="BP360" s="0" t="n">
        <f aca="false">MAX(BM360-Inputs!$B$4,0)</f>
        <v>33.761050616343</v>
      </c>
      <c r="BQ360" s="0" t="n">
        <f aca="false">MAX(Inputs!$B$4-BM360,0)</f>
        <v>0</v>
      </c>
      <c r="BR360" s="0" t="n">
        <f aca="false">MAX(BN360-Inputs!$B$4,0)</f>
        <v>21.2860795459508</v>
      </c>
      <c r="BS360" s="0" t="n">
        <f aca="false">IF(BO360&gt;=Inputs!$B$9,0,MAX(BM360-Inputs!$B$4,0))</f>
        <v>0</v>
      </c>
    </row>
    <row r="361" customFormat="false" ht="15" hidden="false" customHeight="false" outlineLevel="0" collapsed="false">
      <c r="A361" s="0" t="n">
        <v>357</v>
      </c>
      <c r="B361" s="0" t="n">
        <f aca="false">Inputs!$B$3</f>
        <v>574.788024902344</v>
      </c>
      <c r="C361" s="0" t="n">
        <f aca="false">B361*EXP((Inputs!$B$6-Inputs!$B$7-0.5*Inputs!$B$8^2)*$B$2+Inputs!$B$8*SQRT($B$2)*MC_Shocks!A358)</f>
        <v>577.827554943514</v>
      </c>
      <c r="D361" s="0" t="n">
        <f aca="false">C361*EXP((Inputs!$B$6-Inputs!$B$7-0.5*Inputs!$B$8^2)*$B$2+Inputs!$B$8*SQRT($B$2)*MC_Shocks!B358)</f>
        <v>580.407975071632</v>
      </c>
      <c r="E361" s="0" t="n">
        <f aca="false">D361*EXP((Inputs!$B$6-Inputs!$B$7-0.5*Inputs!$B$8^2)*$B$2+Inputs!$B$8*SQRT($B$2)*MC_Shocks!C358)</f>
        <v>581.916277798776</v>
      </c>
      <c r="F361" s="0" t="n">
        <f aca="false">E361*EXP((Inputs!$B$6-Inputs!$B$7-0.5*Inputs!$B$8^2)*$B$2+Inputs!$B$8*SQRT($B$2)*MC_Shocks!D358)</f>
        <v>580.734963001333</v>
      </c>
      <c r="G361" s="0" t="n">
        <f aca="false">F361*EXP((Inputs!$B$6-Inputs!$B$7-0.5*Inputs!$B$8^2)*$B$2+Inputs!$B$8*SQRT($B$2)*MC_Shocks!E358)</f>
        <v>577.503992690241</v>
      </c>
      <c r="H361" s="0" t="n">
        <f aca="false">G361*EXP((Inputs!$B$6-Inputs!$B$7-0.5*Inputs!$B$8^2)*$B$2+Inputs!$B$8*SQRT($B$2)*MC_Shocks!F358)</f>
        <v>577.792730398506</v>
      </c>
      <c r="I361" s="0" t="n">
        <f aca="false">H361*EXP((Inputs!$B$6-Inputs!$B$7-0.5*Inputs!$B$8^2)*$B$2+Inputs!$B$8*SQRT($B$2)*MC_Shocks!G358)</f>
        <v>577.773322899252</v>
      </c>
      <c r="J361" s="0" t="n">
        <f aca="false">I361*EXP((Inputs!$B$6-Inputs!$B$7-0.5*Inputs!$B$8^2)*$B$2+Inputs!$B$8*SQRT($B$2)*MC_Shocks!H358)</f>
        <v>577.171299055202</v>
      </c>
      <c r="K361" s="0" t="n">
        <f aca="false">J361*EXP((Inputs!$B$6-Inputs!$B$7-0.5*Inputs!$B$8^2)*$B$2+Inputs!$B$8*SQRT($B$2)*MC_Shocks!I358)</f>
        <v>579.592972517279</v>
      </c>
      <c r="L361" s="0" t="n">
        <f aca="false">K361*EXP((Inputs!$B$6-Inputs!$B$7-0.5*Inputs!$B$8^2)*$B$2+Inputs!$B$8*SQRT($B$2)*MC_Shocks!J358)</f>
        <v>583.918555912795</v>
      </c>
      <c r="M361" s="0" t="n">
        <f aca="false">L361*EXP((Inputs!$B$6-Inputs!$B$7-0.5*Inputs!$B$8^2)*$B$2+Inputs!$B$8*SQRT($B$2)*MC_Shocks!K358)</f>
        <v>592.162838508836</v>
      </c>
      <c r="N361" s="0" t="n">
        <f aca="false">M361*EXP((Inputs!$B$6-Inputs!$B$7-0.5*Inputs!$B$8^2)*$B$2+Inputs!$B$8*SQRT($B$2)*MC_Shocks!L358)</f>
        <v>595.493564920836</v>
      </c>
      <c r="O361" s="0" t="n">
        <f aca="false">N361*EXP((Inputs!$B$6-Inputs!$B$7-0.5*Inputs!$B$8^2)*$B$2+Inputs!$B$8*SQRT($B$2)*MC_Shocks!M358)</f>
        <v>593.318566184617</v>
      </c>
      <c r="P361" s="0" t="n">
        <f aca="false">O361*EXP((Inputs!$B$6-Inputs!$B$7-0.5*Inputs!$B$8^2)*$B$2+Inputs!$B$8*SQRT($B$2)*MC_Shocks!N358)</f>
        <v>596.692534168691</v>
      </c>
      <c r="Q361" s="0" t="n">
        <f aca="false">P361*EXP((Inputs!$B$6-Inputs!$B$7-0.5*Inputs!$B$8^2)*$B$2+Inputs!$B$8*SQRT($B$2)*MC_Shocks!O358)</f>
        <v>597.875659006043</v>
      </c>
      <c r="R361" s="0" t="n">
        <f aca="false">Q361*EXP((Inputs!$B$6-Inputs!$B$7-0.5*Inputs!$B$8^2)*$B$2+Inputs!$B$8*SQRT($B$2)*MC_Shocks!P358)</f>
        <v>595.723689151598</v>
      </c>
      <c r="S361" s="0" t="n">
        <f aca="false">R361*EXP((Inputs!$B$6-Inputs!$B$7-0.5*Inputs!$B$8^2)*$B$2+Inputs!$B$8*SQRT($B$2)*MC_Shocks!Q358)</f>
        <v>593.324026616387</v>
      </c>
      <c r="T361" s="0" t="n">
        <f aca="false">S361*EXP((Inputs!$B$6-Inputs!$B$7-0.5*Inputs!$B$8^2)*$B$2+Inputs!$B$8*SQRT($B$2)*MC_Shocks!R358)</f>
        <v>598.483459920216</v>
      </c>
      <c r="U361" s="0" t="n">
        <f aca="false">T361*EXP((Inputs!$B$6-Inputs!$B$7-0.5*Inputs!$B$8^2)*$B$2+Inputs!$B$8*SQRT($B$2)*MC_Shocks!S358)</f>
        <v>593.824358854003</v>
      </c>
      <c r="V361" s="0" t="n">
        <f aca="false">U361*EXP((Inputs!$B$6-Inputs!$B$7-0.5*Inputs!$B$8^2)*$B$2+Inputs!$B$8*SQRT($B$2)*MC_Shocks!T358)</f>
        <v>588.592849211362</v>
      </c>
      <c r="W361" s="0" t="n">
        <f aca="false">V361*EXP((Inputs!$B$6-Inputs!$B$7-0.5*Inputs!$B$8^2)*$B$2+Inputs!$B$8*SQRT($B$2)*MC_Shocks!U358)</f>
        <v>593.94817582148</v>
      </c>
      <c r="X361" s="0" t="n">
        <f aca="false">W361*EXP((Inputs!$B$6-Inputs!$B$7-0.5*Inputs!$B$8^2)*$B$2+Inputs!$B$8*SQRT($B$2)*MC_Shocks!V358)</f>
        <v>597.899011693194</v>
      </c>
      <c r="Y361" s="0" t="n">
        <f aca="false">X361*EXP((Inputs!$B$6-Inputs!$B$7-0.5*Inputs!$B$8^2)*$B$2+Inputs!$B$8*SQRT($B$2)*MC_Shocks!W358)</f>
        <v>592.332015533607</v>
      </c>
      <c r="Z361" s="0" t="n">
        <f aca="false">Y361*EXP((Inputs!$B$6-Inputs!$B$7-0.5*Inputs!$B$8^2)*$B$2+Inputs!$B$8*SQRT($B$2)*MC_Shocks!X358)</f>
        <v>593.07841561484</v>
      </c>
      <c r="AA361" s="0" t="n">
        <f aca="false">Z361*EXP((Inputs!$B$6-Inputs!$B$7-0.5*Inputs!$B$8^2)*$B$2+Inputs!$B$8*SQRT($B$2)*MC_Shocks!Y358)</f>
        <v>603.671614361726</v>
      </c>
      <c r="AB361" s="0" t="n">
        <f aca="false">AA361*EXP((Inputs!$B$6-Inputs!$B$7-0.5*Inputs!$B$8^2)*$B$2+Inputs!$B$8*SQRT($B$2)*MC_Shocks!Z358)</f>
        <v>610.46948686206</v>
      </c>
      <c r="AC361" s="0" t="n">
        <f aca="false">AB361*EXP((Inputs!$B$6-Inputs!$B$7-0.5*Inputs!$B$8^2)*$B$2+Inputs!$B$8*SQRT($B$2)*MC_Shocks!AA358)</f>
        <v>611.73603796344</v>
      </c>
      <c r="AD361" s="0" t="n">
        <f aca="false">AC361*EXP((Inputs!$B$6-Inputs!$B$7-0.5*Inputs!$B$8^2)*$B$2+Inputs!$B$8*SQRT($B$2)*MC_Shocks!AB358)</f>
        <v>617.464501026685</v>
      </c>
      <c r="AE361" s="0" t="n">
        <f aca="false">AD361*EXP((Inputs!$B$6-Inputs!$B$7-0.5*Inputs!$B$8^2)*$B$2+Inputs!$B$8*SQRT($B$2)*MC_Shocks!AC358)</f>
        <v>619.55134623909</v>
      </c>
      <c r="AF361" s="0" t="n">
        <f aca="false">AE361*EXP((Inputs!$B$6-Inputs!$B$7-0.5*Inputs!$B$8^2)*$B$2+Inputs!$B$8*SQRT($B$2)*MC_Shocks!AD358)</f>
        <v>619.450571904774</v>
      </c>
      <c r="AG361" s="0" t="n">
        <f aca="false">AF361*EXP((Inputs!$B$6-Inputs!$B$7-0.5*Inputs!$B$8^2)*$B$2+Inputs!$B$8*SQRT($B$2)*MC_Shocks!AE358)</f>
        <v>612.364216077121</v>
      </c>
      <c r="AH361" s="0" t="n">
        <f aca="false">AG361*EXP((Inputs!$B$6-Inputs!$B$7-0.5*Inputs!$B$8^2)*$B$2+Inputs!$B$8*SQRT($B$2)*MC_Shocks!AF358)</f>
        <v>613.834726667919</v>
      </c>
      <c r="AI361" s="0" t="n">
        <f aca="false">AH361*EXP((Inputs!$B$6-Inputs!$B$7-0.5*Inputs!$B$8^2)*$B$2+Inputs!$B$8*SQRT($B$2)*MC_Shocks!AG358)</f>
        <v>608.691525174299</v>
      </c>
      <c r="AJ361" s="0" t="n">
        <f aca="false">AI361*EXP((Inputs!$B$6-Inputs!$B$7-0.5*Inputs!$B$8^2)*$B$2+Inputs!$B$8*SQRT($B$2)*MC_Shocks!AH358)</f>
        <v>601.888156602396</v>
      </c>
      <c r="AK361" s="0" t="n">
        <f aca="false">AJ361*EXP((Inputs!$B$6-Inputs!$B$7-0.5*Inputs!$B$8^2)*$B$2+Inputs!$B$8*SQRT($B$2)*MC_Shocks!AI358)</f>
        <v>595.134628744007</v>
      </c>
      <c r="AL361" s="0" t="n">
        <f aca="false">AK361*EXP((Inputs!$B$6-Inputs!$B$7-0.5*Inputs!$B$8^2)*$B$2+Inputs!$B$8*SQRT($B$2)*MC_Shocks!AJ358)</f>
        <v>593.847782072317</v>
      </c>
      <c r="AM361" s="0" t="n">
        <f aca="false">AL361*EXP((Inputs!$B$6-Inputs!$B$7-0.5*Inputs!$B$8^2)*$B$2+Inputs!$B$8*SQRT($B$2)*MC_Shocks!AK358)</f>
        <v>603.226079681415</v>
      </c>
      <c r="AN361" s="0" t="n">
        <f aca="false">AM361*EXP((Inputs!$B$6-Inputs!$B$7-0.5*Inputs!$B$8^2)*$B$2+Inputs!$B$8*SQRT($B$2)*MC_Shocks!AL358)</f>
        <v>601.081584561494</v>
      </c>
      <c r="AO361" s="0" t="n">
        <f aca="false">AN361*EXP((Inputs!$B$6-Inputs!$B$7-0.5*Inputs!$B$8^2)*$B$2+Inputs!$B$8*SQRT($B$2)*MC_Shocks!AM358)</f>
        <v>596.159402793929</v>
      </c>
      <c r="AP361" s="0" t="n">
        <f aca="false">AO361*EXP((Inputs!$B$6-Inputs!$B$7-0.5*Inputs!$B$8^2)*$B$2+Inputs!$B$8*SQRT($B$2)*MC_Shocks!AN358)</f>
        <v>596.599190699216</v>
      </c>
      <c r="AQ361" s="0" t="n">
        <f aca="false">AP361*EXP((Inputs!$B$6-Inputs!$B$7-0.5*Inputs!$B$8^2)*$B$2+Inputs!$B$8*SQRT($B$2)*MC_Shocks!AO358)</f>
        <v>588.454805408762</v>
      </c>
      <c r="AR361" s="0" t="n">
        <f aca="false">AQ361*EXP((Inputs!$B$6-Inputs!$B$7-0.5*Inputs!$B$8^2)*$B$2+Inputs!$B$8*SQRT($B$2)*MC_Shocks!AP358)</f>
        <v>584.509730962655</v>
      </c>
      <c r="AS361" s="0" t="n">
        <f aca="false">AR361*EXP((Inputs!$B$6-Inputs!$B$7-0.5*Inputs!$B$8^2)*$B$2+Inputs!$B$8*SQRT($B$2)*MC_Shocks!AQ358)</f>
        <v>581.935528787055</v>
      </c>
      <c r="AT361" s="0" t="n">
        <f aca="false">AS361*EXP((Inputs!$B$6-Inputs!$B$7-0.5*Inputs!$B$8^2)*$B$2+Inputs!$B$8*SQRT($B$2)*MC_Shocks!AR358)</f>
        <v>576.996256280725</v>
      </c>
      <c r="AU361" s="0" t="n">
        <f aca="false">AT361*EXP((Inputs!$B$6-Inputs!$B$7-0.5*Inputs!$B$8^2)*$B$2+Inputs!$B$8*SQRT($B$2)*MC_Shocks!AS358)</f>
        <v>575.526627717826</v>
      </c>
      <c r="AV361" s="0" t="n">
        <f aca="false">AU361*EXP((Inputs!$B$6-Inputs!$B$7-0.5*Inputs!$B$8^2)*$B$2+Inputs!$B$8*SQRT($B$2)*MC_Shocks!AT358)</f>
        <v>587.076533496491</v>
      </c>
      <c r="AW361" s="0" t="n">
        <f aca="false">AV361*EXP((Inputs!$B$6-Inputs!$B$7-0.5*Inputs!$B$8^2)*$B$2+Inputs!$B$8*SQRT($B$2)*MC_Shocks!AU358)</f>
        <v>589.461359327707</v>
      </c>
      <c r="AX361" s="0" t="n">
        <f aca="false">AW361*EXP((Inputs!$B$6-Inputs!$B$7-0.5*Inputs!$B$8^2)*$B$2+Inputs!$B$8*SQRT($B$2)*MC_Shocks!AV358)</f>
        <v>583.94477212822</v>
      </c>
      <c r="AY361" s="0" t="n">
        <f aca="false">AX361*EXP((Inputs!$B$6-Inputs!$B$7-0.5*Inputs!$B$8^2)*$B$2+Inputs!$B$8*SQRT($B$2)*MC_Shocks!AW358)</f>
        <v>587.753315488307</v>
      </c>
      <c r="AZ361" s="0" t="n">
        <f aca="false">AY361*EXP((Inputs!$B$6-Inputs!$B$7-0.5*Inputs!$B$8^2)*$B$2+Inputs!$B$8*SQRT($B$2)*MC_Shocks!AX358)</f>
        <v>588.85175034795</v>
      </c>
      <c r="BA361" s="0" t="n">
        <f aca="false">AZ361*EXP((Inputs!$B$6-Inputs!$B$7-0.5*Inputs!$B$8^2)*$B$2+Inputs!$B$8*SQRT($B$2)*MC_Shocks!AY358)</f>
        <v>593.808827415844</v>
      </c>
      <c r="BB361" s="0" t="n">
        <f aca="false">BA361*EXP((Inputs!$B$6-Inputs!$B$7-0.5*Inputs!$B$8^2)*$B$2+Inputs!$B$8*SQRT($B$2)*MC_Shocks!AZ358)</f>
        <v>585.519781177137</v>
      </c>
      <c r="BC361" s="0" t="n">
        <f aca="false">BB361*EXP((Inputs!$B$6-Inputs!$B$7-0.5*Inputs!$B$8^2)*$B$2+Inputs!$B$8*SQRT($B$2)*MC_Shocks!BA358)</f>
        <v>577.815770225047</v>
      </c>
      <c r="BD361" s="0" t="n">
        <f aca="false">BC361*EXP((Inputs!$B$6-Inputs!$B$7-0.5*Inputs!$B$8^2)*$B$2+Inputs!$B$8*SQRT($B$2)*MC_Shocks!BB358)</f>
        <v>581.936366826074</v>
      </c>
      <c r="BE361" s="0" t="n">
        <f aca="false">BD361*EXP((Inputs!$B$6-Inputs!$B$7-0.5*Inputs!$B$8^2)*$B$2+Inputs!$B$8*SQRT($B$2)*MC_Shocks!BC358)</f>
        <v>581.311597121811</v>
      </c>
      <c r="BF361" s="0" t="n">
        <f aca="false">BE361*EXP((Inputs!$B$6-Inputs!$B$7-0.5*Inputs!$B$8^2)*$B$2+Inputs!$B$8*SQRT($B$2)*MC_Shocks!BD358)</f>
        <v>584.513329301628</v>
      </c>
      <c r="BG361" s="0" t="n">
        <f aca="false">BF361*EXP((Inputs!$B$6-Inputs!$B$7-0.5*Inputs!$B$8^2)*$B$2+Inputs!$B$8*SQRT($B$2)*MC_Shocks!BE358)</f>
        <v>581.723693266854</v>
      </c>
      <c r="BH361" s="0" t="n">
        <f aca="false">BG361*EXP((Inputs!$B$6-Inputs!$B$7-0.5*Inputs!$B$8^2)*$B$2+Inputs!$B$8*SQRT($B$2)*MC_Shocks!BF358)</f>
        <v>579.431014709492</v>
      </c>
      <c r="BI361" s="0" t="n">
        <f aca="false">BH361*EXP((Inputs!$B$6-Inputs!$B$7-0.5*Inputs!$B$8^2)*$B$2+Inputs!$B$8*SQRT($B$2)*MC_Shocks!BG358)</f>
        <v>575.766221007054</v>
      </c>
      <c r="BJ361" s="0" t="n">
        <f aca="false">BI361*EXP((Inputs!$B$6-Inputs!$B$7-0.5*Inputs!$B$8^2)*$B$2+Inputs!$B$8*SQRT($B$2)*MC_Shocks!BH358)</f>
        <v>574.306337868325</v>
      </c>
      <c r="BK361" s="0" t="n">
        <f aca="false">BJ361*EXP((Inputs!$B$6-Inputs!$B$7-0.5*Inputs!$B$8^2)*$B$2+Inputs!$B$8*SQRT($B$2)*MC_Shocks!BI358)</f>
        <v>561.140213056314</v>
      </c>
      <c r="BL361" s="0" t="n">
        <f aca="false">BK361*EXP((Inputs!$B$6-Inputs!$B$7-0.5*Inputs!$B$8^2)*$B$2+Inputs!$B$8*SQRT($B$2)*MC_Shocks!BJ358)</f>
        <v>565.78809366134</v>
      </c>
      <c r="BM361" s="0" t="n">
        <f aca="false">BL361*EXP((Inputs!$B$6-Inputs!$B$7-0.5*Inputs!$B$8^2)*$B$2+Inputs!$B$8*SQRT($B$2)*MC_Shocks!BK358)</f>
        <v>573.572355080011</v>
      </c>
      <c r="BN361" s="0" t="n">
        <f aca="false">AVERAGE(C361:BM361)</f>
        <v>590.217522882361</v>
      </c>
      <c r="BO361" s="0" t="n">
        <f aca="false">MAX(B361:BM361)</f>
        <v>619.55134623909</v>
      </c>
      <c r="BP361" s="0" t="n">
        <f aca="false">MAX(BM361-Inputs!$B$4,0)</f>
        <v>0</v>
      </c>
      <c r="BQ361" s="0" t="n">
        <f aca="false">MAX(Inputs!$B$4-BM361,0)</f>
        <v>1.42764491998901</v>
      </c>
      <c r="BR361" s="0" t="n">
        <f aca="false">MAX(BN361-Inputs!$B$4,0)</f>
        <v>15.2175228823612</v>
      </c>
      <c r="BS361" s="0" t="n">
        <f aca="false">IF(BO361&gt;=Inputs!$B$9,0,MAX(BM361-Inputs!$B$4,0))</f>
        <v>0</v>
      </c>
    </row>
    <row r="362" customFormat="false" ht="15" hidden="false" customHeight="false" outlineLevel="0" collapsed="false">
      <c r="A362" s="0" t="n">
        <v>358</v>
      </c>
      <c r="B362" s="0" t="n">
        <f aca="false">Inputs!$B$3</f>
        <v>574.788024902344</v>
      </c>
      <c r="C362" s="0" t="n">
        <f aca="false">B362*EXP((Inputs!$B$6-Inputs!$B$7-0.5*Inputs!$B$8^2)*$B$2+Inputs!$B$8*SQRT($B$2)*MC_Shocks!A359)</f>
        <v>576.637614125056</v>
      </c>
      <c r="D362" s="0" t="n">
        <f aca="false">C362*EXP((Inputs!$B$6-Inputs!$B$7-0.5*Inputs!$B$8^2)*$B$2+Inputs!$B$8*SQRT($B$2)*MC_Shocks!B359)</f>
        <v>583.910159703351</v>
      </c>
      <c r="E362" s="0" t="n">
        <f aca="false">D362*EXP((Inputs!$B$6-Inputs!$B$7-0.5*Inputs!$B$8^2)*$B$2+Inputs!$B$8*SQRT($B$2)*MC_Shocks!C359)</f>
        <v>590.920273646754</v>
      </c>
      <c r="F362" s="0" t="n">
        <f aca="false">E362*EXP((Inputs!$B$6-Inputs!$B$7-0.5*Inputs!$B$8^2)*$B$2+Inputs!$B$8*SQRT($B$2)*MC_Shocks!D359)</f>
        <v>595.689063466524</v>
      </c>
      <c r="G362" s="0" t="n">
        <f aca="false">F362*EXP((Inputs!$B$6-Inputs!$B$7-0.5*Inputs!$B$8^2)*$B$2+Inputs!$B$8*SQRT($B$2)*MC_Shocks!E359)</f>
        <v>600.119523767452</v>
      </c>
      <c r="H362" s="0" t="n">
        <f aca="false">G362*EXP((Inputs!$B$6-Inputs!$B$7-0.5*Inputs!$B$8^2)*$B$2+Inputs!$B$8*SQRT($B$2)*MC_Shocks!F359)</f>
        <v>604.738490529614</v>
      </c>
      <c r="I362" s="0" t="n">
        <f aca="false">H362*EXP((Inputs!$B$6-Inputs!$B$7-0.5*Inputs!$B$8^2)*$B$2+Inputs!$B$8*SQRT($B$2)*MC_Shocks!G359)</f>
        <v>602.314319539111</v>
      </c>
      <c r="J362" s="0" t="n">
        <f aca="false">I362*EXP((Inputs!$B$6-Inputs!$B$7-0.5*Inputs!$B$8^2)*$B$2+Inputs!$B$8*SQRT($B$2)*MC_Shocks!H359)</f>
        <v>604.794868565991</v>
      </c>
      <c r="K362" s="0" t="n">
        <f aca="false">J362*EXP((Inputs!$B$6-Inputs!$B$7-0.5*Inputs!$B$8^2)*$B$2+Inputs!$B$8*SQRT($B$2)*MC_Shocks!I359)</f>
        <v>605.713892592851</v>
      </c>
      <c r="L362" s="0" t="n">
        <f aca="false">K362*EXP((Inputs!$B$6-Inputs!$B$7-0.5*Inputs!$B$8^2)*$B$2+Inputs!$B$8*SQRT($B$2)*MC_Shocks!J359)</f>
        <v>601.488949789986</v>
      </c>
      <c r="M362" s="0" t="n">
        <f aca="false">L362*EXP((Inputs!$B$6-Inputs!$B$7-0.5*Inputs!$B$8^2)*$B$2+Inputs!$B$8*SQRT($B$2)*MC_Shocks!K359)</f>
        <v>605.213748270683</v>
      </c>
      <c r="N362" s="0" t="n">
        <f aca="false">M362*EXP((Inputs!$B$6-Inputs!$B$7-0.5*Inputs!$B$8^2)*$B$2+Inputs!$B$8*SQRT($B$2)*MC_Shocks!L359)</f>
        <v>606.542414139984</v>
      </c>
      <c r="O362" s="0" t="n">
        <f aca="false">N362*EXP((Inputs!$B$6-Inputs!$B$7-0.5*Inputs!$B$8^2)*$B$2+Inputs!$B$8*SQRT($B$2)*MC_Shocks!M359)</f>
        <v>604.842096585942</v>
      </c>
      <c r="P362" s="0" t="n">
        <f aca="false">O362*EXP((Inputs!$B$6-Inputs!$B$7-0.5*Inputs!$B$8^2)*$B$2+Inputs!$B$8*SQRT($B$2)*MC_Shocks!N359)</f>
        <v>614.288161162764</v>
      </c>
      <c r="Q362" s="0" t="n">
        <f aca="false">P362*EXP((Inputs!$B$6-Inputs!$B$7-0.5*Inputs!$B$8^2)*$B$2+Inputs!$B$8*SQRT($B$2)*MC_Shocks!O359)</f>
        <v>626.079791832354</v>
      </c>
      <c r="R362" s="0" t="n">
        <f aca="false">Q362*EXP((Inputs!$B$6-Inputs!$B$7-0.5*Inputs!$B$8^2)*$B$2+Inputs!$B$8*SQRT($B$2)*MC_Shocks!P359)</f>
        <v>624.421997861316</v>
      </c>
      <c r="S362" s="0" t="n">
        <f aca="false">R362*EXP((Inputs!$B$6-Inputs!$B$7-0.5*Inputs!$B$8^2)*$B$2+Inputs!$B$8*SQRT($B$2)*MC_Shocks!Q359)</f>
        <v>622.048221365947</v>
      </c>
      <c r="T362" s="0" t="n">
        <f aca="false">S362*EXP((Inputs!$B$6-Inputs!$B$7-0.5*Inputs!$B$8^2)*$B$2+Inputs!$B$8*SQRT($B$2)*MC_Shocks!R359)</f>
        <v>612.002621485267</v>
      </c>
      <c r="U362" s="0" t="n">
        <f aca="false">T362*EXP((Inputs!$B$6-Inputs!$B$7-0.5*Inputs!$B$8^2)*$B$2+Inputs!$B$8*SQRT($B$2)*MC_Shocks!S359)</f>
        <v>611.293212269714</v>
      </c>
      <c r="V362" s="0" t="n">
        <f aca="false">U362*EXP((Inputs!$B$6-Inputs!$B$7-0.5*Inputs!$B$8^2)*$B$2+Inputs!$B$8*SQRT($B$2)*MC_Shocks!T359)</f>
        <v>607.388183222463</v>
      </c>
      <c r="W362" s="0" t="n">
        <f aca="false">V362*EXP((Inputs!$B$6-Inputs!$B$7-0.5*Inputs!$B$8^2)*$B$2+Inputs!$B$8*SQRT($B$2)*MC_Shocks!U359)</f>
        <v>608.388161818964</v>
      </c>
      <c r="X362" s="0" t="n">
        <f aca="false">W362*EXP((Inputs!$B$6-Inputs!$B$7-0.5*Inputs!$B$8^2)*$B$2+Inputs!$B$8*SQRT($B$2)*MC_Shocks!V359)</f>
        <v>607.012593565457</v>
      </c>
      <c r="Y362" s="0" t="n">
        <f aca="false">X362*EXP((Inputs!$B$6-Inputs!$B$7-0.5*Inputs!$B$8^2)*$B$2+Inputs!$B$8*SQRT($B$2)*MC_Shocks!W359)</f>
        <v>599.09344182246</v>
      </c>
      <c r="Z362" s="0" t="n">
        <f aca="false">Y362*EXP((Inputs!$B$6-Inputs!$B$7-0.5*Inputs!$B$8^2)*$B$2+Inputs!$B$8*SQRT($B$2)*MC_Shocks!X359)</f>
        <v>609.330895294379</v>
      </c>
      <c r="AA362" s="0" t="n">
        <f aca="false">Z362*EXP((Inputs!$B$6-Inputs!$B$7-0.5*Inputs!$B$8^2)*$B$2+Inputs!$B$8*SQRT($B$2)*MC_Shocks!Y359)</f>
        <v>607.392125505895</v>
      </c>
      <c r="AB362" s="0" t="n">
        <f aca="false">AA362*EXP((Inputs!$B$6-Inputs!$B$7-0.5*Inputs!$B$8^2)*$B$2+Inputs!$B$8*SQRT($B$2)*MC_Shocks!Z359)</f>
        <v>597.244985254433</v>
      </c>
      <c r="AC362" s="0" t="n">
        <f aca="false">AB362*EXP((Inputs!$B$6-Inputs!$B$7-0.5*Inputs!$B$8^2)*$B$2+Inputs!$B$8*SQRT($B$2)*MC_Shocks!AA359)</f>
        <v>595.966436592463</v>
      </c>
      <c r="AD362" s="0" t="n">
        <f aca="false">AC362*EXP((Inputs!$B$6-Inputs!$B$7-0.5*Inputs!$B$8^2)*$B$2+Inputs!$B$8*SQRT($B$2)*MC_Shocks!AB359)</f>
        <v>588.269247991475</v>
      </c>
      <c r="AE362" s="0" t="n">
        <f aca="false">AD362*EXP((Inputs!$B$6-Inputs!$B$7-0.5*Inputs!$B$8^2)*$B$2+Inputs!$B$8*SQRT($B$2)*MC_Shocks!AC359)</f>
        <v>591.26871405653</v>
      </c>
      <c r="AF362" s="0" t="n">
        <f aca="false">AE362*EXP((Inputs!$B$6-Inputs!$B$7-0.5*Inputs!$B$8^2)*$B$2+Inputs!$B$8*SQRT($B$2)*MC_Shocks!AD359)</f>
        <v>591.474842149948</v>
      </c>
      <c r="AG362" s="0" t="n">
        <f aca="false">AF362*EXP((Inputs!$B$6-Inputs!$B$7-0.5*Inputs!$B$8^2)*$B$2+Inputs!$B$8*SQRT($B$2)*MC_Shocks!AE359)</f>
        <v>591.373340504499</v>
      </c>
      <c r="AH362" s="0" t="n">
        <f aca="false">AG362*EXP((Inputs!$B$6-Inputs!$B$7-0.5*Inputs!$B$8^2)*$B$2+Inputs!$B$8*SQRT($B$2)*MC_Shocks!AF359)</f>
        <v>601.92564175668</v>
      </c>
      <c r="AI362" s="0" t="n">
        <f aca="false">AH362*EXP((Inputs!$B$6-Inputs!$B$7-0.5*Inputs!$B$8^2)*$B$2+Inputs!$B$8*SQRT($B$2)*MC_Shocks!AG359)</f>
        <v>607.586988461016</v>
      </c>
      <c r="AJ362" s="0" t="n">
        <f aca="false">AI362*EXP((Inputs!$B$6-Inputs!$B$7-0.5*Inputs!$B$8^2)*$B$2+Inputs!$B$8*SQRT($B$2)*MC_Shocks!AH359)</f>
        <v>612.954771360401</v>
      </c>
      <c r="AK362" s="0" t="n">
        <f aca="false">AJ362*EXP((Inputs!$B$6-Inputs!$B$7-0.5*Inputs!$B$8^2)*$B$2+Inputs!$B$8*SQRT($B$2)*MC_Shocks!AI359)</f>
        <v>609.027888364161</v>
      </c>
      <c r="AL362" s="0" t="n">
        <f aca="false">AK362*EXP((Inputs!$B$6-Inputs!$B$7-0.5*Inputs!$B$8^2)*$B$2+Inputs!$B$8*SQRT($B$2)*MC_Shocks!AJ359)</f>
        <v>604.885770747114</v>
      </c>
      <c r="AM362" s="0" t="n">
        <f aca="false">AL362*EXP((Inputs!$B$6-Inputs!$B$7-0.5*Inputs!$B$8^2)*$B$2+Inputs!$B$8*SQRT($B$2)*MC_Shocks!AK359)</f>
        <v>603.389780938067</v>
      </c>
      <c r="AN362" s="0" t="n">
        <f aca="false">AM362*EXP((Inputs!$B$6-Inputs!$B$7-0.5*Inputs!$B$8^2)*$B$2+Inputs!$B$8*SQRT($B$2)*MC_Shocks!AL359)</f>
        <v>599.514488833747</v>
      </c>
      <c r="AO362" s="0" t="n">
        <f aca="false">AN362*EXP((Inputs!$B$6-Inputs!$B$7-0.5*Inputs!$B$8^2)*$B$2+Inputs!$B$8*SQRT($B$2)*MC_Shocks!AM359)</f>
        <v>600.352306847634</v>
      </c>
      <c r="AP362" s="0" t="n">
        <f aca="false">AO362*EXP((Inputs!$B$6-Inputs!$B$7-0.5*Inputs!$B$8^2)*$B$2+Inputs!$B$8*SQRT($B$2)*MC_Shocks!AN359)</f>
        <v>594.711320187106</v>
      </c>
      <c r="AQ362" s="0" t="n">
        <f aca="false">AP362*EXP((Inputs!$B$6-Inputs!$B$7-0.5*Inputs!$B$8^2)*$B$2+Inputs!$B$8*SQRT($B$2)*MC_Shocks!AO359)</f>
        <v>594.725955822263</v>
      </c>
      <c r="AR362" s="0" t="n">
        <f aca="false">AQ362*EXP((Inputs!$B$6-Inputs!$B$7-0.5*Inputs!$B$8^2)*$B$2+Inputs!$B$8*SQRT($B$2)*MC_Shocks!AP359)</f>
        <v>594.509095533968</v>
      </c>
      <c r="AS362" s="0" t="n">
        <f aca="false">AR362*EXP((Inputs!$B$6-Inputs!$B$7-0.5*Inputs!$B$8^2)*$B$2+Inputs!$B$8*SQRT($B$2)*MC_Shocks!AQ359)</f>
        <v>595.819208255403</v>
      </c>
      <c r="AT362" s="0" t="n">
        <f aca="false">AS362*EXP((Inputs!$B$6-Inputs!$B$7-0.5*Inputs!$B$8^2)*$B$2+Inputs!$B$8*SQRT($B$2)*MC_Shocks!AR359)</f>
        <v>592.648745036714</v>
      </c>
      <c r="AU362" s="0" t="n">
        <f aca="false">AT362*EXP((Inputs!$B$6-Inputs!$B$7-0.5*Inputs!$B$8^2)*$B$2+Inputs!$B$8*SQRT($B$2)*MC_Shocks!AS359)</f>
        <v>594.688399156678</v>
      </c>
      <c r="AV362" s="0" t="n">
        <f aca="false">AU362*EXP((Inputs!$B$6-Inputs!$B$7-0.5*Inputs!$B$8^2)*$B$2+Inputs!$B$8*SQRT($B$2)*MC_Shocks!AT359)</f>
        <v>590.155407743871</v>
      </c>
      <c r="AW362" s="0" t="n">
        <f aca="false">AV362*EXP((Inputs!$B$6-Inputs!$B$7-0.5*Inputs!$B$8^2)*$B$2+Inputs!$B$8*SQRT($B$2)*MC_Shocks!AU359)</f>
        <v>595.535813880857</v>
      </c>
      <c r="AX362" s="0" t="n">
        <f aca="false">AW362*EXP((Inputs!$B$6-Inputs!$B$7-0.5*Inputs!$B$8^2)*$B$2+Inputs!$B$8*SQRT($B$2)*MC_Shocks!AV359)</f>
        <v>600.806858099582</v>
      </c>
      <c r="AY362" s="0" t="n">
        <f aca="false">AX362*EXP((Inputs!$B$6-Inputs!$B$7-0.5*Inputs!$B$8^2)*$B$2+Inputs!$B$8*SQRT($B$2)*MC_Shocks!AW359)</f>
        <v>597.595744865494</v>
      </c>
      <c r="AZ362" s="0" t="n">
        <f aca="false">AY362*EXP((Inputs!$B$6-Inputs!$B$7-0.5*Inputs!$B$8^2)*$B$2+Inputs!$B$8*SQRT($B$2)*MC_Shocks!AX359)</f>
        <v>598.07206632342</v>
      </c>
      <c r="BA362" s="0" t="n">
        <f aca="false">AZ362*EXP((Inputs!$B$6-Inputs!$B$7-0.5*Inputs!$B$8^2)*$B$2+Inputs!$B$8*SQRT($B$2)*MC_Shocks!AY359)</f>
        <v>600.286048762783</v>
      </c>
      <c r="BB362" s="0" t="n">
        <f aca="false">BA362*EXP((Inputs!$B$6-Inputs!$B$7-0.5*Inputs!$B$8^2)*$B$2+Inputs!$B$8*SQRT($B$2)*MC_Shocks!AZ359)</f>
        <v>596.118709353067</v>
      </c>
      <c r="BC362" s="0" t="n">
        <f aca="false">BB362*EXP((Inputs!$B$6-Inputs!$B$7-0.5*Inputs!$B$8^2)*$B$2+Inputs!$B$8*SQRT($B$2)*MC_Shocks!BA359)</f>
        <v>599.05387330947</v>
      </c>
      <c r="BD362" s="0" t="n">
        <f aca="false">BC362*EXP((Inputs!$B$6-Inputs!$B$7-0.5*Inputs!$B$8^2)*$B$2+Inputs!$B$8*SQRT($B$2)*MC_Shocks!BB359)</f>
        <v>600.062639703527</v>
      </c>
      <c r="BE362" s="0" t="n">
        <f aca="false">BD362*EXP((Inputs!$B$6-Inputs!$B$7-0.5*Inputs!$B$8^2)*$B$2+Inputs!$B$8*SQRT($B$2)*MC_Shocks!BC359)</f>
        <v>593.494742923392</v>
      </c>
      <c r="BF362" s="0" t="n">
        <f aca="false">BE362*EXP((Inputs!$B$6-Inputs!$B$7-0.5*Inputs!$B$8^2)*$B$2+Inputs!$B$8*SQRT($B$2)*MC_Shocks!BD359)</f>
        <v>586.347564830398</v>
      </c>
      <c r="BG362" s="0" t="n">
        <f aca="false">BF362*EXP((Inputs!$B$6-Inputs!$B$7-0.5*Inputs!$B$8^2)*$B$2+Inputs!$B$8*SQRT($B$2)*MC_Shocks!BE359)</f>
        <v>579.133651109021</v>
      </c>
      <c r="BH362" s="0" t="n">
        <f aca="false">BG362*EXP((Inputs!$B$6-Inputs!$B$7-0.5*Inputs!$B$8^2)*$B$2+Inputs!$B$8*SQRT($B$2)*MC_Shocks!BF359)</f>
        <v>580.486010829457</v>
      </c>
      <c r="BI362" s="0" t="n">
        <f aca="false">BH362*EXP((Inputs!$B$6-Inputs!$B$7-0.5*Inputs!$B$8^2)*$B$2+Inputs!$B$8*SQRT($B$2)*MC_Shocks!BG359)</f>
        <v>574.900459531952</v>
      </c>
      <c r="BJ362" s="0" t="n">
        <f aca="false">BI362*EXP((Inputs!$B$6-Inputs!$B$7-0.5*Inputs!$B$8^2)*$B$2+Inputs!$B$8*SQRT($B$2)*MC_Shocks!BH359)</f>
        <v>579.299285910483</v>
      </c>
      <c r="BK362" s="0" t="n">
        <f aca="false">BJ362*EXP((Inputs!$B$6-Inputs!$B$7-0.5*Inputs!$B$8^2)*$B$2+Inputs!$B$8*SQRT($B$2)*MC_Shocks!BI359)</f>
        <v>583.537080580304</v>
      </c>
      <c r="BL362" s="0" t="n">
        <f aca="false">BK362*EXP((Inputs!$B$6-Inputs!$B$7-0.5*Inputs!$B$8^2)*$B$2+Inputs!$B$8*SQRT($B$2)*MC_Shocks!BJ359)</f>
        <v>594.575913228885</v>
      </c>
      <c r="BM362" s="0" t="n">
        <f aca="false">BL362*EXP((Inputs!$B$6-Inputs!$B$7-0.5*Inputs!$B$8^2)*$B$2+Inputs!$B$8*SQRT($B$2)*MC_Shocks!BK359)</f>
        <v>586.792890266951</v>
      </c>
      <c r="BN362" s="0" t="n">
        <f aca="false">AVERAGE(C362:BM362)</f>
        <v>598.892976365611</v>
      </c>
      <c r="BO362" s="0" t="n">
        <f aca="false">MAX(B362:BM362)</f>
        <v>626.079791832354</v>
      </c>
      <c r="BP362" s="0" t="n">
        <f aca="false">MAX(BM362-Inputs!$B$4,0)</f>
        <v>11.7928902669508</v>
      </c>
      <c r="BQ362" s="0" t="n">
        <f aca="false">MAX(Inputs!$B$4-BM362,0)</f>
        <v>0</v>
      </c>
      <c r="BR362" s="0" t="n">
        <f aca="false">MAX(BN362-Inputs!$B$4,0)</f>
        <v>23.8929763656109</v>
      </c>
      <c r="BS362" s="0" t="n">
        <f aca="false">IF(BO362&gt;=Inputs!$B$9,0,MAX(BM362-Inputs!$B$4,0))</f>
        <v>0</v>
      </c>
    </row>
    <row r="363" customFormat="false" ht="15" hidden="false" customHeight="false" outlineLevel="0" collapsed="false">
      <c r="A363" s="0" t="n">
        <v>359</v>
      </c>
      <c r="B363" s="0" t="n">
        <f aca="false">Inputs!$B$3</f>
        <v>574.788024902344</v>
      </c>
      <c r="C363" s="0" t="n">
        <f aca="false">B363*EXP((Inputs!$B$6-Inputs!$B$7-0.5*Inputs!$B$8^2)*$B$2+Inputs!$B$8*SQRT($B$2)*MC_Shocks!A360)</f>
        <v>578.795700616768</v>
      </c>
      <c r="D363" s="0" t="n">
        <f aca="false">C363*EXP((Inputs!$B$6-Inputs!$B$7-0.5*Inputs!$B$8^2)*$B$2+Inputs!$B$8*SQRT($B$2)*MC_Shocks!B360)</f>
        <v>579.431628588483</v>
      </c>
      <c r="E363" s="0" t="n">
        <f aca="false">D363*EXP((Inputs!$B$6-Inputs!$B$7-0.5*Inputs!$B$8^2)*$B$2+Inputs!$B$8*SQRT($B$2)*MC_Shocks!C360)</f>
        <v>583.686233805639</v>
      </c>
      <c r="F363" s="0" t="n">
        <f aca="false">E363*EXP((Inputs!$B$6-Inputs!$B$7-0.5*Inputs!$B$8^2)*$B$2+Inputs!$B$8*SQRT($B$2)*MC_Shocks!D360)</f>
        <v>580.530985219496</v>
      </c>
      <c r="G363" s="0" t="n">
        <f aca="false">F363*EXP((Inputs!$B$6-Inputs!$B$7-0.5*Inputs!$B$8^2)*$B$2+Inputs!$B$8*SQRT($B$2)*MC_Shocks!E360)</f>
        <v>582.318408271614</v>
      </c>
      <c r="H363" s="0" t="n">
        <f aca="false">G363*EXP((Inputs!$B$6-Inputs!$B$7-0.5*Inputs!$B$8^2)*$B$2+Inputs!$B$8*SQRT($B$2)*MC_Shocks!F360)</f>
        <v>588.432828839381</v>
      </c>
      <c r="I363" s="0" t="n">
        <f aca="false">H363*EXP((Inputs!$B$6-Inputs!$B$7-0.5*Inputs!$B$8^2)*$B$2+Inputs!$B$8*SQRT($B$2)*MC_Shocks!G360)</f>
        <v>586.430063053667</v>
      </c>
      <c r="J363" s="0" t="n">
        <f aca="false">I363*EXP((Inputs!$B$6-Inputs!$B$7-0.5*Inputs!$B$8^2)*$B$2+Inputs!$B$8*SQRT($B$2)*MC_Shocks!H360)</f>
        <v>593.19398391429</v>
      </c>
      <c r="K363" s="0" t="n">
        <f aca="false">J363*EXP((Inputs!$B$6-Inputs!$B$7-0.5*Inputs!$B$8^2)*$B$2+Inputs!$B$8*SQRT($B$2)*MC_Shocks!I360)</f>
        <v>597.20408334388</v>
      </c>
      <c r="L363" s="0" t="n">
        <f aca="false">K363*EXP((Inputs!$B$6-Inputs!$B$7-0.5*Inputs!$B$8^2)*$B$2+Inputs!$B$8*SQRT($B$2)*MC_Shocks!J360)</f>
        <v>607.326841475578</v>
      </c>
      <c r="M363" s="0" t="n">
        <f aca="false">L363*EXP((Inputs!$B$6-Inputs!$B$7-0.5*Inputs!$B$8^2)*$B$2+Inputs!$B$8*SQRT($B$2)*MC_Shocks!K360)</f>
        <v>614.284165801561</v>
      </c>
      <c r="N363" s="0" t="n">
        <f aca="false">M363*EXP((Inputs!$B$6-Inputs!$B$7-0.5*Inputs!$B$8^2)*$B$2+Inputs!$B$8*SQRT($B$2)*MC_Shocks!L360)</f>
        <v>613.47265719808</v>
      </c>
      <c r="O363" s="0" t="n">
        <f aca="false">N363*EXP((Inputs!$B$6-Inputs!$B$7-0.5*Inputs!$B$8^2)*$B$2+Inputs!$B$8*SQRT($B$2)*MC_Shocks!M360)</f>
        <v>623.167043256558</v>
      </c>
      <c r="P363" s="0" t="n">
        <f aca="false">O363*EXP((Inputs!$B$6-Inputs!$B$7-0.5*Inputs!$B$8^2)*$B$2+Inputs!$B$8*SQRT($B$2)*MC_Shocks!N360)</f>
        <v>630.591841293761</v>
      </c>
      <c r="Q363" s="0" t="n">
        <f aca="false">P363*EXP((Inputs!$B$6-Inputs!$B$7-0.5*Inputs!$B$8^2)*$B$2+Inputs!$B$8*SQRT($B$2)*MC_Shocks!O360)</f>
        <v>630.663178025825</v>
      </c>
      <c r="R363" s="0" t="n">
        <f aca="false">Q363*EXP((Inputs!$B$6-Inputs!$B$7-0.5*Inputs!$B$8^2)*$B$2+Inputs!$B$8*SQRT($B$2)*MC_Shocks!P360)</f>
        <v>633.448479227971</v>
      </c>
      <c r="S363" s="0" t="n">
        <f aca="false">R363*EXP((Inputs!$B$6-Inputs!$B$7-0.5*Inputs!$B$8^2)*$B$2+Inputs!$B$8*SQRT($B$2)*MC_Shocks!Q360)</f>
        <v>623.575749225567</v>
      </c>
      <c r="T363" s="0" t="n">
        <f aca="false">S363*EXP((Inputs!$B$6-Inputs!$B$7-0.5*Inputs!$B$8^2)*$B$2+Inputs!$B$8*SQRT($B$2)*MC_Shocks!R360)</f>
        <v>614.627470993753</v>
      </c>
      <c r="U363" s="0" t="n">
        <f aca="false">T363*EXP((Inputs!$B$6-Inputs!$B$7-0.5*Inputs!$B$8^2)*$B$2+Inputs!$B$8*SQRT($B$2)*MC_Shocks!S360)</f>
        <v>618.932282699053</v>
      </c>
      <c r="V363" s="0" t="n">
        <f aca="false">U363*EXP((Inputs!$B$6-Inputs!$B$7-0.5*Inputs!$B$8^2)*$B$2+Inputs!$B$8*SQRT($B$2)*MC_Shocks!T360)</f>
        <v>616.260920151469</v>
      </c>
      <c r="W363" s="0" t="n">
        <f aca="false">V363*EXP((Inputs!$B$6-Inputs!$B$7-0.5*Inputs!$B$8^2)*$B$2+Inputs!$B$8*SQRT($B$2)*MC_Shocks!U360)</f>
        <v>612.666501067579</v>
      </c>
      <c r="X363" s="0" t="n">
        <f aca="false">W363*EXP((Inputs!$B$6-Inputs!$B$7-0.5*Inputs!$B$8^2)*$B$2+Inputs!$B$8*SQRT($B$2)*MC_Shocks!V360)</f>
        <v>615.635364880475</v>
      </c>
      <c r="Y363" s="0" t="n">
        <f aca="false">X363*EXP((Inputs!$B$6-Inputs!$B$7-0.5*Inputs!$B$8^2)*$B$2+Inputs!$B$8*SQRT($B$2)*MC_Shocks!W360)</f>
        <v>623.041574003648</v>
      </c>
      <c r="Z363" s="0" t="n">
        <f aca="false">Y363*EXP((Inputs!$B$6-Inputs!$B$7-0.5*Inputs!$B$8^2)*$B$2+Inputs!$B$8*SQRT($B$2)*MC_Shocks!X360)</f>
        <v>623.16114144268</v>
      </c>
      <c r="AA363" s="0" t="n">
        <f aca="false">Z363*EXP((Inputs!$B$6-Inputs!$B$7-0.5*Inputs!$B$8^2)*$B$2+Inputs!$B$8*SQRT($B$2)*MC_Shocks!Y360)</f>
        <v>624.075057164417</v>
      </c>
      <c r="AB363" s="0" t="n">
        <f aca="false">AA363*EXP((Inputs!$B$6-Inputs!$B$7-0.5*Inputs!$B$8^2)*$B$2+Inputs!$B$8*SQRT($B$2)*MC_Shocks!Z360)</f>
        <v>626.295231363111</v>
      </c>
      <c r="AC363" s="0" t="n">
        <f aca="false">AB363*EXP((Inputs!$B$6-Inputs!$B$7-0.5*Inputs!$B$8^2)*$B$2+Inputs!$B$8*SQRT($B$2)*MC_Shocks!AA360)</f>
        <v>624.160358905544</v>
      </c>
      <c r="AD363" s="0" t="n">
        <f aca="false">AC363*EXP((Inputs!$B$6-Inputs!$B$7-0.5*Inputs!$B$8^2)*$B$2+Inputs!$B$8*SQRT($B$2)*MC_Shocks!AB360)</f>
        <v>627.947872327678</v>
      </c>
      <c r="AE363" s="0" t="n">
        <f aca="false">AD363*EXP((Inputs!$B$6-Inputs!$B$7-0.5*Inputs!$B$8^2)*$B$2+Inputs!$B$8*SQRT($B$2)*MC_Shocks!AC360)</f>
        <v>633.772613605388</v>
      </c>
      <c r="AF363" s="0" t="n">
        <f aca="false">AE363*EXP((Inputs!$B$6-Inputs!$B$7-0.5*Inputs!$B$8^2)*$B$2+Inputs!$B$8*SQRT($B$2)*MC_Shocks!AD360)</f>
        <v>633.284148529875</v>
      </c>
      <c r="AG363" s="0" t="n">
        <f aca="false">AF363*EXP((Inputs!$B$6-Inputs!$B$7-0.5*Inputs!$B$8^2)*$B$2+Inputs!$B$8*SQRT($B$2)*MC_Shocks!AE360)</f>
        <v>631.407626829252</v>
      </c>
      <c r="AH363" s="0" t="n">
        <f aca="false">AG363*EXP((Inputs!$B$6-Inputs!$B$7-0.5*Inputs!$B$8^2)*$B$2+Inputs!$B$8*SQRT($B$2)*MC_Shocks!AF360)</f>
        <v>637.389074705424</v>
      </c>
      <c r="AI363" s="0" t="n">
        <f aca="false">AH363*EXP((Inputs!$B$6-Inputs!$B$7-0.5*Inputs!$B$8^2)*$B$2+Inputs!$B$8*SQRT($B$2)*MC_Shocks!AG360)</f>
        <v>632.773211668287</v>
      </c>
      <c r="AJ363" s="0" t="n">
        <f aca="false">AI363*EXP((Inputs!$B$6-Inputs!$B$7-0.5*Inputs!$B$8^2)*$B$2+Inputs!$B$8*SQRT($B$2)*MC_Shocks!AH360)</f>
        <v>641.783852108455</v>
      </c>
      <c r="AK363" s="0" t="n">
        <f aca="false">AJ363*EXP((Inputs!$B$6-Inputs!$B$7-0.5*Inputs!$B$8^2)*$B$2+Inputs!$B$8*SQRT($B$2)*MC_Shocks!AI360)</f>
        <v>644.794748819242</v>
      </c>
      <c r="AL363" s="0" t="n">
        <f aca="false">AK363*EXP((Inputs!$B$6-Inputs!$B$7-0.5*Inputs!$B$8^2)*$B$2+Inputs!$B$8*SQRT($B$2)*MC_Shocks!AJ360)</f>
        <v>646.176797471071</v>
      </c>
      <c r="AM363" s="0" t="n">
        <f aca="false">AL363*EXP((Inputs!$B$6-Inputs!$B$7-0.5*Inputs!$B$8^2)*$B$2+Inputs!$B$8*SQRT($B$2)*MC_Shocks!AK360)</f>
        <v>649.507648639909</v>
      </c>
      <c r="AN363" s="0" t="n">
        <f aca="false">AM363*EXP((Inputs!$B$6-Inputs!$B$7-0.5*Inputs!$B$8^2)*$B$2+Inputs!$B$8*SQRT($B$2)*MC_Shocks!AL360)</f>
        <v>652.487213373688</v>
      </c>
      <c r="AO363" s="0" t="n">
        <f aca="false">AN363*EXP((Inputs!$B$6-Inputs!$B$7-0.5*Inputs!$B$8^2)*$B$2+Inputs!$B$8*SQRT($B$2)*MC_Shocks!AM360)</f>
        <v>642.934407868027</v>
      </c>
      <c r="AP363" s="0" t="n">
        <f aca="false">AO363*EXP((Inputs!$B$6-Inputs!$B$7-0.5*Inputs!$B$8^2)*$B$2+Inputs!$B$8*SQRT($B$2)*MC_Shocks!AN360)</f>
        <v>647.349974744722</v>
      </c>
      <c r="AQ363" s="0" t="n">
        <f aca="false">AP363*EXP((Inputs!$B$6-Inputs!$B$7-0.5*Inputs!$B$8^2)*$B$2+Inputs!$B$8*SQRT($B$2)*MC_Shocks!AO360)</f>
        <v>634.993827604002</v>
      </c>
      <c r="AR363" s="0" t="n">
        <f aca="false">AQ363*EXP((Inputs!$B$6-Inputs!$B$7-0.5*Inputs!$B$8^2)*$B$2+Inputs!$B$8*SQRT($B$2)*MC_Shocks!AP360)</f>
        <v>632.855359836164</v>
      </c>
      <c r="AS363" s="0" t="n">
        <f aca="false">AR363*EXP((Inputs!$B$6-Inputs!$B$7-0.5*Inputs!$B$8^2)*$B$2+Inputs!$B$8*SQRT($B$2)*MC_Shocks!AQ360)</f>
        <v>632.453028415109</v>
      </c>
      <c r="AT363" s="0" t="n">
        <f aca="false">AS363*EXP((Inputs!$B$6-Inputs!$B$7-0.5*Inputs!$B$8^2)*$B$2+Inputs!$B$8*SQRT($B$2)*MC_Shocks!AR360)</f>
        <v>630.127566908087</v>
      </c>
      <c r="AU363" s="0" t="n">
        <f aca="false">AT363*EXP((Inputs!$B$6-Inputs!$B$7-0.5*Inputs!$B$8^2)*$B$2+Inputs!$B$8*SQRT($B$2)*MC_Shocks!AS360)</f>
        <v>617.665343639982</v>
      </c>
      <c r="AV363" s="0" t="n">
        <f aca="false">AU363*EXP((Inputs!$B$6-Inputs!$B$7-0.5*Inputs!$B$8^2)*$B$2+Inputs!$B$8*SQRT($B$2)*MC_Shocks!AT360)</f>
        <v>622.611829437211</v>
      </c>
      <c r="AW363" s="0" t="n">
        <f aca="false">AV363*EXP((Inputs!$B$6-Inputs!$B$7-0.5*Inputs!$B$8^2)*$B$2+Inputs!$B$8*SQRT($B$2)*MC_Shocks!AU360)</f>
        <v>628.229670669221</v>
      </c>
      <c r="AX363" s="0" t="n">
        <f aca="false">AW363*EXP((Inputs!$B$6-Inputs!$B$7-0.5*Inputs!$B$8^2)*$B$2+Inputs!$B$8*SQRT($B$2)*MC_Shocks!AV360)</f>
        <v>632.06261843126</v>
      </c>
      <c r="AY363" s="0" t="n">
        <f aca="false">AX363*EXP((Inputs!$B$6-Inputs!$B$7-0.5*Inputs!$B$8^2)*$B$2+Inputs!$B$8*SQRT($B$2)*MC_Shocks!AW360)</f>
        <v>631.96107775535</v>
      </c>
      <c r="AZ363" s="0" t="n">
        <f aca="false">AY363*EXP((Inputs!$B$6-Inputs!$B$7-0.5*Inputs!$B$8^2)*$B$2+Inputs!$B$8*SQRT($B$2)*MC_Shocks!AX360)</f>
        <v>640.732856250058</v>
      </c>
      <c r="BA363" s="0" t="n">
        <f aca="false">AZ363*EXP((Inputs!$B$6-Inputs!$B$7-0.5*Inputs!$B$8^2)*$B$2+Inputs!$B$8*SQRT($B$2)*MC_Shocks!AY360)</f>
        <v>640.679749002915</v>
      </c>
      <c r="BB363" s="0" t="n">
        <f aca="false">BA363*EXP((Inputs!$B$6-Inputs!$B$7-0.5*Inputs!$B$8^2)*$B$2+Inputs!$B$8*SQRT($B$2)*MC_Shocks!AZ360)</f>
        <v>632.189508815776</v>
      </c>
      <c r="BC363" s="0" t="n">
        <f aca="false">BB363*EXP((Inputs!$B$6-Inputs!$B$7-0.5*Inputs!$B$8^2)*$B$2+Inputs!$B$8*SQRT($B$2)*MC_Shocks!BA360)</f>
        <v>631.490200410727</v>
      </c>
      <c r="BD363" s="0" t="n">
        <f aca="false">BC363*EXP((Inputs!$B$6-Inputs!$B$7-0.5*Inputs!$B$8^2)*$B$2+Inputs!$B$8*SQRT($B$2)*MC_Shocks!BB360)</f>
        <v>633.017845541602</v>
      </c>
      <c r="BE363" s="0" t="n">
        <f aca="false">BD363*EXP((Inputs!$B$6-Inputs!$B$7-0.5*Inputs!$B$8^2)*$B$2+Inputs!$B$8*SQRT($B$2)*MC_Shocks!BC360)</f>
        <v>636.189696745439</v>
      </c>
      <c r="BF363" s="0" t="n">
        <f aca="false">BE363*EXP((Inputs!$B$6-Inputs!$B$7-0.5*Inputs!$B$8^2)*$B$2+Inputs!$B$8*SQRT($B$2)*MC_Shocks!BD360)</f>
        <v>631.73073655904</v>
      </c>
      <c r="BG363" s="0" t="n">
        <f aca="false">BF363*EXP((Inputs!$B$6-Inputs!$B$7-0.5*Inputs!$B$8^2)*$B$2+Inputs!$B$8*SQRT($B$2)*MC_Shocks!BE360)</f>
        <v>635.942964268925</v>
      </c>
      <c r="BH363" s="0" t="n">
        <f aca="false">BG363*EXP((Inputs!$B$6-Inputs!$B$7-0.5*Inputs!$B$8^2)*$B$2+Inputs!$B$8*SQRT($B$2)*MC_Shocks!BF360)</f>
        <v>626.755066905713</v>
      </c>
      <c r="BI363" s="0" t="n">
        <f aca="false">BH363*EXP((Inputs!$B$6-Inputs!$B$7-0.5*Inputs!$B$8^2)*$B$2+Inputs!$B$8*SQRT($B$2)*MC_Shocks!BG360)</f>
        <v>617.273921041739</v>
      </c>
      <c r="BJ363" s="0" t="n">
        <f aca="false">BI363*EXP((Inputs!$B$6-Inputs!$B$7-0.5*Inputs!$B$8^2)*$B$2+Inputs!$B$8*SQRT($B$2)*MC_Shocks!BH360)</f>
        <v>616.076051008039</v>
      </c>
      <c r="BK363" s="0" t="n">
        <f aca="false">BJ363*EXP((Inputs!$B$6-Inputs!$B$7-0.5*Inputs!$B$8^2)*$B$2+Inputs!$B$8*SQRT($B$2)*MC_Shocks!BI360)</f>
        <v>616.190452448924</v>
      </c>
      <c r="BL363" s="0" t="n">
        <f aca="false">BK363*EXP((Inputs!$B$6-Inputs!$B$7-0.5*Inputs!$B$8^2)*$B$2+Inputs!$B$8*SQRT($B$2)*MC_Shocks!BJ360)</f>
        <v>611.230559310472</v>
      </c>
      <c r="BM363" s="0" t="n">
        <f aca="false">BL363*EXP((Inputs!$B$6-Inputs!$B$7-0.5*Inputs!$B$8^2)*$B$2+Inputs!$B$8*SQRT($B$2)*MC_Shocks!BK360)</f>
        <v>606.002171496133</v>
      </c>
      <c r="BN363" s="0" t="n">
        <f aca="false">AVERAGE(C363:BM363)</f>
        <v>622.309223286075</v>
      </c>
      <c r="BO363" s="0" t="n">
        <f aca="false">MAX(B363:BM363)</f>
        <v>652.487213373688</v>
      </c>
      <c r="BP363" s="0" t="n">
        <f aca="false">MAX(BM363-Inputs!$B$4,0)</f>
        <v>31.0021714961326</v>
      </c>
      <c r="BQ363" s="0" t="n">
        <f aca="false">MAX(Inputs!$B$4-BM363,0)</f>
        <v>0</v>
      </c>
      <c r="BR363" s="0" t="n">
        <f aca="false">MAX(BN363-Inputs!$B$4,0)</f>
        <v>47.3092232860753</v>
      </c>
      <c r="BS363" s="0" t="n">
        <f aca="false">IF(BO363&gt;=Inputs!$B$9,0,MAX(BM363-Inputs!$B$4,0))</f>
        <v>0</v>
      </c>
    </row>
    <row r="364" customFormat="false" ht="15" hidden="false" customHeight="false" outlineLevel="0" collapsed="false">
      <c r="A364" s="0" t="n">
        <v>360</v>
      </c>
      <c r="B364" s="0" t="n">
        <f aca="false">Inputs!$B$3</f>
        <v>574.788024902344</v>
      </c>
      <c r="C364" s="0" t="n">
        <f aca="false">B364*EXP((Inputs!$B$6-Inputs!$B$7-0.5*Inputs!$B$8^2)*$B$2+Inputs!$B$8*SQRT($B$2)*MC_Shocks!A361)</f>
        <v>578.52950571038</v>
      </c>
      <c r="D364" s="0" t="n">
        <f aca="false">C364*EXP((Inputs!$B$6-Inputs!$B$7-0.5*Inputs!$B$8^2)*$B$2+Inputs!$B$8*SQRT($B$2)*MC_Shocks!B361)</f>
        <v>581.005961871108</v>
      </c>
      <c r="E364" s="0" t="n">
        <f aca="false">D364*EXP((Inputs!$B$6-Inputs!$B$7-0.5*Inputs!$B$8^2)*$B$2+Inputs!$B$8*SQRT($B$2)*MC_Shocks!C361)</f>
        <v>587.188255655631</v>
      </c>
      <c r="F364" s="0" t="n">
        <f aca="false">E364*EXP((Inputs!$B$6-Inputs!$B$7-0.5*Inputs!$B$8^2)*$B$2+Inputs!$B$8*SQRT($B$2)*MC_Shocks!D361)</f>
        <v>585.341072959305</v>
      </c>
      <c r="G364" s="0" t="n">
        <f aca="false">F364*EXP((Inputs!$B$6-Inputs!$B$7-0.5*Inputs!$B$8^2)*$B$2+Inputs!$B$8*SQRT($B$2)*MC_Shocks!E361)</f>
        <v>582.308690263228</v>
      </c>
      <c r="H364" s="0" t="n">
        <f aca="false">G364*EXP((Inputs!$B$6-Inputs!$B$7-0.5*Inputs!$B$8^2)*$B$2+Inputs!$B$8*SQRT($B$2)*MC_Shocks!F361)</f>
        <v>588.633611250713</v>
      </c>
      <c r="I364" s="0" t="n">
        <f aca="false">H364*EXP((Inputs!$B$6-Inputs!$B$7-0.5*Inputs!$B$8^2)*$B$2+Inputs!$B$8*SQRT($B$2)*MC_Shocks!G361)</f>
        <v>590.818781889637</v>
      </c>
      <c r="J364" s="0" t="n">
        <f aca="false">I364*EXP((Inputs!$B$6-Inputs!$B$7-0.5*Inputs!$B$8^2)*$B$2+Inputs!$B$8*SQRT($B$2)*MC_Shocks!H361)</f>
        <v>597.223479718611</v>
      </c>
      <c r="K364" s="0" t="n">
        <f aca="false">J364*EXP((Inputs!$B$6-Inputs!$B$7-0.5*Inputs!$B$8^2)*$B$2+Inputs!$B$8*SQRT($B$2)*MC_Shocks!I361)</f>
        <v>601.553726790336</v>
      </c>
      <c r="L364" s="0" t="n">
        <f aca="false">K364*EXP((Inputs!$B$6-Inputs!$B$7-0.5*Inputs!$B$8^2)*$B$2+Inputs!$B$8*SQRT($B$2)*MC_Shocks!J361)</f>
        <v>598.98645408848</v>
      </c>
      <c r="M364" s="0" t="n">
        <f aca="false">L364*EXP((Inputs!$B$6-Inputs!$B$7-0.5*Inputs!$B$8^2)*$B$2+Inputs!$B$8*SQRT($B$2)*MC_Shocks!K361)</f>
        <v>602.538760443137</v>
      </c>
      <c r="N364" s="0" t="n">
        <f aca="false">M364*EXP((Inputs!$B$6-Inputs!$B$7-0.5*Inputs!$B$8^2)*$B$2+Inputs!$B$8*SQRT($B$2)*MC_Shocks!L361)</f>
        <v>604.03537510135</v>
      </c>
      <c r="O364" s="0" t="n">
        <f aca="false">N364*EXP((Inputs!$B$6-Inputs!$B$7-0.5*Inputs!$B$8^2)*$B$2+Inputs!$B$8*SQRT($B$2)*MC_Shocks!M361)</f>
        <v>611.941379274822</v>
      </c>
      <c r="P364" s="0" t="n">
        <f aca="false">O364*EXP((Inputs!$B$6-Inputs!$B$7-0.5*Inputs!$B$8^2)*$B$2+Inputs!$B$8*SQRT($B$2)*MC_Shocks!N361)</f>
        <v>611.091947101515</v>
      </c>
      <c r="Q364" s="0" t="n">
        <f aca="false">P364*EXP((Inputs!$B$6-Inputs!$B$7-0.5*Inputs!$B$8^2)*$B$2+Inputs!$B$8*SQRT($B$2)*MC_Shocks!O361)</f>
        <v>611.364277480958</v>
      </c>
      <c r="R364" s="0" t="n">
        <f aca="false">Q364*EXP((Inputs!$B$6-Inputs!$B$7-0.5*Inputs!$B$8^2)*$B$2+Inputs!$B$8*SQRT($B$2)*MC_Shocks!P361)</f>
        <v>614.967925840702</v>
      </c>
      <c r="S364" s="0" t="n">
        <f aca="false">R364*EXP((Inputs!$B$6-Inputs!$B$7-0.5*Inputs!$B$8^2)*$B$2+Inputs!$B$8*SQRT($B$2)*MC_Shocks!Q361)</f>
        <v>615.948825198555</v>
      </c>
      <c r="T364" s="0" t="n">
        <f aca="false">S364*EXP((Inputs!$B$6-Inputs!$B$7-0.5*Inputs!$B$8^2)*$B$2+Inputs!$B$8*SQRT($B$2)*MC_Shocks!R361)</f>
        <v>615.126501142871</v>
      </c>
      <c r="U364" s="0" t="n">
        <f aca="false">T364*EXP((Inputs!$B$6-Inputs!$B$7-0.5*Inputs!$B$8^2)*$B$2+Inputs!$B$8*SQRT($B$2)*MC_Shocks!S361)</f>
        <v>619.174156518428</v>
      </c>
      <c r="V364" s="0" t="n">
        <f aca="false">U364*EXP((Inputs!$B$6-Inputs!$B$7-0.5*Inputs!$B$8^2)*$B$2+Inputs!$B$8*SQRT($B$2)*MC_Shocks!T361)</f>
        <v>626.527109902282</v>
      </c>
      <c r="W364" s="0" t="n">
        <f aca="false">V364*EXP((Inputs!$B$6-Inputs!$B$7-0.5*Inputs!$B$8^2)*$B$2+Inputs!$B$8*SQRT($B$2)*MC_Shocks!U361)</f>
        <v>617.675242389541</v>
      </c>
      <c r="X364" s="0" t="n">
        <f aca="false">W364*EXP((Inputs!$B$6-Inputs!$B$7-0.5*Inputs!$B$8^2)*$B$2+Inputs!$B$8*SQRT($B$2)*MC_Shocks!V361)</f>
        <v>620.844642145725</v>
      </c>
      <c r="Y364" s="0" t="n">
        <f aca="false">X364*EXP((Inputs!$B$6-Inputs!$B$7-0.5*Inputs!$B$8^2)*$B$2+Inputs!$B$8*SQRT($B$2)*MC_Shocks!W361)</f>
        <v>621.379992383261</v>
      </c>
      <c r="Z364" s="0" t="n">
        <f aca="false">Y364*EXP((Inputs!$B$6-Inputs!$B$7-0.5*Inputs!$B$8^2)*$B$2+Inputs!$B$8*SQRT($B$2)*MC_Shocks!X361)</f>
        <v>616.475249088914</v>
      </c>
      <c r="AA364" s="0" t="n">
        <f aca="false">Z364*EXP((Inputs!$B$6-Inputs!$B$7-0.5*Inputs!$B$8^2)*$B$2+Inputs!$B$8*SQRT($B$2)*MC_Shocks!Y361)</f>
        <v>599.51239208123</v>
      </c>
      <c r="AB364" s="0" t="n">
        <f aca="false">AA364*EXP((Inputs!$B$6-Inputs!$B$7-0.5*Inputs!$B$8^2)*$B$2+Inputs!$B$8*SQRT($B$2)*MC_Shocks!Z361)</f>
        <v>605.517482320597</v>
      </c>
      <c r="AC364" s="0" t="n">
        <f aca="false">AB364*EXP((Inputs!$B$6-Inputs!$B$7-0.5*Inputs!$B$8^2)*$B$2+Inputs!$B$8*SQRT($B$2)*MC_Shocks!AA361)</f>
        <v>603.4174833873</v>
      </c>
      <c r="AD364" s="0" t="n">
        <f aca="false">AC364*EXP((Inputs!$B$6-Inputs!$B$7-0.5*Inputs!$B$8^2)*$B$2+Inputs!$B$8*SQRT($B$2)*MC_Shocks!AB361)</f>
        <v>606.871221872044</v>
      </c>
      <c r="AE364" s="0" t="n">
        <f aca="false">AD364*EXP((Inputs!$B$6-Inputs!$B$7-0.5*Inputs!$B$8^2)*$B$2+Inputs!$B$8*SQRT($B$2)*MC_Shocks!AC361)</f>
        <v>609.528156343337</v>
      </c>
      <c r="AF364" s="0" t="n">
        <f aca="false">AE364*EXP((Inputs!$B$6-Inputs!$B$7-0.5*Inputs!$B$8^2)*$B$2+Inputs!$B$8*SQRT($B$2)*MC_Shocks!AD361)</f>
        <v>613.078437938812</v>
      </c>
      <c r="AG364" s="0" t="n">
        <f aca="false">AF364*EXP((Inputs!$B$6-Inputs!$B$7-0.5*Inputs!$B$8^2)*$B$2+Inputs!$B$8*SQRT($B$2)*MC_Shocks!AE361)</f>
        <v>618.635960039651</v>
      </c>
      <c r="AH364" s="0" t="n">
        <f aca="false">AG364*EXP((Inputs!$B$6-Inputs!$B$7-0.5*Inputs!$B$8^2)*$B$2+Inputs!$B$8*SQRT($B$2)*MC_Shocks!AF361)</f>
        <v>618.897011724105</v>
      </c>
      <c r="AI364" s="0" t="n">
        <f aca="false">AH364*EXP((Inputs!$B$6-Inputs!$B$7-0.5*Inputs!$B$8^2)*$B$2+Inputs!$B$8*SQRT($B$2)*MC_Shocks!AG361)</f>
        <v>626.237931005555</v>
      </c>
      <c r="AJ364" s="0" t="n">
        <f aca="false">AI364*EXP((Inputs!$B$6-Inputs!$B$7-0.5*Inputs!$B$8^2)*$B$2+Inputs!$B$8*SQRT($B$2)*MC_Shocks!AH361)</f>
        <v>621.610518522412</v>
      </c>
      <c r="AK364" s="0" t="n">
        <f aca="false">AJ364*EXP((Inputs!$B$6-Inputs!$B$7-0.5*Inputs!$B$8^2)*$B$2+Inputs!$B$8*SQRT($B$2)*MC_Shocks!AI361)</f>
        <v>621.397958835846</v>
      </c>
      <c r="AL364" s="0" t="n">
        <f aca="false">AK364*EXP((Inputs!$B$6-Inputs!$B$7-0.5*Inputs!$B$8^2)*$B$2+Inputs!$B$8*SQRT($B$2)*MC_Shocks!AJ361)</f>
        <v>619.377461800696</v>
      </c>
      <c r="AM364" s="0" t="n">
        <f aca="false">AL364*EXP((Inputs!$B$6-Inputs!$B$7-0.5*Inputs!$B$8^2)*$B$2+Inputs!$B$8*SQRT($B$2)*MC_Shocks!AK361)</f>
        <v>621.730962822519</v>
      </c>
      <c r="AN364" s="0" t="n">
        <f aca="false">AM364*EXP((Inputs!$B$6-Inputs!$B$7-0.5*Inputs!$B$8^2)*$B$2+Inputs!$B$8*SQRT($B$2)*MC_Shocks!AL361)</f>
        <v>623.60353490403</v>
      </c>
      <c r="AO364" s="0" t="n">
        <f aca="false">AN364*EXP((Inputs!$B$6-Inputs!$B$7-0.5*Inputs!$B$8^2)*$B$2+Inputs!$B$8*SQRT($B$2)*MC_Shocks!AM361)</f>
        <v>622.241263012022</v>
      </c>
      <c r="AP364" s="0" t="n">
        <f aca="false">AO364*EXP((Inputs!$B$6-Inputs!$B$7-0.5*Inputs!$B$8^2)*$B$2+Inputs!$B$8*SQRT($B$2)*MC_Shocks!AN361)</f>
        <v>628.073122097358</v>
      </c>
      <c r="AQ364" s="0" t="n">
        <f aca="false">AP364*EXP((Inputs!$B$6-Inputs!$B$7-0.5*Inputs!$B$8^2)*$B$2+Inputs!$B$8*SQRT($B$2)*MC_Shocks!AO361)</f>
        <v>629.9187532755</v>
      </c>
      <c r="AR364" s="0" t="n">
        <f aca="false">AQ364*EXP((Inputs!$B$6-Inputs!$B$7-0.5*Inputs!$B$8^2)*$B$2+Inputs!$B$8*SQRT($B$2)*MC_Shocks!AP361)</f>
        <v>634.288853895875</v>
      </c>
      <c r="AS364" s="0" t="n">
        <f aca="false">AR364*EXP((Inputs!$B$6-Inputs!$B$7-0.5*Inputs!$B$8^2)*$B$2+Inputs!$B$8*SQRT($B$2)*MC_Shocks!AQ361)</f>
        <v>638.846132732188</v>
      </c>
      <c r="AT364" s="0" t="n">
        <f aca="false">AS364*EXP((Inputs!$B$6-Inputs!$B$7-0.5*Inputs!$B$8^2)*$B$2+Inputs!$B$8*SQRT($B$2)*MC_Shocks!AR361)</f>
        <v>649.689933498959</v>
      </c>
      <c r="AU364" s="0" t="n">
        <f aca="false">AT364*EXP((Inputs!$B$6-Inputs!$B$7-0.5*Inputs!$B$8^2)*$B$2+Inputs!$B$8*SQRT($B$2)*MC_Shocks!AS361)</f>
        <v>642.884271440537</v>
      </c>
      <c r="AV364" s="0" t="n">
        <f aca="false">AU364*EXP((Inputs!$B$6-Inputs!$B$7-0.5*Inputs!$B$8^2)*$B$2+Inputs!$B$8*SQRT($B$2)*MC_Shocks!AT361)</f>
        <v>646.45613030621</v>
      </c>
      <c r="AW364" s="0" t="n">
        <f aca="false">AV364*EXP((Inputs!$B$6-Inputs!$B$7-0.5*Inputs!$B$8^2)*$B$2+Inputs!$B$8*SQRT($B$2)*MC_Shocks!AU361)</f>
        <v>640.577843551739</v>
      </c>
      <c r="AX364" s="0" t="n">
        <f aca="false">AW364*EXP((Inputs!$B$6-Inputs!$B$7-0.5*Inputs!$B$8^2)*$B$2+Inputs!$B$8*SQRT($B$2)*MC_Shocks!AV361)</f>
        <v>635.229460974822</v>
      </c>
      <c r="AY364" s="0" t="n">
        <f aca="false">AX364*EXP((Inputs!$B$6-Inputs!$B$7-0.5*Inputs!$B$8^2)*$B$2+Inputs!$B$8*SQRT($B$2)*MC_Shocks!AW361)</f>
        <v>641.803641595538</v>
      </c>
      <c r="AZ364" s="0" t="n">
        <f aca="false">AY364*EXP((Inputs!$B$6-Inputs!$B$7-0.5*Inputs!$B$8^2)*$B$2+Inputs!$B$8*SQRT($B$2)*MC_Shocks!AX361)</f>
        <v>647.430242561443</v>
      </c>
      <c r="BA364" s="0" t="n">
        <f aca="false">AZ364*EXP((Inputs!$B$6-Inputs!$B$7-0.5*Inputs!$B$8^2)*$B$2+Inputs!$B$8*SQRT($B$2)*MC_Shocks!AY361)</f>
        <v>634.471907986707</v>
      </c>
      <c r="BB364" s="0" t="n">
        <f aca="false">BA364*EXP((Inputs!$B$6-Inputs!$B$7-0.5*Inputs!$B$8^2)*$B$2+Inputs!$B$8*SQRT($B$2)*MC_Shocks!AZ361)</f>
        <v>625.779024302009</v>
      </c>
      <c r="BC364" s="0" t="n">
        <f aca="false">BB364*EXP((Inputs!$B$6-Inputs!$B$7-0.5*Inputs!$B$8^2)*$B$2+Inputs!$B$8*SQRT($B$2)*MC_Shocks!BA361)</f>
        <v>625.994556460195</v>
      </c>
      <c r="BD364" s="0" t="n">
        <f aca="false">BC364*EXP((Inputs!$B$6-Inputs!$B$7-0.5*Inputs!$B$8^2)*$B$2+Inputs!$B$8*SQRT($B$2)*MC_Shocks!BB361)</f>
        <v>624.776678957625</v>
      </c>
      <c r="BE364" s="0" t="n">
        <f aca="false">BD364*EXP((Inputs!$B$6-Inputs!$B$7-0.5*Inputs!$B$8^2)*$B$2+Inputs!$B$8*SQRT($B$2)*MC_Shocks!BC361)</f>
        <v>627.970430288821</v>
      </c>
      <c r="BF364" s="0" t="n">
        <f aca="false">BE364*EXP((Inputs!$B$6-Inputs!$B$7-0.5*Inputs!$B$8^2)*$B$2+Inputs!$B$8*SQRT($B$2)*MC_Shocks!BD361)</f>
        <v>625.879318356011</v>
      </c>
      <c r="BG364" s="0" t="n">
        <f aca="false">BF364*EXP((Inputs!$B$6-Inputs!$B$7-0.5*Inputs!$B$8^2)*$B$2+Inputs!$B$8*SQRT($B$2)*MC_Shocks!BE361)</f>
        <v>629.509707344106</v>
      </c>
      <c r="BH364" s="0" t="n">
        <f aca="false">BG364*EXP((Inputs!$B$6-Inputs!$B$7-0.5*Inputs!$B$8^2)*$B$2+Inputs!$B$8*SQRT($B$2)*MC_Shocks!BF361)</f>
        <v>639.801636226026</v>
      </c>
      <c r="BI364" s="0" t="n">
        <f aca="false">BH364*EXP((Inputs!$B$6-Inputs!$B$7-0.5*Inputs!$B$8^2)*$B$2+Inputs!$B$8*SQRT($B$2)*MC_Shocks!BG361)</f>
        <v>646.605494718686</v>
      </c>
      <c r="BJ364" s="0" t="n">
        <f aca="false">BI364*EXP((Inputs!$B$6-Inputs!$B$7-0.5*Inputs!$B$8^2)*$B$2+Inputs!$B$8*SQRT($B$2)*MC_Shocks!BH361)</f>
        <v>646.558294091798</v>
      </c>
      <c r="BK364" s="0" t="n">
        <f aca="false">BJ364*EXP((Inputs!$B$6-Inputs!$B$7-0.5*Inputs!$B$8^2)*$B$2+Inputs!$B$8*SQRT($B$2)*MC_Shocks!BI361)</f>
        <v>652.44732166094</v>
      </c>
      <c r="BL364" s="0" t="n">
        <f aca="false">BK364*EXP((Inputs!$B$6-Inputs!$B$7-0.5*Inputs!$B$8^2)*$B$2+Inputs!$B$8*SQRT($B$2)*MC_Shocks!BJ361)</f>
        <v>652.857211562546</v>
      </c>
      <c r="BM364" s="0" t="n">
        <f aca="false">BL364*EXP((Inputs!$B$6-Inputs!$B$7-0.5*Inputs!$B$8^2)*$B$2+Inputs!$B$8*SQRT($B$2)*MC_Shocks!BK361)</f>
        <v>658.508883683961</v>
      </c>
      <c r="BN364" s="0" t="n">
        <f aca="false">AVERAGE(C364:BM364)</f>
        <v>619.979326228401</v>
      </c>
      <c r="BO364" s="0" t="n">
        <f aca="false">MAX(B364:BM364)</f>
        <v>658.508883683961</v>
      </c>
      <c r="BP364" s="0" t="n">
        <f aca="false">MAX(BM364-Inputs!$B$4,0)</f>
        <v>83.5088836839611</v>
      </c>
      <c r="BQ364" s="0" t="n">
        <f aca="false">MAX(Inputs!$B$4-BM364,0)</f>
        <v>0</v>
      </c>
      <c r="BR364" s="0" t="n">
        <f aca="false">MAX(BN364-Inputs!$B$4,0)</f>
        <v>44.9793262284007</v>
      </c>
      <c r="BS364" s="0" t="n">
        <f aca="false">IF(BO364&gt;=Inputs!$B$9,0,MAX(BM364-Inputs!$B$4,0))</f>
        <v>0</v>
      </c>
    </row>
    <row r="365" customFormat="false" ht="15" hidden="false" customHeight="false" outlineLevel="0" collapsed="false">
      <c r="A365" s="0" t="n">
        <v>361</v>
      </c>
      <c r="B365" s="0" t="n">
        <f aca="false">Inputs!$B$3</f>
        <v>574.788024902344</v>
      </c>
      <c r="C365" s="0" t="n">
        <f aca="false">B365*EXP((Inputs!$B$6-Inputs!$B$7-0.5*Inputs!$B$8^2)*$B$2+Inputs!$B$8*SQRT($B$2)*MC_Shocks!A362)</f>
        <v>578.421031293496</v>
      </c>
      <c r="D365" s="0" t="n">
        <f aca="false">C365*EXP((Inputs!$B$6-Inputs!$B$7-0.5*Inputs!$B$8^2)*$B$2+Inputs!$B$8*SQRT($B$2)*MC_Shocks!B362)</f>
        <v>574.573618091161</v>
      </c>
      <c r="E365" s="0" t="n">
        <f aca="false">D365*EXP((Inputs!$B$6-Inputs!$B$7-0.5*Inputs!$B$8^2)*$B$2+Inputs!$B$8*SQRT($B$2)*MC_Shocks!C362)</f>
        <v>573.500785459898</v>
      </c>
      <c r="F365" s="0" t="n">
        <f aca="false">E365*EXP((Inputs!$B$6-Inputs!$B$7-0.5*Inputs!$B$8^2)*$B$2+Inputs!$B$8*SQRT($B$2)*MC_Shocks!D362)</f>
        <v>573.598859722275</v>
      </c>
      <c r="G365" s="0" t="n">
        <f aca="false">F365*EXP((Inputs!$B$6-Inputs!$B$7-0.5*Inputs!$B$8^2)*$B$2+Inputs!$B$8*SQRT($B$2)*MC_Shocks!E362)</f>
        <v>569.666921716644</v>
      </c>
      <c r="H365" s="0" t="n">
        <f aca="false">G365*EXP((Inputs!$B$6-Inputs!$B$7-0.5*Inputs!$B$8^2)*$B$2+Inputs!$B$8*SQRT($B$2)*MC_Shocks!F362)</f>
        <v>567.552650159131</v>
      </c>
      <c r="I365" s="0" t="n">
        <f aca="false">H365*EXP((Inputs!$B$6-Inputs!$B$7-0.5*Inputs!$B$8^2)*$B$2+Inputs!$B$8*SQRT($B$2)*MC_Shocks!G362)</f>
        <v>561.129837552786</v>
      </c>
      <c r="J365" s="0" t="n">
        <f aca="false">I365*EXP((Inputs!$B$6-Inputs!$B$7-0.5*Inputs!$B$8^2)*$B$2+Inputs!$B$8*SQRT($B$2)*MC_Shocks!H362)</f>
        <v>563.233729193448</v>
      </c>
      <c r="K365" s="0" t="n">
        <f aca="false">J365*EXP((Inputs!$B$6-Inputs!$B$7-0.5*Inputs!$B$8^2)*$B$2+Inputs!$B$8*SQRT($B$2)*MC_Shocks!I362)</f>
        <v>565.209973584288</v>
      </c>
      <c r="L365" s="0" t="n">
        <f aca="false">K365*EXP((Inputs!$B$6-Inputs!$B$7-0.5*Inputs!$B$8^2)*$B$2+Inputs!$B$8*SQRT($B$2)*MC_Shocks!J362)</f>
        <v>571.127954805388</v>
      </c>
      <c r="M365" s="0" t="n">
        <f aca="false">L365*EXP((Inputs!$B$6-Inputs!$B$7-0.5*Inputs!$B$8^2)*$B$2+Inputs!$B$8*SQRT($B$2)*MC_Shocks!K362)</f>
        <v>573.128923355294</v>
      </c>
      <c r="N365" s="0" t="n">
        <f aca="false">M365*EXP((Inputs!$B$6-Inputs!$B$7-0.5*Inputs!$B$8^2)*$B$2+Inputs!$B$8*SQRT($B$2)*MC_Shocks!L362)</f>
        <v>568.812886785487</v>
      </c>
      <c r="O365" s="0" t="n">
        <f aca="false">N365*EXP((Inputs!$B$6-Inputs!$B$7-0.5*Inputs!$B$8^2)*$B$2+Inputs!$B$8*SQRT($B$2)*MC_Shocks!M362)</f>
        <v>563.03011274835</v>
      </c>
      <c r="P365" s="0" t="n">
        <f aca="false">O365*EXP((Inputs!$B$6-Inputs!$B$7-0.5*Inputs!$B$8^2)*$B$2+Inputs!$B$8*SQRT($B$2)*MC_Shocks!N362)</f>
        <v>558.809918701754</v>
      </c>
      <c r="Q365" s="0" t="n">
        <f aca="false">P365*EXP((Inputs!$B$6-Inputs!$B$7-0.5*Inputs!$B$8^2)*$B$2+Inputs!$B$8*SQRT($B$2)*MC_Shocks!O362)</f>
        <v>566.87394456172</v>
      </c>
      <c r="R365" s="0" t="n">
        <f aca="false">Q365*EXP((Inputs!$B$6-Inputs!$B$7-0.5*Inputs!$B$8^2)*$B$2+Inputs!$B$8*SQRT($B$2)*MC_Shocks!P362)</f>
        <v>562.076936393298</v>
      </c>
      <c r="S365" s="0" t="n">
        <f aca="false">R365*EXP((Inputs!$B$6-Inputs!$B$7-0.5*Inputs!$B$8^2)*$B$2+Inputs!$B$8*SQRT($B$2)*MC_Shocks!Q362)</f>
        <v>570.38864523898</v>
      </c>
      <c r="T365" s="0" t="n">
        <f aca="false">S365*EXP((Inputs!$B$6-Inputs!$B$7-0.5*Inputs!$B$8^2)*$B$2+Inputs!$B$8*SQRT($B$2)*MC_Shocks!R362)</f>
        <v>566.392646978277</v>
      </c>
      <c r="U365" s="0" t="n">
        <f aca="false">T365*EXP((Inputs!$B$6-Inputs!$B$7-0.5*Inputs!$B$8^2)*$B$2+Inputs!$B$8*SQRT($B$2)*MC_Shocks!S362)</f>
        <v>568.101163877218</v>
      </c>
      <c r="V365" s="0" t="n">
        <f aca="false">U365*EXP((Inputs!$B$6-Inputs!$B$7-0.5*Inputs!$B$8^2)*$B$2+Inputs!$B$8*SQRT($B$2)*MC_Shocks!T362)</f>
        <v>564.997138554572</v>
      </c>
      <c r="W365" s="0" t="n">
        <f aca="false">V365*EXP((Inputs!$B$6-Inputs!$B$7-0.5*Inputs!$B$8^2)*$B$2+Inputs!$B$8*SQRT($B$2)*MC_Shocks!U362)</f>
        <v>571.054844580735</v>
      </c>
      <c r="X365" s="0" t="n">
        <f aca="false">W365*EXP((Inputs!$B$6-Inputs!$B$7-0.5*Inputs!$B$8^2)*$B$2+Inputs!$B$8*SQRT($B$2)*MC_Shocks!V362)</f>
        <v>565.827213831357</v>
      </c>
      <c r="Y365" s="0" t="n">
        <f aca="false">X365*EXP((Inputs!$B$6-Inputs!$B$7-0.5*Inputs!$B$8^2)*$B$2+Inputs!$B$8*SQRT($B$2)*MC_Shocks!W362)</f>
        <v>572.495383073548</v>
      </c>
      <c r="Z365" s="0" t="n">
        <f aca="false">Y365*EXP((Inputs!$B$6-Inputs!$B$7-0.5*Inputs!$B$8^2)*$B$2+Inputs!$B$8*SQRT($B$2)*MC_Shocks!X362)</f>
        <v>575.593582281987</v>
      </c>
      <c r="AA365" s="0" t="n">
        <f aca="false">Z365*EXP((Inputs!$B$6-Inputs!$B$7-0.5*Inputs!$B$8^2)*$B$2+Inputs!$B$8*SQRT($B$2)*MC_Shocks!Y362)</f>
        <v>580.223862435676</v>
      </c>
      <c r="AB365" s="0" t="n">
        <f aca="false">AA365*EXP((Inputs!$B$6-Inputs!$B$7-0.5*Inputs!$B$8^2)*$B$2+Inputs!$B$8*SQRT($B$2)*MC_Shocks!Z362)</f>
        <v>588.410597806417</v>
      </c>
      <c r="AC365" s="0" t="n">
        <f aca="false">AB365*EXP((Inputs!$B$6-Inputs!$B$7-0.5*Inputs!$B$8^2)*$B$2+Inputs!$B$8*SQRT($B$2)*MC_Shocks!AA362)</f>
        <v>588.024988240536</v>
      </c>
      <c r="AD365" s="0" t="n">
        <f aca="false">AC365*EXP((Inputs!$B$6-Inputs!$B$7-0.5*Inputs!$B$8^2)*$B$2+Inputs!$B$8*SQRT($B$2)*MC_Shocks!AB362)</f>
        <v>579.71472971109</v>
      </c>
      <c r="AE365" s="0" t="n">
        <f aca="false">AD365*EXP((Inputs!$B$6-Inputs!$B$7-0.5*Inputs!$B$8^2)*$B$2+Inputs!$B$8*SQRT($B$2)*MC_Shocks!AC362)</f>
        <v>567.632390780005</v>
      </c>
      <c r="AF365" s="0" t="n">
        <f aca="false">AE365*EXP((Inputs!$B$6-Inputs!$B$7-0.5*Inputs!$B$8^2)*$B$2+Inputs!$B$8*SQRT($B$2)*MC_Shocks!AD362)</f>
        <v>567.248571016302</v>
      </c>
      <c r="AG365" s="0" t="n">
        <f aca="false">AF365*EXP((Inputs!$B$6-Inputs!$B$7-0.5*Inputs!$B$8^2)*$B$2+Inputs!$B$8*SQRT($B$2)*MC_Shocks!AE362)</f>
        <v>562.298778656719</v>
      </c>
      <c r="AH365" s="0" t="n">
        <f aca="false">AG365*EXP((Inputs!$B$6-Inputs!$B$7-0.5*Inputs!$B$8^2)*$B$2+Inputs!$B$8*SQRT($B$2)*MC_Shocks!AF362)</f>
        <v>561.317373237849</v>
      </c>
      <c r="AI365" s="0" t="n">
        <f aca="false">AH365*EXP((Inputs!$B$6-Inputs!$B$7-0.5*Inputs!$B$8^2)*$B$2+Inputs!$B$8*SQRT($B$2)*MC_Shocks!AG362)</f>
        <v>559.153023096969</v>
      </c>
      <c r="AJ365" s="0" t="n">
        <f aca="false">AI365*EXP((Inputs!$B$6-Inputs!$B$7-0.5*Inputs!$B$8^2)*$B$2+Inputs!$B$8*SQRT($B$2)*MC_Shocks!AH362)</f>
        <v>560.725656278252</v>
      </c>
      <c r="AK365" s="0" t="n">
        <f aca="false">AJ365*EXP((Inputs!$B$6-Inputs!$B$7-0.5*Inputs!$B$8^2)*$B$2+Inputs!$B$8*SQRT($B$2)*MC_Shocks!AI362)</f>
        <v>559.911395979986</v>
      </c>
      <c r="AL365" s="0" t="n">
        <f aca="false">AK365*EXP((Inputs!$B$6-Inputs!$B$7-0.5*Inputs!$B$8^2)*$B$2+Inputs!$B$8*SQRT($B$2)*MC_Shocks!AJ362)</f>
        <v>557.581722408156</v>
      </c>
      <c r="AM365" s="0" t="n">
        <f aca="false">AL365*EXP((Inputs!$B$6-Inputs!$B$7-0.5*Inputs!$B$8^2)*$B$2+Inputs!$B$8*SQRT($B$2)*MC_Shocks!AK362)</f>
        <v>560.199127891793</v>
      </c>
      <c r="AN365" s="0" t="n">
        <f aca="false">AM365*EXP((Inputs!$B$6-Inputs!$B$7-0.5*Inputs!$B$8^2)*$B$2+Inputs!$B$8*SQRT($B$2)*MC_Shocks!AL362)</f>
        <v>560.59649866431</v>
      </c>
      <c r="AO365" s="0" t="n">
        <f aca="false">AN365*EXP((Inputs!$B$6-Inputs!$B$7-0.5*Inputs!$B$8^2)*$B$2+Inputs!$B$8*SQRT($B$2)*MC_Shocks!AM362)</f>
        <v>560.909315545782</v>
      </c>
      <c r="AP365" s="0" t="n">
        <f aca="false">AO365*EXP((Inputs!$B$6-Inputs!$B$7-0.5*Inputs!$B$8^2)*$B$2+Inputs!$B$8*SQRT($B$2)*MC_Shocks!AN362)</f>
        <v>557.296685444237</v>
      </c>
      <c r="AQ365" s="0" t="n">
        <f aca="false">AP365*EXP((Inputs!$B$6-Inputs!$B$7-0.5*Inputs!$B$8^2)*$B$2+Inputs!$B$8*SQRT($B$2)*MC_Shocks!AO362)</f>
        <v>562.082629333763</v>
      </c>
      <c r="AR365" s="0" t="n">
        <f aca="false">AQ365*EXP((Inputs!$B$6-Inputs!$B$7-0.5*Inputs!$B$8^2)*$B$2+Inputs!$B$8*SQRT($B$2)*MC_Shocks!AP362)</f>
        <v>562.365546136615</v>
      </c>
      <c r="AS365" s="0" t="n">
        <f aca="false">AR365*EXP((Inputs!$B$6-Inputs!$B$7-0.5*Inputs!$B$8^2)*$B$2+Inputs!$B$8*SQRT($B$2)*MC_Shocks!AQ362)</f>
        <v>553.952276397822</v>
      </c>
      <c r="AT365" s="0" t="n">
        <f aca="false">AS365*EXP((Inputs!$B$6-Inputs!$B$7-0.5*Inputs!$B$8^2)*$B$2+Inputs!$B$8*SQRT($B$2)*MC_Shocks!AR362)</f>
        <v>548.912157029349</v>
      </c>
      <c r="AU365" s="0" t="n">
        <f aca="false">AT365*EXP((Inputs!$B$6-Inputs!$B$7-0.5*Inputs!$B$8^2)*$B$2+Inputs!$B$8*SQRT($B$2)*MC_Shocks!AS362)</f>
        <v>543.11971555047</v>
      </c>
      <c r="AV365" s="0" t="n">
        <f aca="false">AU365*EXP((Inputs!$B$6-Inputs!$B$7-0.5*Inputs!$B$8^2)*$B$2+Inputs!$B$8*SQRT($B$2)*MC_Shocks!AT362)</f>
        <v>543.065683736294</v>
      </c>
      <c r="AW365" s="0" t="n">
        <f aca="false">AV365*EXP((Inputs!$B$6-Inputs!$B$7-0.5*Inputs!$B$8^2)*$B$2+Inputs!$B$8*SQRT($B$2)*MC_Shocks!AU362)</f>
        <v>541.735645599438</v>
      </c>
      <c r="AX365" s="0" t="n">
        <f aca="false">AW365*EXP((Inputs!$B$6-Inputs!$B$7-0.5*Inputs!$B$8^2)*$B$2+Inputs!$B$8*SQRT($B$2)*MC_Shocks!AV362)</f>
        <v>537.496243436264</v>
      </c>
      <c r="AY365" s="0" t="n">
        <f aca="false">AX365*EXP((Inputs!$B$6-Inputs!$B$7-0.5*Inputs!$B$8^2)*$B$2+Inputs!$B$8*SQRT($B$2)*MC_Shocks!AW362)</f>
        <v>530.934495239403</v>
      </c>
      <c r="AZ365" s="0" t="n">
        <f aca="false">AY365*EXP((Inputs!$B$6-Inputs!$B$7-0.5*Inputs!$B$8^2)*$B$2+Inputs!$B$8*SQRT($B$2)*MC_Shocks!AX362)</f>
        <v>539.269243321137</v>
      </c>
      <c r="BA365" s="0" t="n">
        <f aca="false">AZ365*EXP((Inputs!$B$6-Inputs!$B$7-0.5*Inputs!$B$8^2)*$B$2+Inputs!$B$8*SQRT($B$2)*MC_Shocks!AY362)</f>
        <v>544.977572397834</v>
      </c>
      <c r="BB365" s="0" t="n">
        <f aca="false">BA365*EXP((Inputs!$B$6-Inputs!$B$7-0.5*Inputs!$B$8^2)*$B$2+Inputs!$B$8*SQRT($B$2)*MC_Shocks!AZ362)</f>
        <v>539.396650498136</v>
      </c>
      <c r="BC365" s="0" t="n">
        <f aca="false">BB365*EXP((Inputs!$B$6-Inputs!$B$7-0.5*Inputs!$B$8^2)*$B$2+Inputs!$B$8*SQRT($B$2)*MC_Shocks!BA362)</f>
        <v>540.633760083041</v>
      </c>
      <c r="BD365" s="0" t="n">
        <f aca="false">BC365*EXP((Inputs!$B$6-Inputs!$B$7-0.5*Inputs!$B$8^2)*$B$2+Inputs!$B$8*SQRT($B$2)*MC_Shocks!BB362)</f>
        <v>543.573615071977</v>
      </c>
      <c r="BE365" s="0" t="n">
        <f aca="false">BD365*EXP((Inputs!$B$6-Inputs!$B$7-0.5*Inputs!$B$8^2)*$B$2+Inputs!$B$8*SQRT($B$2)*MC_Shocks!BC362)</f>
        <v>549.060525142131</v>
      </c>
      <c r="BF365" s="0" t="n">
        <f aca="false">BE365*EXP((Inputs!$B$6-Inputs!$B$7-0.5*Inputs!$B$8^2)*$B$2+Inputs!$B$8*SQRT($B$2)*MC_Shocks!BD362)</f>
        <v>551.53535032664</v>
      </c>
      <c r="BG365" s="0" t="n">
        <f aca="false">BF365*EXP((Inputs!$B$6-Inputs!$B$7-0.5*Inputs!$B$8^2)*$B$2+Inputs!$B$8*SQRT($B$2)*MC_Shocks!BE362)</f>
        <v>557.75801512362</v>
      </c>
      <c r="BH365" s="0" t="n">
        <f aca="false">BG365*EXP((Inputs!$B$6-Inputs!$B$7-0.5*Inputs!$B$8^2)*$B$2+Inputs!$B$8*SQRT($B$2)*MC_Shocks!BF362)</f>
        <v>548.633676080761</v>
      </c>
      <c r="BI365" s="0" t="n">
        <f aca="false">BH365*EXP((Inputs!$B$6-Inputs!$B$7-0.5*Inputs!$B$8^2)*$B$2+Inputs!$B$8*SQRT($B$2)*MC_Shocks!BG362)</f>
        <v>548.78309598022</v>
      </c>
      <c r="BJ365" s="0" t="n">
        <f aca="false">BI365*EXP((Inputs!$B$6-Inputs!$B$7-0.5*Inputs!$B$8^2)*$B$2+Inputs!$B$8*SQRT($B$2)*MC_Shocks!BH362)</f>
        <v>549.087231909464</v>
      </c>
      <c r="BK365" s="0" t="n">
        <f aca="false">BJ365*EXP((Inputs!$B$6-Inputs!$B$7-0.5*Inputs!$B$8^2)*$B$2+Inputs!$B$8*SQRT($B$2)*MC_Shocks!BI362)</f>
        <v>546.58315741365</v>
      </c>
      <c r="BL365" s="0" t="n">
        <f aca="false">BK365*EXP((Inputs!$B$6-Inputs!$B$7-0.5*Inputs!$B$8^2)*$B$2+Inputs!$B$8*SQRT($B$2)*MC_Shocks!BJ362)</f>
        <v>542.477462455109</v>
      </c>
      <c r="BM365" s="0" t="n">
        <f aca="false">BL365*EXP((Inputs!$B$6-Inputs!$B$7-0.5*Inputs!$B$8^2)*$B$2+Inputs!$B$8*SQRT($B$2)*MC_Shocks!BK362)</f>
        <v>538.472902269268</v>
      </c>
      <c r="BN365" s="0" t="n">
        <f aca="false">AVERAGE(C365:BM365)</f>
        <v>560.011905877263</v>
      </c>
      <c r="BO365" s="0" t="n">
        <f aca="false">MAX(B365:BM365)</f>
        <v>588.410597806417</v>
      </c>
      <c r="BP365" s="0" t="n">
        <f aca="false">MAX(BM365-Inputs!$B$4,0)</f>
        <v>0</v>
      </c>
      <c r="BQ365" s="0" t="n">
        <f aca="false">MAX(Inputs!$B$4-BM365,0)</f>
        <v>36.5270977307325</v>
      </c>
      <c r="BR365" s="0" t="n">
        <f aca="false">MAX(BN365-Inputs!$B$4,0)</f>
        <v>0</v>
      </c>
      <c r="BS365" s="0" t="n">
        <f aca="false">IF(BO365&gt;=Inputs!$B$9,0,MAX(BM365-Inputs!$B$4,0))</f>
        <v>0</v>
      </c>
    </row>
    <row r="366" customFormat="false" ht="15" hidden="false" customHeight="false" outlineLevel="0" collapsed="false">
      <c r="A366" s="0" t="n">
        <v>362</v>
      </c>
      <c r="B366" s="0" t="n">
        <f aca="false">Inputs!$B$3</f>
        <v>574.788024902344</v>
      </c>
      <c r="C366" s="0" t="n">
        <f aca="false">B366*EXP((Inputs!$B$6-Inputs!$B$7-0.5*Inputs!$B$8^2)*$B$2+Inputs!$B$8*SQRT($B$2)*MC_Shocks!A363)</f>
        <v>569.96710418729</v>
      </c>
      <c r="D366" s="0" t="n">
        <f aca="false">C366*EXP((Inputs!$B$6-Inputs!$B$7-0.5*Inputs!$B$8^2)*$B$2+Inputs!$B$8*SQRT($B$2)*MC_Shocks!B363)</f>
        <v>572.880674490799</v>
      </c>
      <c r="E366" s="0" t="n">
        <f aca="false">D366*EXP((Inputs!$B$6-Inputs!$B$7-0.5*Inputs!$B$8^2)*$B$2+Inputs!$B$8*SQRT($B$2)*MC_Shocks!C363)</f>
        <v>574.290141451659</v>
      </c>
      <c r="F366" s="0" t="n">
        <f aca="false">E366*EXP((Inputs!$B$6-Inputs!$B$7-0.5*Inputs!$B$8^2)*$B$2+Inputs!$B$8*SQRT($B$2)*MC_Shocks!D363)</f>
        <v>570.851080620742</v>
      </c>
      <c r="G366" s="0" t="n">
        <f aca="false">F366*EXP((Inputs!$B$6-Inputs!$B$7-0.5*Inputs!$B$8^2)*$B$2+Inputs!$B$8*SQRT($B$2)*MC_Shocks!E363)</f>
        <v>573.298461134613</v>
      </c>
      <c r="H366" s="0" t="n">
        <f aca="false">G366*EXP((Inputs!$B$6-Inputs!$B$7-0.5*Inputs!$B$8^2)*$B$2+Inputs!$B$8*SQRT($B$2)*MC_Shocks!F363)</f>
        <v>573.375769010062</v>
      </c>
      <c r="I366" s="0" t="n">
        <f aca="false">H366*EXP((Inputs!$B$6-Inputs!$B$7-0.5*Inputs!$B$8^2)*$B$2+Inputs!$B$8*SQRT($B$2)*MC_Shocks!G363)</f>
        <v>571.618747868247</v>
      </c>
      <c r="J366" s="0" t="n">
        <f aca="false">I366*EXP((Inputs!$B$6-Inputs!$B$7-0.5*Inputs!$B$8^2)*$B$2+Inputs!$B$8*SQRT($B$2)*MC_Shocks!H363)</f>
        <v>568.122877835997</v>
      </c>
      <c r="K366" s="0" t="n">
        <f aca="false">J366*EXP((Inputs!$B$6-Inputs!$B$7-0.5*Inputs!$B$8^2)*$B$2+Inputs!$B$8*SQRT($B$2)*MC_Shocks!I363)</f>
        <v>576.245814514791</v>
      </c>
      <c r="L366" s="0" t="n">
        <f aca="false">K366*EXP((Inputs!$B$6-Inputs!$B$7-0.5*Inputs!$B$8^2)*$B$2+Inputs!$B$8*SQRT($B$2)*MC_Shocks!J363)</f>
        <v>573.041768992855</v>
      </c>
      <c r="M366" s="0" t="n">
        <f aca="false">L366*EXP((Inputs!$B$6-Inputs!$B$7-0.5*Inputs!$B$8^2)*$B$2+Inputs!$B$8*SQRT($B$2)*MC_Shocks!K363)</f>
        <v>574.159401587089</v>
      </c>
      <c r="N366" s="0" t="n">
        <f aca="false">M366*EXP((Inputs!$B$6-Inputs!$B$7-0.5*Inputs!$B$8^2)*$B$2+Inputs!$B$8*SQRT($B$2)*MC_Shocks!L363)</f>
        <v>570.999968323437</v>
      </c>
      <c r="O366" s="0" t="n">
        <f aca="false">N366*EXP((Inputs!$B$6-Inputs!$B$7-0.5*Inputs!$B$8^2)*$B$2+Inputs!$B$8*SQRT($B$2)*MC_Shocks!M363)</f>
        <v>567.545040709912</v>
      </c>
      <c r="P366" s="0" t="n">
        <f aca="false">O366*EXP((Inputs!$B$6-Inputs!$B$7-0.5*Inputs!$B$8^2)*$B$2+Inputs!$B$8*SQRT($B$2)*MC_Shocks!N363)</f>
        <v>560.404538646548</v>
      </c>
      <c r="Q366" s="0" t="n">
        <f aca="false">P366*EXP((Inputs!$B$6-Inputs!$B$7-0.5*Inputs!$B$8^2)*$B$2+Inputs!$B$8*SQRT($B$2)*MC_Shocks!O363)</f>
        <v>554.47202025905</v>
      </c>
      <c r="R366" s="0" t="n">
        <f aca="false">Q366*EXP((Inputs!$B$6-Inputs!$B$7-0.5*Inputs!$B$8^2)*$B$2+Inputs!$B$8*SQRT($B$2)*MC_Shocks!P363)</f>
        <v>548.632255811401</v>
      </c>
      <c r="S366" s="0" t="n">
        <f aca="false">R366*EXP((Inputs!$B$6-Inputs!$B$7-0.5*Inputs!$B$8^2)*$B$2+Inputs!$B$8*SQRT($B$2)*MC_Shocks!Q363)</f>
        <v>542.436007956597</v>
      </c>
      <c r="T366" s="0" t="n">
        <f aca="false">S366*EXP((Inputs!$B$6-Inputs!$B$7-0.5*Inputs!$B$8^2)*$B$2+Inputs!$B$8*SQRT($B$2)*MC_Shocks!R363)</f>
        <v>541.234667175846</v>
      </c>
      <c r="U366" s="0" t="n">
        <f aca="false">T366*EXP((Inputs!$B$6-Inputs!$B$7-0.5*Inputs!$B$8^2)*$B$2+Inputs!$B$8*SQRT($B$2)*MC_Shocks!S363)</f>
        <v>541.147537939238</v>
      </c>
      <c r="V366" s="0" t="n">
        <f aca="false">U366*EXP((Inputs!$B$6-Inputs!$B$7-0.5*Inputs!$B$8^2)*$B$2+Inputs!$B$8*SQRT($B$2)*MC_Shocks!T363)</f>
        <v>537.46425684604</v>
      </c>
      <c r="W366" s="0" t="n">
        <f aca="false">V366*EXP((Inputs!$B$6-Inputs!$B$7-0.5*Inputs!$B$8^2)*$B$2+Inputs!$B$8*SQRT($B$2)*MC_Shocks!U363)</f>
        <v>534.402348570417</v>
      </c>
      <c r="X366" s="0" t="n">
        <f aca="false">W366*EXP((Inputs!$B$6-Inputs!$B$7-0.5*Inputs!$B$8^2)*$B$2+Inputs!$B$8*SQRT($B$2)*MC_Shocks!V363)</f>
        <v>535.764744445498</v>
      </c>
      <c r="Y366" s="0" t="n">
        <f aca="false">X366*EXP((Inputs!$B$6-Inputs!$B$7-0.5*Inputs!$B$8^2)*$B$2+Inputs!$B$8*SQRT($B$2)*MC_Shocks!W363)</f>
        <v>534.097301289783</v>
      </c>
      <c r="Z366" s="0" t="n">
        <f aca="false">Y366*EXP((Inputs!$B$6-Inputs!$B$7-0.5*Inputs!$B$8^2)*$B$2+Inputs!$B$8*SQRT($B$2)*MC_Shocks!X363)</f>
        <v>534.296421360564</v>
      </c>
      <c r="AA366" s="0" t="n">
        <f aca="false">Z366*EXP((Inputs!$B$6-Inputs!$B$7-0.5*Inputs!$B$8^2)*$B$2+Inputs!$B$8*SQRT($B$2)*MC_Shocks!Y363)</f>
        <v>537.9788920537</v>
      </c>
      <c r="AB366" s="0" t="n">
        <f aca="false">AA366*EXP((Inputs!$B$6-Inputs!$B$7-0.5*Inputs!$B$8^2)*$B$2+Inputs!$B$8*SQRT($B$2)*MC_Shocks!Z363)</f>
        <v>532.549834062222</v>
      </c>
      <c r="AC366" s="0" t="n">
        <f aca="false">AB366*EXP((Inputs!$B$6-Inputs!$B$7-0.5*Inputs!$B$8^2)*$B$2+Inputs!$B$8*SQRT($B$2)*MC_Shocks!AA363)</f>
        <v>532.366899621133</v>
      </c>
      <c r="AD366" s="0" t="n">
        <f aca="false">AC366*EXP((Inputs!$B$6-Inputs!$B$7-0.5*Inputs!$B$8^2)*$B$2+Inputs!$B$8*SQRT($B$2)*MC_Shocks!AB363)</f>
        <v>523.83404053674</v>
      </c>
      <c r="AE366" s="0" t="n">
        <f aca="false">AD366*EXP((Inputs!$B$6-Inputs!$B$7-0.5*Inputs!$B$8^2)*$B$2+Inputs!$B$8*SQRT($B$2)*MC_Shocks!AC363)</f>
        <v>530.682658206327</v>
      </c>
      <c r="AF366" s="0" t="n">
        <f aca="false">AE366*EXP((Inputs!$B$6-Inputs!$B$7-0.5*Inputs!$B$8^2)*$B$2+Inputs!$B$8*SQRT($B$2)*MC_Shocks!AD363)</f>
        <v>533.082098941286</v>
      </c>
      <c r="AG366" s="0" t="n">
        <f aca="false">AF366*EXP((Inputs!$B$6-Inputs!$B$7-0.5*Inputs!$B$8^2)*$B$2+Inputs!$B$8*SQRT($B$2)*MC_Shocks!AE363)</f>
        <v>532.994363565994</v>
      </c>
      <c r="AH366" s="0" t="n">
        <f aca="false">AG366*EXP((Inputs!$B$6-Inputs!$B$7-0.5*Inputs!$B$8^2)*$B$2+Inputs!$B$8*SQRT($B$2)*MC_Shocks!AF363)</f>
        <v>528.256719667188</v>
      </c>
      <c r="AI366" s="0" t="n">
        <f aca="false">AH366*EXP((Inputs!$B$6-Inputs!$B$7-0.5*Inputs!$B$8^2)*$B$2+Inputs!$B$8*SQRT($B$2)*MC_Shocks!AG363)</f>
        <v>526.635010975895</v>
      </c>
      <c r="AJ366" s="0" t="n">
        <f aca="false">AI366*EXP((Inputs!$B$6-Inputs!$B$7-0.5*Inputs!$B$8^2)*$B$2+Inputs!$B$8*SQRT($B$2)*MC_Shocks!AH363)</f>
        <v>525.389078111099</v>
      </c>
      <c r="AK366" s="0" t="n">
        <f aca="false">AJ366*EXP((Inputs!$B$6-Inputs!$B$7-0.5*Inputs!$B$8^2)*$B$2+Inputs!$B$8*SQRT($B$2)*MC_Shocks!AI363)</f>
        <v>530.158467253064</v>
      </c>
      <c r="AL366" s="0" t="n">
        <f aca="false">AK366*EXP((Inputs!$B$6-Inputs!$B$7-0.5*Inputs!$B$8^2)*$B$2+Inputs!$B$8*SQRT($B$2)*MC_Shocks!AJ363)</f>
        <v>535.097115836611</v>
      </c>
      <c r="AM366" s="0" t="n">
        <f aca="false">AL366*EXP((Inputs!$B$6-Inputs!$B$7-0.5*Inputs!$B$8^2)*$B$2+Inputs!$B$8*SQRT($B$2)*MC_Shocks!AK363)</f>
        <v>533.780211978934</v>
      </c>
      <c r="AN366" s="0" t="n">
        <f aca="false">AM366*EXP((Inputs!$B$6-Inputs!$B$7-0.5*Inputs!$B$8^2)*$B$2+Inputs!$B$8*SQRT($B$2)*MC_Shocks!AL363)</f>
        <v>539.638728042115</v>
      </c>
      <c r="AO366" s="0" t="n">
        <f aca="false">AN366*EXP((Inputs!$B$6-Inputs!$B$7-0.5*Inputs!$B$8^2)*$B$2+Inputs!$B$8*SQRT($B$2)*MC_Shocks!AM363)</f>
        <v>541.971591941772</v>
      </c>
      <c r="AP366" s="0" t="n">
        <f aca="false">AO366*EXP((Inputs!$B$6-Inputs!$B$7-0.5*Inputs!$B$8^2)*$B$2+Inputs!$B$8*SQRT($B$2)*MC_Shocks!AN363)</f>
        <v>539.873124198429</v>
      </c>
      <c r="AQ366" s="0" t="n">
        <f aca="false">AP366*EXP((Inputs!$B$6-Inputs!$B$7-0.5*Inputs!$B$8^2)*$B$2+Inputs!$B$8*SQRT($B$2)*MC_Shocks!AO363)</f>
        <v>544.147976016271</v>
      </c>
      <c r="AR366" s="0" t="n">
        <f aca="false">AQ366*EXP((Inputs!$B$6-Inputs!$B$7-0.5*Inputs!$B$8^2)*$B$2+Inputs!$B$8*SQRT($B$2)*MC_Shocks!AP363)</f>
        <v>537.312749406309</v>
      </c>
      <c r="AS366" s="0" t="n">
        <f aca="false">AR366*EXP((Inputs!$B$6-Inputs!$B$7-0.5*Inputs!$B$8^2)*$B$2+Inputs!$B$8*SQRT($B$2)*MC_Shocks!AQ363)</f>
        <v>532.171185353056</v>
      </c>
      <c r="AT366" s="0" t="n">
        <f aca="false">AS366*EXP((Inputs!$B$6-Inputs!$B$7-0.5*Inputs!$B$8^2)*$B$2+Inputs!$B$8*SQRT($B$2)*MC_Shocks!AR363)</f>
        <v>538.897591591193</v>
      </c>
      <c r="AU366" s="0" t="n">
        <f aca="false">AT366*EXP((Inputs!$B$6-Inputs!$B$7-0.5*Inputs!$B$8^2)*$B$2+Inputs!$B$8*SQRT($B$2)*MC_Shocks!AS363)</f>
        <v>542.949518704517</v>
      </c>
      <c r="AV366" s="0" t="n">
        <f aca="false">AU366*EXP((Inputs!$B$6-Inputs!$B$7-0.5*Inputs!$B$8^2)*$B$2+Inputs!$B$8*SQRT($B$2)*MC_Shocks!AT363)</f>
        <v>552.936771439685</v>
      </c>
      <c r="AW366" s="0" t="n">
        <f aca="false">AV366*EXP((Inputs!$B$6-Inputs!$B$7-0.5*Inputs!$B$8^2)*$B$2+Inputs!$B$8*SQRT($B$2)*MC_Shocks!AU363)</f>
        <v>556.432712849675</v>
      </c>
      <c r="AX366" s="0" t="n">
        <f aca="false">AW366*EXP((Inputs!$B$6-Inputs!$B$7-0.5*Inputs!$B$8^2)*$B$2+Inputs!$B$8*SQRT($B$2)*MC_Shocks!AV363)</f>
        <v>553.112186541281</v>
      </c>
      <c r="AY366" s="0" t="n">
        <f aca="false">AX366*EXP((Inputs!$B$6-Inputs!$B$7-0.5*Inputs!$B$8^2)*$B$2+Inputs!$B$8*SQRT($B$2)*MC_Shocks!AW363)</f>
        <v>554.983614596973</v>
      </c>
      <c r="AZ366" s="0" t="n">
        <f aca="false">AY366*EXP((Inputs!$B$6-Inputs!$B$7-0.5*Inputs!$B$8^2)*$B$2+Inputs!$B$8*SQRT($B$2)*MC_Shocks!AX363)</f>
        <v>553.010744729396</v>
      </c>
      <c r="BA366" s="0" t="n">
        <f aca="false">AZ366*EXP((Inputs!$B$6-Inputs!$B$7-0.5*Inputs!$B$8^2)*$B$2+Inputs!$B$8*SQRT($B$2)*MC_Shocks!AY363)</f>
        <v>559.782534851381</v>
      </c>
      <c r="BB366" s="0" t="n">
        <f aca="false">BA366*EXP((Inputs!$B$6-Inputs!$B$7-0.5*Inputs!$B$8^2)*$B$2+Inputs!$B$8*SQRT($B$2)*MC_Shocks!AZ363)</f>
        <v>556.302604470838</v>
      </c>
      <c r="BC366" s="0" t="n">
        <f aca="false">BB366*EXP((Inputs!$B$6-Inputs!$B$7-0.5*Inputs!$B$8^2)*$B$2+Inputs!$B$8*SQRT($B$2)*MC_Shocks!BA363)</f>
        <v>558.810482640149</v>
      </c>
      <c r="BD366" s="0" t="n">
        <f aca="false">BC366*EXP((Inputs!$B$6-Inputs!$B$7-0.5*Inputs!$B$8^2)*$B$2+Inputs!$B$8*SQRT($B$2)*MC_Shocks!BB363)</f>
        <v>558.809245491622</v>
      </c>
      <c r="BE366" s="0" t="n">
        <f aca="false">BD366*EXP((Inputs!$B$6-Inputs!$B$7-0.5*Inputs!$B$8^2)*$B$2+Inputs!$B$8*SQRT($B$2)*MC_Shocks!BC363)</f>
        <v>559.273863509656</v>
      </c>
      <c r="BF366" s="0" t="n">
        <f aca="false">BE366*EXP((Inputs!$B$6-Inputs!$B$7-0.5*Inputs!$B$8^2)*$B$2+Inputs!$B$8*SQRT($B$2)*MC_Shocks!BD363)</f>
        <v>564.997181441892</v>
      </c>
      <c r="BG366" s="0" t="n">
        <f aca="false">BF366*EXP((Inputs!$B$6-Inputs!$B$7-0.5*Inputs!$B$8^2)*$B$2+Inputs!$B$8*SQRT($B$2)*MC_Shocks!BE363)</f>
        <v>570.24291873559</v>
      </c>
      <c r="BH366" s="0" t="n">
        <f aca="false">BG366*EXP((Inputs!$B$6-Inputs!$B$7-0.5*Inputs!$B$8^2)*$B$2+Inputs!$B$8*SQRT($B$2)*MC_Shocks!BF363)</f>
        <v>565.935036559091</v>
      </c>
      <c r="BI366" s="0" t="n">
        <f aca="false">BH366*EXP((Inputs!$B$6-Inputs!$B$7-0.5*Inputs!$B$8^2)*$B$2+Inputs!$B$8*SQRT($B$2)*MC_Shocks!BG363)</f>
        <v>564.199794151243</v>
      </c>
      <c r="BJ366" s="0" t="n">
        <f aca="false">BI366*EXP((Inputs!$B$6-Inputs!$B$7-0.5*Inputs!$B$8^2)*$B$2+Inputs!$B$8*SQRT($B$2)*MC_Shocks!BH363)</f>
        <v>559.572311994211</v>
      </c>
      <c r="BK366" s="0" t="n">
        <f aca="false">BJ366*EXP((Inputs!$B$6-Inputs!$B$7-0.5*Inputs!$B$8^2)*$B$2+Inputs!$B$8*SQRT($B$2)*MC_Shocks!BI363)</f>
        <v>558.18563706098</v>
      </c>
      <c r="BL366" s="0" t="n">
        <f aca="false">BK366*EXP((Inputs!$B$6-Inputs!$B$7-0.5*Inputs!$B$8^2)*$B$2+Inputs!$B$8*SQRT($B$2)*MC_Shocks!BJ363)</f>
        <v>557.605419397907</v>
      </c>
      <c r="BM366" s="0" t="n">
        <f aca="false">BL366*EXP((Inputs!$B$6-Inputs!$B$7-0.5*Inputs!$B$8^2)*$B$2+Inputs!$B$8*SQRT($B$2)*MC_Shocks!BK363)</f>
        <v>565.34619677564</v>
      </c>
      <c r="BN366" s="0" t="n">
        <f aca="false">AVERAGE(C366:BM366)</f>
        <v>550.635810544913</v>
      </c>
      <c r="BO366" s="0" t="n">
        <f aca="false">MAX(B366:BM366)</f>
        <v>576.245814514791</v>
      </c>
      <c r="BP366" s="0" t="n">
        <f aca="false">MAX(BM366-Inputs!$B$4,0)</f>
        <v>0</v>
      </c>
      <c r="BQ366" s="0" t="n">
        <f aca="false">MAX(Inputs!$B$4-BM366,0)</f>
        <v>9.65380322436045</v>
      </c>
      <c r="BR366" s="0" t="n">
        <f aca="false">MAX(BN366-Inputs!$B$4,0)</f>
        <v>0</v>
      </c>
      <c r="BS366" s="0" t="n">
        <f aca="false">IF(BO366&gt;=Inputs!$B$9,0,MAX(BM366-Inputs!$B$4,0))</f>
        <v>0</v>
      </c>
    </row>
    <row r="367" customFormat="false" ht="15" hidden="false" customHeight="false" outlineLevel="0" collapsed="false">
      <c r="A367" s="0" t="n">
        <v>363</v>
      </c>
      <c r="B367" s="0" t="n">
        <f aca="false">Inputs!$B$3</f>
        <v>574.788024902344</v>
      </c>
      <c r="C367" s="0" t="n">
        <f aca="false">B367*EXP((Inputs!$B$6-Inputs!$B$7-0.5*Inputs!$B$8^2)*$B$2+Inputs!$B$8*SQRT($B$2)*MC_Shocks!A364)</f>
        <v>576.076495552303</v>
      </c>
      <c r="D367" s="0" t="n">
        <f aca="false">C367*EXP((Inputs!$B$6-Inputs!$B$7-0.5*Inputs!$B$8^2)*$B$2+Inputs!$B$8*SQRT($B$2)*MC_Shocks!B364)</f>
        <v>576.256009631168</v>
      </c>
      <c r="E367" s="0" t="n">
        <f aca="false">D367*EXP((Inputs!$B$6-Inputs!$B$7-0.5*Inputs!$B$8^2)*$B$2+Inputs!$B$8*SQRT($B$2)*MC_Shocks!C364)</f>
        <v>567.449879638511</v>
      </c>
      <c r="F367" s="0" t="n">
        <f aca="false">E367*EXP((Inputs!$B$6-Inputs!$B$7-0.5*Inputs!$B$8^2)*$B$2+Inputs!$B$8*SQRT($B$2)*MC_Shocks!D364)</f>
        <v>564.419153361343</v>
      </c>
      <c r="G367" s="0" t="n">
        <f aca="false">F367*EXP((Inputs!$B$6-Inputs!$B$7-0.5*Inputs!$B$8^2)*$B$2+Inputs!$B$8*SQRT($B$2)*MC_Shocks!E364)</f>
        <v>557.635748907581</v>
      </c>
      <c r="H367" s="0" t="n">
        <f aca="false">G367*EXP((Inputs!$B$6-Inputs!$B$7-0.5*Inputs!$B$8^2)*$B$2+Inputs!$B$8*SQRT($B$2)*MC_Shocks!F364)</f>
        <v>555.05102913246</v>
      </c>
      <c r="I367" s="0" t="n">
        <f aca="false">H367*EXP((Inputs!$B$6-Inputs!$B$7-0.5*Inputs!$B$8^2)*$B$2+Inputs!$B$8*SQRT($B$2)*MC_Shocks!G364)</f>
        <v>558.244546841473</v>
      </c>
      <c r="J367" s="0" t="n">
        <f aca="false">I367*EXP((Inputs!$B$6-Inputs!$B$7-0.5*Inputs!$B$8^2)*$B$2+Inputs!$B$8*SQRT($B$2)*MC_Shocks!H364)</f>
        <v>557.778710881173</v>
      </c>
      <c r="K367" s="0" t="n">
        <f aca="false">J367*EXP((Inputs!$B$6-Inputs!$B$7-0.5*Inputs!$B$8^2)*$B$2+Inputs!$B$8*SQRT($B$2)*MC_Shocks!I364)</f>
        <v>556.78695653911</v>
      </c>
      <c r="L367" s="0" t="n">
        <f aca="false">K367*EXP((Inputs!$B$6-Inputs!$B$7-0.5*Inputs!$B$8^2)*$B$2+Inputs!$B$8*SQRT($B$2)*MC_Shocks!J364)</f>
        <v>561.003584618083</v>
      </c>
      <c r="M367" s="0" t="n">
        <f aca="false">L367*EXP((Inputs!$B$6-Inputs!$B$7-0.5*Inputs!$B$8^2)*$B$2+Inputs!$B$8*SQRT($B$2)*MC_Shocks!K364)</f>
        <v>562.76996288889</v>
      </c>
      <c r="N367" s="0" t="n">
        <f aca="false">M367*EXP((Inputs!$B$6-Inputs!$B$7-0.5*Inputs!$B$8^2)*$B$2+Inputs!$B$8*SQRT($B$2)*MC_Shocks!L364)</f>
        <v>563.742519877917</v>
      </c>
      <c r="O367" s="0" t="n">
        <f aca="false">N367*EXP((Inputs!$B$6-Inputs!$B$7-0.5*Inputs!$B$8^2)*$B$2+Inputs!$B$8*SQRT($B$2)*MC_Shocks!M364)</f>
        <v>556.659994338936</v>
      </c>
      <c r="P367" s="0" t="n">
        <f aca="false">O367*EXP((Inputs!$B$6-Inputs!$B$7-0.5*Inputs!$B$8^2)*$B$2+Inputs!$B$8*SQRT($B$2)*MC_Shocks!N364)</f>
        <v>565.978103788455</v>
      </c>
      <c r="Q367" s="0" t="n">
        <f aca="false">P367*EXP((Inputs!$B$6-Inputs!$B$7-0.5*Inputs!$B$8^2)*$B$2+Inputs!$B$8*SQRT($B$2)*MC_Shocks!O364)</f>
        <v>560.642814697313</v>
      </c>
      <c r="R367" s="0" t="n">
        <f aca="false">Q367*EXP((Inputs!$B$6-Inputs!$B$7-0.5*Inputs!$B$8^2)*$B$2+Inputs!$B$8*SQRT($B$2)*MC_Shocks!P364)</f>
        <v>564.878066620571</v>
      </c>
      <c r="S367" s="0" t="n">
        <f aca="false">R367*EXP((Inputs!$B$6-Inputs!$B$7-0.5*Inputs!$B$8^2)*$B$2+Inputs!$B$8*SQRT($B$2)*MC_Shocks!Q364)</f>
        <v>571.1140202575</v>
      </c>
      <c r="T367" s="0" t="n">
        <f aca="false">S367*EXP((Inputs!$B$6-Inputs!$B$7-0.5*Inputs!$B$8^2)*$B$2+Inputs!$B$8*SQRT($B$2)*MC_Shocks!R364)</f>
        <v>565.846459126922</v>
      </c>
      <c r="U367" s="0" t="n">
        <f aca="false">T367*EXP((Inputs!$B$6-Inputs!$B$7-0.5*Inputs!$B$8^2)*$B$2+Inputs!$B$8*SQRT($B$2)*MC_Shocks!S364)</f>
        <v>562.623675048891</v>
      </c>
      <c r="V367" s="0" t="n">
        <f aca="false">U367*EXP((Inputs!$B$6-Inputs!$B$7-0.5*Inputs!$B$8^2)*$B$2+Inputs!$B$8*SQRT($B$2)*MC_Shocks!T364)</f>
        <v>557.104735057104</v>
      </c>
      <c r="W367" s="0" t="n">
        <f aca="false">V367*EXP((Inputs!$B$6-Inputs!$B$7-0.5*Inputs!$B$8^2)*$B$2+Inputs!$B$8*SQRT($B$2)*MC_Shocks!U364)</f>
        <v>553.629475871414</v>
      </c>
      <c r="X367" s="0" t="n">
        <f aca="false">W367*EXP((Inputs!$B$6-Inputs!$B$7-0.5*Inputs!$B$8^2)*$B$2+Inputs!$B$8*SQRT($B$2)*MC_Shocks!V364)</f>
        <v>544.707691313034</v>
      </c>
      <c r="Y367" s="0" t="n">
        <f aca="false">X367*EXP((Inputs!$B$6-Inputs!$B$7-0.5*Inputs!$B$8^2)*$B$2+Inputs!$B$8*SQRT($B$2)*MC_Shocks!W364)</f>
        <v>542.349863542321</v>
      </c>
      <c r="Z367" s="0" t="n">
        <f aca="false">Y367*EXP((Inputs!$B$6-Inputs!$B$7-0.5*Inputs!$B$8^2)*$B$2+Inputs!$B$8*SQRT($B$2)*MC_Shocks!X364)</f>
        <v>543.074740721811</v>
      </c>
      <c r="AA367" s="0" t="n">
        <f aca="false">Z367*EXP((Inputs!$B$6-Inputs!$B$7-0.5*Inputs!$B$8^2)*$B$2+Inputs!$B$8*SQRT($B$2)*MC_Shocks!Y364)</f>
        <v>541.650446466228</v>
      </c>
      <c r="AB367" s="0" t="n">
        <f aca="false">AA367*EXP((Inputs!$B$6-Inputs!$B$7-0.5*Inputs!$B$8^2)*$B$2+Inputs!$B$8*SQRT($B$2)*MC_Shocks!Z364)</f>
        <v>536.384254152247</v>
      </c>
      <c r="AC367" s="0" t="n">
        <f aca="false">AB367*EXP((Inputs!$B$6-Inputs!$B$7-0.5*Inputs!$B$8^2)*$B$2+Inputs!$B$8*SQRT($B$2)*MC_Shocks!AA364)</f>
        <v>539.761771356521</v>
      </c>
      <c r="AD367" s="0" t="n">
        <f aca="false">AC367*EXP((Inputs!$B$6-Inputs!$B$7-0.5*Inputs!$B$8^2)*$B$2+Inputs!$B$8*SQRT($B$2)*MC_Shocks!AB364)</f>
        <v>542.611509884791</v>
      </c>
      <c r="AE367" s="0" t="n">
        <f aca="false">AD367*EXP((Inputs!$B$6-Inputs!$B$7-0.5*Inputs!$B$8^2)*$B$2+Inputs!$B$8*SQRT($B$2)*MC_Shocks!AC364)</f>
        <v>543.994375649849</v>
      </c>
      <c r="AF367" s="0" t="n">
        <f aca="false">AE367*EXP((Inputs!$B$6-Inputs!$B$7-0.5*Inputs!$B$8^2)*$B$2+Inputs!$B$8*SQRT($B$2)*MC_Shocks!AD364)</f>
        <v>553.205094482465</v>
      </c>
      <c r="AG367" s="0" t="n">
        <f aca="false">AF367*EXP((Inputs!$B$6-Inputs!$B$7-0.5*Inputs!$B$8^2)*$B$2+Inputs!$B$8*SQRT($B$2)*MC_Shocks!AE364)</f>
        <v>552.651589531925</v>
      </c>
      <c r="AH367" s="0" t="n">
        <f aca="false">AG367*EXP((Inputs!$B$6-Inputs!$B$7-0.5*Inputs!$B$8^2)*$B$2+Inputs!$B$8*SQRT($B$2)*MC_Shocks!AF364)</f>
        <v>561.035778107751</v>
      </c>
      <c r="AI367" s="0" t="n">
        <f aca="false">AH367*EXP((Inputs!$B$6-Inputs!$B$7-0.5*Inputs!$B$8^2)*$B$2+Inputs!$B$8*SQRT($B$2)*MC_Shocks!AG364)</f>
        <v>560.852579493995</v>
      </c>
      <c r="AJ367" s="0" t="n">
        <f aca="false">AI367*EXP((Inputs!$B$6-Inputs!$B$7-0.5*Inputs!$B$8^2)*$B$2+Inputs!$B$8*SQRT($B$2)*MC_Shocks!AH364)</f>
        <v>557.068441265417</v>
      </c>
      <c r="AK367" s="0" t="n">
        <f aca="false">AJ367*EXP((Inputs!$B$6-Inputs!$B$7-0.5*Inputs!$B$8^2)*$B$2+Inputs!$B$8*SQRT($B$2)*MC_Shocks!AI364)</f>
        <v>559.232594667505</v>
      </c>
      <c r="AL367" s="0" t="n">
        <f aca="false">AK367*EXP((Inputs!$B$6-Inputs!$B$7-0.5*Inputs!$B$8^2)*$B$2+Inputs!$B$8*SQRT($B$2)*MC_Shocks!AJ364)</f>
        <v>551.893619942897</v>
      </c>
      <c r="AM367" s="0" t="n">
        <f aca="false">AL367*EXP((Inputs!$B$6-Inputs!$B$7-0.5*Inputs!$B$8^2)*$B$2+Inputs!$B$8*SQRT($B$2)*MC_Shocks!AK364)</f>
        <v>558.377766699872</v>
      </c>
      <c r="AN367" s="0" t="n">
        <f aca="false">AM367*EXP((Inputs!$B$6-Inputs!$B$7-0.5*Inputs!$B$8^2)*$B$2+Inputs!$B$8*SQRT($B$2)*MC_Shocks!AL364)</f>
        <v>553.178004095152</v>
      </c>
      <c r="AO367" s="0" t="n">
        <f aca="false">AN367*EXP((Inputs!$B$6-Inputs!$B$7-0.5*Inputs!$B$8^2)*$B$2+Inputs!$B$8*SQRT($B$2)*MC_Shocks!AM364)</f>
        <v>550.275097016888</v>
      </c>
      <c r="AP367" s="0" t="n">
        <f aca="false">AO367*EXP((Inputs!$B$6-Inputs!$B$7-0.5*Inputs!$B$8^2)*$B$2+Inputs!$B$8*SQRT($B$2)*MC_Shocks!AN364)</f>
        <v>557.869956353978</v>
      </c>
      <c r="AQ367" s="0" t="n">
        <f aca="false">AP367*EXP((Inputs!$B$6-Inputs!$B$7-0.5*Inputs!$B$8^2)*$B$2+Inputs!$B$8*SQRT($B$2)*MC_Shocks!AO364)</f>
        <v>546.052750876539</v>
      </c>
      <c r="AR367" s="0" t="n">
        <f aca="false">AQ367*EXP((Inputs!$B$6-Inputs!$B$7-0.5*Inputs!$B$8^2)*$B$2+Inputs!$B$8*SQRT($B$2)*MC_Shocks!AP364)</f>
        <v>546.380489894366</v>
      </c>
      <c r="AS367" s="0" t="n">
        <f aca="false">AR367*EXP((Inputs!$B$6-Inputs!$B$7-0.5*Inputs!$B$8^2)*$B$2+Inputs!$B$8*SQRT($B$2)*MC_Shocks!AQ364)</f>
        <v>550.249039705677</v>
      </c>
      <c r="AT367" s="0" t="n">
        <f aca="false">AS367*EXP((Inputs!$B$6-Inputs!$B$7-0.5*Inputs!$B$8^2)*$B$2+Inputs!$B$8*SQRT($B$2)*MC_Shocks!AR364)</f>
        <v>556.478018696363</v>
      </c>
      <c r="AU367" s="0" t="n">
        <f aca="false">AT367*EXP((Inputs!$B$6-Inputs!$B$7-0.5*Inputs!$B$8^2)*$B$2+Inputs!$B$8*SQRT($B$2)*MC_Shocks!AS364)</f>
        <v>557.502725929493</v>
      </c>
      <c r="AV367" s="0" t="n">
        <f aca="false">AU367*EXP((Inputs!$B$6-Inputs!$B$7-0.5*Inputs!$B$8^2)*$B$2+Inputs!$B$8*SQRT($B$2)*MC_Shocks!AT364)</f>
        <v>558.119130070841</v>
      </c>
      <c r="AW367" s="0" t="n">
        <f aca="false">AV367*EXP((Inputs!$B$6-Inputs!$B$7-0.5*Inputs!$B$8^2)*$B$2+Inputs!$B$8*SQRT($B$2)*MC_Shocks!AU364)</f>
        <v>557.717453880935</v>
      </c>
      <c r="AX367" s="0" t="n">
        <f aca="false">AW367*EXP((Inputs!$B$6-Inputs!$B$7-0.5*Inputs!$B$8^2)*$B$2+Inputs!$B$8*SQRT($B$2)*MC_Shocks!AV364)</f>
        <v>559.089301197788</v>
      </c>
      <c r="AY367" s="0" t="n">
        <f aca="false">AX367*EXP((Inputs!$B$6-Inputs!$B$7-0.5*Inputs!$B$8^2)*$B$2+Inputs!$B$8*SQRT($B$2)*MC_Shocks!AW364)</f>
        <v>556.340317105404</v>
      </c>
      <c r="AZ367" s="0" t="n">
        <f aca="false">AY367*EXP((Inputs!$B$6-Inputs!$B$7-0.5*Inputs!$B$8^2)*$B$2+Inputs!$B$8*SQRT($B$2)*MC_Shocks!AX364)</f>
        <v>558.106368174542</v>
      </c>
      <c r="BA367" s="0" t="n">
        <f aca="false">AZ367*EXP((Inputs!$B$6-Inputs!$B$7-0.5*Inputs!$B$8^2)*$B$2+Inputs!$B$8*SQRT($B$2)*MC_Shocks!AY364)</f>
        <v>566.792848686787</v>
      </c>
      <c r="BB367" s="0" t="n">
        <f aca="false">BA367*EXP((Inputs!$B$6-Inputs!$B$7-0.5*Inputs!$B$8^2)*$B$2+Inputs!$B$8*SQRT($B$2)*MC_Shocks!AZ364)</f>
        <v>567.518357797398</v>
      </c>
      <c r="BC367" s="0" t="n">
        <f aca="false">BB367*EXP((Inputs!$B$6-Inputs!$B$7-0.5*Inputs!$B$8^2)*$B$2+Inputs!$B$8*SQRT($B$2)*MC_Shocks!BA364)</f>
        <v>578.332251402592</v>
      </c>
      <c r="BD367" s="0" t="n">
        <f aca="false">BC367*EXP((Inputs!$B$6-Inputs!$B$7-0.5*Inputs!$B$8^2)*$B$2+Inputs!$B$8*SQRT($B$2)*MC_Shocks!BB364)</f>
        <v>576.765869487861</v>
      </c>
      <c r="BE367" s="0" t="n">
        <f aca="false">BD367*EXP((Inputs!$B$6-Inputs!$B$7-0.5*Inputs!$B$8^2)*$B$2+Inputs!$B$8*SQRT($B$2)*MC_Shocks!BC364)</f>
        <v>581.318901605974</v>
      </c>
      <c r="BF367" s="0" t="n">
        <f aca="false">BE367*EXP((Inputs!$B$6-Inputs!$B$7-0.5*Inputs!$B$8^2)*$B$2+Inputs!$B$8*SQRT($B$2)*MC_Shocks!BD364)</f>
        <v>580.620806218786</v>
      </c>
      <c r="BG367" s="0" t="n">
        <f aca="false">BF367*EXP((Inputs!$B$6-Inputs!$B$7-0.5*Inputs!$B$8^2)*$B$2+Inputs!$B$8*SQRT($B$2)*MC_Shocks!BE364)</f>
        <v>574.653763403521</v>
      </c>
      <c r="BH367" s="0" t="n">
        <f aca="false">BG367*EXP((Inputs!$B$6-Inputs!$B$7-0.5*Inputs!$B$8^2)*$B$2+Inputs!$B$8*SQRT($B$2)*MC_Shocks!BF364)</f>
        <v>579.049764497567</v>
      </c>
      <c r="BI367" s="0" t="n">
        <f aca="false">BH367*EXP((Inputs!$B$6-Inputs!$B$7-0.5*Inputs!$B$8^2)*$B$2+Inputs!$B$8*SQRT($B$2)*MC_Shocks!BG364)</f>
        <v>574.249428381764</v>
      </c>
      <c r="BJ367" s="0" t="n">
        <f aca="false">BI367*EXP((Inputs!$B$6-Inputs!$B$7-0.5*Inputs!$B$8^2)*$B$2+Inputs!$B$8*SQRT($B$2)*MC_Shocks!BH364)</f>
        <v>576.281488358162</v>
      </c>
      <c r="BK367" s="0" t="n">
        <f aca="false">BJ367*EXP((Inputs!$B$6-Inputs!$B$7-0.5*Inputs!$B$8^2)*$B$2+Inputs!$B$8*SQRT($B$2)*MC_Shocks!BI364)</f>
        <v>568.375639992519</v>
      </c>
      <c r="BL367" s="0" t="n">
        <f aca="false">BK367*EXP((Inputs!$B$6-Inputs!$B$7-0.5*Inputs!$B$8^2)*$B$2+Inputs!$B$8*SQRT($B$2)*MC_Shocks!BJ364)</f>
        <v>570.078235855653</v>
      </c>
      <c r="BM367" s="0" t="n">
        <f aca="false">BL367*EXP((Inputs!$B$6-Inputs!$B$7-0.5*Inputs!$B$8^2)*$B$2+Inputs!$B$8*SQRT($B$2)*MC_Shocks!BK364)</f>
        <v>573.946125024175</v>
      </c>
      <c r="BN367" s="0" t="n">
        <f aca="false">AVERAGE(C367:BM367)</f>
        <v>559.998193550261</v>
      </c>
      <c r="BO367" s="0" t="n">
        <f aca="false">MAX(B367:BM367)</f>
        <v>581.318901605974</v>
      </c>
      <c r="BP367" s="0" t="n">
        <f aca="false">MAX(BM367-Inputs!$B$4,0)</f>
        <v>0</v>
      </c>
      <c r="BQ367" s="0" t="n">
        <f aca="false">MAX(Inputs!$B$4-BM367,0)</f>
        <v>1.05387497582524</v>
      </c>
      <c r="BR367" s="0" t="n">
        <f aca="false">MAX(BN367-Inputs!$B$4,0)</f>
        <v>0</v>
      </c>
      <c r="BS367" s="0" t="n">
        <f aca="false">IF(BO367&gt;=Inputs!$B$9,0,MAX(BM367-Inputs!$B$4,0))</f>
        <v>0</v>
      </c>
    </row>
    <row r="368" customFormat="false" ht="15" hidden="false" customHeight="false" outlineLevel="0" collapsed="false">
      <c r="A368" s="0" t="n">
        <v>364</v>
      </c>
      <c r="B368" s="0" t="n">
        <f aca="false">Inputs!$B$3</f>
        <v>574.788024902344</v>
      </c>
      <c r="C368" s="0" t="n">
        <f aca="false">B368*EXP((Inputs!$B$6-Inputs!$B$7-0.5*Inputs!$B$8^2)*$B$2+Inputs!$B$8*SQRT($B$2)*MC_Shocks!A365)</f>
        <v>571.716827733422</v>
      </c>
      <c r="D368" s="0" t="n">
        <f aca="false">C368*EXP((Inputs!$B$6-Inputs!$B$7-0.5*Inputs!$B$8^2)*$B$2+Inputs!$B$8*SQRT($B$2)*MC_Shocks!B365)</f>
        <v>573.750850097845</v>
      </c>
      <c r="E368" s="0" t="n">
        <f aca="false">D368*EXP((Inputs!$B$6-Inputs!$B$7-0.5*Inputs!$B$8^2)*$B$2+Inputs!$B$8*SQRT($B$2)*MC_Shocks!C365)</f>
        <v>577.648040600402</v>
      </c>
      <c r="F368" s="0" t="n">
        <f aca="false">E368*EXP((Inputs!$B$6-Inputs!$B$7-0.5*Inputs!$B$8^2)*$B$2+Inputs!$B$8*SQRT($B$2)*MC_Shocks!D365)</f>
        <v>579.896575485366</v>
      </c>
      <c r="G368" s="0" t="n">
        <f aca="false">F368*EXP((Inputs!$B$6-Inputs!$B$7-0.5*Inputs!$B$8^2)*$B$2+Inputs!$B$8*SQRT($B$2)*MC_Shocks!E365)</f>
        <v>580.156537348503</v>
      </c>
      <c r="H368" s="0" t="n">
        <f aca="false">G368*EXP((Inputs!$B$6-Inputs!$B$7-0.5*Inputs!$B$8^2)*$B$2+Inputs!$B$8*SQRT($B$2)*MC_Shocks!F365)</f>
        <v>574.066259434007</v>
      </c>
      <c r="I368" s="0" t="n">
        <f aca="false">H368*EXP((Inputs!$B$6-Inputs!$B$7-0.5*Inputs!$B$8^2)*$B$2+Inputs!$B$8*SQRT($B$2)*MC_Shocks!G365)</f>
        <v>582.997089785212</v>
      </c>
      <c r="J368" s="0" t="n">
        <f aca="false">I368*EXP((Inputs!$B$6-Inputs!$B$7-0.5*Inputs!$B$8^2)*$B$2+Inputs!$B$8*SQRT($B$2)*MC_Shocks!H365)</f>
        <v>582.945339284183</v>
      </c>
      <c r="K368" s="0" t="n">
        <f aca="false">J368*EXP((Inputs!$B$6-Inputs!$B$7-0.5*Inputs!$B$8^2)*$B$2+Inputs!$B$8*SQRT($B$2)*MC_Shocks!I365)</f>
        <v>580.117353200069</v>
      </c>
      <c r="L368" s="0" t="n">
        <f aca="false">K368*EXP((Inputs!$B$6-Inputs!$B$7-0.5*Inputs!$B$8^2)*$B$2+Inputs!$B$8*SQRT($B$2)*MC_Shocks!J365)</f>
        <v>579.282416075026</v>
      </c>
      <c r="M368" s="0" t="n">
        <f aca="false">L368*EXP((Inputs!$B$6-Inputs!$B$7-0.5*Inputs!$B$8^2)*$B$2+Inputs!$B$8*SQRT($B$2)*MC_Shocks!K365)</f>
        <v>573.348275278676</v>
      </c>
      <c r="N368" s="0" t="n">
        <f aca="false">M368*EXP((Inputs!$B$6-Inputs!$B$7-0.5*Inputs!$B$8^2)*$B$2+Inputs!$B$8*SQRT($B$2)*MC_Shocks!L365)</f>
        <v>573.740640649531</v>
      </c>
      <c r="O368" s="0" t="n">
        <f aca="false">N368*EXP((Inputs!$B$6-Inputs!$B$7-0.5*Inputs!$B$8^2)*$B$2+Inputs!$B$8*SQRT($B$2)*MC_Shocks!M365)</f>
        <v>574.635436220018</v>
      </c>
      <c r="P368" s="0" t="n">
        <f aca="false">O368*EXP((Inputs!$B$6-Inputs!$B$7-0.5*Inputs!$B$8^2)*$B$2+Inputs!$B$8*SQRT($B$2)*MC_Shocks!N365)</f>
        <v>571.995552663321</v>
      </c>
      <c r="Q368" s="0" t="n">
        <f aca="false">P368*EXP((Inputs!$B$6-Inputs!$B$7-0.5*Inputs!$B$8^2)*$B$2+Inputs!$B$8*SQRT($B$2)*MC_Shocks!O365)</f>
        <v>571.598997029611</v>
      </c>
      <c r="R368" s="0" t="n">
        <f aca="false">Q368*EXP((Inputs!$B$6-Inputs!$B$7-0.5*Inputs!$B$8^2)*$B$2+Inputs!$B$8*SQRT($B$2)*MC_Shocks!P365)</f>
        <v>573.426126382913</v>
      </c>
      <c r="S368" s="0" t="n">
        <f aca="false">R368*EXP((Inputs!$B$6-Inputs!$B$7-0.5*Inputs!$B$8^2)*$B$2+Inputs!$B$8*SQRT($B$2)*MC_Shocks!Q365)</f>
        <v>571.136875920486</v>
      </c>
      <c r="T368" s="0" t="n">
        <f aca="false">S368*EXP((Inputs!$B$6-Inputs!$B$7-0.5*Inputs!$B$8^2)*$B$2+Inputs!$B$8*SQRT($B$2)*MC_Shocks!R365)</f>
        <v>574.155176879876</v>
      </c>
      <c r="U368" s="0" t="n">
        <f aca="false">T368*EXP((Inputs!$B$6-Inputs!$B$7-0.5*Inputs!$B$8^2)*$B$2+Inputs!$B$8*SQRT($B$2)*MC_Shocks!S365)</f>
        <v>577.000120296994</v>
      </c>
      <c r="V368" s="0" t="n">
        <f aca="false">U368*EXP((Inputs!$B$6-Inputs!$B$7-0.5*Inputs!$B$8^2)*$B$2+Inputs!$B$8*SQRT($B$2)*MC_Shocks!T365)</f>
        <v>579.476644247018</v>
      </c>
      <c r="W368" s="0" t="n">
        <f aca="false">V368*EXP((Inputs!$B$6-Inputs!$B$7-0.5*Inputs!$B$8^2)*$B$2+Inputs!$B$8*SQRT($B$2)*MC_Shocks!U365)</f>
        <v>573.343974732677</v>
      </c>
      <c r="X368" s="0" t="n">
        <f aca="false">W368*EXP((Inputs!$B$6-Inputs!$B$7-0.5*Inputs!$B$8^2)*$B$2+Inputs!$B$8*SQRT($B$2)*MC_Shocks!V365)</f>
        <v>588.238434369848</v>
      </c>
      <c r="Y368" s="0" t="n">
        <f aca="false">X368*EXP((Inputs!$B$6-Inputs!$B$7-0.5*Inputs!$B$8^2)*$B$2+Inputs!$B$8*SQRT($B$2)*MC_Shocks!W365)</f>
        <v>586.450592879238</v>
      </c>
      <c r="Z368" s="0" t="n">
        <f aca="false">Y368*EXP((Inputs!$B$6-Inputs!$B$7-0.5*Inputs!$B$8^2)*$B$2+Inputs!$B$8*SQRT($B$2)*MC_Shocks!X365)</f>
        <v>586.346478259925</v>
      </c>
      <c r="AA368" s="0" t="n">
        <f aca="false">Z368*EXP((Inputs!$B$6-Inputs!$B$7-0.5*Inputs!$B$8^2)*$B$2+Inputs!$B$8*SQRT($B$2)*MC_Shocks!Y365)</f>
        <v>594.273399603412</v>
      </c>
      <c r="AB368" s="0" t="n">
        <f aca="false">AA368*EXP((Inputs!$B$6-Inputs!$B$7-0.5*Inputs!$B$8^2)*$B$2+Inputs!$B$8*SQRT($B$2)*MC_Shocks!Z365)</f>
        <v>592.870953777427</v>
      </c>
      <c r="AC368" s="0" t="n">
        <f aca="false">AB368*EXP((Inputs!$B$6-Inputs!$B$7-0.5*Inputs!$B$8^2)*$B$2+Inputs!$B$8*SQRT($B$2)*MC_Shocks!AA365)</f>
        <v>590.693319717605</v>
      </c>
      <c r="AD368" s="0" t="n">
        <f aca="false">AC368*EXP((Inputs!$B$6-Inputs!$B$7-0.5*Inputs!$B$8^2)*$B$2+Inputs!$B$8*SQRT($B$2)*MC_Shocks!AB365)</f>
        <v>587.992214905812</v>
      </c>
      <c r="AE368" s="0" t="n">
        <f aca="false">AD368*EXP((Inputs!$B$6-Inputs!$B$7-0.5*Inputs!$B$8^2)*$B$2+Inputs!$B$8*SQRT($B$2)*MC_Shocks!AC365)</f>
        <v>600.549388714095</v>
      </c>
      <c r="AF368" s="0" t="n">
        <f aca="false">AE368*EXP((Inputs!$B$6-Inputs!$B$7-0.5*Inputs!$B$8^2)*$B$2+Inputs!$B$8*SQRT($B$2)*MC_Shocks!AD365)</f>
        <v>594.130919306214</v>
      </c>
      <c r="AG368" s="0" t="n">
        <f aca="false">AF368*EXP((Inputs!$B$6-Inputs!$B$7-0.5*Inputs!$B$8^2)*$B$2+Inputs!$B$8*SQRT($B$2)*MC_Shocks!AE365)</f>
        <v>597.674602071912</v>
      </c>
      <c r="AH368" s="0" t="n">
        <f aca="false">AG368*EXP((Inputs!$B$6-Inputs!$B$7-0.5*Inputs!$B$8^2)*$B$2+Inputs!$B$8*SQRT($B$2)*MC_Shocks!AF365)</f>
        <v>594.484280794004</v>
      </c>
      <c r="AI368" s="0" t="n">
        <f aca="false">AH368*EXP((Inputs!$B$6-Inputs!$B$7-0.5*Inputs!$B$8^2)*$B$2+Inputs!$B$8*SQRT($B$2)*MC_Shocks!AG365)</f>
        <v>591.055364903354</v>
      </c>
      <c r="AJ368" s="0" t="n">
        <f aca="false">AI368*EXP((Inputs!$B$6-Inputs!$B$7-0.5*Inputs!$B$8^2)*$B$2+Inputs!$B$8*SQRT($B$2)*MC_Shocks!AH365)</f>
        <v>595.236511299226</v>
      </c>
      <c r="AK368" s="0" t="n">
        <f aca="false">AJ368*EXP((Inputs!$B$6-Inputs!$B$7-0.5*Inputs!$B$8^2)*$B$2+Inputs!$B$8*SQRT($B$2)*MC_Shocks!AI365)</f>
        <v>592.181839614433</v>
      </c>
      <c r="AL368" s="0" t="n">
        <f aca="false">AK368*EXP((Inputs!$B$6-Inputs!$B$7-0.5*Inputs!$B$8^2)*$B$2+Inputs!$B$8*SQRT($B$2)*MC_Shocks!AJ365)</f>
        <v>594.05159733165</v>
      </c>
      <c r="AM368" s="0" t="n">
        <f aca="false">AL368*EXP((Inputs!$B$6-Inputs!$B$7-0.5*Inputs!$B$8^2)*$B$2+Inputs!$B$8*SQRT($B$2)*MC_Shocks!AK365)</f>
        <v>603.950754207225</v>
      </c>
      <c r="AN368" s="0" t="n">
        <f aca="false">AM368*EXP((Inputs!$B$6-Inputs!$B$7-0.5*Inputs!$B$8^2)*$B$2+Inputs!$B$8*SQRT($B$2)*MC_Shocks!AL365)</f>
        <v>598.438246022829</v>
      </c>
      <c r="AO368" s="0" t="n">
        <f aca="false">AN368*EXP((Inputs!$B$6-Inputs!$B$7-0.5*Inputs!$B$8^2)*$B$2+Inputs!$B$8*SQRT($B$2)*MC_Shocks!AM365)</f>
        <v>602.185819287009</v>
      </c>
      <c r="AP368" s="0" t="n">
        <f aca="false">AO368*EXP((Inputs!$B$6-Inputs!$B$7-0.5*Inputs!$B$8^2)*$B$2+Inputs!$B$8*SQRT($B$2)*MC_Shocks!AN365)</f>
        <v>606.338892681382</v>
      </c>
      <c r="AQ368" s="0" t="n">
        <f aca="false">AP368*EXP((Inputs!$B$6-Inputs!$B$7-0.5*Inputs!$B$8^2)*$B$2+Inputs!$B$8*SQRT($B$2)*MC_Shocks!AO365)</f>
        <v>608.338148175404</v>
      </c>
      <c r="AR368" s="0" t="n">
        <f aca="false">AQ368*EXP((Inputs!$B$6-Inputs!$B$7-0.5*Inputs!$B$8^2)*$B$2+Inputs!$B$8*SQRT($B$2)*MC_Shocks!AP365)</f>
        <v>607.083034454716</v>
      </c>
      <c r="AS368" s="0" t="n">
        <f aca="false">AR368*EXP((Inputs!$B$6-Inputs!$B$7-0.5*Inputs!$B$8^2)*$B$2+Inputs!$B$8*SQRT($B$2)*MC_Shocks!AQ365)</f>
        <v>607.416202951773</v>
      </c>
      <c r="AT368" s="0" t="n">
        <f aca="false">AS368*EXP((Inputs!$B$6-Inputs!$B$7-0.5*Inputs!$B$8^2)*$B$2+Inputs!$B$8*SQRT($B$2)*MC_Shocks!AR365)</f>
        <v>604.838065794438</v>
      </c>
      <c r="AU368" s="0" t="n">
        <f aca="false">AT368*EXP((Inputs!$B$6-Inputs!$B$7-0.5*Inputs!$B$8^2)*$B$2+Inputs!$B$8*SQRT($B$2)*MC_Shocks!AS365)</f>
        <v>611.357079696788</v>
      </c>
      <c r="AV368" s="0" t="n">
        <f aca="false">AU368*EXP((Inputs!$B$6-Inputs!$B$7-0.5*Inputs!$B$8^2)*$B$2+Inputs!$B$8*SQRT($B$2)*MC_Shocks!AT365)</f>
        <v>615.026192776402</v>
      </c>
      <c r="AW368" s="0" t="n">
        <f aca="false">AV368*EXP((Inputs!$B$6-Inputs!$B$7-0.5*Inputs!$B$8^2)*$B$2+Inputs!$B$8*SQRT($B$2)*MC_Shocks!AU365)</f>
        <v>615.650470667998</v>
      </c>
      <c r="AX368" s="0" t="n">
        <f aca="false">AW368*EXP((Inputs!$B$6-Inputs!$B$7-0.5*Inputs!$B$8^2)*$B$2+Inputs!$B$8*SQRT($B$2)*MC_Shocks!AV365)</f>
        <v>606.507956262986</v>
      </c>
      <c r="AY368" s="0" t="n">
        <f aca="false">AX368*EXP((Inputs!$B$6-Inputs!$B$7-0.5*Inputs!$B$8^2)*$B$2+Inputs!$B$8*SQRT($B$2)*MC_Shocks!AW365)</f>
        <v>607.113066527483</v>
      </c>
      <c r="AZ368" s="0" t="n">
        <f aca="false">AY368*EXP((Inputs!$B$6-Inputs!$B$7-0.5*Inputs!$B$8^2)*$B$2+Inputs!$B$8*SQRT($B$2)*MC_Shocks!AX365)</f>
        <v>601.96562756216</v>
      </c>
      <c r="BA368" s="0" t="n">
        <f aca="false">AZ368*EXP((Inputs!$B$6-Inputs!$B$7-0.5*Inputs!$B$8^2)*$B$2+Inputs!$B$8*SQRT($B$2)*MC_Shocks!AY365)</f>
        <v>601.83830788118</v>
      </c>
      <c r="BB368" s="0" t="n">
        <f aca="false">BA368*EXP((Inputs!$B$6-Inputs!$B$7-0.5*Inputs!$B$8^2)*$B$2+Inputs!$B$8*SQRT($B$2)*MC_Shocks!AZ365)</f>
        <v>604.208894816512</v>
      </c>
      <c r="BC368" s="0" t="n">
        <f aca="false">BB368*EXP((Inputs!$B$6-Inputs!$B$7-0.5*Inputs!$B$8^2)*$B$2+Inputs!$B$8*SQRT($B$2)*MC_Shocks!BA365)</f>
        <v>605.449751905964</v>
      </c>
      <c r="BD368" s="0" t="n">
        <f aca="false">BC368*EXP((Inputs!$B$6-Inputs!$B$7-0.5*Inputs!$B$8^2)*$B$2+Inputs!$B$8*SQRT($B$2)*MC_Shocks!BB365)</f>
        <v>606.316403713506</v>
      </c>
      <c r="BE368" s="0" t="n">
        <f aca="false">BD368*EXP((Inputs!$B$6-Inputs!$B$7-0.5*Inputs!$B$8^2)*$B$2+Inputs!$B$8*SQRT($B$2)*MC_Shocks!BC365)</f>
        <v>603.47680023834</v>
      </c>
      <c r="BF368" s="0" t="n">
        <f aca="false">BE368*EXP((Inputs!$B$6-Inputs!$B$7-0.5*Inputs!$B$8^2)*$B$2+Inputs!$B$8*SQRT($B$2)*MC_Shocks!BD365)</f>
        <v>596.988104623587</v>
      </c>
      <c r="BG368" s="0" t="n">
        <f aca="false">BF368*EXP((Inputs!$B$6-Inputs!$B$7-0.5*Inputs!$B$8^2)*$B$2+Inputs!$B$8*SQRT($B$2)*MC_Shocks!BE365)</f>
        <v>595.343280696825</v>
      </c>
      <c r="BH368" s="0" t="n">
        <f aca="false">BG368*EXP((Inputs!$B$6-Inputs!$B$7-0.5*Inputs!$B$8^2)*$B$2+Inputs!$B$8*SQRT($B$2)*MC_Shocks!BF365)</f>
        <v>589.818857359775</v>
      </c>
      <c r="BI368" s="0" t="n">
        <f aca="false">BH368*EXP((Inputs!$B$6-Inputs!$B$7-0.5*Inputs!$B$8^2)*$B$2+Inputs!$B$8*SQRT($B$2)*MC_Shocks!BG365)</f>
        <v>594.406503954858</v>
      </c>
      <c r="BJ368" s="0" t="n">
        <f aca="false">BI368*EXP((Inputs!$B$6-Inputs!$B$7-0.5*Inputs!$B$8^2)*$B$2+Inputs!$B$8*SQRT($B$2)*MC_Shocks!BH365)</f>
        <v>596.421129554439</v>
      </c>
      <c r="BK368" s="0" t="n">
        <f aca="false">BJ368*EXP((Inputs!$B$6-Inputs!$B$7-0.5*Inputs!$B$8^2)*$B$2+Inputs!$B$8*SQRT($B$2)*MC_Shocks!BI365)</f>
        <v>599.914534287595</v>
      </c>
      <c r="BL368" s="0" t="n">
        <f aca="false">BK368*EXP((Inputs!$B$6-Inputs!$B$7-0.5*Inputs!$B$8^2)*$B$2+Inputs!$B$8*SQRT($B$2)*MC_Shocks!BJ365)</f>
        <v>598.476376632171</v>
      </c>
      <c r="BM368" s="0" t="n">
        <f aca="false">BL368*EXP((Inputs!$B$6-Inputs!$B$7-0.5*Inputs!$B$8^2)*$B$2+Inputs!$B$8*SQRT($B$2)*MC_Shocks!BK365)</f>
        <v>600.239645020399</v>
      </c>
      <c r="BN368" s="0" t="n">
        <f aca="false">AVERAGE(C368:BM368)</f>
        <v>591.61544689916</v>
      </c>
      <c r="BO368" s="0" t="n">
        <f aca="false">MAX(B368:BM368)</f>
        <v>615.650470667998</v>
      </c>
      <c r="BP368" s="0" t="n">
        <f aca="false">MAX(BM368-Inputs!$B$4,0)</f>
        <v>25.2396450203985</v>
      </c>
      <c r="BQ368" s="0" t="n">
        <f aca="false">MAX(Inputs!$B$4-BM368,0)</f>
        <v>0</v>
      </c>
      <c r="BR368" s="0" t="n">
        <f aca="false">MAX(BN368-Inputs!$B$4,0)</f>
        <v>16.6154468991596</v>
      </c>
      <c r="BS368" s="0" t="n">
        <f aca="false">IF(BO368&gt;=Inputs!$B$9,0,MAX(BM368-Inputs!$B$4,0))</f>
        <v>0</v>
      </c>
    </row>
    <row r="369" customFormat="false" ht="15" hidden="false" customHeight="false" outlineLevel="0" collapsed="false">
      <c r="A369" s="0" t="n">
        <v>365</v>
      </c>
      <c r="B369" s="0" t="n">
        <f aca="false">Inputs!$B$3</f>
        <v>574.788024902344</v>
      </c>
      <c r="C369" s="0" t="n">
        <f aca="false">B369*EXP((Inputs!$B$6-Inputs!$B$7-0.5*Inputs!$B$8^2)*$B$2+Inputs!$B$8*SQRT($B$2)*MC_Shocks!A366)</f>
        <v>571.523949055607</v>
      </c>
      <c r="D369" s="0" t="n">
        <f aca="false">C369*EXP((Inputs!$B$6-Inputs!$B$7-0.5*Inputs!$B$8^2)*$B$2+Inputs!$B$8*SQRT($B$2)*MC_Shocks!B366)</f>
        <v>575.814935153222</v>
      </c>
      <c r="E369" s="0" t="n">
        <f aca="false">D369*EXP((Inputs!$B$6-Inputs!$B$7-0.5*Inputs!$B$8^2)*$B$2+Inputs!$B$8*SQRT($B$2)*MC_Shocks!C366)</f>
        <v>575.672706096993</v>
      </c>
      <c r="F369" s="0" t="n">
        <f aca="false">E369*EXP((Inputs!$B$6-Inputs!$B$7-0.5*Inputs!$B$8^2)*$B$2+Inputs!$B$8*SQRT($B$2)*MC_Shocks!D366)</f>
        <v>572.598510475329</v>
      </c>
      <c r="G369" s="0" t="n">
        <f aca="false">F369*EXP((Inputs!$B$6-Inputs!$B$7-0.5*Inputs!$B$8^2)*$B$2+Inputs!$B$8*SQRT($B$2)*MC_Shocks!E366)</f>
        <v>582.11212590478</v>
      </c>
      <c r="H369" s="0" t="n">
        <f aca="false">G369*EXP((Inputs!$B$6-Inputs!$B$7-0.5*Inputs!$B$8^2)*$B$2+Inputs!$B$8*SQRT($B$2)*MC_Shocks!F366)</f>
        <v>572.450686561601</v>
      </c>
      <c r="I369" s="0" t="n">
        <f aca="false">H369*EXP((Inputs!$B$6-Inputs!$B$7-0.5*Inputs!$B$8^2)*$B$2+Inputs!$B$8*SQRT($B$2)*MC_Shocks!G366)</f>
        <v>573.792111297535</v>
      </c>
      <c r="J369" s="0" t="n">
        <f aca="false">I369*EXP((Inputs!$B$6-Inputs!$B$7-0.5*Inputs!$B$8^2)*$B$2+Inputs!$B$8*SQRT($B$2)*MC_Shocks!H366)</f>
        <v>583.139271583339</v>
      </c>
      <c r="K369" s="0" t="n">
        <f aca="false">J369*EXP((Inputs!$B$6-Inputs!$B$7-0.5*Inputs!$B$8^2)*$B$2+Inputs!$B$8*SQRT($B$2)*MC_Shocks!I366)</f>
        <v>582.463324136296</v>
      </c>
      <c r="L369" s="0" t="n">
        <f aca="false">K369*EXP((Inputs!$B$6-Inputs!$B$7-0.5*Inputs!$B$8^2)*$B$2+Inputs!$B$8*SQRT($B$2)*MC_Shocks!J366)</f>
        <v>582.363744229076</v>
      </c>
      <c r="M369" s="0" t="n">
        <f aca="false">L369*EXP((Inputs!$B$6-Inputs!$B$7-0.5*Inputs!$B$8^2)*$B$2+Inputs!$B$8*SQRT($B$2)*MC_Shocks!K366)</f>
        <v>582.797179781261</v>
      </c>
      <c r="N369" s="0" t="n">
        <f aca="false">M369*EXP((Inputs!$B$6-Inputs!$B$7-0.5*Inputs!$B$8^2)*$B$2+Inputs!$B$8*SQRT($B$2)*MC_Shocks!L366)</f>
        <v>578.287114088474</v>
      </c>
      <c r="O369" s="0" t="n">
        <f aca="false">N369*EXP((Inputs!$B$6-Inputs!$B$7-0.5*Inputs!$B$8^2)*$B$2+Inputs!$B$8*SQRT($B$2)*MC_Shocks!M366)</f>
        <v>574.922562858569</v>
      </c>
      <c r="P369" s="0" t="n">
        <f aca="false">O369*EXP((Inputs!$B$6-Inputs!$B$7-0.5*Inputs!$B$8^2)*$B$2+Inputs!$B$8*SQRT($B$2)*MC_Shocks!N366)</f>
        <v>573.619707323588</v>
      </c>
      <c r="Q369" s="0" t="n">
        <f aca="false">P369*EXP((Inputs!$B$6-Inputs!$B$7-0.5*Inputs!$B$8^2)*$B$2+Inputs!$B$8*SQRT($B$2)*MC_Shocks!O366)</f>
        <v>571.628843969282</v>
      </c>
      <c r="R369" s="0" t="n">
        <f aca="false">Q369*EXP((Inputs!$B$6-Inputs!$B$7-0.5*Inputs!$B$8^2)*$B$2+Inputs!$B$8*SQRT($B$2)*MC_Shocks!P366)</f>
        <v>572.156242791199</v>
      </c>
      <c r="S369" s="0" t="n">
        <f aca="false">R369*EXP((Inputs!$B$6-Inputs!$B$7-0.5*Inputs!$B$8^2)*$B$2+Inputs!$B$8*SQRT($B$2)*MC_Shocks!Q366)</f>
        <v>564.207185320232</v>
      </c>
      <c r="T369" s="0" t="n">
        <f aca="false">S369*EXP((Inputs!$B$6-Inputs!$B$7-0.5*Inputs!$B$8^2)*$B$2+Inputs!$B$8*SQRT($B$2)*MC_Shocks!R366)</f>
        <v>570.92066863412</v>
      </c>
      <c r="U369" s="0" t="n">
        <f aca="false">T369*EXP((Inputs!$B$6-Inputs!$B$7-0.5*Inputs!$B$8^2)*$B$2+Inputs!$B$8*SQRT($B$2)*MC_Shocks!S366)</f>
        <v>570.342320216152</v>
      </c>
      <c r="V369" s="0" t="n">
        <f aca="false">U369*EXP((Inputs!$B$6-Inputs!$B$7-0.5*Inputs!$B$8^2)*$B$2+Inputs!$B$8*SQRT($B$2)*MC_Shocks!T366)</f>
        <v>570.101965800847</v>
      </c>
      <c r="W369" s="0" t="n">
        <f aca="false">V369*EXP((Inputs!$B$6-Inputs!$B$7-0.5*Inputs!$B$8^2)*$B$2+Inputs!$B$8*SQRT($B$2)*MC_Shocks!U366)</f>
        <v>566.489099353202</v>
      </c>
      <c r="X369" s="0" t="n">
        <f aca="false">W369*EXP((Inputs!$B$6-Inputs!$B$7-0.5*Inputs!$B$8^2)*$B$2+Inputs!$B$8*SQRT($B$2)*MC_Shocks!V366)</f>
        <v>570.347843118998</v>
      </c>
      <c r="Y369" s="0" t="n">
        <f aca="false">X369*EXP((Inputs!$B$6-Inputs!$B$7-0.5*Inputs!$B$8^2)*$B$2+Inputs!$B$8*SQRT($B$2)*MC_Shocks!W366)</f>
        <v>578.346540598238</v>
      </c>
      <c r="Z369" s="0" t="n">
        <f aca="false">Y369*EXP((Inputs!$B$6-Inputs!$B$7-0.5*Inputs!$B$8^2)*$B$2+Inputs!$B$8*SQRT($B$2)*MC_Shocks!X366)</f>
        <v>577.681972738199</v>
      </c>
      <c r="AA369" s="0" t="n">
        <f aca="false">Z369*EXP((Inputs!$B$6-Inputs!$B$7-0.5*Inputs!$B$8^2)*$B$2+Inputs!$B$8*SQRT($B$2)*MC_Shocks!Y366)</f>
        <v>576.448978868733</v>
      </c>
      <c r="AB369" s="0" t="n">
        <f aca="false">AA369*EXP((Inputs!$B$6-Inputs!$B$7-0.5*Inputs!$B$8^2)*$B$2+Inputs!$B$8*SQRT($B$2)*MC_Shocks!Z366)</f>
        <v>569.730947799658</v>
      </c>
      <c r="AC369" s="0" t="n">
        <f aca="false">AB369*EXP((Inputs!$B$6-Inputs!$B$7-0.5*Inputs!$B$8^2)*$B$2+Inputs!$B$8*SQRT($B$2)*MC_Shocks!AA366)</f>
        <v>575.555860790643</v>
      </c>
      <c r="AD369" s="0" t="n">
        <f aca="false">AC369*EXP((Inputs!$B$6-Inputs!$B$7-0.5*Inputs!$B$8^2)*$B$2+Inputs!$B$8*SQRT($B$2)*MC_Shocks!AB366)</f>
        <v>570.361559910458</v>
      </c>
      <c r="AE369" s="0" t="n">
        <f aca="false">AD369*EXP((Inputs!$B$6-Inputs!$B$7-0.5*Inputs!$B$8^2)*$B$2+Inputs!$B$8*SQRT($B$2)*MC_Shocks!AC366)</f>
        <v>559.802586408834</v>
      </c>
      <c r="AF369" s="0" t="n">
        <f aca="false">AE369*EXP((Inputs!$B$6-Inputs!$B$7-0.5*Inputs!$B$8^2)*$B$2+Inputs!$B$8*SQRT($B$2)*MC_Shocks!AD366)</f>
        <v>561.535681627606</v>
      </c>
      <c r="AG369" s="0" t="n">
        <f aca="false">AF369*EXP((Inputs!$B$6-Inputs!$B$7-0.5*Inputs!$B$8^2)*$B$2+Inputs!$B$8*SQRT($B$2)*MC_Shocks!AE366)</f>
        <v>567.369428593048</v>
      </c>
      <c r="AH369" s="0" t="n">
        <f aca="false">AG369*EXP((Inputs!$B$6-Inputs!$B$7-0.5*Inputs!$B$8^2)*$B$2+Inputs!$B$8*SQRT($B$2)*MC_Shocks!AF366)</f>
        <v>569.257841842215</v>
      </c>
      <c r="AI369" s="0" t="n">
        <f aca="false">AH369*EXP((Inputs!$B$6-Inputs!$B$7-0.5*Inputs!$B$8^2)*$B$2+Inputs!$B$8*SQRT($B$2)*MC_Shocks!AG366)</f>
        <v>569.248293678613</v>
      </c>
      <c r="AJ369" s="0" t="n">
        <f aca="false">AI369*EXP((Inputs!$B$6-Inputs!$B$7-0.5*Inputs!$B$8^2)*$B$2+Inputs!$B$8*SQRT($B$2)*MC_Shocks!AH366)</f>
        <v>566.76147032176</v>
      </c>
      <c r="AK369" s="0" t="n">
        <f aca="false">AJ369*EXP((Inputs!$B$6-Inputs!$B$7-0.5*Inputs!$B$8^2)*$B$2+Inputs!$B$8*SQRT($B$2)*MC_Shocks!AI366)</f>
        <v>569.480400479717</v>
      </c>
      <c r="AL369" s="0" t="n">
        <f aca="false">AK369*EXP((Inputs!$B$6-Inputs!$B$7-0.5*Inputs!$B$8^2)*$B$2+Inputs!$B$8*SQRT($B$2)*MC_Shocks!AJ366)</f>
        <v>562.550757413596</v>
      </c>
      <c r="AM369" s="0" t="n">
        <f aca="false">AL369*EXP((Inputs!$B$6-Inputs!$B$7-0.5*Inputs!$B$8^2)*$B$2+Inputs!$B$8*SQRT($B$2)*MC_Shocks!AK366)</f>
        <v>567.600164153652</v>
      </c>
      <c r="AN369" s="0" t="n">
        <f aca="false">AM369*EXP((Inputs!$B$6-Inputs!$B$7-0.5*Inputs!$B$8^2)*$B$2+Inputs!$B$8*SQRT($B$2)*MC_Shocks!AL366)</f>
        <v>575.539929952969</v>
      </c>
      <c r="AO369" s="0" t="n">
        <f aca="false">AN369*EXP((Inputs!$B$6-Inputs!$B$7-0.5*Inputs!$B$8^2)*$B$2+Inputs!$B$8*SQRT($B$2)*MC_Shocks!AM366)</f>
        <v>570.562916280152</v>
      </c>
      <c r="AP369" s="0" t="n">
        <f aca="false">AO369*EXP((Inputs!$B$6-Inputs!$B$7-0.5*Inputs!$B$8^2)*$B$2+Inputs!$B$8*SQRT($B$2)*MC_Shocks!AN366)</f>
        <v>581.006679604921</v>
      </c>
      <c r="AQ369" s="0" t="n">
        <f aca="false">AP369*EXP((Inputs!$B$6-Inputs!$B$7-0.5*Inputs!$B$8^2)*$B$2+Inputs!$B$8*SQRT($B$2)*MC_Shocks!AO366)</f>
        <v>582.003193442757</v>
      </c>
      <c r="AR369" s="0" t="n">
        <f aca="false">AQ369*EXP((Inputs!$B$6-Inputs!$B$7-0.5*Inputs!$B$8^2)*$B$2+Inputs!$B$8*SQRT($B$2)*MC_Shocks!AP366)</f>
        <v>567.838938594369</v>
      </c>
      <c r="AS369" s="0" t="n">
        <f aca="false">AR369*EXP((Inputs!$B$6-Inputs!$B$7-0.5*Inputs!$B$8^2)*$B$2+Inputs!$B$8*SQRT($B$2)*MC_Shocks!AQ366)</f>
        <v>567.946763700697</v>
      </c>
      <c r="AT369" s="0" t="n">
        <f aca="false">AS369*EXP((Inputs!$B$6-Inputs!$B$7-0.5*Inputs!$B$8^2)*$B$2+Inputs!$B$8*SQRT($B$2)*MC_Shocks!AR366)</f>
        <v>573.072950690557</v>
      </c>
      <c r="AU369" s="0" t="n">
        <f aca="false">AT369*EXP((Inputs!$B$6-Inputs!$B$7-0.5*Inputs!$B$8^2)*$B$2+Inputs!$B$8*SQRT($B$2)*MC_Shocks!AS366)</f>
        <v>573.388032300329</v>
      </c>
      <c r="AV369" s="0" t="n">
        <f aca="false">AU369*EXP((Inputs!$B$6-Inputs!$B$7-0.5*Inputs!$B$8^2)*$B$2+Inputs!$B$8*SQRT($B$2)*MC_Shocks!AT366)</f>
        <v>573.673265368509</v>
      </c>
      <c r="AW369" s="0" t="n">
        <f aca="false">AV369*EXP((Inputs!$B$6-Inputs!$B$7-0.5*Inputs!$B$8^2)*$B$2+Inputs!$B$8*SQRT($B$2)*MC_Shocks!AU366)</f>
        <v>572.996671708235</v>
      </c>
      <c r="AX369" s="0" t="n">
        <f aca="false">AW369*EXP((Inputs!$B$6-Inputs!$B$7-0.5*Inputs!$B$8^2)*$B$2+Inputs!$B$8*SQRT($B$2)*MC_Shocks!AV366)</f>
        <v>570.047978150371</v>
      </c>
      <c r="AY369" s="0" t="n">
        <f aca="false">AX369*EXP((Inputs!$B$6-Inputs!$B$7-0.5*Inputs!$B$8^2)*$B$2+Inputs!$B$8*SQRT($B$2)*MC_Shocks!AW366)</f>
        <v>574.820653707876</v>
      </c>
      <c r="AZ369" s="0" t="n">
        <f aca="false">AY369*EXP((Inputs!$B$6-Inputs!$B$7-0.5*Inputs!$B$8^2)*$B$2+Inputs!$B$8*SQRT($B$2)*MC_Shocks!AX366)</f>
        <v>567.230167431504</v>
      </c>
      <c r="BA369" s="0" t="n">
        <f aca="false">AZ369*EXP((Inputs!$B$6-Inputs!$B$7-0.5*Inputs!$B$8^2)*$B$2+Inputs!$B$8*SQRT($B$2)*MC_Shocks!AY366)</f>
        <v>566.181674312729</v>
      </c>
      <c r="BB369" s="0" t="n">
        <f aca="false">BA369*EXP((Inputs!$B$6-Inputs!$B$7-0.5*Inputs!$B$8^2)*$B$2+Inputs!$B$8*SQRT($B$2)*MC_Shocks!AZ366)</f>
        <v>562.979775610811</v>
      </c>
      <c r="BC369" s="0" t="n">
        <f aca="false">BB369*EXP((Inputs!$B$6-Inputs!$B$7-0.5*Inputs!$B$8^2)*$B$2+Inputs!$B$8*SQRT($B$2)*MC_Shocks!BA366)</f>
        <v>565.845525240994</v>
      </c>
      <c r="BD369" s="0" t="n">
        <f aca="false">BC369*EXP((Inputs!$B$6-Inputs!$B$7-0.5*Inputs!$B$8^2)*$B$2+Inputs!$B$8*SQRT($B$2)*MC_Shocks!BB366)</f>
        <v>560.15337253994</v>
      </c>
      <c r="BE369" s="0" t="n">
        <f aca="false">BD369*EXP((Inputs!$B$6-Inputs!$B$7-0.5*Inputs!$B$8^2)*$B$2+Inputs!$B$8*SQRT($B$2)*MC_Shocks!BC366)</f>
        <v>561.349743635376</v>
      </c>
      <c r="BF369" s="0" t="n">
        <f aca="false">BE369*EXP((Inputs!$B$6-Inputs!$B$7-0.5*Inputs!$B$8^2)*$B$2+Inputs!$B$8*SQRT($B$2)*MC_Shocks!BD366)</f>
        <v>560.167952906443</v>
      </c>
      <c r="BG369" s="0" t="n">
        <f aca="false">BF369*EXP((Inputs!$B$6-Inputs!$B$7-0.5*Inputs!$B$8^2)*$B$2+Inputs!$B$8*SQRT($B$2)*MC_Shocks!BE366)</f>
        <v>564.383100145242</v>
      </c>
      <c r="BH369" s="0" t="n">
        <f aca="false">BG369*EXP((Inputs!$B$6-Inputs!$B$7-0.5*Inputs!$B$8^2)*$B$2+Inputs!$B$8*SQRT($B$2)*MC_Shocks!BF366)</f>
        <v>568.917950294086</v>
      </c>
      <c r="BI369" s="0" t="n">
        <f aca="false">BH369*EXP((Inputs!$B$6-Inputs!$B$7-0.5*Inputs!$B$8^2)*$B$2+Inputs!$B$8*SQRT($B$2)*MC_Shocks!BG366)</f>
        <v>565.873777717308</v>
      </c>
      <c r="BJ369" s="0" t="n">
        <f aca="false">BI369*EXP((Inputs!$B$6-Inputs!$B$7-0.5*Inputs!$B$8^2)*$B$2+Inputs!$B$8*SQRT($B$2)*MC_Shocks!BH366)</f>
        <v>567.922229332508</v>
      </c>
      <c r="BK369" s="0" t="n">
        <f aca="false">BJ369*EXP((Inputs!$B$6-Inputs!$B$7-0.5*Inputs!$B$8^2)*$B$2+Inputs!$B$8*SQRT($B$2)*MC_Shocks!BI366)</f>
        <v>571.835957185609</v>
      </c>
      <c r="BL369" s="0" t="n">
        <f aca="false">BK369*EXP((Inputs!$B$6-Inputs!$B$7-0.5*Inputs!$B$8^2)*$B$2+Inputs!$B$8*SQRT($B$2)*MC_Shocks!BJ366)</f>
        <v>574.815338155234</v>
      </c>
      <c r="BM369" s="0" t="n">
        <f aca="false">BL369*EXP((Inputs!$B$6-Inputs!$B$7-0.5*Inputs!$B$8^2)*$B$2+Inputs!$B$8*SQRT($B$2)*MC_Shocks!BK366)</f>
        <v>571.690864411813</v>
      </c>
      <c r="BN369" s="0" t="n">
        <f aca="false">AVERAGE(C369:BM369)</f>
        <v>571.297301355492</v>
      </c>
      <c r="BO369" s="0" t="n">
        <f aca="false">MAX(B369:BM369)</f>
        <v>583.139271583339</v>
      </c>
      <c r="BP369" s="0" t="n">
        <f aca="false">MAX(BM369-Inputs!$B$4,0)</f>
        <v>0</v>
      </c>
      <c r="BQ369" s="0" t="n">
        <f aca="false">MAX(Inputs!$B$4-BM369,0)</f>
        <v>3.30913558818656</v>
      </c>
      <c r="BR369" s="0" t="n">
        <f aca="false">MAX(BN369-Inputs!$B$4,0)</f>
        <v>0</v>
      </c>
      <c r="BS369" s="0" t="n">
        <f aca="false">IF(BO369&gt;=Inputs!$B$9,0,MAX(BM369-Inputs!$B$4,0))</f>
        <v>0</v>
      </c>
    </row>
    <row r="370" customFormat="false" ht="15" hidden="false" customHeight="false" outlineLevel="0" collapsed="false">
      <c r="A370" s="0" t="n">
        <v>366</v>
      </c>
      <c r="B370" s="0" t="n">
        <f aca="false">Inputs!$B$3</f>
        <v>574.788024902344</v>
      </c>
      <c r="C370" s="0" t="n">
        <f aca="false">B370*EXP((Inputs!$B$6-Inputs!$B$7-0.5*Inputs!$B$8^2)*$B$2+Inputs!$B$8*SQRT($B$2)*MC_Shocks!A367)</f>
        <v>577.717954167688</v>
      </c>
      <c r="D370" s="0" t="n">
        <f aca="false">C370*EXP((Inputs!$B$6-Inputs!$B$7-0.5*Inputs!$B$8^2)*$B$2+Inputs!$B$8*SQRT($B$2)*MC_Shocks!B367)</f>
        <v>578.311968355922</v>
      </c>
      <c r="E370" s="0" t="n">
        <f aca="false">D370*EXP((Inputs!$B$6-Inputs!$B$7-0.5*Inputs!$B$8^2)*$B$2+Inputs!$B$8*SQRT($B$2)*MC_Shocks!C367)</f>
        <v>578.297576177105</v>
      </c>
      <c r="F370" s="0" t="n">
        <f aca="false">E370*EXP((Inputs!$B$6-Inputs!$B$7-0.5*Inputs!$B$8^2)*$B$2+Inputs!$B$8*SQRT($B$2)*MC_Shocks!D367)</f>
        <v>587.216252852697</v>
      </c>
      <c r="G370" s="0" t="n">
        <f aca="false">F370*EXP((Inputs!$B$6-Inputs!$B$7-0.5*Inputs!$B$8^2)*$B$2+Inputs!$B$8*SQRT($B$2)*MC_Shocks!E367)</f>
        <v>594.165483057288</v>
      </c>
      <c r="H370" s="0" t="n">
        <f aca="false">G370*EXP((Inputs!$B$6-Inputs!$B$7-0.5*Inputs!$B$8^2)*$B$2+Inputs!$B$8*SQRT($B$2)*MC_Shocks!F367)</f>
        <v>592.638451962814</v>
      </c>
      <c r="I370" s="0" t="n">
        <f aca="false">H370*EXP((Inputs!$B$6-Inputs!$B$7-0.5*Inputs!$B$8^2)*$B$2+Inputs!$B$8*SQRT($B$2)*MC_Shocks!G367)</f>
        <v>596.169887620381</v>
      </c>
      <c r="J370" s="0" t="n">
        <f aca="false">I370*EXP((Inputs!$B$6-Inputs!$B$7-0.5*Inputs!$B$8^2)*$B$2+Inputs!$B$8*SQRT($B$2)*MC_Shocks!H367)</f>
        <v>591.248878524637</v>
      </c>
      <c r="K370" s="0" t="n">
        <f aca="false">J370*EXP((Inputs!$B$6-Inputs!$B$7-0.5*Inputs!$B$8^2)*$B$2+Inputs!$B$8*SQRT($B$2)*MC_Shocks!I367)</f>
        <v>586.786903609318</v>
      </c>
      <c r="L370" s="0" t="n">
        <f aca="false">K370*EXP((Inputs!$B$6-Inputs!$B$7-0.5*Inputs!$B$8^2)*$B$2+Inputs!$B$8*SQRT($B$2)*MC_Shocks!J367)</f>
        <v>583.503773342832</v>
      </c>
      <c r="M370" s="0" t="n">
        <f aca="false">L370*EXP((Inputs!$B$6-Inputs!$B$7-0.5*Inputs!$B$8^2)*$B$2+Inputs!$B$8*SQRT($B$2)*MC_Shocks!K367)</f>
        <v>575.194973447908</v>
      </c>
      <c r="N370" s="0" t="n">
        <f aca="false">M370*EXP((Inputs!$B$6-Inputs!$B$7-0.5*Inputs!$B$8^2)*$B$2+Inputs!$B$8*SQRT($B$2)*MC_Shocks!L367)</f>
        <v>575.628530134572</v>
      </c>
      <c r="O370" s="0" t="n">
        <f aca="false">N370*EXP((Inputs!$B$6-Inputs!$B$7-0.5*Inputs!$B$8^2)*$B$2+Inputs!$B$8*SQRT($B$2)*MC_Shocks!M367)</f>
        <v>572.727085344892</v>
      </c>
      <c r="P370" s="0" t="n">
        <f aca="false">O370*EXP((Inputs!$B$6-Inputs!$B$7-0.5*Inputs!$B$8^2)*$B$2+Inputs!$B$8*SQRT($B$2)*MC_Shocks!N367)</f>
        <v>575.442707282934</v>
      </c>
      <c r="Q370" s="0" t="n">
        <f aca="false">P370*EXP((Inputs!$B$6-Inputs!$B$7-0.5*Inputs!$B$8^2)*$B$2+Inputs!$B$8*SQRT($B$2)*MC_Shocks!O367)</f>
        <v>564.409156433354</v>
      </c>
      <c r="R370" s="0" t="n">
        <f aca="false">Q370*EXP((Inputs!$B$6-Inputs!$B$7-0.5*Inputs!$B$8^2)*$B$2+Inputs!$B$8*SQRT($B$2)*MC_Shocks!P367)</f>
        <v>555.649490397428</v>
      </c>
      <c r="S370" s="0" t="n">
        <f aca="false">R370*EXP((Inputs!$B$6-Inputs!$B$7-0.5*Inputs!$B$8^2)*$B$2+Inputs!$B$8*SQRT($B$2)*MC_Shocks!Q367)</f>
        <v>555.649535234101</v>
      </c>
      <c r="T370" s="0" t="n">
        <f aca="false">S370*EXP((Inputs!$B$6-Inputs!$B$7-0.5*Inputs!$B$8^2)*$B$2+Inputs!$B$8*SQRT($B$2)*MC_Shocks!R367)</f>
        <v>554.00034940004</v>
      </c>
      <c r="U370" s="0" t="n">
        <f aca="false">T370*EXP((Inputs!$B$6-Inputs!$B$7-0.5*Inputs!$B$8^2)*$B$2+Inputs!$B$8*SQRT($B$2)*MC_Shocks!S367)</f>
        <v>548.110215736192</v>
      </c>
      <c r="V370" s="0" t="n">
        <f aca="false">U370*EXP((Inputs!$B$6-Inputs!$B$7-0.5*Inputs!$B$8^2)*$B$2+Inputs!$B$8*SQRT($B$2)*MC_Shocks!T367)</f>
        <v>548.802136804253</v>
      </c>
      <c r="W370" s="0" t="n">
        <f aca="false">V370*EXP((Inputs!$B$6-Inputs!$B$7-0.5*Inputs!$B$8^2)*$B$2+Inputs!$B$8*SQRT($B$2)*MC_Shocks!U367)</f>
        <v>551.720330833043</v>
      </c>
      <c r="X370" s="0" t="n">
        <f aca="false">W370*EXP((Inputs!$B$6-Inputs!$B$7-0.5*Inputs!$B$8^2)*$B$2+Inputs!$B$8*SQRT($B$2)*MC_Shocks!V367)</f>
        <v>547.959989252657</v>
      </c>
      <c r="Y370" s="0" t="n">
        <f aca="false">X370*EXP((Inputs!$B$6-Inputs!$B$7-0.5*Inputs!$B$8^2)*$B$2+Inputs!$B$8*SQRT($B$2)*MC_Shocks!W367)</f>
        <v>547.670782308369</v>
      </c>
      <c r="Z370" s="0" t="n">
        <f aca="false">Y370*EXP((Inputs!$B$6-Inputs!$B$7-0.5*Inputs!$B$8^2)*$B$2+Inputs!$B$8*SQRT($B$2)*MC_Shocks!X367)</f>
        <v>546.927900126817</v>
      </c>
      <c r="AA370" s="0" t="n">
        <f aca="false">Z370*EXP((Inputs!$B$6-Inputs!$B$7-0.5*Inputs!$B$8^2)*$B$2+Inputs!$B$8*SQRT($B$2)*MC_Shocks!Y367)</f>
        <v>550.611541310105</v>
      </c>
      <c r="AB370" s="0" t="n">
        <f aca="false">AA370*EXP((Inputs!$B$6-Inputs!$B$7-0.5*Inputs!$B$8^2)*$B$2+Inputs!$B$8*SQRT($B$2)*MC_Shocks!Z367)</f>
        <v>558.21830176164</v>
      </c>
      <c r="AC370" s="0" t="n">
        <f aca="false">AB370*EXP((Inputs!$B$6-Inputs!$B$7-0.5*Inputs!$B$8^2)*$B$2+Inputs!$B$8*SQRT($B$2)*MC_Shocks!AA367)</f>
        <v>557.226124909754</v>
      </c>
      <c r="AD370" s="0" t="n">
        <f aca="false">AC370*EXP((Inputs!$B$6-Inputs!$B$7-0.5*Inputs!$B$8^2)*$B$2+Inputs!$B$8*SQRT($B$2)*MC_Shocks!AB367)</f>
        <v>553.29229596456</v>
      </c>
      <c r="AE370" s="0" t="n">
        <f aca="false">AD370*EXP((Inputs!$B$6-Inputs!$B$7-0.5*Inputs!$B$8^2)*$B$2+Inputs!$B$8*SQRT($B$2)*MC_Shocks!AC367)</f>
        <v>554.336592453401</v>
      </c>
      <c r="AF370" s="0" t="n">
        <f aca="false">AE370*EXP((Inputs!$B$6-Inputs!$B$7-0.5*Inputs!$B$8^2)*$B$2+Inputs!$B$8*SQRT($B$2)*MC_Shocks!AD367)</f>
        <v>548.107402793473</v>
      </c>
      <c r="AG370" s="0" t="n">
        <f aca="false">AF370*EXP((Inputs!$B$6-Inputs!$B$7-0.5*Inputs!$B$8^2)*$B$2+Inputs!$B$8*SQRT($B$2)*MC_Shocks!AE367)</f>
        <v>551.228667005614</v>
      </c>
      <c r="AH370" s="0" t="n">
        <f aca="false">AG370*EXP((Inputs!$B$6-Inputs!$B$7-0.5*Inputs!$B$8^2)*$B$2+Inputs!$B$8*SQRT($B$2)*MC_Shocks!AF367)</f>
        <v>555.912542216547</v>
      </c>
      <c r="AI370" s="0" t="n">
        <f aca="false">AH370*EXP((Inputs!$B$6-Inputs!$B$7-0.5*Inputs!$B$8^2)*$B$2+Inputs!$B$8*SQRT($B$2)*MC_Shocks!AG367)</f>
        <v>556.261577543839</v>
      </c>
      <c r="AJ370" s="0" t="n">
        <f aca="false">AI370*EXP((Inputs!$B$6-Inputs!$B$7-0.5*Inputs!$B$8^2)*$B$2+Inputs!$B$8*SQRT($B$2)*MC_Shocks!AH367)</f>
        <v>556.678669351333</v>
      </c>
      <c r="AK370" s="0" t="n">
        <f aca="false">AJ370*EXP((Inputs!$B$6-Inputs!$B$7-0.5*Inputs!$B$8^2)*$B$2+Inputs!$B$8*SQRT($B$2)*MC_Shocks!AI367)</f>
        <v>553.340959066374</v>
      </c>
      <c r="AL370" s="0" t="n">
        <f aca="false">AK370*EXP((Inputs!$B$6-Inputs!$B$7-0.5*Inputs!$B$8^2)*$B$2+Inputs!$B$8*SQRT($B$2)*MC_Shocks!AJ367)</f>
        <v>556.805758774663</v>
      </c>
      <c r="AM370" s="0" t="n">
        <f aca="false">AL370*EXP((Inputs!$B$6-Inputs!$B$7-0.5*Inputs!$B$8^2)*$B$2+Inputs!$B$8*SQRT($B$2)*MC_Shocks!AK367)</f>
        <v>550.847356655884</v>
      </c>
      <c r="AN370" s="0" t="n">
        <f aca="false">AM370*EXP((Inputs!$B$6-Inputs!$B$7-0.5*Inputs!$B$8^2)*$B$2+Inputs!$B$8*SQRT($B$2)*MC_Shocks!AL367)</f>
        <v>542.370091089854</v>
      </c>
      <c r="AO370" s="0" t="n">
        <f aca="false">AN370*EXP((Inputs!$B$6-Inputs!$B$7-0.5*Inputs!$B$8^2)*$B$2+Inputs!$B$8*SQRT($B$2)*MC_Shocks!AM367)</f>
        <v>542.589717197699</v>
      </c>
      <c r="AP370" s="0" t="n">
        <f aca="false">AO370*EXP((Inputs!$B$6-Inputs!$B$7-0.5*Inputs!$B$8^2)*$B$2+Inputs!$B$8*SQRT($B$2)*MC_Shocks!AN367)</f>
        <v>537.287790020097</v>
      </c>
      <c r="AQ370" s="0" t="n">
        <f aca="false">AP370*EXP((Inputs!$B$6-Inputs!$B$7-0.5*Inputs!$B$8^2)*$B$2+Inputs!$B$8*SQRT($B$2)*MC_Shocks!AO367)</f>
        <v>541.860913057669</v>
      </c>
      <c r="AR370" s="0" t="n">
        <f aca="false">AQ370*EXP((Inputs!$B$6-Inputs!$B$7-0.5*Inputs!$B$8^2)*$B$2+Inputs!$B$8*SQRT($B$2)*MC_Shocks!AP367)</f>
        <v>537.30934371844</v>
      </c>
      <c r="AS370" s="0" t="n">
        <f aca="false">AR370*EXP((Inputs!$B$6-Inputs!$B$7-0.5*Inputs!$B$8^2)*$B$2+Inputs!$B$8*SQRT($B$2)*MC_Shocks!AQ367)</f>
        <v>532.914134424272</v>
      </c>
      <c r="AT370" s="0" t="n">
        <f aca="false">AS370*EXP((Inputs!$B$6-Inputs!$B$7-0.5*Inputs!$B$8^2)*$B$2+Inputs!$B$8*SQRT($B$2)*MC_Shocks!AR367)</f>
        <v>529.326278886452</v>
      </c>
      <c r="AU370" s="0" t="n">
        <f aca="false">AT370*EXP((Inputs!$B$6-Inputs!$B$7-0.5*Inputs!$B$8^2)*$B$2+Inputs!$B$8*SQRT($B$2)*MC_Shocks!AS367)</f>
        <v>529.441572930848</v>
      </c>
      <c r="AV370" s="0" t="n">
        <f aca="false">AU370*EXP((Inputs!$B$6-Inputs!$B$7-0.5*Inputs!$B$8^2)*$B$2+Inputs!$B$8*SQRT($B$2)*MC_Shocks!AT367)</f>
        <v>542.047201018025</v>
      </c>
      <c r="AW370" s="0" t="n">
        <f aca="false">AV370*EXP((Inputs!$B$6-Inputs!$B$7-0.5*Inputs!$B$8^2)*$B$2+Inputs!$B$8*SQRT($B$2)*MC_Shocks!AU367)</f>
        <v>544.865082245686</v>
      </c>
      <c r="AX370" s="0" t="n">
        <f aca="false">AW370*EXP((Inputs!$B$6-Inputs!$B$7-0.5*Inputs!$B$8^2)*$B$2+Inputs!$B$8*SQRT($B$2)*MC_Shocks!AV367)</f>
        <v>547.628919602325</v>
      </c>
      <c r="AY370" s="0" t="n">
        <f aca="false">AX370*EXP((Inputs!$B$6-Inputs!$B$7-0.5*Inputs!$B$8^2)*$B$2+Inputs!$B$8*SQRT($B$2)*MC_Shocks!AW367)</f>
        <v>551.947365587527</v>
      </c>
      <c r="AZ370" s="0" t="n">
        <f aca="false">AY370*EXP((Inputs!$B$6-Inputs!$B$7-0.5*Inputs!$B$8^2)*$B$2+Inputs!$B$8*SQRT($B$2)*MC_Shocks!AX367)</f>
        <v>551.464390558229</v>
      </c>
      <c r="BA370" s="0" t="n">
        <f aca="false">AZ370*EXP((Inputs!$B$6-Inputs!$B$7-0.5*Inputs!$B$8^2)*$B$2+Inputs!$B$8*SQRT($B$2)*MC_Shocks!AY367)</f>
        <v>553.352492258409</v>
      </c>
      <c r="BB370" s="0" t="n">
        <f aca="false">BA370*EXP((Inputs!$B$6-Inputs!$B$7-0.5*Inputs!$B$8^2)*$B$2+Inputs!$B$8*SQRT($B$2)*MC_Shocks!AZ367)</f>
        <v>557.036718278656</v>
      </c>
      <c r="BC370" s="0" t="n">
        <f aca="false">BB370*EXP((Inputs!$B$6-Inputs!$B$7-0.5*Inputs!$B$8^2)*$B$2+Inputs!$B$8*SQRT($B$2)*MC_Shocks!BA367)</f>
        <v>561.788198149031</v>
      </c>
      <c r="BD370" s="0" t="n">
        <f aca="false">BC370*EXP((Inputs!$B$6-Inputs!$B$7-0.5*Inputs!$B$8^2)*$B$2+Inputs!$B$8*SQRT($B$2)*MC_Shocks!BB367)</f>
        <v>565.039348198042</v>
      </c>
      <c r="BE370" s="0" t="n">
        <f aca="false">BD370*EXP((Inputs!$B$6-Inputs!$B$7-0.5*Inputs!$B$8^2)*$B$2+Inputs!$B$8*SQRT($B$2)*MC_Shocks!BC367)</f>
        <v>560.087426210963</v>
      </c>
      <c r="BF370" s="0" t="n">
        <f aca="false">BE370*EXP((Inputs!$B$6-Inputs!$B$7-0.5*Inputs!$B$8^2)*$B$2+Inputs!$B$8*SQRT($B$2)*MC_Shocks!BD367)</f>
        <v>563.085287064353</v>
      </c>
      <c r="BG370" s="0" t="n">
        <f aca="false">BF370*EXP((Inputs!$B$6-Inputs!$B$7-0.5*Inputs!$B$8^2)*$B$2+Inputs!$B$8*SQRT($B$2)*MC_Shocks!BE367)</f>
        <v>565.443523103515</v>
      </c>
      <c r="BH370" s="0" t="n">
        <f aca="false">BG370*EXP((Inputs!$B$6-Inputs!$B$7-0.5*Inputs!$B$8^2)*$B$2+Inputs!$B$8*SQRT($B$2)*MC_Shocks!BF367)</f>
        <v>567.549353399562</v>
      </c>
      <c r="BI370" s="0" t="n">
        <f aca="false">BH370*EXP((Inputs!$B$6-Inputs!$B$7-0.5*Inputs!$B$8^2)*$B$2+Inputs!$B$8*SQRT($B$2)*MC_Shocks!BG367)</f>
        <v>566.078531784883</v>
      </c>
      <c r="BJ370" s="0" t="n">
        <f aca="false">BI370*EXP((Inputs!$B$6-Inputs!$B$7-0.5*Inputs!$B$8^2)*$B$2+Inputs!$B$8*SQRT($B$2)*MC_Shocks!BH367)</f>
        <v>564.086571699992</v>
      </c>
      <c r="BK370" s="0" t="n">
        <f aca="false">BJ370*EXP((Inputs!$B$6-Inputs!$B$7-0.5*Inputs!$B$8^2)*$B$2+Inputs!$B$8*SQRT($B$2)*MC_Shocks!BI367)</f>
        <v>577.931416398995</v>
      </c>
      <c r="BL370" s="0" t="n">
        <f aca="false">BK370*EXP((Inputs!$B$6-Inputs!$B$7-0.5*Inputs!$B$8^2)*$B$2+Inputs!$B$8*SQRT($B$2)*MC_Shocks!BJ367)</f>
        <v>573.320524734615</v>
      </c>
      <c r="BM370" s="0" t="n">
        <f aca="false">BL370*EXP((Inputs!$B$6-Inputs!$B$7-0.5*Inputs!$B$8^2)*$B$2+Inputs!$B$8*SQRT($B$2)*MC_Shocks!BK367)</f>
        <v>566.878285382944</v>
      </c>
      <c r="BN370" s="0" t="n">
        <f aca="false">AVERAGE(C370:BM370)</f>
        <v>559.707120305008</v>
      </c>
      <c r="BO370" s="0" t="n">
        <f aca="false">MAX(B370:BM370)</f>
        <v>596.169887620381</v>
      </c>
      <c r="BP370" s="0" t="n">
        <f aca="false">MAX(BM370-Inputs!$B$4,0)</f>
        <v>0</v>
      </c>
      <c r="BQ370" s="0" t="n">
        <f aca="false">MAX(Inputs!$B$4-BM370,0)</f>
        <v>8.12171461705623</v>
      </c>
      <c r="BR370" s="0" t="n">
        <f aca="false">MAX(BN370-Inputs!$B$4,0)</f>
        <v>0</v>
      </c>
      <c r="BS370" s="0" t="n">
        <f aca="false">IF(BO370&gt;=Inputs!$B$9,0,MAX(BM370-Inputs!$B$4,0))</f>
        <v>0</v>
      </c>
    </row>
    <row r="371" customFormat="false" ht="15" hidden="false" customHeight="false" outlineLevel="0" collapsed="false">
      <c r="A371" s="0" t="n">
        <v>367</v>
      </c>
      <c r="B371" s="0" t="n">
        <f aca="false">Inputs!$B$3</f>
        <v>574.788024902344</v>
      </c>
      <c r="C371" s="0" t="n">
        <f aca="false">B371*EXP((Inputs!$B$6-Inputs!$B$7-0.5*Inputs!$B$8^2)*$B$2+Inputs!$B$8*SQRT($B$2)*MC_Shocks!A368)</f>
        <v>579.651312275592</v>
      </c>
      <c r="D371" s="0" t="n">
        <f aca="false">C371*EXP((Inputs!$B$6-Inputs!$B$7-0.5*Inputs!$B$8^2)*$B$2+Inputs!$B$8*SQRT($B$2)*MC_Shocks!B368)</f>
        <v>584.194671433108</v>
      </c>
      <c r="E371" s="0" t="n">
        <f aca="false">D371*EXP((Inputs!$B$6-Inputs!$B$7-0.5*Inputs!$B$8^2)*$B$2+Inputs!$B$8*SQRT($B$2)*MC_Shocks!C368)</f>
        <v>586.340359396352</v>
      </c>
      <c r="F371" s="0" t="n">
        <f aca="false">E371*EXP((Inputs!$B$6-Inputs!$B$7-0.5*Inputs!$B$8^2)*$B$2+Inputs!$B$8*SQRT($B$2)*MC_Shocks!D368)</f>
        <v>589.923057367323</v>
      </c>
      <c r="G371" s="0" t="n">
        <f aca="false">F371*EXP((Inputs!$B$6-Inputs!$B$7-0.5*Inputs!$B$8^2)*$B$2+Inputs!$B$8*SQRT($B$2)*MC_Shocks!E368)</f>
        <v>588.931596372202</v>
      </c>
      <c r="H371" s="0" t="n">
        <f aca="false">G371*EXP((Inputs!$B$6-Inputs!$B$7-0.5*Inputs!$B$8^2)*$B$2+Inputs!$B$8*SQRT($B$2)*MC_Shocks!F368)</f>
        <v>598.152703620196</v>
      </c>
      <c r="I371" s="0" t="n">
        <f aca="false">H371*EXP((Inputs!$B$6-Inputs!$B$7-0.5*Inputs!$B$8^2)*$B$2+Inputs!$B$8*SQRT($B$2)*MC_Shocks!G368)</f>
        <v>603.537926247735</v>
      </c>
      <c r="J371" s="0" t="n">
        <f aca="false">I371*EXP((Inputs!$B$6-Inputs!$B$7-0.5*Inputs!$B$8^2)*$B$2+Inputs!$B$8*SQRT($B$2)*MC_Shocks!H368)</f>
        <v>596.269543349621</v>
      </c>
      <c r="K371" s="0" t="n">
        <f aca="false">J371*EXP((Inputs!$B$6-Inputs!$B$7-0.5*Inputs!$B$8^2)*$B$2+Inputs!$B$8*SQRT($B$2)*MC_Shocks!I368)</f>
        <v>600.733061884497</v>
      </c>
      <c r="L371" s="0" t="n">
        <f aca="false">K371*EXP((Inputs!$B$6-Inputs!$B$7-0.5*Inputs!$B$8^2)*$B$2+Inputs!$B$8*SQRT($B$2)*MC_Shocks!J368)</f>
        <v>594.892632077873</v>
      </c>
      <c r="M371" s="0" t="n">
        <f aca="false">L371*EXP((Inputs!$B$6-Inputs!$B$7-0.5*Inputs!$B$8^2)*$B$2+Inputs!$B$8*SQRT($B$2)*MC_Shocks!K368)</f>
        <v>593.27401959625</v>
      </c>
      <c r="N371" s="0" t="n">
        <f aca="false">M371*EXP((Inputs!$B$6-Inputs!$B$7-0.5*Inputs!$B$8^2)*$B$2+Inputs!$B$8*SQRT($B$2)*MC_Shocks!L368)</f>
        <v>601.907368501602</v>
      </c>
      <c r="O371" s="0" t="n">
        <f aca="false">N371*EXP((Inputs!$B$6-Inputs!$B$7-0.5*Inputs!$B$8^2)*$B$2+Inputs!$B$8*SQRT($B$2)*MC_Shocks!M368)</f>
        <v>598.937856035115</v>
      </c>
      <c r="P371" s="0" t="n">
        <f aca="false">O371*EXP((Inputs!$B$6-Inputs!$B$7-0.5*Inputs!$B$8^2)*$B$2+Inputs!$B$8*SQRT($B$2)*MC_Shocks!N368)</f>
        <v>599.553747532412</v>
      </c>
      <c r="Q371" s="0" t="n">
        <f aca="false">P371*EXP((Inputs!$B$6-Inputs!$B$7-0.5*Inputs!$B$8^2)*$B$2+Inputs!$B$8*SQRT($B$2)*MC_Shocks!O368)</f>
        <v>601.780736862687</v>
      </c>
      <c r="R371" s="0" t="n">
        <f aca="false">Q371*EXP((Inputs!$B$6-Inputs!$B$7-0.5*Inputs!$B$8^2)*$B$2+Inputs!$B$8*SQRT($B$2)*MC_Shocks!P368)</f>
        <v>600.669127985</v>
      </c>
      <c r="S371" s="0" t="n">
        <f aca="false">R371*EXP((Inputs!$B$6-Inputs!$B$7-0.5*Inputs!$B$8^2)*$B$2+Inputs!$B$8*SQRT($B$2)*MC_Shocks!Q368)</f>
        <v>598.468161205055</v>
      </c>
      <c r="T371" s="0" t="n">
        <f aca="false">S371*EXP((Inputs!$B$6-Inputs!$B$7-0.5*Inputs!$B$8^2)*$B$2+Inputs!$B$8*SQRT($B$2)*MC_Shocks!R368)</f>
        <v>595.174330656847</v>
      </c>
      <c r="U371" s="0" t="n">
        <f aca="false">T371*EXP((Inputs!$B$6-Inputs!$B$7-0.5*Inputs!$B$8^2)*$B$2+Inputs!$B$8*SQRT($B$2)*MC_Shocks!S368)</f>
        <v>589.69275627362</v>
      </c>
      <c r="V371" s="0" t="n">
        <f aca="false">U371*EXP((Inputs!$B$6-Inputs!$B$7-0.5*Inputs!$B$8^2)*$B$2+Inputs!$B$8*SQRT($B$2)*MC_Shocks!T368)</f>
        <v>587.84202722896</v>
      </c>
      <c r="W371" s="0" t="n">
        <f aca="false">V371*EXP((Inputs!$B$6-Inputs!$B$7-0.5*Inputs!$B$8^2)*$B$2+Inputs!$B$8*SQRT($B$2)*MC_Shocks!U368)</f>
        <v>594.348251702551</v>
      </c>
      <c r="X371" s="0" t="n">
        <f aca="false">W371*EXP((Inputs!$B$6-Inputs!$B$7-0.5*Inputs!$B$8^2)*$B$2+Inputs!$B$8*SQRT($B$2)*MC_Shocks!V368)</f>
        <v>596.641940344173</v>
      </c>
      <c r="Y371" s="0" t="n">
        <f aca="false">X371*EXP((Inputs!$B$6-Inputs!$B$7-0.5*Inputs!$B$8^2)*$B$2+Inputs!$B$8*SQRT($B$2)*MC_Shocks!W368)</f>
        <v>582.928424995168</v>
      </c>
      <c r="Z371" s="0" t="n">
        <f aca="false">Y371*EXP((Inputs!$B$6-Inputs!$B$7-0.5*Inputs!$B$8^2)*$B$2+Inputs!$B$8*SQRT($B$2)*MC_Shocks!X368)</f>
        <v>579.642408916949</v>
      </c>
      <c r="AA371" s="0" t="n">
        <f aca="false">Z371*EXP((Inputs!$B$6-Inputs!$B$7-0.5*Inputs!$B$8^2)*$B$2+Inputs!$B$8*SQRT($B$2)*MC_Shocks!Y368)</f>
        <v>568.90316838517</v>
      </c>
      <c r="AB371" s="0" t="n">
        <f aca="false">AA371*EXP((Inputs!$B$6-Inputs!$B$7-0.5*Inputs!$B$8^2)*$B$2+Inputs!$B$8*SQRT($B$2)*MC_Shocks!Z368)</f>
        <v>562.693257887334</v>
      </c>
      <c r="AC371" s="0" t="n">
        <f aca="false">AB371*EXP((Inputs!$B$6-Inputs!$B$7-0.5*Inputs!$B$8^2)*$B$2+Inputs!$B$8*SQRT($B$2)*MC_Shocks!AA368)</f>
        <v>561.667908989471</v>
      </c>
      <c r="AD371" s="0" t="n">
        <f aca="false">AC371*EXP((Inputs!$B$6-Inputs!$B$7-0.5*Inputs!$B$8^2)*$B$2+Inputs!$B$8*SQRT($B$2)*MC_Shocks!AB368)</f>
        <v>560.379393739876</v>
      </c>
      <c r="AE371" s="0" t="n">
        <f aca="false">AD371*EXP((Inputs!$B$6-Inputs!$B$7-0.5*Inputs!$B$8^2)*$B$2+Inputs!$B$8*SQRT($B$2)*MC_Shocks!AC368)</f>
        <v>560.594909871881</v>
      </c>
      <c r="AF371" s="0" t="n">
        <f aca="false">AE371*EXP((Inputs!$B$6-Inputs!$B$7-0.5*Inputs!$B$8^2)*$B$2+Inputs!$B$8*SQRT($B$2)*MC_Shocks!AD368)</f>
        <v>568.430368494272</v>
      </c>
      <c r="AG371" s="0" t="n">
        <f aca="false">AF371*EXP((Inputs!$B$6-Inputs!$B$7-0.5*Inputs!$B$8^2)*$B$2+Inputs!$B$8*SQRT($B$2)*MC_Shocks!AE368)</f>
        <v>568.402606786434</v>
      </c>
      <c r="AH371" s="0" t="n">
        <f aca="false">AG371*EXP((Inputs!$B$6-Inputs!$B$7-0.5*Inputs!$B$8^2)*$B$2+Inputs!$B$8*SQRT($B$2)*MC_Shocks!AF368)</f>
        <v>563.022772676432</v>
      </c>
      <c r="AI371" s="0" t="n">
        <f aca="false">AH371*EXP((Inputs!$B$6-Inputs!$B$7-0.5*Inputs!$B$8^2)*$B$2+Inputs!$B$8*SQRT($B$2)*MC_Shocks!AG368)</f>
        <v>565.760771987653</v>
      </c>
      <c r="AJ371" s="0" t="n">
        <f aca="false">AI371*EXP((Inputs!$B$6-Inputs!$B$7-0.5*Inputs!$B$8^2)*$B$2+Inputs!$B$8*SQRT($B$2)*MC_Shocks!AH368)</f>
        <v>563.968074935089</v>
      </c>
      <c r="AK371" s="0" t="n">
        <f aca="false">AJ371*EXP((Inputs!$B$6-Inputs!$B$7-0.5*Inputs!$B$8^2)*$B$2+Inputs!$B$8*SQRT($B$2)*MC_Shocks!AI368)</f>
        <v>560.223793051831</v>
      </c>
      <c r="AL371" s="0" t="n">
        <f aca="false">AK371*EXP((Inputs!$B$6-Inputs!$B$7-0.5*Inputs!$B$8^2)*$B$2+Inputs!$B$8*SQRT($B$2)*MC_Shocks!AJ368)</f>
        <v>564.334477818844</v>
      </c>
      <c r="AM371" s="0" t="n">
        <f aca="false">AL371*EXP((Inputs!$B$6-Inputs!$B$7-0.5*Inputs!$B$8^2)*$B$2+Inputs!$B$8*SQRT($B$2)*MC_Shocks!AK368)</f>
        <v>566.411936917299</v>
      </c>
      <c r="AN371" s="0" t="n">
        <f aca="false">AM371*EXP((Inputs!$B$6-Inputs!$B$7-0.5*Inputs!$B$8^2)*$B$2+Inputs!$B$8*SQRT($B$2)*MC_Shocks!AL368)</f>
        <v>571.058123574429</v>
      </c>
      <c r="AO371" s="0" t="n">
        <f aca="false">AN371*EXP((Inputs!$B$6-Inputs!$B$7-0.5*Inputs!$B$8^2)*$B$2+Inputs!$B$8*SQRT($B$2)*MC_Shocks!AM368)</f>
        <v>574.849077521167</v>
      </c>
      <c r="AP371" s="0" t="n">
        <f aca="false">AO371*EXP((Inputs!$B$6-Inputs!$B$7-0.5*Inputs!$B$8^2)*$B$2+Inputs!$B$8*SQRT($B$2)*MC_Shocks!AN368)</f>
        <v>580.805761069865</v>
      </c>
      <c r="AQ371" s="0" t="n">
        <f aca="false">AP371*EXP((Inputs!$B$6-Inputs!$B$7-0.5*Inputs!$B$8^2)*$B$2+Inputs!$B$8*SQRT($B$2)*MC_Shocks!AO368)</f>
        <v>585.024620624688</v>
      </c>
      <c r="AR371" s="0" t="n">
        <f aca="false">AQ371*EXP((Inputs!$B$6-Inputs!$B$7-0.5*Inputs!$B$8^2)*$B$2+Inputs!$B$8*SQRT($B$2)*MC_Shocks!AP368)</f>
        <v>578.52847877282</v>
      </c>
      <c r="AS371" s="0" t="n">
        <f aca="false">AR371*EXP((Inputs!$B$6-Inputs!$B$7-0.5*Inputs!$B$8^2)*$B$2+Inputs!$B$8*SQRT($B$2)*MC_Shocks!AQ368)</f>
        <v>582.800274507912</v>
      </c>
      <c r="AT371" s="0" t="n">
        <f aca="false">AS371*EXP((Inputs!$B$6-Inputs!$B$7-0.5*Inputs!$B$8^2)*$B$2+Inputs!$B$8*SQRT($B$2)*MC_Shocks!AR368)</f>
        <v>582.270826428719</v>
      </c>
      <c r="AU371" s="0" t="n">
        <f aca="false">AT371*EXP((Inputs!$B$6-Inputs!$B$7-0.5*Inputs!$B$8^2)*$B$2+Inputs!$B$8*SQRT($B$2)*MC_Shocks!AS368)</f>
        <v>584.653429176908</v>
      </c>
      <c r="AV371" s="0" t="n">
        <f aca="false">AU371*EXP((Inputs!$B$6-Inputs!$B$7-0.5*Inputs!$B$8^2)*$B$2+Inputs!$B$8*SQRT($B$2)*MC_Shocks!AT368)</f>
        <v>579.265935295262</v>
      </c>
      <c r="AW371" s="0" t="n">
        <f aca="false">AV371*EXP((Inputs!$B$6-Inputs!$B$7-0.5*Inputs!$B$8^2)*$B$2+Inputs!$B$8*SQRT($B$2)*MC_Shocks!AU368)</f>
        <v>573.326063737709</v>
      </c>
      <c r="AX371" s="0" t="n">
        <f aca="false">AW371*EXP((Inputs!$B$6-Inputs!$B$7-0.5*Inputs!$B$8^2)*$B$2+Inputs!$B$8*SQRT($B$2)*MC_Shocks!AV368)</f>
        <v>569.463275784768</v>
      </c>
      <c r="AY371" s="0" t="n">
        <f aca="false">AX371*EXP((Inputs!$B$6-Inputs!$B$7-0.5*Inputs!$B$8^2)*$B$2+Inputs!$B$8*SQRT($B$2)*MC_Shocks!AW368)</f>
        <v>568.135570128604</v>
      </c>
      <c r="AZ371" s="0" t="n">
        <f aca="false">AY371*EXP((Inputs!$B$6-Inputs!$B$7-0.5*Inputs!$B$8^2)*$B$2+Inputs!$B$8*SQRT($B$2)*MC_Shocks!AX368)</f>
        <v>569.231601629311</v>
      </c>
      <c r="BA371" s="0" t="n">
        <f aca="false">AZ371*EXP((Inputs!$B$6-Inputs!$B$7-0.5*Inputs!$B$8^2)*$B$2+Inputs!$B$8*SQRT($B$2)*MC_Shocks!AY368)</f>
        <v>574.693472465828</v>
      </c>
      <c r="BB371" s="0" t="n">
        <f aca="false">BA371*EXP((Inputs!$B$6-Inputs!$B$7-0.5*Inputs!$B$8^2)*$B$2+Inputs!$B$8*SQRT($B$2)*MC_Shocks!AZ368)</f>
        <v>565.954222652374</v>
      </c>
      <c r="BC371" s="0" t="n">
        <f aca="false">BB371*EXP((Inputs!$B$6-Inputs!$B$7-0.5*Inputs!$B$8^2)*$B$2+Inputs!$B$8*SQRT($B$2)*MC_Shocks!BA368)</f>
        <v>569.42892939018</v>
      </c>
      <c r="BD371" s="0" t="n">
        <f aca="false">BC371*EXP((Inputs!$B$6-Inputs!$B$7-0.5*Inputs!$B$8^2)*$B$2+Inputs!$B$8*SQRT($B$2)*MC_Shocks!BB368)</f>
        <v>566.492378939129</v>
      </c>
      <c r="BE371" s="0" t="n">
        <f aca="false">BD371*EXP((Inputs!$B$6-Inputs!$B$7-0.5*Inputs!$B$8^2)*$B$2+Inputs!$B$8*SQRT($B$2)*MC_Shocks!BC368)</f>
        <v>561.803678785822</v>
      </c>
      <c r="BF371" s="0" t="n">
        <f aca="false">BE371*EXP((Inputs!$B$6-Inputs!$B$7-0.5*Inputs!$B$8^2)*$B$2+Inputs!$B$8*SQRT($B$2)*MC_Shocks!BD368)</f>
        <v>564.337123198538</v>
      </c>
      <c r="BG371" s="0" t="n">
        <f aca="false">BF371*EXP((Inputs!$B$6-Inputs!$B$7-0.5*Inputs!$B$8^2)*$B$2+Inputs!$B$8*SQRT($B$2)*MC_Shocks!BE368)</f>
        <v>559.761961119104</v>
      </c>
      <c r="BH371" s="0" t="n">
        <f aca="false">BG371*EXP((Inputs!$B$6-Inputs!$B$7-0.5*Inputs!$B$8^2)*$B$2+Inputs!$B$8*SQRT($B$2)*MC_Shocks!BF368)</f>
        <v>556.43116932977</v>
      </c>
      <c r="BI371" s="0" t="n">
        <f aca="false">BH371*EXP((Inputs!$B$6-Inputs!$B$7-0.5*Inputs!$B$8^2)*$B$2+Inputs!$B$8*SQRT($B$2)*MC_Shocks!BG368)</f>
        <v>548.907498355257</v>
      </c>
      <c r="BJ371" s="0" t="n">
        <f aca="false">BI371*EXP((Inputs!$B$6-Inputs!$B$7-0.5*Inputs!$B$8^2)*$B$2+Inputs!$B$8*SQRT($B$2)*MC_Shocks!BH368)</f>
        <v>551.007031865422</v>
      </c>
      <c r="BK371" s="0" t="n">
        <f aca="false">BJ371*EXP((Inputs!$B$6-Inputs!$B$7-0.5*Inputs!$B$8^2)*$B$2+Inputs!$B$8*SQRT($B$2)*MC_Shocks!BI368)</f>
        <v>556.708970001236</v>
      </c>
      <c r="BL371" s="0" t="n">
        <f aca="false">BK371*EXP((Inputs!$B$6-Inputs!$B$7-0.5*Inputs!$B$8^2)*$B$2+Inputs!$B$8*SQRT($B$2)*MC_Shocks!BJ368)</f>
        <v>558.998598553239</v>
      </c>
      <c r="BM371" s="0" t="n">
        <f aca="false">BL371*EXP((Inputs!$B$6-Inputs!$B$7-0.5*Inputs!$B$8^2)*$B$2+Inputs!$B$8*SQRT($B$2)*MC_Shocks!BK368)</f>
        <v>558.125845656547</v>
      </c>
      <c r="BN371" s="0" t="n">
        <f aca="false">AVERAGE(C371:BM371)</f>
        <v>577.307069555033</v>
      </c>
      <c r="BO371" s="0" t="n">
        <f aca="false">MAX(B371:BM371)</f>
        <v>603.537926247735</v>
      </c>
      <c r="BP371" s="0" t="n">
        <f aca="false">MAX(BM371-Inputs!$B$4,0)</f>
        <v>0</v>
      </c>
      <c r="BQ371" s="0" t="n">
        <f aca="false">MAX(Inputs!$B$4-BM371,0)</f>
        <v>16.8741543434527</v>
      </c>
      <c r="BR371" s="0" t="n">
        <f aca="false">MAX(BN371-Inputs!$B$4,0)</f>
        <v>2.30706955503297</v>
      </c>
      <c r="BS371" s="0" t="n">
        <f aca="false">IF(BO371&gt;=Inputs!$B$9,0,MAX(BM371-Inputs!$B$4,0))</f>
        <v>0</v>
      </c>
    </row>
    <row r="372" customFormat="false" ht="15" hidden="false" customHeight="false" outlineLevel="0" collapsed="false">
      <c r="A372" s="0" t="n">
        <v>368</v>
      </c>
      <c r="B372" s="0" t="n">
        <f aca="false">Inputs!$B$3</f>
        <v>574.788024902344</v>
      </c>
      <c r="C372" s="0" t="n">
        <f aca="false">B372*EXP((Inputs!$B$6-Inputs!$B$7-0.5*Inputs!$B$8^2)*$B$2+Inputs!$B$8*SQRT($B$2)*MC_Shocks!A369)</f>
        <v>574.576845444146</v>
      </c>
      <c r="D372" s="0" t="n">
        <f aca="false">C372*EXP((Inputs!$B$6-Inputs!$B$7-0.5*Inputs!$B$8^2)*$B$2+Inputs!$B$8*SQRT($B$2)*MC_Shocks!B369)</f>
        <v>576.427345051908</v>
      </c>
      <c r="E372" s="0" t="n">
        <f aca="false">D372*EXP((Inputs!$B$6-Inputs!$B$7-0.5*Inputs!$B$8^2)*$B$2+Inputs!$B$8*SQRT($B$2)*MC_Shocks!C369)</f>
        <v>585.279330184739</v>
      </c>
      <c r="F372" s="0" t="n">
        <f aca="false">E372*EXP((Inputs!$B$6-Inputs!$B$7-0.5*Inputs!$B$8^2)*$B$2+Inputs!$B$8*SQRT($B$2)*MC_Shocks!D369)</f>
        <v>583.153954991824</v>
      </c>
      <c r="G372" s="0" t="n">
        <f aca="false">F372*EXP((Inputs!$B$6-Inputs!$B$7-0.5*Inputs!$B$8^2)*$B$2+Inputs!$B$8*SQRT($B$2)*MC_Shocks!E369)</f>
        <v>574.154785520879</v>
      </c>
      <c r="H372" s="0" t="n">
        <f aca="false">G372*EXP((Inputs!$B$6-Inputs!$B$7-0.5*Inputs!$B$8^2)*$B$2+Inputs!$B$8*SQRT($B$2)*MC_Shocks!F369)</f>
        <v>572.098089553993</v>
      </c>
      <c r="I372" s="0" t="n">
        <f aca="false">H372*EXP((Inputs!$B$6-Inputs!$B$7-0.5*Inputs!$B$8^2)*$B$2+Inputs!$B$8*SQRT($B$2)*MC_Shocks!G369)</f>
        <v>569.393945305466</v>
      </c>
      <c r="J372" s="0" t="n">
        <f aca="false">I372*EXP((Inputs!$B$6-Inputs!$B$7-0.5*Inputs!$B$8^2)*$B$2+Inputs!$B$8*SQRT($B$2)*MC_Shocks!H369)</f>
        <v>566.867552384012</v>
      </c>
      <c r="K372" s="0" t="n">
        <f aca="false">J372*EXP((Inputs!$B$6-Inputs!$B$7-0.5*Inputs!$B$8^2)*$B$2+Inputs!$B$8*SQRT($B$2)*MC_Shocks!I369)</f>
        <v>565.138172721517</v>
      </c>
      <c r="L372" s="0" t="n">
        <f aca="false">K372*EXP((Inputs!$B$6-Inputs!$B$7-0.5*Inputs!$B$8^2)*$B$2+Inputs!$B$8*SQRT($B$2)*MC_Shocks!J369)</f>
        <v>561.02962560355</v>
      </c>
      <c r="M372" s="0" t="n">
        <f aca="false">L372*EXP((Inputs!$B$6-Inputs!$B$7-0.5*Inputs!$B$8^2)*$B$2+Inputs!$B$8*SQRT($B$2)*MC_Shocks!K369)</f>
        <v>559.325479264419</v>
      </c>
      <c r="N372" s="0" t="n">
        <f aca="false">M372*EXP((Inputs!$B$6-Inputs!$B$7-0.5*Inputs!$B$8^2)*$B$2+Inputs!$B$8*SQRT($B$2)*MC_Shocks!L369)</f>
        <v>560.767476900086</v>
      </c>
      <c r="O372" s="0" t="n">
        <f aca="false">N372*EXP((Inputs!$B$6-Inputs!$B$7-0.5*Inputs!$B$8^2)*$B$2+Inputs!$B$8*SQRT($B$2)*MC_Shocks!M369)</f>
        <v>564.372907545335</v>
      </c>
      <c r="P372" s="0" t="n">
        <f aca="false">O372*EXP((Inputs!$B$6-Inputs!$B$7-0.5*Inputs!$B$8^2)*$B$2+Inputs!$B$8*SQRT($B$2)*MC_Shocks!N369)</f>
        <v>565.542044822993</v>
      </c>
      <c r="Q372" s="0" t="n">
        <f aca="false">P372*EXP((Inputs!$B$6-Inputs!$B$7-0.5*Inputs!$B$8^2)*$B$2+Inputs!$B$8*SQRT($B$2)*MC_Shocks!O369)</f>
        <v>564.187697596048</v>
      </c>
      <c r="R372" s="0" t="n">
        <f aca="false">Q372*EXP((Inputs!$B$6-Inputs!$B$7-0.5*Inputs!$B$8^2)*$B$2+Inputs!$B$8*SQRT($B$2)*MC_Shocks!P369)</f>
        <v>565.657513256533</v>
      </c>
      <c r="S372" s="0" t="n">
        <f aca="false">R372*EXP((Inputs!$B$6-Inputs!$B$7-0.5*Inputs!$B$8^2)*$B$2+Inputs!$B$8*SQRT($B$2)*MC_Shocks!Q369)</f>
        <v>564.301953065597</v>
      </c>
      <c r="T372" s="0" t="n">
        <f aca="false">S372*EXP((Inputs!$B$6-Inputs!$B$7-0.5*Inputs!$B$8^2)*$B$2+Inputs!$B$8*SQRT($B$2)*MC_Shocks!R369)</f>
        <v>562.392527077715</v>
      </c>
      <c r="U372" s="0" t="n">
        <f aca="false">T372*EXP((Inputs!$B$6-Inputs!$B$7-0.5*Inputs!$B$8^2)*$B$2+Inputs!$B$8*SQRT($B$2)*MC_Shocks!S369)</f>
        <v>558.740308409061</v>
      </c>
      <c r="V372" s="0" t="n">
        <f aca="false">U372*EXP((Inputs!$B$6-Inputs!$B$7-0.5*Inputs!$B$8^2)*$B$2+Inputs!$B$8*SQRT($B$2)*MC_Shocks!T369)</f>
        <v>553.135371283547</v>
      </c>
      <c r="W372" s="0" t="n">
        <f aca="false">V372*EXP((Inputs!$B$6-Inputs!$B$7-0.5*Inputs!$B$8^2)*$B$2+Inputs!$B$8*SQRT($B$2)*MC_Shocks!U369)</f>
        <v>552.845326695743</v>
      </c>
      <c r="X372" s="0" t="n">
        <f aca="false">W372*EXP((Inputs!$B$6-Inputs!$B$7-0.5*Inputs!$B$8^2)*$B$2+Inputs!$B$8*SQRT($B$2)*MC_Shocks!V369)</f>
        <v>558.663392690408</v>
      </c>
      <c r="Y372" s="0" t="n">
        <f aca="false">X372*EXP((Inputs!$B$6-Inputs!$B$7-0.5*Inputs!$B$8^2)*$B$2+Inputs!$B$8*SQRT($B$2)*MC_Shocks!W369)</f>
        <v>560.247783871992</v>
      </c>
      <c r="Z372" s="0" t="n">
        <f aca="false">Y372*EXP((Inputs!$B$6-Inputs!$B$7-0.5*Inputs!$B$8^2)*$B$2+Inputs!$B$8*SQRT($B$2)*MC_Shocks!X369)</f>
        <v>560.104816286862</v>
      </c>
      <c r="AA372" s="0" t="n">
        <f aca="false">Z372*EXP((Inputs!$B$6-Inputs!$B$7-0.5*Inputs!$B$8^2)*$B$2+Inputs!$B$8*SQRT($B$2)*MC_Shocks!Y369)</f>
        <v>568.374963418878</v>
      </c>
      <c r="AB372" s="0" t="n">
        <f aca="false">AA372*EXP((Inputs!$B$6-Inputs!$B$7-0.5*Inputs!$B$8^2)*$B$2+Inputs!$B$8*SQRT($B$2)*MC_Shocks!Z369)</f>
        <v>562.201009472604</v>
      </c>
      <c r="AC372" s="0" t="n">
        <f aca="false">AB372*EXP((Inputs!$B$6-Inputs!$B$7-0.5*Inputs!$B$8^2)*$B$2+Inputs!$B$8*SQRT($B$2)*MC_Shocks!AA369)</f>
        <v>561.619347804915</v>
      </c>
      <c r="AD372" s="0" t="n">
        <f aca="false">AC372*EXP((Inputs!$B$6-Inputs!$B$7-0.5*Inputs!$B$8^2)*$B$2+Inputs!$B$8*SQRT($B$2)*MC_Shocks!AB369)</f>
        <v>559.975691021519</v>
      </c>
      <c r="AE372" s="0" t="n">
        <f aca="false">AD372*EXP((Inputs!$B$6-Inputs!$B$7-0.5*Inputs!$B$8^2)*$B$2+Inputs!$B$8*SQRT($B$2)*MC_Shocks!AC369)</f>
        <v>553.994652108495</v>
      </c>
      <c r="AF372" s="0" t="n">
        <f aca="false">AE372*EXP((Inputs!$B$6-Inputs!$B$7-0.5*Inputs!$B$8^2)*$B$2+Inputs!$B$8*SQRT($B$2)*MC_Shocks!AD369)</f>
        <v>556.823469974623</v>
      </c>
      <c r="AG372" s="0" t="n">
        <f aca="false">AF372*EXP((Inputs!$B$6-Inputs!$B$7-0.5*Inputs!$B$8^2)*$B$2+Inputs!$B$8*SQRT($B$2)*MC_Shocks!AE369)</f>
        <v>554.345830707777</v>
      </c>
      <c r="AH372" s="0" t="n">
        <f aca="false">AG372*EXP((Inputs!$B$6-Inputs!$B$7-0.5*Inputs!$B$8^2)*$B$2+Inputs!$B$8*SQRT($B$2)*MC_Shocks!AF369)</f>
        <v>554.881518436133</v>
      </c>
      <c r="AI372" s="0" t="n">
        <f aca="false">AH372*EXP((Inputs!$B$6-Inputs!$B$7-0.5*Inputs!$B$8^2)*$B$2+Inputs!$B$8*SQRT($B$2)*MC_Shocks!AG369)</f>
        <v>555.74485348189</v>
      </c>
      <c r="AJ372" s="0" t="n">
        <f aca="false">AI372*EXP((Inputs!$B$6-Inputs!$B$7-0.5*Inputs!$B$8^2)*$B$2+Inputs!$B$8*SQRT($B$2)*MC_Shocks!AH369)</f>
        <v>559.212415042433</v>
      </c>
      <c r="AK372" s="0" t="n">
        <f aca="false">AJ372*EXP((Inputs!$B$6-Inputs!$B$7-0.5*Inputs!$B$8^2)*$B$2+Inputs!$B$8*SQRT($B$2)*MC_Shocks!AI369)</f>
        <v>551.924109767303</v>
      </c>
      <c r="AL372" s="0" t="n">
        <f aca="false">AK372*EXP((Inputs!$B$6-Inputs!$B$7-0.5*Inputs!$B$8^2)*$B$2+Inputs!$B$8*SQRT($B$2)*MC_Shocks!AJ369)</f>
        <v>553.622866974834</v>
      </c>
      <c r="AM372" s="0" t="n">
        <f aca="false">AL372*EXP((Inputs!$B$6-Inputs!$B$7-0.5*Inputs!$B$8^2)*$B$2+Inputs!$B$8*SQRT($B$2)*MC_Shocks!AK369)</f>
        <v>550.611354497296</v>
      </c>
      <c r="AN372" s="0" t="n">
        <f aca="false">AM372*EXP((Inputs!$B$6-Inputs!$B$7-0.5*Inputs!$B$8^2)*$B$2+Inputs!$B$8*SQRT($B$2)*MC_Shocks!AL369)</f>
        <v>558.915278536057</v>
      </c>
      <c r="AO372" s="0" t="n">
        <f aca="false">AN372*EXP((Inputs!$B$6-Inputs!$B$7-0.5*Inputs!$B$8^2)*$B$2+Inputs!$B$8*SQRT($B$2)*MC_Shocks!AM369)</f>
        <v>553.760026339107</v>
      </c>
      <c r="AP372" s="0" t="n">
        <f aca="false">AO372*EXP((Inputs!$B$6-Inputs!$B$7-0.5*Inputs!$B$8^2)*$B$2+Inputs!$B$8*SQRT($B$2)*MC_Shocks!AN369)</f>
        <v>549.208749500757</v>
      </c>
      <c r="AQ372" s="0" t="n">
        <f aca="false">AP372*EXP((Inputs!$B$6-Inputs!$B$7-0.5*Inputs!$B$8^2)*$B$2+Inputs!$B$8*SQRT($B$2)*MC_Shocks!AO369)</f>
        <v>548.836175581299</v>
      </c>
      <c r="AR372" s="0" t="n">
        <f aca="false">AQ372*EXP((Inputs!$B$6-Inputs!$B$7-0.5*Inputs!$B$8^2)*$B$2+Inputs!$B$8*SQRT($B$2)*MC_Shocks!AP369)</f>
        <v>549.877015636143</v>
      </c>
      <c r="AS372" s="0" t="n">
        <f aca="false">AR372*EXP((Inputs!$B$6-Inputs!$B$7-0.5*Inputs!$B$8^2)*$B$2+Inputs!$B$8*SQRT($B$2)*MC_Shocks!AQ369)</f>
        <v>548.186626658819</v>
      </c>
      <c r="AT372" s="0" t="n">
        <f aca="false">AS372*EXP((Inputs!$B$6-Inputs!$B$7-0.5*Inputs!$B$8^2)*$B$2+Inputs!$B$8*SQRT($B$2)*MC_Shocks!AR369)</f>
        <v>538.373861823818</v>
      </c>
      <c r="AU372" s="0" t="n">
        <f aca="false">AT372*EXP((Inputs!$B$6-Inputs!$B$7-0.5*Inputs!$B$8^2)*$B$2+Inputs!$B$8*SQRT($B$2)*MC_Shocks!AS369)</f>
        <v>546.008883044606</v>
      </c>
      <c r="AV372" s="0" t="n">
        <f aca="false">AU372*EXP((Inputs!$B$6-Inputs!$B$7-0.5*Inputs!$B$8^2)*$B$2+Inputs!$B$8*SQRT($B$2)*MC_Shocks!AT369)</f>
        <v>542.683230188605</v>
      </c>
      <c r="AW372" s="0" t="n">
        <f aca="false">AV372*EXP((Inputs!$B$6-Inputs!$B$7-0.5*Inputs!$B$8^2)*$B$2+Inputs!$B$8*SQRT($B$2)*MC_Shocks!AU369)</f>
        <v>546.673609345957</v>
      </c>
      <c r="AX372" s="0" t="n">
        <f aca="false">AW372*EXP((Inputs!$B$6-Inputs!$B$7-0.5*Inputs!$B$8^2)*$B$2+Inputs!$B$8*SQRT($B$2)*MC_Shocks!AV369)</f>
        <v>546.811574139269</v>
      </c>
      <c r="AY372" s="0" t="n">
        <f aca="false">AX372*EXP((Inputs!$B$6-Inputs!$B$7-0.5*Inputs!$B$8^2)*$B$2+Inputs!$B$8*SQRT($B$2)*MC_Shocks!AW369)</f>
        <v>547.93957852195</v>
      </c>
      <c r="AZ372" s="0" t="n">
        <f aca="false">AY372*EXP((Inputs!$B$6-Inputs!$B$7-0.5*Inputs!$B$8^2)*$B$2+Inputs!$B$8*SQRT($B$2)*MC_Shocks!AX369)</f>
        <v>549.856416062761</v>
      </c>
      <c r="BA372" s="0" t="n">
        <f aca="false">AZ372*EXP((Inputs!$B$6-Inputs!$B$7-0.5*Inputs!$B$8^2)*$B$2+Inputs!$B$8*SQRT($B$2)*MC_Shocks!AY369)</f>
        <v>549.953940193061</v>
      </c>
      <c r="BB372" s="0" t="n">
        <f aca="false">BA372*EXP((Inputs!$B$6-Inputs!$B$7-0.5*Inputs!$B$8^2)*$B$2+Inputs!$B$8*SQRT($B$2)*MC_Shocks!AZ369)</f>
        <v>554.976734347564</v>
      </c>
      <c r="BC372" s="0" t="n">
        <f aca="false">BB372*EXP((Inputs!$B$6-Inputs!$B$7-0.5*Inputs!$B$8^2)*$B$2+Inputs!$B$8*SQRT($B$2)*MC_Shocks!BA369)</f>
        <v>550.516028637672</v>
      </c>
      <c r="BD372" s="0" t="n">
        <f aca="false">BC372*EXP((Inputs!$B$6-Inputs!$B$7-0.5*Inputs!$B$8^2)*$B$2+Inputs!$B$8*SQRT($B$2)*MC_Shocks!BB369)</f>
        <v>558.460153520016</v>
      </c>
      <c r="BE372" s="0" t="n">
        <f aca="false">BD372*EXP((Inputs!$B$6-Inputs!$B$7-0.5*Inputs!$B$8^2)*$B$2+Inputs!$B$8*SQRT($B$2)*MC_Shocks!BC369)</f>
        <v>556.126433804334</v>
      </c>
      <c r="BF372" s="0" t="n">
        <f aca="false">BE372*EXP((Inputs!$B$6-Inputs!$B$7-0.5*Inputs!$B$8^2)*$B$2+Inputs!$B$8*SQRT($B$2)*MC_Shocks!BD369)</f>
        <v>557.621485731454</v>
      </c>
      <c r="BG372" s="0" t="n">
        <f aca="false">BF372*EXP((Inputs!$B$6-Inputs!$B$7-0.5*Inputs!$B$8^2)*$B$2+Inputs!$B$8*SQRT($B$2)*MC_Shocks!BE369)</f>
        <v>562.878400793669</v>
      </c>
      <c r="BH372" s="0" t="n">
        <f aca="false">BG372*EXP((Inputs!$B$6-Inputs!$B$7-0.5*Inputs!$B$8^2)*$B$2+Inputs!$B$8*SQRT($B$2)*MC_Shocks!BF369)</f>
        <v>562.028437284935</v>
      </c>
      <c r="BI372" s="0" t="n">
        <f aca="false">BH372*EXP((Inputs!$B$6-Inputs!$B$7-0.5*Inputs!$B$8^2)*$B$2+Inputs!$B$8*SQRT($B$2)*MC_Shocks!BG369)</f>
        <v>569.066903865832</v>
      </c>
      <c r="BJ372" s="0" t="n">
        <f aca="false">BI372*EXP((Inputs!$B$6-Inputs!$B$7-0.5*Inputs!$B$8^2)*$B$2+Inputs!$B$8*SQRT($B$2)*MC_Shocks!BH369)</f>
        <v>568.94131300511</v>
      </c>
      <c r="BK372" s="0" t="n">
        <f aca="false">BJ372*EXP((Inputs!$B$6-Inputs!$B$7-0.5*Inputs!$B$8^2)*$B$2+Inputs!$B$8*SQRT($B$2)*MC_Shocks!BI369)</f>
        <v>575.45397033684</v>
      </c>
      <c r="BL372" s="0" t="n">
        <f aca="false">BK372*EXP((Inputs!$B$6-Inputs!$B$7-0.5*Inputs!$B$8^2)*$B$2+Inputs!$B$8*SQRT($B$2)*MC_Shocks!BJ369)</f>
        <v>573.406171964448</v>
      </c>
      <c r="BM372" s="0" t="n">
        <f aca="false">BL372*EXP((Inputs!$B$6-Inputs!$B$7-0.5*Inputs!$B$8^2)*$B$2+Inputs!$B$8*SQRT($B$2)*MC_Shocks!BK369)</f>
        <v>577.680839616383</v>
      </c>
      <c r="BN372" s="0" t="n">
        <f aca="false">AVERAGE(C372:BM372)</f>
        <v>559.777431217739</v>
      </c>
      <c r="BO372" s="0" t="n">
        <f aca="false">MAX(B372:BM372)</f>
        <v>585.279330184739</v>
      </c>
      <c r="BP372" s="0" t="n">
        <f aca="false">MAX(BM372-Inputs!$B$4,0)</f>
        <v>2.6808396163832</v>
      </c>
      <c r="BQ372" s="0" t="n">
        <f aca="false">MAX(Inputs!$B$4-BM372,0)</f>
        <v>0</v>
      </c>
      <c r="BR372" s="0" t="n">
        <f aca="false">MAX(BN372-Inputs!$B$4,0)</f>
        <v>0</v>
      </c>
      <c r="BS372" s="0" t="n">
        <f aca="false">IF(BO372&gt;=Inputs!$B$9,0,MAX(BM372-Inputs!$B$4,0))</f>
        <v>2.6808396163832</v>
      </c>
    </row>
    <row r="373" customFormat="false" ht="15" hidden="false" customHeight="false" outlineLevel="0" collapsed="false">
      <c r="A373" s="0" t="n">
        <v>369</v>
      </c>
      <c r="B373" s="0" t="n">
        <f aca="false">Inputs!$B$3</f>
        <v>574.788024902344</v>
      </c>
      <c r="C373" s="0" t="n">
        <f aca="false">B373*EXP((Inputs!$B$6-Inputs!$B$7-0.5*Inputs!$B$8^2)*$B$2+Inputs!$B$8*SQRT($B$2)*MC_Shocks!A370)</f>
        <v>576.902552717403</v>
      </c>
      <c r="D373" s="0" t="n">
        <f aca="false">C373*EXP((Inputs!$B$6-Inputs!$B$7-0.5*Inputs!$B$8^2)*$B$2+Inputs!$B$8*SQRT($B$2)*MC_Shocks!B370)</f>
        <v>575.613140993178</v>
      </c>
      <c r="E373" s="0" t="n">
        <f aca="false">D373*EXP((Inputs!$B$6-Inputs!$B$7-0.5*Inputs!$B$8^2)*$B$2+Inputs!$B$8*SQRT($B$2)*MC_Shocks!C370)</f>
        <v>579.206277348509</v>
      </c>
      <c r="F373" s="0" t="n">
        <f aca="false">E373*EXP((Inputs!$B$6-Inputs!$B$7-0.5*Inputs!$B$8^2)*$B$2+Inputs!$B$8*SQRT($B$2)*MC_Shocks!D370)</f>
        <v>579.527335694512</v>
      </c>
      <c r="G373" s="0" t="n">
        <f aca="false">F373*EXP((Inputs!$B$6-Inputs!$B$7-0.5*Inputs!$B$8^2)*$B$2+Inputs!$B$8*SQRT($B$2)*MC_Shocks!E370)</f>
        <v>586.58425722264</v>
      </c>
      <c r="H373" s="0" t="n">
        <f aca="false">G373*EXP((Inputs!$B$6-Inputs!$B$7-0.5*Inputs!$B$8^2)*$B$2+Inputs!$B$8*SQRT($B$2)*MC_Shocks!F370)</f>
        <v>583.710963630807</v>
      </c>
      <c r="I373" s="0" t="n">
        <f aca="false">H373*EXP((Inputs!$B$6-Inputs!$B$7-0.5*Inputs!$B$8^2)*$B$2+Inputs!$B$8*SQRT($B$2)*MC_Shocks!G370)</f>
        <v>575.649673758767</v>
      </c>
      <c r="J373" s="0" t="n">
        <f aca="false">I373*EXP((Inputs!$B$6-Inputs!$B$7-0.5*Inputs!$B$8^2)*$B$2+Inputs!$B$8*SQRT($B$2)*MC_Shocks!H370)</f>
        <v>563.092050119889</v>
      </c>
      <c r="K373" s="0" t="n">
        <f aca="false">J373*EXP((Inputs!$B$6-Inputs!$B$7-0.5*Inputs!$B$8^2)*$B$2+Inputs!$B$8*SQRT($B$2)*MC_Shocks!I370)</f>
        <v>562.738029691281</v>
      </c>
      <c r="L373" s="0" t="n">
        <f aca="false">K373*EXP((Inputs!$B$6-Inputs!$B$7-0.5*Inputs!$B$8^2)*$B$2+Inputs!$B$8*SQRT($B$2)*MC_Shocks!J370)</f>
        <v>559.283076766399</v>
      </c>
      <c r="M373" s="0" t="n">
        <f aca="false">L373*EXP((Inputs!$B$6-Inputs!$B$7-0.5*Inputs!$B$8^2)*$B$2+Inputs!$B$8*SQRT($B$2)*MC_Shocks!K370)</f>
        <v>567.292875242168</v>
      </c>
      <c r="N373" s="0" t="n">
        <f aca="false">M373*EXP((Inputs!$B$6-Inputs!$B$7-0.5*Inputs!$B$8^2)*$B$2+Inputs!$B$8*SQRT($B$2)*MC_Shocks!L370)</f>
        <v>560.623131616901</v>
      </c>
      <c r="O373" s="0" t="n">
        <f aca="false">N373*EXP((Inputs!$B$6-Inputs!$B$7-0.5*Inputs!$B$8^2)*$B$2+Inputs!$B$8*SQRT($B$2)*MC_Shocks!M370)</f>
        <v>557.2340991751</v>
      </c>
      <c r="P373" s="0" t="n">
        <f aca="false">O373*EXP((Inputs!$B$6-Inputs!$B$7-0.5*Inputs!$B$8^2)*$B$2+Inputs!$B$8*SQRT($B$2)*MC_Shocks!N370)</f>
        <v>559.430213723664</v>
      </c>
      <c r="Q373" s="0" t="n">
        <f aca="false">P373*EXP((Inputs!$B$6-Inputs!$B$7-0.5*Inputs!$B$8^2)*$B$2+Inputs!$B$8*SQRT($B$2)*MC_Shocks!O370)</f>
        <v>554.018794330887</v>
      </c>
      <c r="R373" s="0" t="n">
        <f aca="false">Q373*EXP((Inputs!$B$6-Inputs!$B$7-0.5*Inputs!$B$8^2)*$B$2+Inputs!$B$8*SQRT($B$2)*MC_Shocks!P370)</f>
        <v>555.190716171298</v>
      </c>
      <c r="S373" s="0" t="n">
        <f aca="false">R373*EXP((Inputs!$B$6-Inputs!$B$7-0.5*Inputs!$B$8^2)*$B$2+Inputs!$B$8*SQRT($B$2)*MC_Shocks!Q370)</f>
        <v>557.264231686016</v>
      </c>
      <c r="T373" s="0" t="n">
        <f aca="false">S373*EXP((Inputs!$B$6-Inputs!$B$7-0.5*Inputs!$B$8^2)*$B$2+Inputs!$B$8*SQRT($B$2)*MC_Shocks!R370)</f>
        <v>555.21921923979</v>
      </c>
      <c r="U373" s="0" t="n">
        <f aca="false">T373*EXP((Inputs!$B$6-Inputs!$B$7-0.5*Inputs!$B$8^2)*$B$2+Inputs!$B$8*SQRT($B$2)*MC_Shocks!S370)</f>
        <v>559.975427247789</v>
      </c>
      <c r="V373" s="0" t="n">
        <f aca="false">U373*EXP((Inputs!$B$6-Inputs!$B$7-0.5*Inputs!$B$8^2)*$B$2+Inputs!$B$8*SQRT($B$2)*MC_Shocks!T370)</f>
        <v>555.507839323924</v>
      </c>
      <c r="W373" s="0" t="n">
        <f aca="false">V373*EXP((Inputs!$B$6-Inputs!$B$7-0.5*Inputs!$B$8^2)*$B$2+Inputs!$B$8*SQRT($B$2)*MC_Shocks!U370)</f>
        <v>560.233787822906</v>
      </c>
      <c r="X373" s="0" t="n">
        <f aca="false">W373*EXP((Inputs!$B$6-Inputs!$B$7-0.5*Inputs!$B$8^2)*$B$2+Inputs!$B$8*SQRT($B$2)*MC_Shocks!V370)</f>
        <v>564.973341165856</v>
      </c>
      <c r="Y373" s="0" t="n">
        <f aca="false">X373*EXP((Inputs!$B$6-Inputs!$B$7-0.5*Inputs!$B$8^2)*$B$2+Inputs!$B$8*SQRT($B$2)*MC_Shocks!W370)</f>
        <v>569.11891831332</v>
      </c>
      <c r="Z373" s="0" t="n">
        <f aca="false">Y373*EXP((Inputs!$B$6-Inputs!$B$7-0.5*Inputs!$B$8^2)*$B$2+Inputs!$B$8*SQRT($B$2)*MC_Shocks!X370)</f>
        <v>565.753601919713</v>
      </c>
      <c r="AA373" s="0" t="n">
        <f aca="false">Z373*EXP((Inputs!$B$6-Inputs!$B$7-0.5*Inputs!$B$8^2)*$B$2+Inputs!$B$8*SQRT($B$2)*MC_Shocks!Y370)</f>
        <v>568.582165854774</v>
      </c>
      <c r="AB373" s="0" t="n">
        <f aca="false">AA373*EXP((Inputs!$B$6-Inputs!$B$7-0.5*Inputs!$B$8^2)*$B$2+Inputs!$B$8*SQRT($B$2)*MC_Shocks!Z370)</f>
        <v>574.749192905896</v>
      </c>
      <c r="AC373" s="0" t="n">
        <f aca="false">AB373*EXP((Inputs!$B$6-Inputs!$B$7-0.5*Inputs!$B$8^2)*$B$2+Inputs!$B$8*SQRT($B$2)*MC_Shocks!AA370)</f>
        <v>577.571891972583</v>
      </c>
      <c r="AD373" s="0" t="n">
        <f aca="false">AC373*EXP((Inputs!$B$6-Inputs!$B$7-0.5*Inputs!$B$8^2)*$B$2+Inputs!$B$8*SQRT($B$2)*MC_Shocks!AB370)</f>
        <v>577.773221596776</v>
      </c>
      <c r="AE373" s="0" t="n">
        <f aca="false">AD373*EXP((Inputs!$B$6-Inputs!$B$7-0.5*Inputs!$B$8^2)*$B$2+Inputs!$B$8*SQRT($B$2)*MC_Shocks!AC370)</f>
        <v>583.266603585594</v>
      </c>
      <c r="AF373" s="0" t="n">
        <f aca="false">AE373*EXP((Inputs!$B$6-Inputs!$B$7-0.5*Inputs!$B$8^2)*$B$2+Inputs!$B$8*SQRT($B$2)*MC_Shocks!AD370)</f>
        <v>588.675411006016</v>
      </c>
      <c r="AG373" s="0" t="n">
        <f aca="false">AF373*EXP((Inputs!$B$6-Inputs!$B$7-0.5*Inputs!$B$8^2)*$B$2+Inputs!$B$8*SQRT($B$2)*MC_Shocks!AE370)</f>
        <v>578.95250401561</v>
      </c>
      <c r="AH373" s="0" t="n">
        <f aca="false">AG373*EXP((Inputs!$B$6-Inputs!$B$7-0.5*Inputs!$B$8^2)*$B$2+Inputs!$B$8*SQRT($B$2)*MC_Shocks!AF370)</f>
        <v>582.973425298414</v>
      </c>
      <c r="AI373" s="0" t="n">
        <f aca="false">AH373*EXP((Inputs!$B$6-Inputs!$B$7-0.5*Inputs!$B$8^2)*$B$2+Inputs!$B$8*SQRT($B$2)*MC_Shocks!AG370)</f>
        <v>584.524451282355</v>
      </c>
      <c r="AJ373" s="0" t="n">
        <f aca="false">AI373*EXP((Inputs!$B$6-Inputs!$B$7-0.5*Inputs!$B$8^2)*$B$2+Inputs!$B$8*SQRT($B$2)*MC_Shocks!AH370)</f>
        <v>586.285116024961</v>
      </c>
      <c r="AK373" s="0" t="n">
        <f aca="false">AJ373*EXP((Inputs!$B$6-Inputs!$B$7-0.5*Inputs!$B$8^2)*$B$2+Inputs!$B$8*SQRT($B$2)*MC_Shocks!AI370)</f>
        <v>588.303606484227</v>
      </c>
      <c r="AL373" s="0" t="n">
        <f aca="false">AK373*EXP((Inputs!$B$6-Inputs!$B$7-0.5*Inputs!$B$8^2)*$B$2+Inputs!$B$8*SQRT($B$2)*MC_Shocks!AJ370)</f>
        <v>585.466145866777</v>
      </c>
      <c r="AM373" s="0" t="n">
        <f aca="false">AL373*EXP((Inputs!$B$6-Inputs!$B$7-0.5*Inputs!$B$8^2)*$B$2+Inputs!$B$8*SQRT($B$2)*MC_Shocks!AK370)</f>
        <v>581.133848943178</v>
      </c>
      <c r="AN373" s="0" t="n">
        <f aca="false">AM373*EXP((Inputs!$B$6-Inputs!$B$7-0.5*Inputs!$B$8^2)*$B$2+Inputs!$B$8*SQRT($B$2)*MC_Shocks!AL370)</f>
        <v>582.600999110664</v>
      </c>
      <c r="AO373" s="0" t="n">
        <f aca="false">AN373*EXP((Inputs!$B$6-Inputs!$B$7-0.5*Inputs!$B$8^2)*$B$2+Inputs!$B$8*SQRT($B$2)*MC_Shocks!AM370)</f>
        <v>588.399313002713</v>
      </c>
      <c r="AP373" s="0" t="n">
        <f aca="false">AO373*EXP((Inputs!$B$6-Inputs!$B$7-0.5*Inputs!$B$8^2)*$B$2+Inputs!$B$8*SQRT($B$2)*MC_Shocks!AN370)</f>
        <v>582.535463000239</v>
      </c>
      <c r="AQ373" s="0" t="n">
        <f aca="false">AP373*EXP((Inputs!$B$6-Inputs!$B$7-0.5*Inputs!$B$8^2)*$B$2+Inputs!$B$8*SQRT($B$2)*MC_Shocks!AO370)</f>
        <v>583.03121628547</v>
      </c>
      <c r="AR373" s="0" t="n">
        <f aca="false">AQ373*EXP((Inputs!$B$6-Inputs!$B$7-0.5*Inputs!$B$8^2)*$B$2+Inputs!$B$8*SQRT($B$2)*MC_Shocks!AP370)</f>
        <v>575.137119704807</v>
      </c>
      <c r="AS373" s="0" t="n">
        <f aca="false">AR373*EXP((Inputs!$B$6-Inputs!$B$7-0.5*Inputs!$B$8^2)*$B$2+Inputs!$B$8*SQRT($B$2)*MC_Shocks!AQ370)</f>
        <v>585.529727411052</v>
      </c>
      <c r="AT373" s="0" t="n">
        <f aca="false">AS373*EXP((Inputs!$B$6-Inputs!$B$7-0.5*Inputs!$B$8^2)*$B$2+Inputs!$B$8*SQRT($B$2)*MC_Shocks!AR370)</f>
        <v>584.677934332379</v>
      </c>
      <c r="AU373" s="0" t="n">
        <f aca="false">AT373*EXP((Inputs!$B$6-Inputs!$B$7-0.5*Inputs!$B$8^2)*$B$2+Inputs!$B$8*SQRT($B$2)*MC_Shocks!AS370)</f>
        <v>575.900702624434</v>
      </c>
      <c r="AV373" s="0" t="n">
        <f aca="false">AU373*EXP((Inputs!$B$6-Inputs!$B$7-0.5*Inputs!$B$8^2)*$B$2+Inputs!$B$8*SQRT($B$2)*MC_Shocks!AT370)</f>
        <v>577.571366361547</v>
      </c>
      <c r="AW373" s="0" t="n">
        <f aca="false">AV373*EXP((Inputs!$B$6-Inputs!$B$7-0.5*Inputs!$B$8^2)*$B$2+Inputs!$B$8*SQRT($B$2)*MC_Shocks!AU370)</f>
        <v>578.660049401456</v>
      </c>
      <c r="AX373" s="0" t="n">
        <f aca="false">AW373*EXP((Inputs!$B$6-Inputs!$B$7-0.5*Inputs!$B$8^2)*$B$2+Inputs!$B$8*SQRT($B$2)*MC_Shocks!AV370)</f>
        <v>577.359553905074</v>
      </c>
      <c r="AY373" s="0" t="n">
        <f aca="false">AX373*EXP((Inputs!$B$6-Inputs!$B$7-0.5*Inputs!$B$8^2)*$B$2+Inputs!$B$8*SQRT($B$2)*MC_Shocks!AW370)</f>
        <v>579.979320886598</v>
      </c>
      <c r="AZ373" s="0" t="n">
        <f aca="false">AY373*EXP((Inputs!$B$6-Inputs!$B$7-0.5*Inputs!$B$8^2)*$B$2+Inputs!$B$8*SQRT($B$2)*MC_Shocks!AX370)</f>
        <v>581.471774371749</v>
      </c>
      <c r="BA373" s="0" t="n">
        <f aca="false">AZ373*EXP((Inputs!$B$6-Inputs!$B$7-0.5*Inputs!$B$8^2)*$B$2+Inputs!$B$8*SQRT($B$2)*MC_Shocks!AY370)</f>
        <v>583.087133973899</v>
      </c>
      <c r="BB373" s="0" t="n">
        <f aca="false">BA373*EXP((Inputs!$B$6-Inputs!$B$7-0.5*Inputs!$B$8^2)*$B$2+Inputs!$B$8*SQRT($B$2)*MC_Shocks!AZ370)</f>
        <v>586.051848911847</v>
      </c>
      <c r="BC373" s="0" t="n">
        <f aca="false">BB373*EXP((Inputs!$B$6-Inputs!$B$7-0.5*Inputs!$B$8^2)*$B$2+Inputs!$B$8*SQRT($B$2)*MC_Shocks!BA370)</f>
        <v>580.421243421396</v>
      </c>
      <c r="BD373" s="0" t="n">
        <f aca="false">BC373*EXP((Inputs!$B$6-Inputs!$B$7-0.5*Inputs!$B$8^2)*$B$2+Inputs!$B$8*SQRT($B$2)*MC_Shocks!BB370)</f>
        <v>578.35665894135</v>
      </c>
      <c r="BE373" s="0" t="n">
        <f aca="false">BD373*EXP((Inputs!$B$6-Inputs!$B$7-0.5*Inputs!$B$8^2)*$B$2+Inputs!$B$8*SQRT($B$2)*MC_Shocks!BC370)</f>
        <v>577.262348004938</v>
      </c>
      <c r="BF373" s="0" t="n">
        <f aca="false">BE373*EXP((Inputs!$B$6-Inputs!$B$7-0.5*Inputs!$B$8^2)*$B$2+Inputs!$B$8*SQRT($B$2)*MC_Shocks!BD370)</f>
        <v>573.625534530158</v>
      </c>
      <c r="BG373" s="0" t="n">
        <f aca="false">BF373*EXP((Inputs!$B$6-Inputs!$B$7-0.5*Inputs!$B$8^2)*$B$2+Inputs!$B$8*SQRT($B$2)*MC_Shocks!BE370)</f>
        <v>574.883985898931</v>
      </c>
      <c r="BH373" s="0" t="n">
        <f aca="false">BG373*EXP((Inputs!$B$6-Inputs!$B$7-0.5*Inputs!$B$8^2)*$B$2+Inputs!$B$8*SQRT($B$2)*MC_Shocks!BF370)</f>
        <v>578.480196288577</v>
      </c>
      <c r="BI373" s="0" t="n">
        <f aca="false">BH373*EXP((Inputs!$B$6-Inputs!$B$7-0.5*Inputs!$B$8^2)*$B$2+Inputs!$B$8*SQRT($B$2)*MC_Shocks!BG370)</f>
        <v>581.307127530242</v>
      </c>
      <c r="BJ373" s="0" t="n">
        <f aca="false">BI373*EXP((Inputs!$B$6-Inputs!$B$7-0.5*Inputs!$B$8^2)*$B$2+Inputs!$B$8*SQRT($B$2)*MC_Shocks!BH370)</f>
        <v>581.353740302079</v>
      </c>
      <c r="BK373" s="0" t="n">
        <f aca="false">BJ373*EXP((Inputs!$B$6-Inputs!$B$7-0.5*Inputs!$B$8^2)*$B$2+Inputs!$B$8*SQRT($B$2)*MC_Shocks!BI370)</f>
        <v>586.31455672814</v>
      </c>
      <c r="BL373" s="0" t="n">
        <f aca="false">BK373*EXP((Inputs!$B$6-Inputs!$B$7-0.5*Inputs!$B$8^2)*$B$2+Inputs!$B$8*SQRT($B$2)*MC_Shocks!BJ370)</f>
        <v>588.701527437606</v>
      </c>
      <c r="BM373" s="0" t="n">
        <f aca="false">BL373*EXP((Inputs!$B$6-Inputs!$B$7-0.5*Inputs!$B$8^2)*$B$2+Inputs!$B$8*SQRT($B$2)*MC_Shocks!BK370)</f>
        <v>591.172570072838</v>
      </c>
      <c r="BN373" s="0" t="n">
        <f aca="false">AVERAGE(C373:BM373)</f>
        <v>575.496415114287</v>
      </c>
      <c r="BO373" s="0" t="n">
        <f aca="false">MAX(B373:BM373)</f>
        <v>591.172570072838</v>
      </c>
      <c r="BP373" s="0" t="n">
        <f aca="false">MAX(BM373-Inputs!$B$4,0)</f>
        <v>16.1725700728383</v>
      </c>
      <c r="BQ373" s="0" t="n">
        <f aca="false">MAX(Inputs!$B$4-BM373,0)</f>
        <v>0</v>
      </c>
      <c r="BR373" s="0" t="n">
        <f aca="false">MAX(BN373-Inputs!$B$4,0)</f>
        <v>0.496415114286606</v>
      </c>
      <c r="BS373" s="0" t="n">
        <f aca="false">IF(BO373&gt;=Inputs!$B$9,0,MAX(BM373-Inputs!$B$4,0))</f>
        <v>16.1725700728383</v>
      </c>
    </row>
    <row r="374" customFormat="false" ht="15" hidden="false" customHeight="false" outlineLevel="0" collapsed="false">
      <c r="A374" s="0" t="n">
        <v>370</v>
      </c>
      <c r="B374" s="0" t="n">
        <f aca="false">Inputs!$B$3</f>
        <v>574.788024902344</v>
      </c>
      <c r="C374" s="0" t="n">
        <f aca="false">B374*EXP((Inputs!$B$6-Inputs!$B$7-0.5*Inputs!$B$8^2)*$B$2+Inputs!$B$8*SQRT($B$2)*MC_Shocks!A371)</f>
        <v>565.235029760667</v>
      </c>
      <c r="D374" s="0" t="n">
        <f aca="false">C374*EXP((Inputs!$B$6-Inputs!$B$7-0.5*Inputs!$B$8^2)*$B$2+Inputs!$B$8*SQRT($B$2)*MC_Shocks!B371)</f>
        <v>577.865140162277</v>
      </c>
      <c r="E374" s="0" t="n">
        <f aca="false">D374*EXP((Inputs!$B$6-Inputs!$B$7-0.5*Inputs!$B$8^2)*$B$2+Inputs!$B$8*SQRT($B$2)*MC_Shocks!C371)</f>
        <v>578.743725508273</v>
      </c>
      <c r="F374" s="0" t="n">
        <f aca="false">E374*EXP((Inputs!$B$6-Inputs!$B$7-0.5*Inputs!$B$8^2)*$B$2+Inputs!$B$8*SQRT($B$2)*MC_Shocks!D371)</f>
        <v>570.928641121132</v>
      </c>
      <c r="G374" s="0" t="n">
        <f aca="false">F374*EXP((Inputs!$B$6-Inputs!$B$7-0.5*Inputs!$B$8^2)*$B$2+Inputs!$B$8*SQRT($B$2)*MC_Shocks!E371)</f>
        <v>570.430860225185</v>
      </c>
      <c r="H374" s="0" t="n">
        <f aca="false">G374*EXP((Inputs!$B$6-Inputs!$B$7-0.5*Inputs!$B$8^2)*$B$2+Inputs!$B$8*SQRT($B$2)*MC_Shocks!F371)</f>
        <v>567.085148805251</v>
      </c>
      <c r="I374" s="0" t="n">
        <f aca="false">H374*EXP((Inputs!$B$6-Inputs!$B$7-0.5*Inputs!$B$8^2)*$B$2+Inputs!$B$8*SQRT($B$2)*MC_Shocks!G371)</f>
        <v>566.689693515224</v>
      </c>
      <c r="J374" s="0" t="n">
        <f aca="false">I374*EXP((Inputs!$B$6-Inputs!$B$7-0.5*Inputs!$B$8^2)*$B$2+Inputs!$B$8*SQRT($B$2)*MC_Shocks!H371)</f>
        <v>569.751404680615</v>
      </c>
      <c r="K374" s="0" t="n">
        <f aca="false">J374*EXP((Inputs!$B$6-Inputs!$B$7-0.5*Inputs!$B$8^2)*$B$2+Inputs!$B$8*SQRT($B$2)*MC_Shocks!I371)</f>
        <v>580.029806596157</v>
      </c>
      <c r="L374" s="0" t="n">
        <f aca="false">K374*EXP((Inputs!$B$6-Inputs!$B$7-0.5*Inputs!$B$8^2)*$B$2+Inputs!$B$8*SQRT($B$2)*MC_Shocks!J371)</f>
        <v>579.139828646939</v>
      </c>
      <c r="M374" s="0" t="n">
        <f aca="false">L374*EXP((Inputs!$B$6-Inputs!$B$7-0.5*Inputs!$B$8^2)*$B$2+Inputs!$B$8*SQRT($B$2)*MC_Shocks!K371)</f>
        <v>582.76914679957</v>
      </c>
      <c r="N374" s="0" t="n">
        <f aca="false">M374*EXP((Inputs!$B$6-Inputs!$B$7-0.5*Inputs!$B$8^2)*$B$2+Inputs!$B$8*SQRT($B$2)*MC_Shocks!L371)</f>
        <v>586.536260010143</v>
      </c>
      <c r="O374" s="0" t="n">
        <f aca="false">N374*EXP((Inputs!$B$6-Inputs!$B$7-0.5*Inputs!$B$8^2)*$B$2+Inputs!$B$8*SQRT($B$2)*MC_Shocks!M371)</f>
        <v>588.918182437871</v>
      </c>
      <c r="P374" s="0" t="n">
        <f aca="false">O374*EXP((Inputs!$B$6-Inputs!$B$7-0.5*Inputs!$B$8^2)*$B$2+Inputs!$B$8*SQRT($B$2)*MC_Shocks!N371)</f>
        <v>580.877374380155</v>
      </c>
      <c r="Q374" s="0" t="n">
        <f aca="false">P374*EXP((Inputs!$B$6-Inputs!$B$7-0.5*Inputs!$B$8^2)*$B$2+Inputs!$B$8*SQRT($B$2)*MC_Shocks!O371)</f>
        <v>569.954492724796</v>
      </c>
      <c r="R374" s="0" t="n">
        <f aca="false">Q374*EXP((Inputs!$B$6-Inputs!$B$7-0.5*Inputs!$B$8^2)*$B$2+Inputs!$B$8*SQRT($B$2)*MC_Shocks!P371)</f>
        <v>569.026921058337</v>
      </c>
      <c r="S374" s="0" t="n">
        <f aca="false">R374*EXP((Inputs!$B$6-Inputs!$B$7-0.5*Inputs!$B$8^2)*$B$2+Inputs!$B$8*SQRT($B$2)*MC_Shocks!Q371)</f>
        <v>571.182660277483</v>
      </c>
      <c r="T374" s="0" t="n">
        <f aca="false">S374*EXP((Inputs!$B$6-Inputs!$B$7-0.5*Inputs!$B$8^2)*$B$2+Inputs!$B$8*SQRT($B$2)*MC_Shocks!R371)</f>
        <v>576.596244993823</v>
      </c>
      <c r="U374" s="0" t="n">
        <f aca="false">T374*EXP((Inputs!$B$6-Inputs!$B$7-0.5*Inputs!$B$8^2)*$B$2+Inputs!$B$8*SQRT($B$2)*MC_Shocks!S371)</f>
        <v>574.511255982133</v>
      </c>
      <c r="V374" s="0" t="n">
        <f aca="false">U374*EXP((Inputs!$B$6-Inputs!$B$7-0.5*Inputs!$B$8^2)*$B$2+Inputs!$B$8*SQRT($B$2)*MC_Shocks!T371)</f>
        <v>566.496157128955</v>
      </c>
      <c r="W374" s="0" t="n">
        <f aca="false">V374*EXP((Inputs!$B$6-Inputs!$B$7-0.5*Inputs!$B$8^2)*$B$2+Inputs!$B$8*SQRT($B$2)*MC_Shocks!U371)</f>
        <v>567.66233781232</v>
      </c>
      <c r="X374" s="0" t="n">
        <f aca="false">W374*EXP((Inputs!$B$6-Inputs!$B$7-0.5*Inputs!$B$8^2)*$B$2+Inputs!$B$8*SQRT($B$2)*MC_Shocks!V371)</f>
        <v>578.531835797635</v>
      </c>
      <c r="Y374" s="0" t="n">
        <f aca="false">X374*EXP((Inputs!$B$6-Inputs!$B$7-0.5*Inputs!$B$8^2)*$B$2+Inputs!$B$8*SQRT($B$2)*MC_Shocks!W371)</f>
        <v>575.519105996938</v>
      </c>
      <c r="Z374" s="0" t="n">
        <f aca="false">Y374*EXP((Inputs!$B$6-Inputs!$B$7-0.5*Inputs!$B$8^2)*$B$2+Inputs!$B$8*SQRT($B$2)*MC_Shocks!X371)</f>
        <v>571.09159983546</v>
      </c>
      <c r="AA374" s="0" t="n">
        <f aca="false">Z374*EXP((Inputs!$B$6-Inputs!$B$7-0.5*Inputs!$B$8^2)*$B$2+Inputs!$B$8*SQRT($B$2)*MC_Shocks!Y371)</f>
        <v>578.376127192044</v>
      </c>
      <c r="AB374" s="0" t="n">
        <f aca="false">AA374*EXP((Inputs!$B$6-Inputs!$B$7-0.5*Inputs!$B$8^2)*$B$2+Inputs!$B$8*SQRT($B$2)*MC_Shocks!Z371)</f>
        <v>577.621425957943</v>
      </c>
      <c r="AC374" s="0" t="n">
        <f aca="false">AB374*EXP((Inputs!$B$6-Inputs!$B$7-0.5*Inputs!$B$8^2)*$B$2+Inputs!$B$8*SQRT($B$2)*MC_Shocks!AA371)</f>
        <v>575.61178611556</v>
      </c>
      <c r="AD374" s="0" t="n">
        <f aca="false">AC374*EXP((Inputs!$B$6-Inputs!$B$7-0.5*Inputs!$B$8^2)*$B$2+Inputs!$B$8*SQRT($B$2)*MC_Shocks!AB371)</f>
        <v>576.000043443974</v>
      </c>
      <c r="AE374" s="0" t="n">
        <f aca="false">AD374*EXP((Inputs!$B$6-Inputs!$B$7-0.5*Inputs!$B$8^2)*$B$2+Inputs!$B$8*SQRT($B$2)*MC_Shocks!AC371)</f>
        <v>579.679415413037</v>
      </c>
      <c r="AF374" s="0" t="n">
        <f aca="false">AE374*EXP((Inputs!$B$6-Inputs!$B$7-0.5*Inputs!$B$8^2)*$B$2+Inputs!$B$8*SQRT($B$2)*MC_Shocks!AD371)</f>
        <v>575.080571911053</v>
      </c>
      <c r="AG374" s="0" t="n">
        <f aca="false">AF374*EXP((Inputs!$B$6-Inputs!$B$7-0.5*Inputs!$B$8^2)*$B$2+Inputs!$B$8*SQRT($B$2)*MC_Shocks!AE371)</f>
        <v>576.978197333981</v>
      </c>
      <c r="AH374" s="0" t="n">
        <f aca="false">AG374*EXP((Inputs!$B$6-Inputs!$B$7-0.5*Inputs!$B$8^2)*$B$2+Inputs!$B$8*SQRT($B$2)*MC_Shocks!AF371)</f>
        <v>583.871387177402</v>
      </c>
      <c r="AI374" s="0" t="n">
        <f aca="false">AH374*EXP((Inputs!$B$6-Inputs!$B$7-0.5*Inputs!$B$8^2)*$B$2+Inputs!$B$8*SQRT($B$2)*MC_Shocks!AG371)</f>
        <v>593.497771964322</v>
      </c>
      <c r="AJ374" s="0" t="n">
        <f aca="false">AI374*EXP((Inputs!$B$6-Inputs!$B$7-0.5*Inputs!$B$8^2)*$B$2+Inputs!$B$8*SQRT($B$2)*MC_Shocks!AH371)</f>
        <v>587.646465338639</v>
      </c>
      <c r="AK374" s="0" t="n">
        <f aca="false">AJ374*EXP((Inputs!$B$6-Inputs!$B$7-0.5*Inputs!$B$8^2)*$B$2+Inputs!$B$8*SQRT($B$2)*MC_Shocks!AI371)</f>
        <v>584.83389930522</v>
      </c>
      <c r="AL374" s="0" t="n">
        <f aca="false">AK374*EXP((Inputs!$B$6-Inputs!$B$7-0.5*Inputs!$B$8^2)*$B$2+Inputs!$B$8*SQRT($B$2)*MC_Shocks!AJ371)</f>
        <v>584.481021704568</v>
      </c>
      <c r="AM374" s="0" t="n">
        <f aca="false">AL374*EXP((Inputs!$B$6-Inputs!$B$7-0.5*Inputs!$B$8^2)*$B$2+Inputs!$B$8*SQRT($B$2)*MC_Shocks!AK371)</f>
        <v>586.581325176691</v>
      </c>
      <c r="AN374" s="0" t="n">
        <f aca="false">AM374*EXP((Inputs!$B$6-Inputs!$B$7-0.5*Inputs!$B$8^2)*$B$2+Inputs!$B$8*SQRT($B$2)*MC_Shocks!AL371)</f>
        <v>589.1036661579</v>
      </c>
      <c r="AO374" s="0" t="n">
        <f aca="false">AN374*EXP((Inputs!$B$6-Inputs!$B$7-0.5*Inputs!$B$8^2)*$B$2+Inputs!$B$8*SQRT($B$2)*MC_Shocks!AM371)</f>
        <v>594.208505067509</v>
      </c>
      <c r="AP374" s="0" t="n">
        <f aca="false">AO374*EXP((Inputs!$B$6-Inputs!$B$7-0.5*Inputs!$B$8^2)*$B$2+Inputs!$B$8*SQRT($B$2)*MC_Shocks!AN371)</f>
        <v>596.302044586384</v>
      </c>
      <c r="AQ374" s="0" t="n">
        <f aca="false">AP374*EXP((Inputs!$B$6-Inputs!$B$7-0.5*Inputs!$B$8^2)*$B$2+Inputs!$B$8*SQRT($B$2)*MC_Shocks!AO371)</f>
        <v>606.473007345939</v>
      </c>
      <c r="AR374" s="0" t="n">
        <f aca="false">AQ374*EXP((Inputs!$B$6-Inputs!$B$7-0.5*Inputs!$B$8^2)*$B$2+Inputs!$B$8*SQRT($B$2)*MC_Shocks!AP371)</f>
        <v>610.082207047796</v>
      </c>
      <c r="AS374" s="0" t="n">
        <f aca="false">AR374*EXP((Inputs!$B$6-Inputs!$B$7-0.5*Inputs!$B$8^2)*$B$2+Inputs!$B$8*SQRT($B$2)*MC_Shocks!AQ371)</f>
        <v>611.64661950974</v>
      </c>
      <c r="AT374" s="0" t="n">
        <f aca="false">AS374*EXP((Inputs!$B$6-Inputs!$B$7-0.5*Inputs!$B$8^2)*$B$2+Inputs!$B$8*SQRT($B$2)*MC_Shocks!AR371)</f>
        <v>608.751945167279</v>
      </c>
      <c r="AU374" s="0" t="n">
        <f aca="false">AT374*EXP((Inputs!$B$6-Inputs!$B$7-0.5*Inputs!$B$8^2)*$B$2+Inputs!$B$8*SQRT($B$2)*MC_Shocks!AS371)</f>
        <v>609.002231879676</v>
      </c>
      <c r="AV374" s="0" t="n">
        <f aca="false">AU374*EXP((Inputs!$B$6-Inputs!$B$7-0.5*Inputs!$B$8^2)*$B$2+Inputs!$B$8*SQRT($B$2)*MC_Shocks!AT371)</f>
        <v>605.230977523017</v>
      </c>
      <c r="AW374" s="0" t="n">
        <f aca="false">AV374*EXP((Inputs!$B$6-Inputs!$B$7-0.5*Inputs!$B$8^2)*$B$2+Inputs!$B$8*SQRT($B$2)*MC_Shocks!AU371)</f>
        <v>598.844435736893</v>
      </c>
      <c r="AX374" s="0" t="n">
        <f aca="false">AW374*EXP((Inputs!$B$6-Inputs!$B$7-0.5*Inputs!$B$8^2)*$B$2+Inputs!$B$8*SQRT($B$2)*MC_Shocks!AV371)</f>
        <v>593.894541132705</v>
      </c>
      <c r="AY374" s="0" t="n">
        <f aca="false">AX374*EXP((Inputs!$B$6-Inputs!$B$7-0.5*Inputs!$B$8^2)*$B$2+Inputs!$B$8*SQRT($B$2)*MC_Shocks!AW371)</f>
        <v>591.737754736945</v>
      </c>
      <c r="AZ374" s="0" t="n">
        <f aca="false">AY374*EXP((Inputs!$B$6-Inputs!$B$7-0.5*Inputs!$B$8^2)*$B$2+Inputs!$B$8*SQRT($B$2)*MC_Shocks!AX371)</f>
        <v>591.737885833357</v>
      </c>
      <c r="BA374" s="0" t="n">
        <f aca="false">AZ374*EXP((Inputs!$B$6-Inputs!$B$7-0.5*Inputs!$B$8^2)*$B$2+Inputs!$B$8*SQRT($B$2)*MC_Shocks!AY371)</f>
        <v>596.416147299307</v>
      </c>
      <c r="BB374" s="0" t="n">
        <f aca="false">BA374*EXP((Inputs!$B$6-Inputs!$B$7-0.5*Inputs!$B$8^2)*$B$2+Inputs!$B$8*SQRT($B$2)*MC_Shocks!AZ371)</f>
        <v>592.98140296223</v>
      </c>
      <c r="BC374" s="0" t="n">
        <f aca="false">BB374*EXP((Inputs!$B$6-Inputs!$B$7-0.5*Inputs!$B$8^2)*$B$2+Inputs!$B$8*SQRT($B$2)*MC_Shocks!BA371)</f>
        <v>585.18731633365</v>
      </c>
      <c r="BD374" s="0" t="n">
        <f aca="false">BC374*EXP((Inputs!$B$6-Inputs!$B$7-0.5*Inputs!$B$8^2)*$B$2+Inputs!$B$8*SQRT($B$2)*MC_Shocks!BB371)</f>
        <v>583.656373839097</v>
      </c>
      <c r="BE374" s="0" t="n">
        <f aca="false">BD374*EXP((Inputs!$B$6-Inputs!$B$7-0.5*Inputs!$B$8^2)*$B$2+Inputs!$B$8*SQRT($B$2)*MC_Shocks!BC371)</f>
        <v>574.900621906248</v>
      </c>
      <c r="BF374" s="0" t="n">
        <f aca="false">BE374*EXP((Inputs!$B$6-Inputs!$B$7-0.5*Inputs!$B$8^2)*$B$2+Inputs!$B$8*SQRT($B$2)*MC_Shocks!BD371)</f>
        <v>581.955406081354</v>
      </c>
      <c r="BG374" s="0" t="n">
        <f aca="false">BF374*EXP((Inputs!$B$6-Inputs!$B$7-0.5*Inputs!$B$8^2)*$B$2+Inputs!$B$8*SQRT($B$2)*MC_Shocks!BE371)</f>
        <v>587.363620502289</v>
      </c>
      <c r="BH374" s="0" t="n">
        <f aca="false">BG374*EXP((Inputs!$B$6-Inputs!$B$7-0.5*Inputs!$B$8^2)*$B$2+Inputs!$B$8*SQRT($B$2)*MC_Shocks!BF371)</f>
        <v>583.447300399043</v>
      </c>
      <c r="BI374" s="0" t="n">
        <f aca="false">BH374*EXP((Inputs!$B$6-Inputs!$B$7-0.5*Inputs!$B$8^2)*$B$2+Inputs!$B$8*SQRT($B$2)*MC_Shocks!BG371)</f>
        <v>582.280246522272</v>
      </c>
      <c r="BJ374" s="0" t="n">
        <f aca="false">BI374*EXP((Inputs!$B$6-Inputs!$B$7-0.5*Inputs!$B$8^2)*$B$2+Inputs!$B$8*SQRT($B$2)*MC_Shocks!BH371)</f>
        <v>576.297488259201</v>
      </c>
      <c r="BK374" s="0" t="n">
        <f aca="false">BJ374*EXP((Inputs!$B$6-Inputs!$B$7-0.5*Inputs!$B$8^2)*$B$2+Inputs!$B$8*SQRT($B$2)*MC_Shocks!BI371)</f>
        <v>576.422595066167</v>
      </c>
      <c r="BL374" s="0" t="n">
        <f aca="false">BK374*EXP((Inputs!$B$6-Inputs!$B$7-0.5*Inputs!$B$8^2)*$B$2+Inputs!$B$8*SQRT($B$2)*MC_Shocks!BJ371)</f>
        <v>580.460066118385</v>
      </c>
      <c r="BM374" s="0" t="n">
        <f aca="false">BL374*EXP((Inputs!$B$6-Inputs!$B$7-0.5*Inputs!$B$8^2)*$B$2+Inputs!$B$8*SQRT($B$2)*MC_Shocks!BK371)</f>
        <v>581.499295901964</v>
      </c>
      <c r="BN374" s="0" t="n">
        <f aca="false">AVERAGE(C374:BM374)</f>
        <v>583.106603098542</v>
      </c>
      <c r="BO374" s="0" t="n">
        <f aca="false">MAX(B374:BM374)</f>
        <v>611.64661950974</v>
      </c>
      <c r="BP374" s="0" t="n">
        <f aca="false">MAX(BM374-Inputs!$B$4,0)</f>
        <v>6.49929590196348</v>
      </c>
      <c r="BQ374" s="0" t="n">
        <f aca="false">MAX(Inputs!$B$4-BM374,0)</f>
        <v>0</v>
      </c>
      <c r="BR374" s="0" t="n">
        <f aca="false">MAX(BN374-Inputs!$B$4,0)</f>
        <v>8.10660309854154</v>
      </c>
      <c r="BS374" s="0" t="n">
        <f aca="false">IF(BO374&gt;=Inputs!$B$9,0,MAX(BM374-Inputs!$B$4,0))</f>
        <v>0</v>
      </c>
    </row>
    <row r="375" customFormat="false" ht="15" hidden="false" customHeight="false" outlineLevel="0" collapsed="false">
      <c r="A375" s="0" t="n">
        <v>371</v>
      </c>
      <c r="B375" s="0" t="n">
        <f aca="false">Inputs!$B$3</f>
        <v>574.788024902344</v>
      </c>
      <c r="C375" s="0" t="n">
        <f aca="false">B375*EXP((Inputs!$B$6-Inputs!$B$7-0.5*Inputs!$B$8^2)*$B$2+Inputs!$B$8*SQRT($B$2)*MC_Shocks!A372)</f>
        <v>581.874256542674</v>
      </c>
      <c r="D375" s="0" t="n">
        <f aca="false">C375*EXP((Inputs!$B$6-Inputs!$B$7-0.5*Inputs!$B$8^2)*$B$2+Inputs!$B$8*SQRT($B$2)*MC_Shocks!B372)</f>
        <v>587.162588640323</v>
      </c>
      <c r="E375" s="0" t="n">
        <f aca="false">D375*EXP((Inputs!$B$6-Inputs!$B$7-0.5*Inputs!$B$8^2)*$B$2+Inputs!$B$8*SQRT($B$2)*MC_Shocks!C372)</f>
        <v>582.705394138391</v>
      </c>
      <c r="F375" s="0" t="n">
        <f aca="false">E375*EXP((Inputs!$B$6-Inputs!$B$7-0.5*Inputs!$B$8^2)*$B$2+Inputs!$B$8*SQRT($B$2)*MC_Shocks!D372)</f>
        <v>578.73938875241</v>
      </c>
      <c r="G375" s="0" t="n">
        <f aca="false">F375*EXP((Inputs!$B$6-Inputs!$B$7-0.5*Inputs!$B$8^2)*$B$2+Inputs!$B$8*SQRT($B$2)*MC_Shocks!E372)</f>
        <v>577.129627709608</v>
      </c>
      <c r="H375" s="0" t="n">
        <f aca="false">G375*EXP((Inputs!$B$6-Inputs!$B$7-0.5*Inputs!$B$8^2)*$B$2+Inputs!$B$8*SQRT($B$2)*MC_Shocks!F372)</f>
        <v>585.118545092541</v>
      </c>
      <c r="I375" s="0" t="n">
        <f aca="false">H375*EXP((Inputs!$B$6-Inputs!$B$7-0.5*Inputs!$B$8^2)*$B$2+Inputs!$B$8*SQRT($B$2)*MC_Shocks!G372)</f>
        <v>586.839874950937</v>
      </c>
      <c r="J375" s="0" t="n">
        <f aca="false">I375*EXP((Inputs!$B$6-Inputs!$B$7-0.5*Inputs!$B$8^2)*$B$2+Inputs!$B$8*SQRT($B$2)*MC_Shocks!H372)</f>
        <v>592.626410445977</v>
      </c>
      <c r="K375" s="0" t="n">
        <f aca="false">J375*EXP((Inputs!$B$6-Inputs!$B$7-0.5*Inputs!$B$8^2)*$B$2+Inputs!$B$8*SQRT($B$2)*MC_Shocks!I372)</f>
        <v>587.176312381901</v>
      </c>
      <c r="L375" s="0" t="n">
        <f aca="false">K375*EXP((Inputs!$B$6-Inputs!$B$7-0.5*Inputs!$B$8^2)*$B$2+Inputs!$B$8*SQRT($B$2)*MC_Shocks!J372)</f>
        <v>589.95726918259</v>
      </c>
      <c r="M375" s="0" t="n">
        <f aca="false">L375*EXP((Inputs!$B$6-Inputs!$B$7-0.5*Inputs!$B$8^2)*$B$2+Inputs!$B$8*SQRT($B$2)*MC_Shocks!K372)</f>
        <v>595.116765662683</v>
      </c>
      <c r="N375" s="0" t="n">
        <f aca="false">M375*EXP((Inputs!$B$6-Inputs!$B$7-0.5*Inputs!$B$8^2)*$B$2+Inputs!$B$8*SQRT($B$2)*MC_Shocks!L372)</f>
        <v>595.032238841041</v>
      </c>
      <c r="O375" s="0" t="n">
        <f aca="false">N375*EXP((Inputs!$B$6-Inputs!$B$7-0.5*Inputs!$B$8^2)*$B$2+Inputs!$B$8*SQRT($B$2)*MC_Shocks!M372)</f>
        <v>598.118105357407</v>
      </c>
      <c r="P375" s="0" t="n">
        <f aca="false">O375*EXP((Inputs!$B$6-Inputs!$B$7-0.5*Inputs!$B$8^2)*$B$2+Inputs!$B$8*SQRT($B$2)*MC_Shocks!N372)</f>
        <v>591.174999025906</v>
      </c>
      <c r="Q375" s="0" t="n">
        <f aca="false">P375*EXP((Inputs!$B$6-Inputs!$B$7-0.5*Inputs!$B$8^2)*$B$2+Inputs!$B$8*SQRT($B$2)*MC_Shocks!O372)</f>
        <v>594.687248222402</v>
      </c>
      <c r="R375" s="0" t="n">
        <f aca="false">Q375*EXP((Inputs!$B$6-Inputs!$B$7-0.5*Inputs!$B$8^2)*$B$2+Inputs!$B$8*SQRT($B$2)*MC_Shocks!P372)</f>
        <v>601.381786550694</v>
      </c>
      <c r="S375" s="0" t="n">
        <f aca="false">R375*EXP((Inputs!$B$6-Inputs!$B$7-0.5*Inputs!$B$8^2)*$B$2+Inputs!$B$8*SQRT($B$2)*MC_Shocks!Q372)</f>
        <v>611.798690704863</v>
      </c>
      <c r="T375" s="0" t="n">
        <f aca="false">S375*EXP((Inputs!$B$6-Inputs!$B$7-0.5*Inputs!$B$8^2)*$B$2+Inputs!$B$8*SQRT($B$2)*MC_Shocks!R372)</f>
        <v>612.005853789572</v>
      </c>
      <c r="U375" s="0" t="n">
        <f aca="false">T375*EXP((Inputs!$B$6-Inputs!$B$7-0.5*Inputs!$B$8^2)*$B$2+Inputs!$B$8*SQRT($B$2)*MC_Shocks!S372)</f>
        <v>614.798114534806</v>
      </c>
      <c r="V375" s="0" t="n">
        <f aca="false">U375*EXP((Inputs!$B$6-Inputs!$B$7-0.5*Inputs!$B$8^2)*$B$2+Inputs!$B$8*SQRT($B$2)*MC_Shocks!T372)</f>
        <v>621.865428893388</v>
      </c>
      <c r="W375" s="0" t="n">
        <f aca="false">V375*EXP((Inputs!$B$6-Inputs!$B$7-0.5*Inputs!$B$8^2)*$B$2+Inputs!$B$8*SQRT($B$2)*MC_Shocks!U372)</f>
        <v>616.084394169507</v>
      </c>
      <c r="X375" s="0" t="n">
        <f aca="false">W375*EXP((Inputs!$B$6-Inputs!$B$7-0.5*Inputs!$B$8^2)*$B$2+Inputs!$B$8*SQRT($B$2)*MC_Shocks!V372)</f>
        <v>612.889743312278</v>
      </c>
      <c r="Y375" s="0" t="n">
        <f aca="false">X375*EXP((Inputs!$B$6-Inputs!$B$7-0.5*Inputs!$B$8^2)*$B$2+Inputs!$B$8*SQRT($B$2)*MC_Shocks!W372)</f>
        <v>613.084783014712</v>
      </c>
      <c r="Z375" s="0" t="n">
        <f aca="false">Y375*EXP((Inputs!$B$6-Inputs!$B$7-0.5*Inputs!$B$8^2)*$B$2+Inputs!$B$8*SQRT($B$2)*MC_Shocks!X372)</f>
        <v>606.542266751976</v>
      </c>
      <c r="AA375" s="0" t="n">
        <f aca="false">Z375*EXP((Inputs!$B$6-Inputs!$B$7-0.5*Inputs!$B$8^2)*$B$2+Inputs!$B$8*SQRT($B$2)*MC_Shocks!Y372)</f>
        <v>603.419637406</v>
      </c>
      <c r="AB375" s="0" t="n">
        <f aca="false">AA375*EXP((Inputs!$B$6-Inputs!$B$7-0.5*Inputs!$B$8^2)*$B$2+Inputs!$B$8*SQRT($B$2)*MC_Shocks!Z372)</f>
        <v>607.428748709722</v>
      </c>
      <c r="AC375" s="0" t="n">
        <f aca="false">AB375*EXP((Inputs!$B$6-Inputs!$B$7-0.5*Inputs!$B$8^2)*$B$2+Inputs!$B$8*SQRT($B$2)*MC_Shocks!AA372)</f>
        <v>612.514921030983</v>
      </c>
      <c r="AD375" s="0" t="n">
        <f aca="false">AC375*EXP((Inputs!$B$6-Inputs!$B$7-0.5*Inputs!$B$8^2)*$B$2+Inputs!$B$8*SQRT($B$2)*MC_Shocks!AB372)</f>
        <v>608.610576078981</v>
      </c>
      <c r="AE375" s="0" t="n">
        <f aca="false">AD375*EXP((Inputs!$B$6-Inputs!$B$7-0.5*Inputs!$B$8^2)*$B$2+Inputs!$B$8*SQRT($B$2)*MC_Shocks!AC372)</f>
        <v>606.75711997323</v>
      </c>
      <c r="AF375" s="0" t="n">
        <f aca="false">AE375*EXP((Inputs!$B$6-Inputs!$B$7-0.5*Inputs!$B$8^2)*$B$2+Inputs!$B$8*SQRT($B$2)*MC_Shocks!AD372)</f>
        <v>605.997768937639</v>
      </c>
      <c r="AG375" s="0" t="n">
        <f aca="false">AF375*EXP((Inputs!$B$6-Inputs!$B$7-0.5*Inputs!$B$8^2)*$B$2+Inputs!$B$8*SQRT($B$2)*MC_Shocks!AE372)</f>
        <v>610.13843021362</v>
      </c>
      <c r="AH375" s="0" t="n">
        <f aca="false">AG375*EXP((Inputs!$B$6-Inputs!$B$7-0.5*Inputs!$B$8^2)*$B$2+Inputs!$B$8*SQRT($B$2)*MC_Shocks!AF372)</f>
        <v>607.26020292045</v>
      </c>
      <c r="AI375" s="0" t="n">
        <f aca="false">AH375*EXP((Inputs!$B$6-Inputs!$B$7-0.5*Inputs!$B$8^2)*$B$2+Inputs!$B$8*SQRT($B$2)*MC_Shocks!AG372)</f>
        <v>610.968278492638</v>
      </c>
      <c r="AJ375" s="0" t="n">
        <f aca="false">AI375*EXP((Inputs!$B$6-Inputs!$B$7-0.5*Inputs!$B$8^2)*$B$2+Inputs!$B$8*SQRT($B$2)*MC_Shocks!AH372)</f>
        <v>611.520466760297</v>
      </c>
      <c r="AK375" s="0" t="n">
        <f aca="false">AJ375*EXP((Inputs!$B$6-Inputs!$B$7-0.5*Inputs!$B$8^2)*$B$2+Inputs!$B$8*SQRT($B$2)*MC_Shocks!AI372)</f>
        <v>604.598257694026</v>
      </c>
      <c r="AL375" s="0" t="n">
        <f aca="false">AK375*EXP((Inputs!$B$6-Inputs!$B$7-0.5*Inputs!$B$8^2)*$B$2+Inputs!$B$8*SQRT($B$2)*MC_Shocks!AJ372)</f>
        <v>607.833442095474</v>
      </c>
      <c r="AM375" s="0" t="n">
        <f aca="false">AL375*EXP((Inputs!$B$6-Inputs!$B$7-0.5*Inputs!$B$8^2)*$B$2+Inputs!$B$8*SQRT($B$2)*MC_Shocks!AK372)</f>
        <v>615.52384801318</v>
      </c>
      <c r="AN375" s="0" t="n">
        <f aca="false">AM375*EXP((Inputs!$B$6-Inputs!$B$7-0.5*Inputs!$B$8^2)*$B$2+Inputs!$B$8*SQRT($B$2)*MC_Shocks!AL372)</f>
        <v>620.743426144467</v>
      </c>
      <c r="AO375" s="0" t="n">
        <f aca="false">AN375*EXP((Inputs!$B$6-Inputs!$B$7-0.5*Inputs!$B$8^2)*$B$2+Inputs!$B$8*SQRT($B$2)*MC_Shocks!AM372)</f>
        <v>615.924522779106</v>
      </c>
      <c r="AP375" s="0" t="n">
        <f aca="false">AO375*EXP((Inputs!$B$6-Inputs!$B$7-0.5*Inputs!$B$8^2)*$B$2+Inputs!$B$8*SQRT($B$2)*MC_Shocks!AN372)</f>
        <v>614.739120568228</v>
      </c>
      <c r="AQ375" s="0" t="n">
        <f aca="false">AP375*EXP((Inputs!$B$6-Inputs!$B$7-0.5*Inputs!$B$8^2)*$B$2+Inputs!$B$8*SQRT($B$2)*MC_Shocks!AO372)</f>
        <v>615.42598744885</v>
      </c>
      <c r="AR375" s="0" t="n">
        <f aca="false">AQ375*EXP((Inputs!$B$6-Inputs!$B$7-0.5*Inputs!$B$8^2)*$B$2+Inputs!$B$8*SQRT($B$2)*MC_Shocks!AP372)</f>
        <v>617.974775050368</v>
      </c>
      <c r="AS375" s="0" t="n">
        <f aca="false">AR375*EXP((Inputs!$B$6-Inputs!$B$7-0.5*Inputs!$B$8^2)*$B$2+Inputs!$B$8*SQRT($B$2)*MC_Shocks!AQ372)</f>
        <v>615.658007086774</v>
      </c>
      <c r="AT375" s="0" t="n">
        <f aca="false">AS375*EXP((Inputs!$B$6-Inputs!$B$7-0.5*Inputs!$B$8^2)*$B$2+Inputs!$B$8*SQRT($B$2)*MC_Shocks!AR372)</f>
        <v>619.877494766181</v>
      </c>
      <c r="AU375" s="0" t="n">
        <f aca="false">AT375*EXP((Inputs!$B$6-Inputs!$B$7-0.5*Inputs!$B$8^2)*$B$2+Inputs!$B$8*SQRT($B$2)*MC_Shocks!AS372)</f>
        <v>618.434549020388</v>
      </c>
      <c r="AV375" s="0" t="n">
        <f aca="false">AU375*EXP((Inputs!$B$6-Inputs!$B$7-0.5*Inputs!$B$8^2)*$B$2+Inputs!$B$8*SQRT($B$2)*MC_Shocks!AT372)</f>
        <v>622.091200004867</v>
      </c>
      <c r="AW375" s="0" t="n">
        <f aca="false">AV375*EXP((Inputs!$B$6-Inputs!$B$7-0.5*Inputs!$B$8^2)*$B$2+Inputs!$B$8*SQRT($B$2)*MC_Shocks!AU372)</f>
        <v>626.596084932947</v>
      </c>
      <c r="AX375" s="0" t="n">
        <f aca="false">AW375*EXP((Inputs!$B$6-Inputs!$B$7-0.5*Inputs!$B$8^2)*$B$2+Inputs!$B$8*SQRT($B$2)*MC_Shocks!AV372)</f>
        <v>629.832317367136</v>
      </c>
      <c r="AY375" s="0" t="n">
        <f aca="false">AX375*EXP((Inputs!$B$6-Inputs!$B$7-0.5*Inputs!$B$8^2)*$B$2+Inputs!$B$8*SQRT($B$2)*MC_Shocks!AW372)</f>
        <v>631.770402772209</v>
      </c>
      <c r="AZ375" s="0" t="n">
        <f aca="false">AY375*EXP((Inputs!$B$6-Inputs!$B$7-0.5*Inputs!$B$8^2)*$B$2+Inputs!$B$8*SQRT($B$2)*MC_Shocks!AX372)</f>
        <v>632.074795395021</v>
      </c>
      <c r="BA375" s="0" t="n">
        <f aca="false">AZ375*EXP((Inputs!$B$6-Inputs!$B$7-0.5*Inputs!$B$8^2)*$B$2+Inputs!$B$8*SQRT($B$2)*MC_Shocks!AY372)</f>
        <v>630.954782789452</v>
      </c>
      <c r="BB375" s="0" t="n">
        <f aca="false">BA375*EXP((Inputs!$B$6-Inputs!$B$7-0.5*Inputs!$B$8^2)*$B$2+Inputs!$B$8*SQRT($B$2)*MC_Shocks!AZ372)</f>
        <v>649.750332999376</v>
      </c>
      <c r="BC375" s="0" t="n">
        <f aca="false">BB375*EXP((Inputs!$B$6-Inputs!$B$7-0.5*Inputs!$B$8^2)*$B$2+Inputs!$B$8*SQRT($B$2)*MC_Shocks!BA372)</f>
        <v>653.988373713073</v>
      </c>
      <c r="BD375" s="0" t="n">
        <f aca="false">BC375*EXP((Inputs!$B$6-Inputs!$B$7-0.5*Inputs!$B$8^2)*$B$2+Inputs!$B$8*SQRT($B$2)*MC_Shocks!BB372)</f>
        <v>656.084906474194</v>
      </c>
      <c r="BE375" s="0" t="n">
        <f aca="false">BD375*EXP((Inputs!$B$6-Inputs!$B$7-0.5*Inputs!$B$8^2)*$B$2+Inputs!$B$8*SQRT($B$2)*MC_Shocks!BC372)</f>
        <v>648.359249728066</v>
      </c>
      <c r="BF375" s="0" t="n">
        <f aca="false">BE375*EXP((Inputs!$B$6-Inputs!$B$7-0.5*Inputs!$B$8^2)*$B$2+Inputs!$B$8*SQRT($B$2)*MC_Shocks!BD372)</f>
        <v>653.999696066287</v>
      </c>
      <c r="BG375" s="0" t="n">
        <f aca="false">BF375*EXP((Inputs!$B$6-Inputs!$B$7-0.5*Inputs!$B$8^2)*$B$2+Inputs!$B$8*SQRT($B$2)*MC_Shocks!BE372)</f>
        <v>653.217240871243</v>
      </c>
      <c r="BH375" s="0" t="n">
        <f aca="false">BG375*EXP((Inputs!$B$6-Inputs!$B$7-0.5*Inputs!$B$8^2)*$B$2+Inputs!$B$8*SQRT($B$2)*MC_Shocks!BF372)</f>
        <v>645.576725810505</v>
      </c>
      <c r="BI375" s="0" t="n">
        <f aca="false">BH375*EXP((Inputs!$B$6-Inputs!$B$7-0.5*Inputs!$B$8^2)*$B$2+Inputs!$B$8*SQRT($B$2)*MC_Shocks!BG372)</f>
        <v>652.39755410013</v>
      </c>
      <c r="BJ375" s="0" t="n">
        <f aca="false">BI375*EXP((Inputs!$B$6-Inputs!$B$7-0.5*Inputs!$B$8^2)*$B$2+Inputs!$B$8*SQRT($B$2)*MC_Shocks!BH372)</f>
        <v>650.423090291269</v>
      </c>
      <c r="BK375" s="0" t="n">
        <f aca="false">BJ375*EXP((Inputs!$B$6-Inputs!$B$7-0.5*Inputs!$B$8^2)*$B$2+Inputs!$B$8*SQRT($B$2)*MC_Shocks!BI372)</f>
        <v>654.637585648105</v>
      </c>
      <c r="BL375" s="0" t="n">
        <f aca="false">BK375*EXP((Inputs!$B$6-Inputs!$B$7-0.5*Inputs!$B$8^2)*$B$2+Inputs!$B$8*SQRT($B$2)*MC_Shocks!BJ372)</f>
        <v>657.325510561393</v>
      </c>
      <c r="BM375" s="0" t="n">
        <f aca="false">BL375*EXP((Inputs!$B$6-Inputs!$B$7-0.5*Inputs!$B$8^2)*$B$2+Inputs!$B$8*SQRT($B$2)*MC_Shocks!BK372)</f>
        <v>661.589134348277</v>
      </c>
      <c r="BN375" s="0" t="n">
        <f aca="false">AVERAGE(C375:BM375)</f>
        <v>615.808391297345</v>
      </c>
      <c r="BO375" s="0" t="n">
        <f aca="false">MAX(B375:BM375)</f>
        <v>661.589134348277</v>
      </c>
      <c r="BP375" s="0" t="n">
        <f aca="false">MAX(BM375-Inputs!$B$4,0)</f>
        <v>86.5891343482771</v>
      </c>
      <c r="BQ375" s="0" t="n">
        <f aca="false">MAX(Inputs!$B$4-BM375,0)</f>
        <v>0</v>
      </c>
      <c r="BR375" s="0" t="n">
        <f aca="false">MAX(BN375-Inputs!$B$4,0)</f>
        <v>40.8083912973451</v>
      </c>
      <c r="BS375" s="0" t="n">
        <f aca="false">IF(BO375&gt;=Inputs!$B$9,0,MAX(BM375-Inputs!$B$4,0))</f>
        <v>0</v>
      </c>
    </row>
    <row r="376" customFormat="false" ht="15" hidden="false" customHeight="false" outlineLevel="0" collapsed="false">
      <c r="A376" s="0" t="n">
        <v>372</v>
      </c>
      <c r="B376" s="0" t="n">
        <f aca="false">Inputs!$B$3</f>
        <v>574.788024902344</v>
      </c>
      <c r="C376" s="0" t="n">
        <f aca="false">B376*EXP((Inputs!$B$6-Inputs!$B$7-0.5*Inputs!$B$8^2)*$B$2+Inputs!$B$8*SQRT($B$2)*MC_Shocks!A373)</f>
        <v>578.189369364297</v>
      </c>
      <c r="D376" s="0" t="n">
        <f aca="false">C376*EXP((Inputs!$B$6-Inputs!$B$7-0.5*Inputs!$B$8^2)*$B$2+Inputs!$B$8*SQRT($B$2)*MC_Shocks!B373)</f>
        <v>565.89183093937</v>
      </c>
      <c r="E376" s="0" t="n">
        <f aca="false">D376*EXP((Inputs!$B$6-Inputs!$B$7-0.5*Inputs!$B$8^2)*$B$2+Inputs!$B$8*SQRT($B$2)*MC_Shocks!C373)</f>
        <v>562.166596352795</v>
      </c>
      <c r="F376" s="0" t="n">
        <f aca="false">E376*EXP((Inputs!$B$6-Inputs!$B$7-0.5*Inputs!$B$8^2)*$B$2+Inputs!$B$8*SQRT($B$2)*MC_Shocks!D373)</f>
        <v>557.327213862239</v>
      </c>
      <c r="G376" s="0" t="n">
        <f aca="false">F376*EXP((Inputs!$B$6-Inputs!$B$7-0.5*Inputs!$B$8^2)*$B$2+Inputs!$B$8*SQRT($B$2)*MC_Shocks!E373)</f>
        <v>555.208593670444</v>
      </c>
      <c r="H376" s="0" t="n">
        <f aca="false">G376*EXP((Inputs!$B$6-Inputs!$B$7-0.5*Inputs!$B$8^2)*$B$2+Inputs!$B$8*SQRT($B$2)*MC_Shocks!F373)</f>
        <v>562.38158014555</v>
      </c>
      <c r="I376" s="0" t="n">
        <f aca="false">H376*EXP((Inputs!$B$6-Inputs!$B$7-0.5*Inputs!$B$8^2)*$B$2+Inputs!$B$8*SQRT($B$2)*MC_Shocks!G373)</f>
        <v>560.675176200738</v>
      </c>
      <c r="J376" s="0" t="n">
        <f aca="false">I376*EXP((Inputs!$B$6-Inputs!$B$7-0.5*Inputs!$B$8^2)*$B$2+Inputs!$B$8*SQRT($B$2)*MC_Shocks!H373)</f>
        <v>555.975677742475</v>
      </c>
      <c r="K376" s="0" t="n">
        <f aca="false">J376*EXP((Inputs!$B$6-Inputs!$B$7-0.5*Inputs!$B$8^2)*$B$2+Inputs!$B$8*SQRT($B$2)*MC_Shocks!I373)</f>
        <v>559.805196977521</v>
      </c>
      <c r="L376" s="0" t="n">
        <f aca="false">K376*EXP((Inputs!$B$6-Inputs!$B$7-0.5*Inputs!$B$8^2)*$B$2+Inputs!$B$8*SQRT($B$2)*MC_Shocks!J373)</f>
        <v>555.587042849015</v>
      </c>
      <c r="M376" s="0" t="n">
        <f aca="false">L376*EXP((Inputs!$B$6-Inputs!$B$7-0.5*Inputs!$B$8^2)*$B$2+Inputs!$B$8*SQRT($B$2)*MC_Shocks!K373)</f>
        <v>552.543490232911</v>
      </c>
      <c r="N376" s="0" t="n">
        <f aca="false">M376*EXP((Inputs!$B$6-Inputs!$B$7-0.5*Inputs!$B$8^2)*$B$2+Inputs!$B$8*SQRT($B$2)*MC_Shocks!L373)</f>
        <v>544.536139435435</v>
      </c>
      <c r="O376" s="0" t="n">
        <f aca="false">N376*EXP((Inputs!$B$6-Inputs!$B$7-0.5*Inputs!$B$8^2)*$B$2+Inputs!$B$8*SQRT($B$2)*MC_Shocks!M373)</f>
        <v>546.39540356528</v>
      </c>
      <c r="P376" s="0" t="n">
        <f aca="false">O376*EXP((Inputs!$B$6-Inputs!$B$7-0.5*Inputs!$B$8^2)*$B$2+Inputs!$B$8*SQRT($B$2)*MC_Shocks!N373)</f>
        <v>551.225801788884</v>
      </c>
      <c r="Q376" s="0" t="n">
        <f aca="false">P376*EXP((Inputs!$B$6-Inputs!$B$7-0.5*Inputs!$B$8^2)*$B$2+Inputs!$B$8*SQRT($B$2)*MC_Shocks!O373)</f>
        <v>552.861566420038</v>
      </c>
      <c r="R376" s="0" t="n">
        <f aca="false">Q376*EXP((Inputs!$B$6-Inputs!$B$7-0.5*Inputs!$B$8^2)*$B$2+Inputs!$B$8*SQRT($B$2)*MC_Shocks!P373)</f>
        <v>546.652674969527</v>
      </c>
      <c r="S376" s="0" t="n">
        <f aca="false">R376*EXP((Inputs!$B$6-Inputs!$B$7-0.5*Inputs!$B$8^2)*$B$2+Inputs!$B$8*SQRT($B$2)*MC_Shocks!Q373)</f>
        <v>554.691796280341</v>
      </c>
      <c r="T376" s="0" t="n">
        <f aca="false">S376*EXP((Inputs!$B$6-Inputs!$B$7-0.5*Inputs!$B$8^2)*$B$2+Inputs!$B$8*SQRT($B$2)*MC_Shocks!R373)</f>
        <v>563.921641898017</v>
      </c>
      <c r="U376" s="0" t="n">
        <f aca="false">T376*EXP((Inputs!$B$6-Inputs!$B$7-0.5*Inputs!$B$8^2)*$B$2+Inputs!$B$8*SQRT($B$2)*MC_Shocks!S373)</f>
        <v>563.575026012961</v>
      </c>
      <c r="V376" s="0" t="n">
        <f aca="false">U376*EXP((Inputs!$B$6-Inputs!$B$7-0.5*Inputs!$B$8^2)*$B$2+Inputs!$B$8*SQRT($B$2)*MC_Shocks!T373)</f>
        <v>565.610590518494</v>
      </c>
      <c r="W376" s="0" t="n">
        <f aca="false">V376*EXP((Inputs!$B$6-Inputs!$B$7-0.5*Inputs!$B$8^2)*$B$2+Inputs!$B$8*SQRT($B$2)*MC_Shocks!U373)</f>
        <v>565.62926878226</v>
      </c>
      <c r="X376" s="0" t="n">
        <f aca="false">W376*EXP((Inputs!$B$6-Inputs!$B$7-0.5*Inputs!$B$8^2)*$B$2+Inputs!$B$8*SQRT($B$2)*MC_Shocks!V373)</f>
        <v>561.456369543351</v>
      </c>
      <c r="Y376" s="0" t="n">
        <f aca="false">X376*EXP((Inputs!$B$6-Inputs!$B$7-0.5*Inputs!$B$8^2)*$B$2+Inputs!$B$8*SQRT($B$2)*MC_Shocks!W373)</f>
        <v>563.976117950255</v>
      </c>
      <c r="Z376" s="0" t="n">
        <f aca="false">Y376*EXP((Inputs!$B$6-Inputs!$B$7-0.5*Inputs!$B$8^2)*$B$2+Inputs!$B$8*SQRT($B$2)*MC_Shocks!X373)</f>
        <v>572.47250978431</v>
      </c>
      <c r="AA376" s="0" t="n">
        <f aca="false">Z376*EXP((Inputs!$B$6-Inputs!$B$7-0.5*Inputs!$B$8^2)*$B$2+Inputs!$B$8*SQRT($B$2)*MC_Shocks!Y373)</f>
        <v>563.315719571682</v>
      </c>
      <c r="AB376" s="0" t="n">
        <f aca="false">AA376*EXP((Inputs!$B$6-Inputs!$B$7-0.5*Inputs!$B$8^2)*$B$2+Inputs!$B$8*SQRT($B$2)*MC_Shocks!Z373)</f>
        <v>567.843329618375</v>
      </c>
      <c r="AC376" s="0" t="n">
        <f aca="false">AB376*EXP((Inputs!$B$6-Inputs!$B$7-0.5*Inputs!$B$8^2)*$B$2+Inputs!$B$8*SQRT($B$2)*MC_Shocks!AA373)</f>
        <v>572.6880656401</v>
      </c>
      <c r="AD376" s="0" t="n">
        <f aca="false">AC376*EXP((Inputs!$B$6-Inputs!$B$7-0.5*Inputs!$B$8^2)*$B$2+Inputs!$B$8*SQRT($B$2)*MC_Shocks!AB373)</f>
        <v>567.749182069534</v>
      </c>
      <c r="AE376" s="0" t="n">
        <f aca="false">AD376*EXP((Inputs!$B$6-Inputs!$B$7-0.5*Inputs!$B$8^2)*$B$2+Inputs!$B$8*SQRT($B$2)*MC_Shocks!AC373)</f>
        <v>569.537259250268</v>
      </c>
      <c r="AF376" s="0" t="n">
        <f aca="false">AE376*EXP((Inputs!$B$6-Inputs!$B$7-0.5*Inputs!$B$8^2)*$B$2+Inputs!$B$8*SQRT($B$2)*MC_Shocks!AD373)</f>
        <v>569.877486739215</v>
      </c>
      <c r="AG376" s="0" t="n">
        <f aca="false">AF376*EXP((Inputs!$B$6-Inputs!$B$7-0.5*Inputs!$B$8^2)*$B$2+Inputs!$B$8*SQRT($B$2)*MC_Shocks!AE373)</f>
        <v>567.752608076542</v>
      </c>
      <c r="AH376" s="0" t="n">
        <f aca="false">AG376*EXP((Inputs!$B$6-Inputs!$B$7-0.5*Inputs!$B$8^2)*$B$2+Inputs!$B$8*SQRT($B$2)*MC_Shocks!AF373)</f>
        <v>562.946208922302</v>
      </c>
      <c r="AI376" s="0" t="n">
        <f aca="false">AH376*EXP((Inputs!$B$6-Inputs!$B$7-0.5*Inputs!$B$8^2)*$B$2+Inputs!$B$8*SQRT($B$2)*MC_Shocks!AG373)</f>
        <v>564.490603814282</v>
      </c>
      <c r="AJ376" s="0" t="n">
        <f aca="false">AI376*EXP((Inputs!$B$6-Inputs!$B$7-0.5*Inputs!$B$8^2)*$B$2+Inputs!$B$8*SQRT($B$2)*MC_Shocks!AH373)</f>
        <v>557.777616420561</v>
      </c>
      <c r="AK376" s="0" t="n">
        <f aca="false">AJ376*EXP((Inputs!$B$6-Inputs!$B$7-0.5*Inputs!$B$8^2)*$B$2+Inputs!$B$8*SQRT($B$2)*MC_Shocks!AI373)</f>
        <v>567.362194414809</v>
      </c>
      <c r="AL376" s="0" t="n">
        <f aca="false">AK376*EXP((Inputs!$B$6-Inputs!$B$7-0.5*Inputs!$B$8^2)*$B$2+Inputs!$B$8*SQRT($B$2)*MC_Shocks!AJ373)</f>
        <v>564.005980888447</v>
      </c>
      <c r="AM376" s="0" t="n">
        <f aca="false">AL376*EXP((Inputs!$B$6-Inputs!$B$7-0.5*Inputs!$B$8^2)*$B$2+Inputs!$B$8*SQRT($B$2)*MC_Shocks!AK373)</f>
        <v>567.828321940734</v>
      </c>
      <c r="AN376" s="0" t="n">
        <f aca="false">AM376*EXP((Inputs!$B$6-Inputs!$B$7-0.5*Inputs!$B$8^2)*$B$2+Inputs!$B$8*SQRT($B$2)*MC_Shocks!AL373)</f>
        <v>561.733352656459</v>
      </c>
      <c r="AO376" s="0" t="n">
        <f aca="false">AN376*EXP((Inputs!$B$6-Inputs!$B$7-0.5*Inputs!$B$8^2)*$B$2+Inputs!$B$8*SQRT($B$2)*MC_Shocks!AM373)</f>
        <v>561.153659148353</v>
      </c>
      <c r="AP376" s="0" t="n">
        <f aca="false">AO376*EXP((Inputs!$B$6-Inputs!$B$7-0.5*Inputs!$B$8^2)*$B$2+Inputs!$B$8*SQRT($B$2)*MC_Shocks!AN373)</f>
        <v>564.210398941769</v>
      </c>
      <c r="AQ376" s="0" t="n">
        <f aca="false">AP376*EXP((Inputs!$B$6-Inputs!$B$7-0.5*Inputs!$B$8^2)*$B$2+Inputs!$B$8*SQRT($B$2)*MC_Shocks!AO373)</f>
        <v>561.304346130317</v>
      </c>
      <c r="AR376" s="0" t="n">
        <f aca="false">AQ376*EXP((Inputs!$B$6-Inputs!$B$7-0.5*Inputs!$B$8^2)*$B$2+Inputs!$B$8*SQRT($B$2)*MC_Shocks!AP373)</f>
        <v>557.393784607332</v>
      </c>
      <c r="AS376" s="0" t="n">
        <f aca="false">AR376*EXP((Inputs!$B$6-Inputs!$B$7-0.5*Inputs!$B$8^2)*$B$2+Inputs!$B$8*SQRT($B$2)*MC_Shocks!AQ373)</f>
        <v>554.614995368114</v>
      </c>
      <c r="AT376" s="0" t="n">
        <f aca="false">AS376*EXP((Inputs!$B$6-Inputs!$B$7-0.5*Inputs!$B$8^2)*$B$2+Inputs!$B$8*SQRT($B$2)*MC_Shocks!AR373)</f>
        <v>559.216691179086</v>
      </c>
      <c r="AU376" s="0" t="n">
        <f aca="false">AT376*EXP((Inputs!$B$6-Inputs!$B$7-0.5*Inputs!$B$8^2)*$B$2+Inputs!$B$8*SQRT($B$2)*MC_Shocks!AS373)</f>
        <v>561.420992000447</v>
      </c>
      <c r="AV376" s="0" t="n">
        <f aca="false">AU376*EXP((Inputs!$B$6-Inputs!$B$7-0.5*Inputs!$B$8^2)*$B$2+Inputs!$B$8*SQRT($B$2)*MC_Shocks!AT373)</f>
        <v>561.492093382419</v>
      </c>
      <c r="AW376" s="0" t="n">
        <f aca="false">AV376*EXP((Inputs!$B$6-Inputs!$B$7-0.5*Inputs!$B$8^2)*$B$2+Inputs!$B$8*SQRT($B$2)*MC_Shocks!AU373)</f>
        <v>561.728890225973</v>
      </c>
      <c r="AX376" s="0" t="n">
        <f aca="false">AW376*EXP((Inputs!$B$6-Inputs!$B$7-0.5*Inputs!$B$8^2)*$B$2+Inputs!$B$8*SQRT($B$2)*MC_Shocks!AV373)</f>
        <v>558.450485234093</v>
      </c>
      <c r="AY376" s="0" t="n">
        <f aca="false">AX376*EXP((Inputs!$B$6-Inputs!$B$7-0.5*Inputs!$B$8^2)*$B$2+Inputs!$B$8*SQRT($B$2)*MC_Shocks!AW373)</f>
        <v>567.50208221763</v>
      </c>
      <c r="AZ376" s="0" t="n">
        <f aca="false">AY376*EXP((Inputs!$B$6-Inputs!$B$7-0.5*Inputs!$B$8^2)*$B$2+Inputs!$B$8*SQRT($B$2)*MC_Shocks!AX373)</f>
        <v>566.052337320273</v>
      </c>
      <c r="BA376" s="0" t="n">
        <f aca="false">AZ376*EXP((Inputs!$B$6-Inputs!$B$7-0.5*Inputs!$B$8^2)*$B$2+Inputs!$B$8*SQRT($B$2)*MC_Shocks!AY373)</f>
        <v>567.409509024496</v>
      </c>
      <c r="BB376" s="0" t="n">
        <f aca="false">BA376*EXP((Inputs!$B$6-Inputs!$B$7-0.5*Inputs!$B$8^2)*$B$2+Inputs!$B$8*SQRT($B$2)*MC_Shocks!AZ373)</f>
        <v>571.250262408024</v>
      </c>
      <c r="BC376" s="0" t="n">
        <f aca="false">BB376*EXP((Inputs!$B$6-Inputs!$B$7-0.5*Inputs!$B$8^2)*$B$2+Inputs!$B$8*SQRT($B$2)*MC_Shocks!BA373)</f>
        <v>574.679128657153</v>
      </c>
      <c r="BD376" s="0" t="n">
        <f aca="false">BC376*EXP((Inputs!$B$6-Inputs!$B$7-0.5*Inputs!$B$8^2)*$B$2+Inputs!$B$8*SQRT($B$2)*MC_Shocks!BB373)</f>
        <v>575.712321766617</v>
      </c>
      <c r="BE376" s="0" t="n">
        <f aca="false">BD376*EXP((Inputs!$B$6-Inputs!$B$7-0.5*Inputs!$B$8^2)*$B$2+Inputs!$B$8*SQRT($B$2)*MC_Shocks!BC373)</f>
        <v>592.451900957175</v>
      </c>
      <c r="BF376" s="0" t="n">
        <f aca="false">BE376*EXP((Inputs!$B$6-Inputs!$B$7-0.5*Inputs!$B$8^2)*$B$2+Inputs!$B$8*SQRT($B$2)*MC_Shocks!BD373)</f>
        <v>595.813274651145</v>
      </c>
      <c r="BG376" s="0" t="n">
        <f aca="false">BF376*EXP((Inputs!$B$6-Inputs!$B$7-0.5*Inputs!$B$8^2)*$B$2+Inputs!$B$8*SQRT($B$2)*MC_Shocks!BE373)</f>
        <v>600.023879120614</v>
      </c>
      <c r="BH376" s="0" t="n">
        <f aca="false">BG376*EXP((Inputs!$B$6-Inputs!$B$7-0.5*Inputs!$B$8^2)*$B$2+Inputs!$B$8*SQRT($B$2)*MC_Shocks!BF373)</f>
        <v>597.549563759146</v>
      </c>
      <c r="BI376" s="0" t="n">
        <f aca="false">BH376*EXP((Inputs!$B$6-Inputs!$B$7-0.5*Inputs!$B$8^2)*$B$2+Inputs!$B$8*SQRT($B$2)*MC_Shocks!BG373)</f>
        <v>601.436987938874</v>
      </c>
      <c r="BJ376" s="0" t="n">
        <f aca="false">BI376*EXP((Inputs!$B$6-Inputs!$B$7-0.5*Inputs!$B$8^2)*$B$2+Inputs!$B$8*SQRT($B$2)*MC_Shocks!BH373)</f>
        <v>602.52104174912</v>
      </c>
      <c r="BK376" s="0" t="n">
        <f aca="false">BJ376*EXP((Inputs!$B$6-Inputs!$B$7-0.5*Inputs!$B$8^2)*$B$2+Inputs!$B$8*SQRT($B$2)*MC_Shocks!BI373)</f>
        <v>595.250363614291</v>
      </c>
      <c r="BL376" s="0" t="n">
        <f aca="false">BK376*EXP((Inputs!$B$6-Inputs!$B$7-0.5*Inputs!$B$8^2)*$B$2+Inputs!$B$8*SQRT($B$2)*MC_Shocks!BJ373)</f>
        <v>590.629118965955</v>
      </c>
      <c r="BM376" s="0" t="n">
        <f aca="false">BL376*EXP((Inputs!$B$6-Inputs!$B$7-0.5*Inputs!$B$8^2)*$B$2+Inputs!$B$8*SQRT($B$2)*MC_Shocks!BK373)</f>
        <v>586.471994089337</v>
      </c>
      <c r="BN376" s="0" t="n">
        <f aca="false">AVERAGE(C376:BM376)</f>
        <v>567.133408059803</v>
      </c>
      <c r="BO376" s="0" t="n">
        <f aca="false">MAX(B376:BM376)</f>
        <v>602.52104174912</v>
      </c>
      <c r="BP376" s="0" t="n">
        <f aca="false">MAX(BM376-Inputs!$B$4,0)</f>
        <v>11.4719940893374</v>
      </c>
      <c r="BQ376" s="0" t="n">
        <f aca="false">MAX(Inputs!$B$4-BM376,0)</f>
        <v>0</v>
      </c>
      <c r="BR376" s="0" t="n">
        <f aca="false">MAX(BN376-Inputs!$B$4,0)</f>
        <v>0</v>
      </c>
      <c r="BS376" s="0" t="n">
        <f aca="false">IF(BO376&gt;=Inputs!$B$9,0,MAX(BM376-Inputs!$B$4,0))</f>
        <v>11.4719940893374</v>
      </c>
    </row>
    <row r="377" customFormat="false" ht="15" hidden="false" customHeight="false" outlineLevel="0" collapsed="false">
      <c r="A377" s="0" t="n">
        <v>373</v>
      </c>
      <c r="B377" s="0" t="n">
        <f aca="false">Inputs!$B$3</f>
        <v>574.788024902344</v>
      </c>
      <c r="C377" s="0" t="n">
        <f aca="false">B377*EXP((Inputs!$B$6-Inputs!$B$7-0.5*Inputs!$B$8^2)*$B$2+Inputs!$B$8*SQRT($B$2)*MC_Shocks!A374)</f>
        <v>577.126290371701</v>
      </c>
      <c r="D377" s="0" t="n">
        <f aca="false">C377*EXP((Inputs!$B$6-Inputs!$B$7-0.5*Inputs!$B$8^2)*$B$2+Inputs!$B$8*SQRT($B$2)*MC_Shocks!B374)</f>
        <v>574.699669550746</v>
      </c>
      <c r="E377" s="0" t="n">
        <f aca="false">D377*EXP((Inputs!$B$6-Inputs!$B$7-0.5*Inputs!$B$8^2)*$B$2+Inputs!$B$8*SQRT($B$2)*MC_Shocks!C374)</f>
        <v>575.821329283134</v>
      </c>
      <c r="F377" s="0" t="n">
        <f aca="false">E377*EXP((Inputs!$B$6-Inputs!$B$7-0.5*Inputs!$B$8^2)*$B$2+Inputs!$B$8*SQRT($B$2)*MC_Shocks!D374)</f>
        <v>576.772176931291</v>
      </c>
      <c r="G377" s="0" t="n">
        <f aca="false">F377*EXP((Inputs!$B$6-Inputs!$B$7-0.5*Inputs!$B$8^2)*$B$2+Inputs!$B$8*SQRT($B$2)*MC_Shocks!E374)</f>
        <v>574.95493150474</v>
      </c>
      <c r="H377" s="0" t="n">
        <f aca="false">G377*EXP((Inputs!$B$6-Inputs!$B$7-0.5*Inputs!$B$8^2)*$B$2+Inputs!$B$8*SQRT($B$2)*MC_Shocks!F374)</f>
        <v>577.738828235946</v>
      </c>
      <c r="I377" s="0" t="n">
        <f aca="false">H377*EXP((Inputs!$B$6-Inputs!$B$7-0.5*Inputs!$B$8^2)*$B$2+Inputs!$B$8*SQRT($B$2)*MC_Shocks!G374)</f>
        <v>570.990347315257</v>
      </c>
      <c r="J377" s="0" t="n">
        <f aca="false">I377*EXP((Inputs!$B$6-Inputs!$B$7-0.5*Inputs!$B$8^2)*$B$2+Inputs!$B$8*SQRT($B$2)*MC_Shocks!H374)</f>
        <v>571.770071978212</v>
      </c>
      <c r="K377" s="0" t="n">
        <f aca="false">J377*EXP((Inputs!$B$6-Inputs!$B$7-0.5*Inputs!$B$8^2)*$B$2+Inputs!$B$8*SQRT($B$2)*MC_Shocks!I374)</f>
        <v>569.0258342371</v>
      </c>
      <c r="L377" s="0" t="n">
        <f aca="false">K377*EXP((Inputs!$B$6-Inputs!$B$7-0.5*Inputs!$B$8^2)*$B$2+Inputs!$B$8*SQRT($B$2)*MC_Shocks!J374)</f>
        <v>562.546018772167</v>
      </c>
      <c r="M377" s="0" t="n">
        <f aca="false">L377*EXP((Inputs!$B$6-Inputs!$B$7-0.5*Inputs!$B$8^2)*$B$2+Inputs!$B$8*SQRT($B$2)*MC_Shocks!K374)</f>
        <v>558.013525011236</v>
      </c>
      <c r="N377" s="0" t="n">
        <f aca="false">M377*EXP((Inputs!$B$6-Inputs!$B$7-0.5*Inputs!$B$8^2)*$B$2+Inputs!$B$8*SQRT($B$2)*MC_Shocks!L374)</f>
        <v>564.3386013965</v>
      </c>
      <c r="O377" s="0" t="n">
        <f aca="false">N377*EXP((Inputs!$B$6-Inputs!$B$7-0.5*Inputs!$B$8^2)*$B$2+Inputs!$B$8*SQRT($B$2)*MC_Shocks!M374)</f>
        <v>562.40341596357</v>
      </c>
      <c r="P377" s="0" t="n">
        <f aca="false">O377*EXP((Inputs!$B$6-Inputs!$B$7-0.5*Inputs!$B$8^2)*$B$2+Inputs!$B$8*SQRT($B$2)*MC_Shocks!N374)</f>
        <v>558.67338521106</v>
      </c>
      <c r="Q377" s="0" t="n">
        <f aca="false">P377*EXP((Inputs!$B$6-Inputs!$B$7-0.5*Inputs!$B$8^2)*$B$2+Inputs!$B$8*SQRT($B$2)*MC_Shocks!O374)</f>
        <v>554.786986239917</v>
      </c>
      <c r="R377" s="0" t="n">
        <f aca="false">Q377*EXP((Inputs!$B$6-Inputs!$B$7-0.5*Inputs!$B$8^2)*$B$2+Inputs!$B$8*SQRT($B$2)*MC_Shocks!P374)</f>
        <v>559.761210904328</v>
      </c>
      <c r="S377" s="0" t="n">
        <f aca="false">R377*EXP((Inputs!$B$6-Inputs!$B$7-0.5*Inputs!$B$8^2)*$B$2+Inputs!$B$8*SQRT($B$2)*MC_Shocks!Q374)</f>
        <v>562.739514106242</v>
      </c>
      <c r="T377" s="0" t="n">
        <f aca="false">S377*EXP((Inputs!$B$6-Inputs!$B$7-0.5*Inputs!$B$8^2)*$B$2+Inputs!$B$8*SQRT($B$2)*MC_Shocks!R374)</f>
        <v>558.369752791562</v>
      </c>
      <c r="U377" s="0" t="n">
        <f aca="false">T377*EXP((Inputs!$B$6-Inputs!$B$7-0.5*Inputs!$B$8^2)*$B$2+Inputs!$B$8*SQRT($B$2)*MC_Shocks!S374)</f>
        <v>561.807197090252</v>
      </c>
      <c r="V377" s="0" t="n">
        <f aca="false">U377*EXP((Inputs!$B$6-Inputs!$B$7-0.5*Inputs!$B$8^2)*$B$2+Inputs!$B$8*SQRT($B$2)*MC_Shocks!T374)</f>
        <v>563.197592524052</v>
      </c>
      <c r="W377" s="0" t="n">
        <f aca="false">V377*EXP((Inputs!$B$6-Inputs!$B$7-0.5*Inputs!$B$8^2)*$B$2+Inputs!$B$8*SQRT($B$2)*MC_Shocks!U374)</f>
        <v>556.253150122026</v>
      </c>
      <c r="X377" s="0" t="n">
        <f aca="false">W377*EXP((Inputs!$B$6-Inputs!$B$7-0.5*Inputs!$B$8^2)*$B$2+Inputs!$B$8*SQRT($B$2)*MC_Shocks!V374)</f>
        <v>556.51660798505</v>
      </c>
      <c r="Y377" s="0" t="n">
        <f aca="false">X377*EXP((Inputs!$B$6-Inputs!$B$7-0.5*Inputs!$B$8^2)*$B$2+Inputs!$B$8*SQRT($B$2)*MC_Shocks!W374)</f>
        <v>559.787256533789</v>
      </c>
      <c r="Z377" s="0" t="n">
        <f aca="false">Y377*EXP((Inputs!$B$6-Inputs!$B$7-0.5*Inputs!$B$8^2)*$B$2+Inputs!$B$8*SQRT($B$2)*MC_Shocks!X374)</f>
        <v>563.751326871557</v>
      </c>
      <c r="AA377" s="0" t="n">
        <f aca="false">Z377*EXP((Inputs!$B$6-Inputs!$B$7-0.5*Inputs!$B$8^2)*$B$2+Inputs!$B$8*SQRT($B$2)*MC_Shocks!Y374)</f>
        <v>562.318335454008</v>
      </c>
      <c r="AB377" s="0" t="n">
        <f aca="false">AA377*EXP((Inputs!$B$6-Inputs!$B$7-0.5*Inputs!$B$8^2)*$B$2+Inputs!$B$8*SQRT($B$2)*MC_Shocks!Z374)</f>
        <v>568.350474822195</v>
      </c>
      <c r="AC377" s="0" t="n">
        <f aca="false">AB377*EXP((Inputs!$B$6-Inputs!$B$7-0.5*Inputs!$B$8^2)*$B$2+Inputs!$B$8*SQRT($B$2)*MC_Shocks!AA374)</f>
        <v>569.520452793153</v>
      </c>
      <c r="AD377" s="0" t="n">
        <f aca="false">AC377*EXP((Inputs!$B$6-Inputs!$B$7-0.5*Inputs!$B$8^2)*$B$2+Inputs!$B$8*SQRT($B$2)*MC_Shocks!AB374)</f>
        <v>568.070493174969</v>
      </c>
      <c r="AE377" s="0" t="n">
        <f aca="false">AD377*EXP((Inputs!$B$6-Inputs!$B$7-0.5*Inputs!$B$8^2)*$B$2+Inputs!$B$8*SQRT($B$2)*MC_Shocks!AC374)</f>
        <v>562.299002652535</v>
      </c>
      <c r="AF377" s="0" t="n">
        <f aca="false">AE377*EXP((Inputs!$B$6-Inputs!$B$7-0.5*Inputs!$B$8^2)*$B$2+Inputs!$B$8*SQRT($B$2)*MC_Shocks!AD374)</f>
        <v>559.381906878445</v>
      </c>
      <c r="AG377" s="0" t="n">
        <f aca="false">AF377*EXP((Inputs!$B$6-Inputs!$B$7-0.5*Inputs!$B$8^2)*$B$2+Inputs!$B$8*SQRT($B$2)*MC_Shocks!AE374)</f>
        <v>562.612669233036</v>
      </c>
      <c r="AH377" s="0" t="n">
        <f aca="false">AG377*EXP((Inputs!$B$6-Inputs!$B$7-0.5*Inputs!$B$8^2)*$B$2+Inputs!$B$8*SQRT($B$2)*MC_Shocks!AF374)</f>
        <v>557.430252636988</v>
      </c>
      <c r="AI377" s="0" t="n">
        <f aca="false">AH377*EXP((Inputs!$B$6-Inputs!$B$7-0.5*Inputs!$B$8^2)*$B$2+Inputs!$B$8*SQRT($B$2)*MC_Shocks!AG374)</f>
        <v>558.809013275963</v>
      </c>
      <c r="AJ377" s="0" t="n">
        <f aca="false">AI377*EXP((Inputs!$B$6-Inputs!$B$7-0.5*Inputs!$B$8^2)*$B$2+Inputs!$B$8*SQRT($B$2)*MC_Shocks!AH374)</f>
        <v>564.367067400894</v>
      </c>
      <c r="AK377" s="0" t="n">
        <f aca="false">AJ377*EXP((Inputs!$B$6-Inputs!$B$7-0.5*Inputs!$B$8^2)*$B$2+Inputs!$B$8*SQRT($B$2)*MC_Shocks!AI374)</f>
        <v>565.191150631997</v>
      </c>
      <c r="AL377" s="0" t="n">
        <f aca="false">AK377*EXP((Inputs!$B$6-Inputs!$B$7-0.5*Inputs!$B$8^2)*$B$2+Inputs!$B$8*SQRT($B$2)*MC_Shocks!AJ374)</f>
        <v>558.832273759939</v>
      </c>
      <c r="AM377" s="0" t="n">
        <f aca="false">AL377*EXP((Inputs!$B$6-Inputs!$B$7-0.5*Inputs!$B$8^2)*$B$2+Inputs!$B$8*SQRT($B$2)*MC_Shocks!AK374)</f>
        <v>558.152859173317</v>
      </c>
      <c r="AN377" s="0" t="n">
        <f aca="false">AM377*EXP((Inputs!$B$6-Inputs!$B$7-0.5*Inputs!$B$8^2)*$B$2+Inputs!$B$8*SQRT($B$2)*MC_Shocks!AL374)</f>
        <v>558.150064092954</v>
      </c>
      <c r="AO377" s="0" t="n">
        <f aca="false">AN377*EXP((Inputs!$B$6-Inputs!$B$7-0.5*Inputs!$B$8^2)*$B$2+Inputs!$B$8*SQRT($B$2)*MC_Shocks!AM374)</f>
        <v>550.999691858638</v>
      </c>
      <c r="AP377" s="0" t="n">
        <f aca="false">AO377*EXP((Inputs!$B$6-Inputs!$B$7-0.5*Inputs!$B$8^2)*$B$2+Inputs!$B$8*SQRT($B$2)*MC_Shocks!AN374)</f>
        <v>557.344454921445</v>
      </c>
      <c r="AQ377" s="0" t="n">
        <f aca="false">AP377*EXP((Inputs!$B$6-Inputs!$B$7-0.5*Inputs!$B$8^2)*$B$2+Inputs!$B$8*SQRT($B$2)*MC_Shocks!AO374)</f>
        <v>563.110790701011</v>
      </c>
      <c r="AR377" s="0" t="n">
        <f aca="false">AQ377*EXP((Inputs!$B$6-Inputs!$B$7-0.5*Inputs!$B$8^2)*$B$2+Inputs!$B$8*SQRT($B$2)*MC_Shocks!AP374)</f>
        <v>570.429262684757</v>
      </c>
      <c r="AS377" s="0" t="n">
        <f aca="false">AR377*EXP((Inputs!$B$6-Inputs!$B$7-0.5*Inputs!$B$8^2)*$B$2+Inputs!$B$8*SQRT($B$2)*MC_Shocks!AQ374)</f>
        <v>568.799098754172</v>
      </c>
      <c r="AT377" s="0" t="n">
        <f aca="false">AS377*EXP((Inputs!$B$6-Inputs!$B$7-0.5*Inputs!$B$8^2)*$B$2+Inputs!$B$8*SQRT($B$2)*MC_Shocks!AR374)</f>
        <v>568.101919437463</v>
      </c>
      <c r="AU377" s="0" t="n">
        <f aca="false">AT377*EXP((Inputs!$B$6-Inputs!$B$7-0.5*Inputs!$B$8^2)*$B$2+Inputs!$B$8*SQRT($B$2)*MC_Shocks!AS374)</f>
        <v>561.244533175259</v>
      </c>
      <c r="AV377" s="0" t="n">
        <f aca="false">AU377*EXP((Inputs!$B$6-Inputs!$B$7-0.5*Inputs!$B$8^2)*$B$2+Inputs!$B$8*SQRT($B$2)*MC_Shocks!AT374)</f>
        <v>560.214389015401</v>
      </c>
      <c r="AW377" s="0" t="n">
        <f aca="false">AV377*EXP((Inputs!$B$6-Inputs!$B$7-0.5*Inputs!$B$8^2)*$B$2+Inputs!$B$8*SQRT($B$2)*MC_Shocks!AU374)</f>
        <v>562.066426026205</v>
      </c>
      <c r="AX377" s="0" t="n">
        <f aca="false">AW377*EXP((Inputs!$B$6-Inputs!$B$7-0.5*Inputs!$B$8^2)*$B$2+Inputs!$B$8*SQRT($B$2)*MC_Shocks!AV374)</f>
        <v>562.111443200209</v>
      </c>
      <c r="AY377" s="0" t="n">
        <f aca="false">AX377*EXP((Inputs!$B$6-Inputs!$B$7-0.5*Inputs!$B$8^2)*$B$2+Inputs!$B$8*SQRT($B$2)*MC_Shocks!AW374)</f>
        <v>561.639782002942</v>
      </c>
      <c r="AZ377" s="0" t="n">
        <f aca="false">AY377*EXP((Inputs!$B$6-Inputs!$B$7-0.5*Inputs!$B$8^2)*$B$2+Inputs!$B$8*SQRT($B$2)*MC_Shocks!AX374)</f>
        <v>569.191556295752</v>
      </c>
      <c r="BA377" s="0" t="n">
        <f aca="false">AZ377*EXP((Inputs!$B$6-Inputs!$B$7-0.5*Inputs!$B$8^2)*$B$2+Inputs!$B$8*SQRT($B$2)*MC_Shocks!AY374)</f>
        <v>557.136573299181</v>
      </c>
      <c r="BB377" s="0" t="n">
        <f aca="false">BA377*EXP((Inputs!$B$6-Inputs!$B$7-0.5*Inputs!$B$8^2)*$B$2+Inputs!$B$8*SQRT($B$2)*MC_Shocks!AZ374)</f>
        <v>554.895948238901</v>
      </c>
      <c r="BC377" s="0" t="n">
        <f aca="false">BB377*EXP((Inputs!$B$6-Inputs!$B$7-0.5*Inputs!$B$8^2)*$B$2+Inputs!$B$8*SQRT($B$2)*MC_Shocks!BA374)</f>
        <v>554.024525443884</v>
      </c>
      <c r="BD377" s="0" t="n">
        <f aca="false">BC377*EXP((Inputs!$B$6-Inputs!$B$7-0.5*Inputs!$B$8^2)*$B$2+Inputs!$B$8*SQRT($B$2)*MC_Shocks!BB374)</f>
        <v>551.379440201182</v>
      </c>
      <c r="BE377" s="0" t="n">
        <f aca="false">BD377*EXP((Inputs!$B$6-Inputs!$B$7-0.5*Inputs!$B$8^2)*$B$2+Inputs!$B$8*SQRT($B$2)*MC_Shocks!BC374)</f>
        <v>548.336861819957</v>
      </c>
      <c r="BF377" s="0" t="n">
        <f aca="false">BE377*EXP((Inputs!$B$6-Inputs!$B$7-0.5*Inputs!$B$8^2)*$B$2+Inputs!$B$8*SQRT($B$2)*MC_Shocks!BD374)</f>
        <v>549.000384828936</v>
      </c>
      <c r="BG377" s="0" t="n">
        <f aca="false">BF377*EXP((Inputs!$B$6-Inputs!$B$7-0.5*Inputs!$B$8^2)*$B$2+Inputs!$B$8*SQRT($B$2)*MC_Shocks!BE374)</f>
        <v>551.80850866091</v>
      </c>
      <c r="BH377" s="0" t="n">
        <f aca="false">BG377*EXP((Inputs!$B$6-Inputs!$B$7-0.5*Inputs!$B$8^2)*$B$2+Inputs!$B$8*SQRT($B$2)*MC_Shocks!BF374)</f>
        <v>549.242463813574</v>
      </c>
      <c r="BI377" s="0" t="n">
        <f aca="false">BH377*EXP((Inputs!$B$6-Inputs!$B$7-0.5*Inputs!$B$8^2)*$B$2+Inputs!$B$8*SQRT($B$2)*MC_Shocks!BG374)</f>
        <v>547.616097243509</v>
      </c>
      <c r="BJ377" s="0" t="n">
        <f aca="false">BI377*EXP((Inputs!$B$6-Inputs!$B$7-0.5*Inputs!$B$8^2)*$B$2+Inputs!$B$8*SQRT($B$2)*MC_Shocks!BH374)</f>
        <v>551.197753061196</v>
      </c>
      <c r="BK377" s="0" t="n">
        <f aca="false">BJ377*EXP((Inputs!$B$6-Inputs!$B$7-0.5*Inputs!$B$8^2)*$B$2+Inputs!$B$8*SQRT($B$2)*MC_Shocks!BI374)</f>
        <v>545.079042807928</v>
      </c>
      <c r="BL377" s="0" t="n">
        <f aca="false">BK377*EXP((Inputs!$B$6-Inputs!$B$7-0.5*Inputs!$B$8^2)*$B$2+Inputs!$B$8*SQRT($B$2)*MC_Shocks!BJ374)</f>
        <v>543.86333576808</v>
      </c>
      <c r="BM377" s="0" t="n">
        <f aca="false">BL377*EXP((Inputs!$B$6-Inputs!$B$7-0.5*Inputs!$B$8^2)*$B$2+Inputs!$B$8*SQRT($B$2)*MC_Shocks!BK374)</f>
        <v>540.774674249302</v>
      </c>
      <c r="BN377" s="0" t="n">
        <f aca="false">AVERAGE(C377:BM377)</f>
        <v>561.030793562248</v>
      </c>
      <c r="BO377" s="0" t="n">
        <f aca="false">MAX(B377:BM377)</f>
        <v>577.738828235946</v>
      </c>
      <c r="BP377" s="0" t="n">
        <f aca="false">MAX(BM377-Inputs!$B$4,0)</f>
        <v>0</v>
      </c>
      <c r="BQ377" s="0" t="n">
        <f aca="false">MAX(Inputs!$B$4-BM377,0)</f>
        <v>34.2253257506981</v>
      </c>
      <c r="BR377" s="0" t="n">
        <f aca="false">MAX(BN377-Inputs!$B$4,0)</f>
        <v>0</v>
      </c>
      <c r="BS377" s="0" t="n">
        <f aca="false">IF(BO377&gt;=Inputs!$B$9,0,MAX(BM377-Inputs!$B$4,0))</f>
        <v>0</v>
      </c>
    </row>
    <row r="378" customFormat="false" ht="15" hidden="false" customHeight="false" outlineLevel="0" collapsed="false">
      <c r="A378" s="0" t="n">
        <v>374</v>
      </c>
      <c r="B378" s="0" t="n">
        <f aca="false">Inputs!$B$3</f>
        <v>574.788024902344</v>
      </c>
      <c r="C378" s="0" t="n">
        <f aca="false">B378*EXP((Inputs!$B$6-Inputs!$B$7-0.5*Inputs!$B$8^2)*$B$2+Inputs!$B$8*SQRT($B$2)*MC_Shocks!A375)</f>
        <v>568.529722479541</v>
      </c>
      <c r="D378" s="0" t="n">
        <f aca="false">C378*EXP((Inputs!$B$6-Inputs!$B$7-0.5*Inputs!$B$8^2)*$B$2+Inputs!$B$8*SQRT($B$2)*MC_Shocks!B375)</f>
        <v>568.484631077925</v>
      </c>
      <c r="E378" s="0" t="n">
        <f aca="false">D378*EXP((Inputs!$B$6-Inputs!$B$7-0.5*Inputs!$B$8^2)*$B$2+Inputs!$B$8*SQRT($B$2)*MC_Shocks!C375)</f>
        <v>567.110538774137</v>
      </c>
      <c r="F378" s="0" t="n">
        <f aca="false">E378*EXP((Inputs!$B$6-Inputs!$B$7-0.5*Inputs!$B$8^2)*$B$2+Inputs!$B$8*SQRT($B$2)*MC_Shocks!D375)</f>
        <v>563.531172686151</v>
      </c>
      <c r="G378" s="0" t="n">
        <f aca="false">F378*EXP((Inputs!$B$6-Inputs!$B$7-0.5*Inputs!$B$8^2)*$B$2+Inputs!$B$8*SQRT($B$2)*MC_Shocks!E375)</f>
        <v>566.834443388708</v>
      </c>
      <c r="H378" s="0" t="n">
        <f aca="false">G378*EXP((Inputs!$B$6-Inputs!$B$7-0.5*Inputs!$B$8^2)*$B$2+Inputs!$B$8*SQRT($B$2)*MC_Shocks!F375)</f>
        <v>566.644890498646</v>
      </c>
      <c r="I378" s="0" t="n">
        <f aca="false">H378*EXP((Inputs!$B$6-Inputs!$B$7-0.5*Inputs!$B$8^2)*$B$2+Inputs!$B$8*SQRT($B$2)*MC_Shocks!G375)</f>
        <v>566.134208611114</v>
      </c>
      <c r="J378" s="0" t="n">
        <f aca="false">I378*EXP((Inputs!$B$6-Inputs!$B$7-0.5*Inputs!$B$8^2)*$B$2+Inputs!$B$8*SQRT($B$2)*MC_Shocks!H375)</f>
        <v>570.498118141806</v>
      </c>
      <c r="K378" s="0" t="n">
        <f aca="false">J378*EXP((Inputs!$B$6-Inputs!$B$7-0.5*Inputs!$B$8^2)*$B$2+Inputs!$B$8*SQRT($B$2)*MC_Shocks!I375)</f>
        <v>560.157769997045</v>
      </c>
      <c r="L378" s="0" t="n">
        <f aca="false">K378*EXP((Inputs!$B$6-Inputs!$B$7-0.5*Inputs!$B$8^2)*$B$2+Inputs!$B$8*SQRT($B$2)*MC_Shocks!J375)</f>
        <v>566.499845578668</v>
      </c>
      <c r="M378" s="0" t="n">
        <f aca="false">L378*EXP((Inputs!$B$6-Inputs!$B$7-0.5*Inputs!$B$8^2)*$B$2+Inputs!$B$8*SQRT($B$2)*MC_Shocks!K375)</f>
        <v>572.417684874792</v>
      </c>
      <c r="N378" s="0" t="n">
        <f aca="false">M378*EXP((Inputs!$B$6-Inputs!$B$7-0.5*Inputs!$B$8^2)*$B$2+Inputs!$B$8*SQRT($B$2)*MC_Shocks!L375)</f>
        <v>566.534264267743</v>
      </c>
      <c r="O378" s="0" t="n">
        <f aca="false">N378*EXP((Inputs!$B$6-Inputs!$B$7-0.5*Inputs!$B$8^2)*$B$2+Inputs!$B$8*SQRT($B$2)*MC_Shocks!M375)</f>
        <v>563.390828891795</v>
      </c>
      <c r="P378" s="0" t="n">
        <f aca="false">O378*EXP((Inputs!$B$6-Inputs!$B$7-0.5*Inputs!$B$8^2)*$B$2+Inputs!$B$8*SQRT($B$2)*MC_Shocks!N375)</f>
        <v>568.048523485081</v>
      </c>
      <c r="Q378" s="0" t="n">
        <f aca="false">P378*EXP((Inputs!$B$6-Inputs!$B$7-0.5*Inputs!$B$8^2)*$B$2+Inputs!$B$8*SQRT($B$2)*MC_Shocks!O375)</f>
        <v>565.371802021936</v>
      </c>
      <c r="R378" s="0" t="n">
        <f aca="false">Q378*EXP((Inputs!$B$6-Inputs!$B$7-0.5*Inputs!$B$8^2)*$B$2+Inputs!$B$8*SQRT($B$2)*MC_Shocks!P375)</f>
        <v>558.879283376169</v>
      </c>
      <c r="S378" s="0" t="n">
        <f aca="false">R378*EXP((Inputs!$B$6-Inputs!$B$7-0.5*Inputs!$B$8^2)*$B$2+Inputs!$B$8*SQRT($B$2)*MC_Shocks!Q375)</f>
        <v>559.066205744456</v>
      </c>
      <c r="T378" s="0" t="n">
        <f aca="false">S378*EXP((Inputs!$B$6-Inputs!$B$7-0.5*Inputs!$B$8^2)*$B$2+Inputs!$B$8*SQRT($B$2)*MC_Shocks!R375)</f>
        <v>547.709955875472</v>
      </c>
      <c r="U378" s="0" t="n">
        <f aca="false">T378*EXP((Inputs!$B$6-Inputs!$B$7-0.5*Inputs!$B$8^2)*$B$2+Inputs!$B$8*SQRT($B$2)*MC_Shocks!S375)</f>
        <v>555.304777696487</v>
      </c>
      <c r="V378" s="0" t="n">
        <f aca="false">U378*EXP((Inputs!$B$6-Inputs!$B$7-0.5*Inputs!$B$8^2)*$B$2+Inputs!$B$8*SQRT($B$2)*MC_Shocks!T375)</f>
        <v>552.308830487934</v>
      </c>
      <c r="W378" s="0" t="n">
        <f aca="false">V378*EXP((Inputs!$B$6-Inputs!$B$7-0.5*Inputs!$B$8^2)*$B$2+Inputs!$B$8*SQRT($B$2)*MC_Shocks!U375)</f>
        <v>547.272948254649</v>
      </c>
      <c r="X378" s="0" t="n">
        <f aca="false">W378*EXP((Inputs!$B$6-Inputs!$B$7-0.5*Inputs!$B$8^2)*$B$2+Inputs!$B$8*SQRT($B$2)*MC_Shocks!V375)</f>
        <v>543.468094255131</v>
      </c>
      <c r="Y378" s="0" t="n">
        <f aca="false">X378*EXP((Inputs!$B$6-Inputs!$B$7-0.5*Inputs!$B$8^2)*$B$2+Inputs!$B$8*SQRT($B$2)*MC_Shocks!W375)</f>
        <v>544.401199619363</v>
      </c>
      <c r="Z378" s="0" t="n">
        <f aca="false">Y378*EXP((Inputs!$B$6-Inputs!$B$7-0.5*Inputs!$B$8^2)*$B$2+Inputs!$B$8*SQRT($B$2)*MC_Shocks!X375)</f>
        <v>545.708452306333</v>
      </c>
      <c r="AA378" s="0" t="n">
        <f aca="false">Z378*EXP((Inputs!$B$6-Inputs!$B$7-0.5*Inputs!$B$8^2)*$B$2+Inputs!$B$8*SQRT($B$2)*MC_Shocks!Y375)</f>
        <v>543.840390723645</v>
      </c>
      <c r="AB378" s="0" t="n">
        <f aca="false">AA378*EXP((Inputs!$B$6-Inputs!$B$7-0.5*Inputs!$B$8^2)*$B$2+Inputs!$B$8*SQRT($B$2)*MC_Shocks!Z375)</f>
        <v>540.383343787391</v>
      </c>
      <c r="AC378" s="0" t="n">
        <f aca="false">AB378*EXP((Inputs!$B$6-Inputs!$B$7-0.5*Inputs!$B$8^2)*$B$2+Inputs!$B$8*SQRT($B$2)*MC_Shocks!AA375)</f>
        <v>537.857531125066</v>
      </c>
      <c r="AD378" s="0" t="n">
        <f aca="false">AC378*EXP((Inputs!$B$6-Inputs!$B$7-0.5*Inputs!$B$8^2)*$B$2+Inputs!$B$8*SQRT($B$2)*MC_Shocks!AB375)</f>
        <v>533.488386560197</v>
      </c>
      <c r="AE378" s="0" t="n">
        <f aca="false">AD378*EXP((Inputs!$B$6-Inputs!$B$7-0.5*Inputs!$B$8^2)*$B$2+Inputs!$B$8*SQRT($B$2)*MC_Shocks!AC375)</f>
        <v>537.868596248475</v>
      </c>
      <c r="AF378" s="0" t="n">
        <f aca="false">AE378*EXP((Inputs!$B$6-Inputs!$B$7-0.5*Inputs!$B$8^2)*$B$2+Inputs!$B$8*SQRT($B$2)*MC_Shocks!AD375)</f>
        <v>538.892178733874</v>
      </c>
      <c r="AG378" s="0" t="n">
        <f aca="false">AF378*EXP((Inputs!$B$6-Inputs!$B$7-0.5*Inputs!$B$8^2)*$B$2+Inputs!$B$8*SQRT($B$2)*MC_Shocks!AE375)</f>
        <v>542.976993000004</v>
      </c>
      <c r="AH378" s="0" t="n">
        <f aca="false">AG378*EXP((Inputs!$B$6-Inputs!$B$7-0.5*Inputs!$B$8^2)*$B$2+Inputs!$B$8*SQRT($B$2)*MC_Shocks!AF375)</f>
        <v>544.694068131491</v>
      </c>
      <c r="AI378" s="0" t="n">
        <f aca="false">AH378*EXP((Inputs!$B$6-Inputs!$B$7-0.5*Inputs!$B$8^2)*$B$2+Inputs!$B$8*SQRT($B$2)*MC_Shocks!AG375)</f>
        <v>540.375849026795</v>
      </c>
      <c r="AJ378" s="0" t="n">
        <f aca="false">AI378*EXP((Inputs!$B$6-Inputs!$B$7-0.5*Inputs!$B$8^2)*$B$2+Inputs!$B$8*SQRT($B$2)*MC_Shocks!AH375)</f>
        <v>539.964075046424</v>
      </c>
      <c r="AK378" s="0" t="n">
        <f aca="false">AJ378*EXP((Inputs!$B$6-Inputs!$B$7-0.5*Inputs!$B$8^2)*$B$2+Inputs!$B$8*SQRT($B$2)*MC_Shocks!AI375)</f>
        <v>528.962121510664</v>
      </c>
      <c r="AL378" s="0" t="n">
        <f aca="false">AK378*EXP((Inputs!$B$6-Inputs!$B$7-0.5*Inputs!$B$8^2)*$B$2+Inputs!$B$8*SQRT($B$2)*MC_Shocks!AJ375)</f>
        <v>528.200986696175</v>
      </c>
      <c r="AM378" s="0" t="n">
        <f aca="false">AL378*EXP((Inputs!$B$6-Inputs!$B$7-0.5*Inputs!$B$8^2)*$B$2+Inputs!$B$8*SQRT($B$2)*MC_Shocks!AK375)</f>
        <v>528.000727873054</v>
      </c>
      <c r="AN378" s="0" t="n">
        <f aca="false">AM378*EXP((Inputs!$B$6-Inputs!$B$7-0.5*Inputs!$B$8^2)*$B$2+Inputs!$B$8*SQRT($B$2)*MC_Shocks!AL375)</f>
        <v>527.605921904622</v>
      </c>
      <c r="AO378" s="0" t="n">
        <f aca="false">AN378*EXP((Inputs!$B$6-Inputs!$B$7-0.5*Inputs!$B$8^2)*$B$2+Inputs!$B$8*SQRT($B$2)*MC_Shocks!AM375)</f>
        <v>530.332243251144</v>
      </c>
      <c r="AP378" s="0" t="n">
        <f aca="false">AO378*EXP((Inputs!$B$6-Inputs!$B$7-0.5*Inputs!$B$8^2)*$B$2+Inputs!$B$8*SQRT($B$2)*MC_Shocks!AN375)</f>
        <v>530.625674128155</v>
      </c>
      <c r="AQ378" s="0" t="n">
        <f aca="false">AP378*EXP((Inputs!$B$6-Inputs!$B$7-0.5*Inputs!$B$8^2)*$B$2+Inputs!$B$8*SQRT($B$2)*MC_Shocks!AO375)</f>
        <v>525.949108843265</v>
      </c>
      <c r="AR378" s="0" t="n">
        <f aca="false">AQ378*EXP((Inputs!$B$6-Inputs!$B$7-0.5*Inputs!$B$8^2)*$B$2+Inputs!$B$8*SQRT($B$2)*MC_Shocks!AP375)</f>
        <v>525.523369159899</v>
      </c>
      <c r="AS378" s="0" t="n">
        <f aca="false">AR378*EXP((Inputs!$B$6-Inputs!$B$7-0.5*Inputs!$B$8^2)*$B$2+Inputs!$B$8*SQRT($B$2)*MC_Shocks!AQ375)</f>
        <v>528.891587585605</v>
      </c>
      <c r="AT378" s="0" t="n">
        <f aca="false">AS378*EXP((Inputs!$B$6-Inputs!$B$7-0.5*Inputs!$B$8^2)*$B$2+Inputs!$B$8*SQRT($B$2)*MC_Shocks!AR375)</f>
        <v>532.837479078654</v>
      </c>
      <c r="AU378" s="0" t="n">
        <f aca="false">AT378*EXP((Inputs!$B$6-Inputs!$B$7-0.5*Inputs!$B$8^2)*$B$2+Inputs!$B$8*SQRT($B$2)*MC_Shocks!AS375)</f>
        <v>534.794318794413</v>
      </c>
      <c r="AV378" s="0" t="n">
        <f aca="false">AU378*EXP((Inputs!$B$6-Inputs!$B$7-0.5*Inputs!$B$8^2)*$B$2+Inputs!$B$8*SQRT($B$2)*MC_Shocks!AT375)</f>
        <v>534.531463537267</v>
      </c>
      <c r="AW378" s="0" t="n">
        <f aca="false">AV378*EXP((Inputs!$B$6-Inputs!$B$7-0.5*Inputs!$B$8^2)*$B$2+Inputs!$B$8*SQRT($B$2)*MC_Shocks!AU375)</f>
        <v>529.543993406535</v>
      </c>
      <c r="AX378" s="0" t="n">
        <f aca="false">AW378*EXP((Inputs!$B$6-Inputs!$B$7-0.5*Inputs!$B$8^2)*$B$2+Inputs!$B$8*SQRT($B$2)*MC_Shocks!AV375)</f>
        <v>535.255722245381</v>
      </c>
      <c r="AY378" s="0" t="n">
        <f aca="false">AX378*EXP((Inputs!$B$6-Inputs!$B$7-0.5*Inputs!$B$8^2)*$B$2+Inputs!$B$8*SQRT($B$2)*MC_Shocks!AW375)</f>
        <v>536.666101015648</v>
      </c>
      <c r="AZ378" s="0" t="n">
        <f aca="false">AY378*EXP((Inputs!$B$6-Inputs!$B$7-0.5*Inputs!$B$8^2)*$B$2+Inputs!$B$8*SQRT($B$2)*MC_Shocks!AX375)</f>
        <v>536.102641066017</v>
      </c>
      <c r="BA378" s="0" t="n">
        <f aca="false">AZ378*EXP((Inputs!$B$6-Inputs!$B$7-0.5*Inputs!$B$8^2)*$B$2+Inputs!$B$8*SQRT($B$2)*MC_Shocks!AY375)</f>
        <v>544.009484412252</v>
      </c>
      <c r="BB378" s="0" t="n">
        <f aca="false">BA378*EXP((Inputs!$B$6-Inputs!$B$7-0.5*Inputs!$B$8^2)*$B$2+Inputs!$B$8*SQRT($B$2)*MC_Shocks!AZ375)</f>
        <v>547.670545411596</v>
      </c>
      <c r="BC378" s="0" t="n">
        <f aca="false">BB378*EXP((Inputs!$B$6-Inputs!$B$7-0.5*Inputs!$B$8^2)*$B$2+Inputs!$B$8*SQRT($B$2)*MC_Shocks!BA375)</f>
        <v>550.684345120237</v>
      </c>
      <c r="BD378" s="0" t="n">
        <f aca="false">BC378*EXP((Inputs!$B$6-Inputs!$B$7-0.5*Inputs!$B$8^2)*$B$2+Inputs!$B$8*SQRT($B$2)*MC_Shocks!BB375)</f>
        <v>554.224865201608</v>
      </c>
      <c r="BE378" s="0" t="n">
        <f aca="false">BD378*EXP((Inputs!$B$6-Inputs!$B$7-0.5*Inputs!$B$8^2)*$B$2+Inputs!$B$8*SQRT($B$2)*MC_Shocks!BC375)</f>
        <v>553.434038660907</v>
      </c>
      <c r="BF378" s="0" t="n">
        <f aca="false">BE378*EXP((Inputs!$B$6-Inputs!$B$7-0.5*Inputs!$B$8^2)*$B$2+Inputs!$B$8*SQRT($B$2)*MC_Shocks!BD375)</f>
        <v>554.191677146272</v>
      </c>
      <c r="BG378" s="0" t="n">
        <f aca="false">BF378*EXP((Inputs!$B$6-Inputs!$B$7-0.5*Inputs!$B$8^2)*$B$2+Inputs!$B$8*SQRT($B$2)*MC_Shocks!BE375)</f>
        <v>556.690820119196</v>
      </c>
      <c r="BH378" s="0" t="n">
        <f aca="false">BG378*EXP((Inputs!$B$6-Inputs!$B$7-0.5*Inputs!$B$8^2)*$B$2+Inputs!$B$8*SQRT($B$2)*MC_Shocks!BF375)</f>
        <v>554.856389239161</v>
      </c>
      <c r="BI378" s="0" t="n">
        <f aca="false">BH378*EXP((Inputs!$B$6-Inputs!$B$7-0.5*Inputs!$B$8^2)*$B$2+Inputs!$B$8*SQRT($B$2)*MC_Shocks!BG375)</f>
        <v>547.375240969279</v>
      </c>
      <c r="BJ378" s="0" t="n">
        <f aca="false">BI378*EXP((Inputs!$B$6-Inputs!$B$7-0.5*Inputs!$B$8^2)*$B$2+Inputs!$B$8*SQRT($B$2)*MC_Shocks!BH375)</f>
        <v>540.354137654099</v>
      </c>
      <c r="BK378" s="0" t="n">
        <f aca="false">BJ378*EXP((Inputs!$B$6-Inputs!$B$7-0.5*Inputs!$B$8^2)*$B$2+Inputs!$B$8*SQRT($B$2)*MC_Shocks!BI375)</f>
        <v>548.711244170655</v>
      </c>
      <c r="BL378" s="0" t="n">
        <f aca="false">BK378*EXP((Inputs!$B$6-Inputs!$B$7-0.5*Inputs!$B$8^2)*$B$2+Inputs!$B$8*SQRT($B$2)*MC_Shocks!BJ375)</f>
        <v>546.256569475029</v>
      </c>
      <c r="BM378" s="0" t="n">
        <f aca="false">BL378*EXP((Inputs!$B$6-Inputs!$B$7-0.5*Inputs!$B$8^2)*$B$2+Inputs!$B$8*SQRT($B$2)*MC_Shocks!BK375)</f>
        <v>547.080168693599</v>
      </c>
      <c r="BN378" s="0" t="n">
        <f aca="false">AVERAGE(C378:BM378)</f>
        <v>547.524009383251</v>
      </c>
      <c r="BO378" s="0" t="n">
        <f aca="false">MAX(B378:BM378)</f>
        <v>574.788024902344</v>
      </c>
      <c r="BP378" s="0" t="n">
        <f aca="false">MAX(BM378-Inputs!$B$4,0)</f>
        <v>0</v>
      </c>
      <c r="BQ378" s="0" t="n">
        <f aca="false">MAX(Inputs!$B$4-BM378,0)</f>
        <v>27.9198313064014</v>
      </c>
      <c r="BR378" s="0" t="n">
        <f aca="false">MAX(BN378-Inputs!$B$4,0)</f>
        <v>0</v>
      </c>
      <c r="BS378" s="0" t="n">
        <f aca="false">IF(BO378&gt;=Inputs!$B$9,0,MAX(BM378-Inputs!$B$4,0))</f>
        <v>0</v>
      </c>
    </row>
    <row r="379" customFormat="false" ht="15" hidden="false" customHeight="false" outlineLevel="0" collapsed="false">
      <c r="A379" s="0" t="n">
        <v>375</v>
      </c>
      <c r="B379" s="0" t="n">
        <f aca="false">Inputs!$B$3</f>
        <v>574.788024902344</v>
      </c>
      <c r="C379" s="0" t="n">
        <f aca="false">B379*EXP((Inputs!$B$6-Inputs!$B$7-0.5*Inputs!$B$8^2)*$B$2+Inputs!$B$8*SQRT($B$2)*MC_Shocks!A376)</f>
        <v>574.135141590622</v>
      </c>
      <c r="D379" s="0" t="n">
        <f aca="false">C379*EXP((Inputs!$B$6-Inputs!$B$7-0.5*Inputs!$B$8^2)*$B$2+Inputs!$B$8*SQRT($B$2)*MC_Shocks!B376)</f>
        <v>576.006357752554</v>
      </c>
      <c r="E379" s="0" t="n">
        <f aca="false">D379*EXP((Inputs!$B$6-Inputs!$B$7-0.5*Inputs!$B$8^2)*$B$2+Inputs!$B$8*SQRT($B$2)*MC_Shocks!C376)</f>
        <v>575.523579835106</v>
      </c>
      <c r="F379" s="0" t="n">
        <f aca="false">E379*EXP((Inputs!$B$6-Inputs!$B$7-0.5*Inputs!$B$8^2)*$B$2+Inputs!$B$8*SQRT($B$2)*MC_Shocks!D376)</f>
        <v>574.886953496365</v>
      </c>
      <c r="G379" s="0" t="n">
        <f aca="false">F379*EXP((Inputs!$B$6-Inputs!$B$7-0.5*Inputs!$B$8^2)*$B$2+Inputs!$B$8*SQRT($B$2)*MC_Shocks!E376)</f>
        <v>577.587847823338</v>
      </c>
      <c r="H379" s="0" t="n">
        <f aca="false">G379*EXP((Inputs!$B$6-Inputs!$B$7-0.5*Inputs!$B$8^2)*$B$2+Inputs!$B$8*SQRT($B$2)*MC_Shocks!F376)</f>
        <v>581.764498894641</v>
      </c>
      <c r="I379" s="0" t="n">
        <f aca="false">H379*EXP((Inputs!$B$6-Inputs!$B$7-0.5*Inputs!$B$8^2)*$B$2+Inputs!$B$8*SQRT($B$2)*MC_Shocks!G376)</f>
        <v>583.894045731453</v>
      </c>
      <c r="J379" s="0" t="n">
        <f aca="false">I379*EXP((Inputs!$B$6-Inputs!$B$7-0.5*Inputs!$B$8^2)*$B$2+Inputs!$B$8*SQRT($B$2)*MC_Shocks!H376)</f>
        <v>582.864940135868</v>
      </c>
      <c r="K379" s="0" t="n">
        <f aca="false">J379*EXP((Inputs!$B$6-Inputs!$B$7-0.5*Inputs!$B$8^2)*$B$2+Inputs!$B$8*SQRT($B$2)*MC_Shocks!I376)</f>
        <v>580.156566321885</v>
      </c>
      <c r="L379" s="0" t="n">
        <f aca="false">K379*EXP((Inputs!$B$6-Inputs!$B$7-0.5*Inputs!$B$8^2)*$B$2+Inputs!$B$8*SQRT($B$2)*MC_Shocks!J376)</f>
        <v>576.296769374854</v>
      </c>
      <c r="M379" s="0" t="n">
        <f aca="false">L379*EXP((Inputs!$B$6-Inputs!$B$7-0.5*Inputs!$B$8^2)*$B$2+Inputs!$B$8*SQRT($B$2)*MC_Shocks!K376)</f>
        <v>578.615088908089</v>
      </c>
      <c r="N379" s="0" t="n">
        <f aca="false">M379*EXP((Inputs!$B$6-Inputs!$B$7-0.5*Inputs!$B$8^2)*$B$2+Inputs!$B$8*SQRT($B$2)*MC_Shocks!L376)</f>
        <v>577.368130200084</v>
      </c>
      <c r="O379" s="0" t="n">
        <f aca="false">N379*EXP((Inputs!$B$6-Inputs!$B$7-0.5*Inputs!$B$8^2)*$B$2+Inputs!$B$8*SQRT($B$2)*MC_Shocks!M376)</f>
        <v>573.030476298004</v>
      </c>
      <c r="P379" s="0" t="n">
        <f aca="false">O379*EXP((Inputs!$B$6-Inputs!$B$7-0.5*Inputs!$B$8^2)*$B$2+Inputs!$B$8*SQRT($B$2)*MC_Shocks!N376)</f>
        <v>567.809861301607</v>
      </c>
      <c r="Q379" s="0" t="n">
        <f aca="false">P379*EXP((Inputs!$B$6-Inputs!$B$7-0.5*Inputs!$B$8^2)*$B$2+Inputs!$B$8*SQRT($B$2)*MC_Shocks!O376)</f>
        <v>568.128518392089</v>
      </c>
      <c r="R379" s="0" t="n">
        <f aca="false">Q379*EXP((Inputs!$B$6-Inputs!$B$7-0.5*Inputs!$B$8^2)*$B$2+Inputs!$B$8*SQRT($B$2)*MC_Shocks!P376)</f>
        <v>569.178804613543</v>
      </c>
      <c r="S379" s="0" t="n">
        <f aca="false">R379*EXP((Inputs!$B$6-Inputs!$B$7-0.5*Inputs!$B$8^2)*$B$2+Inputs!$B$8*SQRT($B$2)*MC_Shocks!Q376)</f>
        <v>568.370090882373</v>
      </c>
      <c r="T379" s="0" t="n">
        <f aca="false">S379*EXP((Inputs!$B$6-Inputs!$B$7-0.5*Inputs!$B$8^2)*$B$2+Inputs!$B$8*SQRT($B$2)*MC_Shocks!R376)</f>
        <v>573.631777144283</v>
      </c>
      <c r="U379" s="0" t="n">
        <f aca="false">T379*EXP((Inputs!$B$6-Inputs!$B$7-0.5*Inputs!$B$8^2)*$B$2+Inputs!$B$8*SQRT($B$2)*MC_Shocks!S376)</f>
        <v>574.56768833649</v>
      </c>
      <c r="V379" s="0" t="n">
        <f aca="false">U379*EXP((Inputs!$B$6-Inputs!$B$7-0.5*Inputs!$B$8^2)*$B$2+Inputs!$B$8*SQRT($B$2)*MC_Shocks!T376)</f>
        <v>571.237731000849</v>
      </c>
      <c r="W379" s="0" t="n">
        <f aca="false">V379*EXP((Inputs!$B$6-Inputs!$B$7-0.5*Inputs!$B$8^2)*$B$2+Inputs!$B$8*SQRT($B$2)*MC_Shocks!U376)</f>
        <v>568.389686180397</v>
      </c>
      <c r="X379" s="0" t="n">
        <f aca="false">W379*EXP((Inputs!$B$6-Inputs!$B$7-0.5*Inputs!$B$8^2)*$B$2+Inputs!$B$8*SQRT($B$2)*MC_Shocks!V376)</f>
        <v>569.663366216594</v>
      </c>
      <c r="Y379" s="0" t="n">
        <f aca="false">X379*EXP((Inputs!$B$6-Inputs!$B$7-0.5*Inputs!$B$8^2)*$B$2+Inputs!$B$8*SQRT($B$2)*MC_Shocks!W376)</f>
        <v>568.733966160181</v>
      </c>
      <c r="Z379" s="0" t="n">
        <f aca="false">Y379*EXP((Inputs!$B$6-Inputs!$B$7-0.5*Inputs!$B$8^2)*$B$2+Inputs!$B$8*SQRT($B$2)*MC_Shocks!X376)</f>
        <v>572.520776265154</v>
      </c>
      <c r="AA379" s="0" t="n">
        <f aca="false">Z379*EXP((Inputs!$B$6-Inputs!$B$7-0.5*Inputs!$B$8^2)*$B$2+Inputs!$B$8*SQRT($B$2)*MC_Shocks!Y376)</f>
        <v>569.388271789823</v>
      </c>
      <c r="AB379" s="0" t="n">
        <f aca="false">AA379*EXP((Inputs!$B$6-Inputs!$B$7-0.5*Inputs!$B$8^2)*$B$2+Inputs!$B$8*SQRT($B$2)*MC_Shocks!Z376)</f>
        <v>569.793639478493</v>
      </c>
      <c r="AC379" s="0" t="n">
        <f aca="false">AB379*EXP((Inputs!$B$6-Inputs!$B$7-0.5*Inputs!$B$8^2)*$B$2+Inputs!$B$8*SQRT($B$2)*MC_Shocks!AA376)</f>
        <v>571.09621557217</v>
      </c>
      <c r="AD379" s="0" t="n">
        <f aca="false">AC379*EXP((Inputs!$B$6-Inputs!$B$7-0.5*Inputs!$B$8^2)*$B$2+Inputs!$B$8*SQRT($B$2)*MC_Shocks!AB376)</f>
        <v>572.791380706154</v>
      </c>
      <c r="AE379" s="0" t="n">
        <f aca="false">AD379*EXP((Inputs!$B$6-Inputs!$B$7-0.5*Inputs!$B$8^2)*$B$2+Inputs!$B$8*SQRT($B$2)*MC_Shocks!AC376)</f>
        <v>573.131297062424</v>
      </c>
      <c r="AF379" s="0" t="n">
        <f aca="false">AE379*EXP((Inputs!$B$6-Inputs!$B$7-0.5*Inputs!$B$8^2)*$B$2+Inputs!$B$8*SQRT($B$2)*MC_Shocks!AD376)</f>
        <v>575.225509179609</v>
      </c>
      <c r="AG379" s="0" t="n">
        <f aca="false">AF379*EXP((Inputs!$B$6-Inputs!$B$7-0.5*Inputs!$B$8^2)*$B$2+Inputs!$B$8*SQRT($B$2)*MC_Shocks!AE376)</f>
        <v>572.284049686075</v>
      </c>
      <c r="AH379" s="0" t="n">
        <f aca="false">AG379*EXP((Inputs!$B$6-Inputs!$B$7-0.5*Inputs!$B$8^2)*$B$2+Inputs!$B$8*SQRT($B$2)*MC_Shocks!AF376)</f>
        <v>574.135571181118</v>
      </c>
      <c r="AI379" s="0" t="n">
        <f aca="false">AH379*EXP((Inputs!$B$6-Inputs!$B$7-0.5*Inputs!$B$8^2)*$B$2+Inputs!$B$8*SQRT($B$2)*MC_Shocks!AG376)</f>
        <v>566.979393966417</v>
      </c>
      <c r="AJ379" s="0" t="n">
        <f aca="false">AI379*EXP((Inputs!$B$6-Inputs!$B$7-0.5*Inputs!$B$8^2)*$B$2+Inputs!$B$8*SQRT($B$2)*MC_Shocks!AH376)</f>
        <v>560.48015209749</v>
      </c>
      <c r="AK379" s="0" t="n">
        <f aca="false">AJ379*EXP((Inputs!$B$6-Inputs!$B$7-0.5*Inputs!$B$8^2)*$B$2+Inputs!$B$8*SQRT($B$2)*MC_Shocks!AI376)</f>
        <v>564.511490324318</v>
      </c>
      <c r="AL379" s="0" t="n">
        <f aca="false">AK379*EXP((Inputs!$B$6-Inputs!$B$7-0.5*Inputs!$B$8^2)*$B$2+Inputs!$B$8*SQRT($B$2)*MC_Shocks!AJ376)</f>
        <v>564.252645786591</v>
      </c>
      <c r="AM379" s="0" t="n">
        <f aca="false">AL379*EXP((Inputs!$B$6-Inputs!$B$7-0.5*Inputs!$B$8^2)*$B$2+Inputs!$B$8*SQRT($B$2)*MC_Shocks!AK376)</f>
        <v>567.226143307736</v>
      </c>
      <c r="AN379" s="0" t="n">
        <f aca="false">AM379*EXP((Inputs!$B$6-Inputs!$B$7-0.5*Inputs!$B$8^2)*$B$2+Inputs!$B$8*SQRT($B$2)*MC_Shocks!AL376)</f>
        <v>568.751538953173</v>
      </c>
      <c r="AO379" s="0" t="n">
        <f aca="false">AN379*EXP((Inputs!$B$6-Inputs!$B$7-0.5*Inputs!$B$8^2)*$B$2+Inputs!$B$8*SQRT($B$2)*MC_Shocks!AM376)</f>
        <v>559.841005608774</v>
      </c>
      <c r="AP379" s="0" t="n">
        <f aca="false">AO379*EXP((Inputs!$B$6-Inputs!$B$7-0.5*Inputs!$B$8^2)*$B$2+Inputs!$B$8*SQRT($B$2)*MC_Shocks!AN376)</f>
        <v>561.261598671655</v>
      </c>
      <c r="AQ379" s="0" t="n">
        <f aca="false">AP379*EXP((Inputs!$B$6-Inputs!$B$7-0.5*Inputs!$B$8^2)*$B$2+Inputs!$B$8*SQRT($B$2)*MC_Shocks!AO376)</f>
        <v>559.712787807684</v>
      </c>
      <c r="AR379" s="0" t="n">
        <f aca="false">AQ379*EXP((Inputs!$B$6-Inputs!$B$7-0.5*Inputs!$B$8^2)*$B$2+Inputs!$B$8*SQRT($B$2)*MC_Shocks!AP376)</f>
        <v>557.366950064683</v>
      </c>
      <c r="AS379" s="0" t="n">
        <f aca="false">AR379*EXP((Inputs!$B$6-Inputs!$B$7-0.5*Inputs!$B$8^2)*$B$2+Inputs!$B$8*SQRT($B$2)*MC_Shocks!AQ376)</f>
        <v>561.86190650836</v>
      </c>
      <c r="AT379" s="0" t="n">
        <f aca="false">AS379*EXP((Inputs!$B$6-Inputs!$B$7-0.5*Inputs!$B$8^2)*$B$2+Inputs!$B$8*SQRT($B$2)*MC_Shocks!AR376)</f>
        <v>565.739581232137</v>
      </c>
      <c r="AU379" s="0" t="n">
        <f aca="false">AT379*EXP((Inputs!$B$6-Inputs!$B$7-0.5*Inputs!$B$8^2)*$B$2+Inputs!$B$8*SQRT($B$2)*MC_Shocks!AS376)</f>
        <v>571.23205298639</v>
      </c>
      <c r="AV379" s="0" t="n">
        <f aca="false">AU379*EXP((Inputs!$B$6-Inputs!$B$7-0.5*Inputs!$B$8^2)*$B$2+Inputs!$B$8*SQRT($B$2)*MC_Shocks!AT376)</f>
        <v>575.315291523122</v>
      </c>
      <c r="AW379" s="0" t="n">
        <f aca="false">AV379*EXP((Inputs!$B$6-Inputs!$B$7-0.5*Inputs!$B$8^2)*$B$2+Inputs!$B$8*SQRT($B$2)*MC_Shocks!AU376)</f>
        <v>588.526366725834</v>
      </c>
      <c r="AX379" s="0" t="n">
        <f aca="false">AW379*EXP((Inputs!$B$6-Inputs!$B$7-0.5*Inputs!$B$8^2)*$B$2+Inputs!$B$8*SQRT($B$2)*MC_Shocks!AV376)</f>
        <v>586.044605774098</v>
      </c>
      <c r="AY379" s="0" t="n">
        <f aca="false">AX379*EXP((Inputs!$B$6-Inputs!$B$7-0.5*Inputs!$B$8^2)*$B$2+Inputs!$B$8*SQRT($B$2)*MC_Shocks!AW376)</f>
        <v>576.626298558804</v>
      </c>
      <c r="AZ379" s="0" t="n">
        <f aca="false">AY379*EXP((Inputs!$B$6-Inputs!$B$7-0.5*Inputs!$B$8^2)*$B$2+Inputs!$B$8*SQRT($B$2)*MC_Shocks!AX376)</f>
        <v>576.004841150135</v>
      </c>
      <c r="BA379" s="0" t="n">
        <f aca="false">AZ379*EXP((Inputs!$B$6-Inputs!$B$7-0.5*Inputs!$B$8^2)*$B$2+Inputs!$B$8*SQRT($B$2)*MC_Shocks!AY376)</f>
        <v>582.567814700764</v>
      </c>
      <c r="BB379" s="0" t="n">
        <f aca="false">BA379*EXP((Inputs!$B$6-Inputs!$B$7-0.5*Inputs!$B$8^2)*$B$2+Inputs!$B$8*SQRT($B$2)*MC_Shocks!AZ376)</f>
        <v>585.601220265476</v>
      </c>
      <c r="BC379" s="0" t="n">
        <f aca="false">BB379*EXP((Inputs!$B$6-Inputs!$B$7-0.5*Inputs!$B$8^2)*$B$2+Inputs!$B$8*SQRT($B$2)*MC_Shocks!BA376)</f>
        <v>587.792283570538</v>
      </c>
      <c r="BD379" s="0" t="n">
        <f aca="false">BC379*EXP((Inputs!$B$6-Inputs!$B$7-0.5*Inputs!$B$8^2)*$B$2+Inputs!$B$8*SQRT($B$2)*MC_Shocks!BB376)</f>
        <v>592.612313859916</v>
      </c>
      <c r="BE379" s="0" t="n">
        <f aca="false">BD379*EXP((Inputs!$B$6-Inputs!$B$7-0.5*Inputs!$B$8^2)*$B$2+Inputs!$B$8*SQRT($B$2)*MC_Shocks!BC376)</f>
        <v>588.637736892445</v>
      </c>
      <c r="BF379" s="0" t="n">
        <f aca="false">BE379*EXP((Inputs!$B$6-Inputs!$B$7-0.5*Inputs!$B$8^2)*$B$2+Inputs!$B$8*SQRT($B$2)*MC_Shocks!BD376)</f>
        <v>584.921419817223</v>
      </c>
      <c r="BG379" s="0" t="n">
        <f aca="false">BF379*EXP((Inputs!$B$6-Inputs!$B$7-0.5*Inputs!$B$8^2)*$B$2+Inputs!$B$8*SQRT($B$2)*MC_Shocks!BE376)</f>
        <v>590.363231939814</v>
      </c>
      <c r="BH379" s="0" t="n">
        <f aca="false">BG379*EXP((Inputs!$B$6-Inputs!$B$7-0.5*Inputs!$B$8^2)*$B$2+Inputs!$B$8*SQRT($B$2)*MC_Shocks!BF376)</f>
        <v>587.032557728688</v>
      </c>
      <c r="BI379" s="0" t="n">
        <f aca="false">BH379*EXP((Inputs!$B$6-Inputs!$B$7-0.5*Inputs!$B$8^2)*$B$2+Inputs!$B$8*SQRT($B$2)*MC_Shocks!BG376)</f>
        <v>580.019930183137</v>
      </c>
      <c r="BJ379" s="0" t="n">
        <f aca="false">BI379*EXP((Inputs!$B$6-Inputs!$B$7-0.5*Inputs!$B$8^2)*$B$2+Inputs!$B$8*SQRT($B$2)*MC_Shocks!BH376)</f>
        <v>571.38536277526</v>
      </c>
      <c r="BK379" s="0" t="n">
        <f aca="false">BJ379*EXP((Inputs!$B$6-Inputs!$B$7-0.5*Inputs!$B$8^2)*$B$2+Inputs!$B$8*SQRT($B$2)*MC_Shocks!BI376)</f>
        <v>558.597169060213</v>
      </c>
      <c r="BL379" s="0" t="n">
        <f aca="false">BK379*EXP((Inputs!$B$6-Inputs!$B$7-0.5*Inputs!$B$8^2)*$B$2+Inputs!$B$8*SQRT($B$2)*MC_Shocks!BJ376)</f>
        <v>562.661602295617</v>
      </c>
      <c r="BM379" s="0" t="n">
        <f aca="false">BL379*EXP((Inputs!$B$6-Inputs!$B$7-0.5*Inputs!$B$8^2)*$B$2+Inputs!$B$8*SQRT($B$2)*MC_Shocks!BK376)</f>
        <v>550.247558355081</v>
      </c>
      <c r="BN379" s="0" t="n">
        <f aca="false">AVERAGE(C379:BM379)</f>
        <v>573.275927777839</v>
      </c>
      <c r="BO379" s="0" t="n">
        <f aca="false">MAX(B379:BM379)</f>
        <v>592.612313859916</v>
      </c>
      <c r="BP379" s="0" t="n">
        <f aca="false">MAX(BM379-Inputs!$B$4,0)</f>
        <v>0</v>
      </c>
      <c r="BQ379" s="0" t="n">
        <f aca="false">MAX(Inputs!$B$4-BM379,0)</f>
        <v>24.7524416449187</v>
      </c>
      <c r="BR379" s="0" t="n">
        <f aca="false">MAX(BN379-Inputs!$B$4,0)</f>
        <v>0</v>
      </c>
      <c r="BS379" s="0" t="n">
        <f aca="false">IF(BO379&gt;=Inputs!$B$9,0,MAX(BM379-Inputs!$B$4,0))</f>
        <v>0</v>
      </c>
    </row>
    <row r="380" customFormat="false" ht="15" hidden="false" customHeight="false" outlineLevel="0" collapsed="false">
      <c r="A380" s="0" t="n">
        <v>376</v>
      </c>
      <c r="B380" s="0" t="n">
        <f aca="false">Inputs!$B$3</f>
        <v>574.788024902344</v>
      </c>
      <c r="C380" s="0" t="n">
        <f aca="false">B380*EXP((Inputs!$B$6-Inputs!$B$7-0.5*Inputs!$B$8^2)*$B$2+Inputs!$B$8*SQRT($B$2)*MC_Shocks!A377)</f>
        <v>576.459769746294</v>
      </c>
      <c r="D380" s="0" t="n">
        <f aca="false">C380*EXP((Inputs!$B$6-Inputs!$B$7-0.5*Inputs!$B$8^2)*$B$2+Inputs!$B$8*SQRT($B$2)*MC_Shocks!B377)</f>
        <v>579.230145621571</v>
      </c>
      <c r="E380" s="0" t="n">
        <f aca="false">D380*EXP((Inputs!$B$6-Inputs!$B$7-0.5*Inputs!$B$8^2)*$B$2+Inputs!$B$8*SQRT($B$2)*MC_Shocks!C377)</f>
        <v>577.783691254011</v>
      </c>
      <c r="F380" s="0" t="n">
        <f aca="false">E380*EXP((Inputs!$B$6-Inputs!$B$7-0.5*Inputs!$B$8^2)*$B$2+Inputs!$B$8*SQRT($B$2)*MC_Shocks!D377)</f>
        <v>580.512514828729</v>
      </c>
      <c r="G380" s="0" t="n">
        <f aca="false">F380*EXP((Inputs!$B$6-Inputs!$B$7-0.5*Inputs!$B$8^2)*$B$2+Inputs!$B$8*SQRT($B$2)*MC_Shocks!E377)</f>
        <v>578.732337010128</v>
      </c>
      <c r="H380" s="0" t="n">
        <f aca="false">G380*EXP((Inputs!$B$6-Inputs!$B$7-0.5*Inputs!$B$8^2)*$B$2+Inputs!$B$8*SQRT($B$2)*MC_Shocks!F377)</f>
        <v>584.879904245077</v>
      </c>
      <c r="I380" s="0" t="n">
        <f aca="false">H380*EXP((Inputs!$B$6-Inputs!$B$7-0.5*Inputs!$B$8^2)*$B$2+Inputs!$B$8*SQRT($B$2)*MC_Shocks!G377)</f>
        <v>586.044002917015</v>
      </c>
      <c r="J380" s="0" t="n">
        <f aca="false">I380*EXP((Inputs!$B$6-Inputs!$B$7-0.5*Inputs!$B$8^2)*$B$2+Inputs!$B$8*SQRT($B$2)*MC_Shocks!H377)</f>
        <v>580.152343972686</v>
      </c>
      <c r="K380" s="0" t="n">
        <f aca="false">J380*EXP((Inputs!$B$6-Inputs!$B$7-0.5*Inputs!$B$8^2)*$B$2+Inputs!$B$8*SQRT($B$2)*MC_Shocks!I377)</f>
        <v>580.469769884928</v>
      </c>
      <c r="L380" s="0" t="n">
        <f aca="false">K380*EXP((Inputs!$B$6-Inputs!$B$7-0.5*Inputs!$B$8^2)*$B$2+Inputs!$B$8*SQRT($B$2)*MC_Shocks!J377)</f>
        <v>579.872804933516</v>
      </c>
      <c r="M380" s="0" t="n">
        <f aca="false">L380*EXP((Inputs!$B$6-Inputs!$B$7-0.5*Inputs!$B$8^2)*$B$2+Inputs!$B$8*SQRT($B$2)*MC_Shocks!K377)</f>
        <v>577.745174794139</v>
      </c>
      <c r="N380" s="0" t="n">
        <f aca="false">M380*EXP((Inputs!$B$6-Inputs!$B$7-0.5*Inputs!$B$8^2)*$B$2+Inputs!$B$8*SQRT($B$2)*MC_Shocks!L377)</f>
        <v>572.458596385289</v>
      </c>
      <c r="O380" s="0" t="n">
        <f aca="false">N380*EXP((Inputs!$B$6-Inputs!$B$7-0.5*Inputs!$B$8^2)*$B$2+Inputs!$B$8*SQRT($B$2)*MC_Shocks!M377)</f>
        <v>580.079737686629</v>
      </c>
      <c r="P380" s="0" t="n">
        <f aca="false">O380*EXP((Inputs!$B$6-Inputs!$B$7-0.5*Inputs!$B$8^2)*$B$2+Inputs!$B$8*SQRT($B$2)*MC_Shocks!N377)</f>
        <v>577.450597961461</v>
      </c>
      <c r="Q380" s="0" t="n">
        <f aca="false">P380*EXP((Inputs!$B$6-Inputs!$B$7-0.5*Inputs!$B$8^2)*$B$2+Inputs!$B$8*SQRT($B$2)*MC_Shocks!O377)</f>
        <v>578.73481016814</v>
      </c>
      <c r="R380" s="0" t="n">
        <f aca="false">Q380*EXP((Inputs!$B$6-Inputs!$B$7-0.5*Inputs!$B$8^2)*$B$2+Inputs!$B$8*SQRT($B$2)*MC_Shocks!P377)</f>
        <v>578.024788783016</v>
      </c>
      <c r="S380" s="0" t="n">
        <f aca="false">R380*EXP((Inputs!$B$6-Inputs!$B$7-0.5*Inputs!$B$8^2)*$B$2+Inputs!$B$8*SQRT($B$2)*MC_Shocks!Q377)</f>
        <v>573.238889123875</v>
      </c>
      <c r="T380" s="0" t="n">
        <f aca="false">S380*EXP((Inputs!$B$6-Inputs!$B$7-0.5*Inputs!$B$8^2)*$B$2+Inputs!$B$8*SQRT($B$2)*MC_Shocks!R377)</f>
        <v>578.749825057194</v>
      </c>
      <c r="U380" s="0" t="n">
        <f aca="false">T380*EXP((Inputs!$B$6-Inputs!$B$7-0.5*Inputs!$B$8^2)*$B$2+Inputs!$B$8*SQRT($B$2)*MC_Shocks!S377)</f>
        <v>583.472837513538</v>
      </c>
      <c r="V380" s="0" t="n">
        <f aca="false">U380*EXP((Inputs!$B$6-Inputs!$B$7-0.5*Inputs!$B$8^2)*$B$2+Inputs!$B$8*SQRT($B$2)*MC_Shocks!T377)</f>
        <v>592.556316684285</v>
      </c>
      <c r="W380" s="0" t="n">
        <f aca="false">V380*EXP((Inputs!$B$6-Inputs!$B$7-0.5*Inputs!$B$8^2)*$B$2+Inputs!$B$8*SQRT($B$2)*MC_Shocks!U377)</f>
        <v>595.19953479359</v>
      </c>
      <c r="X380" s="0" t="n">
        <f aca="false">W380*EXP((Inputs!$B$6-Inputs!$B$7-0.5*Inputs!$B$8^2)*$B$2+Inputs!$B$8*SQRT($B$2)*MC_Shocks!V377)</f>
        <v>589.00623053986</v>
      </c>
      <c r="Y380" s="0" t="n">
        <f aca="false">X380*EXP((Inputs!$B$6-Inputs!$B$7-0.5*Inputs!$B$8^2)*$B$2+Inputs!$B$8*SQRT($B$2)*MC_Shocks!W377)</f>
        <v>589.625566826926</v>
      </c>
      <c r="Z380" s="0" t="n">
        <f aca="false">Y380*EXP((Inputs!$B$6-Inputs!$B$7-0.5*Inputs!$B$8^2)*$B$2+Inputs!$B$8*SQRT($B$2)*MC_Shocks!X377)</f>
        <v>595.983623394201</v>
      </c>
      <c r="AA380" s="0" t="n">
        <f aca="false">Z380*EXP((Inputs!$B$6-Inputs!$B$7-0.5*Inputs!$B$8^2)*$B$2+Inputs!$B$8*SQRT($B$2)*MC_Shocks!Y377)</f>
        <v>598.340737845639</v>
      </c>
      <c r="AB380" s="0" t="n">
        <f aca="false">AA380*EXP((Inputs!$B$6-Inputs!$B$7-0.5*Inputs!$B$8^2)*$B$2+Inputs!$B$8*SQRT($B$2)*MC_Shocks!Z377)</f>
        <v>605.501998739903</v>
      </c>
      <c r="AC380" s="0" t="n">
        <f aca="false">AB380*EXP((Inputs!$B$6-Inputs!$B$7-0.5*Inputs!$B$8^2)*$B$2+Inputs!$B$8*SQRT($B$2)*MC_Shocks!AA377)</f>
        <v>610.988568264919</v>
      </c>
      <c r="AD380" s="0" t="n">
        <f aca="false">AC380*EXP((Inputs!$B$6-Inputs!$B$7-0.5*Inputs!$B$8^2)*$B$2+Inputs!$B$8*SQRT($B$2)*MC_Shocks!AB377)</f>
        <v>609.164344914814</v>
      </c>
      <c r="AE380" s="0" t="n">
        <f aca="false">AD380*EXP((Inputs!$B$6-Inputs!$B$7-0.5*Inputs!$B$8^2)*$B$2+Inputs!$B$8*SQRT($B$2)*MC_Shocks!AC377)</f>
        <v>614.921557321847</v>
      </c>
      <c r="AF380" s="0" t="n">
        <f aca="false">AE380*EXP((Inputs!$B$6-Inputs!$B$7-0.5*Inputs!$B$8^2)*$B$2+Inputs!$B$8*SQRT($B$2)*MC_Shocks!AD377)</f>
        <v>609.575341822324</v>
      </c>
      <c r="AG380" s="0" t="n">
        <f aca="false">AF380*EXP((Inputs!$B$6-Inputs!$B$7-0.5*Inputs!$B$8^2)*$B$2+Inputs!$B$8*SQRT($B$2)*MC_Shocks!AE377)</f>
        <v>609.976892922978</v>
      </c>
      <c r="AH380" s="0" t="n">
        <f aca="false">AG380*EXP((Inputs!$B$6-Inputs!$B$7-0.5*Inputs!$B$8^2)*$B$2+Inputs!$B$8*SQRT($B$2)*MC_Shocks!AF377)</f>
        <v>609.620348722122</v>
      </c>
      <c r="AI380" s="0" t="n">
        <f aca="false">AH380*EXP((Inputs!$B$6-Inputs!$B$7-0.5*Inputs!$B$8^2)*$B$2+Inputs!$B$8*SQRT($B$2)*MC_Shocks!AG377)</f>
        <v>611.025708182183</v>
      </c>
      <c r="AJ380" s="0" t="n">
        <f aca="false">AI380*EXP((Inputs!$B$6-Inputs!$B$7-0.5*Inputs!$B$8^2)*$B$2+Inputs!$B$8*SQRT($B$2)*MC_Shocks!AH377)</f>
        <v>607.348274334739</v>
      </c>
      <c r="AK380" s="0" t="n">
        <f aca="false">AJ380*EXP((Inputs!$B$6-Inputs!$B$7-0.5*Inputs!$B$8^2)*$B$2+Inputs!$B$8*SQRT($B$2)*MC_Shocks!AI377)</f>
        <v>603.643589841629</v>
      </c>
      <c r="AL380" s="0" t="n">
        <f aca="false">AK380*EXP((Inputs!$B$6-Inputs!$B$7-0.5*Inputs!$B$8^2)*$B$2+Inputs!$B$8*SQRT($B$2)*MC_Shocks!AJ377)</f>
        <v>602.098043701299</v>
      </c>
      <c r="AM380" s="0" t="n">
        <f aca="false">AL380*EXP((Inputs!$B$6-Inputs!$B$7-0.5*Inputs!$B$8^2)*$B$2+Inputs!$B$8*SQRT($B$2)*MC_Shocks!AK377)</f>
        <v>599.462951234215</v>
      </c>
      <c r="AN380" s="0" t="n">
        <f aca="false">AM380*EXP((Inputs!$B$6-Inputs!$B$7-0.5*Inputs!$B$8^2)*$B$2+Inputs!$B$8*SQRT($B$2)*MC_Shocks!AL377)</f>
        <v>600.529039913634</v>
      </c>
      <c r="AO380" s="0" t="n">
        <f aca="false">AN380*EXP((Inputs!$B$6-Inputs!$B$7-0.5*Inputs!$B$8^2)*$B$2+Inputs!$B$8*SQRT($B$2)*MC_Shocks!AM377)</f>
        <v>598.007952480996</v>
      </c>
      <c r="AP380" s="0" t="n">
        <f aca="false">AO380*EXP((Inputs!$B$6-Inputs!$B$7-0.5*Inputs!$B$8^2)*$B$2+Inputs!$B$8*SQRT($B$2)*MC_Shocks!AN377)</f>
        <v>599.669548652405</v>
      </c>
      <c r="AQ380" s="0" t="n">
        <f aca="false">AP380*EXP((Inputs!$B$6-Inputs!$B$7-0.5*Inputs!$B$8^2)*$B$2+Inputs!$B$8*SQRT($B$2)*MC_Shocks!AO377)</f>
        <v>599.715499698825</v>
      </c>
      <c r="AR380" s="0" t="n">
        <f aca="false">AQ380*EXP((Inputs!$B$6-Inputs!$B$7-0.5*Inputs!$B$8^2)*$B$2+Inputs!$B$8*SQRT($B$2)*MC_Shocks!AP377)</f>
        <v>601.080243016949</v>
      </c>
      <c r="AS380" s="0" t="n">
        <f aca="false">AR380*EXP((Inputs!$B$6-Inputs!$B$7-0.5*Inputs!$B$8^2)*$B$2+Inputs!$B$8*SQRT($B$2)*MC_Shocks!AQ377)</f>
        <v>603.321285136888</v>
      </c>
      <c r="AT380" s="0" t="n">
        <f aca="false">AS380*EXP((Inputs!$B$6-Inputs!$B$7-0.5*Inputs!$B$8^2)*$B$2+Inputs!$B$8*SQRT($B$2)*MC_Shocks!AR377)</f>
        <v>606.685715887731</v>
      </c>
      <c r="AU380" s="0" t="n">
        <f aca="false">AT380*EXP((Inputs!$B$6-Inputs!$B$7-0.5*Inputs!$B$8^2)*$B$2+Inputs!$B$8*SQRT($B$2)*MC_Shocks!AS377)</f>
        <v>604.495998852269</v>
      </c>
      <c r="AV380" s="0" t="n">
        <f aca="false">AU380*EXP((Inputs!$B$6-Inputs!$B$7-0.5*Inputs!$B$8^2)*$B$2+Inputs!$B$8*SQRT($B$2)*MC_Shocks!AT377)</f>
        <v>598.300055550622</v>
      </c>
      <c r="AW380" s="0" t="n">
        <f aca="false">AV380*EXP((Inputs!$B$6-Inputs!$B$7-0.5*Inputs!$B$8^2)*$B$2+Inputs!$B$8*SQRT($B$2)*MC_Shocks!AU377)</f>
        <v>592.823321644277</v>
      </c>
      <c r="AX380" s="0" t="n">
        <f aca="false">AW380*EXP((Inputs!$B$6-Inputs!$B$7-0.5*Inputs!$B$8^2)*$B$2+Inputs!$B$8*SQRT($B$2)*MC_Shocks!AV377)</f>
        <v>598.818786844537</v>
      </c>
      <c r="AY380" s="0" t="n">
        <f aca="false">AX380*EXP((Inputs!$B$6-Inputs!$B$7-0.5*Inputs!$B$8^2)*$B$2+Inputs!$B$8*SQRT($B$2)*MC_Shocks!AW377)</f>
        <v>592.781672353596</v>
      </c>
      <c r="AZ380" s="0" t="n">
        <f aca="false">AY380*EXP((Inputs!$B$6-Inputs!$B$7-0.5*Inputs!$B$8^2)*$B$2+Inputs!$B$8*SQRT($B$2)*MC_Shocks!AX377)</f>
        <v>594.335766492336</v>
      </c>
      <c r="BA380" s="0" t="n">
        <f aca="false">AZ380*EXP((Inputs!$B$6-Inputs!$B$7-0.5*Inputs!$B$8^2)*$B$2+Inputs!$B$8*SQRT($B$2)*MC_Shocks!AY377)</f>
        <v>591.565941637571</v>
      </c>
      <c r="BB380" s="0" t="n">
        <f aca="false">BA380*EXP((Inputs!$B$6-Inputs!$B$7-0.5*Inputs!$B$8^2)*$B$2+Inputs!$B$8*SQRT($B$2)*MC_Shocks!AZ377)</f>
        <v>595.890221418229</v>
      </c>
      <c r="BC380" s="0" t="n">
        <f aca="false">BB380*EXP((Inputs!$B$6-Inputs!$B$7-0.5*Inputs!$B$8^2)*$B$2+Inputs!$B$8*SQRT($B$2)*MC_Shocks!BA377)</f>
        <v>595.275583847501</v>
      </c>
      <c r="BD380" s="0" t="n">
        <f aca="false">BC380*EXP((Inputs!$B$6-Inputs!$B$7-0.5*Inputs!$B$8^2)*$B$2+Inputs!$B$8*SQRT($B$2)*MC_Shocks!BB377)</f>
        <v>593.851945559344</v>
      </c>
      <c r="BE380" s="0" t="n">
        <f aca="false">BD380*EXP((Inputs!$B$6-Inputs!$B$7-0.5*Inputs!$B$8^2)*$B$2+Inputs!$B$8*SQRT($B$2)*MC_Shocks!BC377)</f>
        <v>600.943955433829</v>
      </c>
      <c r="BF380" s="0" t="n">
        <f aca="false">BE380*EXP((Inputs!$B$6-Inputs!$B$7-0.5*Inputs!$B$8^2)*$B$2+Inputs!$B$8*SQRT($B$2)*MC_Shocks!BD377)</f>
        <v>598.10758513176</v>
      </c>
      <c r="BG380" s="0" t="n">
        <f aca="false">BF380*EXP((Inputs!$B$6-Inputs!$B$7-0.5*Inputs!$B$8^2)*$B$2+Inputs!$B$8*SQRT($B$2)*MC_Shocks!BE377)</f>
        <v>591.811234758382</v>
      </c>
      <c r="BH380" s="0" t="n">
        <f aca="false">BG380*EXP((Inputs!$B$6-Inputs!$B$7-0.5*Inputs!$B$8^2)*$B$2+Inputs!$B$8*SQRT($B$2)*MC_Shocks!BF377)</f>
        <v>592.687647130089</v>
      </c>
      <c r="BI380" s="0" t="n">
        <f aca="false">BH380*EXP((Inputs!$B$6-Inputs!$B$7-0.5*Inputs!$B$8^2)*$B$2+Inputs!$B$8*SQRT($B$2)*MC_Shocks!BG377)</f>
        <v>586.382140474878</v>
      </c>
      <c r="BJ380" s="0" t="n">
        <f aca="false">BI380*EXP((Inputs!$B$6-Inputs!$B$7-0.5*Inputs!$B$8^2)*$B$2+Inputs!$B$8*SQRT($B$2)*MC_Shocks!BH377)</f>
        <v>587.32060881361</v>
      </c>
      <c r="BK380" s="0" t="n">
        <f aca="false">BJ380*EXP((Inputs!$B$6-Inputs!$B$7-0.5*Inputs!$B$8^2)*$B$2+Inputs!$B$8*SQRT($B$2)*MC_Shocks!BI377)</f>
        <v>583.430572149765</v>
      </c>
      <c r="BL380" s="0" t="n">
        <f aca="false">BK380*EXP((Inputs!$B$6-Inputs!$B$7-0.5*Inputs!$B$8^2)*$B$2+Inputs!$B$8*SQRT($B$2)*MC_Shocks!BJ377)</f>
        <v>593.845756327647</v>
      </c>
      <c r="BM380" s="0" t="n">
        <f aca="false">BL380*EXP((Inputs!$B$6-Inputs!$B$7-0.5*Inputs!$B$8^2)*$B$2+Inputs!$B$8*SQRT($B$2)*MC_Shocks!BK377)</f>
        <v>582.614582430995</v>
      </c>
      <c r="BN380" s="0" t="n">
        <f aca="false">AVERAGE(C380:BM380)</f>
        <v>592.736902120847</v>
      </c>
      <c r="BO380" s="0" t="n">
        <f aca="false">MAX(B380:BM380)</f>
        <v>614.921557321847</v>
      </c>
      <c r="BP380" s="0" t="n">
        <f aca="false">MAX(BM380-Inputs!$B$4,0)</f>
        <v>7.61458243099537</v>
      </c>
      <c r="BQ380" s="0" t="n">
        <f aca="false">MAX(Inputs!$B$4-BM380,0)</f>
        <v>0</v>
      </c>
      <c r="BR380" s="0" t="n">
        <f aca="false">MAX(BN380-Inputs!$B$4,0)</f>
        <v>17.7369021208473</v>
      </c>
      <c r="BS380" s="0" t="n">
        <f aca="false">IF(BO380&gt;=Inputs!$B$9,0,MAX(BM380-Inputs!$B$4,0))</f>
        <v>0</v>
      </c>
    </row>
    <row r="381" customFormat="false" ht="15" hidden="false" customHeight="false" outlineLevel="0" collapsed="false">
      <c r="A381" s="0" t="n">
        <v>377</v>
      </c>
      <c r="B381" s="0" t="n">
        <f aca="false">Inputs!$B$3</f>
        <v>574.788024902344</v>
      </c>
      <c r="C381" s="0" t="n">
        <f aca="false">B381*EXP((Inputs!$B$6-Inputs!$B$7-0.5*Inputs!$B$8^2)*$B$2+Inputs!$B$8*SQRT($B$2)*MC_Shocks!A378)</f>
        <v>568.06294786816</v>
      </c>
      <c r="D381" s="0" t="n">
        <f aca="false">C381*EXP((Inputs!$B$6-Inputs!$B$7-0.5*Inputs!$B$8^2)*$B$2+Inputs!$B$8*SQRT($B$2)*MC_Shocks!B378)</f>
        <v>569.400747157801</v>
      </c>
      <c r="E381" s="0" t="n">
        <f aca="false">D381*EXP((Inputs!$B$6-Inputs!$B$7-0.5*Inputs!$B$8^2)*$B$2+Inputs!$B$8*SQRT($B$2)*MC_Shocks!C378)</f>
        <v>578.433345257395</v>
      </c>
      <c r="F381" s="0" t="n">
        <f aca="false">E381*EXP((Inputs!$B$6-Inputs!$B$7-0.5*Inputs!$B$8^2)*$B$2+Inputs!$B$8*SQRT($B$2)*MC_Shocks!D378)</f>
        <v>577.1676217496</v>
      </c>
      <c r="G381" s="0" t="n">
        <f aca="false">F381*EXP((Inputs!$B$6-Inputs!$B$7-0.5*Inputs!$B$8^2)*$B$2+Inputs!$B$8*SQRT($B$2)*MC_Shocks!E378)</f>
        <v>583.871931084798</v>
      </c>
      <c r="H381" s="0" t="n">
        <f aca="false">G381*EXP((Inputs!$B$6-Inputs!$B$7-0.5*Inputs!$B$8^2)*$B$2+Inputs!$B$8*SQRT($B$2)*MC_Shocks!F378)</f>
        <v>581.869959017855</v>
      </c>
      <c r="I381" s="0" t="n">
        <f aca="false">H381*EXP((Inputs!$B$6-Inputs!$B$7-0.5*Inputs!$B$8^2)*$B$2+Inputs!$B$8*SQRT($B$2)*MC_Shocks!G378)</f>
        <v>580.027999616635</v>
      </c>
      <c r="J381" s="0" t="n">
        <f aca="false">I381*EXP((Inputs!$B$6-Inputs!$B$7-0.5*Inputs!$B$8^2)*$B$2+Inputs!$B$8*SQRT($B$2)*MC_Shocks!H378)</f>
        <v>584.43105585443</v>
      </c>
      <c r="K381" s="0" t="n">
        <f aca="false">J381*EXP((Inputs!$B$6-Inputs!$B$7-0.5*Inputs!$B$8^2)*$B$2+Inputs!$B$8*SQRT($B$2)*MC_Shocks!I378)</f>
        <v>579.311633534366</v>
      </c>
      <c r="L381" s="0" t="n">
        <f aca="false">K381*EXP((Inputs!$B$6-Inputs!$B$7-0.5*Inputs!$B$8^2)*$B$2+Inputs!$B$8*SQRT($B$2)*MC_Shocks!J378)</f>
        <v>575.675592740193</v>
      </c>
      <c r="M381" s="0" t="n">
        <f aca="false">L381*EXP((Inputs!$B$6-Inputs!$B$7-0.5*Inputs!$B$8^2)*$B$2+Inputs!$B$8*SQRT($B$2)*MC_Shocks!K378)</f>
        <v>571.290281420309</v>
      </c>
      <c r="N381" s="0" t="n">
        <f aca="false">M381*EXP((Inputs!$B$6-Inputs!$B$7-0.5*Inputs!$B$8^2)*$B$2+Inputs!$B$8*SQRT($B$2)*MC_Shocks!L378)</f>
        <v>571.304026771703</v>
      </c>
      <c r="O381" s="0" t="n">
        <f aca="false">N381*EXP((Inputs!$B$6-Inputs!$B$7-0.5*Inputs!$B$8^2)*$B$2+Inputs!$B$8*SQRT($B$2)*MC_Shocks!M378)</f>
        <v>577.810025504113</v>
      </c>
      <c r="P381" s="0" t="n">
        <f aca="false">O381*EXP((Inputs!$B$6-Inputs!$B$7-0.5*Inputs!$B$8^2)*$B$2+Inputs!$B$8*SQRT($B$2)*MC_Shocks!N378)</f>
        <v>573.399134588097</v>
      </c>
      <c r="Q381" s="0" t="n">
        <f aca="false">P381*EXP((Inputs!$B$6-Inputs!$B$7-0.5*Inputs!$B$8^2)*$B$2+Inputs!$B$8*SQRT($B$2)*MC_Shocks!O378)</f>
        <v>574.684513277044</v>
      </c>
      <c r="R381" s="0" t="n">
        <f aca="false">Q381*EXP((Inputs!$B$6-Inputs!$B$7-0.5*Inputs!$B$8^2)*$B$2+Inputs!$B$8*SQRT($B$2)*MC_Shocks!P378)</f>
        <v>581.110319232138</v>
      </c>
      <c r="S381" s="0" t="n">
        <f aca="false">R381*EXP((Inputs!$B$6-Inputs!$B$7-0.5*Inputs!$B$8^2)*$B$2+Inputs!$B$8*SQRT($B$2)*MC_Shocks!Q378)</f>
        <v>574.965057395906</v>
      </c>
      <c r="T381" s="0" t="n">
        <f aca="false">S381*EXP((Inputs!$B$6-Inputs!$B$7-0.5*Inputs!$B$8^2)*$B$2+Inputs!$B$8*SQRT($B$2)*MC_Shocks!R378)</f>
        <v>565.521932449774</v>
      </c>
      <c r="U381" s="0" t="n">
        <f aca="false">T381*EXP((Inputs!$B$6-Inputs!$B$7-0.5*Inputs!$B$8^2)*$B$2+Inputs!$B$8*SQRT($B$2)*MC_Shocks!S378)</f>
        <v>565.7603770686</v>
      </c>
      <c r="V381" s="0" t="n">
        <f aca="false">U381*EXP((Inputs!$B$6-Inputs!$B$7-0.5*Inputs!$B$8^2)*$B$2+Inputs!$B$8*SQRT($B$2)*MC_Shocks!T378)</f>
        <v>556.204888203963</v>
      </c>
      <c r="W381" s="0" t="n">
        <f aca="false">V381*EXP((Inputs!$B$6-Inputs!$B$7-0.5*Inputs!$B$8^2)*$B$2+Inputs!$B$8*SQRT($B$2)*MC_Shocks!U378)</f>
        <v>555.854551424477</v>
      </c>
      <c r="X381" s="0" t="n">
        <f aca="false">W381*EXP((Inputs!$B$6-Inputs!$B$7-0.5*Inputs!$B$8^2)*$B$2+Inputs!$B$8*SQRT($B$2)*MC_Shocks!V378)</f>
        <v>557.58732700155</v>
      </c>
      <c r="Y381" s="0" t="n">
        <f aca="false">X381*EXP((Inputs!$B$6-Inputs!$B$7-0.5*Inputs!$B$8^2)*$B$2+Inputs!$B$8*SQRT($B$2)*MC_Shocks!W378)</f>
        <v>560.435893087738</v>
      </c>
      <c r="Z381" s="0" t="n">
        <f aca="false">Y381*EXP((Inputs!$B$6-Inputs!$B$7-0.5*Inputs!$B$8^2)*$B$2+Inputs!$B$8*SQRT($B$2)*MC_Shocks!X378)</f>
        <v>553.256804674592</v>
      </c>
      <c r="AA381" s="0" t="n">
        <f aca="false">Z381*EXP((Inputs!$B$6-Inputs!$B$7-0.5*Inputs!$B$8^2)*$B$2+Inputs!$B$8*SQRT($B$2)*MC_Shocks!Y378)</f>
        <v>556.743959774912</v>
      </c>
      <c r="AB381" s="0" t="n">
        <f aca="false">AA381*EXP((Inputs!$B$6-Inputs!$B$7-0.5*Inputs!$B$8^2)*$B$2+Inputs!$B$8*SQRT($B$2)*MC_Shocks!Z378)</f>
        <v>553.55821455628</v>
      </c>
      <c r="AC381" s="0" t="n">
        <f aca="false">AB381*EXP((Inputs!$B$6-Inputs!$B$7-0.5*Inputs!$B$8^2)*$B$2+Inputs!$B$8*SQRT($B$2)*MC_Shocks!AA378)</f>
        <v>556.071606468027</v>
      </c>
      <c r="AD381" s="0" t="n">
        <f aca="false">AC381*EXP((Inputs!$B$6-Inputs!$B$7-0.5*Inputs!$B$8^2)*$B$2+Inputs!$B$8*SQRT($B$2)*MC_Shocks!AB378)</f>
        <v>558.158514314712</v>
      </c>
      <c r="AE381" s="0" t="n">
        <f aca="false">AD381*EXP((Inputs!$B$6-Inputs!$B$7-0.5*Inputs!$B$8^2)*$B$2+Inputs!$B$8*SQRT($B$2)*MC_Shocks!AC378)</f>
        <v>553.667538149712</v>
      </c>
      <c r="AF381" s="0" t="n">
        <f aca="false">AE381*EXP((Inputs!$B$6-Inputs!$B$7-0.5*Inputs!$B$8^2)*$B$2+Inputs!$B$8*SQRT($B$2)*MC_Shocks!AD378)</f>
        <v>555.391649779945</v>
      </c>
      <c r="AG381" s="0" t="n">
        <f aca="false">AF381*EXP((Inputs!$B$6-Inputs!$B$7-0.5*Inputs!$B$8^2)*$B$2+Inputs!$B$8*SQRT($B$2)*MC_Shocks!AE378)</f>
        <v>557.230564324899</v>
      </c>
      <c r="AH381" s="0" t="n">
        <f aca="false">AG381*EXP((Inputs!$B$6-Inputs!$B$7-0.5*Inputs!$B$8^2)*$B$2+Inputs!$B$8*SQRT($B$2)*MC_Shocks!AF378)</f>
        <v>552.297541810322</v>
      </c>
      <c r="AI381" s="0" t="n">
        <f aca="false">AH381*EXP((Inputs!$B$6-Inputs!$B$7-0.5*Inputs!$B$8^2)*$B$2+Inputs!$B$8*SQRT($B$2)*MC_Shocks!AG378)</f>
        <v>545.394378580281</v>
      </c>
      <c r="AJ381" s="0" t="n">
        <f aca="false">AI381*EXP((Inputs!$B$6-Inputs!$B$7-0.5*Inputs!$B$8^2)*$B$2+Inputs!$B$8*SQRT($B$2)*MC_Shocks!AH378)</f>
        <v>542.663374946754</v>
      </c>
      <c r="AK381" s="0" t="n">
        <f aca="false">AJ381*EXP((Inputs!$B$6-Inputs!$B$7-0.5*Inputs!$B$8^2)*$B$2+Inputs!$B$8*SQRT($B$2)*MC_Shocks!AI378)</f>
        <v>545.540901801767</v>
      </c>
      <c r="AL381" s="0" t="n">
        <f aca="false">AK381*EXP((Inputs!$B$6-Inputs!$B$7-0.5*Inputs!$B$8^2)*$B$2+Inputs!$B$8*SQRT($B$2)*MC_Shocks!AJ378)</f>
        <v>547.806842633789</v>
      </c>
      <c r="AM381" s="0" t="n">
        <f aca="false">AL381*EXP((Inputs!$B$6-Inputs!$B$7-0.5*Inputs!$B$8^2)*$B$2+Inputs!$B$8*SQRT($B$2)*MC_Shocks!AK378)</f>
        <v>547.511305566817</v>
      </c>
      <c r="AN381" s="0" t="n">
        <f aca="false">AM381*EXP((Inputs!$B$6-Inputs!$B$7-0.5*Inputs!$B$8^2)*$B$2+Inputs!$B$8*SQRT($B$2)*MC_Shocks!AL378)</f>
        <v>546.170671995013</v>
      </c>
      <c r="AO381" s="0" t="n">
        <f aca="false">AN381*EXP((Inputs!$B$6-Inputs!$B$7-0.5*Inputs!$B$8^2)*$B$2+Inputs!$B$8*SQRT($B$2)*MC_Shocks!AM378)</f>
        <v>550.519590576016</v>
      </c>
      <c r="AP381" s="0" t="n">
        <f aca="false">AO381*EXP((Inputs!$B$6-Inputs!$B$7-0.5*Inputs!$B$8^2)*$B$2+Inputs!$B$8*SQRT($B$2)*MC_Shocks!AN378)</f>
        <v>547.422576201526</v>
      </c>
      <c r="AQ381" s="0" t="n">
        <f aca="false">AP381*EXP((Inputs!$B$6-Inputs!$B$7-0.5*Inputs!$B$8^2)*$B$2+Inputs!$B$8*SQRT($B$2)*MC_Shocks!AO378)</f>
        <v>547.102949478194</v>
      </c>
      <c r="AR381" s="0" t="n">
        <f aca="false">AQ381*EXP((Inputs!$B$6-Inputs!$B$7-0.5*Inputs!$B$8^2)*$B$2+Inputs!$B$8*SQRT($B$2)*MC_Shocks!AP378)</f>
        <v>554.652597346871</v>
      </c>
      <c r="AS381" s="0" t="n">
        <f aca="false">AR381*EXP((Inputs!$B$6-Inputs!$B$7-0.5*Inputs!$B$8^2)*$B$2+Inputs!$B$8*SQRT($B$2)*MC_Shocks!AQ378)</f>
        <v>558.807714233458</v>
      </c>
      <c r="AT381" s="0" t="n">
        <f aca="false">AS381*EXP((Inputs!$B$6-Inputs!$B$7-0.5*Inputs!$B$8^2)*$B$2+Inputs!$B$8*SQRT($B$2)*MC_Shocks!AR378)</f>
        <v>561.099916027431</v>
      </c>
      <c r="AU381" s="0" t="n">
        <f aca="false">AT381*EXP((Inputs!$B$6-Inputs!$B$7-0.5*Inputs!$B$8^2)*$B$2+Inputs!$B$8*SQRT($B$2)*MC_Shocks!AS378)</f>
        <v>561.47727309608</v>
      </c>
      <c r="AV381" s="0" t="n">
        <f aca="false">AU381*EXP((Inputs!$B$6-Inputs!$B$7-0.5*Inputs!$B$8^2)*$B$2+Inputs!$B$8*SQRT($B$2)*MC_Shocks!AT378)</f>
        <v>553.177015557795</v>
      </c>
      <c r="AW381" s="0" t="n">
        <f aca="false">AV381*EXP((Inputs!$B$6-Inputs!$B$7-0.5*Inputs!$B$8^2)*$B$2+Inputs!$B$8*SQRT($B$2)*MC_Shocks!AU378)</f>
        <v>552.184911511587</v>
      </c>
      <c r="AX381" s="0" t="n">
        <f aca="false">AW381*EXP((Inputs!$B$6-Inputs!$B$7-0.5*Inputs!$B$8^2)*$B$2+Inputs!$B$8*SQRT($B$2)*MC_Shocks!AV378)</f>
        <v>555.93262737198</v>
      </c>
      <c r="AY381" s="0" t="n">
        <f aca="false">AX381*EXP((Inputs!$B$6-Inputs!$B$7-0.5*Inputs!$B$8^2)*$B$2+Inputs!$B$8*SQRT($B$2)*MC_Shocks!AW378)</f>
        <v>555.012804843899</v>
      </c>
      <c r="AZ381" s="0" t="n">
        <f aca="false">AY381*EXP((Inputs!$B$6-Inputs!$B$7-0.5*Inputs!$B$8^2)*$B$2+Inputs!$B$8*SQRT($B$2)*MC_Shocks!AX378)</f>
        <v>556.617679153331</v>
      </c>
      <c r="BA381" s="0" t="n">
        <f aca="false">AZ381*EXP((Inputs!$B$6-Inputs!$B$7-0.5*Inputs!$B$8^2)*$B$2+Inputs!$B$8*SQRT($B$2)*MC_Shocks!AY378)</f>
        <v>555.23788560336</v>
      </c>
      <c r="BB381" s="0" t="n">
        <f aca="false">BA381*EXP((Inputs!$B$6-Inputs!$B$7-0.5*Inputs!$B$8^2)*$B$2+Inputs!$B$8*SQRT($B$2)*MC_Shocks!AZ378)</f>
        <v>552.738686314313</v>
      </c>
      <c r="BC381" s="0" t="n">
        <f aca="false">BB381*EXP((Inputs!$B$6-Inputs!$B$7-0.5*Inputs!$B$8^2)*$B$2+Inputs!$B$8*SQRT($B$2)*MC_Shocks!BA378)</f>
        <v>547.513379976243</v>
      </c>
      <c r="BD381" s="0" t="n">
        <f aca="false">BC381*EXP((Inputs!$B$6-Inputs!$B$7-0.5*Inputs!$B$8^2)*$B$2+Inputs!$B$8*SQRT($B$2)*MC_Shocks!BB378)</f>
        <v>547.67053423332</v>
      </c>
      <c r="BE381" s="0" t="n">
        <f aca="false">BD381*EXP((Inputs!$B$6-Inputs!$B$7-0.5*Inputs!$B$8^2)*$B$2+Inputs!$B$8*SQRT($B$2)*MC_Shocks!BC378)</f>
        <v>540.646912709483</v>
      </c>
      <c r="BF381" s="0" t="n">
        <f aca="false">BE381*EXP((Inputs!$B$6-Inputs!$B$7-0.5*Inputs!$B$8^2)*$B$2+Inputs!$B$8*SQRT($B$2)*MC_Shocks!BD378)</f>
        <v>536.817093460732</v>
      </c>
      <c r="BG381" s="0" t="n">
        <f aca="false">BF381*EXP((Inputs!$B$6-Inputs!$B$7-0.5*Inputs!$B$8^2)*$B$2+Inputs!$B$8*SQRT($B$2)*MC_Shocks!BE378)</f>
        <v>539.889153088846</v>
      </c>
      <c r="BH381" s="0" t="n">
        <f aca="false">BG381*EXP((Inputs!$B$6-Inputs!$B$7-0.5*Inputs!$B$8^2)*$B$2+Inputs!$B$8*SQRT($B$2)*MC_Shocks!BF378)</f>
        <v>530.557041005278</v>
      </c>
      <c r="BI381" s="0" t="n">
        <f aca="false">BH381*EXP((Inputs!$B$6-Inputs!$B$7-0.5*Inputs!$B$8^2)*$B$2+Inputs!$B$8*SQRT($B$2)*MC_Shocks!BG378)</f>
        <v>529.232460078368</v>
      </c>
      <c r="BJ381" s="0" t="n">
        <f aca="false">BI381*EXP((Inputs!$B$6-Inputs!$B$7-0.5*Inputs!$B$8^2)*$B$2+Inputs!$B$8*SQRT($B$2)*MC_Shocks!BH378)</f>
        <v>532.800525857992</v>
      </c>
      <c r="BK381" s="0" t="n">
        <f aca="false">BJ381*EXP((Inputs!$B$6-Inputs!$B$7-0.5*Inputs!$B$8^2)*$B$2+Inputs!$B$8*SQRT($B$2)*MC_Shocks!BI378)</f>
        <v>525.909391909252</v>
      </c>
      <c r="BL381" s="0" t="n">
        <f aca="false">BK381*EXP((Inputs!$B$6-Inputs!$B$7-0.5*Inputs!$B$8^2)*$B$2+Inputs!$B$8*SQRT($B$2)*MC_Shocks!BJ378)</f>
        <v>517.360714598151</v>
      </c>
      <c r="BM381" s="0" t="n">
        <f aca="false">BL381*EXP((Inputs!$B$6-Inputs!$B$7-0.5*Inputs!$B$8^2)*$B$2+Inputs!$B$8*SQRT($B$2)*MC_Shocks!BK378)</f>
        <v>517.545091264196</v>
      </c>
      <c r="BN381" s="0" t="n">
        <f aca="false">AVERAGE(C381:BM381)</f>
        <v>556.564627875907</v>
      </c>
      <c r="BO381" s="0" t="n">
        <f aca="false">MAX(B381:BM381)</f>
        <v>584.43105585443</v>
      </c>
      <c r="BP381" s="0" t="n">
        <f aca="false">MAX(BM381-Inputs!$B$4,0)</f>
        <v>0</v>
      </c>
      <c r="BQ381" s="0" t="n">
        <f aca="false">MAX(Inputs!$B$4-BM381,0)</f>
        <v>57.4549087358038</v>
      </c>
      <c r="BR381" s="0" t="n">
        <f aca="false">MAX(BN381-Inputs!$B$4,0)</f>
        <v>0</v>
      </c>
      <c r="BS381" s="0" t="n">
        <f aca="false">IF(BO381&gt;=Inputs!$B$9,0,MAX(BM381-Inputs!$B$4,0))</f>
        <v>0</v>
      </c>
    </row>
    <row r="382" customFormat="false" ht="15" hidden="false" customHeight="false" outlineLevel="0" collapsed="false">
      <c r="A382" s="0" t="n">
        <v>378</v>
      </c>
      <c r="B382" s="0" t="n">
        <f aca="false">Inputs!$B$3</f>
        <v>574.788024902344</v>
      </c>
      <c r="C382" s="0" t="n">
        <f aca="false">B382*EXP((Inputs!$B$6-Inputs!$B$7-0.5*Inputs!$B$8^2)*$B$2+Inputs!$B$8*SQRT($B$2)*MC_Shocks!A379)</f>
        <v>577.143586746659</v>
      </c>
      <c r="D382" s="0" t="n">
        <f aca="false">C382*EXP((Inputs!$B$6-Inputs!$B$7-0.5*Inputs!$B$8^2)*$B$2+Inputs!$B$8*SQRT($B$2)*MC_Shocks!B379)</f>
        <v>577.987855722836</v>
      </c>
      <c r="E382" s="0" t="n">
        <f aca="false">D382*EXP((Inputs!$B$6-Inputs!$B$7-0.5*Inputs!$B$8^2)*$B$2+Inputs!$B$8*SQRT($B$2)*MC_Shocks!C379)</f>
        <v>574.774187573954</v>
      </c>
      <c r="F382" s="0" t="n">
        <f aca="false">E382*EXP((Inputs!$B$6-Inputs!$B$7-0.5*Inputs!$B$8^2)*$B$2+Inputs!$B$8*SQRT($B$2)*MC_Shocks!D379)</f>
        <v>569.030700089076</v>
      </c>
      <c r="G382" s="0" t="n">
        <f aca="false">F382*EXP((Inputs!$B$6-Inputs!$B$7-0.5*Inputs!$B$8^2)*$B$2+Inputs!$B$8*SQRT($B$2)*MC_Shocks!E379)</f>
        <v>566.514718226619</v>
      </c>
      <c r="H382" s="0" t="n">
        <f aca="false">G382*EXP((Inputs!$B$6-Inputs!$B$7-0.5*Inputs!$B$8^2)*$B$2+Inputs!$B$8*SQRT($B$2)*MC_Shocks!F379)</f>
        <v>566.111141830946</v>
      </c>
      <c r="I382" s="0" t="n">
        <f aca="false">H382*EXP((Inputs!$B$6-Inputs!$B$7-0.5*Inputs!$B$8^2)*$B$2+Inputs!$B$8*SQRT($B$2)*MC_Shocks!G379)</f>
        <v>559.47625175788</v>
      </c>
      <c r="J382" s="0" t="n">
        <f aca="false">I382*EXP((Inputs!$B$6-Inputs!$B$7-0.5*Inputs!$B$8^2)*$B$2+Inputs!$B$8*SQRT($B$2)*MC_Shocks!H379)</f>
        <v>560.919346960333</v>
      </c>
      <c r="K382" s="0" t="n">
        <f aca="false">J382*EXP((Inputs!$B$6-Inputs!$B$7-0.5*Inputs!$B$8^2)*$B$2+Inputs!$B$8*SQRT($B$2)*MC_Shocks!I379)</f>
        <v>556.403201205911</v>
      </c>
      <c r="L382" s="0" t="n">
        <f aca="false">K382*EXP((Inputs!$B$6-Inputs!$B$7-0.5*Inputs!$B$8^2)*$B$2+Inputs!$B$8*SQRT($B$2)*MC_Shocks!J379)</f>
        <v>557.728749460962</v>
      </c>
      <c r="M382" s="0" t="n">
        <f aca="false">L382*EXP((Inputs!$B$6-Inputs!$B$7-0.5*Inputs!$B$8^2)*$B$2+Inputs!$B$8*SQRT($B$2)*MC_Shocks!K379)</f>
        <v>555.877402880803</v>
      </c>
      <c r="N382" s="0" t="n">
        <f aca="false">M382*EXP((Inputs!$B$6-Inputs!$B$7-0.5*Inputs!$B$8^2)*$B$2+Inputs!$B$8*SQRT($B$2)*MC_Shocks!L379)</f>
        <v>556.430895848733</v>
      </c>
      <c r="O382" s="0" t="n">
        <f aca="false">N382*EXP((Inputs!$B$6-Inputs!$B$7-0.5*Inputs!$B$8^2)*$B$2+Inputs!$B$8*SQRT($B$2)*MC_Shocks!M379)</f>
        <v>556.730002676736</v>
      </c>
      <c r="P382" s="0" t="n">
        <f aca="false">O382*EXP((Inputs!$B$6-Inputs!$B$7-0.5*Inputs!$B$8^2)*$B$2+Inputs!$B$8*SQRT($B$2)*MC_Shocks!N379)</f>
        <v>558.451909221474</v>
      </c>
      <c r="Q382" s="0" t="n">
        <f aca="false">P382*EXP((Inputs!$B$6-Inputs!$B$7-0.5*Inputs!$B$8^2)*$B$2+Inputs!$B$8*SQRT($B$2)*MC_Shocks!O379)</f>
        <v>552.577757435467</v>
      </c>
      <c r="R382" s="0" t="n">
        <f aca="false">Q382*EXP((Inputs!$B$6-Inputs!$B$7-0.5*Inputs!$B$8^2)*$B$2+Inputs!$B$8*SQRT($B$2)*MC_Shocks!P379)</f>
        <v>555.852383838748</v>
      </c>
      <c r="S382" s="0" t="n">
        <f aca="false">R382*EXP((Inputs!$B$6-Inputs!$B$7-0.5*Inputs!$B$8^2)*$B$2+Inputs!$B$8*SQRT($B$2)*MC_Shocks!Q379)</f>
        <v>559.178824995457</v>
      </c>
      <c r="T382" s="0" t="n">
        <f aca="false">S382*EXP((Inputs!$B$6-Inputs!$B$7-0.5*Inputs!$B$8^2)*$B$2+Inputs!$B$8*SQRT($B$2)*MC_Shocks!R379)</f>
        <v>549.900796587157</v>
      </c>
      <c r="U382" s="0" t="n">
        <f aca="false">T382*EXP((Inputs!$B$6-Inputs!$B$7-0.5*Inputs!$B$8^2)*$B$2+Inputs!$B$8*SQRT($B$2)*MC_Shocks!S379)</f>
        <v>545.703066331977</v>
      </c>
      <c r="V382" s="0" t="n">
        <f aca="false">U382*EXP((Inputs!$B$6-Inputs!$B$7-0.5*Inputs!$B$8^2)*$B$2+Inputs!$B$8*SQRT($B$2)*MC_Shocks!T379)</f>
        <v>556.179083424075</v>
      </c>
      <c r="W382" s="0" t="n">
        <f aca="false">V382*EXP((Inputs!$B$6-Inputs!$B$7-0.5*Inputs!$B$8^2)*$B$2+Inputs!$B$8*SQRT($B$2)*MC_Shocks!U379)</f>
        <v>558.73138957091</v>
      </c>
      <c r="X382" s="0" t="n">
        <f aca="false">W382*EXP((Inputs!$B$6-Inputs!$B$7-0.5*Inputs!$B$8^2)*$B$2+Inputs!$B$8*SQRT($B$2)*MC_Shocks!V379)</f>
        <v>566.874311630929</v>
      </c>
      <c r="Y382" s="0" t="n">
        <f aca="false">X382*EXP((Inputs!$B$6-Inputs!$B$7-0.5*Inputs!$B$8^2)*$B$2+Inputs!$B$8*SQRT($B$2)*MC_Shocks!W379)</f>
        <v>571.219601299924</v>
      </c>
      <c r="Z382" s="0" t="n">
        <f aca="false">Y382*EXP((Inputs!$B$6-Inputs!$B$7-0.5*Inputs!$B$8^2)*$B$2+Inputs!$B$8*SQRT($B$2)*MC_Shocks!X379)</f>
        <v>585.675433588489</v>
      </c>
      <c r="AA382" s="0" t="n">
        <f aca="false">Z382*EXP((Inputs!$B$6-Inputs!$B$7-0.5*Inputs!$B$8^2)*$B$2+Inputs!$B$8*SQRT($B$2)*MC_Shocks!Y379)</f>
        <v>586.367560461948</v>
      </c>
      <c r="AB382" s="0" t="n">
        <f aca="false">AA382*EXP((Inputs!$B$6-Inputs!$B$7-0.5*Inputs!$B$8^2)*$B$2+Inputs!$B$8*SQRT($B$2)*MC_Shocks!Z379)</f>
        <v>591.759402062299</v>
      </c>
      <c r="AC382" s="0" t="n">
        <f aca="false">AB382*EXP((Inputs!$B$6-Inputs!$B$7-0.5*Inputs!$B$8^2)*$B$2+Inputs!$B$8*SQRT($B$2)*MC_Shocks!AA379)</f>
        <v>591.53404480494</v>
      </c>
      <c r="AD382" s="0" t="n">
        <f aca="false">AC382*EXP((Inputs!$B$6-Inputs!$B$7-0.5*Inputs!$B$8^2)*$B$2+Inputs!$B$8*SQRT($B$2)*MC_Shocks!AB379)</f>
        <v>599.266010033424</v>
      </c>
      <c r="AE382" s="0" t="n">
        <f aca="false">AD382*EXP((Inputs!$B$6-Inputs!$B$7-0.5*Inputs!$B$8^2)*$B$2+Inputs!$B$8*SQRT($B$2)*MC_Shocks!AC379)</f>
        <v>598.928473396149</v>
      </c>
      <c r="AF382" s="0" t="n">
        <f aca="false">AE382*EXP((Inputs!$B$6-Inputs!$B$7-0.5*Inputs!$B$8^2)*$B$2+Inputs!$B$8*SQRT($B$2)*MC_Shocks!AD379)</f>
        <v>600.959787706761</v>
      </c>
      <c r="AG382" s="0" t="n">
        <f aca="false">AF382*EXP((Inputs!$B$6-Inputs!$B$7-0.5*Inputs!$B$8^2)*$B$2+Inputs!$B$8*SQRT($B$2)*MC_Shocks!AE379)</f>
        <v>593.897898636323</v>
      </c>
      <c r="AH382" s="0" t="n">
        <f aca="false">AG382*EXP((Inputs!$B$6-Inputs!$B$7-0.5*Inputs!$B$8^2)*$B$2+Inputs!$B$8*SQRT($B$2)*MC_Shocks!AF379)</f>
        <v>587.340961517791</v>
      </c>
      <c r="AI382" s="0" t="n">
        <f aca="false">AH382*EXP((Inputs!$B$6-Inputs!$B$7-0.5*Inputs!$B$8^2)*$B$2+Inputs!$B$8*SQRT($B$2)*MC_Shocks!AG379)</f>
        <v>583.748195210864</v>
      </c>
      <c r="AJ382" s="0" t="n">
        <f aca="false">AI382*EXP((Inputs!$B$6-Inputs!$B$7-0.5*Inputs!$B$8^2)*$B$2+Inputs!$B$8*SQRT($B$2)*MC_Shocks!AH379)</f>
        <v>585.317865419064</v>
      </c>
      <c r="AK382" s="0" t="n">
        <f aca="false">AJ382*EXP((Inputs!$B$6-Inputs!$B$7-0.5*Inputs!$B$8^2)*$B$2+Inputs!$B$8*SQRT($B$2)*MC_Shocks!AI379)</f>
        <v>576.225710164385</v>
      </c>
      <c r="AL382" s="0" t="n">
        <f aca="false">AK382*EXP((Inputs!$B$6-Inputs!$B$7-0.5*Inputs!$B$8^2)*$B$2+Inputs!$B$8*SQRT($B$2)*MC_Shocks!AJ379)</f>
        <v>583.423850117147</v>
      </c>
      <c r="AM382" s="0" t="n">
        <f aca="false">AL382*EXP((Inputs!$B$6-Inputs!$B$7-0.5*Inputs!$B$8^2)*$B$2+Inputs!$B$8*SQRT($B$2)*MC_Shocks!AK379)</f>
        <v>590.011861774195</v>
      </c>
      <c r="AN382" s="0" t="n">
        <f aca="false">AM382*EXP((Inputs!$B$6-Inputs!$B$7-0.5*Inputs!$B$8^2)*$B$2+Inputs!$B$8*SQRT($B$2)*MC_Shocks!AL379)</f>
        <v>590.45983646555</v>
      </c>
      <c r="AO382" s="0" t="n">
        <f aca="false">AN382*EXP((Inputs!$B$6-Inputs!$B$7-0.5*Inputs!$B$8^2)*$B$2+Inputs!$B$8*SQRT($B$2)*MC_Shocks!AM379)</f>
        <v>580.050256268724</v>
      </c>
      <c r="AP382" s="0" t="n">
        <f aca="false">AO382*EXP((Inputs!$B$6-Inputs!$B$7-0.5*Inputs!$B$8^2)*$B$2+Inputs!$B$8*SQRT($B$2)*MC_Shocks!AN379)</f>
        <v>581.036874941077</v>
      </c>
      <c r="AQ382" s="0" t="n">
        <f aca="false">AP382*EXP((Inputs!$B$6-Inputs!$B$7-0.5*Inputs!$B$8^2)*$B$2+Inputs!$B$8*SQRT($B$2)*MC_Shocks!AO379)</f>
        <v>581.937019509679</v>
      </c>
      <c r="AR382" s="0" t="n">
        <f aca="false">AQ382*EXP((Inputs!$B$6-Inputs!$B$7-0.5*Inputs!$B$8^2)*$B$2+Inputs!$B$8*SQRT($B$2)*MC_Shocks!AP379)</f>
        <v>588.687318508226</v>
      </c>
      <c r="AS382" s="0" t="n">
        <f aca="false">AR382*EXP((Inputs!$B$6-Inputs!$B$7-0.5*Inputs!$B$8^2)*$B$2+Inputs!$B$8*SQRT($B$2)*MC_Shocks!AQ379)</f>
        <v>584.341445838874</v>
      </c>
      <c r="AT382" s="0" t="n">
        <f aca="false">AS382*EXP((Inputs!$B$6-Inputs!$B$7-0.5*Inputs!$B$8^2)*$B$2+Inputs!$B$8*SQRT($B$2)*MC_Shocks!AR379)</f>
        <v>579.994312345362</v>
      </c>
      <c r="AU382" s="0" t="n">
        <f aca="false">AT382*EXP((Inputs!$B$6-Inputs!$B$7-0.5*Inputs!$B$8^2)*$B$2+Inputs!$B$8*SQRT($B$2)*MC_Shocks!AS379)</f>
        <v>576.42943058135</v>
      </c>
      <c r="AV382" s="0" t="n">
        <f aca="false">AU382*EXP((Inputs!$B$6-Inputs!$B$7-0.5*Inputs!$B$8^2)*$B$2+Inputs!$B$8*SQRT($B$2)*MC_Shocks!AT379)</f>
        <v>579.368566983165</v>
      </c>
      <c r="AW382" s="0" t="n">
        <f aca="false">AV382*EXP((Inputs!$B$6-Inputs!$B$7-0.5*Inputs!$B$8^2)*$B$2+Inputs!$B$8*SQRT($B$2)*MC_Shocks!AU379)</f>
        <v>582.680750048846</v>
      </c>
      <c r="AX382" s="0" t="n">
        <f aca="false">AW382*EXP((Inputs!$B$6-Inputs!$B$7-0.5*Inputs!$B$8^2)*$B$2+Inputs!$B$8*SQRT($B$2)*MC_Shocks!AV379)</f>
        <v>588.744353067366</v>
      </c>
      <c r="AY382" s="0" t="n">
        <f aca="false">AX382*EXP((Inputs!$B$6-Inputs!$B$7-0.5*Inputs!$B$8^2)*$B$2+Inputs!$B$8*SQRT($B$2)*MC_Shocks!AW379)</f>
        <v>588.408258602831</v>
      </c>
      <c r="AZ382" s="0" t="n">
        <f aca="false">AY382*EXP((Inputs!$B$6-Inputs!$B$7-0.5*Inputs!$B$8^2)*$B$2+Inputs!$B$8*SQRT($B$2)*MC_Shocks!AX379)</f>
        <v>593.529062730792</v>
      </c>
      <c r="BA382" s="0" t="n">
        <f aca="false">AZ382*EXP((Inputs!$B$6-Inputs!$B$7-0.5*Inputs!$B$8^2)*$B$2+Inputs!$B$8*SQRT($B$2)*MC_Shocks!AY379)</f>
        <v>599.155346843277</v>
      </c>
      <c r="BB382" s="0" t="n">
        <f aca="false">BA382*EXP((Inputs!$B$6-Inputs!$B$7-0.5*Inputs!$B$8^2)*$B$2+Inputs!$B$8*SQRT($B$2)*MC_Shocks!AZ379)</f>
        <v>601.229279092127</v>
      </c>
      <c r="BC382" s="0" t="n">
        <f aca="false">BB382*EXP((Inputs!$B$6-Inputs!$B$7-0.5*Inputs!$B$8^2)*$B$2+Inputs!$B$8*SQRT($B$2)*MC_Shocks!BA379)</f>
        <v>603.623791635198</v>
      </c>
      <c r="BD382" s="0" t="n">
        <f aca="false">BC382*EXP((Inputs!$B$6-Inputs!$B$7-0.5*Inputs!$B$8^2)*$B$2+Inputs!$B$8*SQRT($B$2)*MC_Shocks!BB379)</f>
        <v>606.262604363623</v>
      </c>
      <c r="BE382" s="0" t="n">
        <f aca="false">BD382*EXP((Inputs!$B$6-Inputs!$B$7-0.5*Inputs!$B$8^2)*$B$2+Inputs!$B$8*SQRT($B$2)*MC_Shocks!BC379)</f>
        <v>604.080383091091</v>
      </c>
      <c r="BF382" s="0" t="n">
        <f aca="false">BE382*EXP((Inputs!$B$6-Inputs!$B$7-0.5*Inputs!$B$8^2)*$B$2+Inputs!$B$8*SQRT($B$2)*MC_Shocks!BD379)</f>
        <v>603.758641708692</v>
      </c>
      <c r="BG382" s="0" t="n">
        <f aca="false">BF382*EXP((Inputs!$B$6-Inputs!$B$7-0.5*Inputs!$B$8^2)*$B$2+Inputs!$B$8*SQRT($B$2)*MC_Shocks!BE379)</f>
        <v>605.197454898241</v>
      </c>
      <c r="BH382" s="0" t="n">
        <f aca="false">BG382*EXP((Inputs!$B$6-Inputs!$B$7-0.5*Inputs!$B$8^2)*$B$2+Inputs!$B$8*SQRT($B$2)*MC_Shocks!BF379)</f>
        <v>604.376452680372</v>
      </c>
      <c r="BI382" s="0" t="n">
        <f aca="false">BH382*EXP((Inputs!$B$6-Inputs!$B$7-0.5*Inputs!$B$8^2)*$B$2+Inputs!$B$8*SQRT($B$2)*MC_Shocks!BG379)</f>
        <v>609.206531777411</v>
      </c>
      <c r="BJ382" s="0" t="n">
        <f aca="false">BI382*EXP((Inputs!$B$6-Inputs!$B$7-0.5*Inputs!$B$8^2)*$B$2+Inputs!$B$8*SQRT($B$2)*MC_Shocks!BH379)</f>
        <v>608.755372218269</v>
      </c>
      <c r="BK382" s="0" t="n">
        <f aca="false">BJ382*EXP((Inputs!$B$6-Inputs!$B$7-0.5*Inputs!$B$8^2)*$B$2+Inputs!$B$8*SQRT($B$2)*MC_Shocks!BI379)</f>
        <v>608.085868678776</v>
      </c>
      <c r="BL382" s="0" t="n">
        <f aca="false">BK382*EXP((Inputs!$B$6-Inputs!$B$7-0.5*Inputs!$B$8^2)*$B$2+Inputs!$B$8*SQRT($B$2)*MC_Shocks!BJ379)</f>
        <v>615.437897676913</v>
      </c>
      <c r="BM382" s="0" t="n">
        <f aca="false">BL382*EXP((Inputs!$B$6-Inputs!$B$7-0.5*Inputs!$B$8^2)*$B$2+Inputs!$B$8*SQRT($B$2)*MC_Shocks!BK379)</f>
        <v>610.653424274384</v>
      </c>
      <c r="BN382" s="0" t="n">
        <f aca="false">AVERAGE(C382:BM382)</f>
        <v>581.583250080025</v>
      </c>
      <c r="BO382" s="0" t="n">
        <f aca="false">MAX(B382:BM382)</f>
        <v>615.437897676913</v>
      </c>
      <c r="BP382" s="0" t="n">
        <f aca="false">MAX(BM382-Inputs!$B$4,0)</f>
        <v>35.6534242743837</v>
      </c>
      <c r="BQ382" s="0" t="n">
        <f aca="false">MAX(Inputs!$B$4-BM382,0)</f>
        <v>0</v>
      </c>
      <c r="BR382" s="0" t="n">
        <f aca="false">MAX(BN382-Inputs!$B$4,0)</f>
        <v>6.58325008002475</v>
      </c>
      <c r="BS382" s="0" t="n">
        <f aca="false">IF(BO382&gt;=Inputs!$B$9,0,MAX(BM382-Inputs!$B$4,0))</f>
        <v>0</v>
      </c>
    </row>
    <row r="383" customFormat="false" ht="15" hidden="false" customHeight="false" outlineLevel="0" collapsed="false">
      <c r="A383" s="0" t="n">
        <v>379</v>
      </c>
      <c r="B383" s="0" t="n">
        <f aca="false">Inputs!$B$3</f>
        <v>574.788024902344</v>
      </c>
      <c r="C383" s="0" t="n">
        <f aca="false">B383*EXP((Inputs!$B$6-Inputs!$B$7-0.5*Inputs!$B$8^2)*$B$2+Inputs!$B$8*SQRT($B$2)*MC_Shocks!A380)</f>
        <v>578.875846657665</v>
      </c>
      <c r="D383" s="0" t="n">
        <f aca="false">C383*EXP((Inputs!$B$6-Inputs!$B$7-0.5*Inputs!$B$8^2)*$B$2+Inputs!$B$8*SQRT($B$2)*MC_Shocks!B380)</f>
        <v>578.515842069262</v>
      </c>
      <c r="E383" s="0" t="n">
        <f aca="false">D383*EXP((Inputs!$B$6-Inputs!$B$7-0.5*Inputs!$B$8^2)*$B$2+Inputs!$B$8*SQRT($B$2)*MC_Shocks!C380)</f>
        <v>573.250632907449</v>
      </c>
      <c r="F383" s="0" t="n">
        <f aca="false">E383*EXP((Inputs!$B$6-Inputs!$B$7-0.5*Inputs!$B$8^2)*$B$2+Inputs!$B$8*SQRT($B$2)*MC_Shocks!D380)</f>
        <v>569.110147321593</v>
      </c>
      <c r="G383" s="0" t="n">
        <f aca="false">F383*EXP((Inputs!$B$6-Inputs!$B$7-0.5*Inputs!$B$8^2)*$B$2+Inputs!$B$8*SQRT($B$2)*MC_Shocks!E380)</f>
        <v>569.008833269922</v>
      </c>
      <c r="H383" s="0" t="n">
        <f aca="false">G383*EXP((Inputs!$B$6-Inputs!$B$7-0.5*Inputs!$B$8^2)*$B$2+Inputs!$B$8*SQRT($B$2)*MC_Shocks!F380)</f>
        <v>570.701311940783</v>
      </c>
      <c r="I383" s="0" t="n">
        <f aca="false">H383*EXP((Inputs!$B$6-Inputs!$B$7-0.5*Inputs!$B$8^2)*$B$2+Inputs!$B$8*SQRT($B$2)*MC_Shocks!G380)</f>
        <v>566.481106755679</v>
      </c>
      <c r="J383" s="0" t="n">
        <f aca="false">I383*EXP((Inputs!$B$6-Inputs!$B$7-0.5*Inputs!$B$8^2)*$B$2+Inputs!$B$8*SQRT($B$2)*MC_Shocks!H380)</f>
        <v>563.510365332074</v>
      </c>
      <c r="K383" s="0" t="n">
        <f aca="false">J383*EXP((Inputs!$B$6-Inputs!$B$7-0.5*Inputs!$B$8^2)*$B$2+Inputs!$B$8*SQRT($B$2)*MC_Shocks!I380)</f>
        <v>566.334855726755</v>
      </c>
      <c r="L383" s="0" t="n">
        <f aca="false">K383*EXP((Inputs!$B$6-Inputs!$B$7-0.5*Inputs!$B$8^2)*$B$2+Inputs!$B$8*SQRT($B$2)*MC_Shocks!J380)</f>
        <v>569.971129279884</v>
      </c>
      <c r="M383" s="0" t="n">
        <f aca="false">L383*EXP((Inputs!$B$6-Inputs!$B$7-0.5*Inputs!$B$8^2)*$B$2+Inputs!$B$8*SQRT($B$2)*MC_Shocks!K380)</f>
        <v>579.473509858737</v>
      </c>
      <c r="N383" s="0" t="n">
        <f aca="false">M383*EXP((Inputs!$B$6-Inputs!$B$7-0.5*Inputs!$B$8^2)*$B$2+Inputs!$B$8*SQRT($B$2)*MC_Shocks!L380)</f>
        <v>578.820463279656</v>
      </c>
      <c r="O383" s="0" t="n">
        <f aca="false">N383*EXP((Inputs!$B$6-Inputs!$B$7-0.5*Inputs!$B$8^2)*$B$2+Inputs!$B$8*SQRT($B$2)*MC_Shocks!M380)</f>
        <v>579.254953294736</v>
      </c>
      <c r="P383" s="0" t="n">
        <f aca="false">O383*EXP((Inputs!$B$6-Inputs!$B$7-0.5*Inputs!$B$8^2)*$B$2+Inputs!$B$8*SQRT($B$2)*MC_Shocks!N380)</f>
        <v>574.111529879241</v>
      </c>
      <c r="Q383" s="0" t="n">
        <f aca="false">P383*EXP((Inputs!$B$6-Inputs!$B$7-0.5*Inputs!$B$8^2)*$B$2+Inputs!$B$8*SQRT($B$2)*MC_Shocks!O380)</f>
        <v>572.532577671968</v>
      </c>
      <c r="R383" s="0" t="n">
        <f aca="false">Q383*EXP((Inputs!$B$6-Inputs!$B$7-0.5*Inputs!$B$8^2)*$B$2+Inputs!$B$8*SQRT($B$2)*MC_Shocks!P380)</f>
        <v>566.558067611643</v>
      </c>
      <c r="S383" s="0" t="n">
        <f aca="false">R383*EXP((Inputs!$B$6-Inputs!$B$7-0.5*Inputs!$B$8^2)*$B$2+Inputs!$B$8*SQRT($B$2)*MC_Shocks!Q380)</f>
        <v>569.754786158432</v>
      </c>
      <c r="T383" s="0" t="n">
        <f aca="false">S383*EXP((Inputs!$B$6-Inputs!$B$7-0.5*Inputs!$B$8^2)*$B$2+Inputs!$B$8*SQRT($B$2)*MC_Shocks!R380)</f>
        <v>564.686942827235</v>
      </c>
      <c r="U383" s="0" t="n">
        <f aca="false">T383*EXP((Inputs!$B$6-Inputs!$B$7-0.5*Inputs!$B$8^2)*$B$2+Inputs!$B$8*SQRT($B$2)*MC_Shocks!S380)</f>
        <v>567.114767355669</v>
      </c>
      <c r="V383" s="0" t="n">
        <f aca="false">U383*EXP((Inputs!$B$6-Inputs!$B$7-0.5*Inputs!$B$8^2)*$B$2+Inputs!$B$8*SQRT($B$2)*MC_Shocks!T380)</f>
        <v>563.680376940292</v>
      </c>
      <c r="W383" s="0" t="n">
        <f aca="false">V383*EXP((Inputs!$B$6-Inputs!$B$7-0.5*Inputs!$B$8^2)*$B$2+Inputs!$B$8*SQRT($B$2)*MC_Shocks!U380)</f>
        <v>570.295121827488</v>
      </c>
      <c r="X383" s="0" t="n">
        <f aca="false">W383*EXP((Inputs!$B$6-Inputs!$B$7-0.5*Inputs!$B$8^2)*$B$2+Inputs!$B$8*SQRT($B$2)*MC_Shocks!V380)</f>
        <v>569.28602786099</v>
      </c>
      <c r="Y383" s="0" t="n">
        <f aca="false">X383*EXP((Inputs!$B$6-Inputs!$B$7-0.5*Inputs!$B$8^2)*$B$2+Inputs!$B$8*SQRT($B$2)*MC_Shocks!W380)</f>
        <v>578.374609873937</v>
      </c>
      <c r="Z383" s="0" t="n">
        <f aca="false">Y383*EXP((Inputs!$B$6-Inputs!$B$7-0.5*Inputs!$B$8^2)*$B$2+Inputs!$B$8*SQRT($B$2)*MC_Shocks!X380)</f>
        <v>579.656271011027</v>
      </c>
      <c r="AA383" s="0" t="n">
        <f aca="false">Z383*EXP((Inputs!$B$6-Inputs!$B$7-0.5*Inputs!$B$8^2)*$B$2+Inputs!$B$8*SQRT($B$2)*MC_Shocks!Y380)</f>
        <v>577.689373624943</v>
      </c>
      <c r="AB383" s="0" t="n">
        <f aca="false">AA383*EXP((Inputs!$B$6-Inputs!$B$7-0.5*Inputs!$B$8^2)*$B$2+Inputs!$B$8*SQRT($B$2)*MC_Shocks!Z380)</f>
        <v>580.136522373073</v>
      </c>
      <c r="AC383" s="0" t="n">
        <f aca="false">AB383*EXP((Inputs!$B$6-Inputs!$B$7-0.5*Inputs!$B$8^2)*$B$2+Inputs!$B$8*SQRT($B$2)*MC_Shocks!AA380)</f>
        <v>585.04622878966</v>
      </c>
      <c r="AD383" s="0" t="n">
        <f aca="false">AC383*EXP((Inputs!$B$6-Inputs!$B$7-0.5*Inputs!$B$8^2)*$B$2+Inputs!$B$8*SQRT($B$2)*MC_Shocks!AB380)</f>
        <v>581.187236348362</v>
      </c>
      <c r="AE383" s="0" t="n">
        <f aca="false">AD383*EXP((Inputs!$B$6-Inputs!$B$7-0.5*Inputs!$B$8^2)*$B$2+Inputs!$B$8*SQRT($B$2)*MC_Shocks!AC380)</f>
        <v>581.719320712272</v>
      </c>
      <c r="AF383" s="0" t="n">
        <f aca="false">AE383*EXP((Inputs!$B$6-Inputs!$B$7-0.5*Inputs!$B$8^2)*$B$2+Inputs!$B$8*SQRT($B$2)*MC_Shocks!AD380)</f>
        <v>584.038051358932</v>
      </c>
      <c r="AG383" s="0" t="n">
        <f aca="false">AF383*EXP((Inputs!$B$6-Inputs!$B$7-0.5*Inputs!$B$8^2)*$B$2+Inputs!$B$8*SQRT($B$2)*MC_Shocks!AE380)</f>
        <v>583.899048746351</v>
      </c>
      <c r="AH383" s="0" t="n">
        <f aca="false">AG383*EXP((Inputs!$B$6-Inputs!$B$7-0.5*Inputs!$B$8^2)*$B$2+Inputs!$B$8*SQRT($B$2)*MC_Shocks!AF380)</f>
        <v>571.866653209809</v>
      </c>
      <c r="AI383" s="0" t="n">
        <f aca="false">AH383*EXP((Inputs!$B$6-Inputs!$B$7-0.5*Inputs!$B$8^2)*$B$2+Inputs!$B$8*SQRT($B$2)*MC_Shocks!AG380)</f>
        <v>566.711000821781</v>
      </c>
      <c r="AJ383" s="0" t="n">
        <f aca="false">AI383*EXP((Inputs!$B$6-Inputs!$B$7-0.5*Inputs!$B$8^2)*$B$2+Inputs!$B$8*SQRT($B$2)*MC_Shocks!AH380)</f>
        <v>561.561418572534</v>
      </c>
      <c r="AK383" s="0" t="n">
        <f aca="false">AJ383*EXP((Inputs!$B$6-Inputs!$B$7-0.5*Inputs!$B$8^2)*$B$2+Inputs!$B$8*SQRT($B$2)*MC_Shocks!AI380)</f>
        <v>559.677266059612</v>
      </c>
      <c r="AL383" s="0" t="n">
        <f aca="false">AK383*EXP((Inputs!$B$6-Inputs!$B$7-0.5*Inputs!$B$8^2)*$B$2+Inputs!$B$8*SQRT($B$2)*MC_Shocks!AJ380)</f>
        <v>558.991302240105</v>
      </c>
      <c r="AM383" s="0" t="n">
        <f aca="false">AL383*EXP((Inputs!$B$6-Inputs!$B$7-0.5*Inputs!$B$8^2)*$B$2+Inputs!$B$8*SQRT($B$2)*MC_Shocks!AK380)</f>
        <v>569.771993017059</v>
      </c>
      <c r="AN383" s="0" t="n">
        <f aca="false">AM383*EXP((Inputs!$B$6-Inputs!$B$7-0.5*Inputs!$B$8^2)*$B$2+Inputs!$B$8*SQRT($B$2)*MC_Shocks!AL380)</f>
        <v>572.903288139335</v>
      </c>
      <c r="AO383" s="0" t="n">
        <f aca="false">AN383*EXP((Inputs!$B$6-Inputs!$B$7-0.5*Inputs!$B$8^2)*$B$2+Inputs!$B$8*SQRT($B$2)*MC_Shocks!AM380)</f>
        <v>575.145830353032</v>
      </c>
      <c r="AP383" s="0" t="n">
        <f aca="false">AO383*EXP((Inputs!$B$6-Inputs!$B$7-0.5*Inputs!$B$8^2)*$B$2+Inputs!$B$8*SQRT($B$2)*MC_Shocks!AN380)</f>
        <v>583.819231582279</v>
      </c>
      <c r="AQ383" s="0" t="n">
        <f aca="false">AP383*EXP((Inputs!$B$6-Inputs!$B$7-0.5*Inputs!$B$8^2)*$B$2+Inputs!$B$8*SQRT($B$2)*MC_Shocks!AO380)</f>
        <v>589.259970284338</v>
      </c>
      <c r="AR383" s="0" t="n">
        <f aca="false">AQ383*EXP((Inputs!$B$6-Inputs!$B$7-0.5*Inputs!$B$8^2)*$B$2+Inputs!$B$8*SQRT($B$2)*MC_Shocks!AP380)</f>
        <v>598.649142707192</v>
      </c>
      <c r="AS383" s="0" t="n">
        <f aca="false">AR383*EXP((Inputs!$B$6-Inputs!$B$7-0.5*Inputs!$B$8^2)*$B$2+Inputs!$B$8*SQRT($B$2)*MC_Shocks!AQ380)</f>
        <v>598.887661623451</v>
      </c>
      <c r="AT383" s="0" t="n">
        <f aca="false">AS383*EXP((Inputs!$B$6-Inputs!$B$7-0.5*Inputs!$B$8^2)*$B$2+Inputs!$B$8*SQRT($B$2)*MC_Shocks!AR380)</f>
        <v>595.06647770741</v>
      </c>
      <c r="AU383" s="0" t="n">
        <f aca="false">AT383*EXP((Inputs!$B$6-Inputs!$B$7-0.5*Inputs!$B$8^2)*$B$2+Inputs!$B$8*SQRT($B$2)*MC_Shocks!AS380)</f>
        <v>589.920307173148</v>
      </c>
      <c r="AV383" s="0" t="n">
        <f aca="false">AU383*EXP((Inputs!$B$6-Inputs!$B$7-0.5*Inputs!$B$8^2)*$B$2+Inputs!$B$8*SQRT($B$2)*MC_Shocks!AT380)</f>
        <v>588.037848457085</v>
      </c>
      <c r="AW383" s="0" t="n">
        <f aca="false">AV383*EXP((Inputs!$B$6-Inputs!$B$7-0.5*Inputs!$B$8^2)*$B$2+Inputs!$B$8*SQRT($B$2)*MC_Shocks!AU380)</f>
        <v>592.605091707283</v>
      </c>
      <c r="AX383" s="0" t="n">
        <f aca="false">AW383*EXP((Inputs!$B$6-Inputs!$B$7-0.5*Inputs!$B$8^2)*$B$2+Inputs!$B$8*SQRT($B$2)*MC_Shocks!AV380)</f>
        <v>601.814677049721</v>
      </c>
      <c r="AY383" s="0" t="n">
        <f aca="false">AX383*EXP((Inputs!$B$6-Inputs!$B$7-0.5*Inputs!$B$8^2)*$B$2+Inputs!$B$8*SQRT($B$2)*MC_Shocks!AW380)</f>
        <v>610.318560413854</v>
      </c>
      <c r="AZ383" s="0" t="n">
        <f aca="false">AY383*EXP((Inputs!$B$6-Inputs!$B$7-0.5*Inputs!$B$8^2)*$B$2+Inputs!$B$8*SQRT($B$2)*MC_Shocks!AX380)</f>
        <v>616.551692869522</v>
      </c>
      <c r="BA383" s="0" t="n">
        <f aca="false">AZ383*EXP((Inputs!$B$6-Inputs!$B$7-0.5*Inputs!$B$8^2)*$B$2+Inputs!$B$8*SQRT($B$2)*MC_Shocks!AY380)</f>
        <v>620.973113213689</v>
      </c>
      <c r="BB383" s="0" t="n">
        <f aca="false">BA383*EXP((Inputs!$B$6-Inputs!$B$7-0.5*Inputs!$B$8^2)*$B$2+Inputs!$B$8*SQRT($B$2)*MC_Shocks!AZ380)</f>
        <v>621.819210022095</v>
      </c>
      <c r="BC383" s="0" t="n">
        <f aca="false">BB383*EXP((Inputs!$B$6-Inputs!$B$7-0.5*Inputs!$B$8^2)*$B$2+Inputs!$B$8*SQRT($B$2)*MC_Shocks!BA380)</f>
        <v>626.901257542481</v>
      </c>
      <c r="BD383" s="0" t="n">
        <f aca="false">BC383*EXP((Inputs!$B$6-Inputs!$B$7-0.5*Inputs!$B$8^2)*$B$2+Inputs!$B$8*SQRT($B$2)*MC_Shocks!BB380)</f>
        <v>625.276711042869</v>
      </c>
      <c r="BE383" s="0" t="n">
        <f aca="false">BD383*EXP((Inputs!$B$6-Inputs!$B$7-0.5*Inputs!$B$8^2)*$B$2+Inputs!$B$8*SQRT($B$2)*MC_Shocks!BC380)</f>
        <v>626.489010935492</v>
      </c>
      <c r="BF383" s="0" t="n">
        <f aca="false">BE383*EXP((Inputs!$B$6-Inputs!$B$7-0.5*Inputs!$B$8^2)*$B$2+Inputs!$B$8*SQRT($B$2)*MC_Shocks!BD380)</f>
        <v>626.495694979945</v>
      </c>
      <c r="BG383" s="0" t="n">
        <f aca="false">BF383*EXP((Inputs!$B$6-Inputs!$B$7-0.5*Inputs!$B$8^2)*$B$2+Inputs!$B$8*SQRT($B$2)*MC_Shocks!BE380)</f>
        <v>620.912808662188</v>
      </c>
      <c r="BH383" s="0" t="n">
        <f aca="false">BG383*EXP((Inputs!$B$6-Inputs!$B$7-0.5*Inputs!$B$8^2)*$B$2+Inputs!$B$8*SQRT($B$2)*MC_Shocks!BF380)</f>
        <v>626.812672065321</v>
      </c>
      <c r="BI383" s="0" t="n">
        <f aca="false">BH383*EXP((Inputs!$B$6-Inputs!$B$7-0.5*Inputs!$B$8^2)*$B$2+Inputs!$B$8*SQRT($B$2)*MC_Shocks!BG380)</f>
        <v>624.793058176308</v>
      </c>
      <c r="BJ383" s="0" t="n">
        <f aca="false">BI383*EXP((Inputs!$B$6-Inputs!$B$7-0.5*Inputs!$B$8^2)*$B$2+Inputs!$B$8*SQRT($B$2)*MC_Shocks!BH380)</f>
        <v>624.921264363734</v>
      </c>
      <c r="BK383" s="0" t="n">
        <f aca="false">BJ383*EXP((Inputs!$B$6-Inputs!$B$7-0.5*Inputs!$B$8^2)*$B$2+Inputs!$B$8*SQRT($B$2)*MC_Shocks!BI380)</f>
        <v>626.635809731289</v>
      </c>
      <c r="BL383" s="0" t="n">
        <f aca="false">BK383*EXP((Inputs!$B$6-Inputs!$B$7-0.5*Inputs!$B$8^2)*$B$2+Inputs!$B$8*SQRT($B$2)*MC_Shocks!BJ380)</f>
        <v>622.309246477217</v>
      </c>
      <c r="BM383" s="0" t="n">
        <f aca="false">BL383*EXP((Inputs!$B$6-Inputs!$B$7-0.5*Inputs!$B$8^2)*$B$2+Inputs!$B$8*SQRT($B$2)*MC_Shocks!BK380)</f>
        <v>618.043159713494</v>
      </c>
      <c r="BN383" s="0" t="n">
        <f aca="false">AVERAGE(C383:BM383)</f>
        <v>587.412988723498</v>
      </c>
      <c r="BO383" s="0" t="n">
        <f aca="false">MAX(B383:BM383)</f>
        <v>626.901257542481</v>
      </c>
      <c r="BP383" s="0" t="n">
        <f aca="false">MAX(BM383-Inputs!$B$4,0)</f>
        <v>43.0431597134943</v>
      </c>
      <c r="BQ383" s="0" t="n">
        <f aca="false">MAX(Inputs!$B$4-BM383,0)</f>
        <v>0</v>
      </c>
      <c r="BR383" s="0" t="n">
        <f aca="false">MAX(BN383-Inputs!$B$4,0)</f>
        <v>12.4129887234981</v>
      </c>
      <c r="BS383" s="0" t="n">
        <f aca="false">IF(BO383&gt;=Inputs!$B$9,0,MAX(BM383-Inputs!$B$4,0))</f>
        <v>0</v>
      </c>
    </row>
    <row r="384" customFormat="false" ht="15" hidden="false" customHeight="false" outlineLevel="0" collapsed="false">
      <c r="A384" s="0" t="n">
        <v>380</v>
      </c>
      <c r="B384" s="0" t="n">
        <f aca="false">Inputs!$B$3</f>
        <v>574.788024902344</v>
      </c>
      <c r="C384" s="0" t="n">
        <f aca="false">B384*EXP((Inputs!$B$6-Inputs!$B$7-0.5*Inputs!$B$8^2)*$B$2+Inputs!$B$8*SQRT($B$2)*MC_Shocks!A381)</f>
        <v>579.174678903952</v>
      </c>
      <c r="D384" s="0" t="n">
        <f aca="false">C384*EXP((Inputs!$B$6-Inputs!$B$7-0.5*Inputs!$B$8^2)*$B$2+Inputs!$B$8*SQRT($B$2)*MC_Shocks!B381)</f>
        <v>580.066947308761</v>
      </c>
      <c r="E384" s="0" t="n">
        <f aca="false">D384*EXP((Inputs!$B$6-Inputs!$B$7-0.5*Inputs!$B$8^2)*$B$2+Inputs!$B$8*SQRT($B$2)*MC_Shocks!C381)</f>
        <v>578.828949363648</v>
      </c>
      <c r="F384" s="0" t="n">
        <f aca="false">E384*EXP((Inputs!$B$6-Inputs!$B$7-0.5*Inputs!$B$8^2)*$B$2+Inputs!$B$8*SQRT($B$2)*MC_Shocks!D381)</f>
        <v>580.138628293189</v>
      </c>
      <c r="G384" s="0" t="n">
        <f aca="false">F384*EXP((Inputs!$B$6-Inputs!$B$7-0.5*Inputs!$B$8^2)*$B$2+Inputs!$B$8*SQRT($B$2)*MC_Shocks!E381)</f>
        <v>577.506943438288</v>
      </c>
      <c r="H384" s="0" t="n">
        <f aca="false">G384*EXP((Inputs!$B$6-Inputs!$B$7-0.5*Inputs!$B$8^2)*$B$2+Inputs!$B$8*SQRT($B$2)*MC_Shocks!F381)</f>
        <v>576.27449903587</v>
      </c>
      <c r="I384" s="0" t="n">
        <f aca="false">H384*EXP((Inputs!$B$6-Inputs!$B$7-0.5*Inputs!$B$8^2)*$B$2+Inputs!$B$8*SQRT($B$2)*MC_Shocks!G381)</f>
        <v>568.011008050402</v>
      </c>
      <c r="J384" s="0" t="n">
        <f aca="false">I384*EXP((Inputs!$B$6-Inputs!$B$7-0.5*Inputs!$B$8^2)*$B$2+Inputs!$B$8*SQRT($B$2)*MC_Shocks!H381)</f>
        <v>575.002720042581</v>
      </c>
      <c r="K384" s="0" t="n">
        <f aca="false">J384*EXP((Inputs!$B$6-Inputs!$B$7-0.5*Inputs!$B$8^2)*$B$2+Inputs!$B$8*SQRT($B$2)*MC_Shocks!I381)</f>
        <v>575.615773916487</v>
      </c>
      <c r="L384" s="0" t="n">
        <f aca="false">K384*EXP((Inputs!$B$6-Inputs!$B$7-0.5*Inputs!$B$8^2)*$B$2+Inputs!$B$8*SQRT($B$2)*MC_Shocks!J381)</f>
        <v>579.833980257854</v>
      </c>
      <c r="M384" s="0" t="n">
        <f aca="false">L384*EXP((Inputs!$B$6-Inputs!$B$7-0.5*Inputs!$B$8^2)*$B$2+Inputs!$B$8*SQRT($B$2)*MC_Shocks!K381)</f>
        <v>577.116289891685</v>
      </c>
      <c r="N384" s="0" t="n">
        <f aca="false">M384*EXP((Inputs!$B$6-Inputs!$B$7-0.5*Inputs!$B$8^2)*$B$2+Inputs!$B$8*SQRT($B$2)*MC_Shocks!L381)</f>
        <v>584.62293139437</v>
      </c>
      <c r="O384" s="0" t="n">
        <f aca="false">N384*EXP((Inputs!$B$6-Inputs!$B$7-0.5*Inputs!$B$8^2)*$B$2+Inputs!$B$8*SQRT($B$2)*MC_Shocks!M381)</f>
        <v>583.074007126508</v>
      </c>
      <c r="P384" s="0" t="n">
        <f aca="false">O384*EXP((Inputs!$B$6-Inputs!$B$7-0.5*Inputs!$B$8^2)*$B$2+Inputs!$B$8*SQRT($B$2)*MC_Shocks!N381)</f>
        <v>586.050871668376</v>
      </c>
      <c r="Q384" s="0" t="n">
        <f aca="false">P384*EXP((Inputs!$B$6-Inputs!$B$7-0.5*Inputs!$B$8^2)*$B$2+Inputs!$B$8*SQRT($B$2)*MC_Shocks!O381)</f>
        <v>589.529642400408</v>
      </c>
      <c r="R384" s="0" t="n">
        <f aca="false">Q384*EXP((Inputs!$B$6-Inputs!$B$7-0.5*Inputs!$B$8^2)*$B$2+Inputs!$B$8*SQRT($B$2)*MC_Shocks!P381)</f>
        <v>596.389718937732</v>
      </c>
      <c r="S384" s="0" t="n">
        <f aca="false">R384*EXP((Inputs!$B$6-Inputs!$B$7-0.5*Inputs!$B$8^2)*$B$2+Inputs!$B$8*SQRT($B$2)*MC_Shocks!Q381)</f>
        <v>598.650587332455</v>
      </c>
      <c r="T384" s="0" t="n">
        <f aca="false">S384*EXP((Inputs!$B$6-Inputs!$B$7-0.5*Inputs!$B$8^2)*$B$2+Inputs!$B$8*SQRT($B$2)*MC_Shocks!R381)</f>
        <v>593.578296439253</v>
      </c>
      <c r="U384" s="0" t="n">
        <f aca="false">T384*EXP((Inputs!$B$6-Inputs!$B$7-0.5*Inputs!$B$8^2)*$B$2+Inputs!$B$8*SQRT($B$2)*MC_Shocks!S381)</f>
        <v>593.752922321778</v>
      </c>
      <c r="V384" s="0" t="n">
        <f aca="false">U384*EXP((Inputs!$B$6-Inputs!$B$7-0.5*Inputs!$B$8^2)*$B$2+Inputs!$B$8*SQRT($B$2)*MC_Shocks!T381)</f>
        <v>590.859490609724</v>
      </c>
      <c r="W384" s="0" t="n">
        <f aca="false">V384*EXP((Inputs!$B$6-Inputs!$B$7-0.5*Inputs!$B$8^2)*$B$2+Inputs!$B$8*SQRT($B$2)*MC_Shocks!U381)</f>
        <v>583.163171496477</v>
      </c>
      <c r="X384" s="0" t="n">
        <f aca="false">W384*EXP((Inputs!$B$6-Inputs!$B$7-0.5*Inputs!$B$8^2)*$B$2+Inputs!$B$8*SQRT($B$2)*MC_Shocks!V381)</f>
        <v>581.999154302472</v>
      </c>
      <c r="Y384" s="0" t="n">
        <f aca="false">X384*EXP((Inputs!$B$6-Inputs!$B$7-0.5*Inputs!$B$8^2)*$B$2+Inputs!$B$8*SQRT($B$2)*MC_Shocks!W381)</f>
        <v>584.639990861733</v>
      </c>
      <c r="Z384" s="0" t="n">
        <f aca="false">Y384*EXP((Inputs!$B$6-Inputs!$B$7-0.5*Inputs!$B$8^2)*$B$2+Inputs!$B$8*SQRT($B$2)*MC_Shocks!X381)</f>
        <v>582.531867258612</v>
      </c>
      <c r="AA384" s="0" t="n">
        <f aca="false">Z384*EXP((Inputs!$B$6-Inputs!$B$7-0.5*Inputs!$B$8^2)*$B$2+Inputs!$B$8*SQRT($B$2)*MC_Shocks!Y381)</f>
        <v>585.107797501795</v>
      </c>
      <c r="AB384" s="0" t="n">
        <f aca="false">AA384*EXP((Inputs!$B$6-Inputs!$B$7-0.5*Inputs!$B$8^2)*$B$2+Inputs!$B$8*SQRT($B$2)*MC_Shocks!Z381)</f>
        <v>587.509251231037</v>
      </c>
      <c r="AC384" s="0" t="n">
        <f aca="false">AB384*EXP((Inputs!$B$6-Inputs!$B$7-0.5*Inputs!$B$8^2)*$B$2+Inputs!$B$8*SQRT($B$2)*MC_Shocks!AA381)</f>
        <v>594.691968005443</v>
      </c>
      <c r="AD384" s="0" t="n">
        <f aca="false">AC384*EXP((Inputs!$B$6-Inputs!$B$7-0.5*Inputs!$B$8^2)*$B$2+Inputs!$B$8*SQRT($B$2)*MC_Shocks!AB381)</f>
        <v>590.393895623539</v>
      </c>
      <c r="AE384" s="0" t="n">
        <f aca="false">AD384*EXP((Inputs!$B$6-Inputs!$B$7-0.5*Inputs!$B$8^2)*$B$2+Inputs!$B$8*SQRT($B$2)*MC_Shocks!AC381)</f>
        <v>592.260401120635</v>
      </c>
      <c r="AF384" s="0" t="n">
        <f aca="false">AE384*EXP((Inputs!$B$6-Inputs!$B$7-0.5*Inputs!$B$8^2)*$B$2+Inputs!$B$8*SQRT($B$2)*MC_Shocks!AD381)</f>
        <v>591.461240835347</v>
      </c>
      <c r="AG384" s="0" t="n">
        <f aca="false">AF384*EXP((Inputs!$B$6-Inputs!$B$7-0.5*Inputs!$B$8^2)*$B$2+Inputs!$B$8*SQRT($B$2)*MC_Shocks!AE381)</f>
        <v>596.39829713048</v>
      </c>
      <c r="AH384" s="0" t="n">
        <f aca="false">AG384*EXP((Inputs!$B$6-Inputs!$B$7-0.5*Inputs!$B$8^2)*$B$2+Inputs!$B$8*SQRT($B$2)*MC_Shocks!AF381)</f>
        <v>594.395367511211</v>
      </c>
      <c r="AI384" s="0" t="n">
        <f aca="false">AH384*EXP((Inputs!$B$6-Inputs!$B$7-0.5*Inputs!$B$8^2)*$B$2+Inputs!$B$8*SQRT($B$2)*MC_Shocks!AG381)</f>
        <v>598.055451340898</v>
      </c>
      <c r="AJ384" s="0" t="n">
        <f aca="false">AI384*EXP((Inputs!$B$6-Inputs!$B$7-0.5*Inputs!$B$8^2)*$B$2+Inputs!$B$8*SQRT($B$2)*MC_Shocks!AH381)</f>
        <v>598.784624556363</v>
      </c>
      <c r="AK384" s="0" t="n">
        <f aca="false">AJ384*EXP((Inputs!$B$6-Inputs!$B$7-0.5*Inputs!$B$8^2)*$B$2+Inputs!$B$8*SQRT($B$2)*MC_Shocks!AI381)</f>
        <v>594.685410089618</v>
      </c>
      <c r="AL384" s="0" t="n">
        <f aca="false">AK384*EXP((Inputs!$B$6-Inputs!$B$7-0.5*Inputs!$B$8^2)*$B$2+Inputs!$B$8*SQRT($B$2)*MC_Shocks!AJ381)</f>
        <v>591.022334740226</v>
      </c>
      <c r="AM384" s="0" t="n">
        <f aca="false">AL384*EXP((Inputs!$B$6-Inputs!$B$7-0.5*Inputs!$B$8^2)*$B$2+Inputs!$B$8*SQRT($B$2)*MC_Shocks!AK381)</f>
        <v>591.181395180369</v>
      </c>
      <c r="AN384" s="0" t="n">
        <f aca="false">AM384*EXP((Inputs!$B$6-Inputs!$B$7-0.5*Inputs!$B$8^2)*$B$2+Inputs!$B$8*SQRT($B$2)*MC_Shocks!AL381)</f>
        <v>599.588593037088</v>
      </c>
      <c r="AO384" s="0" t="n">
        <f aca="false">AN384*EXP((Inputs!$B$6-Inputs!$B$7-0.5*Inputs!$B$8^2)*$B$2+Inputs!$B$8*SQRT($B$2)*MC_Shocks!AM381)</f>
        <v>585.57614159174</v>
      </c>
      <c r="AP384" s="0" t="n">
        <f aca="false">AO384*EXP((Inputs!$B$6-Inputs!$B$7-0.5*Inputs!$B$8^2)*$B$2+Inputs!$B$8*SQRT($B$2)*MC_Shocks!AN381)</f>
        <v>577.576393420214</v>
      </c>
      <c r="AQ384" s="0" t="n">
        <f aca="false">AP384*EXP((Inputs!$B$6-Inputs!$B$7-0.5*Inputs!$B$8^2)*$B$2+Inputs!$B$8*SQRT($B$2)*MC_Shocks!AO381)</f>
        <v>574.328822131723</v>
      </c>
      <c r="AR384" s="0" t="n">
        <f aca="false">AQ384*EXP((Inputs!$B$6-Inputs!$B$7-0.5*Inputs!$B$8^2)*$B$2+Inputs!$B$8*SQRT($B$2)*MC_Shocks!AP381)</f>
        <v>577.825290309334</v>
      </c>
      <c r="AS384" s="0" t="n">
        <f aca="false">AR384*EXP((Inputs!$B$6-Inputs!$B$7-0.5*Inputs!$B$8^2)*$B$2+Inputs!$B$8*SQRT($B$2)*MC_Shocks!AQ381)</f>
        <v>578.400772822639</v>
      </c>
      <c r="AT384" s="0" t="n">
        <f aca="false">AS384*EXP((Inputs!$B$6-Inputs!$B$7-0.5*Inputs!$B$8^2)*$B$2+Inputs!$B$8*SQRT($B$2)*MC_Shocks!AR381)</f>
        <v>580.954399629466</v>
      </c>
      <c r="AU384" s="0" t="n">
        <f aca="false">AT384*EXP((Inputs!$B$6-Inputs!$B$7-0.5*Inputs!$B$8^2)*$B$2+Inputs!$B$8*SQRT($B$2)*MC_Shocks!AS381)</f>
        <v>575.213039484546</v>
      </c>
      <c r="AV384" s="0" t="n">
        <f aca="false">AU384*EXP((Inputs!$B$6-Inputs!$B$7-0.5*Inputs!$B$8^2)*$B$2+Inputs!$B$8*SQRT($B$2)*MC_Shocks!AT381)</f>
        <v>574.070595914216</v>
      </c>
      <c r="AW384" s="0" t="n">
        <f aca="false">AV384*EXP((Inputs!$B$6-Inputs!$B$7-0.5*Inputs!$B$8^2)*$B$2+Inputs!$B$8*SQRT($B$2)*MC_Shocks!AU381)</f>
        <v>577.707362471935</v>
      </c>
      <c r="AX384" s="0" t="n">
        <f aca="false">AW384*EXP((Inputs!$B$6-Inputs!$B$7-0.5*Inputs!$B$8^2)*$B$2+Inputs!$B$8*SQRT($B$2)*MC_Shocks!AV381)</f>
        <v>579.923533879521</v>
      </c>
      <c r="AY384" s="0" t="n">
        <f aca="false">AX384*EXP((Inputs!$B$6-Inputs!$B$7-0.5*Inputs!$B$8^2)*$B$2+Inputs!$B$8*SQRT($B$2)*MC_Shocks!AW381)</f>
        <v>574.842587609399</v>
      </c>
      <c r="AZ384" s="0" t="n">
        <f aca="false">AY384*EXP((Inputs!$B$6-Inputs!$B$7-0.5*Inputs!$B$8^2)*$B$2+Inputs!$B$8*SQRT($B$2)*MC_Shocks!AX381)</f>
        <v>567.64547298626</v>
      </c>
      <c r="BA384" s="0" t="n">
        <f aca="false">AZ384*EXP((Inputs!$B$6-Inputs!$B$7-0.5*Inputs!$B$8^2)*$B$2+Inputs!$B$8*SQRT($B$2)*MC_Shocks!AY381)</f>
        <v>560.857683437039</v>
      </c>
      <c r="BB384" s="0" t="n">
        <f aca="false">BA384*EXP((Inputs!$B$6-Inputs!$B$7-0.5*Inputs!$B$8^2)*$B$2+Inputs!$B$8*SQRT($B$2)*MC_Shocks!AZ381)</f>
        <v>557.552133244803</v>
      </c>
      <c r="BC384" s="0" t="n">
        <f aca="false">BB384*EXP((Inputs!$B$6-Inputs!$B$7-0.5*Inputs!$B$8^2)*$B$2+Inputs!$B$8*SQRT($B$2)*MC_Shocks!BA381)</f>
        <v>558.723323969636</v>
      </c>
      <c r="BD384" s="0" t="n">
        <f aca="false">BC384*EXP((Inputs!$B$6-Inputs!$B$7-0.5*Inputs!$B$8^2)*$B$2+Inputs!$B$8*SQRT($B$2)*MC_Shocks!BB381)</f>
        <v>573.331184325812</v>
      </c>
      <c r="BE384" s="0" t="n">
        <f aca="false">BD384*EXP((Inputs!$B$6-Inputs!$B$7-0.5*Inputs!$B$8^2)*$B$2+Inputs!$B$8*SQRT($B$2)*MC_Shocks!BC381)</f>
        <v>572.035184988282</v>
      </c>
      <c r="BF384" s="0" t="n">
        <f aca="false">BE384*EXP((Inputs!$B$6-Inputs!$B$7-0.5*Inputs!$B$8^2)*$B$2+Inputs!$B$8*SQRT($B$2)*MC_Shocks!BD381)</f>
        <v>572.097445933432</v>
      </c>
      <c r="BG384" s="0" t="n">
        <f aca="false">BF384*EXP((Inputs!$B$6-Inputs!$B$7-0.5*Inputs!$B$8^2)*$B$2+Inputs!$B$8*SQRT($B$2)*MC_Shocks!BE381)</f>
        <v>571.516407352703</v>
      </c>
      <c r="BH384" s="0" t="n">
        <f aca="false">BG384*EXP((Inputs!$B$6-Inputs!$B$7-0.5*Inputs!$B$8^2)*$B$2+Inputs!$B$8*SQRT($B$2)*MC_Shocks!BF381)</f>
        <v>571.325988191553</v>
      </c>
      <c r="BI384" s="0" t="n">
        <f aca="false">BH384*EXP((Inputs!$B$6-Inputs!$B$7-0.5*Inputs!$B$8^2)*$B$2+Inputs!$B$8*SQRT($B$2)*MC_Shocks!BG381)</f>
        <v>577.423212370673</v>
      </c>
      <c r="BJ384" s="0" t="n">
        <f aca="false">BI384*EXP((Inputs!$B$6-Inputs!$B$7-0.5*Inputs!$B$8^2)*$B$2+Inputs!$B$8*SQRT($B$2)*MC_Shocks!BH381)</f>
        <v>574.929770655337</v>
      </c>
      <c r="BK384" s="0" t="n">
        <f aca="false">BJ384*EXP((Inputs!$B$6-Inputs!$B$7-0.5*Inputs!$B$8^2)*$B$2+Inputs!$B$8*SQRT($B$2)*MC_Shocks!BI381)</f>
        <v>572.107479934738</v>
      </c>
      <c r="BL384" s="0" t="n">
        <f aca="false">BK384*EXP((Inputs!$B$6-Inputs!$B$7-0.5*Inputs!$B$8^2)*$B$2+Inputs!$B$8*SQRT($B$2)*MC_Shocks!BJ381)</f>
        <v>569.072724194357</v>
      </c>
      <c r="BM384" s="0" t="n">
        <f aca="false">BL384*EXP((Inputs!$B$6-Inputs!$B$7-0.5*Inputs!$B$8^2)*$B$2+Inputs!$B$8*SQRT($B$2)*MC_Shocks!BK381)</f>
        <v>564.868751411982</v>
      </c>
      <c r="BN384" s="0" t="n">
        <f aca="false">AVERAGE(C384:BM384)</f>
        <v>581.299282552667</v>
      </c>
      <c r="BO384" s="0" t="n">
        <f aca="false">MAX(B384:BM384)</f>
        <v>599.588593037088</v>
      </c>
      <c r="BP384" s="0" t="n">
        <f aca="false">MAX(BM384-Inputs!$B$4,0)</f>
        <v>0</v>
      </c>
      <c r="BQ384" s="0" t="n">
        <f aca="false">MAX(Inputs!$B$4-BM384,0)</f>
        <v>10.1312485880184</v>
      </c>
      <c r="BR384" s="0" t="n">
        <f aca="false">MAX(BN384-Inputs!$B$4,0)</f>
        <v>6.29928255266668</v>
      </c>
      <c r="BS384" s="0" t="n">
        <f aca="false">IF(BO384&gt;=Inputs!$B$9,0,MAX(BM384-Inputs!$B$4,0))</f>
        <v>0</v>
      </c>
    </row>
    <row r="385" customFormat="false" ht="15" hidden="false" customHeight="false" outlineLevel="0" collapsed="false">
      <c r="A385" s="0" t="n">
        <v>381</v>
      </c>
      <c r="B385" s="0" t="n">
        <f aca="false">Inputs!$B$3</f>
        <v>574.788024902344</v>
      </c>
      <c r="C385" s="0" t="n">
        <f aca="false">B385*EXP((Inputs!$B$6-Inputs!$B$7-0.5*Inputs!$B$8^2)*$B$2+Inputs!$B$8*SQRT($B$2)*MC_Shocks!A382)</f>
        <v>572.09423829337</v>
      </c>
      <c r="D385" s="0" t="n">
        <f aca="false">C385*EXP((Inputs!$B$6-Inputs!$B$7-0.5*Inputs!$B$8^2)*$B$2+Inputs!$B$8*SQRT($B$2)*MC_Shocks!B382)</f>
        <v>574.012288776912</v>
      </c>
      <c r="E385" s="0" t="n">
        <f aca="false">D385*EXP((Inputs!$B$6-Inputs!$B$7-0.5*Inputs!$B$8^2)*$B$2+Inputs!$B$8*SQRT($B$2)*MC_Shocks!C382)</f>
        <v>574.3891215654</v>
      </c>
      <c r="F385" s="0" t="n">
        <f aca="false">E385*EXP((Inputs!$B$6-Inputs!$B$7-0.5*Inputs!$B$8^2)*$B$2+Inputs!$B$8*SQRT($B$2)*MC_Shocks!D382)</f>
        <v>574.028195661864</v>
      </c>
      <c r="G385" s="0" t="n">
        <f aca="false">F385*EXP((Inputs!$B$6-Inputs!$B$7-0.5*Inputs!$B$8^2)*$B$2+Inputs!$B$8*SQRT($B$2)*MC_Shocks!E382)</f>
        <v>573.592072546154</v>
      </c>
      <c r="H385" s="0" t="n">
        <f aca="false">G385*EXP((Inputs!$B$6-Inputs!$B$7-0.5*Inputs!$B$8^2)*$B$2+Inputs!$B$8*SQRT($B$2)*MC_Shocks!F382)</f>
        <v>569.121517540004</v>
      </c>
      <c r="I385" s="0" t="n">
        <f aca="false">H385*EXP((Inputs!$B$6-Inputs!$B$7-0.5*Inputs!$B$8^2)*$B$2+Inputs!$B$8*SQRT($B$2)*MC_Shocks!G382)</f>
        <v>566.276289604725</v>
      </c>
      <c r="J385" s="0" t="n">
        <f aca="false">I385*EXP((Inputs!$B$6-Inputs!$B$7-0.5*Inputs!$B$8^2)*$B$2+Inputs!$B$8*SQRT($B$2)*MC_Shocks!H382)</f>
        <v>557.073365416255</v>
      </c>
      <c r="K385" s="0" t="n">
        <f aca="false">J385*EXP((Inputs!$B$6-Inputs!$B$7-0.5*Inputs!$B$8^2)*$B$2+Inputs!$B$8*SQRT($B$2)*MC_Shocks!I382)</f>
        <v>547.458928224771</v>
      </c>
      <c r="L385" s="0" t="n">
        <f aca="false">K385*EXP((Inputs!$B$6-Inputs!$B$7-0.5*Inputs!$B$8^2)*$B$2+Inputs!$B$8*SQRT($B$2)*MC_Shocks!J382)</f>
        <v>547.164732078593</v>
      </c>
      <c r="M385" s="0" t="n">
        <f aca="false">L385*EXP((Inputs!$B$6-Inputs!$B$7-0.5*Inputs!$B$8^2)*$B$2+Inputs!$B$8*SQRT($B$2)*MC_Shocks!K382)</f>
        <v>564.127493975434</v>
      </c>
      <c r="N385" s="0" t="n">
        <f aca="false">M385*EXP((Inputs!$B$6-Inputs!$B$7-0.5*Inputs!$B$8^2)*$B$2+Inputs!$B$8*SQRT($B$2)*MC_Shocks!L382)</f>
        <v>558.672181151712</v>
      </c>
      <c r="O385" s="0" t="n">
        <f aca="false">N385*EXP((Inputs!$B$6-Inputs!$B$7-0.5*Inputs!$B$8^2)*$B$2+Inputs!$B$8*SQRT($B$2)*MC_Shocks!M382)</f>
        <v>561.125156075707</v>
      </c>
      <c r="P385" s="0" t="n">
        <f aca="false">O385*EXP((Inputs!$B$6-Inputs!$B$7-0.5*Inputs!$B$8^2)*$B$2+Inputs!$B$8*SQRT($B$2)*MC_Shocks!N382)</f>
        <v>564.757504615259</v>
      </c>
      <c r="Q385" s="0" t="n">
        <f aca="false">P385*EXP((Inputs!$B$6-Inputs!$B$7-0.5*Inputs!$B$8^2)*$B$2+Inputs!$B$8*SQRT($B$2)*MC_Shocks!O382)</f>
        <v>566.598886509423</v>
      </c>
      <c r="R385" s="0" t="n">
        <f aca="false">Q385*EXP((Inputs!$B$6-Inputs!$B$7-0.5*Inputs!$B$8^2)*$B$2+Inputs!$B$8*SQRT($B$2)*MC_Shocks!P382)</f>
        <v>568.663659778561</v>
      </c>
      <c r="S385" s="0" t="n">
        <f aca="false">R385*EXP((Inputs!$B$6-Inputs!$B$7-0.5*Inputs!$B$8^2)*$B$2+Inputs!$B$8*SQRT($B$2)*MC_Shocks!Q382)</f>
        <v>565.961676734384</v>
      </c>
      <c r="T385" s="0" t="n">
        <f aca="false">S385*EXP((Inputs!$B$6-Inputs!$B$7-0.5*Inputs!$B$8^2)*$B$2+Inputs!$B$8*SQRT($B$2)*MC_Shocks!R382)</f>
        <v>573.060696033544</v>
      </c>
      <c r="U385" s="0" t="n">
        <f aca="false">T385*EXP((Inputs!$B$6-Inputs!$B$7-0.5*Inputs!$B$8^2)*$B$2+Inputs!$B$8*SQRT($B$2)*MC_Shocks!S382)</f>
        <v>578.035613719353</v>
      </c>
      <c r="V385" s="0" t="n">
        <f aca="false">U385*EXP((Inputs!$B$6-Inputs!$B$7-0.5*Inputs!$B$8^2)*$B$2+Inputs!$B$8*SQRT($B$2)*MC_Shocks!T382)</f>
        <v>576.518567514355</v>
      </c>
      <c r="W385" s="0" t="n">
        <f aca="false">V385*EXP((Inputs!$B$6-Inputs!$B$7-0.5*Inputs!$B$8^2)*$B$2+Inputs!$B$8*SQRT($B$2)*MC_Shocks!U382)</f>
        <v>573.730677661895</v>
      </c>
      <c r="X385" s="0" t="n">
        <f aca="false">W385*EXP((Inputs!$B$6-Inputs!$B$7-0.5*Inputs!$B$8^2)*$B$2+Inputs!$B$8*SQRT($B$2)*MC_Shocks!V382)</f>
        <v>570.872039965776</v>
      </c>
      <c r="Y385" s="0" t="n">
        <f aca="false">X385*EXP((Inputs!$B$6-Inputs!$B$7-0.5*Inputs!$B$8^2)*$B$2+Inputs!$B$8*SQRT($B$2)*MC_Shocks!W382)</f>
        <v>574.501634413012</v>
      </c>
      <c r="Z385" s="0" t="n">
        <f aca="false">Y385*EXP((Inputs!$B$6-Inputs!$B$7-0.5*Inputs!$B$8^2)*$B$2+Inputs!$B$8*SQRT($B$2)*MC_Shocks!X382)</f>
        <v>579.032040189352</v>
      </c>
      <c r="AA385" s="0" t="n">
        <f aca="false">Z385*EXP((Inputs!$B$6-Inputs!$B$7-0.5*Inputs!$B$8^2)*$B$2+Inputs!$B$8*SQRT($B$2)*MC_Shocks!Y382)</f>
        <v>581.41876040372</v>
      </c>
      <c r="AB385" s="0" t="n">
        <f aca="false">AA385*EXP((Inputs!$B$6-Inputs!$B$7-0.5*Inputs!$B$8^2)*$B$2+Inputs!$B$8*SQRT($B$2)*MC_Shocks!Z382)</f>
        <v>580.368172178955</v>
      </c>
      <c r="AC385" s="0" t="n">
        <f aca="false">AB385*EXP((Inputs!$B$6-Inputs!$B$7-0.5*Inputs!$B$8^2)*$B$2+Inputs!$B$8*SQRT($B$2)*MC_Shocks!AA382)</f>
        <v>573.623223350871</v>
      </c>
      <c r="AD385" s="0" t="n">
        <f aca="false">AC385*EXP((Inputs!$B$6-Inputs!$B$7-0.5*Inputs!$B$8^2)*$B$2+Inputs!$B$8*SQRT($B$2)*MC_Shocks!AB382)</f>
        <v>583.071221385623</v>
      </c>
      <c r="AE385" s="0" t="n">
        <f aca="false">AD385*EXP((Inputs!$B$6-Inputs!$B$7-0.5*Inputs!$B$8^2)*$B$2+Inputs!$B$8*SQRT($B$2)*MC_Shocks!AC382)</f>
        <v>584.148191281537</v>
      </c>
      <c r="AF385" s="0" t="n">
        <f aca="false">AE385*EXP((Inputs!$B$6-Inputs!$B$7-0.5*Inputs!$B$8^2)*$B$2+Inputs!$B$8*SQRT($B$2)*MC_Shocks!AD382)</f>
        <v>590.412306033501</v>
      </c>
      <c r="AG385" s="0" t="n">
        <f aca="false">AF385*EXP((Inputs!$B$6-Inputs!$B$7-0.5*Inputs!$B$8^2)*$B$2+Inputs!$B$8*SQRT($B$2)*MC_Shocks!AE382)</f>
        <v>598.25831228663</v>
      </c>
      <c r="AH385" s="0" t="n">
        <f aca="false">AG385*EXP((Inputs!$B$6-Inputs!$B$7-0.5*Inputs!$B$8^2)*$B$2+Inputs!$B$8*SQRT($B$2)*MC_Shocks!AF382)</f>
        <v>593.742734953459</v>
      </c>
      <c r="AI385" s="0" t="n">
        <f aca="false">AH385*EXP((Inputs!$B$6-Inputs!$B$7-0.5*Inputs!$B$8^2)*$B$2+Inputs!$B$8*SQRT($B$2)*MC_Shocks!AG382)</f>
        <v>591.238779255787</v>
      </c>
      <c r="AJ385" s="0" t="n">
        <f aca="false">AI385*EXP((Inputs!$B$6-Inputs!$B$7-0.5*Inputs!$B$8^2)*$B$2+Inputs!$B$8*SQRT($B$2)*MC_Shocks!AH382)</f>
        <v>589.190140530449</v>
      </c>
      <c r="AK385" s="0" t="n">
        <f aca="false">AJ385*EXP((Inputs!$B$6-Inputs!$B$7-0.5*Inputs!$B$8^2)*$B$2+Inputs!$B$8*SQRT($B$2)*MC_Shocks!AI382)</f>
        <v>584.956108645182</v>
      </c>
      <c r="AL385" s="0" t="n">
        <f aca="false">AK385*EXP((Inputs!$B$6-Inputs!$B$7-0.5*Inputs!$B$8^2)*$B$2+Inputs!$B$8*SQRT($B$2)*MC_Shocks!AJ382)</f>
        <v>587.24184428569</v>
      </c>
      <c r="AM385" s="0" t="n">
        <f aca="false">AL385*EXP((Inputs!$B$6-Inputs!$B$7-0.5*Inputs!$B$8^2)*$B$2+Inputs!$B$8*SQRT($B$2)*MC_Shocks!AK382)</f>
        <v>589.316363835255</v>
      </c>
      <c r="AN385" s="0" t="n">
        <f aca="false">AM385*EXP((Inputs!$B$6-Inputs!$B$7-0.5*Inputs!$B$8^2)*$B$2+Inputs!$B$8*SQRT($B$2)*MC_Shocks!AL382)</f>
        <v>579.240736953438</v>
      </c>
      <c r="AO385" s="0" t="n">
        <f aca="false">AN385*EXP((Inputs!$B$6-Inputs!$B$7-0.5*Inputs!$B$8^2)*$B$2+Inputs!$B$8*SQRT($B$2)*MC_Shocks!AM382)</f>
        <v>580.429611018862</v>
      </c>
      <c r="AP385" s="0" t="n">
        <f aca="false">AO385*EXP((Inputs!$B$6-Inputs!$B$7-0.5*Inputs!$B$8^2)*$B$2+Inputs!$B$8*SQRT($B$2)*MC_Shocks!AN382)</f>
        <v>577.108962221701</v>
      </c>
      <c r="AQ385" s="0" t="n">
        <f aca="false">AP385*EXP((Inputs!$B$6-Inputs!$B$7-0.5*Inputs!$B$8^2)*$B$2+Inputs!$B$8*SQRT($B$2)*MC_Shocks!AO382)</f>
        <v>577.13418428145</v>
      </c>
      <c r="AR385" s="0" t="n">
        <f aca="false">AQ385*EXP((Inputs!$B$6-Inputs!$B$7-0.5*Inputs!$B$8^2)*$B$2+Inputs!$B$8*SQRT($B$2)*MC_Shocks!AP382)</f>
        <v>585.713806267827</v>
      </c>
      <c r="AS385" s="0" t="n">
        <f aca="false">AR385*EXP((Inputs!$B$6-Inputs!$B$7-0.5*Inputs!$B$8^2)*$B$2+Inputs!$B$8*SQRT($B$2)*MC_Shocks!AQ382)</f>
        <v>595.347682304623</v>
      </c>
      <c r="AT385" s="0" t="n">
        <f aca="false">AS385*EXP((Inputs!$B$6-Inputs!$B$7-0.5*Inputs!$B$8^2)*$B$2+Inputs!$B$8*SQRT($B$2)*MC_Shocks!AR382)</f>
        <v>598.144857856698</v>
      </c>
      <c r="AU385" s="0" t="n">
        <f aca="false">AT385*EXP((Inputs!$B$6-Inputs!$B$7-0.5*Inputs!$B$8^2)*$B$2+Inputs!$B$8*SQRT($B$2)*MC_Shocks!AS382)</f>
        <v>593.210481500628</v>
      </c>
      <c r="AV385" s="0" t="n">
        <f aca="false">AU385*EXP((Inputs!$B$6-Inputs!$B$7-0.5*Inputs!$B$8^2)*$B$2+Inputs!$B$8*SQRT($B$2)*MC_Shocks!AT382)</f>
        <v>589.568032410203</v>
      </c>
      <c r="AW385" s="0" t="n">
        <f aca="false">AV385*EXP((Inputs!$B$6-Inputs!$B$7-0.5*Inputs!$B$8^2)*$B$2+Inputs!$B$8*SQRT($B$2)*MC_Shocks!AU382)</f>
        <v>585.363551362697</v>
      </c>
      <c r="AX385" s="0" t="n">
        <f aca="false">AW385*EXP((Inputs!$B$6-Inputs!$B$7-0.5*Inputs!$B$8^2)*$B$2+Inputs!$B$8*SQRT($B$2)*MC_Shocks!AV382)</f>
        <v>590.02070887334</v>
      </c>
      <c r="AY385" s="0" t="n">
        <f aca="false">AX385*EXP((Inputs!$B$6-Inputs!$B$7-0.5*Inputs!$B$8^2)*$B$2+Inputs!$B$8*SQRT($B$2)*MC_Shocks!AW382)</f>
        <v>582.560655929945</v>
      </c>
      <c r="AZ385" s="0" t="n">
        <f aca="false">AY385*EXP((Inputs!$B$6-Inputs!$B$7-0.5*Inputs!$B$8^2)*$B$2+Inputs!$B$8*SQRT($B$2)*MC_Shocks!AX382)</f>
        <v>587.092330127213</v>
      </c>
      <c r="BA385" s="0" t="n">
        <f aca="false">AZ385*EXP((Inputs!$B$6-Inputs!$B$7-0.5*Inputs!$B$8^2)*$B$2+Inputs!$B$8*SQRT($B$2)*MC_Shocks!AY382)</f>
        <v>586.157250447835</v>
      </c>
      <c r="BB385" s="0" t="n">
        <f aca="false">BA385*EXP((Inputs!$B$6-Inputs!$B$7-0.5*Inputs!$B$8^2)*$B$2+Inputs!$B$8*SQRT($B$2)*MC_Shocks!AZ382)</f>
        <v>586.26068820888</v>
      </c>
      <c r="BC385" s="0" t="n">
        <f aca="false">BB385*EXP((Inputs!$B$6-Inputs!$B$7-0.5*Inputs!$B$8^2)*$B$2+Inputs!$B$8*SQRT($B$2)*MC_Shocks!BA382)</f>
        <v>587.125275174694</v>
      </c>
      <c r="BD385" s="0" t="n">
        <f aca="false">BC385*EXP((Inputs!$B$6-Inputs!$B$7-0.5*Inputs!$B$8^2)*$B$2+Inputs!$B$8*SQRT($B$2)*MC_Shocks!BB382)</f>
        <v>580.978378307219</v>
      </c>
      <c r="BE385" s="0" t="n">
        <f aca="false">BD385*EXP((Inputs!$B$6-Inputs!$B$7-0.5*Inputs!$B$8^2)*$B$2+Inputs!$B$8*SQRT($B$2)*MC_Shocks!BC382)</f>
        <v>584.292365551675</v>
      </c>
      <c r="BF385" s="0" t="n">
        <f aca="false">BE385*EXP((Inputs!$B$6-Inputs!$B$7-0.5*Inputs!$B$8^2)*$B$2+Inputs!$B$8*SQRT($B$2)*MC_Shocks!BD382)</f>
        <v>590.637331671561</v>
      </c>
      <c r="BG385" s="0" t="n">
        <f aca="false">BF385*EXP((Inputs!$B$6-Inputs!$B$7-0.5*Inputs!$B$8^2)*$B$2+Inputs!$B$8*SQRT($B$2)*MC_Shocks!BE382)</f>
        <v>590.599357454016</v>
      </c>
      <c r="BH385" s="0" t="n">
        <f aca="false">BG385*EXP((Inputs!$B$6-Inputs!$B$7-0.5*Inputs!$B$8^2)*$B$2+Inputs!$B$8*SQRT($B$2)*MC_Shocks!BF382)</f>
        <v>592.531489808258</v>
      </c>
      <c r="BI385" s="0" t="n">
        <f aca="false">BH385*EXP((Inputs!$B$6-Inputs!$B$7-0.5*Inputs!$B$8^2)*$B$2+Inputs!$B$8*SQRT($B$2)*MC_Shocks!BG382)</f>
        <v>576.921206363037</v>
      </c>
      <c r="BJ385" s="0" t="n">
        <f aca="false">BI385*EXP((Inputs!$B$6-Inputs!$B$7-0.5*Inputs!$B$8^2)*$B$2+Inputs!$B$8*SQRT($B$2)*MC_Shocks!BH382)</f>
        <v>573.887463257626</v>
      </c>
      <c r="BK385" s="0" t="n">
        <f aca="false">BJ385*EXP((Inputs!$B$6-Inputs!$B$7-0.5*Inputs!$B$8^2)*$B$2+Inputs!$B$8*SQRT($B$2)*MC_Shocks!BI382)</f>
        <v>575.808379335376</v>
      </c>
      <c r="BL385" s="0" t="n">
        <f aca="false">BK385*EXP((Inputs!$B$6-Inputs!$B$7-0.5*Inputs!$B$8^2)*$B$2+Inputs!$B$8*SQRT($B$2)*MC_Shocks!BJ382)</f>
        <v>580.707594322414</v>
      </c>
      <c r="BM385" s="0" t="n">
        <f aca="false">BL385*EXP((Inputs!$B$6-Inputs!$B$7-0.5*Inputs!$B$8^2)*$B$2+Inputs!$B$8*SQRT($B$2)*MC_Shocks!BK382)</f>
        <v>589.490103852214</v>
      </c>
      <c r="BN385" s="0" t="n">
        <f aca="false">AVERAGE(C385:BM385)</f>
        <v>578.955352719618</v>
      </c>
      <c r="BO385" s="0" t="n">
        <f aca="false">MAX(B385:BM385)</f>
        <v>598.25831228663</v>
      </c>
      <c r="BP385" s="0" t="n">
        <f aca="false">MAX(BM385-Inputs!$B$4,0)</f>
        <v>14.4901038522141</v>
      </c>
      <c r="BQ385" s="0" t="n">
        <f aca="false">MAX(Inputs!$B$4-BM385,0)</f>
        <v>0</v>
      </c>
      <c r="BR385" s="0" t="n">
        <f aca="false">MAX(BN385-Inputs!$B$4,0)</f>
        <v>3.95535271961751</v>
      </c>
      <c r="BS385" s="0" t="n">
        <f aca="false">IF(BO385&gt;=Inputs!$B$9,0,MAX(BM385-Inputs!$B$4,0))</f>
        <v>14.4901038522141</v>
      </c>
    </row>
    <row r="386" customFormat="false" ht="15" hidden="false" customHeight="false" outlineLevel="0" collapsed="false">
      <c r="A386" s="0" t="n">
        <v>382</v>
      </c>
      <c r="B386" s="0" t="n">
        <f aca="false">Inputs!$B$3</f>
        <v>574.788024902344</v>
      </c>
      <c r="C386" s="0" t="n">
        <f aca="false">B386*EXP((Inputs!$B$6-Inputs!$B$7-0.5*Inputs!$B$8^2)*$B$2+Inputs!$B$8*SQRT($B$2)*MC_Shocks!A383)</f>
        <v>579.536514532514</v>
      </c>
      <c r="D386" s="0" t="n">
        <f aca="false">C386*EXP((Inputs!$B$6-Inputs!$B$7-0.5*Inputs!$B$8^2)*$B$2+Inputs!$B$8*SQRT($B$2)*MC_Shocks!B383)</f>
        <v>579.062936526599</v>
      </c>
      <c r="E386" s="0" t="n">
        <f aca="false">D386*EXP((Inputs!$B$6-Inputs!$B$7-0.5*Inputs!$B$8^2)*$B$2+Inputs!$B$8*SQRT($B$2)*MC_Shocks!C383)</f>
        <v>572.597230272706</v>
      </c>
      <c r="F386" s="0" t="n">
        <f aca="false">E386*EXP((Inputs!$B$6-Inputs!$B$7-0.5*Inputs!$B$8^2)*$B$2+Inputs!$B$8*SQRT($B$2)*MC_Shocks!D383)</f>
        <v>567.578216938157</v>
      </c>
      <c r="G386" s="0" t="n">
        <f aca="false">F386*EXP((Inputs!$B$6-Inputs!$B$7-0.5*Inputs!$B$8^2)*$B$2+Inputs!$B$8*SQRT($B$2)*MC_Shocks!E383)</f>
        <v>566.601080519172</v>
      </c>
      <c r="H386" s="0" t="n">
        <f aca="false">G386*EXP((Inputs!$B$6-Inputs!$B$7-0.5*Inputs!$B$8^2)*$B$2+Inputs!$B$8*SQRT($B$2)*MC_Shocks!F383)</f>
        <v>568.109111858845</v>
      </c>
      <c r="I386" s="0" t="n">
        <f aca="false">H386*EXP((Inputs!$B$6-Inputs!$B$7-0.5*Inputs!$B$8^2)*$B$2+Inputs!$B$8*SQRT($B$2)*MC_Shocks!G383)</f>
        <v>566.952399325579</v>
      </c>
      <c r="J386" s="0" t="n">
        <f aca="false">I386*EXP((Inputs!$B$6-Inputs!$B$7-0.5*Inputs!$B$8^2)*$B$2+Inputs!$B$8*SQRT($B$2)*MC_Shocks!H383)</f>
        <v>569.343538969391</v>
      </c>
      <c r="K386" s="0" t="n">
        <f aca="false">J386*EXP((Inputs!$B$6-Inputs!$B$7-0.5*Inputs!$B$8^2)*$B$2+Inputs!$B$8*SQRT($B$2)*MC_Shocks!I383)</f>
        <v>561.688049823625</v>
      </c>
      <c r="L386" s="0" t="n">
        <f aca="false">K386*EXP((Inputs!$B$6-Inputs!$B$7-0.5*Inputs!$B$8^2)*$B$2+Inputs!$B$8*SQRT($B$2)*MC_Shocks!J383)</f>
        <v>562.584750529947</v>
      </c>
      <c r="M386" s="0" t="n">
        <f aca="false">L386*EXP((Inputs!$B$6-Inputs!$B$7-0.5*Inputs!$B$8^2)*$B$2+Inputs!$B$8*SQRT($B$2)*MC_Shocks!K383)</f>
        <v>563.02331137089</v>
      </c>
      <c r="N386" s="0" t="n">
        <f aca="false">M386*EXP((Inputs!$B$6-Inputs!$B$7-0.5*Inputs!$B$8^2)*$B$2+Inputs!$B$8*SQRT($B$2)*MC_Shocks!L383)</f>
        <v>573.061702102074</v>
      </c>
      <c r="O386" s="0" t="n">
        <f aca="false">N386*EXP((Inputs!$B$6-Inputs!$B$7-0.5*Inputs!$B$8^2)*$B$2+Inputs!$B$8*SQRT($B$2)*MC_Shocks!M383)</f>
        <v>574.004994899166</v>
      </c>
      <c r="P386" s="0" t="n">
        <f aca="false">O386*EXP((Inputs!$B$6-Inputs!$B$7-0.5*Inputs!$B$8^2)*$B$2+Inputs!$B$8*SQRT($B$2)*MC_Shocks!N383)</f>
        <v>570.262413747838</v>
      </c>
      <c r="Q386" s="0" t="n">
        <f aca="false">P386*EXP((Inputs!$B$6-Inputs!$B$7-0.5*Inputs!$B$8^2)*$B$2+Inputs!$B$8*SQRT($B$2)*MC_Shocks!O383)</f>
        <v>575.167417416574</v>
      </c>
      <c r="R386" s="0" t="n">
        <f aca="false">Q386*EXP((Inputs!$B$6-Inputs!$B$7-0.5*Inputs!$B$8^2)*$B$2+Inputs!$B$8*SQRT($B$2)*MC_Shocks!P383)</f>
        <v>578.657590598614</v>
      </c>
      <c r="S386" s="0" t="n">
        <f aca="false">R386*EXP((Inputs!$B$6-Inputs!$B$7-0.5*Inputs!$B$8^2)*$B$2+Inputs!$B$8*SQRT($B$2)*MC_Shocks!Q383)</f>
        <v>575.08433759655</v>
      </c>
      <c r="T386" s="0" t="n">
        <f aca="false">S386*EXP((Inputs!$B$6-Inputs!$B$7-0.5*Inputs!$B$8^2)*$B$2+Inputs!$B$8*SQRT($B$2)*MC_Shocks!R383)</f>
        <v>581.91552780857</v>
      </c>
      <c r="U386" s="0" t="n">
        <f aca="false">T386*EXP((Inputs!$B$6-Inputs!$B$7-0.5*Inputs!$B$8^2)*$B$2+Inputs!$B$8*SQRT($B$2)*MC_Shocks!S383)</f>
        <v>577.107252954956</v>
      </c>
      <c r="V386" s="0" t="n">
        <f aca="false">U386*EXP((Inputs!$B$6-Inputs!$B$7-0.5*Inputs!$B$8^2)*$B$2+Inputs!$B$8*SQRT($B$2)*MC_Shocks!T383)</f>
        <v>579.603317384116</v>
      </c>
      <c r="W386" s="0" t="n">
        <f aca="false">V386*EXP((Inputs!$B$6-Inputs!$B$7-0.5*Inputs!$B$8^2)*$B$2+Inputs!$B$8*SQRT($B$2)*MC_Shocks!U383)</f>
        <v>581.447543096137</v>
      </c>
      <c r="X386" s="0" t="n">
        <f aca="false">W386*EXP((Inputs!$B$6-Inputs!$B$7-0.5*Inputs!$B$8^2)*$B$2+Inputs!$B$8*SQRT($B$2)*MC_Shocks!V383)</f>
        <v>586.710064086983</v>
      </c>
      <c r="Y386" s="0" t="n">
        <f aca="false">X386*EXP((Inputs!$B$6-Inputs!$B$7-0.5*Inputs!$B$8^2)*$B$2+Inputs!$B$8*SQRT($B$2)*MC_Shocks!W383)</f>
        <v>585.008320955707</v>
      </c>
      <c r="Z386" s="0" t="n">
        <f aca="false">Y386*EXP((Inputs!$B$6-Inputs!$B$7-0.5*Inputs!$B$8^2)*$B$2+Inputs!$B$8*SQRT($B$2)*MC_Shocks!X383)</f>
        <v>573.757211424247</v>
      </c>
      <c r="AA386" s="0" t="n">
        <f aca="false">Z386*EXP((Inputs!$B$6-Inputs!$B$7-0.5*Inputs!$B$8^2)*$B$2+Inputs!$B$8*SQRT($B$2)*MC_Shocks!Y383)</f>
        <v>570.264946260664</v>
      </c>
      <c r="AB386" s="0" t="n">
        <f aca="false">AA386*EXP((Inputs!$B$6-Inputs!$B$7-0.5*Inputs!$B$8^2)*$B$2+Inputs!$B$8*SQRT($B$2)*MC_Shocks!Z383)</f>
        <v>574.242476364409</v>
      </c>
      <c r="AC386" s="0" t="n">
        <f aca="false">AB386*EXP((Inputs!$B$6-Inputs!$B$7-0.5*Inputs!$B$8^2)*$B$2+Inputs!$B$8*SQRT($B$2)*MC_Shocks!AA383)</f>
        <v>569.146137739163</v>
      </c>
      <c r="AD386" s="0" t="n">
        <f aca="false">AC386*EXP((Inputs!$B$6-Inputs!$B$7-0.5*Inputs!$B$8^2)*$B$2+Inputs!$B$8*SQRT($B$2)*MC_Shocks!AB383)</f>
        <v>570.631571686576</v>
      </c>
      <c r="AE386" s="0" t="n">
        <f aca="false">AD386*EXP((Inputs!$B$6-Inputs!$B$7-0.5*Inputs!$B$8^2)*$B$2+Inputs!$B$8*SQRT($B$2)*MC_Shocks!AC383)</f>
        <v>564.496599648059</v>
      </c>
      <c r="AF386" s="0" t="n">
        <f aca="false">AE386*EXP((Inputs!$B$6-Inputs!$B$7-0.5*Inputs!$B$8^2)*$B$2+Inputs!$B$8*SQRT($B$2)*MC_Shocks!AD383)</f>
        <v>560.948642626654</v>
      </c>
      <c r="AG386" s="0" t="n">
        <f aca="false">AF386*EXP((Inputs!$B$6-Inputs!$B$7-0.5*Inputs!$B$8^2)*$B$2+Inputs!$B$8*SQRT($B$2)*MC_Shocks!AE383)</f>
        <v>574.253829432861</v>
      </c>
      <c r="AH386" s="0" t="n">
        <f aca="false">AG386*EXP((Inputs!$B$6-Inputs!$B$7-0.5*Inputs!$B$8^2)*$B$2+Inputs!$B$8*SQRT($B$2)*MC_Shocks!AF383)</f>
        <v>578.900817007525</v>
      </c>
      <c r="AI386" s="0" t="n">
        <f aca="false">AH386*EXP((Inputs!$B$6-Inputs!$B$7-0.5*Inputs!$B$8^2)*$B$2+Inputs!$B$8*SQRT($B$2)*MC_Shocks!AG383)</f>
        <v>574.634231344265</v>
      </c>
      <c r="AJ386" s="0" t="n">
        <f aca="false">AI386*EXP((Inputs!$B$6-Inputs!$B$7-0.5*Inputs!$B$8^2)*$B$2+Inputs!$B$8*SQRT($B$2)*MC_Shocks!AH383)</f>
        <v>573.997450963577</v>
      </c>
      <c r="AK386" s="0" t="n">
        <f aca="false">AJ386*EXP((Inputs!$B$6-Inputs!$B$7-0.5*Inputs!$B$8^2)*$B$2+Inputs!$B$8*SQRT($B$2)*MC_Shocks!AI383)</f>
        <v>578.732692035334</v>
      </c>
      <c r="AL386" s="0" t="n">
        <f aca="false">AK386*EXP((Inputs!$B$6-Inputs!$B$7-0.5*Inputs!$B$8^2)*$B$2+Inputs!$B$8*SQRT($B$2)*MC_Shocks!AJ383)</f>
        <v>581.703732714726</v>
      </c>
      <c r="AM386" s="0" t="n">
        <f aca="false">AL386*EXP((Inputs!$B$6-Inputs!$B$7-0.5*Inputs!$B$8^2)*$B$2+Inputs!$B$8*SQRT($B$2)*MC_Shocks!AK383)</f>
        <v>590.622872571734</v>
      </c>
      <c r="AN386" s="0" t="n">
        <f aca="false">AM386*EXP((Inputs!$B$6-Inputs!$B$7-0.5*Inputs!$B$8^2)*$B$2+Inputs!$B$8*SQRT($B$2)*MC_Shocks!AL383)</f>
        <v>591.092834713736</v>
      </c>
      <c r="AO386" s="0" t="n">
        <f aca="false">AN386*EXP((Inputs!$B$6-Inputs!$B$7-0.5*Inputs!$B$8^2)*$B$2+Inputs!$B$8*SQRT($B$2)*MC_Shocks!AM383)</f>
        <v>580.871811456454</v>
      </c>
      <c r="AP386" s="0" t="n">
        <f aca="false">AO386*EXP((Inputs!$B$6-Inputs!$B$7-0.5*Inputs!$B$8^2)*$B$2+Inputs!$B$8*SQRT($B$2)*MC_Shocks!AN383)</f>
        <v>577.22891487566</v>
      </c>
      <c r="AQ386" s="0" t="n">
        <f aca="false">AP386*EXP((Inputs!$B$6-Inputs!$B$7-0.5*Inputs!$B$8^2)*$B$2+Inputs!$B$8*SQRT($B$2)*MC_Shocks!AO383)</f>
        <v>567.338856557422</v>
      </c>
      <c r="AR386" s="0" t="n">
        <f aca="false">AQ386*EXP((Inputs!$B$6-Inputs!$B$7-0.5*Inputs!$B$8^2)*$B$2+Inputs!$B$8*SQRT($B$2)*MC_Shocks!AP383)</f>
        <v>563.434484752885</v>
      </c>
      <c r="AS386" s="0" t="n">
        <f aca="false">AR386*EXP((Inputs!$B$6-Inputs!$B$7-0.5*Inputs!$B$8^2)*$B$2+Inputs!$B$8*SQRT($B$2)*MC_Shocks!AQ383)</f>
        <v>558.913340970192</v>
      </c>
      <c r="AT386" s="0" t="n">
        <f aca="false">AS386*EXP((Inputs!$B$6-Inputs!$B$7-0.5*Inputs!$B$8^2)*$B$2+Inputs!$B$8*SQRT($B$2)*MC_Shocks!AR383)</f>
        <v>550.280679573729</v>
      </c>
      <c r="AU386" s="0" t="n">
        <f aca="false">AT386*EXP((Inputs!$B$6-Inputs!$B$7-0.5*Inputs!$B$8^2)*$B$2+Inputs!$B$8*SQRT($B$2)*MC_Shocks!AS383)</f>
        <v>548.688007462316</v>
      </c>
      <c r="AV386" s="0" t="n">
        <f aca="false">AU386*EXP((Inputs!$B$6-Inputs!$B$7-0.5*Inputs!$B$8^2)*$B$2+Inputs!$B$8*SQRT($B$2)*MC_Shocks!AT383)</f>
        <v>549.555397041007</v>
      </c>
      <c r="AW386" s="0" t="n">
        <f aca="false">AV386*EXP((Inputs!$B$6-Inputs!$B$7-0.5*Inputs!$B$8^2)*$B$2+Inputs!$B$8*SQRT($B$2)*MC_Shocks!AU383)</f>
        <v>545.123229475326</v>
      </c>
      <c r="AX386" s="0" t="n">
        <f aca="false">AW386*EXP((Inputs!$B$6-Inputs!$B$7-0.5*Inputs!$B$8^2)*$B$2+Inputs!$B$8*SQRT($B$2)*MC_Shocks!AV383)</f>
        <v>538.923131774503</v>
      </c>
      <c r="AY386" s="0" t="n">
        <f aca="false">AX386*EXP((Inputs!$B$6-Inputs!$B$7-0.5*Inputs!$B$8^2)*$B$2+Inputs!$B$8*SQRT($B$2)*MC_Shocks!AW383)</f>
        <v>541.030046745115</v>
      </c>
      <c r="AZ386" s="0" t="n">
        <f aca="false">AY386*EXP((Inputs!$B$6-Inputs!$B$7-0.5*Inputs!$B$8^2)*$B$2+Inputs!$B$8*SQRT($B$2)*MC_Shocks!AX383)</f>
        <v>544.187209989835</v>
      </c>
      <c r="BA386" s="0" t="n">
        <f aca="false">AZ386*EXP((Inputs!$B$6-Inputs!$B$7-0.5*Inputs!$B$8^2)*$B$2+Inputs!$B$8*SQRT($B$2)*MC_Shocks!AY383)</f>
        <v>543.639374165736</v>
      </c>
      <c r="BB386" s="0" t="n">
        <f aca="false">BA386*EXP((Inputs!$B$6-Inputs!$B$7-0.5*Inputs!$B$8^2)*$B$2+Inputs!$B$8*SQRT($B$2)*MC_Shocks!AZ383)</f>
        <v>540.116140559268</v>
      </c>
      <c r="BC386" s="0" t="n">
        <f aca="false">BB386*EXP((Inputs!$B$6-Inputs!$B$7-0.5*Inputs!$B$8^2)*$B$2+Inputs!$B$8*SQRT($B$2)*MC_Shocks!BA383)</f>
        <v>536.75797474258</v>
      </c>
      <c r="BD386" s="0" t="n">
        <f aca="false">BC386*EXP((Inputs!$B$6-Inputs!$B$7-0.5*Inputs!$B$8^2)*$B$2+Inputs!$B$8*SQRT($B$2)*MC_Shocks!BB383)</f>
        <v>542.907788997318</v>
      </c>
      <c r="BE386" s="0" t="n">
        <f aca="false">BD386*EXP((Inputs!$B$6-Inputs!$B$7-0.5*Inputs!$B$8^2)*$B$2+Inputs!$B$8*SQRT($B$2)*MC_Shocks!BC383)</f>
        <v>534.787311472754</v>
      </c>
      <c r="BF386" s="0" t="n">
        <f aca="false">BE386*EXP((Inputs!$B$6-Inputs!$B$7-0.5*Inputs!$B$8^2)*$B$2+Inputs!$B$8*SQRT($B$2)*MC_Shocks!BD383)</f>
        <v>537.565053952047</v>
      </c>
      <c r="BG386" s="0" t="n">
        <f aca="false">BF386*EXP((Inputs!$B$6-Inputs!$B$7-0.5*Inputs!$B$8^2)*$B$2+Inputs!$B$8*SQRT($B$2)*MC_Shocks!BE383)</f>
        <v>538.747424706961</v>
      </c>
      <c r="BH386" s="0" t="n">
        <f aca="false">BG386*EXP((Inputs!$B$6-Inputs!$B$7-0.5*Inputs!$B$8^2)*$B$2+Inputs!$B$8*SQRT($B$2)*MC_Shocks!BF383)</f>
        <v>542.670276995956</v>
      </c>
      <c r="BI386" s="0" t="n">
        <f aca="false">BH386*EXP((Inputs!$B$6-Inputs!$B$7-0.5*Inputs!$B$8^2)*$B$2+Inputs!$B$8*SQRT($B$2)*MC_Shocks!BG383)</f>
        <v>531.227571587724</v>
      </c>
      <c r="BJ386" s="0" t="n">
        <f aca="false">BI386*EXP((Inputs!$B$6-Inputs!$B$7-0.5*Inputs!$B$8^2)*$B$2+Inputs!$B$8*SQRT($B$2)*MC_Shocks!BH383)</f>
        <v>530.258430113331</v>
      </c>
      <c r="BK386" s="0" t="n">
        <f aca="false">BJ386*EXP((Inputs!$B$6-Inputs!$B$7-0.5*Inputs!$B$8^2)*$B$2+Inputs!$B$8*SQRT($B$2)*MC_Shocks!BI383)</f>
        <v>533.900542450118</v>
      </c>
      <c r="BL386" s="0" t="n">
        <f aca="false">BK386*EXP((Inputs!$B$6-Inputs!$B$7-0.5*Inputs!$B$8^2)*$B$2+Inputs!$B$8*SQRT($B$2)*MC_Shocks!BJ383)</f>
        <v>530.304000216682</v>
      </c>
      <c r="BM386" s="0" t="n">
        <f aca="false">BL386*EXP((Inputs!$B$6-Inputs!$B$7-0.5*Inputs!$B$8^2)*$B$2+Inputs!$B$8*SQRT($B$2)*MC_Shocks!BK383)</f>
        <v>527.127909182555</v>
      </c>
      <c r="BN386" s="0" t="n">
        <f aca="false">AVERAGE(C386:BM386)</f>
        <v>562.827279042313</v>
      </c>
      <c r="BO386" s="0" t="n">
        <f aca="false">MAX(B386:BM386)</f>
        <v>591.092834713736</v>
      </c>
      <c r="BP386" s="0" t="n">
        <f aca="false">MAX(BM386-Inputs!$B$4,0)</f>
        <v>0</v>
      </c>
      <c r="BQ386" s="0" t="n">
        <f aca="false">MAX(Inputs!$B$4-BM386,0)</f>
        <v>47.8720908174455</v>
      </c>
      <c r="BR386" s="0" t="n">
        <f aca="false">MAX(BN386-Inputs!$B$4,0)</f>
        <v>0</v>
      </c>
      <c r="BS386" s="0" t="n">
        <f aca="false">IF(BO386&gt;=Inputs!$B$9,0,MAX(BM386-Inputs!$B$4,0))</f>
        <v>0</v>
      </c>
    </row>
    <row r="387" customFormat="false" ht="15" hidden="false" customHeight="false" outlineLevel="0" collapsed="false">
      <c r="A387" s="0" t="n">
        <v>383</v>
      </c>
      <c r="B387" s="0" t="n">
        <f aca="false">Inputs!$B$3</f>
        <v>574.788024902344</v>
      </c>
      <c r="C387" s="0" t="n">
        <f aca="false">B387*EXP((Inputs!$B$6-Inputs!$B$7-0.5*Inputs!$B$8^2)*$B$2+Inputs!$B$8*SQRT($B$2)*MC_Shocks!A384)</f>
        <v>575.698956643617</v>
      </c>
      <c r="D387" s="0" t="n">
        <f aca="false">C387*EXP((Inputs!$B$6-Inputs!$B$7-0.5*Inputs!$B$8^2)*$B$2+Inputs!$B$8*SQRT($B$2)*MC_Shocks!B384)</f>
        <v>571.926625936294</v>
      </c>
      <c r="E387" s="0" t="n">
        <f aca="false">D387*EXP((Inputs!$B$6-Inputs!$B$7-0.5*Inputs!$B$8^2)*$B$2+Inputs!$B$8*SQRT($B$2)*MC_Shocks!C384)</f>
        <v>575.737624245578</v>
      </c>
      <c r="F387" s="0" t="n">
        <f aca="false">E387*EXP((Inputs!$B$6-Inputs!$B$7-0.5*Inputs!$B$8^2)*$B$2+Inputs!$B$8*SQRT($B$2)*MC_Shocks!D384)</f>
        <v>578.047862659498</v>
      </c>
      <c r="G387" s="0" t="n">
        <f aca="false">F387*EXP((Inputs!$B$6-Inputs!$B$7-0.5*Inputs!$B$8^2)*$B$2+Inputs!$B$8*SQRT($B$2)*MC_Shocks!E384)</f>
        <v>587.395272534993</v>
      </c>
      <c r="H387" s="0" t="n">
        <f aca="false">G387*EXP((Inputs!$B$6-Inputs!$B$7-0.5*Inputs!$B$8^2)*$B$2+Inputs!$B$8*SQRT($B$2)*MC_Shocks!F384)</f>
        <v>593.653105099909</v>
      </c>
      <c r="I387" s="0" t="n">
        <f aca="false">H387*EXP((Inputs!$B$6-Inputs!$B$7-0.5*Inputs!$B$8^2)*$B$2+Inputs!$B$8*SQRT($B$2)*MC_Shocks!G384)</f>
        <v>585.256149439204</v>
      </c>
      <c r="J387" s="0" t="n">
        <f aca="false">I387*EXP((Inputs!$B$6-Inputs!$B$7-0.5*Inputs!$B$8^2)*$B$2+Inputs!$B$8*SQRT($B$2)*MC_Shocks!H384)</f>
        <v>577.739197904542</v>
      </c>
      <c r="K387" s="0" t="n">
        <f aca="false">J387*EXP((Inputs!$B$6-Inputs!$B$7-0.5*Inputs!$B$8^2)*$B$2+Inputs!$B$8*SQRT($B$2)*MC_Shocks!I384)</f>
        <v>577.492226142059</v>
      </c>
      <c r="L387" s="0" t="n">
        <f aca="false">K387*EXP((Inputs!$B$6-Inputs!$B$7-0.5*Inputs!$B$8^2)*$B$2+Inputs!$B$8*SQRT($B$2)*MC_Shocks!J384)</f>
        <v>569.977757712747</v>
      </c>
      <c r="M387" s="0" t="n">
        <f aca="false">L387*EXP((Inputs!$B$6-Inputs!$B$7-0.5*Inputs!$B$8^2)*$B$2+Inputs!$B$8*SQRT($B$2)*MC_Shocks!K384)</f>
        <v>570.755847633611</v>
      </c>
      <c r="N387" s="0" t="n">
        <f aca="false">M387*EXP((Inputs!$B$6-Inputs!$B$7-0.5*Inputs!$B$8^2)*$B$2+Inputs!$B$8*SQRT($B$2)*MC_Shocks!L384)</f>
        <v>571.9129663267</v>
      </c>
      <c r="O387" s="0" t="n">
        <f aca="false">N387*EXP((Inputs!$B$6-Inputs!$B$7-0.5*Inputs!$B$8^2)*$B$2+Inputs!$B$8*SQRT($B$2)*MC_Shocks!M384)</f>
        <v>571.710562659779</v>
      </c>
      <c r="P387" s="0" t="n">
        <f aca="false">O387*EXP((Inputs!$B$6-Inputs!$B$7-0.5*Inputs!$B$8^2)*$B$2+Inputs!$B$8*SQRT($B$2)*MC_Shocks!N384)</f>
        <v>572.331391756273</v>
      </c>
      <c r="Q387" s="0" t="n">
        <f aca="false">P387*EXP((Inputs!$B$6-Inputs!$B$7-0.5*Inputs!$B$8^2)*$B$2+Inputs!$B$8*SQRT($B$2)*MC_Shocks!O384)</f>
        <v>573.36335984398</v>
      </c>
      <c r="R387" s="0" t="n">
        <f aca="false">Q387*EXP((Inputs!$B$6-Inputs!$B$7-0.5*Inputs!$B$8^2)*$B$2+Inputs!$B$8*SQRT($B$2)*MC_Shocks!P384)</f>
        <v>568.239762501542</v>
      </c>
      <c r="S387" s="0" t="n">
        <f aca="false">R387*EXP((Inputs!$B$6-Inputs!$B$7-0.5*Inputs!$B$8^2)*$B$2+Inputs!$B$8*SQRT($B$2)*MC_Shocks!Q384)</f>
        <v>567.616919772596</v>
      </c>
      <c r="T387" s="0" t="n">
        <f aca="false">S387*EXP((Inputs!$B$6-Inputs!$B$7-0.5*Inputs!$B$8^2)*$B$2+Inputs!$B$8*SQRT($B$2)*MC_Shocks!R384)</f>
        <v>564.470990105555</v>
      </c>
      <c r="U387" s="0" t="n">
        <f aca="false">T387*EXP((Inputs!$B$6-Inputs!$B$7-0.5*Inputs!$B$8^2)*$B$2+Inputs!$B$8*SQRT($B$2)*MC_Shocks!S384)</f>
        <v>559.924200376554</v>
      </c>
      <c r="V387" s="0" t="n">
        <f aca="false">U387*EXP((Inputs!$B$6-Inputs!$B$7-0.5*Inputs!$B$8^2)*$B$2+Inputs!$B$8*SQRT($B$2)*MC_Shocks!T384)</f>
        <v>558.255243288655</v>
      </c>
      <c r="W387" s="0" t="n">
        <f aca="false">V387*EXP((Inputs!$B$6-Inputs!$B$7-0.5*Inputs!$B$8^2)*$B$2+Inputs!$B$8*SQRT($B$2)*MC_Shocks!U384)</f>
        <v>562.621851398916</v>
      </c>
      <c r="X387" s="0" t="n">
        <f aca="false">W387*EXP((Inputs!$B$6-Inputs!$B$7-0.5*Inputs!$B$8^2)*$B$2+Inputs!$B$8*SQRT($B$2)*MC_Shocks!V384)</f>
        <v>568.746203656686</v>
      </c>
      <c r="Y387" s="0" t="n">
        <f aca="false">X387*EXP((Inputs!$B$6-Inputs!$B$7-0.5*Inputs!$B$8^2)*$B$2+Inputs!$B$8*SQRT($B$2)*MC_Shocks!W384)</f>
        <v>568.128912785209</v>
      </c>
      <c r="Z387" s="0" t="n">
        <f aca="false">Y387*EXP((Inputs!$B$6-Inputs!$B$7-0.5*Inputs!$B$8^2)*$B$2+Inputs!$B$8*SQRT($B$2)*MC_Shocks!X384)</f>
        <v>568.954945673679</v>
      </c>
      <c r="AA387" s="0" t="n">
        <f aca="false">Z387*EXP((Inputs!$B$6-Inputs!$B$7-0.5*Inputs!$B$8^2)*$B$2+Inputs!$B$8*SQRT($B$2)*MC_Shocks!Y384)</f>
        <v>568.614274940015</v>
      </c>
      <c r="AB387" s="0" t="n">
        <f aca="false">AA387*EXP((Inputs!$B$6-Inputs!$B$7-0.5*Inputs!$B$8^2)*$B$2+Inputs!$B$8*SQRT($B$2)*MC_Shocks!Z384)</f>
        <v>568.740341476362</v>
      </c>
      <c r="AC387" s="0" t="n">
        <f aca="false">AB387*EXP((Inputs!$B$6-Inputs!$B$7-0.5*Inputs!$B$8^2)*$B$2+Inputs!$B$8*SQRT($B$2)*MC_Shocks!AA384)</f>
        <v>557.254989925024</v>
      </c>
      <c r="AD387" s="0" t="n">
        <f aca="false">AC387*EXP((Inputs!$B$6-Inputs!$B$7-0.5*Inputs!$B$8^2)*$B$2+Inputs!$B$8*SQRT($B$2)*MC_Shocks!AB384)</f>
        <v>563.219758885759</v>
      </c>
      <c r="AE387" s="0" t="n">
        <f aca="false">AD387*EXP((Inputs!$B$6-Inputs!$B$7-0.5*Inputs!$B$8^2)*$B$2+Inputs!$B$8*SQRT($B$2)*MC_Shocks!AC384)</f>
        <v>572.2353634475</v>
      </c>
      <c r="AF387" s="0" t="n">
        <f aca="false">AE387*EXP((Inputs!$B$6-Inputs!$B$7-0.5*Inputs!$B$8^2)*$B$2+Inputs!$B$8*SQRT($B$2)*MC_Shocks!AD384)</f>
        <v>570.782357397062</v>
      </c>
      <c r="AG387" s="0" t="n">
        <f aca="false">AF387*EXP((Inputs!$B$6-Inputs!$B$7-0.5*Inputs!$B$8^2)*$B$2+Inputs!$B$8*SQRT($B$2)*MC_Shocks!AE384)</f>
        <v>572.543348075363</v>
      </c>
      <c r="AH387" s="0" t="n">
        <f aca="false">AG387*EXP((Inputs!$B$6-Inputs!$B$7-0.5*Inputs!$B$8^2)*$B$2+Inputs!$B$8*SQRT($B$2)*MC_Shocks!AF384)</f>
        <v>571.163451416086</v>
      </c>
      <c r="AI387" s="0" t="n">
        <f aca="false">AH387*EXP((Inputs!$B$6-Inputs!$B$7-0.5*Inputs!$B$8^2)*$B$2+Inputs!$B$8*SQRT($B$2)*MC_Shocks!AG384)</f>
        <v>568.577615015605</v>
      </c>
      <c r="AJ387" s="0" t="n">
        <f aca="false">AI387*EXP((Inputs!$B$6-Inputs!$B$7-0.5*Inputs!$B$8^2)*$B$2+Inputs!$B$8*SQRT($B$2)*MC_Shocks!AH384)</f>
        <v>562.868147880866</v>
      </c>
      <c r="AK387" s="0" t="n">
        <f aca="false">AJ387*EXP((Inputs!$B$6-Inputs!$B$7-0.5*Inputs!$B$8^2)*$B$2+Inputs!$B$8*SQRT($B$2)*MC_Shocks!AI384)</f>
        <v>569.692360357299</v>
      </c>
      <c r="AL387" s="0" t="n">
        <f aca="false">AK387*EXP((Inputs!$B$6-Inputs!$B$7-0.5*Inputs!$B$8^2)*$B$2+Inputs!$B$8*SQRT($B$2)*MC_Shocks!AJ384)</f>
        <v>572.267904094684</v>
      </c>
      <c r="AM387" s="0" t="n">
        <f aca="false">AL387*EXP((Inputs!$B$6-Inputs!$B$7-0.5*Inputs!$B$8^2)*$B$2+Inputs!$B$8*SQRT($B$2)*MC_Shocks!AK384)</f>
        <v>570.378529300342</v>
      </c>
      <c r="AN387" s="0" t="n">
        <f aca="false">AM387*EXP((Inputs!$B$6-Inputs!$B$7-0.5*Inputs!$B$8^2)*$B$2+Inputs!$B$8*SQRT($B$2)*MC_Shocks!AL384)</f>
        <v>566.956452250122</v>
      </c>
      <c r="AO387" s="0" t="n">
        <f aca="false">AN387*EXP((Inputs!$B$6-Inputs!$B$7-0.5*Inputs!$B$8^2)*$B$2+Inputs!$B$8*SQRT($B$2)*MC_Shocks!AM384)</f>
        <v>557.228993597873</v>
      </c>
      <c r="AP387" s="0" t="n">
        <f aca="false">AO387*EXP((Inputs!$B$6-Inputs!$B$7-0.5*Inputs!$B$8^2)*$B$2+Inputs!$B$8*SQRT($B$2)*MC_Shocks!AN384)</f>
        <v>553.072469252743</v>
      </c>
      <c r="AQ387" s="0" t="n">
        <f aca="false">AP387*EXP((Inputs!$B$6-Inputs!$B$7-0.5*Inputs!$B$8^2)*$B$2+Inputs!$B$8*SQRT($B$2)*MC_Shocks!AO384)</f>
        <v>553.373881513237</v>
      </c>
      <c r="AR387" s="0" t="n">
        <f aca="false">AQ387*EXP((Inputs!$B$6-Inputs!$B$7-0.5*Inputs!$B$8^2)*$B$2+Inputs!$B$8*SQRT($B$2)*MC_Shocks!AP384)</f>
        <v>557.349209012357</v>
      </c>
      <c r="AS387" s="0" t="n">
        <f aca="false">AR387*EXP((Inputs!$B$6-Inputs!$B$7-0.5*Inputs!$B$8^2)*$B$2+Inputs!$B$8*SQRT($B$2)*MC_Shocks!AQ384)</f>
        <v>559.902581360763</v>
      </c>
      <c r="AT387" s="0" t="n">
        <f aca="false">AS387*EXP((Inputs!$B$6-Inputs!$B$7-0.5*Inputs!$B$8^2)*$B$2+Inputs!$B$8*SQRT($B$2)*MC_Shocks!AR384)</f>
        <v>562.594445347224</v>
      </c>
      <c r="AU387" s="0" t="n">
        <f aca="false">AT387*EXP((Inputs!$B$6-Inputs!$B$7-0.5*Inputs!$B$8^2)*$B$2+Inputs!$B$8*SQRT($B$2)*MC_Shocks!AS384)</f>
        <v>559.730494313204</v>
      </c>
      <c r="AV387" s="0" t="n">
        <f aca="false">AU387*EXP((Inputs!$B$6-Inputs!$B$7-0.5*Inputs!$B$8^2)*$B$2+Inputs!$B$8*SQRT($B$2)*MC_Shocks!AT384)</f>
        <v>558.643198894288</v>
      </c>
      <c r="AW387" s="0" t="n">
        <f aca="false">AV387*EXP((Inputs!$B$6-Inputs!$B$7-0.5*Inputs!$B$8^2)*$B$2+Inputs!$B$8*SQRT($B$2)*MC_Shocks!AU384)</f>
        <v>564.593369960103</v>
      </c>
      <c r="AX387" s="0" t="n">
        <f aca="false">AW387*EXP((Inputs!$B$6-Inputs!$B$7-0.5*Inputs!$B$8^2)*$B$2+Inputs!$B$8*SQRT($B$2)*MC_Shocks!AV384)</f>
        <v>566.602551132596</v>
      </c>
      <c r="AY387" s="0" t="n">
        <f aca="false">AX387*EXP((Inputs!$B$6-Inputs!$B$7-0.5*Inputs!$B$8^2)*$B$2+Inputs!$B$8*SQRT($B$2)*MC_Shocks!AW384)</f>
        <v>562.724894787375</v>
      </c>
      <c r="AZ387" s="0" t="n">
        <f aca="false">AY387*EXP((Inputs!$B$6-Inputs!$B$7-0.5*Inputs!$B$8^2)*$B$2+Inputs!$B$8*SQRT($B$2)*MC_Shocks!AX384)</f>
        <v>561.21017065075</v>
      </c>
      <c r="BA387" s="0" t="n">
        <f aca="false">AZ387*EXP((Inputs!$B$6-Inputs!$B$7-0.5*Inputs!$B$8^2)*$B$2+Inputs!$B$8*SQRT($B$2)*MC_Shocks!AY384)</f>
        <v>558.736935092867</v>
      </c>
      <c r="BB387" s="0" t="n">
        <f aca="false">BA387*EXP((Inputs!$B$6-Inputs!$B$7-0.5*Inputs!$B$8^2)*$B$2+Inputs!$B$8*SQRT($B$2)*MC_Shocks!AZ384)</f>
        <v>557.094780540439</v>
      </c>
      <c r="BC387" s="0" t="n">
        <f aca="false">BB387*EXP((Inputs!$B$6-Inputs!$B$7-0.5*Inputs!$B$8^2)*$B$2+Inputs!$B$8*SQRT($B$2)*MC_Shocks!BA384)</f>
        <v>550.004964286535</v>
      </c>
      <c r="BD387" s="0" t="n">
        <f aca="false">BC387*EXP((Inputs!$B$6-Inputs!$B$7-0.5*Inputs!$B$8^2)*$B$2+Inputs!$B$8*SQRT($B$2)*MC_Shocks!BB384)</f>
        <v>549.027818508666</v>
      </c>
      <c r="BE387" s="0" t="n">
        <f aca="false">BD387*EXP((Inputs!$B$6-Inputs!$B$7-0.5*Inputs!$B$8^2)*$B$2+Inputs!$B$8*SQRT($B$2)*MC_Shocks!BC384)</f>
        <v>550.763635245504</v>
      </c>
      <c r="BF387" s="0" t="n">
        <f aca="false">BE387*EXP((Inputs!$B$6-Inputs!$B$7-0.5*Inputs!$B$8^2)*$B$2+Inputs!$B$8*SQRT($B$2)*MC_Shocks!BD384)</f>
        <v>554.831641842954</v>
      </c>
      <c r="BG387" s="0" t="n">
        <f aca="false">BF387*EXP((Inputs!$B$6-Inputs!$B$7-0.5*Inputs!$B$8^2)*$B$2+Inputs!$B$8*SQRT($B$2)*MC_Shocks!BE384)</f>
        <v>553.786318309017</v>
      </c>
      <c r="BH387" s="0" t="n">
        <f aca="false">BG387*EXP((Inputs!$B$6-Inputs!$B$7-0.5*Inputs!$B$8^2)*$B$2+Inputs!$B$8*SQRT($B$2)*MC_Shocks!BF384)</f>
        <v>564.666472538316</v>
      </c>
      <c r="BI387" s="0" t="n">
        <f aca="false">BH387*EXP((Inputs!$B$6-Inputs!$B$7-0.5*Inputs!$B$8^2)*$B$2+Inputs!$B$8*SQRT($B$2)*MC_Shocks!BG384)</f>
        <v>565.545938771873</v>
      </c>
      <c r="BJ387" s="0" t="n">
        <f aca="false">BI387*EXP((Inputs!$B$6-Inputs!$B$7-0.5*Inputs!$B$8^2)*$B$2+Inputs!$B$8*SQRT($B$2)*MC_Shocks!BH384)</f>
        <v>566.523620569694</v>
      </c>
      <c r="BK387" s="0" t="n">
        <f aca="false">BJ387*EXP((Inputs!$B$6-Inputs!$B$7-0.5*Inputs!$B$8^2)*$B$2+Inputs!$B$8*SQRT($B$2)*MC_Shocks!BI384)</f>
        <v>572.743170365948</v>
      </c>
      <c r="BL387" s="0" t="n">
        <f aca="false">BK387*EXP((Inputs!$B$6-Inputs!$B$7-0.5*Inputs!$B$8^2)*$B$2+Inputs!$B$8*SQRT($B$2)*MC_Shocks!BJ384)</f>
        <v>577.03078657761</v>
      </c>
      <c r="BM387" s="0" t="n">
        <f aca="false">BL387*EXP((Inputs!$B$6-Inputs!$B$7-0.5*Inputs!$B$8^2)*$B$2+Inputs!$B$8*SQRT($B$2)*MC_Shocks!BK384)</f>
        <v>573.390489691489</v>
      </c>
      <c r="BN387" s="0" t="n">
        <f aca="false">AVERAGE(C387:BM387)</f>
        <v>566.768661313074</v>
      </c>
      <c r="BO387" s="0" t="n">
        <f aca="false">MAX(B387:BM387)</f>
        <v>593.653105099909</v>
      </c>
      <c r="BP387" s="0" t="n">
        <f aca="false">MAX(BM387-Inputs!$B$4,0)</f>
        <v>0</v>
      </c>
      <c r="BQ387" s="0" t="n">
        <f aca="false">MAX(Inputs!$B$4-BM387,0)</f>
        <v>1.60951030851072</v>
      </c>
      <c r="BR387" s="0" t="n">
        <f aca="false">MAX(BN387-Inputs!$B$4,0)</f>
        <v>0</v>
      </c>
      <c r="BS387" s="0" t="n">
        <f aca="false">IF(BO387&gt;=Inputs!$B$9,0,MAX(BM387-Inputs!$B$4,0))</f>
        <v>0</v>
      </c>
    </row>
    <row r="388" customFormat="false" ht="15" hidden="false" customHeight="false" outlineLevel="0" collapsed="false">
      <c r="A388" s="0" t="n">
        <v>384</v>
      </c>
      <c r="B388" s="0" t="n">
        <f aca="false">Inputs!$B$3</f>
        <v>574.788024902344</v>
      </c>
      <c r="C388" s="0" t="n">
        <f aca="false">B388*EXP((Inputs!$B$6-Inputs!$B$7-0.5*Inputs!$B$8^2)*$B$2+Inputs!$B$8*SQRT($B$2)*MC_Shocks!A385)</f>
        <v>573.791116124154</v>
      </c>
      <c r="D388" s="0" t="n">
        <f aca="false">C388*EXP((Inputs!$B$6-Inputs!$B$7-0.5*Inputs!$B$8^2)*$B$2+Inputs!$B$8*SQRT($B$2)*MC_Shocks!B385)</f>
        <v>573.382059904366</v>
      </c>
      <c r="E388" s="0" t="n">
        <f aca="false">D388*EXP((Inputs!$B$6-Inputs!$B$7-0.5*Inputs!$B$8^2)*$B$2+Inputs!$B$8*SQRT($B$2)*MC_Shocks!C385)</f>
        <v>572.044251080242</v>
      </c>
      <c r="F388" s="0" t="n">
        <f aca="false">E388*EXP((Inputs!$B$6-Inputs!$B$7-0.5*Inputs!$B$8^2)*$B$2+Inputs!$B$8*SQRT($B$2)*MC_Shocks!D385)</f>
        <v>571.677983582819</v>
      </c>
      <c r="G388" s="0" t="n">
        <f aca="false">F388*EXP((Inputs!$B$6-Inputs!$B$7-0.5*Inputs!$B$8^2)*$B$2+Inputs!$B$8*SQRT($B$2)*MC_Shocks!E385)</f>
        <v>566.122572865591</v>
      </c>
      <c r="H388" s="0" t="n">
        <f aca="false">G388*EXP((Inputs!$B$6-Inputs!$B$7-0.5*Inputs!$B$8^2)*$B$2+Inputs!$B$8*SQRT($B$2)*MC_Shocks!F385)</f>
        <v>565.621871519782</v>
      </c>
      <c r="I388" s="0" t="n">
        <f aca="false">H388*EXP((Inputs!$B$6-Inputs!$B$7-0.5*Inputs!$B$8^2)*$B$2+Inputs!$B$8*SQRT($B$2)*MC_Shocks!G385)</f>
        <v>572.256924290481</v>
      </c>
      <c r="J388" s="0" t="n">
        <f aca="false">I388*EXP((Inputs!$B$6-Inputs!$B$7-0.5*Inputs!$B$8^2)*$B$2+Inputs!$B$8*SQRT($B$2)*MC_Shocks!H385)</f>
        <v>564.957568984794</v>
      </c>
      <c r="K388" s="0" t="n">
        <f aca="false">J388*EXP((Inputs!$B$6-Inputs!$B$7-0.5*Inputs!$B$8^2)*$B$2+Inputs!$B$8*SQRT($B$2)*MC_Shocks!I385)</f>
        <v>563.353356111084</v>
      </c>
      <c r="L388" s="0" t="n">
        <f aca="false">K388*EXP((Inputs!$B$6-Inputs!$B$7-0.5*Inputs!$B$8^2)*$B$2+Inputs!$B$8*SQRT($B$2)*MC_Shocks!J385)</f>
        <v>566.046322416705</v>
      </c>
      <c r="M388" s="0" t="n">
        <f aca="false">L388*EXP((Inputs!$B$6-Inputs!$B$7-0.5*Inputs!$B$8^2)*$B$2+Inputs!$B$8*SQRT($B$2)*MC_Shocks!K385)</f>
        <v>571.756631376582</v>
      </c>
      <c r="N388" s="0" t="n">
        <f aca="false">M388*EXP((Inputs!$B$6-Inputs!$B$7-0.5*Inputs!$B$8^2)*$B$2+Inputs!$B$8*SQRT($B$2)*MC_Shocks!L385)</f>
        <v>570.017457110749</v>
      </c>
      <c r="O388" s="0" t="n">
        <f aca="false">N388*EXP((Inputs!$B$6-Inputs!$B$7-0.5*Inputs!$B$8^2)*$B$2+Inputs!$B$8*SQRT($B$2)*MC_Shocks!M385)</f>
        <v>570.601367586994</v>
      </c>
      <c r="P388" s="0" t="n">
        <f aca="false">O388*EXP((Inputs!$B$6-Inputs!$B$7-0.5*Inputs!$B$8^2)*$B$2+Inputs!$B$8*SQRT($B$2)*MC_Shocks!N385)</f>
        <v>563.573363872414</v>
      </c>
      <c r="Q388" s="0" t="n">
        <f aca="false">P388*EXP((Inputs!$B$6-Inputs!$B$7-0.5*Inputs!$B$8^2)*$B$2+Inputs!$B$8*SQRT($B$2)*MC_Shocks!O385)</f>
        <v>565.175280997978</v>
      </c>
      <c r="R388" s="0" t="n">
        <f aca="false">Q388*EXP((Inputs!$B$6-Inputs!$B$7-0.5*Inputs!$B$8^2)*$B$2+Inputs!$B$8*SQRT($B$2)*MC_Shocks!P385)</f>
        <v>568.99585633496</v>
      </c>
      <c r="S388" s="0" t="n">
        <f aca="false">R388*EXP((Inputs!$B$6-Inputs!$B$7-0.5*Inputs!$B$8^2)*$B$2+Inputs!$B$8*SQRT($B$2)*MC_Shocks!Q385)</f>
        <v>565.02001935507</v>
      </c>
      <c r="T388" s="0" t="n">
        <f aca="false">S388*EXP((Inputs!$B$6-Inputs!$B$7-0.5*Inputs!$B$8^2)*$B$2+Inputs!$B$8*SQRT($B$2)*MC_Shocks!R385)</f>
        <v>560.940739116777</v>
      </c>
      <c r="U388" s="0" t="n">
        <f aca="false">T388*EXP((Inputs!$B$6-Inputs!$B$7-0.5*Inputs!$B$8^2)*$B$2+Inputs!$B$8*SQRT($B$2)*MC_Shocks!S385)</f>
        <v>560.2435996768</v>
      </c>
      <c r="V388" s="0" t="n">
        <f aca="false">U388*EXP((Inputs!$B$6-Inputs!$B$7-0.5*Inputs!$B$8^2)*$B$2+Inputs!$B$8*SQRT($B$2)*MC_Shocks!T385)</f>
        <v>557.298220900129</v>
      </c>
      <c r="W388" s="0" t="n">
        <f aca="false">V388*EXP((Inputs!$B$6-Inputs!$B$7-0.5*Inputs!$B$8^2)*$B$2+Inputs!$B$8*SQRT($B$2)*MC_Shocks!U385)</f>
        <v>557.517448380933</v>
      </c>
      <c r="X388" s="0" t="n">
        <f aca="false">W388*EXP((Inputs!$B$6-Inputs!$B$7-0.5*Inputs!$B$8^2)*$B$2+Inputs!$B$8*SQRT($B$2)*MC_Shocks!V385)</f>
        <v>556.536571414309</v>
      </c>
      <c r="Y388" s="0" t="n">
        <f aca="false">X388*EXP((Inputs!$B$6-Inputs!$B$7-0.5*Inputs!$B$8^2)*$B$2+Inputs!$B$8*SQRT($B$2)*MC_Shocks!W385)</f>
        <v>551.468867154698</v>
      </c>
      <c r="Z388" s="0" t="n">
        <f aca="false">Y388*EXP((Inputs!$B$6-Inputs!$B$7-0.5*Inputs!$B$8^2)*$B$2+Inputs!$B$8*SQRT($B$2)*MC_Shocks!X385)</f>
        <v>548.791774232553</v>
      </c>
      <c r="AA388" s="0" t="n">
        <f aca="false">Z388*EXP((Inputs!$B$6-Inputs!$B$7-0.5*Inputs!$B$8^2)*$B$2+Inputs!$B$8*SQRT($B$2)*MC_Shocks!Y385)</f>
        <v>549.581051205826</v>
      </c>
      <c r="AB388" s="0" t="n">
        <f aca="false">AA388*EXP((Inputs!$B$6-Inputs!$B$7-0.5*Inputs!$B$8^2)*$B$2+Inputs!$B$8*SQRT($B$2)*MC_Shocks!Z385)</f>
        <v>543.767818375971</v>
      </c>
      <c r="AC388" s="0" t="n">
        <f aca="false">AB388*EXP((Inputs!$B$6-Inputs!$B$7-0.5*Inputs!$B$8^2)*$B$2+Inputs!$B$8*SQRT($B$2)*MC_Shocks!AA385)</f>
        <v>554.117625388828</v>
      </c>
      <c r="AD388" s="0" t="n">
        <f aca="false">AC388*EXP((Inputs!$B$6-Inputs!$B$7-0.5*Inputs!$B$8^2)*$B$2+Inputs!$B$8*SQRT($B$2)*MC_Shocks!AB385)</f>
        <v>545.22158750729</v>
      </c>
      <c r="AE388" s="0" t="n">
        <f aca="false">AD388*EXP((Inputs!$B$6-Inputs!$B$7-0.5*Inputs!$B$8^2)*$B$2+Inputs!$B$8*SQRT($B$2)*MC_Shocks!AC385)</f>
        <v>552.70252607951</v>
      </c>
      <c r="AF388" s="0" t="n">
        <f aca="false">AE388*EXP((Inputs!$B$6-Inputs!$B$7-0.5*Inputs!$B$8^2)*$B$2+Inputs!$B$8*SQRT($B$2)*MC_Shocks!AD385)</f>
        <v>555.511304990245</v>
      </c>
      <c r="AG388" s="0" t="n">
        <f aca="false">AF388*EXP((Inputs!$B$6-Inputs!$B$7-0.5*Inputs!$B$8^2)*$B$2+Inputs!$B$8*SQRT($B$2)*MC_Shocks!AE385)</f>
        <v>555.74407127496</v>
      </c>
      <c r="AH388" s="0" t="n">
        <f aca="false">AG388*EXP((Inputs!$B$6-Inputs!$B$7-0.5*Inputs!$B$8^2)*$B$2+Inputs!$B$8*SQRT($B$2)*MC_Shocks!AF385)</f>
        <v>556.442720879141</v>
      </c>
      <c r="AI388" s="0" t="n">
        <f aca="false">AH388*EXP((Inputs!$B$6-Inputs!$B$7-0.5*Inputs!$B$8^2)*$B$2+Inputs!$B$8*SQRT($B$2)*MC_Shocks!AG385)</f>
        <v>552.069942778148</v>
      </c>
      <c r="AJ388" s="0" t="n">
        <f aca="false">AI388*EXP((Inputs!$B$6-Inputs!$B$7-0.5*Inputs!$B$8^2)*$B$2+Inputs!$B$8*SQRT($B$2)*MC_Shocks!AH385)</f>
        <v>556.774800635827</v>
      </c>
      <c r="AK388" s="0" t="n">
        <f aca="false">AJ388*EXP((Inputs!$B$6-Inputs!$B$7-0.5*Inputs!$B$8^2)*$B$2+Inputs!$B$8*SQRT($B$2)*MC_Shocks!AI385)</f>
        <v>555.676630505134</v>
      </c>
      <c r="AL388" s="0" t="n">
        <f aca="false">AK388*EXP((Inputs!$B$6-Inputs!$B$7-0.5*Inputs!$B$8^2)*$B$2+Inputs!$B$8*SQRT($B$2)*MC_Shocks!AJ385)</f>
        <v>558.283996369126</v>
      </c>
      <c r="AM388" s="0" t="n">
        <f aca="false">AL388*EXP((Inputs!$B$6-Inputs!$B$7-0.5*Inputs!$B$8^2)*$B$2+Inputs!$B$8*SQRT($B$2)*MC_Shocks!AK385)</f>
        <v>557.030932678734</v>
      </c>
      <c r="AN388" s="0" t="n">
        <f aca="false">AM388*EXP((Inputs!$B$6-Inputs!$B$7-0.5*Inputs!$B$8^2)*$B$2+Inputs!$B$8*SQRT($B$2)*MC_Shocks!AL385)</f>
        <v>557.369801607958</v>
      </c>
      <c r="AO388" s="0" t="n">
        <f aca="false">AN388*EXP((Inputs!$B$6-Inputs!$B$7-0.5*Inputs!$B$8^2)*$B$2+Inputs!$B$8*SQRT($B$2)*MC_Shocks!AM385)</f>
        <v>557.011568578476</v>
      </c>
      <c r="AP388" s="0" t="n">
        <f aca="false">AO388*EXP((Inputs!$B$6-Inputs!$B$7-0.5*Inputs!$B$8^2)*$B$2+Inputs!$B$8*SQRT($B$2)*MC_Shocks!AN385)</f>
        <v>559.499631488016</v>
      </c>
      <c r="AQ388" s="0" t="n">
        <f aca="false">AP388*EXP((Inputs!$B$6-Inputs!$B$7-0.5*Inputs!$B$8^2)*$B$2+Inputs!$B$8*SQRT($B$2)*MC_Shocks!AO385)</f>
        <v>561.821123833408</v>
      </c>
      <c r="AR388" s="0" t="n">
        <f aca="false">AQ388*EXP((Inputs!$B$6-Inputs!$B$7-0.5*Inputs!$B$8^2)*$B$2+Inputs!$B$8*SQRT($B$2)*MC_Shocks!AP385)</f>
        <v>560.595112473249</v>
      </c>
      <c r="AS388" s="0" t="n">
        <f aca="false">AR388*EXP((Inputs!$B$6-Inputs!$B$7-0.5*Inputs!$B$8^2)*$B$2+Inputs!$B$8*SQRT($B$2)*MC_Shocks!AQ385)</f>
        <v>556.466399000942</v>
      </c>
      <c r="AT388" s="0" t="n">
        <f aca="false">AS388*EXP((Inputs!$B$6-Inputs!$B$7-0.5*Inputs!$B$8^2)*$B$2+Inputs!$B$8*SQRT($B$2)*MC_Shocks!AR385)</f>
        <v>559.16647872575</v>
      </c>
      <c r="AU388" s="0" t="n">
        <f aca="false">AT388*EXP((Inputs!$B$6-Inputs!$B$7-0.5*Inputs!$B$8^2)*$B$2+Inputs!$B$8*SQRT($B$2)*MC_Shocks!AS385)</f>
        <v>563.086620090215</v>
      </c>
      <c r="AV388" s="0" t="n">
        <f aca="false">AU388*EXP((Inputs!$B$6-Inputs!$B$7-0.5*Inputs!$B$8^2)*$B$2+Inputs!$B$8*SQRT($B$2)*MC_Shocks!AT385)</f>
        <v>560.405844168892</v>
      </c>
      <c r="AW388" s="0" t="n">
        <f aca="false">AV388*EXP((Inputs!$B$6-Inputs!$B$7-0.5*Inputs!$B$8^2)*$B$2+Inputs!$B$8*SQRT($B$2)*MC_Shocks!AU385)</f>
        <v>560.603242562314</v>
      </c>
      <c r="AX388" s="0" t="n">
        <f aca="false">AW388*EXP((Inputs!$B$6-Inputs!$B$7-0.5*Inputs!$B$8^2)*$B$2+Inputs!$B$8*SQRT($B$2)*MC_Shocks!AV385)</f>
        <v>556.974490710143</v>
      </c>
      <c r="AY388" s="0" t="n">
        <f aca="false">AX388*EXP((Inputs!$B$6-Inputs!$B$7-0.5*Inputs!$B$8^2)*$B$2+Inputs!$B$8*SQRT($B$2)*MC_Shocks!AW385)</f>
        <v>561.044049976247</v>
      </c>
      <c r="AZ388" s="0" t="n">
        <f aca="false">AY388*EXP((Inputs!$B$6-Inputs!$B$7-0.5*Inputs!$B$8^2)*$B$2+Inputs!$B$8*SQRT($B$2)*MC_Shocks!AX385)</f>
        <v>569.073710786376</v>
      </c>
      <c r="BA388" s="0" t="n">
        <f aca="false">AZ388*EXP((Inputs!$B$6-Inputs!$B$7-0.5*Inputs!$B$8^2)*$B$2+Inputs!$B$8*SQRT($B$2)*MC_Shocks!AY385)</f>
        <v>571.538929186061</v>
      </c>
      <c r="BB388" s="0" t="n">
        <f aca="false">BA388*EXP((Inputs!$B$6-Inputs!$B$7-0.5*Inputs!$B$8^2)*$B$2+Inputs!$B$8*SQRT($B$2)*MC_Shocks!AZ385)</f>
        <v>575.078395520019</v>
      </c>
      <c r="BC388" s="0" t="n">
        <f aca="false">BB388*EXP((Inputs!$B$6-Inputs!$B$7-0.5*Inputs!$B$8^2)*$B$2+Inputs!$B$8*SQRT($B$2)*MC_Shocks!BA385)</f>
        <v>575.49222872848</v>
      </c>
      <c r="BD388" s="0" t="n">
        <f aca="false">BC388*EXP((Inputs!$B$6-Inputs!$B$7-0.5*Inputs!$B$8^2)*$B$2+Inputs!$B$8*SQRT($B$2)*MC_Shocks!BB385)</f>
        <v>578.461573763523</v>
      </c>
      <c r="BE388" s="0" t="n">
        <f aca="false">BD388*EXP((Inputs!$B$6-Inputs!$B$7-0.5*Inputs!$B$8^2)*$B$2+Inputs!$B$8*SQRT($B$2)*MC_Shocks!BC385)</f>
        <v>575.125334256243</v>
      </c>
      <c r="BF388" s="0" t="n">
        <f aca="false">BE388*EXP((Inputs!$B$6-Inputs!$B$7-0.5*Inputs!$B$8^2)*$B$2+Inputs!$B$8*SQRT($B$2)*MC_Shocks!BD385)</f>
        <v>576.49588522259</v>
      </c>
      <c r="BG388" s="0" t="n">
        <f aca="false">BF388*EXP((Inputs!$B$6-Inputs!$B$7-0.5*Inputs!$B$8^2)*$B$2+Inputs!$B$8*SQRT($B$2)*MC_Shocks!BE385)</f>
        <v>575.862445083425</v>
      </c>
      <c r="BH388" s="0" t="n">
        <f aca="false">BG388*EXP((Inputs!$B$6-Inputs!$B$7-0.5*Inputs!$B$8^2)*$B$2+Inputs!$B$8*SQRT($B$2)*MC_Shocks!BF385)</f>
        <v>575.197028561669</v>
      </c>
      <c r="BI388" s="0" t="n">
        <f aca="false">BH388*EXP((Inputs!$B$6-Inputs!$B$7-0.5*Inputs!$B$8^2)*$B$2+Inputs!$B$8*SQRT($B$2)*MC_Shocks!BG385)</f>
        <v>574.362308713583</v>
      </c>
      <c r="BJ388" s="0" t="n">
        <f aca="false">BI388*EXP((Inputs!$B$6-Inputs!$B$7-0.5*Inputs!$B$8^2)*$B$2+Inputs!$B$8*SQRT($B$2)*MC_Shocks!BH385)</f>
        <v>574.526452177419</v>
      </c>
      <c r="BK388" s="0" t="n">
        <f aca="false">BJ388*EXP((Inputs!$B$6-Inputs!$B$7-0.5*Inputs!$B$8^2)*$B$2+Inputs!$B$8*SQRT($B$2)*MC_Shocks!BI385)</f>
        <v>572.257973548423</v>
      </c>
      <c r="BL388" s="0" t="n">
        <f aca="false">BK388*EXP((Inputs!$B$6-Inputs!$B$7-0.5*Inputs!$B$8^2)*$B$2+Inputs!$B$8*SQRT($B$2)*MC_Shocks!BJ385)</f>
        <v>575.935756869249</v>
      </c>
      <c r="BM388" s="0" t="n">
        <f aca="false">BL388*EXP((Inputs!$B$6-Inputs!$B$7-0.5*Inputs!$B$8^2)*$B$2+Inputs!$B$8*SQRT($B$2)*MC_Shocks!BK385)</f>
        <v>569.631078834612</v>
      </c>
      <c r="BN388" s="0" t="n">
        <f aca="false">AVERAGE(C388:BM388)</f>
        <v>563.542852341698</v>
      </c>
      <c r="BO388" s="0" t="n">
        <f aca="false">MAX(B388:BM388)</f>
        <v>578.461573763523</v>
      </c>
      <c r="BP388" s="0" t="n">
        <f aca="false">MAX(BM388-Inputs!$B$4,0)</f>
        <v>0</v>
      </c>
      <c r="BQ388" s="0" t="n">
        <f aca="false">MAX(Inputs!$B$4-BM388,0)</f>
        <v>5.36892116538832</v>
      </c>
      <c r="BR388" s="0" t="n">
        <f aca="false">MAX(BN388-Inputs!$B$4,0)</f>
        <v>0</v>
      </c>
      <c r="BS388" s="0" t="n">
        <f aca="false">IF(BO388&gt;=Inputs!$B$9,0,MAX(BM388-Inputs!$B$4,0))</f>
        <v>0</v>
      </c>
    </row>
    <row r="389" customFormat="false" ht="15" hidden="false" customHeight="false" outlineLevel="0" collapsed="false">
      <c r="A389" s="0" t="n">
        <v>385</v>
      </c>
      <c r="B389" s="0" t="n">
        <f aca="false">Inputs!$B$3</f>
        <v>574.788024902344</v>
      </c>
      <c r="C389" s="0" t="n">
        <f aca="false">B389*EXP((Inputs!$B$6-Inputs!$B$7-0.5*Inputs!$B$8^2)*$B$2+Inputs!$B$8*SQRT($B$2)*MC_Shocks!A386)</f>
        <v>575.921916591356</v>
      </c>
      <c r="D389" s="0" t="n">
        <f aca="false">C389*EXP((Inputs!$B$6-Inputs!$B$7-0.5*Inputs!$B$8^2)*$B$2+Inputs!$B$8*SQRT($B$2)*MC_Shocks!B386)</f>
        <v>582.000255005268</v>
      </c>
      <c r="E389" s="0" t="n">
        <f aca="false">D389*EXP((Inputs!$B$6-Inputs!$B$7-0.5*Inputs!$B$8^2)*$B$2+Inputs!$B$8*SQRT($B$2)*MC_Shocks!C386)</f>
        <v>581.187390015829</v>
      </c>
      <c r="F389" s="0" t="n">
        <f aca="false">E389*EXP((Inputs!$B$6-Inputs!$B$7-0.5*Inputs!$B$8^2)*$B$2+Inputs!$B$8*SQRT($B$2)*MC_Shocks!D386)</f>
        <v>585.180264534703</v>
      </c>
      <c r="G389" s="0" t="n">
        <f aca="false">F389*EXP((Inputs!$B$6-Inputs!$B$7-0.5*Inputs!$B$8^2)*$B$2+Inputs!$B$8*SQRT($B$2)*MC_Shocks!E386)</f>
        <v>582.154687840013</v>
      </c>
      <c r="H389" s="0" t="n">
        <f aca="false">G389*EXP((Inputs!$B$6-Inputs!$B$7-0.5*Inputs!$B$8^2)*$B$2+Inputs!$B$8*SQRT($B$2)*MC_Shocks!F386)</f>
        <v>572.093140966184</v>
      </c>
      <c r="I389" s="0" t="n">
        <f aca="false">H389*EXP((Inputs!$B$6-Inputs!$B$7-0.5*Inputs!$B$8^2)*$B$2+Inputs!$B$8*SQRT($B$2)*MC_Shocks!G386)</f>
        <v>575.72837909746</v>
      </c>
      <c r="J389" s="0" t="n">
        <f aca="false">I389*EXP((Inputs!$B$6-Inputs!$B$7-0.5*Inputs!$B$8^2)*$B$2+Inputs!$B$8*SQRT($B$2)*MC_Shocks!H386)</f>
        <v>574.266524168746</v>
      </c>
      <c r="K389" s="0" t="n">
        <f aca="false">J389*EXP((Inputs!$B$6-Inputs!$B$7-0.5*Inputs!$B$8^2)*$B$2+Inputs!$B$8*SQRT($B$2)*MC_Shocks!I386)</f>
        <v>582.374843509387</v>
      </c>
      <c r="L389" s="0" t="n">
        <f aca="false">K389*EXP((Inputs!$B$6-Inputs!$B$7-0.5*Inputs!$B$8^2)*$B$2+Inputs!$B$8*SQRT($B$2)*MC_Shocks!J386)</f>
        <v>580.336331092003</v>
      </c>
      <c r="M389" s="0" t="n">
        <f aca="false">L389*EXP((Inputs!$B$6-Inputs!$B$7-0.5*Inputs!$B$8^2)*$B$2+Inputs!$B$8*SQRT($B$2)*MC_Shocks!K386)</f>
        <v>584.483456829777</v>
      </c>
      <c r="N389" s="0" t="n">
        <f aca="false">M389*EXP((Inputs!$B$6-Inputs!$B$7-0.5*Inputs!$B$8^2)*$B$2+Inputs!$B$8*SQRT($B$2)*MC_Shocks!L386)</f>
        <v>587.443219542785</v>
      </c>
      <c r="O389" s="0" t="n">
        <f aca="false">N389*EXP((Inputs!$B$6-Inputs!$B$7-0.5*Inputs!$B$8^2)*$B$2+Inputs!$B$8*SQRT($B$2)*MC_Shocks!M386)</f>
        <v>592.653780350995</v>
      </c>
      <c r="P389" s="0" t="n">
        <f aca="false">O389*EXP((Inputs!$B$6-Inputs!$B$7-0.5*Inputs!$B$8^2)*$B$2+Inputs!$B$8*SQRT($B$2)*MC_Shocks!N386)</f>
        <v>589.277131474508</v>
      </c>
      <c r="Q389" s="0" t="n">
        <f aca="false">P389*EXP((Inputs!$B$6-Inputs!$B$7-0.5*Inputs!$B$8^2)*$B$2+Inputs!$B$8*SQRT($B$2)*MC_Shocks!O386)</f>
        <v>584.642182581666</v>
      </c>
      <c r="R389" s="0" t="n">
        <f aca="false">Q389*EXP((Inputs!$B$6-Inputs!$B$7-0.5*Inputs!$B$8^2)*$B$2+Inputs!$B$8*SQRT($B$2)*MC_Shocks!P386)</f>
        <v>584.588873666704</v>
      </c>
      <c r="S389" s="0" t="n">
        <f aca="false">R389*EXP((Inputs!$B$6-Inputs!$B$7-0.5*Inputs!$B$8^2)*$B$2+Inputs!$B$8*SQRT($B$2)*MC_Shocks!Q386)</f>
        <v>588.66697198088</v>
      </c>
      <c r="T389" s="0" t="n">
        <f aca="false">S389*EXP((Inputs!$B$6-Inputs!$B$7-0.5*Inputs!$B$8^2)*$B$2+Inputs!$B$8*SQRT($B$2)*MC_Shocks!R386)</f>
        <v>581.345540787542</v>
      </c>
      <c r="U389" s="0" t="n">
        <f aca="false">T389*EXP((Inputs!$B$6-Inputs!$B$7-0.5*Inputs!$B$8^2)*$B$2+Inputs!$B$8*SQRT($B$2)*MC_Shocks!S386)</f>
        <v>584.871764149506</v>
      </c>
      <c r="V389" s="0" t="n">
        <f aca="false">U389*EXP((Inputs!$B$6-Inputs!$B$7-0.5*Inputs!$B$8^2)*$B$2+Inputs!$B$8*SQRT($B$2)*MC_Shocks!T386)</f>
        <v>595.045731473485</v>
      </c>
      <c r="W389" s="0" t="n">
        <f aca="false">V389*EXP((Inputs!$B$6-Inputs!$B$7-0.5*Inputs!$B$8^2)*$B$2+Inputs!$B$8*SQRT($B$2)*MC_Shocks!U386)</f>
        <v>592.941775476643</v>
      </c>
      <c r="X389" s="0" t="n">
        <f aca="false">W389*EXP((Inputs!$B$6-Inputs!$B$7-0.5*Inputs!$B$8^2)*$B$2+Inputs!$B$8*SQRT($B$2)*MC_Shocks!V386)</f>
        <v>598.217661335594</v>
      </c>
      <c r="Y389" s="0" t="n">
        <f aca="false">X389*EXP((Inputs!$B$6-Inputs!$B$7-0.5*Inputs!$B$8^2)*$B$2+Inputs!$B$8*SQRT($B$2)*MC_Shocks!W386)</f>
        <v>593.600421913272</v>
      </c>
      <c r="Z389" s="0" t="n">
        <f aca="false">Y389*EXP((Inputs!$B$6-Inputs!$B$7-0.5*Inputs!$B$8^2)*$B$2+Inputs!$B$8*SQRT($B$2)*MC_Shocks!X386)</f>
        <v>595.454083968079</v>
      </c>
      <c r="AA389" s="0" t="n">
        <f aca="false">Z389*EXP((Inputs!$B$6-Inputs!$B$7-0.5*Inputs!$B$8^2)*$B$2+Inputs!$B$8*SQRT($B$2)*MC_Shocks!Y386)</f>
        <v>592.665035380179</v>
      </c>
      <c r="AB389" s="0" t="n">
        <f aca="false">AA389*EXP((Inputs!$B$6-Inputs!$B$7-0.5*Inputs!$B$8^2)*$B$2+Inputs!$B$8*SQRT($B$2)*MC_Shocks!Z386)</f>
        <v>586.167541143514</v>
      </c>
      <c r="AC389" s="0" t="n">
        <f aca="false">AB389*EXP((Inputs!$B$6-Inputs!$B$7-0.5*Inputs!$B$8^2)*$B$2+Inputs!$B$8*SQRT($B$2)*MC_Shocks!AA386)</f>
        <v>591.871655372295</v>
      </c>
      <c r="AD389" s="0" t="n">
        <f aca="false">AC389*EXP((Inputs!$B$6-Inputs!$B$7-0.5*Inputs!$B$8^2)*$B$2+Inputs!$B$8*SQRT($B$2)*MC_Shocks!AB386)</f>
        <v>594.590954627792</v>
      </c>
      <c r="AE389" s="0" t="n">
        <f aca="false">AD389*EXP((Inputs!$B$6-Inputs!$B$7-0.5*Inputs!$B$8^2)*$B$2+Inputs!$B$8*SQRT($B$2)*MC_Shocks!AC386)</f>
        <v>595.004114886741</v>
      </c>
      <c r="AF389" s="0" t="n">
        <f aca="false">AE389*EXP((Inputs!$B$6-Inputs!$B$7-0.5*Inputs!$B$8^2)*$B$2+Inputs!$B$8*SQRT($B$2)*MC_Shocks!AD386)</f>
        <v>587.846179622075</v>
      </c>
      <c r="AG389" s="0" t="n">
        <f aca="false">AF389*EXP((Inputs!$B$6-Inputs!$B$7-0.5*Inputs!$B$8^2)*$B$2+Inputs!$B$8*SQRT($B$2)*MC_Shocks!AE386)</f>
        <v>590.980230857677</v>
      </c>
      <c r="AH389" s="0" t="n">
        <f aca="false">AG389*EXP((Inputs!$B$6-Inputs!$B$7-0.5*Inputs!$B$8^2)*$B$2+Inputs!$B$8*SQRT($B$2)*MC_Shocks!AF386)</f>
        <v>593.829991535133</v>
      </c>
      <c r="AI389" s="0" t="n">
        <f aca="false">AH389*EXP((Inputs!$B$6-Inputs!$B$7-0.5*Inputs!$B$8^2)*$B$2+Inputs!$B$8*SQRT($B$2)*MC_Shocks!AG386)</f>
        <v>591.637624122538</v>
      </c>
      <c r="AJ389" s="0" t="n">
        <f aca="false">AI389*EXP((Inputs!$B$6-Inputs!$B$7-0.5*Inputs!$B$8^2)*$B$2+Inputs!$B$8*SQRT($B$2)*MC_Shocks!AH386)</f>
        <v>594.409090417157</v>
      </c>
      <c r="AK389" s="0" t="n">
        <f aca="false">AJ389*EXP((Inputs!$B$6-Inputs!$B$7-0.5*Inputs!$B$8^2)*$B$2+Inputs!$B$8*SQRT($B$2)*MC_Shocks!AI386)</f>
        <v>593.7463052299</v>
      </c>
      <c r="AL389" s="0" t="n">
        <f aca="false">AK389*EXP((Inputs!$B$6-Inputs!$B$7-0.5*Inputs!$B$8^2)*$B$2+Inputs!$B$8*SQRT($B$2)*MC_Shocks!AJ386)</f>
        <v>601.156167034005</v>
      </c>
      <c r="AM389" s="0" t="n">
        <f aca="false">AL389*EXP((Inputs!$B$6-Inputs!$B$7-0.5*Inputs!$B$8^2)*$B$2+Inputs!$B$8*SQRT($B$2)*MC_Shocks!AK386)</f>
        <v>590.74407168287</v>
      </c>
      <c r="AN389" s="0" t="n">
        <f aca="false">AM389*EXP((Inputs!$B$6-Inputs!$B$7-0.5*Inputs!$B$8^2)*$B$2+Inputs!$B$8*SQRT($B$2)*MC_Shocks!AL386)</f>
        <v>597.150116514353</v>
      </c>
      <c r="AO389" s="0" t="n">
        <f aca="false">AN389*EXP((Inputs!$B$6-Inputs!$B$7-0.5*Inputs!$B$8^2)*$B$2+Inputs!$B$8*SQRT($B$2)*MC_Shocks!AM386)</f>
        <v>598.732734615383</v>
      </c>
      <c r="AP389" s="0" t="n">
        <f aca="false">AO389*EXP((Inputs!$B$6-Inputs!$B$7-0.5*Inputs!$B$8^2)*$B$2+Inputs!$B$8*SQRT($B$2)*MC_Shocks!AN386)</f>
        <v>598.943524740062</v>
      </c>
      <c r="AQ389" s="0" t="n">
        <f aca="false">AP389*EXP((Inputs!$B$6-Inputs!$B$7-0.5*Inputs!$B$8^2)*$B$2+Inputs!$B$8*SQRT($B$2)*MC_Shocks!AO386)</f>
        <v>589.979835075088</v>
      </c>
      <c r="AR389" s="0" t="n">
        <f aca="false">AQ389*EXP((Inputs!$B$6-Inputs!$B$7-0.5*Inputs!$B$8^2)*$B$2+Inputs!$B$8*SQRT($B$2)*MC_Shocks!AP386)</f>
        <v>596.269434415363</v>
      </c>
      <c r="AS389" s="0" t="n">
        <f aca="false">AR389*EXP((Inputs!$B$6-Inputs!$B$7-0.5*Inputs!$B$8^2)*$B$2+Inputs!$B$8*SQRT($B$2)*MC_Shocks!AQ386)</f>
        <v>587.014966613869</v>
      </c>
      <c r="AT389" s="0" t="n">
        <f aca="false">AS389*EXP((Inputs!$B$6-Inputs!$B$7-0.5*Inputs!$B$8^2)*$B$2+Inputs!$B$8*SQRT($B$2)*MC_Shocks!AR386)</f>
        <v>583.554582034982</v>
      </c>
      <c r="AU389" s="0" t="n">
        <f aca="false">AT389*EXP((Inputs!$B$6-Inputs!$B$7-0.5*Inputs!$B$8^2)*$B$2+Inputs!$B$8*SQRT($B$2)*MC_Shocks!AS386)</f>
        <v>581.681773119354</v>
      </c>
      <c r="AV389" s="0" t="n">
        <f aca="false">AU389*EXP((Inputs!$B$6-Inputs!$B$7-0.5*Inputs!$B$8^2)*$B$2+Inputs!$B$8*SQRT($B$2)*MC_Shocks!AT386)</f>
        <v>586.298417563997</v>
      </c>
      <c r="AW389" s="0" t="n">
        <f aca="false">AV389*EXP((Inputs!$B$6-Inputs!$B$7-0.5*Inputs!$B$8^2)*$B$2+Inputs!$B$8*SQRT($B$2)*MC_Shocks!AU386)</f>
        <v>583.703058166346</v>
      </c>
      <c r="AX389" s="0" t="n">
        <f aca="false">AW389*EXP((Inputs!$B$6-Inputs!$B$7-0.5*Inputs!$B$8^2)*$B$2+Inputs!$B$8*SQRT($B$2)*MC_Shocks!AV386)</f>
        <v>587.118169420585</v>
      </c>
      <c r="AY389" s="0" t="n">
        <f aca="false">AX389*EXP((Inputs!$B$6-Inputs!$B$7-0.5*Inputs!$B$8^2)*$B$2+Inputs!$B$8*SQRT($B$2)*MC_Shocks!AW386)</f>
        <v>581.302958270056</v>
      </c>
      <c r="AZ389" s="0" t="n">
        <f aca="false">AY389*EXP((Inputs!$B$6-Inputs!$B$7-0.5*Inputs!$B$8^2)*$B$2+Inputs!$B$8*SQRT($B$2)*MC_Shocks!AX386)</f>
        <v>585.853517771596</v>
      </c>
      <c r="BA389" s="0" t="n">
        <f aca="false">AZ389*EXP((Inputs!$B$6-Inputs!$B$7-0.5*Inputs!$B$8^2)*$B$2+Inputs!$B$8*SQRT($B$2)*MC_Shocks!AY386)</f>
        <v>586.434978466731</v>
      </c>
      <c r="BB389" s="0" t="n">
        <f aca="false">BA389*EXP((Inputs!$B$6-Inputs!$B$7-0.5*Inputs!$B$8^2)*$B$2+Inputs!$B$8*SQRT($B$2)*MC_Shocks!AZ386)</f>
        <v>589.079462695809</v>
      </c>
      <c r="BC389" s="0" t="n">
        <f aca="false">BB389*EXP((Inputs!$B$6-Inputs!$B$7-0.5*Inputs!$B$8^2)*$B$2+Inputs!$B$8*SQRT($B$2)*MC_Shocks!BA386)</f>
        <v>593.768429838319</v>
      </c>
      <c r="BD389" s="0" t="n">
        <f aca="false">BC389*EXP((Inputs!$B$6-Inputs!$B$7-0.5*Inputs!$B$8^2)*$B$2+Inputs!$B$8*SQRT($B$2)*MC_Shocks!BB386)</f>
        <v>590.342490663259</v>
      </c>
      <c r="BE389" s="0" t="n">
        <f aca="false">BD389*EXP((Inputs!$B$6-Inputs!$B$7-0.5*Inputs!$B$8^2)*$B$2+Inputs!$B$8*SQRT($B$2)*MC_Shocks!BC386)</f>
        <v>587.895620211964</v>
      </c>
      <c r="BF389" s="0" t="n">
        <f aca="false">BE389*EXP((Inputs!$B$6-Inputs!$B$7-0.5*Inputs!$B$8^2)*$B$2+Inputs!$B$8*SQRT($B$2)*MC_Shocks!BD386)</f>
        <v>582.338976759254</v>
      </c>
      <c r="BG389" s="0" t="n">
        <f aca="false">BF389*EXP((Inputs!$B$6-Inputs!$B$7-0.5*Inputs!$B$8^2)*$B$2+Inputs!$B$8*SQRT($B$2)*MC_Shocks!BE386)</f>
        <v>590.675454363597</v>
      </c>
      <c r="BH389" s="0" t="n">
        <f aca="false">BG389*EXP((Inputs!$B$6-Inputs!$B$7-0.5*Inputs!$B$8^2)*$B$2+Inputs!$B$8*SQRT($B$2)*MC_Shocks!BF386)</f>
        <v>585.765197859364</v>
      </c>
      <c r="BI389" s="0" t="n">
        <f aca="false">BH389*EXP((Inputs!$B$6-Inputs!$B$7-0.5*Inputs!$B$8^2)*$B$2+Inputs!$B$8*SQRT($B$2)*MC_Shocks!BG386)</f>
        <v>574.291853309899</v>
      </c>
      <c r="BJ389" s="0" t="n">
        <f aca="false">BI389*EXP((Inputs!$B$6-Inputs!$B$7-0.5*Inputs!$B$8^2)*$B$2+Inputs!$B$8*SQRT($B$2)*MC_Shocks!BH386)</f>
        <v>576.407514617315</v>
      </c>
      <c r="BK389" s="0" t="n">
        <f aca="false">BJ389*EXP((Inputs!$B$6-Inputs!$B$7-0.5*Inputs!$B$8^2)*$B$2+Inputs!$B$8*SQRT($B$2)*MC_Shocks!BI386)</f>
        <v>567.860101904285</v>
      </c>
      <c r="BL389" s="0" t="n">
        <f aca="false">BK389*EXP((Inputs!$B$6-Inputs!$B$7-0.5*Inputs!$B$8^2)*$B$2+Inputs!$B$8*SQRT($B$2)*MC_Shocks!BJ386)</f>
        <v>569.100511695049</v>
      </c>
      <c r="BM389" s="0" t="n">
        <f aca="false">BL389*EXP((Inputs!$B$6-Inputs!$B$7-0.5*Inputs!$B$8^2)*$B$2+Inputs!$B$8*SQRT($B$2)*MC_Shocks!BK386)</f>
        <v>575.384587677455</v>
      </c>
      <c r="BN389" s="0" t="n">
        <f aca="false">AVERAGE(C389:BM389)</f>
        <v>586.921802518216</v>
      </c>
      <c r="BO389" s="0" t="n">
        <f aca="false">MAX(B389:BM389)</f>
        <v>601.156167034005</v>
      </c>
      <c r="BP389" s="0" t="n">
        <f aca="false">MAX(BM389-Inputs!$B$4,0)</f>
        <v>0.384587677455215</v>
      </c>
      <c r="BQ389" s="0" t="n">
        <f aca="false">MAX(Inputs!$B$4-BM389,0)</f>
        <v>0</v>
      </c>
      <c r="BR389" s="0" t="n">
        <f aca="false">MAX(BN389-Inputs!$B$4,0)</f>
        <v>11.9218025182157</v>
      </c>
      <c r="BS389" s="0" t="n">
        <f aca="false">IF(BO389&gt;=Inputs!$B$9,0,MAX(BM389-Inputs!$B$4,0))</f>
        <v>0.384587677455215</v>
      </c>
    </row>
    <row r="390" customFormat="false" ht="15" hidden="false" customHeight="false" outlineLevel="0" collapsed="false">
      <c r="A390" s="0" t="n">
        <v>386</v>
      </c>
      <c r="B390" s="0" t="n">
        <f aca="false">Inputs!$B$3</f>
        <v>574.788024902344</v>
      </c>
      <c r="C390" s="0" t="n">
        <f aca="false">B390*EXP((Inputs!$B$6-Inputs!$B$7-0.5*Inputs!$B$8^2)*$B$2+Inputs!$B$8*SQRT($B$2)*MC_Shocks!A387)</f>
        <v>576.237682286412</v>
      </c>
      <c r="D390" s="0" t="n">
        <f aca="false">C390*EXP((Inputs!$B$6-Inputs!$B$7-0.5*Inputs!$B$8^2)*$B$2+Inputs!$B$8*SQRT($B$2)*MC_Shocks!B387)</f>
        <v>571.519832391861</v>
      </c>
      <c r="E390" s="0" t="n">
        <f aca="false">D390*EXP((Inputs!$B$6-Inputs!$B$7-0.5*Inputs!$B$8^2)*$B$2+Inputs!$B$8*SQRT($B$2)*MC_Shocks!C387)</f>
        <v>575.386928734101</v>
      </c>
      <c r="F390" s="0" t="n">
        <f aca="false">E390*EXP((Inputs!$B$6-Inputs!$B$7-0.5*Inputs!$B$8^2)*$B$2+Inputs!$B$8*SQRT($B$2)*MC_Shocks!D387)</f>
        <v>578.188259951456</v>
      </c>
      <c r="G390" s="0" t="n">
        <f aca="false">F390*EXP((Inputs!$B$6-Inputs!$B$7-0.5*Inputs!$B$8^2)*$B$2+Inputs!$B$8*SQRT($B$2)*MC_Shocks!E387)</f>
        <v>575.526530756383</v>
      </c>
      <c r="H390" s="0" t="n">
        <f aca="false">G390*EXP((Inputs!$B$6-Inputs!$B$7-0.5*Inputs!$B$8^2)*$B$2+Inputs!$B$8*SQRT($B$2)*MC_Shocks!F387)</f>
        <v>575.566848912303</v>
      </c>
      <c r="I390" s="0" t="n">
        <f aca="false">H390*EXP((Inputs!$B$6-Inputs!$B$7-0.5*Inputs!$B$8^2)*$B$2+Inputs!$B$8*SQRT($B$2)*MC_Shocks!G387)</f>
        <v>572.957713769334</v>
      </c>
      <c r="J390" s="0" t="n">
        <f aca="false">I390*EXP((Inputs!$B$6-Inputs!$B$7-0.5*Inputs!$B$8^2)*$B$2+Inputs!$B$8*SQRT($B$2)*MC_Shocks!H387)</f>
        <v>571.931684343452</v>
      </c>
      <c r="K390" s="0" t="n">
        <f aca="false">J390*EXP((Inputs!$B$6-Inputs!$B$7-0.5*Inputs!$B$8^2)*$B$2+Inputs!$B$8*SQRT($B$2)*MC_Shocks!I387)</f>
        <v>569.813451990141</v>
      </c>
      <c r="L390" s="0" t="n">
        <f aca="false">K390*EXP((Inputs!$B$6-Inputs!$B$7-0.5*Inputs!$B$8^2)*$B$2+Inputs!$B$8*SQRT($B$2)*MC_Shocks!J387)</f>
        <v>571.824877453869</v>
      </c>
      <c r="M390" s="0" t="n">
        <f aca="false">L390*EXP((Inputs!$B$6-Inputs!$B$7-0.5*Inputs!$B$8^2)*$B$2+Inputs!$B$8*SQRT($B$2)*MC_Shocks!K387)</f>
        <v>570.828492648766</v>
      </c>
      <c r="N390" s="0" t="n">
        <f aca="false">M390*EXP((Inputs!$B$6-Inputs!$B$7-0.5*Inputs!$B$8^2)*$B$2+Inputs!$B$8*SQRT($B$2)*MC_Shocks!L387)</f>
        <v>575.09770205803</v>
      </c>
      <c r="O390" s="0" t="n">
        <f aca="false">N390*EXP((Inputs!$B$6-Inputs!$B$7-0.5*Inputs!$B$8^2)*$B$2+Inputs!$B$8*SQRT($B$2)*MC_Shocks!M387)</f>
        <v>569.303211481976</v>
      </c>
      <c r="P390" s="0" t="n">
        <f aca="false">O390*EXP((Inputs!$B$6-Inputs!$B$7-0.5*Inputs!$B$8^2)*$B$2+Inputs!$B$8*SQRT($B$2)*MC_Shocks!N387)</f>
        <v>572.228954468701</v>
      </c>
      <c r="Q390" s="0" t="n">
        <f aca="false">P390*EXP((Inputs!$B$6-Inputs!$B$7-0.5*Inputs!$B$8^2)*$B$2+Inputs!$B$8*SQRT($B$2)*MC_Shocks!O387)</f>
        <v>567.180959851737</v>
      </c>
      <c r="R390" s="0" t="n">
        <f aca="false">Q390*EXP((Inputs!$B$6-Inputs!$B$7-0.5*Inputs!$B$8^2)*$B$2+Inputs!$B$8*SQRT($B$2)*MC_Shocks!P387)</f>
        <v>568.286633915084</v>
      </c>
      <c r="S390" s="0" t="n">
        <f aca="false">R390*EXP((Inputs!$B$6-Inputs!$B$7-0.5*Inputs!$B$8^2)*$B$2+Inputs!$B$8*SQRT($B$2)*MC_Shocks!Q387)</f>
        <v>567.430233965296</v>
      </c>
      <c r="T390" s="0" t="n">
        <f aca="false">S390*EXP((Inputs!$B$6-Inputs!$B$7-0.5*Inputs!$B$8^2)*$B$2+Inputs!$B$8*SQRT($B$2)*MC_Shocks!R387)</f>
        <v>569.716385806352</v>
      </c>
      <c r="U390" s="0" t="n">
        <f aca="false">T390*EXP((Inputs!$B$6-Inputs!$B$7-0.5*Inputs!$B$8^2)*$B$2+Inputs!$B$8*SQRT($B$2)*MC_Shocks!S387)</f>
        <v>574.380947659576</v>
      </c>
      <c r="V390" s="0" t="n">
        <f aca="false">U390*EXP((Inputs!$B$6-Inputs!$B$7-0.5*Inputs!$B$8^2)*$B$2+Inputs!$B$8*SQRT($B$2)*MC_Shocks!T387)</f>
        <v>582.44123245412</v>
      </c>
      <c r="W390" s="0" t="n">
        <f aca="false">V390*EXP((Inputs!$B$6-Inputs!$B$7-0.5*Inputs!$B$8^2)*$B$2+Inputs!$B$8*SQRT($B$2)*MC_Shocks!U387)</f>
        <v>587.393213327236</v>
      </c>
      <c r="X390" s="0" t="n">
        <f aca="false">W390*EXP((Inputs!$B$6-Inputs!$B$7-0.5*Inputs!$B$8^2)*$B$2+Inputs!$B$8*SQRT($B$2)*MC_Shocks!V387)</f>
        <v>588.960046720336</v>
      </c>
      <c r="Y390" s="0" t="n">
        <f aca="false">X390*EXP((Inputs!$B$6-Inputs!$B$7-0.5*Inputs!$B$8^2)*$B$2+Inputs!$B$8*SQRT($B$2)*MC_Shocks!W387)</f>
        <v>588.026401508354</v>
      </c>
      <c r="Z390" s="0" t="n">
        <f aca="false">Y390*EXP((Inputs!$B$6-Inputs!$B$7-0.5*Inputs!$B$8^2)*$B$2+Inputs!$B$8*SQRT($B$2)*MC_Shocks!X387)</f>
        <v>583.387059181618</v>
      </c>
      <c r="AA390" s="0" t="n">
        <f aca="false">Z390*EXP((Inputs!$B$6-Inputs!$B$7-0.5*Inputs!$B$8^2)*$B$2+Inputs!$B$8*SQRT($B$2)*MC_Shocks!Y387)</f>
        <v>585.50889772152</v>
      </c>
      <c r="AB390" s="0" t="n">
        <f aca="false">AA390*EXP((Inputs!$B$6-Inputs!$B$7-0.5*Inputs!$B$8^2)*$B$2+Inputs!$B$8*SQRT($B$2)*MC_Shocks!Z387)</f>
        <v>589.675430515726</v>
      </c>
      <c r="AC390" s="0" t="n">
        <f aca="false">AB390*EXP((Inputs!$B$6-Inputs!$B$7-0.5*Inputs!$B$8^2)*$B$2+Inputs!$B$8*SQRT($B$2)*MC_Shocks!AA387)</f>
        <v>596.519299497938</v>
      </c>
      <c r="AD390" s="0" t="n">
        <f aca="false">AC390*EXP((Inputs!$B$6-Inputs!$B$7-0.5*Inputs!$B$8^2)*$B$2+Inputs!$B$8*SQRT($B$2)*MC_Shocks!AB387)</f>
        <v>594.307936913696</v>
      </c>
      <c r="AE390" s="0" t="n">
        <f aca="false">AD390*EXP((Inputs!$B$6-Inputs!$B$7-0.5*Inputs!$B$8^2)*$B$2+Inputs!$B$8*SQRT($B$2)*MC_Shocks!AC387)</f>
        <v>587.877796338369</v>
      </c>
      <c r="AF390" s="0" t="n">
        <f aca="false">AE390*EXP((Inputs!$B$6-Inputs!$B$7-0.5*Inputs!$B$8^2)*$B$2+Inputs!$B$8*SQRT($B$2)*MC_Shocks!AD387)</f>
        <v>582.056589634545</v>
      </c>
      <c r="AG390" s="0" t="n">
        <f aca="false">AF390*EXP((Inputs!$B$6-Inputs!$B$7-0.5*Inputs!$B$8^2)*$B$2+Inputs!$B$8*SQRT($B$2)*MC_Shocks!AE387)</f>
        <v>578.842335108654</v>
      </c>
      <c r="AH390" s="0" t="n">
        <f aca="false">AG390*EXP((Inputs!$B$6-Inputs!$B$7-0.5*Inputs!$B$8^2)*$B$2+Inputs!$B$8*SQRT($B$2)*MC_Shocks!AF387)</f>
        <v>575.971928044591</v>
      </c>
      <c r="AI390" s="0" t="n">
        <f aca="false">AH390*EXP((Inputs!$B$6-Inputs!$B$7-0.5*Inputs!$B$8^2)*$B$2+Inputs!$B$8*SQRT($B$2)*MC_Shocks!AG387)</f>
        <v>568.32081134658</v>
      </c>
      <c r="AJ390" s="0" t="n">
        <f aca="false">AI390*EXP((Inputs!$B$6-Inputs!$B$7-0.5*Inputs!$B$8^2)*$B$2+Inputs!$B$8*SQRT($B$2)*MC_Shocks!AH387)</f>
        <v>566.879073326696</v>
      </c>
      <c r="AK390" s="0" t="n">
        <f aca="false">AJ390*EXP((Inputs!$B$6-Inputs!$B$7-0.5*Inputs!$B$8^2)*$B$2+Inputs!$B$8*SQRT($B$2)*MC_Shocks!AI387)</f>
        <v>564.034044707396</v>
      </c>
      <c r="AL390" s="0" t="n">
        <f aca="false">AK390*EXP((Inputs!$B$6-Inputs!$B$7-0.5*Inputs!$B$8^2)*$B$2+Inputs!$B$8*SQRT($B$2)*MC_Shocks!AJ387)</f>
        <v>565.524549256399</v>
      </c>
      <c r="AM390" s="0" t="n">
        <f aca="false">AL390*EXP((Inputs!$B$6-Inputs!$B$7-0.5*Inputs!$B$8^2)*$B$2+Inputs!$B$8*SQRT($B$2)*MC_Shocks!AK387)</f>
        <v>571.722120969794</v>
      </c>
      <c r="AN390" s="0" t="n">
        <f aca="false">AM390*EXP((Inputs!$B$6-Inputs!$B$7-0.5*Inputs!$B$8^2)*$B$2+Inputs!$B$8*SQRT($B$2)*MC_Shocks!AL387)</f>
        <v>574.886336267058</v>
      </c>
      <c r="AO390" s="0" t="n">
        <f aca="false">AN390*EXP((Inputs!$B$6-Inputs!$B$7-0.5*Inputs!$B$8^2)*$B$2+Inputs!$B$8*SQRT($B$2)*MC_Shocks!AM387)</f>
        <v>574.982342258822</v>
      </c>
      <c r="AP390" s="0" t="n">
        <f aca="false">AO390*EXP((Inputs!$B$6-Inputs!$B$7-0.5*Inputs!$B$8^2)*$B$2+Inputs!$B$8*SQRT($B$2)*MC_Shocks!AN387)</f>
        <v>574.759361199032</v>
      </c>
      <c r="AQ390" s="0" t="n">
        <f aca="false">AP390*EXP((Inputs!$B$6-Inputs!$B$7-0.5*Inputs!$B$8^2)*$B$2+Inputs!$B$8*SQRT($B$2)*MC_Shocks!AO387)</f>
        <v>566.096539490335</v>
      </c>
      <c r="AR390" s="0" t="n">
        <f aca="false">AQ390*EXP((Inputs!$B$6-Inputs!$B$7-0.5*Inputs!$B$8^2)*$B$2+Inputs!$B$8*SQRT($B$2)*MC_Shocks!AP387)</f>
        <v>565.785022554789</v>
      </c>
      <c r="AS390" s="0" t="n">
        <f aca="false">AR390*EXP((Inputs!$B$6-Inputs!$B$7-0.5*Inputs!$B$8^2)*$B$2+Inputs!$B$8*SQRT($B$2)*MC_Shocks!AQ387)</f>
        <v>560.57149824355</v>
      </c>
      <c r="AT390" s="0" t="n">
        <f aca="false">AS390*EXP((Inputs!$B$6-Inputs!$B$7-0.5*Inputs!$B$8^2)*$B$2+Inputs!$B$8*SQRT($B$2)*MC_Shocks!AR387)</f>
        <v>562.562688681968</v>
      </c>
      <c r="AU390" s="0" t="n">
        <f aca="false">AT390*EXP((Inputs!$B$6-Inputs!$B$7-0.5*Inputs!$B$8^2)*$B$2+Inputs!$B$8*SQRT($B$2)*MC_Shocks!AS387)</f>
        <v>564.008552150733</v>
      </c>
      <c r="AV390" s="0" t="n">
        <f aca="false">AU390*EXP((Inputs!$B$6-Inputs!$B$7-0.5*Inputs!$B$8^2)*$B$2+Inputs!$B$8*SQRT($B$2)*MC_Shocks!AT387)</f>
        <v>570.040099421426</v>
      </c>
      <c r="AW390" s="0" t="n">
        <f aca="false">AV390*EXP((Inputs!$B$6-Inputs!$B$7-0.5*Inputs!$B$8^2)*$B$2+Inputs!$B$8*SQRT($B$2)*MC_Shocks!AU387)</f>
        <v>573.460979541021</v>
      </c>
      <c r="AX390" s="0" t="n">
        <f aca="false">AW390*EXP((Inputs!$B$6-Inputs!$B$7-0.5*Inputs!$B$8^2)*$B$2+Inputs!$B$8*SQRT($B$2)*MC_Shocks!AV387)</f>
        <v>571.122487118575</v>
      </c>
      <c r="AY390" s="0" t="n">
        <f aca="false">AX390*EXP((Inputs!$B$6-Inputs!$B$7-0.5*Inputs!$B$8^2)*$B$2+Inputs!$B$8*SQRT($B$2)*MC_Shocks!AW387)</f>
        <v>571.142107283351</v>
      </c>
      <c r="AZ390" s="0" t="n">
        <f aca="false">AY390*EXP((Inputs!$B$6-Inputs!$B$7-0.5*Inputs!$B$8^2)*$B$2+Inputs!$B$8*SQRT($B$2)*MC_Shocks!AX387)</f>
        <v>566.939210540958</v>
      </c>
      <c r="BA390" s="0" t="n">
        <f aca="false">AZ390*EXP((Inputs!$B$6-Inputs!$B$7-0.5*Inputs!$B$8^2)*$B$2+Inputs!$B$8*SQRT($B$2)*MC_Shocks!AY387)</f>
        <v>566.178009257809</v>
      </c>
      <c r="BB390" s="0" t="n">
        <f aca="false">BA390*EXP((Inputs!$B$6-Inputs!$B$7-0.5*Inputs!$B$8^2)*$B$2+Inputs!$B$8*SQRT($B$2)*MC_Shocks!AZ387)</f>
        <v>567.816817419791</v>
      </c>
      <c r="BC390" s="0" t="n">
        <f aca="false">BB390*EXP((Inputs!$B$6-Inputs!$B$7-0.5*Inputs!$B$8^2)*$B$2+Inputs!$B$8*SQRT($B$2)*MC_Shocks!BA387)</f>
        <v>558.274532255955</v>
      </c>
      <c r="BD390" s="0" t="n">
        <f aca="false">BC390*EXP((Inputs!$B$6-Inputs!$B$7-0.5*Inputs!$B$8^2)*$B$2+Inputs!$B$8*SQRT($B$2)*MC_Shocks!BB387)</f>
        <v>558.743267000908</v>
      </c>
      <c r="BE390" s="0" t="n">
        <f aca="false">BD390*EXP((Inputs!$B$6-Inputs!$B$7-0.5*Inputs!$B$8^2)*$B$2+Inputs!$B$8*SQRT($B$2)*MC_Shocks!BC387)</f>
        <v>553.66420905765</v>
      </c>
      <c r="BF390" s="0" t="n">
        <f aca="false">BE390*EXP((Inputs!$B$6-Inputs!$B$7-0.5*Inputs!$B$8^2)*$B$2+Inputs!$B$8*SQRT($B$2)*MC_Shocks!BD387)</f>
        <v>555.481600902675</v>
      </c>
      <c r="BG390" s="0" t="n">
        <f aca="false">BF390*EXP((Inputs!$B$6-Inputs!$B$7-0.5*Inputs!$B$8^2)*$B$2+Inputs!$B$8*SQRT($B$2)*MC_Shocks!BE387)</f>
        <v>552.415560245768</v>
      </c>
      <c r="BH390" s="0" t="n">
        <f aca="false">BG390*EXP((Inputs!$B$6-Inputs!$B$7-0.5*Inputs!$B$8^2)*$B$2+Inputs!$B$8*SQRT($B$2)*MC_Shocks!BF387)</f>
        <v>548.415386998975</v>
      </c>
      <c r="BI390" s="0" t="n">
        <f aca="false">BH390*EXP((Inputs!$B$6-Inputs!$B$7-0.5*Inputs!$B$8^2)*$B$2+Inputs!$B$8*SQRT($B$2)*MC_Shocks!BG387)</f>
        <v>547.560728036606</v>
      </c>
      <c r="BJ390" s="0" t="n">
        <f aca="false">BI390*EXP((Inputs!$B$6-Inputs!$B$7-0.5*Inputs!$B$8^2)*$B$2+Inputs!$B$8*SQRT($B$2)*MC_Shocks!BH387)</f>
        <v>557.936816114333</v>
      </c>
      <c r="BK390" s="0" t="n">
        <f aca="false">BJ390*EXP((Inputs!$B$6-Inputs!$B$7-0.5*Inputs!$B$8^2)*$B$2+Inputs!$B$8*SQRT($B$2)*MC_Shocks!BI387)</f>
        <v>557.908658677731</v>
      </c>
      <c r="BL390" s="0" t="n">
        <f aca="false">BK390*EXP((Inputs!$B$6-Inputs!$B$7-0.5*Inputs!$B$8^2)*$B$2+Inputs!$B$8*SQRT($B$2)*MC_Shocks!BJ387)</f>
        <v>552.541415644083</v>
      </c>
      <c r="BM390" s="0" t="n">
        <f aca="false">BL390*EXP((Inputs!$B$6-Inputs!$B$7-0.5*Inputs!$B$8^2)*$B$2+Inputs!$B$8*SQRT($B$2)*MC_Shocks!BK387)</f>
        <v>550.286049966035</v>
      </c>
      <c r="BN390" s="0" t="n">
        <f aca="false">AVERAGE(C390:BM390)</f>
        <v>570.705339291243</v>
      </c>
      <c r="BO390" s="0" t="n">
        <f aca="false">MAX(B390:BM390)</f>
        <v>596.519299497938</v>
      </c>
      <c r="BP390" s="0" t="n">
        <f aca="false">MAX(BM390-Inputs!$B$4,0)</f>
        <v>0</v>
      </c>
      <c r="BQ390" s="0" t="n">
        <f aca="false">MAX(Inputs!$B$4-BM390,0)</f>
        <v>24.7139500339655</v>
      </c>
      <c r="BR390" s="0" t="n">
        <f aca="false">MAX(BN390-Inputs!$B$4,0)</f>
        <v>0</v>
      </c>
      <c r="BS390" s="0" t="n">
        <f aca="false">IF(BO390&gt;=Inputs!$B$9,0,MAX(BM390-Inputs!$B$4,0))</f>
        <v>0</v>
      </c>
    </row>
    <row r="391" customFormat="false" ht="15" hidden="false" customHeight="false" outlineLevel="0" collapsed="false">
      <c r="A391" s="0" t="n">
        <v>387</v>
      </c>
      <c r="B391" s="0" t="n">
        <f aca="false">Inputs!$B$3</f>
        <v>574.788024902344</v>
      </c>
      <c r="C391" s="0" t="n">
        <f aca="false">B391*EXP((Inputs!$B$6-Inputs!$B$7-0.5*Inputs!$B$8^2)*$B$2+Inputs!$B$8*SQRT($B$2)*MC_Shocks!A388)</f>
        <v>572.81272211692</v>
      </c>
      <c r="D391" s="0" t="n">
        <f aca="false">C391*EXP((Inputs!$B$6-Inputs!$B$7-0.5*Inputs!$B$8^2)*$B$2+Inputs!$B$8*SQRT($B$2)*MC_Shocks!B388)</f>
        <v>580.747316314637</v>
      </c>
      <c r="E391" s="0" t="n">
        <f aca="false">D391*EXP((Inputs!$B$6-Inputs!$B$7-0.5*Inputs!$B$8^2)*$B$2+Inputs!$B$8*SQRT($B$2)*MC_Shocks!C388)</f>
        <v>584.131086165078</v>
      </c>
      <c r="F391" s="0" t="n">
        <f aca="false">E391*EXP((Inputs!$B$6-Inputs!$B$7-0.5*Inputs!$B$8^2)*$B$2+Inputs!$B$8*SQRT($B$2)*MC_Shocks!D388)</f>
        <v>582.28293017653</v>
      </c>
      <c r="G391" s="0" t="n">
        <f aca="false">F391*EXP((Inputs!$B$6-Inputs!$B$7-0.5*Inputs!$B$8^2)*$B$2+Inputs!$B$8*SQRT($B$2)*MC_Shocks!E388)</f>
        <v>580.445108185447</v>
      </c>
      <c r="H391" s="0" t="n">
        <f aca="false">G391*EXP((Inputs!$B$6-Inputs!$B$7-0.5*Inputs!$B$8^2)*$B$2+Inputs!$B$8*SQRT($B$2)*MC_Shocks!F388)</f>
        <v>574.933085319635</v>
      </c>
      <c r="I391" s="0" t="n">
        <f aca="false">H391*EXP((Inputs!$B$6-Inputs!$B$7-0.5*Inputs!$B$8^2)*$B$2+Inputs!$B$8*SQRT($B$2)*MC_Shocks!G388)</f>
        <v>575.648488103581</v>
      </c>
      <c r="J391" s="0" t="n">
        <f aca="false">I391*EXP((Inputs!$B$6-Inputs!$B$7-0.5*Inputs!$B$8^2)*$B$2+Inputs!$B$8*SQRT($B$2)*MC_Shocks!H388)</f>
        <v>573.852360619783</v>
      </c>
      <c r="K391" s="0" t="n">
        <f aca="false">J391*EXP((Inputs!$B$6-Inputs!$B$7-0.5*Inputs!$B$8^2)*$B$2+Inputs!$B$8*SQRT($B$2)*MC_Shocks!I388)</f>
        <v>573.831949911353</v>
      </c>
      <c r="L391" s="0" t="n">
        <f aca="false">K391*EXP((Inputs!$B$6-Inputs!$B$7-0.5*Inputs!$B$8^2)*$B$2+Inputs!$B$8*SQRT($B$2)*MC_Shocks!J388)</f>
        <v>578.396887265002</v>
      </c>
      <c r="M391" s="0" t="n">
        <f aca="false">L391*EXP((Inputs!$B$6-Inputs!$B$7-0.5*Inputs!$B$8^2)*$B$2+Inputs!$B$8*SQRT($B$2)*MC_Shocks!K388)</f>
        <v>588.896072978142</v>
      </c>
      <c r="N391" s="0" t="n">
        <f aca="false">M391*EXP((Inputs!$B$6-Inputs!$B$7-0.5*Inputs!$B$8^2)*$B$2+Inputs!$B$8*SQRT($B$2)*MC_Shocks!L388)</f>
        <v>586.941330136143</v>
      </c>
      <c r="O391" s="0" t="n">
        <f aca="false">N391*EXP((Inputs!$B$6-Inputs!$B$7-0.5*Inputs!$B$8^2)*$B$2+Inputs!$B$8*SQRT($B$2)*MC_Shocks!M388)</f>
        <v>586.187249816243</v>
      </c>
      <c r="P391" s="0" t="n">
        <f aca="false">O391*EXP((Inputs!$B$6-Inputs!$B$7-0.5*Inputs!$B$8^2)*$B$2+Inputs!$B$8*SQRT($B$2)*MC_Shocks!N388)</f>
        <v>589.124515993503</v>
      </c>
      <c r="Q391" s="0" t="n">
        <f aca="false">P391*EXP((Inputs!$B$6-Inputs!$B$7-0.5*Inputs!$B$8^2)*$B$2+Inputs!$B$8*SQRT($B$2)*MC_Shocks!O388)</f>
        <v>596.796824543227</v>
      </c>
      <c r="R391" s="0" t="n">
        <f aca="false">Q391*EXP((Inputs!$B$6-Inputs!$B$7-0.5*Inputs!$B$8^2)*$B$2+Inputs!$B$8*SQRT($B$2)*MC_Shocks!P388)</f>
        <v>593.87885858621</v>
      </c>
      <c r="S391" s="0" t="n">
        <f aca="false">R391*EXP((Inputs!$B$6-Inputs!$B$7-0.5*Inputs!$B$8^2)*$B$2+Inputs!$B$8*SQRT($B$2)*MC_Shocks!Q388)</f>
        <v>595.189128508949</v>
      </c>
      <c r="T391" s="0" t="n">
        <f aca="false">S391*EXP((Inputs!$B$6-Inputs!$B$7-0.5*Inputs!$B$8^2)*$B$2+Inputs!$B$8*SQRT($B$2)*MC_Shocks!R388)</f>
        <v>592.62147930108</v>
      </c>
      <c r="U391" s="0" t="n">
        <f aca="false">T391*EXP((Inputs!$B$6-Inputs!$B$7-0.5*Inputs!$B$8^2)*$B$2+Inputs!$B$8*SQRT($B$2)*MC_Shocks!S388)</f>
        <v>583.977692197944</v>
      </c>
      <c r="V391" s="0" t="n">
        <f aca="false">U391*EXP((Inputs!$B$6-Inputs!$B$7-0.5*Inputs!$B$8^2)*$B$2+Inputs!$B$8*SQRT($B$2)*MC_Shocks!T388)</f>
        <v>594.039015069224</v>
      </c>
      <c r="W391" s="0" t="n">
        <f aca="false">V391*EXP((Inputs!$B$6-Inputs!$B$7-0.5*Inputs!$B$8^2)*$B$2+Inputs!$B$8*SQRT($B$2)*MC_Shocks!U388)</f>
        <v>597.401390146604</v>
      </c>
      <c r="X391" s="0" t="n">
        <f aca="false">W391*EXP((Inputs!$B$6-Inputs!$B$7-0.5*Inputs!$B$8^2)*$B$2+Inputs!$B$8*SQRT($B$2)*MC_Shocks!V388)</f>
        <v>598.450927443329</v>
      </c>
      <c r="Y391" s="0" t="n">
        <f aca="false">X391*EXP((Inputs!$B$6-Inputs!$B$7-0.5*Inputs!$B$8^2)*$B$2+Inputs!$B$8*SQRT($B$2)*MC_Shocks!W388)</f>
        <v>591.639666137383</v>
      </c>
      <c r="Z391" s="0" t="n">
        <f aca="false">Y391*EXP((Inputs!$B$6-Inputs!$B$7-0.5*Inputs!$B$8^2)*$B$2+Inputs!$B$8*SQRT($B$2)*MC_Shocks!X388)</f>
        <v>599.426656891696</v>
      </c>
      <c r="AA391" s="0" t="n">
        <f aca="false">Z391*EXP((Inputs!$B$6-Inputs!$B$7-0.5*Inputs!$B$8^2)*$B$2+Inputs!$B$8*SQRT($B$2)*MC_Shocks!Y388)</f>
        <v>590.347203459912</v>
      </c>
      <c r="AB391" s="0" t="n">
        <f aca="false">AA391*EXP((Inputs!$B$6-Inputs!$B$7-0.5*Inputs!$B$8^2)*$B$2+Inputs!$B$8*SQRT($B$2)*MC_Shocks!Z388)</f>
        <v>589.766934392721</v>
      </c>
      <c r="AC391" s="0" t="n">
        <f aca="false">AB391*EXP((Inputs!$B$6-Inputs!$B$7-0.5*Inputs!$B$8^2)*$B$2+Inputs!$B$8*SQRT($B$2)*MC_Shocks!AA388)</f>
        <v>590.271930353522</v>
      </c>
      <c r="AD391" s="0" t="n">
        <f aca="false">AC391*EXP((Inputs!$B$6-Inputs!$B$7-0.5*Inputs!$B$8^2)*$B$2+Inputs!$B$8*SQRT($B$2)*MC_Shocks!AB388)</f>
        <v>591.255863990987</v>
      </c>
      <c r="AE391" s="0" t="n">
        <f aca="false">AD391*EXP((Inputs!$B$6-Inputs!$B$7-0.5*Inputs!$B$8^2)*$B$2+Inputs!$B$8*SQRT($B$2)*MC_Shocks!AC388)</f>
        <v>593.36162913821</v>
      </c>
      <c r="AF391" s="0" t="n">
        <f aca="false">AE391*EXP((Inputs!$B$6-Inputs!$B$7-0.5*Inputs!$B$8^2)*$B$2+Inputs!$B$8*SQRT($B$2)*MC_Shocks!AD388)</f>
        <v>588.503986924669</v>
      </c>
      <c r="AG391" s="0" t="n">
        <f aca="false">AF391*EXP((Inputs!$B$6-Inputs!$B$7-0.5*Inputs!$B$8^2)*$B$2+Inputs!$B$8*SQRT($B$2)*MC_Shocks!AE388)</f>
        <v>593.569650431055</v>
      </c>
      <c r="AH391" s="0" t="n">
        <f aca="false">AG391*EXP((Inputs!$B$6-Inputs!$B$7-0.5*Inputs!$B$8^2)*$B$2+Inputs!$B$8*SQRT($B$2)*MC_Shocks!AF388)</f>
        <v>592.001242119493</v>
      </c>
      <c r="AI391" s="0" t="n">
        <f aca="false">AH391*EXP((Inputs!$B$6-Inputs!$B$7-0.5*Inputs!$B$8^2)*$B$2+Inputs!$B$8*SQRT($B$2)*MC_Shocks!AG388)</f>
        <v>593.864250620708</v>
      </c>
      <c r="AJ391" s="0" t="n">
        <f aca="false">AI391*EXP((Inputs!$B$6-Inputs!$B$7-0.5*Inputs!$B$8^2)*$B$2+Inputs!$B$8*SQRT($B$2)*MC_Shocks!AH388)</f>
        <v>597.521975113113</v>
      </c>
      <c r="AK391" s="0" t="n">
        <f aca="false">AJ391*EXP((Inputs!$B$6-Inputs!$B$7-0.5*Inputs!$B$8^2)*$B$2+Inputs!$B$8*SQRT($B$2)*MC_Shocks!AI388)</f>
        <v>585.444243190659</v>
      </c>
      <c r="AL391" s="0" t="n">
        <f aca="false">AK391*EXP((Inputs!$B$6-Inputs!$B$7-0.5*Inputs!$B$8^2)*$B$2+Inputs!$B$8*SQRT($B$2)*MC_Shocks!AJ388)</f>
        <v>583.556317453253</v>
      </c>
      <c r="AM391" s="0" t="n">
        <f aca="false">AL391*EXP((Inputs!$B$6-Inputs!$B$7-0.5*Inputs!$B$8^2)*$B$2+Inputs!$B$8*SQRT($B$2)*MC_Shocks!AK388)</f>
        <v>580.778984868094</v>
      </c>
      <c r="AN391" s="0" t="n">
        <f aca="false">AM391*EXP((Inputs!$B$6-Inputs!$B$7-0.5*Inputs!$B$8^2)*$B$2+Inputs!$B$8*SQRT($B$2)*MC_Shocks!AL388)</f>
        <v>575.6147894688</v>
      </c>
      <c r="AO391" s="0" t="n">
        <f aca="false">AN391*EXP((Inputs!$B$6-Inputs!$B$7-0.5*Inputs!$B$8^2)*$B$2+Inputs!$B$8*SQRT($B$2)*MC_Shocks!AM388)</f>
        <v>582.196785536065</v>
      </c>
      <c r="AP391" s="0" t="n">
        <f aca="false">AO391*EXP((Inputs!$B$6-Inputs!$B$7-0.5*Inputs!$B$8^2)*$B$2+Inputs!$B$8*SQRT($B$2)*MC_Shocks!AN388)</f>
        <v>574.213899681879</v>
      </c>
      <c r="AQ391" s="0" t="n">
        <f aca="false">AP391*EXP((Inputs!$B$6-Inputs!$B$7-0.5*Inputs!$B$8^2)*$B$2+Inputs!$B$8*SQRT($B$2)*MC_Shocks!AO388)</f>
        <v>585.812493580832</v>
      </c>
      <c r="AR391" s="0" t="n">
        <f aca="false">AQ391*EXP((Inputs!$B$6-Inputs!$B$7-0.5*Inputs!$B$8^2)*$B$2+Inputs!$B$8*SQRT($B$2)*MC_Shocks!AP388)</f>
        <v>589.451641302839</v>
      </c>
      <c r="AS391" s="0" t="n">
        <f aca="false">AR391*EXP((Inputs!$B$6-Inputs!$B$7-0.5*Inputs!$B$8^2)*$B$2+Inputs!$B$8*SQRT($B$2)*MC_Shocks!AQ388)</f>
        <v>591.657837897901</v>
      </c>
      <c r="AT391" s="0" t="n">
        <f aca="false">AS391*EXP((Inputs!$B$6-Inputs!$B$7-0.5*Inputs!$B$8^2)*$B$2+Inputs!$B$8*SQRT($B$2)*MC_Shocks!AR388)</f>
        <v>588.989307730057</v>
      </c>
      <c r="AU391" s="0" t="n">
        <f aca="false">AT391*EXP((Inputs!$B$6-Inputs!$B$7-0.5*Inputs!$B$8^2)*$B$2+Inputs!$B$8*SQRT($B$2)*MC_Shocks!AS388)</f>
        <v>588.023712503171</v>
      </c>
      <c r="AV391" s="0" t="n">
        <f aca="false">AU391*EXP((Inputs!$B$6-Inputs!$B$7-0.5*Inputs!$B$8^2)*$B$2+Inputs!$B$8*SQRT($B$2)*MC_Shocks!AT388)</f>
        <v>588.857922870552</v>
      </c>
      <c r="AW391" s="0" t="n">
        <f aca="false">AV391*EXP((Inputs!$B$6-Inputs!$B$7-0.5*Inputs!$B$8^2)*$B$2+Inputs!$B$8*SQRT($B$2)*MC_Shocks!AU388)</f>
        <v>588.969523306128</v>
      </c>
      <c r="AX391" s="0" t="n">
        <f aca="false">AW391*EXP((Inputs!$B$6-Inputs!$B$7-0.5*Inputs!$B$8^2)*$B$2+Inputs!$B$8*SQRT($B$2)*MC_Shocks!AV388)</f>
        <v>593.612877428659</v>
      </c>
      <c r="AY391" s="0" t="n">
        <f aca="false">AX391*EXP((Inputs!$B$6-Inputs!$B$7-0.5*Inputs!$B$8^2)*$B$2+Inputs!$B$8*SQRT($B$2)*MC_Shocks!AW388)</f>
        <v>600.76221016568</v>
      </c>
      <c r="AZ391" s="0" t="n">
        <f aca="false">AY391*EXP((Inputs!$B$6-Inputs!$B$7-0.5*Inputs!$B$8^2)*$B$2+Inputs!$B$8*SQRT($B$2)*MC_Shocks!AX388)</f>
        <v>597.366088274098</v>
      </c>
      <c r="BA391" s="0" t="n">
        <f aca="false">AZ391*EXP((Inputs!$B$6-Inputs!$B$7-0.5*Inputs!$B$8^2)*$B$2+Inputs!$B$8*SQRT($B$2)*MC_Shocks!AY388)</f>
        <v>594.143767458854</v>
      </c>
      <c r="BB391" s="0" t="n">
        <f aca="false">BA391*EXP((Inputs!$B$6-Inputs!$B$7-0.5*Inputs!$B$8^2)*$B$2+Inputs!$B$8*SQRT($B$2)*MC_Shocks!AZ388)</f>
        <v>586.777627051497</v>
      </c>
      <c r="BC391" s="0" t="n">
        <f aca="false">BB391*EXP((Inputs!$B$6-Inputs!$B$7-0.5*Inputs!$B$8^2)*$B$2+Inputs!$B$8*SQRT($B$2)*MC_Shocks!BA388)</f>
        <v>590.52231268921</v>
      </c>
      <c r="BD391" s="0" t="n">
        <f aca="false">BC391*EXP((Inputs!$B$6-Inputs!$B$7-0.5*Inputs!$B$8^2)*$B$2+Inputs!$B$8*SQRT($B$2)*MC_Shocks!BB388)</f>
        <v>587.341059681428</v>
      </c>
      <c r="BE391" s="0" t="n">
        <f aca="false">BD391*EXP((Inputs!$B$6-Inputs!$B$7-0.5*Inputs!$B$8^2)*$B$2+Inputs!$B$8*SQRT($B$2)*MC_Shocks!BC388)</f>
        <v>588.719968331485</v>
      </c>
      <c r="BF391" s="0" t="n">
        <f aca="false">BE391*EXP((Inputs!$B$6-Inputs!$B$7-0.5*Inputs!$B$8^2)*$B$2+Inputs!$B$8*SQRT($B$2)*MC_Shocks!BD388)</f>
        <v>583.241286329964</v>
      </c>
      <c r="BG391" s="0" t="n">
        <f aca="false">BF391*EXP((Inputs!$B$6-Inputs!$B$7-0.5*Inputs!$B$8^2)*$B$2+Inputs!$B$8*SQRT($B$2)*MC_Shocks!BE388)</f>
        <v>578.586527616686</v>
      </c>
      <c r="BH391" s="0" t="n">
        <f aca="false">BG391*EXP((Inputs!$B$6-Inputs!$B$7-0.5*Inputs!$B$8^2)*$B$2+Inputs!$B$8*SQRT($B$2)*MC_Shocks!BF388)</f>
        <v>577.672396319736</v>
      </c>
      <c r="BI391" s="0" t="n">
        <f aca="false">BH391*EXP((Inputs!$B$6-Inputs!$B$7-0.5*Inputs!$B$8^2)*$B$2+Inputs!$B$8*SQRT($B$2)*MC_Shocks!BG388)</f>
        <v>579.285082470314</v>
      </c>
      <c r="BJ391" s="0" t="n">
        <f aca="false">BI391*EXP((Inputs!$B$6-Inputs!$B$7-0.5*Inputs!$B$8^2)*$B$2+Inputs!$B$8*SQRT($B$2)*MC_Shocks!BH388)</f>
        <v>574.940189456783</v>
      </c>
      <c r="BK391" s="0" t="n">
        <f aca="false">BJ391*EXP((Inputs!$B$6-Inputs!$B$7-0.5*Inputs!$B$8^2)*$B$2+Inputs!$B$8*SQRT($B$2)*MC_Shocks!BI388)</f>
        <v>572.051187736339</v>
      </c>
      <c r="BL391" s="0" t="n">
        <f aca="false">BK391*EXP((Inputs!$B$6-Inputs!$B$7-0.5*Inputs!$B$8^2)*$B$2+Inputs!$B$8*SQRT($B$2)*MC_Shocks!BJ388)</f>
        <v>575.21992339674</v>
      </c>
      <c r="BM391" s="0" t="n">
        <f aca="false">BL391*EXP((Inputs!$B$6-Inputs!$B$7-0.5*Inputs!$B$8^2)*$B$2+Inputs!$B$8*SQRT($B$2)*MC_Shocks!BK388)</f>
        <v>581.365790153311</v>
      </c>
      <c r="BN391" s="0" t="n">
        <f aca="false">AVERAGE(C391:BM391)</f>
        <v>586.623700990842</v>
      </c>
      <c r="BO391" s="0" t="n">
        <f aca="false">MAX(B391:BM391)</f>
        <v>600.76221016568</v>
      </c>
      <c r="BP391" s="0" t="n">
        <f aca="false">MAX(BM391-Inputs!$B$4,0)</f>
        <v>6.36579015331063</v>
      </c>
      <c r="BQ391" s="0" t="n">
        <f aca="false">MAX(Inputs!$B$4-BM391,0)</f>
        <v>0</v>
      </c>
      <c r="BR391" s="0" t="n">
        <f aca="false">MAX(BN391-Inputs!$B$4,0)</f>
        <v>11.6237009908421</v>
      </c>
      <c r="BS391" s="0" t="n">
        <f aca="false">IF(BO391&gt;=Inputs!$B$9,0,MAX(BM391-Inputs!$B$4,0))</f>
        <v>6.36579015331063</v>
      </c>
    </row>
    <row r="392" customFormat="false" ht="15" hidden="false" customHeight="false" outlineLevel="0" collapsed="false">
      <c r="A392" s="0" t="n">
        <v>388</v>
      </c>
      <c r="B392" s="0" t="n">
        <f aca="false">Inputs!$B$3</f>
        <v>574.788024902344</v>
      </c>
      <c r="C392" s="0" t="n">
        <f aca="false">B392*EXP((Inputs!$B$6-Inputs!$B$7-0.5*Inputs!$B$8^2)*$B$2+Inputs!$B$8*SQRT($B$2)*MC_Shocks!A389)</f>
        <v>576.15952094778</v>
      </c>
      <c r="D392" s="0" t="n">
        <f aca="false">C392*EXP((Inputs!$B$6-Inputs!$B$7-0.5*Inputs!$B$8^2)*$B$2+Inputs!$B$8*SQRT($B$2)*MC_Shocks!B389)</f>
        <v>569.328261627259</v>
      </c>
      <c r="E392" s="0" t="n">
        <f aca="false">D392*EXP((Inputs!$B$6-Inputs!$B$7-0.5*Inputs!$B$8^2)*$B$2+Inputs!$B$8*SQRT($B$2)*MC_Shocks!C389)</f>
        <v>564.226895346596</v>
      </c>
      <c r="F392" s="0" t="n">
        <f aca="false">E392*EXP((Inputs!$B$6-Inputs!$B$7-0.5*Inputs!$B$8^2)*$B$2+Inputs!$B$8*SQRT($B$2)*MC_Shocks!D389)</f>
        <v>569.281389594604</v>
      </c>
      <c r="G392" s="0" t="n">
        <f aca="false">F392*EXP((Inputs!$B$6-Inputs!$B$7-0.5*Inputs!$B$8^2)*$B$2+Inputs!$B$8*SQRT($B$2)*MC_Shocks!E389)</f>
        <v>574.633787834989</v>
      </c>
      <c r="H392" s="0" t="n">
        <f aca="false">G392*EXP((Inputs!$B$6-Inputs!$B$7-0.5*Inputs!$B$8^2)*$B$2+Inputs!$B$8*SQRT($B$2)*MC_Shocks!F389)</f>
        <v>568.906022345344</v>
      </c>
      <c r="I392" s="0" t="n">
        <f aca="false">H392*EXP((Inputs!$B$6-Inputs!$B$7-0.5*Inputs!$B$8^2)*$B$2+Inputs!$B$8*SQRT($B$2)*MC_Shocks!G389)</f>
        <v>574.108579133799</v>
      </c>
      <c r="J392" s="0" t="n">
        <f aca="false">I392*EXP((Inputs!$B$6-Inputs!$B$7-0.5*Inputs!$B$8^2)*$B$2+Inputs!$B$8*SQRT($B$2)*MC_Shocks!H389)</f>
        <v>571.847672142342</v>
      </c>
      <c r="K392" s="0" t="n">
        <f aca="false">J392*EXP((Inputs!$B$6-Inputs!$B$7-0.5*Inputs!$B$8^2)*$B$2+Inputs!$B$8*SQRT($B$2)*MC_Shocks!I389)</f>
        <v>574.7034939482</v>
      </c>
      <c r="L392" s="0" t="n">
        <f aca="false">K392*EXP((Inputs!$B$6-Inputs!$B$7-0.5*Inputs!$B$8^2)*$B$2+Inputs!$B$8*SQRT($B$2)*MC_Shocks!J389)</f>
        <v>567.43182984778</v>
      </c>
      <c r="M392" s="0" t="n">
        <f aca="false">L392*EXP((Inputs!$B$6-Inputs!$B$7-0.5*Inputs!$B$8^2)*$B$2+Inputs!$B$8*SQRT($B$2)*MC_Shocks!K389)</f>
        <v>570.964305880972</v>
      </c>
      <c r="N392" s="0" t="n">
        <f aca="false">M392*EXP((Inputs!$B$6-Inputs!$B$7-0.5*Inputs!$B$8^2)*$B$2+Inputs!$B$8*SQRT($B$2)*MC_Shocks!L389)</f>
        <v>565.862310770847</v>
      </c>
      <c r="O392" s="0" t="n">
        <f aca="false">N392*EXP((Inputs!$B$6-Inputs!$B$7-0.5*Inputs!$B$8^2)*$B$2+Inputs!$B$8*SQRT($B$2)*MC_Shocks!M389)</f>
        <v>565.086395951989</v>
      </c>
      <c r="P392" s="0" t="n">
        <f aca="false">O392*EXP((Inputs!$B$6-Inputs!$B$7-0.5*Inputs!$B$8^2)*$B$2+Inputs!$B$8*SQRT($B$2)*MC_Shocks!N389)</f>
        <v>564.010184197811</v>
      </c>
      <c r="Q392" s="0" t="n">
        <f aca="false">P392*EXP((Inputs!$B$6-Inputs!$B$7-0.5*Inputs!$B$8^2)*$B$2+Inputs!$B$8*SQRT($B$2)*MC_Shocks!O389)</f>
        <v>572.949177452449</v>
      </c>
      <c r="R392" s="0" t="n">
        <f aca="false">Q392*EXP((Inputs!$B$6-Inputs!$B$7-0.5*Inputs!$B$8^2)*$B$2+Inputs!$B$8*SQRT($B$2)*MC_Shocks!P389)</f>
        <v>583.104823655717</v>
      </c>
      <c r="S392" s="0" t="n">
        <f aca="false">R392*EXP((Inputs!$B$6-Inputs!$B$7-0.5*Inputs!$B$8^2)*$B$2+Inputs!$B$8*SQRT($B$2)*MC_Shocks!Q389)</f>
        <v>584.181101077597</v>
      </c>
      <c r="T392" s="0" t="n">
        <f aca="false">S392*EXP((Inputs!$B$6-Inputs!$B$7-0.5*Inputs!$B$8^2)*$B$2+Inputs!$B$8*SQRT($B$2)*MC_Shocks!R389)</f>
        <v>583.092986900994</v>
      </c>
      <c r="U392" s="0" t="n">
        <f aca="false">T392*EXP((Inputs!$B$6-Inputs!$B$7-0.5*Inputs!$B$8^2)*$B$2+Inputs!$B$8*SQRT($B$2)*MC_Shocks!S389)</f>
        <v>588.376558811796</v>
      </c>
      <c r="V392" s="0" t="n">
        <f aca="false">U392*EXP((Inputs!$B$6-Inputs!$B$7-0.5*Inputs!$B$8^2)*$B$2+Inputs!$B$8*SQRT($B$2)*MC_Shocks!T389)</f>
        <v>593.536100783081</v>
      </c>
      <c r="W392" s="0" t="n">
        <f aca="false">V392*EXP((Inputs!$B$6-Inputs!$B$7-0.5*Inputs!$B$8^2)*$B$2+Inputs!$B$8*SQRT($B$2)*MC_Shocks!U389)</f>
        <v>590.954027292657</v>
      </c>
      <c r="X392" s="0" t="n">
        <f aca="false">W392*EXP((Inputs!$B$6-Inputs!$B$7-0.5*Inputs!$B$8^2)*$B$2+Inputs!$B$8*SQRT($B$2)*MC_Shocks!V389)</f>
        <v>588.376736735314</v>
      </c>
      <c r="Y392" s="0" t="n">
        <f aca="false">X392*EXP((Inputs!$B$6-Inputs!$B$7-0.5*Inputs!$B$8^2)*$B$2+Inputs!$B$8*SQRT($B$2)*MC_Shocks!W389)</f>
        <v>589.075567649954</v>
      </c>
      <c r="Z392" s="0" t="n">
        <f aca="false">Y392*EXP((Inputs!$B$6-Inputs!$B$7-0.5*Inputs!$B$8^2)*$B$2+Inputs!$B$8*SQRT($B$2)*MC_Shocks!X389)</f>
        <v>585.496082143304</v>
      </c>
      <c r="AA392" s="0" t="n">
        <f aca="false">Z392*EXP((Inputs!$B$6-Inputs!$B$7-0.5*Inputs!$B$8^2)*$B$2+Inputs!$B$8*SQRT($B$2)*MC_Shocks!Y389)</f>
        <v>591.031148204641</v>
      </c>
      <c r="AB392" s="0" t="n">
        <f aca="false">AA392*EXP((Inputs!$B$6-Inputs!$B$7-0.5*Inputs!$B$8^2)*$B$2+Inputs!$B$8*SQRT($B$2)*MC_Shocks!Z389)</f>
        <v>592.758263487307</v>
      </c>
      <c r="AC392" s="0" t="n">
        <f aca="false">AB392*EXP((Inputs!$B$6-Inputs!$B$7-0.5*Inputs!$B$8^2)*$B$2+Inputs!$B$8*SQRT($B$2)*MC_Shocks!AA389)</f>
        <v>585.11502085285</v>
      </c>
      <c r="AD392" s="0" t="n">
        <f aca="false">AC392*EXP((Inputs!$B$6-Inputs!$B$7-0.5*Inputs!$B$8^2)*$B$2+Inputs!$B$8*SQRT($B$2)*MC_Shocks!AB389)</f>
        <v>584.853141574626</v>
      </c>
      <c r="AE392" s="0" t="n">
        <f aca="false">AD392*EXP((Inputs!$B$6-Inputs!$B$7-0.5*Inputs!$B$8^2)*$B$2+Inputs!$B$8*SQRT($B$2)*MC_Shocks!AC389)</f>
        <v>584.322508591826</v>
      </c>
      <c r="AF392" s="0" t="n">
        <f aca="false">AE392*EXP((Inputs!$B$6-Inputs!$B$7-0.5*Inputs!$B$8^2)*$B$2+Inputs!$B$8*SQRT($B$2)*MC_Shocks!AD389)</f>
        <v>573.784800822655</v>
      </c>
      <c r="AG392" s="0" t="n">
        <f aca="false">AF392*EXP((Inputs!$B$6-Inputs!$B$7-0.5*Inputs!$B$8^2)*$B$2+Inputs!$B$8*SQRT($B$2)*MC_Shocks!AE389)</f>
        <v>580.244559558539</v>
      </c>
      <c r="AH392" s="0" t="n">
        <f aca="false">AG392*EXP((Inputs!$B$6-Inputs!$B$7-0.5*Inputs!$B$8^2)*$B$2+Inputs!$B$8*SQRT($B$2)*MC_Shocks!AF389)</f>
        <v>576.644492500806</v>
      </c>
      <c r="AI392" s="0" t="n">
        <f aca="false">AH392*EXP((Inputs!$B$6-Inputs!$B$7-0.5*Inputs!$B$8^2)*$B$2+Inputs!$B$8*SQRT($B$2)*MC_Shocks!AG389)</f>
        <v>569.136292464845</v>
      </c>
      <c r="AJ392" s="0" t="n">
        <f aca="false">AI392*EXP((Inputs!$B$6-Inputs!$B$7-0.5*Inputs!$B$8^2)*$B$2+Inputs!$B$8*SQRT($B$2)*MC_Shocks!AH389)</f>
        <v>570.658723154019</v>
      </c>
      <c r="AK392" s="0" t="n">
        <f aca="false">AJ392*EXP((Inputs!$B$6-Inputs!$B$7-0.5*Inputs!$B$8^2)*$B$2+Inputs!$B$8*SQRT($B$2)*MC_Shocks!AI389)</f>
        <v>566.833867674019</v>
      </c>
      <c r="AL392" s="0" t="n">
        <f aca="false">AK392*EXP((Inputs!$B$6-Inputs!$B$7-0.5*Inputs!$B$8^2)*$B$2+Inputs!$B$8*SQRT($B$2)*MC_Shocks!AJ389)</f>
        <v>571.320820148136</v>
      </c>
      <c r="AM392" s="0" t="n">
        <f aca="false">AL392*EXP((Inputs!$B$6-Inputs!$B$7-0.5*Inputs!$B$8^2)*$B$2+Inputs!$B$8*SQRT($B$2)*MC_Shocks!AK389)</f>
        <v>574.495955678343</v>
      </c>
      <c r="AN392" s="0" t="n">
        <f aca="false">AM392*EXP((Inputs!$B$6-Inputs!$B$7-0.5*Inputs!$B$8^2)*$B$2+Inputs!$B$8*SQRT($B$2)*MC_Shocks!AL389)</f>
        <v>572.79819342117</v>
      </c>
      <c r="AO392" s="0" t="n">
        <f aca="false">AN392*EXP((Inputs!$B$6-Inputs!$B$7-0.5*Inputs!$B$8^2)*$B$2+Inputs!$B$8*SQRT($B$2)*MC_Shocks!AM389)</f>
        <v>569.234679532025</v>
      </c>
      <c r="AP392" s="0" t="n">
        <f aca="false">AO392*EXP((Inputs!$B$6-Inputs!$B$7-0.5*Inputs!$B$8^2)*$B$2+Inputs!$B$8*SQRT($B$2)*MC_Shocks!AN389)</f>
        <v>564.248509004273</v>
      </c>
      <c r="AQ392" s="0" t="n">
        <f aca="false">AP392*EXP((Inputs!$B$6-Inputs!$B$7-0.5*Inputs!$B$8^2)*$B$2+Inputs!$B$8*SQRT($B$2)*MC_Shocks!AO389)</f>
        <v>557.318727858122</v>
      </c>
      <c r="AR392" s="0" t="n">
        <f aca="false">AQ392*EXP((Inputs!$B$6-Inputs!$B$7-0.5*Inputs!$B$8^2)*$B$2+Inputs!$B$8*SQRT($B$2)*MC_Shocks!AP389)</f>
        <v>557.669602762293</v>
      </c>
      <c r="AS392" s="0" t="n">
        <f aca="false">AR392*EXP((Inputs!$B$6-Inputs!$B$7-0.5*Inputs!$B$8^2)*$B$2+Inputs!$B$8*SQRT($B$2)*MC_Shocks!AQ389)</f>
        <v>552.466130641034</v>
      </c>
      <c r="AT392" s="0" t="n">
        <f aca="false">AS392*EXP((Inputs!$B$6-Inputs!$B$7-0.5*Inputs!$B$8^2)*$B$2+Inputs!$B$8*SQRT($B$2)*MC_Shocks!AR389)</f>
        <v>554.020643222868</v>
      </c>
      <c r="AU392" s="0" t="n">
        <f aca="false">AT392*EXP((Inputs!$B$6-Inputs!$B$7-0.5*Inputs!$B$8^2)*$B$2+Inputs!$B$8*SQRT($B$2)*MC_Shocks!AS389)</f>
        <v>550.121971898438</v>
      </c>
      <c r="AV392" s="0" t="n">
        <f aca="false">AU392*EXP((Inputs!$B$6-Inputs!$B$7-0.5*Inputs!$B$8^2)*$B$2+Inputs!$B$8*SQRT($B$2)*MC_Shocks!AT389)</f>
        <v>549.269024504898</v>
      </c>
      <c r="AW392" s="0" t="n">
        <f aca="false">AV392*EXP((Inputs!$B$6-Inputs!$B$7-0.5*Inputs!$B$8^2)*$B$2+Inputs!$B$8*SQRT($B$2)*MC_Shocks!AU389)</f>
        <v>547.382118687536</v>
      </c>
      <c r="AX392" s="0" t="n">
        <f aca="false">AW392*EXP((Inputs!$B$6-Inputs!$B$7-0.5*Inputs!$B$8^2)*$B$2+Inputs!$B$8*SQRT($B$2)*MC_Shocks!AV389)</f>
        <v>545.597642970552</v>
      </c>
      <c r="AY392" s="0" t="n">
        <f aca="false">AX392*EXP((Inputs!$B$6-Inputs!$B$7-0.5*Inputs!$B$8^2)*$B$2+Inputs!$B$8*SQRT($B$2)*MC_Shocks!AW389)</f>
        <v>552.63965815776</v>
      </c>
      <c r="AZ392" s="0" t="n">
        <f aca="false">AY392*EXP((Inputs!$B$6-Inputs!$B$7-0.5*Inputs!$B$8^2)*$B$2+Inputs!$B$8*SQRT($B$2)*MC_Shocks!AX389)</f>
        <v>557.642523923979</v>
      </c>
      <c r="BA392" s="0" t="n">
        <f aca="false">AZ392*EXP((Inputs!$B$6-Inputs!$B$7-0.5*Inputs!$B$8^2)*$B$2+Inputs!$B$8*SQRT($B$2)*MC_Shocks!AY389)</f>
        <v>557.241650877628</v>
      </c>
      <c r="BB392" s="0" t="n">
        <f aca="false">BA392*EXP((Inputs!$B$6-Inputs!$B$7-0.5*Inputs!$B$8^2)*$B$2+Inputs!$B$8*SQRT($B$2)*MC_Shocks!AZ389)</f>
        <v>564.803812452652</v>
      </c>
      <c r="BC392" s="0" t="n">
        <f aca="false">BB392*EXP((Inputs!$B$6-Inputs!$B$7-0.5*Inputs!$B$8^2)*$B$2+Inputs!$B$8*SQRT($B$2)*MC_Shocks!BA389)</f>
        <v>561.14469673915</v>
      </c>
      <c r="BD392" s="0" t="n">
        <f aca="false">BC392*EXP((Inputs!$B$6-Inputs!$B$7-0.5*Inputs!$B$8^2)*$B$2+Inputs!$B$8*SQRT($B$2)*MC_Shocks!BB389)</f>
        <v>557.330882177025</v>
      </c>
      <c r="BE392" s="0" t="n">
        <f aca="false">BD392*EXP((Inputs!$B$6-Inputs!$B$7-0.5*Inputs!$B$8^2)*$B$2+Inputs!$B$8*SQRT($B$2)*MC_Shocks!BC389)</f>
        <v>555.938681693498</v>
      </c>
      <c r="BF392" s="0" t="n">
        <f aca="false">BE392*EXP((Inputs!$B$6-Inputs!$B$7-0.5*Inputs!$B$8^2)*$B$2+Inputs!$B$8*SQRT($B$2)*MC_Shocks!BD389)</f>
        <v>560.958116190379</v>
      </c>
      <c r="BG392" s="0" t="n">
        <f aca="false">BF392*EXP((Inputs!$B$6-Inputs!$B$7-0.5*Inputs!$B$8^2)*$B$2+Inputs!$B$8*SQRT($B$2)*MC_Shocks!BE389)</f>
        <v>554.90225599045</v>
      </c>
      <c r="BH392" s="0" t="n">
        <f aca="false">BG392*EXP((Inputs!$B$6-Inputs!$B$7-0.5*Inputs!$B$8^2)*$B$2+Inputs!$B$8*SQRT($B$2)*MC_Shocks!BF389)</f>
        <v>546.058000488829</v>
      </c>
      <c r="BI392" s="0" t="n">
        <f aca="false">BH392*EXP((Inputs!$B$6-Inputs!$B$7-0.5*Inputs!$B$8^2)*$B$2+Inputs!$B$8*SQRT($B$2)*MC_Shocks!BG389)</f>
        <v>545.47270703433</v>
      </c>
      <c r="BJ392" s="0" t="n">
        <f aca="false">BI392*EXP((Inputs!$B$6-Inputs!$B$7-0.5*Inputs!$B$8^2)*$B$2+Inputs!$B$8*SQRT($B$2)*MC_Shocks!BH389)</f>
        <v>543.319226645372</v>
      </c>
      <c r="BK392" s="0" t="n">
        <f aca="false">BJ392*EXP((Inputs!$B$6-Inputs!$B$7-0.5*Inputs!$B$8^2)*$B$2+Inputs!$B$8*SQRT($B$2)*MC_Shocks!BI389)</f>
        <v>542.501572704695</v>
      </c>
      <c r="BL392" s="0" t="n">
        <f aca="false">BK392*EXP((Inputs!$B$6-Inputs!$B$7-0.5*Inputs!$B$8^2)*$B$2+Inputs!$B$8*SQRT($B$2)*MC_Shocks!BJ389)</f>
        <v>540.274808121435</v>
      </c>
      <c r="BM392" s="0" t="n">
        <f aca="false">BL392*EXP((Inputs!$B$6-Inputs!$B$7-0.5*Inputs!$B$8^2)*$B$2+Inputs!$B$8*SQRT($B$2)*MC_Shocks!BK389)</f>
        <v>540.838491175187</v>
      </c>
      <c r="BN392" s="0" t="n">
        <f aca="false">AVERAGE(C392:BM392)</f>
        <v>567.588694216847</v>
      </c>
      <c r="BO392" s="0" t="n">
        <f aca="false">MAX(B392:BM392)</f>
        <v>593.536100783081</v>
      </c>
      <c r="BP392" s="0" t="n">
        <f aca="false">MAX(BM392-Inputs!$B$4,0)</f>
        <v>0</v>
      </c>
      <c r="BQ392" s="0" t="n">
        <f aca="false">MAX(Inputs!$B$4-BM392,0)</f>
        <v>34.1615088248127</v>
      </c>
      <c r="BR392" s="0" t="n">
        <f aca="false">MAX(BN392-Inputs!$B$4,0)</f>
        <v>0</v>
      </c>
      <c r="BS392" s="0" t="n">
        <f aca="false">IF(BO392&gt;=Inputs!$B$9,0,MAX(BM392-Inputs!$B$4,0))</f>
        <v>0</v>
      </c>
    </row>
    <row r="393" customFormat="false" ht="15" hidden="false" customHeight="false" outlineLevel="0" collapsed="false">
      <c r="A393" s="0" t="n">
        <v>389</v>
      </c>
      <c r="B393" s="0" t="n">
        <f aca="false">Inputs!$B$3</f>
        <v>574.788024902344</v>
      </c>
      <c r="C393" s="0" t="n">
        <f aca="false">B393*EXP((Inputs!$B$6-Inputs!$B$7-0.5*Inputs!$B$8^2)*$B$2+Inputs!$B$8*SQRT($B$2)*MC_Shocks!A390)</f>
        <v>574.999887397255</v>
      </c>
      <c r="D393" s="0" t="n">
        <f aca="false">C393*EXP((Inputs!$B$6-Inputs!$B$7-0.5*Inputs!$B$8^2)*$B$2+Inputs!$B$8*SQRT($B$2)*MC_Shocks!B390)</f>
        <v>570.93715956458</v>
      </c>
      <c r="E393" s="0" t="n">
        <f aca="false">D393*EXP((Inputs!$B$6-Inputs!$B$7-0.5*Inputs!$B$8^2)*$B$2+Inputs!$B$8*SQRT($B$2)*MC_Shocks!C390)</f>
        <v>560.464404083016</v>
      </c>
      <c r="F393" s="0" t="n">
        <f aca="false">E393*EXP((Inputs!$B$6-Inputs!$B$7-0.5*Inputs!$B$8^2)*$B$2+Inputs!$B$8*SQRT($B$2)*MC_Shocks!D390)</f>
        <v>566.777477761633</v>
      </c>
      <c r="G393" s="0" t="n">
        <f aca="false">F393*EXP((Inputs!$B$6-Inputs!$B$7-0.5*Inputs!$B$8^2)*$B$2+Inputs!$B$8*SQRT($B$2)*MC_Shocks!E390)</f>
        <v>567.297943553437</v>
      </c>
      <c r="H393" s="0" t="n">
        <f aca="false">G393*EXP((Inputs!$B$6-Inputs!$B$7-0.5*Inputs!$B$8^2)*$B$2+Inputs!$B$8*SQRT($B$2)*MC_Shocks!F390)</f>
        <v>572.689402077835</v>
      </c>
      <c r="I393" s="0" t="n">
        <f aca="false">H393*EXP((Inputs!$B$6-Inputs!$B$7-0.5*Inputs!$B$8^2)*$B$2+Inputs!$B$8*SQRT($B$2)*MC_Shocks!G390)</f>
        <v>565.55546401764</v>
      </c>
      <c r="J393" s="0" t="n">
        <f aca="false">I393*EXP((Inputs!$B$6-Inputs!$B$7-0.5*Inputs!$B$8^2)*$B$2+Inputs!$B$8*SQRT($B$2)*MC_Shocks!H390)</f>
        <v>568.252123960135</v>
      </c>
      <c r="K393" s="0" t="n">
        <f aca="false">J393*EXP((Inputs!$B$6-Inputs!$B$7-0.5*Inputs!$B$8^2)*$B$2+Inputs!$B$8*SQRT($B$2)*MC_Shocks!I390)</f>
        <v>574.849566878239</v>
      </c>
      <c r="L393" s="0" t="n">
        <f aca="false">K393*EXP((Inputs!$B$6-Inputs!$B$7-0.5*Inputs!$B$8^2)*$B$2+Inputs!$B$8*SQRT($B$2)*MC_Shocks!J390)</f>
        <v>572.000576303592</v>
      </c>
      <c r="M393" s="0" t="n">
        <f aca="false">L393*EXP((Inputs!$B$6-Inputs!$B$7-0.5*Inputs!$B$8^2)*$B$2+Inputs!$B$8*SQRT($B$2)*MC_Shocks!K390)</f>
        <v>564.19321612198</v>
      </c>
      <c r="N393" s="0" t="n">
        <f aca="false">M393*EXP((Inputs!$B$6-Inputs!$B$7-0.5*Inputs!$B$8^2)*$B$2+Inputs!$B$8*SQRT($B$2)*MC_Shocks!L390)</f>
        <v>561.28388215177</v>
      </c>
      <c r="O393" s="0" t="n">
        <f aca="false">N393*EXP((Inputs!$B$6-Inputs!$B$7-0.5*Inputs!$B$8^2)*$B$2+Inputs!$B$8*SQRT($B$2)*MC_Shocks!M390)</f>
        <v>560.42559181513</v>
      </c>
      <c r="P393" s="0" t="n">
        <f aca="false">O393*EXP((Inputs!$B$6-Inputs!$B$7-0.5*Inputs!$B$8^2)*$B$2+Inputs!$B$8*SQRT($B$2)*MC_Shocks!N390)</f>
        <v>558.662262623345</v>
      </c>
      <c r="Q393" s="0" t="n">
        <f aca="false">P393*EXP((Inputs!$B$6-Inputs!$B$7-0.5*Inputs!$B$8^2)*$B$2+Inputs!$B$8*SQRT($B$2)*MC_Shocks!O390)</f>
        <v>552.479075984611</v>
      </c>
      <c r="R393" s="0" t="n">
        <f aca="false">Q393*EXP((Inputs!$B$6-Inputs!$B$7-0.5*Inputs!$B$8^2)*$B$2+Inputs!$B$8*SQRT($B$2)*MC_Shocks!P390)</f>
        <v>556.376307611955</v>
      </c>
      <c r="S393" s="0" t="n">
        <f aca="false">R393*EXP((Inputs!$B$6-Inputs!$B$7-0.5*Inputs!$B$8^2)*$B$2+Inputs!$B$8*SQRT($B$2)*MC_Shocks!Q390)</f>
        <v>556.92271830836</v>
      </c>
      <c r="T393" s="0" t="n">
        <f aca="false">S393*EXP((Inputs!$B$6-Inputs!$B$7-0.5*Inputs!$B$8^2)*$B$2+Inputs!$B$8*SQRT($B$2)*MC_Shocks!R390)</f>
        <v>558.979044512422</v>
      </c>
      <c r="U393" s="0" t="n">
        <f aca="false">T393*EXP((Inputs!$B$6-Inputs!$B$7-0.5*Inputs!$B$8^2)*$B$2+Inputs!$B$8*SQRT($B$2)*MC_Shocks!S390)</f>
        <v>564.235062767416</v>
      </c>
      <c r="V393" s="0" t="n">
        <f aca="false">U393*EXP((Inputs!$B$6-Inputs!$B$7-0.5*Inputs!$B$8^2)*$B$2+Inputs!$B$8*SQRT($B$2)*MC_Shocks!T390)</f>
        <v>565.760168852994</v>
      </c>
      <c r="W393" s="0" t="n">
        <f aca="false">V393*EXP((Inputs!$B$6-Inputs!$B$7-0.5*Inputs!$B$8^2)*$B$2+Inputs!$B$8*SQRT($B$2)*MC_Shocks!U390)</f>
        <v>560.863229404448</v>
      </c>
      <c r="X393" s="0" t="n">
        <f aca="false">W393*EXP((Inputs!$B$6-Inputs!$B$7-0.5*Inputs!$B$8^2)*$B$2+Inputs!$B$8*SQRT($B$2)*MC_Shocks!V390)</f>
        <v>558.400570394079</v>
      </c>
      <c r="Y393" s="0" t="n">
        <f aca="false">X393*EXP((Inputs!$B$6-Inputs!$B$7-0.5*Inputs!$B$8^2)*$B$2+Inputs!$B$8*SQRT($B$2)*MC_Shocks!W390)</f>
        <v>555.606111470063</v>
      </c>
      <c r="Z393" s="0" t="n">
        <f aca="false">Y393*EXP((Inputs!$B$6-Inputs!$B$7-0.5*Inputs!$B$8^2)*$B$2+Inputs!$B$8*SQRT($B$2)*MC_Shocks!X390)</f>
        <v>555.013230937741</v>
      </c>
      <c r="AA393" s="0" t="n">
        <f aca="false">Z393*EXP((Inputs!$B$6-Inputs!$B$7-0.5*Inputs!$B$8^2)*$B$2+Inputs!$B$8*SQRT($B$2)*MC_Shocks!Y390)</f>
        <v>552.766004455253</v>
      </c>
      <c r="AB393" s="0" t="n">
        <f aca="false">AA393*EXP((Inputs!$B$6-Inputs!$B$7-0.5*Inputs!$B$8^2)*$B$2+Inputs!$B$8*SQRT($B$2)*MC_Shocks!Z390)</f>
        <v>556.340297683587</v>
      </c>
      <c r="AC393" s="0" t="n">
        <f aca="false">AB393*EXP((Inputs!$B$6-Inputs!$B$7-0.5*Inputs!$B$8^2)*$B$2+Inputs!$B$8*SQRT($B$2)*MC_Shocks!AA390)</f>
        <v>557.76058478527</v>
      </c>
      <c r="AD393" s="0" t="n">
        <f aca="false">AC393*EXP((Inputs!$B$6-Inputs!$B$7-0.5*Inputs!$B$8^2)*$B$2+Inputs!$B$8*SQRT($B$2)*MC_Shocks!AB390)</f>
        <v>556.964206354344</v>
      </c>
      <c r="AE393" s="0" t="n">
        <f aca="false">AD393*EXP((Inputs!$B$6-Inputs!$B$7-0.5*Inputs!$B$8^2)*$B$2+Inputs!$B$8*SQRT($B$2)*MC_Shocks!AC390)</f>
        <v>555.791809962398</v>
      </c>
      <c r="AF393" s="0" t="n">
        <f aca="false">AE393*EXP((Inputs!$B$6-Inputs!$B$7-0.5*Inputs!$B$8^2)*$B$2+Inputs!$B$8*SQRT($B$2)*MC_Shocks!AD390)</f>
        <v>554.434165229887</v>
      </c>
      <c r="AG393" s="0" t="n">
        <f aca="false">AF393*EXP((Inputs!$B$6-Inputs!$B$7-0.5*Inputs!$B$8^2)*$B$2+Inputs!$B$8*SQRT($B$2)*MC_Shocks!AE390)</f>
        <v>555.09529831525</v>
      </c>
      <c r="AH393" s="0" t="n">
        <f aca="false">AG393*EXP((Inputs!$B$6-Inputs!$B$7-0.5*Inputs!$B$8^2)*$B$2+Inputs!$B$8*SQRT($B$2)*MC_Shocks!AF390)</f>
        <v>556.812311815096</v>
      </c>
      <c r="AI393" s="0" t="n">
        <f aca="false">AH393*EXP((Inputs!$B$6-Inputs!$B$7-0.5*Inputs!$B$8^2)*$B$2+Inputs!$B$8*SQRT($B$2)*MC_Shocks!AG390)</f>
        <v>543.088381484046</v>
      </c>
      <c r="AJ393" s="0" t="n">
        <f aca="false">AI393*EXP((Inputs!$B$6-Inputs!$B$7-0.5*Inputs!$B$8^2)*$B$2+Inputs!$B$8*SQRT($B$2)*MC_Shocks!AH390)</f>
        <v>539.246552178869</v>
      </c>
      <c r="AK393" s="0" t="n">
        <f aca="false">AJ393*EXP((Inputs!$B$6-Inputs!$B$7-0.5*Inputs!$B$8^2)*$B$2+Inputs!$B$8*SQRT($B$2)*MC_Shocks!AI390)</f>
        <v>537.532775826397</v>
      </c>
      <c r="AL393" s="0" t="n">
        <f aca="false">AK393*EXP((Inputs!$B$6-Inputs!$B$7-0.5*Inputs!$B$8^2)*$B$2+Inputs!$B$8*SQRT($B$2)*MC_Shocks!AJ390)</f>
        <v>538.578950673473</v>
      </c>
      <c r="AM393" s="0" t="n">
        <f aca="false">AL393*EXP((Inputs!$B$6-Inputs!$B$7-0.5*Inputs!$B$8^2)*$B$2+Inputs!$B$8*SQRT($B$2)*MC_Shocks!AK390)</f>
        <v>540.561236736143</v>
      </c>
      <c r="AN393" s="0" t="n">
        <f aca="false">AM393*EXP((Inputs!$B$6-Inputs!$B$7-0.5*Inputs!$B$8^2)*$B$2+Inputs!$B$8*SQRT($B$2)*MC_Shocks!AL390)</f>
        <v>541.173478898319</v>
      </c>
      <c r="AO393" s="0" t="n">
        <f aca="false">AN393*EXP((Inputs!$B$6-Inputs!$B$7-0.5*Inputs!$B$8^2)*$B$2+Inputs!$B$8*SQRT($B$2)*MC_Shocks!AM390)</f>
        <v>539.968723679284</v>
      </c>
      <c r="AP393" s="0" t="n">
        <f aca="false">AO393*EXP((Inputs!$B$6-Inputs!$B$7-0.5*Inputs!$B$8^2)*$B$2+Inputs!$B$8*SQRT($B$2)*MC_Shocks!AN390)</f>
        <v>548.135746181609</v>
      </c>
      <c r="AQ393" s="0" t="n">
        <f aca="false">AP393*EXP((Inputs!$B$6-Inputs!$B$7-0.5*Inputs!$B$8^2)*$B$2+Inputs!$B$8*SQRT($B$2)*MC_Shocks!AO390)</f>
        <v>555.054996940036</v>
      </c>
      <c r="AR393" s="0" t="n">
        <f aca="false">AQ393*EXP((Inputs!$B$6-Inputs!$B$7-0.5*Inputs!$B$8^2)*$B$2+Inputs!$B$8*SQRT($B$2)*MC_Shocks!AP390)</f>
        <v>557.919057312426</v>
      </c>
      <c r="AS393" s="0" t="n">
        <f aca="false">AR393*EXP((Inputs!$B$6-Inputs!$B$7-0.5*Inputs!$B$8^2)*$B$2+Inputs!$B$8*SQRT($B$2)*MC_Shocks!AQ390)</f>
        <v>557.055564634388</v>
      </c>
      <c r="AT393" s="0" t="n">
        <f aca="false">AS393*EXP((Inputs!$B$6-Inputs!$B$7-0.5*Inputs!$B$8^2)*$B$2+Inputs!$B$8*SQRT($B$2)*MC_Shocks!AR390)</f>
        <v>558.166588866887</v>
      </c>
      <c r="AU393" s="0" t="n">
        <f aca="false">AT393*EXP((Inputs!$B$6-Inputs!$B$7-0.5*Inputs!$B$8^2)*$B$2+Inputs!$B$8*SQRT($B$2)*MC_Shocks!AS390)</f>
        <v>551.71185815055</v>
      </c>
      <c r="AV393" s="0" t="n">
        <f aca="false">AU393*EXP((Inputs!$B$6-Inputs!$B$7-0.5*Inputs!$B$8^2)*$B$2+Inputs!$B$8*SQRT($B$2)*MC_Shocks!AT390)</f>
        <v>558.290835667114</v>
      </c>
      <c r="AW393" s="0" t="n">
        <f aca="false">AV393*EXP((Inputs!$B$6-Inputs!$B$7-0.5*Inputs!$B$8^2)*$B$2+Inputs!$B$8*SQRT($B$2)*MC_Shocks!AU390)</f>
        <v>561.68138553794</v>
      </c>
      <c r="AX393" s="0" t="n">
        <f aca="false">AW393*EXP((Inputs!$B$6-Inputs!$B$7-0.5*Inputs!$B$8^2)*$B$2+Inputs!$B$8*SQRT($B$2)*MC_Shocks!AV390)</f>
        <v>555.001190465774</v>
      </c>
      <c r="AY393" s="0" t="n">
        <f aca="false">AX393*EXP((Inputs!$B$6-Inputs!$B$7-0.5*Inputs!$B$8^2)*$B$2+Inputs!$B$8*SQRT($B$2)*MC_Shocks!AW390)</f>
        <v>554.476498107843</v>
      </c>
      <c r="AZ393" s="0" t="n">
        <f aca="false">AY393*EXP((Inputs!$B$6-Inputs!$B$7-0.5*Inputs!$B$8^2)*$B$2+Inputs!$B$8*SQRT($B$2)*MC_Shocks!AX390)</f>
        <v>550.649961112006</v>
      </c>
      <c r="BA393" s="0" t="n">
        <f aca="false">AZ393*EXP((Inputs!$B$6-Inputs!$B$7-0.5*Inputs!$B$8^2)*$B$2+Inputs!$B$8*SQRT($B$2)*MC_Shocks!AY390)</f>
        <v>541.813146443687</v>
      </c>
      <c r="BB393" s="0" t="n">
        <f aca="false">BA393*EXP((Inputs!$B$6-Inputs!$B$7-0.5*Inputs!$B$8^2)*$B$2+Inputs!$B$8*SQRT($B$2)*MC_Shocks!AZ390)</f>
        <v>544.854858672517</v>
      </c>
      <c r="BC393" s="0" t="n">
        <f aca="false">BB393*EXP((Inputs!$B$6-Inputs!$B$7-0.5*Inputs!$B$8^2)*$B$2+Inputs!$B$8*SQRT($B$2)*MC_Shocks!BA390)</f>
        <v>545.335733252852</v>
      </c>
      <c r="BD393" s="0" t="n">
        <f aca="false">BC393*EXP((Inputs!$B$6-Inputs!$B$7-0.5*Inputs!$B$8^2)*$B$2+Inputs!$B$8*SQRT($B$2)*MC_Shocks!BB390)</f>
        <v>546.567115080361</v>
      </c>
      <c r="BE393" s="0" t="n">
        <f aca="false">BD393*EXP((Inputs!$B$6-Inputs!$B$7-0.5*Inputs!$B$8^2)*$B$2+Inputs!$B$8*SQRT($B$2)*MC_Shocks!BC390)</f>
        <v>555.160436507446</v>
      </c>
      <c r="BF393" s="0" t="n">
        <f aca="false">BE393*EXP((Inputs!$B$6-Inputs!$B$7-0.5*Inputs!$B$8^2)*$B$2+Inputs!$B$8*SQRT($B$2)*MC_Shocks!BD390)</f>
        <v>556.581627559188</v>
      </c>
      <c r="BG393" s="0" t="n">
        <f aca="false">BF393*EXP((Inputs!$B$6-Inputs!$B$7-0.5*Inputs!$B$8^2)*$B$2+Inputs!$B$8*SQRT($B$2)*MC_Shocks!BE390)</f>
        <v>552.757139493985</v>
      </c>
      <c r="BH393" s="0" t="n">
        <f aca="false">BG393*EXP((Inputs!$B$6-Inputs!$B$7-0.5*Inputs!$B$8^2)*$B$2+Inputs!$B$8*SQRT($B$2)*MC_Shocks!BF390)</f>
        <v>550.443649180235</v>
      </c>
      <c r="BI393" s="0" t="n">
        <f aca="false">BH393*EXP((Inputs!$B$6-Inputs!$B$7-0.5*Inputs!$B$8^2)*$B$2+Inputs!$B$8*SQRT($B$2)*MC_Shocks!BG390)</f>
        <v>547.798628422652</v>
      </c>
      <c r="BJ393" s="0" t="n">
        <f aca="false">BI393*EXP((Inputs!$B$6-Inputs!$B$7-0.5*Inputs!$B$8^2)*$B$2+Inputs!$B$8*SQRT($B$2)*MC_Shocks!BH390)</f>
        <v>549.484726858257</v>
      </c>
      <c r="BK393" s="0" t="n">
        <f aca="false">BJ393*EXP((Inputs!$B$6-Inputs!$B$7-0.5*Inputs!$B$8^2)*$B$2+Inputs!$B$8*SQRT($B$2)*MC_Shocks!BI390)</f>
        <v>552.404241782432</v>
      </c>
      <c r="BL393" s="0" t="n">
        <f aca="false">BK393*EXP((Inputs!$B$6-Inputs!$B$7-0.5*Inputs!$B$8^2)*$B$2+Inputs!$B$8*SQRT($B$2)*MC_Shocks!BJ390)</f>
        <v>546.9216040556</v>
      </c>
      <c r="BM393" s="0" t="n">
        <f aca="false">BL393*EXP((Inputs!$B$6-Inputs!$B$7-0.5*Inputs!$B$8^2)*$B$2+Inputs!$B$8*SQRT($B$2)*MC_Shocks!BK390)</f>
        <v>549.135375959112</v>
      </c>
      <c r="BN393" s="0" t="n">
        <f aca="false">AVERAGE(C393:BM393)</f>
        <v>555.500654331368</v>
      </c>
      <c r="BO393" s="0" t="n">
        <f aca="false">MAX(B393:BM393)</f>
        <v>574.999887397255</v>
      </c>
      <c r="BP393" s="0" t="n">
        <f aca="false">MAX(BM393-Inputs!$B$4,0)</f>
        <v>0</v>
      </c>
      <c r="BQ393" s="0" t="n">
        <f aca="false">MAX(Inputs!$B$4-BM393,0)</f>
        <v>25.8646240408884</v>
      </c>
      <c r="BR393" s="0" t="n">
        <f aca="false">MAX(BN393-Inputs!$B$4,0)</f>
        <v>0</v>
      </c>
      <c r="BS393" s="0" t="n">
        <f aca="false">IF(BO393&gt;=Inputs!$B$9,0,MAX(BM393-Inputs!$B$4,0))</f>
        <v>0</v>
      </c>
    </row>
    <row r="394" customFormat="false" ht="15" hidden="false" customHeight="false" outlineLevel="0" collapsed="false">
      <c r="A394" s="0" t="n">
        <v>390</v>
      </c>
      <c r="B394" s="0" t="n">
        <f aca="false">Inputs!$B$3</f>
        <v>574.788024902344</v>
      </c>
      <c r="C394" s="0" t="n">
        <f aca="false">B394*EXP((Inputs!$B$6-Inputs!$B$7-0.5*Inputs!$B$8^2)*$B$2+Inputs!$B$8*SQRT($B$2)*MC_Shocks!A391)</f>
        <v>573.502735769023</v>
      </c>
      <c r="D394" s="0" t="n">
        <f aca="false">C394*EXP((Inputs!$B$6-Inputs!$B$7-0.5*Inputs!$B$8^2)*$B$2+Inputs!$B$8*SQRT($B$2)*MC_Shocks!B391)</f>
        <v>572.814143341064</v>
      </c>
      <c r="E394" s="0" t="n">
        <f aca="false">D394*EXP((Inputs!$B$6-Inputs!$B$7-0.5*Inputs!$B$8^2)*$B$2+Inputs!$B$8*SQRT($B$2)*MC_Shocks!C391)</f>
        <v>566.263711225717</v>
      </c>
      <c r="F394" s="0" t="n">
        <f aca="false">E394*EXP((Inputs!$B$6-Inputs!$B$7-0.5*Inputs!$B$8^2)*$B$2+Inputs!$B$8*SQRT($B$2)*MC_Shocks!D391)</f>
        <v>561.969760763361</v>
      </c>
      <c r="G394" s="0" t="n">
        <f aca="false">F394*EXP((Inputs!$B$6-Inputs!$B$7-0.5*Inputs!$B$8^2)*$B$2+Inputs!$B$8*SQRT($B$2)*MC_Shocks!E391)</f>
        <v>567.827460465784</v>
      </c>
      <c r="H394" s="0" t="n">
        <f aca="false">G394*EXP((Inputs!$B$6-Inputs!$B$7-0.5*Inputs!$B$8^2)*$B$2+Inputs!$B$8*SQRT($B$2)*MC_Shocks!F391)</f>
        <v>573.256205293895</v>
      </c>
      <c r="I394" s="0" t="n">
        <f aca="false">H394*EXP((Inputs!$B$6-Inputs!$B$7-0.5*Inputs!$B$8^2)*$B$2+Inputs!$B$8*SQRT($B$2)*MC_Shocks!G391)</f>
        <v>570.683408630897</v>
      </c>
      <c r="J394" s="0" t="n">
        <f aca="false">I394*EXP((Inputs!$B$6-Inputs!$B$7-0.5*Inputs!$B$8^2)*$B$2+Inputs!$B$8*SQRT($B$2)*MC_Shocks!H391)</f>
        <v>571.028614248384</v>
      </c>
      <c r="K394" s="0" t="n">
        <f aca="false">J394*EXP((Inputs!$B$6-Inputs!$B$7-0.5*Inputs!$B$8^2)*$B$2+Inputs!$B$8*SQRT($B$2)*MC_Shocks!I391)</f>
        <v>573.148306960992</v>
      </c>
      <c r="L394" s="0" t="n">
        <f aca="false">K394*EXP((Inputs!$B$6-Inputs!$B$7-0.5*Inputs!$B$8^2)*$B$2+Inputs!$B$8*SQRT($B$2)*MC_Shocks!J391)</f>
        <v>568.602672859015</v>
      </c>
      <c r="M394" s="0" t="n">
        <f aca="false">L394*EXP((Inputs!$B$6-Inputs!$B$7-0.5*Inputs!$B$8^2)*$B$2+Inputs!$B$8*SQRT($B$2)*MC_Shocks!K391)</f>
        <v>567.811285529658</v>
      </c>
      <c r="N394" s="0" t="n">
        <f aca="false">M394*EXP((Inputs!$B$6-Inputs!$B$7-0.5*Inputs!$B$8^2)*$B$2+Inputs!$B$8*SQRT($B$2)*MC_Shocks!L391)</f>
        <v>567.628584917677</v>
      </c>
      <c r="O394" s="0" t="n">
        <f aca="false">N394*EXP((Inputs!$B$6-Inputs!$B$7-0.5*Inputs!$B$8^2)*$B$2+Inputs!$B$8*SQRT($B$2)*MC_Shocks!M391)</f>
        <v>564.18109059621</v>
      </c>
      <c r="P394" s="0" t="n">
        <f aca="false">O394*EXP((Inputs!$B$6-Inputs!$B$7-0.5*Inputs!$B$8^2)*$B$2+Inputs!$B$8*SQRT($B$2)*MC_Shocks!N391)</f>
        <v>565.915817786652</v>
      </c>
      <c r="Q394" s="0" t="n">
        <f aca="false">P394*EXP((Inputs!$B$6-Inputs!$B$7-0.5*Inputs!$B$8^2)*$B$2+Inputs!$B$8*SQRT($B$2)*MC_Shocks!O391)</f>
        <v>558.970479970929</v>
      </c>
      <c r="R394" s="0" t="n">
        <f aca="false">Q394*EXP((Inputs!$B$6-Inputs!$B$7-0.5*Inputs!$B$8^2)*$B$2+Inputs!$B$8*SQRT($B$2)*MC_Shocks!P391)</f>
        <v>562.528917633854</v>
      </c>
      <c r="S394" s="0" t="n">
        <f aca="false">R394*EXP((Inputs!$B$6-Inputs!$B$7-0.5*Inputs!$B$8^2)*$B$2+Inputs!$B$8*SQRT($B$2)*MC_Shocks!Q391)</f>
        <v>559.657772816798</v>
      </c>
      <c r="T394" s="0" t="n">
        <f aca="false">S394*EXP((Inputs!$B$6-Inputs!$B$7-0.5*Inputs!$B$8^2)*$B$2+Inputs!$B$8*SQRT($B$2)*MC_Shocks!R391)</f>
        <v>553.380187168109</v>
      </c>
      <c r="U394" s="0" t="n">
        <f aca="false">T394*EXP((Inputs!$B$6-Inputs!$B$7-0.5*Inputs!$B$8^2)*$B$2+Inputs!$B$8*SQRT($B$2)*MC_Shocks!S391)</f>
        <v>559.512362872245</v>
      </c>
      <c r="V394" s="0" t="n">
        <f aca="false">U394*EXP((Inputs!$B$6-Inputs!$B$7-0.5*Inputs!$B$8^2)*$B$2+Inputs!$B$8*SQRT($B$2)*MC_Shocks!T391)</f>
        <v>561.091288039977</v>
      </c>
      <c r="W394" s="0" t="n">
        <f aca="false">V394*EXP((Inputs!$B$6-Inputs!$B$7-0.5*Inputs!$B$8^2)*$B$2+Inputs!$B$8*SQRT($B$2)*MC_Shocks!U391)</f>
        <v>556.082607079957</v>
      </c>
      <c r="X394" s="0" t="n">
        <f aca="false">W394*EXP((Inputs!$B$6-Inputs!$B$7-0.5*Inputs!$B$8^2)*$B$2+Inputs!$B$8*SQRT($B$2)*MC_Shocks!V391)</f>
        <v>551.052898439717</v>
      </c>
      <c r="Y394" s="0" t="n">
        <f aca="false">X394*EXP((Inputs!$B$6-Inputs!$B$7-0.5*Inputs!$B$8^2)*$B$2+Inputs!$B$8*SQRT($B$2)*MC_Shocks!W391)</f>
        <v>551.855151199335</v>
      </c>
      <c r="Z394" s="0" t="n">
        <f aca="false">Y394*EXP((Inputs!$B$6-Inputs!$B$7-0.5*Inputs!$B$8^2)*$B$2+Inputs!$B$8*SQRT($B$2)*MC_Shocks!X391)</f>
        <v>555.133180281399</v>
      </c>
      <c r="AA394" s="0" t="n">
        <f aca="false">Z394*EXP((Inputs!$B$6-Inputs!$B$7-0.5*Inputs!$B$8^2)*$B$2+Inputs!$B$8*SQRT($B$2)*MC_Shocks!Y391)</f>
        <v>550.991275763496</v>
      </c>
      <c r="AB394" s="0" t="n">
        <f aca="false">AA394*EXP((Inputs!$B$6-Inputs!$B$7-0.5*Inputs!$B$8^2)*$B$2+Inputs!$B$8*SQRT($B$2)*MC_Shocks!Z391)</f>
        <v>545.893692514433</v>
      </c>
      <c r="AC394" s="0" t="n">
        <f aca="false">AB394*EXP((Inputs!$B$6-Inputs!$B$7-0.5*Inputs!$B$8^2)*$B$2+Inputs!$B$8*SQRT($B$2)*MC_Shocks!AA391)</f>
        <v>551.012674190517</v>
      </c>
      <c r="AD394" s="0" t="n">
        <f aca="false">AC394*EXP((Inputs!$B$6-Inputs!$B$7-0.5*Inputs!$B$8^2)*$B$2+Inputs!$B$8*SQRT($B$2)*MC_Shocks!AB391)</f>
        <v>556.352863075094</v>
      </c>
      <c r="AE394" s="0" t="n">
        <f aca="false">AD394*EXP((Inputs!$B$6-Inputs!$B$7-0.5*Inputs!$B$8^2)*$B$2+Inputs!$B$8*SQRT($B$2)*MC_Shocks!AC391)</f>
        <v>555.411962967663</v>
      </c>
      <c r="AF394" s="0" t="n">
        <f aca="false">AE394*EXP((Inputs!$B$6-Inputs!$B$7-0.5*Inputs!$B$8^2)*$B$2+Inputs!$B$8*SQRT($B$2)*MC_Shocks!AD391)</f>
        <v>552.698004503568</v>
      </c>
      <c r="AG394" s="0" t="n">
        <f aca="false">AF394*EXP((Inputs!$B$6-Inputs!$B$7-0.5*Inputs!$B$8^2)*$B$2+Inputs!$B$8*SQRT($B$2)*MC_Shocks!AE391)</f>
        <v>554.06310016773</v>
      </c>
      <c r="AH394" s="0" t="n">
        <f aca="false">AG394*EXP((Inputs!$B$6-Inputs!$B$7-0.5*Inputs!$B$8^2)*$B$2+Inputs!$B$8*SQRT($B$2)*MC_Shocks!AF391)</f>
        <v>551.137374080166</v>
      </c>
      <c r="AI394" s="0" t="n">
        <f aca="false">AH394*EXP((Inputs!$B$6-Inputs!$B$7-0.5*Inputs!$B$8^2)*$B$2+Inputs!$B$8*SQRT($B$2)*MC_Shocks!AG391)</f>
        <v>554.303244389231</v>
      </c>
      <c r="AJ394" s="0" t="n">
        <f aca="false">AI394*EXP((Inputs!$B$6-Inputs!$B$7-0.5*Inputs!$B$8^2)*$B$2+Inputs!$B$8*SQRT($B$2)*MC_Shocks!AH391)</f>
        <v>563.733723782803</v>
      </c>
      <c r="AK394" s="0" t="n">
        <f aca="false">AJ394*EXP((Inputs!$B$6-Inputs!$B$7-0.5*Inputs!$B$8^2)*$B$2+Inputs!$B$8*SQRT($B$2)*MC_Shocks!AI391)</f>
        <v>565.685990666564</v>
      </c>
      <c r="AL394" s="0" t="n">
        <f aca="false">AK394*EXP((Inputs!$B$6-Inputs!$B$7-0.5*Inputs!$B$8^2)*$B$2+Inputs!$B$8*SQRT($B$2)*MC_Shocks!AJ391)</f>
        <v>565.455639086419</v>
      </c>
      <c r="AM394" s="0" t="n">
        <f aca="false">AL394*EXP((Inputs!$B$6-Inputs!$B$7-0.5*Inputs!$B$8^2)*$B$2+Inputs!$B$8*SQRT($B$2)*MC_Shocks!AK391)</f>
        <v>566.747797033259</v>
      </c>
      <c r="AN394" s="0" t="n">
        <f aca="false">AM394*EXP((Inputs!$B$6-Inputs!$B$7-0.5*Inputs!$B$8^2)*$B$2+Inputs!$B$8*SQRT($B$2)*MC_Shocks!AL391)</f>
        <v>572.034831960867</v>
      </c>
      <c r="AO394" s="0" t="n">
        <f aca="false">AN394*EXP((Inputs!$B$6-Inputs!$B$7-0.5*Inputs!$B$8^2)*$B$2+Inputs!$B$8*SQRT($B$2)*MC_Shocks!AM391)</f>
        <v>580.388487154053</v>
      </c>
      <c r="AP394" s="0" t="n">
        <f aca="false">AO394*EXP((Inputs!$B$6-Inputs!$B$7-0.5*Inputs!$B$8^2)*$B$2+Inputs!$B$8*SQRT($B$2)*MC_Shocks!AN391)</f>
        <v>582.815260572755</v>
      </c>
      <c r="AQ394" s="0" t="n">
        <f aca="false">AP394*EXP((Inputs!$B$6-Inputs!$B$7-0.5*Inputs!$B$8^2)*$B$2+Inputs!$B$8*SQRT($B$2)*MC_Shocks!AO391)</f>
        <v>578.73432361402</v>
      </c>
      <c r="AR394" s="0" t="n">
        <f aca="false">AQ394*EXP((Inputs!$B$6-Inputs!$B$7-0.5*Inputs!$B$8^2)*$B$2+Inputs!$B$8*SQRT($B$2)*MC_Shocks!AP391)</f>
        <v>573.049718006381</v>
      </c>
      <c r="AS394" s="0" t="n">
        <f aca="false">AR394*EXP((Inputs!$B$6-Inputs!$B$7-0.5*Inputs!$B$8^2)*$B$2+Inputs!$B$8*SQRT($B$2)*MC_Shocks!AQ391)</f>
        <v>567.729302283</v>
      </c>
      <c r="AT394" s="0" t="n">
        <f aca="false">AS394*EXP((Inputs!$B$6-Inputs!$B$7-0.5*Inputs!$B$8^2)*$B$2+Inputs!$B$8*SQRT($B$2)*MC_Shocks!AR391)</f>
        <v>571.469795663157</v>
      </c>
      <c r="AU394" s="0" t="n">
        <f aca="false">AT394*EXP((Inputs!$B$6-Inputs!$B$7-0.5*Inputs!$B$8^2)*$B$2+Inputs!$B$8*SQRT($B$2)*MC_Shocks!AS391)</f>
        <v>576.778474138636</v>
      </c>
      <c r="AV394" s="0" t="n">
        <f aca="false">AU394*EXP((Inputs!$B$6-Inputs!$B$7-0.5*Inputs!$B$8^2)*$B$2+Inputs!$B$8*SQRT($B$2)*MC_Shocks!AT391)</f>
        <v>574.564757396857</v>
      </c>
      <c r="AW394" s="0" t="n">
        <f aca="false">AV394*EXP((Inputs!$B$6-Inputs!$B$7-0.5*Inputs!$B$8^2)*$B$2+Inputs!$B$8*SQRT($B$2)*MC_Shocks!AU391)</f>
        <v>571.731179280386</v>
      </c>
      <c r="AX394" s="0" t="n">
        <f aca="false">AW394*EXP((Inputs!$B$6-Inputs!$B$7-0.5*Inputs!$B$8^2)*$B$2+Inputs!$B$8*SQRT($B$2)*MC_Shocks!AV391)</f>
        <v>569.972841082635</v>
      </c>
      <c r="AY394" s="0" t="n">
        <f aca="false">AX394*EXP((Inputs!$B$6-Inputs!$B$7-0.5*Inputs!$B$8^2)*$B$2+Inputs!$B$8*SQRT($B$2)*MC_Shocks!AW391)</f>
        <v>579.207346898642</v>
      </c>
      <c r="AZ394" s="0" t="n">
        <f aca="false">AY394*EXP((Inputs!$B$6-Inputs!$B$7-0.5*Inputs!$B$8^2)*$B$2+Inputs!$B$8*SQRT($B$2)*MC_Shocks!AX391)</f>
        <v>583.259276055425</v>
      </c>
      <c r="BA394" s="0" t="n">
        <f aca="false">AZ394*EXP((Inputs!$B$6-Inputs!$B$7-0.5*Inputs!$B$8^2)*$B$2+Inputs!$B$8*SQRT($B$2)*MC_Shocks!AY391)</f>
        <v>583.451694536722</v>
      </c>
      <c r="BB394" s="0" t="n">
        <f aca="false">BA394*EXP((Inputs!$B$6-Inputs!$B$7-0.5*Inputs!$B$8^2)*$B$2+Inputs!$B$8*SQRT($B$2)*MC_Shocks!AZ391)</f>
        <v>581.255783741874</v>
      </c>
      <c r="BC394" s="0" t="n">
        <f aca="false">BB394*EXP((Inputs!$B$6-Inputs!$B$7-0.5*Inputs!$B$8^2)*$B$2+Inputs!$B$8*SQRT($B$2)*MC_Shocks!BA391)</f>
        <v>577.782913372761</v>
      </c>
      <c r="BD394" s="0" t="n">
        <f aca="false">BC394*EXP((Inputs!$B$6-Inputs!$B$7-0.5*Inputs!$B$8^2)*$B$2+Inputs!$B$8*SQRT($B$2)*MC_Shocks!BB391)</f>
        <v>577.17654247765</v>
      </c>
      <c r="BE394" s="0" t="n">
        <f aca="false">BD394*EXP((Inputs!$B$6-Inputs!$B$7-0.5*Inputs!$B$8^2)*$B$2+Inputs!$B$8*SQRT($B$2)*MC_Shocks!BC391)</f>
        <v>575.718265454232</v>
      </c>
      <c r="BF394" s="0" t="n">
        <f aca="false">BE394*EXP((Inputs!$B$6-Inputs!$B$7-0.5*Inputs!$B$8^2)*$B$2+Inputs!$B$8*SQRT($B$2)*MC_Shocks!BD391)</f>
        <v>575.385074771998</v>
      </c>
      <c r="BG394" s="0" t="n">
        <f aca="false">BF394*EXP((Inputs!$B$6-Inputs!$B$7-0.5*Inputs!$B$8^2)*$B$2+Inputs!$B$8*SQRT($B$2)*MC_Shocks!BE391)</f>
        <v>572.318038301485</v>
      </c>
      <c r="BH394" s="0" t="n">
        <f aca="false">BG394*EXP((Inputs!$B$6-Inputs!$B$7-0.5*Inputs!$B$8^2)*$B$2+Inputs!$B$8*SQRT($B$2)*MC_Shocks!BF391)</f>
        <v>570.953188446134</v>
      </c>
      <c r="BI394" s="0" t="n">
        <f aca="false">BH394*EXP((Inputs!$B$6-Inputs!$B$7-0.5*Inputs!$B$8^2)*$B$2+Inputs!$B$8*SQRT($B$2)*MC_Shocks!BG391)</f>
        <v>570.709348411258</v>
      </c>
      <c r="BJ394" s="0" t="n">
        <f aca="false">BI394*EXP((Inputs!$B$6-Inputs!$B$7-0.5*Inputs!$B$8^2)*$B$2+Inputs!$B$8*SQRT($B$2)*MC_Shocks!BH391)</f>
        <v>571.979610600633</v>
      </c>
      <c r="BK394" s="0" t="n">
        <f aca="false">BJ394*EXP((Inputs!$B$6-Inputs!$B$7-0.5*Inputs!$B$8^2)*$B$2+Inputs!$B$8*SQRT($B$2)*MC_Shocks!BI391)</f>
        <v>571.66479161584</v>
      </c>
      <c r="BL394" s="0" t="n">
        <f aca="false">BK394*EXP((Inputs!$B$6-Inputs!$B$7-0.5*Inputs!$B$8^2)*$B$2+Inputs!$B$8*SQRT($B$2)*MC_Shocks!BJ391)</f>
        <v>569.525110539121</v>
      </c>
      <c r="BM394" s="0" t="n">
        <f aca="false">BL394*EXP((Inputs!$B$6-Inputs!$B$7-0.5*Inputs!$B$8^2)*$B$2+Inputs!$B$8*SQRT($B$2)*MC_Shocks!BK391)</f>
        <v>568.371543106685</v>
      </c>
      <c r="BN394" s="0" t="n">
        <f aca="false">AVERAGE(C394:BM394)</f>
        <v>566.911325168171</v>
      </c>
      <c r="BO394" s="0" t="n">
        <f aca="false">MAX(B394:BM394)</f>
        <v>583.451694536722</v>
      </c>
      <c r="BP394" s="0" t="n">
        <f aca="false">MAX(BM394-Inputs!$B$4,0)</f>
        <v>0</v>
      </c>
      <c r="BQ394" s="0" t="n">
        <f aca="false">MAX(Inputs!$B$4-BM394,0)</f>
        <v>6.62845689331539</v>
      </c>
      <c r="BR394" s="0" t="n">
        <f aca="false">MAX(BN394-Inputs!$B$4,0)</f>
        <v>0</v>
      </c>
      <c r="BS394" s="0" t="n">
        <f aca="false">IF(BO394&gt;=Inputs!$B$9,0,MAX(BM394-Inputs!$B$4,0))</f>
        <v>0</v>
      </c>
    </row>
    <row r="395" customFormat="false" ht="15" hidden="false" customHeight="false" outlineLevel="0" collapsed="false">
      <c r="A395" s="0" t="n">
        <v>391</v>
      </c>
      <c r="B395" s="0" t="n">
        <f aca="false">Inputs!$B$3</f>
        <v>574.788024902344</v>
      </c>
      <c r="C395" s="0" t="n">
        <f aca="false">B395*EXP((Inputs!$B$6-Inputs!$B$7-0.5*Inputs!$B$8^2)*$B$2+Inputs!$B$8*SQRT($B$2)*MC_Shocks!A392)</f>
        <v>573.108221479627</v>
      </c>
      <c r="D395" s="0" t="n">
        <f aca="false">C395*EXP((Inputs!$B$6-Inputs!$B$7-0.5*Inputs!$B$8^2)*$B$2+Inputs!$B$8*SQRT($B$2)*MC_Shocks!B392)</f>
        <v>567.089497203698</v>
      </c>
      <c r="E395" s="0" t="n">
        <f aca="false">D395*EXP((Inputs!$B$6-Inputs!$B$7-0.5*Inputs!$B$8^2)*$B$2+Inputs!$B$8*SQRT($B$2)*MC_Shocks!C392)</f>
        <v>565.951240704818</v>
      </c>
      <c r="F395" s="0" t="n">
        <f aca="false">E395*EXP((Inputs!$B$6-Inputs!$B$7-0.5*Inputs!$B$8^2)*$B$2+Inputs!$B$8*SQRT($B$2)*MC_Shocks!D392)</f>
        <v>568.926205973143</v>
      </c>
      <c r="G395" s="0" t="n">
        <f aca="false">F395*EXP((Inputs!$B$6-Inputs!$B$7-0.5*Inputs!$B$8^2)*$B$2+Inputs!$B$8*SQRT($B$2)*MC_Shocks!E392)</f>
        <v>565.005488095783</v>
      </c>
      <c r="H395" s="0" t="n">
        <f aca="false">G395*EXP((Inputs!$B$6-Inputs!$B$7-0.5*Inputs!$B$8^2)*$B$2+Inputs!$B$8*SQRT($B$2)*MC_Shocks!F392)</f>
        <v>571.216199083925</v>
      </c>
      <c r="I395" s="0" t="n">
        <f aca="false">H395*EXP((Inputs!$B$6-Inputs!$B$7-0.5*Inputs!$B$8^2)*$B$2+Inputs!$B$8*SQRT($B$2)*MC_Shocks!G392)</f>
        <v>576.191982568797</v>
      </c>
      <c r="J395" s="0" t="n">
        <f aca="false">I395*EXP((Inputs!$B$6-Inputs!$B$7-0.5*Inputs!$B$8^2)*$B$2+Inputs!$B$8*SQRT($B$2)*MC_Shocks!H392)</f>
        <v>574.713107441059</v>
      </c>
      <c r="K395" s="0" t="n">
        <f aca="false">J395*EXP((Inputs!$B$6-Inputs!$B$7-0.5*Inputs!$B$8^2)*$B$2+Inputs!$B$8*SQRT($B$2)*MC_Shocks!I392)</f>
        <v>572.417571873642</v>
      </c>
      <c r="L395" s="0" t="n">
        <f aca="false">K395*EXP((Inputs!$B$6-Inputs!$B$7-0.5*Inputs!$B$8^2)*$B$2+Inputs!$B$8*SQRT($B$2)*MC_Shocks!J392)</f>
        <v>578.153853798081</v>
      </c>
      <c r="M395" s="0" t="n">
        <f aca="false">L395*EXP((Inputs!$B$6-Inputs!$B$7-0.5*Inputs!$B$8^2)*$B$2+Inputs!$B$8*SQRT($B$2)*MC_Shocks!K392)</f>
        <v>579.967008571273</v>
      </c>
      <c r="N395" s="0" t="n">
        <f aca="false">M395*EXP((Inputs!$B$6-Inputs!$B$7-0.5*Inputs!$B$8^2)*$B$2+Inputs!$B$8*SQRT($B$2)*MC_Shocks!L392)</f>
        <v>582.817200392898</v>
      </c>
      <c r="O395" s="0" t="n">
        <f aca="false">N395*EXP((Inputs!$B$6-Inputs!$B$7-0.5*Inputs!$B$8^2)*$B$2+Inputs!$B$8*SQRT($B$2)*MC_Shocks!M392)</f>
        <v>585.126872187913</v>
      </c>
      <c r="P395" s="0" t="n">
        <f aca="false">O395*EXP((Inputs!$B$6-Inputs!$B$7-0.5*Inputs!$B$8^2)*$B$2+Inputs!$B$8*SQRT($B$2)*MC_Shocks!N392)</f>
        <v>580.818027798908</v>
      </c>
      <c r="Q395" s="0" t="n">
        <f aca="false">P395*EXP((Inputs!$B$6-Inputs!$B$7-0.5*Inputs!$B$8^2)*$B$2+Inputs!$B$8*SQRT($B$2)*MC_Shocks!O392)</f>
        <v>577.626317493511</v>
      </c>
      <c r="R395" s="0" t="n">
        <f aca="false">Q395*EXP((Inputs!$B$6-Inputs!$B$7-0.5*Inputs!$B$8^2)*$B$2+Inputs!$B$8*SQRT($B$2)*MC_Shocks!P392)</f>
        <v>577.768444464082</v>
      </c>
      <c r="S395" s="0" t="n">
        <f aca="false">R395*EXP((Inputs!$B$6-Inputs!$B$7-0.5*Inputs!$B$8^2)*$B$2+Inputs!$B$8*SQRT($B$2)*MC_Shocks!Q392)</f>
        <v>580.330979837668</v>
      </c>
      <c r="T395" s="0" t="n">
        <f aca="false">S395*EXP((Inputs!$B$6-Inputs!$B$7-0.5*Inputs!$B$8^2)*$B$2+Inputs!$B$8*SQRT($B$2)*MC_Shocks!R392)</f>
        <v>586.633135046065</v>
      </c>
      <c r="U395" s="0" t="n">
        <f aca="false">T395*EXP((Inputs!$B$6-Inputs!$B$7-0.5*Inputs!$B$8^2)*$B$2+Inputs!$B$8*SQRT($B$2)*MC_Shocks!S392)</f>
        <v>580.11577609073</v>
      </c>
      <c r="V395" s="0" t="n">
        <f aca="false">U395*EXP((Inputs!$B$6-Inputs!$B$7-0.5*Inputs!$B$8^2)*$B$2+Inputs!$B$8*SQRT($B$2)*MC_Shocks!T392)</f>
        <v>577.451703628559</v>
      </c>
      <c r="W395" s="0" t="n">
        <f aca="false">V395*EXP((Inputs!$B$6-Inputs!$B$7-0.5*Inputs!$B$8^2)*$B$2+Inputs!$B$8*SQRT($B$2)*MC_Shocks!U392)</f>
        <v>580.752754685414</v>
      </c>
      <c r="X395" s="0" t="n">
        <f aca="false">W395*EXP((Inputs!$B$6-Inputs!$B$7-0.5*Inputs!$B$8^2)*$B$2+Inputs!$B$8*SQRT($B$2)*MC_Shocks!V392)</f>
        <v>577.501412304853</v>
      </c>
      <c r="Y395" s="0" t="n">
        <f aca="false">X395*EXP((Inputs!$B$6-Inputs!$B$7-0.5*Inputs!$B$8^2)*$B$2+Inputs!$B$8*SQRT($B$2)*MC_Shocks!W392)</f>
        <v>577.877724451212</v>
      </c>
      <c r="Z395" s="0" t="n">
        <f aca="false">Y395*EXP((Inputs!$B$6-Inputs!$B$7-0.5*Inputs!$B$8^2)*$B$2+Inputs!$B$8*SQRT($B$2)*MC_Shocks!X392)</f>
        <v>579.250052018377</v>
      </c>
      <c r="AA395" s="0" t="n">
        <f aca="false">Z395*EXP((Inputs!$B$6-Inputs!$B$7-0.5*Inputs!$B$8^2)*$B$2+Inputs!$B$8*SQRT($B$2)*MC_Shocks!Y392)</f>
        <v>577.308083810687</v>
      </c>
      <c r="AB395" s="0" t="n">
        <f aca="false">AA395*EXP((Inputs!$B$6-Inputs!$B$7-0.5*Inputs!$B$8^2)*$B$2+Inputs!$B$8*SQRT($B$2)*MC_Shocks!Z392)</f>
        <v>580.768757080814</v>
      </c>
      <c r="AC395" s="0" t="n">
        <f aca="false">AB395*EXP((Inputs!$B$6-Inputs!$B$7-0.5*Inputs!$B$8^2)*$B$2+Inputs!$B$8*SQRT($B$2)*MC_Shocks!AA392)</f>
        <v>582.409613784311</v>
      </c>
      <c r="AD395" s="0" t="n">
        <f aca="false">AC395*EXP((Inputs!$B$6-Inputs!$B$7-0.5*Inputs!$B$8^2)*$B$2+Inputs!$B$8*SQRT($B$2)*MC_Shocks!AB392)</f>
        <v>581.903592720482</v>
      </c>
      <c r="AE395" s="0" t="n">
        <f aca="false">AD395*EXP((Inputs!$B$6-Inputs!$B$7-0.5*Inputs!$B$8^2)*$B$2+Inputs!$B$8*SQRT($B$2)*MC_Shocks!AC392)</f>
        <v>584.268852232061</v>
      </c>
      <c r="AF395" s="0" t="n">
        <f aca="false">AE395*EXP((Inputs!$B$6-Inputs!$B$7-0.5*Inputs!$B$8^2)*$B$2+Inputs!$B$8*SQRT($B$2)*MC_Shocks!AD392)</f>
        <v>581.230693667583</v>
      </c>
      <c r="AG395" s="0" t="n">
        <f aca="false">AF395*EXP((Inputs!$B$6-Inputs!$B$7-0.5*Inputs!$B$8^2)*$B$2+Inputs!$B$8*SQRT($B$2)*MC_Shocks!AE392)</f>
        <v>572.730249567685</v>
      </c>
      <c r="AH395" s="0" t="n">
        <f aca="false">AG395*EXP((Inputs!$B$6-Inputs!$B$7-0.5*Inputs!$B$8^2)*$B$2+Inputs!$B$8*SQRT($B$2)*MC_Shocks!AF392)</f>
        <v>576.221988179859</v>
      </c>
      <c r="AI395" s="0" t="n">
        <f aca="false">AH395*EXP((Inputs!$B$6-Inputs!$B$7-0.5*Inputs!$B$8^2)*$B$2+Inputs!$B$8*SQRT($B$2)*MC_Shocks!AG392)</f>
        <v>583.939092844807</v>
      </c>
      <c r="AJ395" s="0" t="n">
        <f aca="false">AI395*EXP((Inputs!$B$6-Inputs!$B$7-0.5*Inputs!$B$8^2)*$B$2+Inputs!$B$8*SQRT($B$2)*MC_Shocks!AH392)</f>
        <v>593.341867934541</v>
      </c>
      <c r="AK395" s="0" t="n">
        <f aca="false">AJ395*EXP((Inputs!$B$6-Inputs!$B$7-0.5*Inputs!$B$8^2)*$B$2+Inputs!$B$8*SQRT($B$2)*MC_Shocks!AI392)</f>
        <v>594.106576083793</v>
      </c>
      <c r="AL395" s="0" t="n">
        <f aca="false">AK395*EXP((Inputs!$B$6-Inputs!$B$7-0.5*Inputs!$B$8^2)*$B$2+Inputs!$B$8*SQRT($B$2)*MC_Shocks!AJ392)</f>
        <v>597.296661747493</v>
      </c>
      <c r="AM395" s="0" t="n">
        <f aca="false">AL395*EXP((Inputs!$B$6-Inputs!$B$7-0.5*Inputs!$B$8^2)*$B$2+Inputs!$B$8*SQRT($B$2)*MC_Shocks!AK392)</f>
        <v>596.368812911923</v>
      </c>
      <c r="AN395" s="0" t="n">
        <f aca="false">AM395*EXP((Inputs!$B$6-Inputs!$B$7-0.5*Inputs!$B$8^2)*$B$2+Inputs!$B$8*SQRT($B$2)*MC_Shocks!AL392)</f>
        <v>595.798024668925</v>
      </c>
      <c r="AO395" s="0" t="n">
        <f aca="false">AN395*EXP((Inputs!$B$6-Inputs!$B$7-0.5*Inputs!$B$8^2)*$B$2+Inputs!$B$8*SQRT($B$2)*MC_Shocks!AM392)</f>
        <v>603.480850472585</v>
      </c>
      <c r="AP395" s="0" t="n">
        <f aca="false">AO395*EXP((Inputs!$B$6-Inputs!$B$7-0.5*Inputs!$B$8^2)*$B$2+Inputs!$B$8*SQRT($B$2)*MC_Shocks!AN392)</f>
        <v>612.290008011484</v>
      </c>
      <c r="AQ395" s="0" t="n">
        <f aca="false">AP395*EXP((Inputs!$B$6-Inputs!$B$7-0.5*Inputs!$B$8^2)*$B$2+Inputs!$B$8*SQRT($B$2)*MC_Shocks!AO392)</f>
        <v>610.911888708014</v>
      </c>
      <c r="AR395" s="0" t="n">
        <f aca="false">AQ395*EXP((Inputs!$B$6-Inputs!$B$7-0.5*Inputs!$B$8^2)*$B$2+Inputs!$B$8*SQRT($B$2)*MC_Shocks!AP392)</f>
        <v>610.313473706774</v>
      </c>
      <c r="AS395" s="0" t="n">
        <f aca="false">AR395*EXP((Inputs!$B$6-Inputs!$B$7-0.5*Inputs!$B$8^2)*$B$2+Inputs!$B$8*SQRT($B$2)*MC_Shocks!AQ392)</f>
        <v>612.436364161518</v>
      </c>
      <c r="AT395" s="0" t="n">
        <f aca="false">AS395*EXP((Inputs!$B$6-Inputs!$B$7-0.5*Inputs!$B$8^2)*$B$2+Inputs!$B$8*SQRT($B$2)*MC_Shocks!AR392)</f>
        <v>620.599176388159</v>
      </c>
      <c r="AU395" s="0" t="n">
        <f aca="false">AT395*EXP((Inputs!$B$6-Inputs!$B$7-0.5*Inputs!$B$8^2)*$B$2+Inputs!$B$8*SQRT($B$2)*MC_Shocks!AS392)</f>
        <v>618.341085884262</v>
      </c>
      <c r="AV395" s="0" t="n">
        <f aca="false">AU395*EXP((Inputs!$B$6-Inputs!$B$7-0.5*Inputs!$B$8^2)*$B$2+Inputs!$B$8*SQRT($B$2)*MC_Shocks!AT392)</f>
        <v>612.19118184407</v>
      </c>
      <c r="AW395" s="0" t="n">
        <f aca="false">AV395*EXP((Inputs!$B$6-Inputs!$B$7-0.5*Inputs!$B$8^2)*$B$2+Inputs!$B$8*SQRT($B$2)*MC_Shocks!AU392)</f>
        <v>610.900272810714</v>
      </c>
      <c r="AX395" s="0" t="n">
        <f aca="false">AW395*EXP((Inputs!$B$6-Inputs!$B$7-0.5*Inputs!$B$8^2)*$B$2+Inputs!$B$8*SQRT($B$2)*MC_Shocks!AV392)</f>
        <v>615.079194616031</v>
      </c>
      <c r="AY395" s="0" t="n">
        <f aca="false">AX395*EXP((Inputs!$B$6-Inputs!$B$7-0.5*Inputs!$B$8^2)*$B$2+Inputs!$B$8*SQRT($B$2)*MC_Shocks!AW392)</f>
        <v>614.919846472863</v>
      </c>
      <c r="AZ395" s="0" t="n">
        <f aca="false">AY395*EXP((Inputs!$B$6-Inputs!$B$7-0.5*Inputs!$B$8^2)*$B$2+Inputs!$B$8*SQRT($B$2)*MC_Shocks!AX392)</f>
        <v>621.678815631579</v>
      </c>
      <c r="BA395" s="0" t="n">
        <f aca="false">AZ395*EXP((Inputs!$B$6-Inputs!$B$7-0.5*Inputs!$B$8^2)*$B$2+Inputs!$B$8*SQRT($B$2)*MC_Shocks!AY392)</f>
        <v>616.541201972404</v>
      </c>
      <c r="BB395" s="0" t="n">
        <f aca="false">BA395*EXP((Inputs!$B$6-Inputs!$B$7-0.5*Inputs!$B$8^2)*$B$2+Inputs!$B$8*SQRT($B$2)*MC_Shocks!AZ392)</f>
        <v>616.199153393656</v>
      </c>
      <c r="BC395" s="0" t="n">
        <f aca="false">BB395*EXP((Inputs!$B$6-Inputs!$B$7-0.5*Inputs!$B$8^2)*$B$2+Inputs!$B$8*SQRT($B$2)*MC_Shocks!BA392)</f>
        <v>624.96225739929</v>
      </c>
      <c r="BD395" s="0" t="n">
        <f aca="false">BC395*EXP((Inputs!$B$6-Inputs!$B$7-0.5*Inputs!$B$8^2)*$B$2+Inputs!$B$8*SQRT($B$2)*MC_Shocks!BB392)</f>
        <v>626.513815167048</v>
      </c>
      <c r="BE395" s="0" t="n">
        <f aca="false">BD395*EXP((Inputs!$B$6-Inputs!$B$7-0.5*Inputs!$B$8^2)*$B$2+Inputs!$B$8*SQRT($B$2)*MC_Shocks!BC392)</f>
        <v>624.27426581189</v>
      </c>
      <c r="BF395" s="0" t="n">
        <f aca="false">BE395*EXP((Inputs!$B$6-Inputs!$B$7-0.5*Inputs!$B$8^2)*$B$2+Inputs!$B$8*SQRT($B$2)*MC_Shocks!BD392)</f>
        <v>625.984857711073</v>
      </c>
      <c r="BG395" s="0" t="n">
        <f aca="false">BF395*EXP((Inputs!$B$6-Inputs!$B$7-0.5*Inputs!$B$8^2)*$B$2+Inputs!$B$8*SQRT($B$2)*MC_Shocks!BE392)</f>
        <v>627.415612290278</v>
      </c>
      <c r="BH395" s="0" t="n">
        <f aca="false">BG395*EXP((Inputs!$B$6-Inputs!$B$7-0.5*Inputs!$B$8^2)*$B$2+Inputs!$B$8*SQRT($B$2)*MC_Shocks!BF392)</f>
        <v>633.599240761137</v>
      </c>
      <c r="BI395" s="0" t="n">
        <f aca="false">BH395*EXP((Inputs!$B$6-Inputs!$B$7-0.5*Inputs!$B$8^2)*$B$2+Inputs!$B$8*SQRT($B$2)*MC_Shocks!BG392)</f>
        <v>630.817515848531</v>
      </c>
      <c r="BJ395" s="0" t="n">
        <f aca="false">BI395*EXP((Inputs!$B$6-Inputs!$B$7-0.5*Inputs!$B$8^2)*$B$2+Inputs!$B$8*SQRT($B$2)*MC_Shocks!BH392)</f>
        <v>634.130792800898</v>
      </c>
      <c r="BK395" s="0" t="n">
        <f aca="false">BJ395*EXP((Inputs!$B$6-Inputs!$B$7-0.5*Inputs!$B$8^2)*$B$2+Inputs!$B$8*SQRT($B$2)*MC_Shocks!BI392)</f>
        <v>645.133037813651</v>
      </c>
      <c r="BL395" s="0" t="n">
        <f aca="false">BK395*EXP((Inputs!$B$6-Inputs!$B$7-0.5*Inputs!$B$8^2)*$B$2+Inputs!$B$8*SQRT($B$2)*MC_Shocks!BJ392)</f>
        <v>647.096901428163</v>
      </c>
      <c r="BM395" s="0" t="n">
        <f aca="false">BL395*EXP((Inputs!$B$6-Inputs!$B$7-0.5*Inputs!$B$8^2)*$B$2+Inputs!$B$8*SQRT($B$2)*MC_Shocks!BK392)</f>
        <v>642.140392031677</v>
      </c>
      <c r="BN395" s="0" t="n">
        <f aca="false">AVERAGE(C395:BM395)</f>
        <v>596.705632501059</v>
      </c>
      <c r="BO395" s="0" t="n">
        <f aca="false">MAX(B395:BM395)</f>
        <v>647.096901428163</v>
      </c>
      <c r="BP395" s="0" t="n">
        <f aca="false">MAX(BM395-Inputs!$B$4,0)</f>
        <v>67.140392031677</v>
      </c>
      <c r="BQ395" s="0" t="n">
        <f aca="false">MAX(Inputs!$B$4-BM395,0)</f>
        <v>0</v>
      </c>
      <c r="BR395" s="0" t="n">
        <f aca="false">MAX(BN395-Inputs!$B$4,0)</f>
        <v>21.7056325010593</v>
      </c>
      <c r="BS395" s="0" t="n">
        <f aca="false">IF(BO395&gt;=Inputs!$B$9,0,MAX(BM395-Inputs!$B$4,0))</f>
        <v>0</v>
      </c>
    </row>
    <row r="396" customFormat="false" ht="15" hidden="false" customHeight="false" outlineLevel="0" collapsed="false">
      <c r="A396" s="0" t="n">
        <v>392</v>
      </c>
      <c r="B396" s="0" t="n">
        <f aca="false">Inputs!$B$3</f>
        <v>574.788024902344</v>
      </c>
      <c r="C396" s="0" t="n">
        <f aca="false">B396*EXP((Inputs!$B$6-Inputs!$B$7-0.5*Inputs!$B$8^2)*$B$2+Inputs!$B$8*SQRT($B$2)*MC_Shocks!A393)</f>
        <v>576.609432790971</v>
      </c>
      <c r="D396" s="0" t="n">
        <f aca="false">C396*EXP((Inputs!$B$6-Inputs!$B$7-0.5*Inputs!$B$8^2)*$B$2+Inputs!$B$8*SQRT($B$2)*MC_Shocks!B393)</f>
        <v>568.767708182268</v>
      </c>
      <c r="E396" s="0" t="n">
        <f aca="false">D396*EXP((Inputs!$B$6-Inputs!$B$7-0.5*Inputs!$B$8^2)*$B$2+Inputs!$B$8*SQRT($B$2)*MC_Shocks!C393)</f>
        <v>566.888959975823</v>
      </c>
      <c r="F396" s="0" t="n">
        <f aca="false">E396*EXP((Inputs!$B$6-Inputs!$B$7-0.5*Inputs!$B$8^2)*$B$2+Inputs!$B$8*SQRT($B$2)*MC_Shocks!D393)</f>
        <v>565.420905450374</v>
      </c>
      <c r="G396" s="0" t="n">
        <f aca="false">F396*EXP((Inputs!$B$6-Inputs!$B$7-0.5*Inputs!$B$8^2)*$B$2+Inputs!$B$8*SQRT($B$2)*MC_Shocks!E393)</f>
        <v>566.050516136859</v>
      </c>
      <c r="H396" s="0" t="n">
        <f aca="false">G396*EXP((Inputs!$B$6-Inputs!$B$7-0.5*Inputs!$B$8^2)*$B$2+Inputs!$B$8*SQRT($B$2)*MC_Shocks!F393)</f>
        <v>566.410661166479</v>
      </c>
      <c r="I396" s="0" t="n">
        <f aca="false">H396*EXP((Inputs!$B$6-Inputs!$B$7-0.5*Inputs!$B$8^2)*$B$2+Inputs!$B$8*SQRT($B$2)*MC_Shocks!G393)</f>
        <v>567.649086315532</v>
      </c>
      <c r="J396" s="0" t="n">
        <f aca="false">I396*EXP((Inputs!$B$6-Inputs!$B$7-0.5*Inputs!$B$8^2)*$B$2+Inputs!$B$8*SQRT($B$2)*MC_Shocks!H393)</f>
        <v>569.065556502678</v>
      </c>
      <c r="K396" s="0" t="n">
        <f aca="false">J396*EXP((Inputs!$B$6-Inputs!$B$7-0.5*Inputs!$B$8^2)*$B$2+Inputs!$B$8*SQRT($B$2)*MC_Shocks!I393)</f>
        <v>566.727517967854</v>
      </c>
      <c r="L396" s="0" t="n">
        <f aca="false">K396*EXP((Inputs!$B$6-Inputs!$B$7-0.5*Inputs!$B$8^2)*$B$2+Inputs!$B$8*SQRT($B$2)*MC_Shocks!J393)</f>
        <v>571.004368709501</v>
      </c>
      <c r="M396" s="0" t="n">
        <f aca="false">L396*EXP((Inputs!$B$6-Inputs!$B$7-0.5*Inputs!$B$8^2)*$B$2+Inputs!$B$8*SQRT($B$2)*MC_Shocks!K393)</f>
        <v>575.95308751087</v>
      </c>
      <c r="N396" s="0" t="n">
        <f aca="false">M396*EXP((Inputs!$B$6-Inputs!$B$7-0.5*Inputs!$B$8^2)*$B$2+Inputs!$B$8*SQRT($B$2)*MC_Shocks!L393)</f>
        <v>581.162729198142</v>
      </c>
      <c r="O396" s="0" t="n">
        <f aca="false">N396*EXP((Inputs!$B$6-Inputs!$B$7-0.5*Inputs!$B$8^2)*$B$2+Inputs!$B$8*SQRT($B$2)*MC_Shocks!M393)</f>
        <v>571.861616161446</v>
      </c>
      <c r="P396" s="0" t="n">
        <f aca="false">O396*EXP((Inputs!$B$6-Inputs!$B$7-0.5*Inputs!$B$8^2)*$B$2+Inputs!$B$8*SQRT($B$2)*MC_Shocks!N393)</f>
        <v>569.514458424846</v>
      </c>
      <c r="Q396" s="0" t="n">
        <f aca="false">P396*EXP((Inputs!$B$6-Inputs!$B$7-0.5*Inputs!$B$8^2)*$B$2+Inputs!$B$8*SQRT($B$2)*MC_Shocks!O393)</f>
        <v>568.194036223131</v>
      </c>
      <c r="R396" s="0" t="n">
        <f aca="false">Q396*EXP((Inputs!$B$6-Inputs!$B$7-0.5*Inputs!$B$8^2)*$B$2+Inputs!$B$8*SQRT($B$2)*MC_Shocks!P393)</f>
        <v>573.034843511016</v>
      </c>
      <c r="S396" s="0" t="n">
        <f aca="false">R396*EXP((Inputs!$B$6-Inputs!$B$7-0.5*Inputs!$B$8^2)*$B$2+Inputs!$B$8*SQRT($B$2)*MC_Shocks!Q393)</f>
        <v>570.26199829341</v>
      </c>
      <c r="T396" s="0" t="n">
        <f aca="false">S396*EXP((Inputs!$B$6-Inputs!$B$7-0.5*Inputs!$B$8^2)*$B$2+Inputs!$B$8*SQRT($B$2)*MC_Shocks!R393)</f>
        <v>570.843439195217</v>
      </c>
      <c r="U396" s="0" t="n">
        <f aca="false">T396*EXP((Inputs!$B$6-Inputs!$B$7-0.5*Inputs!$B$8^2)*$B$2+Inputs!$B$8*SQRT($B$2)*MC_Shocks!S393)</f>
        <v>569.928160613193</v>
      </c>
      <c r="V396" s="0" t="n">
        <f aca="false">U396*EXP((Inputs!$B$6-Inputs!$B$7-0.5*Inputs!$B$8^2)*$B$2+Inputs!$B$8*SQRT($B$2)*MC_Shocks!T393)</f>
        <v>574.415003359964</v>
      </c>
      <c r="W396" s="0" t="n">
        <f aca="false">V396*EXP((Inputs!$B$6-Inputs!$B$7-0.5*Inputs!$B$8^2)*$B$2+Inputs!$B$8*SQRT($B$2)*MC_Shocks!U393)</f>
        <v>573.739269367269</v>
      </c>
      <c r="X396" s="0" t="n">
        <f aca="false">W396*EXP((Inputs!$B$6-Inputs!$B$7-0.5*Inputs!$B$8^2)*$B$2+Inputs!$B$8*SQRT($B$2)*MC_Shocks!V393)</f>
        <v>575.725878024354</v>
      </c>
      <c r="Y396" s="0" t="n">
        <f aca="false">X396*EXP((Inputs!$B$6-Inputs!$B$7-0.5*Inputs!$B$8^2)*$B$2+Inputs!$B$8*SQRT($B$2)*MC_Shocks!W393)</f>
        <v>579.287866258429</v>
      </c>
      <c r="Z396" s="0" t="n">
        <f aca="false">Y396*EXP((Inputs!$B$6-Inputs!$B$7-0.5*Inputs!$B$8^2)*$B$2+Inputs!$B$8*SQRT($B$2)*MC_Shocks!X393)</f>
        <v>575.978436381826</v>
      </c>
      <c r="AA396" s="0" t="n">
        <f aca="false">Z396*EXP((Inputs!$B$6-Inputs!$B$7-0.5*Inputs!$B$8^2)*$B$2+Inputs!$B$8*SQRT($B$2)*MC_Shocks!Y393)</f>
        <v>583.102582375437</v>
      </c>
      <c r="AB396" s="0" t="n">
        <f aca="false">AA396*EXP((Inputs!$B$6-Inputs!$B$7-0.5*Inputs!$B$8^2)*$B$2+Inputs!$B$8*SQRT($B$2)*MC_Shocks!Z393)</f>
        <v>580.550683014059</v>
      </c>
      <c r="AC396" s="0" t="n">
        <f aca="false">AB396*EXP((Inputs!$B$6-Inputs!$B$7-0.5*Inputs!$B$8^2)*$B$2+Inputs!$B$8*SQRT($B$2)*MC_Shocks!AA393)</f>
        <v>577.461303077854</v>
      </c>
      <c r="AD396" s="0" t="n">
        <f aca="false">AC396*EXP((Inputs!$B$6-Inputs!$B$7-0.5*Inputs!$B$8^2)*$B$2+Inputs!$B$8*SQRT($B$2)*MC_Shocks!AB393)</f>
        <v>581.559878512935</v>
      </c>
      <c r="AE396" s="0" t="n">
        <f aca="false">AD396*EXP((Inputs!$B$6-Inputs!$B$7-0.5*Inputs!$B$8^2)*$B$2+Inputs!$B$8*SQRT($B$2)*MC_Shocks!AC393)</f>
        <v>585.412016217256</v>
      </c>
      <c r="AF396" s="0" t="n">
        <f aca="false">AE396*EXP((Inputs!$B$6-Inputs!$B$7-0.5*Inputs!$B$8^2)*$B$2+Inputs!$B$8*SQRT($B$2)*MC_Shocks!AD393)</f>
        <v>586.503996544127</v>
      </c>
      <c r="AG396" s="0" t="n">
        <f aca="false">AF396*EXP((Inputs!$B$6-Inputs!$B$7-0.5*Inputs!$B$8^2)*$B$2+Inputs!$B$8*SQRT($B$2)*MC_Shocks!AE393)</f>
        <v>585.248432345176</v>
      </c>
      <c r="AH396" s="0" t="n">
        <f aca="false">AG396*EXP((Inputs!$B$6-Inputs!$B$7-0.5*Inputs!$B$8^2)*$B$2+Inputs!$B$8*SQRT($B$2)*MC_Shocks!AF393)</f>
        <v>586.01380549339</v>
      </c>
      <c r="AI396" s="0" t="n">
        <f aca="false">AH396*EXP((Inputs!$B$6-Inputs!$B$7-0.5*Inputs!$B$8^2)*$B$2+Inputs!$B$8*SQRT($B$2)*MC_Shocks!AG393)</f>
        <v>584.056802000697</v>
      </c>
      <c r="AJ396" s="0" t="n">
        <f aca="false">AI396*EXP((Inputs!$B$6-Inputs!$B$7-0.5*Inputs!$B$8^2)*$B$2+Inputs!$B$8*SQRT($B$2)*MC_Shocks!AH393)</f>
        <v>575.999573774147</v>
      </c>
      <c r="AK396" s="0" t="n">
        <f aca="false">AJ396*EXP((Inputs!$B$6-Inputs!$B$7-0.5*Inputs!$B$8^2)*$B$2+Inputs!$B$8*SQRT($B$2)*MC_Shocks!AI393)</f>
        <v>578.378758598295</v>
      </c>
      <c r="AL396" s="0" t="n">
        <f aca="false">AK396*EXP((Inputs!$B$6-Inputs!$B$7-0.5*Inputs!$B$8^2)*$B$2+Inputs!$B$8*SQRT($B$2)*MC_Shocks!AJ393)</f>
        <v>586.357533676566</v>
      </c>
      <c r="AM396" s="0" t="n">
        <f aca="false">AL396*EXP((Inputs!$B$6-Inputs!$B$7-0.5*Inputs!$B$8^2)*$B$2+Inputs!$B$8*SQRT($B$2)*MC_Shocks!AK393)</f>
        <v>582.583217217657</v>
      </c>
      <c r="AN396" s="0" t="n">
        <f aca="false">AM396*EXP((Inputs!$B$6-Inputs!$B$7-0.5*Inputs!$B$8^2)*$B$2+Inputs!$B$8*SQRT($B$2)*MC_Shocks!AL393)</f>
        <v>574.909534019006</v>
      </c>
      <c r="AO396" s="0" t="n">
        <f aca="false">AN396*EXP((Inputs!$B$6-Inputs!$B$7-0.5*Inputs!$B$8^2)*$B$2+Inputs!$B$8*SQRT($B$2)*MC_Shocks!AM393)</f>
        <v>573.175073186965</v>
      </c>
      <c r="AP396" s="0" t="n">
        <f aca="false">AO396*EXP((Inputs!$B$6-Inputs!$B$7-0.5*Inputs!$B$8^2)*$B$2+Inputs!$B$8*SQRT($B$2)*MC_Shocks!AN393)</f>
        <v>578.196978235231</v>
      </c>
      <c r="AQ396" s="0" t="n">
        <f aca="false">AP396*EXP((Inputs!$B$6-Inputs!$B$7-0.5*Inputs!$B$8^2)*$B$2+Inputs!$B$8*SQRT($B$2)*MC_Shocks!AO393)</f>
        <v>578.820125024511</v>
      </c>
      <c r="AR396" s="0" t="n">
        <f aca="false">AQ396*EXP((Inputs!$B$6-Inputs!$B$7-0.5*Inputs!$B$8^2)*$B$2+Inputs!$B$8*SQRT($B$2)*MC_Shocks!AP393)</f>
        <v>584.034055465845</v>
      </c>
      <c r="AS396" s="0" t="n">
        <f aca="false">AR396*EXP((Inputs!$B$6-Inputs!$B$7-0.5*Inputs!$B$8^2)*$B$2+Inputs!$B$8*SQRT($B$2)*MC_Shocks!AQ393)</f>
        <v>581.118023890148</v>
      </c>
      <c r="AT396" s="0" t="n">
        <f aca="false">AS396*EXP((Inputs!$B$6-Inputs!$B$7-0.5*Inputs!$B$8^2)*$B$2+Inputs!$B$8*SQRT($B$2)*MC_Shocks!AR393)</f>
        <v>587.43637201628</v>
      </c>
      <c r="AU396" s="0" t="n">
        <f aca="false">AT396*EXP((Inputs!$B$6-Inputs!$B$7-0.5*Inputs!$B$8^2)*$B$2+Inputs!$B$8*SQRT($B$2)*MC_Shocks!AS393)</f>
        <v>588.892217692345</v>
      </c>
      <c r="AV396" s="0" t="n">
        <f aca="false">AU396*EXP((Inputs!$B$6-Inputs!$B$7-0.5*Inputs!$B$8^2)*$B$2+Inputs!$B$8*SQRT($B$2)*MC_Shocks!AT393)</f>
        <v>593.658878259398</v>
      </c>
      <c r="AW396" s="0" t="n">
        <f aca="false">AV396*EXP((Inputs!$B$6-Inputs!$B$7-0.5*Inputs!$B$8^2)*$B$2+Inputs!$B$8*SQRT($B$2)*MC_Shocks!AU393)</f>
        <v>593.117846036145</v>
      </c>
      <c r="AX396" s="0" t="n">
        <f aca="false">AW396*EXP((Inputs!$B$6-Inputs!$B$7-0.5*Inputs!$B$8^2)*$B$2+Inputs!$B$8*SQRT($B$2)*MC_Shocks!AV393)</f>
        <v>594.900169883448</v>
      </c>
      <c r="AY396" s="0" t="n">
        <f aca="false">AX396*EXP((Inputs!$B$6-Inputs!$B$7-0.5*Inputs!$B$8^2)*$B$2+Inputs!$B$8*SQRT($B$2)*MC_Shocks!AW393)</f>
        <v>594.122597169593</v>
      </c>
      <c r="AZ396" s="0" t="n">
        <f aca="false">AY396*EXP((Inputs!$B$6-Inputs!$B$7-0.5*Inputs!$B$8^2)*$B$2+Inputs!$B$8*SQRT($B$2)*MC_Shocks!AX393)</f>
        <v>594.073299893428</v>
      </c>
      <c r="BA396" s="0" t="n">
        <f aca="false">AZ396*EXP((Inputs!$B$6-Inputs!$B$7-0.5*Inputs!$B$8^2)*$B$2+Inputs!$B$8*SQRT($B$2)*MC_Shocks!AY393)</f>
        <v>598.79791317502</v>
      </c>
      <c r="BB396" s="0" t="n">
        <f aca="false">BA396*EXP((Inputs!$B$6-Inputs!$B$7-0.5*Inputs!$B$8^2)*$B$2+Inputs!$B$8*SQRT($B$2)*MC_Shocks!AZ393)</f>
        <v>595.883694138117</v>
      </c>
      <c r="BC396" s="0" t="n">
        <f aca="false">BB396*EXP((Inputs!$B$6-Inputs!$B$7-0.5*Inputs!$B$8^2)*$B$2+Inputs!$B$8*SQRT($B$2)*MC_Shocks!BA393)</f>
        <v>596.170492672042</v>
      </c>
      <c r="BD396" s="0" t="n">
        <f aca="false">BC396*EXP((Inputs!$B$6-Inputs!$B$7-0.5*Inputs!$B$8^2)*$B$2+Inputs!$B$8*SQRT($B$2)*MC_Shocks!BB393)</f>
        <v>600.920699025061</v>
      </c>
      <c r="BE396" s="0" t="n">
        <f aca="false">BD396*EXP((Inputs!$B$6-Inputs!$B$7-0.5*Inputs!$B$8^2)*$B$2+Inputs!$B$8*SQRT($B$2)*MC_Shocks!BC393)</f>
        <v>590.38810293967</v>
      </c>
      <c r="BF396" s="0" t="n">
        <f aca="false">BE396*EXP((Inputs!$B$6-Inputs!$B$7-0.5*Inputs!$B$8^2)*$B$2+Inputs!$B$8*SQRT($B$2)*MC_Shocks!BD393)</f>
        <v>588.216423896155</v>
      </c>
      <c r="BG396" s="0" t="n">
        <f aca="false">BF396*EXP((Inputs!$B$6-Inputs!$B$7-0.5*Inputs!$B$8^2)*$B$2+Inputs!$B$8*SQRT($B$2)*MC_Shocks!BE393)</f>
        <v>588.987573458072</v>
      </c>
      <c r="BH396" s="0" t="n">
        <f aca="false">BG396*EXP((Inputs!$B$6-Inputs!$B$7-0.5*Inputs!$B$8^2)*$B$2+Inputs!$B$8*SQRT($B$2)*MC_Shocks!BF393)</f>
        <v>582.4670697129</v>
      </c>
      <c r="BI396" s="0" t="n">
        <f aca="false">BH396*EXP((Inputs!$B$6-Inputs!$B$7-0.5*Inputs!$B$8^2)*$B$2+Inputs!$B$8*SQRT($B$2)*MC_Shocks!BG393)</f>
        <v>574.072633499823</v>
      </c>
      <c r="BJ396" s="0" t="n">
        <f aca="false">BI396*EXP((Inputs!$B$6-Inputs!$B$7-0.5*Inputs!$B$8^2)*$B$2+Inputs!$B$8*SQRT($B$2)*MC_Shocks!BH393)</f>
        <v>574.789166455195</v>
      </c>
      <c r="BK396" s="0" t="n">
        <f aca="false">BJ396*EXP((Inputs!$B$6-Inputs!$B$7-0.5*Inputs!$B$8^2)*$B$2+Inputs!$B$8*SQRT($B$2)*MC_Shocks!BI393)</f>
        <v>573.261362957828</v>
      </c>
      <c r="BL396" s="0" t="n">
        <f aca="false">BK396*EXP((Inputs!$B$6-Inputs!$B$7-0.5*Inputs!$B$8^2)*$B$2+Inputs!$B$8*SQRT($B$2)*MC_Shocks!BJ393)</f>
        <v>577.826620450415</v>
      </c>
      <c r="BM396" s="0" t="n">
        <f aca="false">BL396*EXP((Inputs!$B$6-Inputs!$B$7-0.5*Inputs!$B$8^2)*$B$2+Inputs!$B$8*SQRT($B$2)*MC_Shocks!BK393)</f>
        <v>578.556299169447</v>
      </c>
      <c r="BN396" s="0" t="n">
        <f aca="false">AVERAGE(C396:BM396)</f>
        <v>579.754243506209</v>
      </c>
      <c r="BO396" s="0" t="n">
        <f aca="false">MAX(B396:BM396)</f>
        <v>600.920699025061</v>
      </c>
      <c r="BP396" s="0" t="n">
        <f aca="false">MAX(BM396-Inputs!$B$4,0)</f>
        <v>3.55629916944736</v>
      </c>
      <c r="BQ396" s="0" t="n">
        <f aca="false">MAX(Inputs!$B$4-BM396,0)</f>
        <v>0</v>
      </c>
      <c r="BR396" s="0" t="n">
        <f aca="false">MAX(BN396-Inputs!$B$4,0)</f>
        <v>4.75424350620847</v>
      </c>
      <c r="BS396" s="0" t="n">
        <f aca="false">IF(BO396&gt;=Inputs!$B$9,0,MAX(BM396-Inputs!$B$4,0))</f>
        <v>3.55629916944736</v>
      </c>
    </row>
    <row r="397" customFormat="false" ht="15" hidden="false" customHeight="false" outlineLevel="0" collapsed="false">
      <c r="A397" s="0" t="n">
        <v>393</v>
      </c>
      <c r="B397" s="0" t="n">
        <f aca="false">Inputs!$B$3</f>
        <v>574.788024902344</v>
      </c>
      <c r="C397" s="0" t="n">
        <f aca="false">B397*EXP((Inputs!$B$6-Inputs!$B$7-0.5*Inputs!$B$8^2)*$B$2+Inputs!$B$8*SQRT($B$2)*MC_Shocks!A394)</f>
        <v>575.750728307752</v>
      </c>
      <c r="D397" s="0" t="n">
        <f aca="false">C397*EXP((Inputs!$B$6-Inputs!$B$7-0.5*Inputs!$B$8^2)*$B$2+Inputs!$B$8*SQRT($B$2)*MC_Shocks!B394)</f>
        <v>574.961398638987</v>
      </c>
      <c r="E397" s="0" t="n">
        <f aca="false">D397*EXP((Inputs!$B$6-Inputs!$B$7-0.5*Inputs!$B$8^2)*$B$2+Inputs!$B$8*SQRT($B$2)*MC_Shocks!C394)</f>
        <v>573.499725290949</v>
      </c>
      <c r="F397" s="0" t="n">
        <f aca="false">E397*EXP((Inputs!$B$6-Inputs!$B$7-0.5*Inputs!$B$8^2)*$B$2+Inputs!$B$8*SQRT($B$2)*MC_Shocks!D394)</f>
        <v>571.012264289012</v>
      </c>
      <c r="G397" s="0" t="n">
        <f aca="false">F397*EXP((Inputs!$B$6-Inputs!$B$7-0.5*Inputs!$B$8^2)*$B$2+Inputs!$B$8*SQRT($B$2)*MC_Shocks!E394)</f>
        <v>569.990563732363</v>
      </c>
      <c r="H397" s="0" t="n">
        <f aca="false">G397*EXP((Inputs!$B$6-Inputs!$B$7-0.5*Inputs!$B$8^2)*$B$2+Inputs!$B$8*SQRT($B$2)*MC_Shocks!F394)</f>
        <v>575.545857324523</v>
      </c>
      <c r="I397" s="0" t="n">
        <f aca="false">H397*EXP((Inputs!$B$6-Inputs!$B$7-0.5*Inputs!$B$8^2)*$B$2+Inputs!$B$8*SQRT($B$2)*MC_Shocks!G394)</f>
        <v>579.901382096006</v>
      </c>
      <c r="J397" s="0" t="n">
        <f aca="false">I397*EXP((Inputs!$B$6-Inputs!$B$7-0.5*Inputs!$B$8^2)*$B$2+Inputs!$B$8*SQRT($B$2)*MC_Shocks!H394)</f>
        <v>582.475436967952</v>
      </c>
      <c r="K397" s="0" t="n">
        <f aca="false">J397*EXP((Inputs!$B$6-Inputs!$B$7-0.5*Inputs!$B$8^2)*$B$2+Inputs!$B$8*SQRT($B$2)*MC_Shocks!I394)</f>
        <v>583.836132006292</v>
      </c>
      <c r="L397" s="0" t="n">
        <f aca="false">K397*EXP((Inputs!$B$6-Inputs!$B$7-0.5*Inputs!$B$8^2)*$B$2+Inputs!$B$8*SQRT($B$2)*MC_Shocks!J394)</f>
        <v>579.044264082725</v>
      </c>
      <c r="M397" s="0" t="n">
        <f aca="false">L397*EXP((Inputs!$B$6-Inputs!$B$7-0.5*Inputs!$B$8^2)*$B$2+Inputs!$B$8*SQRT($B$2)*MC_Shocks!K394)</f>
        <v>584.466111820638</v>
      </c>
      <c r="N397" s="0" t="n">
        <f aca="false">M397*EXP((Inputs!$B$6-Inputs!$B$7-0.5*Inputs!$B$8^2)*$B$2+Inputs!$B$8*SQRT($B$2)*MC_Shocks!L394)</f>
        <v>586.180925500627</v>
      </c>
      <c r="O397" s="0" t="n">
        <f aca="false">N397*EXP((Inputs!$B$6-Inputs!$B$7-0.5*Inputs!$B$8^2)*$B$2+Inputs!$B$8*SQRT($B$2)*MC_Shocks!M394)</f>
        <v>581.820877106034</v>
      </c>
      <c r="P397" s="0" t="n">
        <f aca="false">O397*EXP((Inputs!$B$6-Inputs!$B$7-0.5*Inputs!$B$8^2)*$B$2+Inputs!$B$8*SQRT($B$2)*MC_Shocks!N394)</f>
        <v>583.261643059571</v>
      </c>
      <c r="Q397" s="0" t="n">
        <f aca="false">P397*EXP((Inputs!$B$6-Inputs!$B$7-0.5*Inputs!$B$8^2)*$B$2+Inputs!$B$8*SQRT($B$2)*MC_Shocks!O394)</f>
        <v>581.190009094677</v>
      </c>
      <c r="R397" s="0" t="n">
        <f aca="false">Q397*EXP((Inputs!$B$6-Inputs!$B$7-0.5*Inputs!$B$8^2)*$B$2+Inputs!$B$8*SQRT($B$2)*MC_Shocks!P394)</f>
        <v>581.888617594695</v>
      </c>
      <c r="S397" s="0" t="n">
        <f aca="false">R397*EXP((Inputs!$B$6-Inputs!$B$7-0.5*Inputs!$B$8^2)*$B$2+Inputs!$B$8*SQRT($B$2)*MC_Shocks!Q394)</f>
        <v>580.759266066369</v>
      </c>
      <c r="T397" s="0" t="n">
        <f aca="false">S397*EXP((Inputs!$B$6-Inputs!$B$7-0.5*Inputs!$B$8^2)*$B$2+Inputs!$B$8*SQRT($B$2)*MC_Shocks!R394)</f>
        <v>581.867709342543</v>
      </c>
      <c r="U397" s="0" t="n">
        <f aca="false">T397*EXP((Inputs!$B$6-Inputs!$B$7-0.5*Inputs!$B$8^2)*$B$2+Inputs!$B$8*SQRT($B$2)*MC_Shocks!S394)</f>
        <v>578.851311129199</v>
      </c>
      <c r="V397" s="0" t="n">
        <f aca="false">U397*EXP((Inputs!$B$6-Inputs!$B$7-0.5*Inputs!$B$8^2)*$B$2+Inputs!$B$8*SQRT($B$2)*MC_Shocks!T394)</f>
        <v>586.045154235063</v>
      </c>
      <c r="W397" s="0" t="n">
        <f aca="false">V397*EXP((Inputs!$B$6-Inputs!$B$7-0.5*Inputs!$B$8^2)*$B$2+Inputs!$B$8*SQRT($B$2)*MC_Shocks!U394)</f>
        <v>587.79209727878</v>
      </c>
      <c r="X397" s="0" t="n">
        <f aca="false">W397*EXP((Inputs!$B$6-Inputs!$B$7-0.5*Inputs!$B$8^2)*$B$2+Inputs!$B$8*SQRT($B$2)*MC_Shocks!V394)</f>
        <v>586.466142021149</v>
      </c>
      <c r="Y397" s="0" t="n">
        <f aca="false">X397*EXP((Inputs!$B$6-Inputs!$B$7-0.5*Inputs!$B$8^2)*$B$2+Inputs!$B$8*SQRT($B$2)*MC_Shocks!W394)</f>
        <v>584.043508962133</v>
      </c>
      <c r="Z397" s="0" t="n">
        <f aca="false">Y397*EXP((Inputs!$B$6-Inputs!$B$7-0.5*Inputs!$B$8^2)*$B$2+Inputs!$B$8*SQRT($B$2)*MC_Shocks!X394)</f>
        <v>577.221615167467</v>
      </c>
      <c r="AA397" s="0" t="n">
        <f aca="false">Z397*EXP((Inputs!$B$6-Inputs!$B$7-0.5*Inputs!$B$8^2)*$B$2+Inputs!$B$8*SQRT($B$2)*MC_Shocks!Y394)</f>
        <v>579.069546755566</v>
      </c>
      <c r="AB397" s="0" t="n">
        <f aca="false">AA397*EXP((Inputs!$B$6-Inputs!$B$7-0.5*Inputs!$B$8^2)*$B$2+Inputs!$B$8*SQRT($B$2)*MC_Shocks!Z394)</f>
        <v>572.366913144715</v>
      </c>
      <c r="AC397" s="0" t="n">
        <f aca="false">AB397*EXP((Inputs!$B$6-Inputs!$B$7-0.5*Inputs!$B$8^2)*$B$2+Inputs!$B$8*SQRT($B$2)*MC_Shocks!AA394)</f>
        <v>575.421364527955</v>
      </c>
      <c r="AD397" s="0" t="n">
        <f aca="false">AC397*EXP((Inputs!$B$6-Inputs!$B$7-0.5*Inputs!$B$8^2)*$B$2+Inputs!$B$8*SQRT($B$2)*MC_Shocks!AB394)</f>
        <v>569.441928191491</v>
      </c>
      <c r="AE397" s="0" t="n">
        <f aca="false">AD397*EXP((Inputs!$B$6-Inputs!$B$7-0.5*Inputs!$B$8^2)*$B$2+Inputs!$B$8*SQRT($B$2)*MC_Shocks!AC394)</f>
        <v>565.814451793822</v>
      </c>
      <c r="AF397" s="0" t="n">
        <f aca="false">AE397*EXP((Inputs!$B$6-Inputs!$B$7-0.5*Inputs!$B$8^2)*$B$2+Inputs!$B$8*SQRT($B$2)*MC_Shocks!AD394)</f>
        <v>569.98324163569</v>
      </c>
      <c r="AG397" s="0" t="n">
        <f aca="false">AF397*EXP((Inputs!$B$6-Inputs!$B$7-0.5*Inputs!$B$8^2)*$B$2+Inputs!$B$8*SQRT($B$2)*MC_Shocks!AE394)</f>
        <v>568.650242559909</v>
      </c>
      <c r="AH397" s="0" t="n">
        <f aca="false">AG397*EXP((Inputs!$B$6-Inputs!$B$7-0.5*Inputs!$B$8^2)*$B$2+Inputs!$B$8*SQRT($B$2)*MC_Shocks!AF394)</f>
        <v>568.935082315899</v>
      </c>
      <c r="AI397" s="0" t="n">
        <f aca="false">AH397*EXP((Inputs!$B$6-Inputs!$B$7-0.5*Inputs!$B$8^2)*$B$2+Inputs!$B$8*SQRT($B$2)*MC_Shocks!AG394)</f>
        <v>566.172004168976</v>
      </c>
      <c r="AJ397" s="0" t="n">
        <f aca="false">AI397*EXP((Inputs!$B$6-Inputs!$B$7-0.5*Inputs!$B$8^2)*$B$2+Inputs!$B$8*SQRT($B$2)*MC_Shocks!AH394)</f>
        <v>567.229202263963</v>
      </c>
      <c r="AK397" s="0" t="n">
        <f aca="false">AJ397*EXP((Inputs!$B$6-Inputs!$B$7-0.5*Inputs!$B$8^2)*$B$2+Inputs!$B$8*SQRT($B$2)*MC_Shocks!AI394)</f>
        <v>568.667075819772</v>
      </c>
      <c r="AL397" s="0" t="n">
        <f aca="false">AK397*EXP((Inputs!$B$6-Inputs!$B$7-0.5*Inputs!$B$8^2)*$B$2+Inputs!$B$8*SQRT($B$2)*MC_Shocks!AJ394)</f>
        <v>562.577280777286</v>
      </c>
      <c r="AM397" s="0" t="n">
        <f aca="false">AL397*EXP((Inputs!$B$6-Inputs!$B$7-0.5*Inputs!$B$8^2)*$B$2+Inputs!$B$8*SQRT($B$2)*MC_Shocks!AK394)</f>
        <v>563.071145890001</v>
      </c>
      <c r="AN397" s="0" t="n">
        <f aca="false">AM397*EXP((Inputs!$B$6-Inputs!$B$7-0.5*Inputs!$B$8^2)*$B$2+Inputs!$B$8*SQRT($B$2)*MC_Shocks!AL394)</f>
        <v>559.44450780573</v>
      </c>
      <c r="AO397" s="0" t="n">
        <f aca="false">AN397*EXP((Inputs!$B$6-Inputs!$B$7-0.5*Inputs!$B$8^2)*$B$2+Inputs!$B$8*SQRT($B$2)*MC_Shocks!AM394)</f>
        <v>560.498391824357</v>
      </c>
      <c r="AP397" s="0" t="n">
        <f aca="false">AO397*EXP((Inputs!$B$6-Inputs!$B$7-0.5*Inputs!$B$8^2)*$B$2+Inputs!$B$8*SQRT($B$2)*MC_Shocks!AN394)</f>
        <v>553.188674258131</v>
      </c>
      <c r="AQ397" s="0" t="n">
        <f aca="false">AP397*EXP((Inputs!$B$6-Inputs!$B$7-0.5*Inputs!$B$8^2)*$B$2+Inputs!$B$8*SQRT($B$2)*MC_Shocks!AO394)</f>
        <v>556.225983212956</v>
      </c>
      <c r="AR397" s="0" t="n">
        <f aca="false">AQ397*EXP((Inputs!$B$6-Inputs!$B$7-0.5*Inputs!$B$8^2)*$B$2+Inputs!$B$8*SQRT($B$2)*MC_Shocks!AP394)</f>
        <v>558.995241551096</v>
      </c>
      <c r="AS397" s="0" t="n">
        <f aca="false">AR397*EXP((Inputs!$B$6-Inputs!$B$7-0.5*Inputs!$B$8^2)*$B$2+Inputs!$B$8*SQRT($B$2)*MC_Shocks!AQ394)</f>
        <v>552.327602536112</v>
      </c>
      <c r="AT397" s="0" t="n">
        <f aca="false">AS397*EXP((Inputs!$B$6-Inputs!$B$7-0.5*Inputs!$B$8^2)*$B$2+Inputs!$B$8*SQRT($B$2)*MC_Shocks!AR394)</f>
        <v>554.332907960102</v>
      </c>
      <c r="AU397" s="0" t="n">
        <f aca="false">AT397*EXP((Inputs!$B$6-Inputs!$B$7-0.5*Inputs!$B$8^2)*$B$2+Inputs!$B$8*SQRT($B$2)*MC_Shocks!AS394)</f>
        <v>547.38833737052</v>
      </c>
      <c r="AV397" s="0" t="n">
        <f aca="false">AU397*EXP((Inputs!$B$6-Inputs!$B$7-0.5*Inputs!$B$8^2)*$B$2+Inputs!$B$8*SQRT($B$2)*MC_Shocks!AT394)</f>
        <v>543.580539360432</v>
      </c>
      <c r="AW397" s="0" t="n">
        <f aca="false">AV397*EXP((Inputs!$B$6-Inputs!$B$7-0.5*Inputs!$B$8^2)*$B$2+Inputs!$B$8*SQRT($B$2)*MC_Shocks!AU394)</f>
        <v>544.299169639421</v>
      </c>
      <c r="AX397" s="0" t="n">
        <f aca="false">AW397*EXP((Inputs!$B$6-Inputs!$B$7-0.5*Inputs!$B$8^2)*$B$2+Inputs!$B$8*SQRT($B$2)*MC_Shocks!AV394)</f>
        <v>552.237470505492</v>
      </c>
      <c r="AY397" s="0" t="n">
        <f aca="false">AX397*EXP((Inputs!$B$6-Inputs!$B$7-0.5*Inputs!$B$8^2)*$B$2+Inputs!$B$8*SQRT($B$2)*MC_Shocks!AW394)</f>
        <v>552.374209870974</v>
      </c>
      <c r="AZ397" s="0" t="n">
        <f aca="false">AY397*EXP((Inputs!$B$6-Inputs!$B$7-0.5*Inputs!$B$8^2)*$B$2+Inputs!$B$8*SQRT($B$2)*MC_Shocks!AX394)</f>
        <v>551.98111486741</v>
      </c>
      <c r="BA397" s="0" t="n">
        <f aca="false">AZ397*EXP((Inputs!$B$6-Inputs!$B$7-0.5*Inputs!$B$8^2)*$B$2+Inputs!$B$8*SQRT($B$2)*MC_Shocks!AY394)</f>
        <v>546.945229473955</v>
      </c>
      <c r="BB397" s="0" t="n">
        <f aca="false">BA397*EXP((Inputs!$B$6-Inputs!$B$7-0.5*Inputs!$B$8^2)*$B$2+Inputs!$B$8*SQRT($B$2)*MC_Shocks!AZ394)</f>
        <v>540.147314359071</v>
      </c>
      <c r="BC397" s="0" t="n">
        <f aca="false">BB397*EXP((Inputs!$B$6-Inputs!$B$7-0.5*Inputs!$B$8^2)*$B$2+Inputs!$B$8*SQRT($B$2)*MC_Shocks!BA394)</f>
        <v>543.141682331578</v>
      </c>
      <c r="BD397" s="0" t="n">
        <f aca="false">BC397*EXP((Inputs!$B$6-Inputs!$B$7-0.5*Inputs!$B$8^2)*$B$2+Inputs!$B$8*SQRT($B$2)*MC_Shocks!BB394)</f>
        <v>539.751471172453</v>
      </c>
      <c r="BE397" s="0" t="n">
        <f aca="false">BD397*EXP((Inputs!$B$6-Inputs!$B$7-0.5*Inputs!$B$8^2)*$B$2+Inputs!$B$8*SQRT($B$2)*MC_Shocks!BC394)</f>
        <v>536.534688664706</v>
      </c>
      <c r="BF397" s="0" t="n">
        <f aca="false">BE397*EXP((Inputs!$B$6-Inputs!$B$7-0.5*Inputs!$B$8^2)*$B$2+Inputs!$B$8*SQRT($B$2)*MC_Shocks!BD394)</f>
        <v>532.03549335825</v>
      </c>
      <c r="BG397" s="0" t="n">
        <f aca="false">BF397*EXP((Inputs!$B$6-Inputs!$B$7-0.5*Inputs!$B$8^2)*$B$2+Inputs!$B$8*SQRT($B$2)*MC_Shocks!BE394)</f>
        <v>529.98486209652</v>
      </c>
      <c r="BH397" s="0" t="n">
        <f aca="false">BG397*EXP((Inputs!$B$6-Inputs!$B$7-0.5*Inputs!$B$8^2)*$B$2+Inputs!$B$8*SQRT($B$2)*MC_Shocks!BF394)</f>
        <v>538.265821507646</v>
      </c>
      <c r="BI397" s="0" t="n">
        <f aca="false">BH397*EXP((Inputs!$B$6-Inputs!$B$7-0.5*Inputs!$B$8^2)*$B$2+Inputs!$B$8*SQRT($B$2)*MC_Shocks!BG394)</f>
        <v>538.980729509729</v>
      </c>
      <c r="BJ397" s="0" t="n">
        <f aca="false">BI397*EXP((Inputs!$B$6-Inputs!$B$7-0.5*Inputs!$B$8^2)*$B$2+Inputs!$B$8*SQRT($B$2)*MC_Shocks!BH394)</f>
        <v>543.996236580746</v>
      </c>
      <c r="BK397" s="0" t="n">
        <f aca="false">BJ397*EXP((Inputs!$B$6-Inputs!$B$7-0.5*Inputs!$B$8^2)*$B$2+Inputs!$B$8*SQRT($B$2)*MC_Shocks!BI394)</f>
        <v>544.922683896166</v>
      </c>
      <c r="BL397" s="0" t="n">
        <f aca="false">BK397*EXP((Inputs!$B$6-Inputs!$B$7-0.5*Inputs!$B$8^2)*$B$2+Inputs!$B$8*SQRT($B$2)*MC_Shocks!BJ394)</f>
        <v>540.753702909167</v>
      </c>
      <c r="BM397" s="0" t="n">
        <f aca="false">BL397*EXP((Inputs!$B$6-Inputs!$B$7-0.5*Inputs!$B$8^2)*$B$2+Inputs!$B$8*SQRT($B$2)*MC_Shocks!BK394)</f>
        <v>539.497143830634</v>
      </c>
      <c r="BN397" s="0" t="n">
        <f aca="false">AVERAGE(C397:BM397)</f>
        <v>563.92227668911</v>
      </c>
      <c r="BO397" s="0" t="n">
        <f aca="false">MAX(B397:BM397)</f>
        <v>587.79209727878</v>
      </c>
      <c r="BP397" s="0" t="n">
        <f aca="false">MAX(BM397-Inputs!$B$4,0)</f>
        <v>0</v>
      </c>
      <c r="BQ397" s="0" t="n">
        <f aca="false">MAX(Inputs!$B$4-BM397,0)</f>
        <v>35.5028561693661</v>
      </c>
      <c r="BR397" s="0" t="n">
        <f aca="false">MAX(BN397-Inputs!$B$4,0)</f>
        <v>0</v>
      </c>
      <c r="BS397" s="0" t="n">
        <f aca="false">IF(BO397&gt;=Inputs!$B$9,0,MAX(BM397-Inputs!$B$4,0))</f>
        <v>0</v>
      </c>
    </row>
    <row r="398" customFormat="false" ht="15" hidden="false" customHeight="false" outlineLevel="0" collapsed="false">
      <c r="A398" s="0" t="n">
        <v>394</v>
      </c>
      <c r="B398" s="0" t="n">
        <f aca="false">Inputs!$B$3</f>
        <v>574.788024902344</v>
      </c>
      <c r="C398" s="0" t="n">
        <f aca="false">B398*EXP((Inputs!$B$6-Inputs!$B$7-0.5*Inputs!$B$8^2)*$B$2+Inputs!$B$8*SQRT($B$2)*MC_Shocks!A395)</f>
        <v>569.630490397248</v>
      </c>
      <c r="D398" s="0" t="n">
        <f aca="false">C398*EXP((Inputs!$B$6-Inputs!$B$7-0.5*Inputs!$B$8^2)*$B$2+Inputs!$B$8*SQRT($B$2)*MC_Shocks!B395)</f>
        <v>568.141834032115</v>
      </c>
      <c r="E398" s="0" t="n">
        <f aca="false">D398*EXP((Inputs!$B$6-Inputs!$B$7-0.5*Inputs!$B$8^2)*$B$2+Inputs!$B$8*SQRT($B$2)*MC_Shocks!C395)</f>
        <v>574.077837248292</v>
      </c>
      <c r="F398" s="0" t="n">
        <f aca="false">E398*EXP((Inputs!$B$6-Inputs!$B$7-0.5*Inputs!$B$8^2)*$B$2+Inputs!$B$8*SQRT($B$2)*MC_Shocks!D395)</f>
        <v>585.728927061247</v>
      </c>
      <c r="G398" s="0" t="n">
        <f aca="false">F398*EXP((Inputs!$B$6-Inputs!$B$7-0.5*Inputs!$B$8^2)*$B$2+Inputs!$B$8*SQRT($B$2)*MC_Shocks!E395)</f>
        <v>585.093073374379</v>
      </c>
      <c r="H398" s="0" t="n">
        <f aca="false">G398*EXP((Inputs!$B$6-Inputs!$B$7-0.5*Inputs!$B$8^2)*$B$2+Inputs!$B$8*SQRT($B$2)*MC_Shocks!F395)</f>
        <v>586.142147325118</v>
      </c>
      <c r="I398" s="0" t="n">
        <f aca="false">H398*EXP((Inputs!$B$6-Inputs!$B$7-0.5*Inputs!$B$8^2)*$B$2+Inputs!$B$8*SQRT($B$2)*MC_Shocks!G395)</f>
        <v>590.758162134967</v>
      </c>
      <c r="J398" s="0" t="n">
        <f aca="false">I398*EXP((Inputs!$B$6-Inputs!$B$7-0.5*Inputs!$B$8^2)*$B$2+Inputs!$B$8*SQRT($B$2)*MC_Shocks!H395)</f>
        <v>598.838574333804</v>
      </c>
      <c r="K398" s="0" t="n">
        <f aca="false">J398*EXP((Inputs!$B$6-Inputs!$B$7-0.5*Inputs!$B$8^2)*$B$2+Inputs!$B$8*SQRT($B$2)*MC_Shocks!I395)</f>
        <v>602.396030401565</v>
      </c>
      <c r="L398" s="0" t="n">
        <f aca="false">K398*EXP((Inputs!$B$6-Inputs!$B$7-0.5*Inputs!$B$8^2)*$B$2+Inputs!$B$8*SQRT($B$2)*MC_Shocks!J395)</f>
        <v>603.383093678795</v>
      </c>
      <c r="M398" s="0" t="n">
        <f aca="false">L398*EXP((Inputs!$B$6-Inputs!$B$7-0.5*Inputs!$B$8^2)*$B$2+Inputs!$B$8*SQRT($B$2)*MC_Shocks!K395)</f>
        <v>600.260815235316</v>
      </c>
      <c r="N398" s="0" t="n">
        <f aca="false">M398*EXP((Inputs!$B$6-Inputs!$B$7-0.5*Inputs!$B$8^2)*$B$2+Inputs!$B$8*SQRT($B$2)*MC_Shocks!L395)</f>
        <v>599.419794101537</v>
      </c>
      <c r="O398" s="0" t="n">
        <f aca="false">N398*EXP((Inputs!$B$6-Inputs!$B$7-0.5*Inputs!$B$8^2)*$B$2+Inputs!$B$8*SQRT($B$2)*MC_Shocks!M395)</f>
        <v>591.87754896167</v>
      </c>
      <c r="P398" s="0" t="n">
        <f aca="false">O398*EXP((Inputs!$B$6-Inputs!$B$7-0.5*Inputs!$B$8^2)*$B$2+Inputs!$B$8*SQRT($B$2)*MC_Shocks!N395)</f>
        <v>596.816385914158</v>
      </c>
      <c r="Q398" s="0" t="n">
        <f aca="false">P398*EXP((Inputs!$B$6-Inputs!$B$7-0.5*Inputs!$B$8^2)*$B$2+Inputs!$B$8*SQRT($B$2)*MC_Shocks!O395)</f>
        <v>592.715444725958</v>
      </c>
      <c r="R398" s="0" t="n">
        <f aca="false">Q398*EXP((Inputs!$B$6-Inputs!$B$7-0.5*Inputs!$B$8^2)*$B$2+Inputs!$B$8*SQRT($B$2)*MC_Shocks!P395)</f>
        <v>592.548979454361</v>
      </c>
      <c r="S398" s="0" t="n">
        <f aca="false">R398*EXP((Inputs!$B$6-Inputs!$B$7-0.5*Inputs!$B$8^2)*$B$2+Inputs!$B$8*SQRT($B$2)*MC_Shocks!Q395)</f>
        <v>589.348140795412</v>
      </c>
      <c r="T398" s="0" t="n">
        <f aca="false">S398*EXP((Inputs!$B$6-Inputs!$B$7-0.5*Inputs!$B$8^2)*$B$2+Inputs!$B$8*SQRT($B$2)*MC_Shocks!R395)</f>
        <v>591.448293136851</v>
      </c>
      <c r="U398" s="0" t="n">
        <f aca="false">T398*EXP((Inputs!$B$6-Inputs!$B$7-0.5*Inputs!$B$8^2)*$B$2+Inputs!$B$8*SQRT($B$2)*MC_Shocks!S395)</f>
        <v>586.496671108033</v>
      </c>
      <c r="V398" s="0" t="n">
        <f aca="false">U398*EXP((Inputs!$B$6-Inputs!$B$7-0.5*Inputs!$B$8^2)*$B$2+Inputs!$B$8*SQRT($B$2)*MC_Shocks!T395)</f>
        <v>585.179895388879</v>
      </c>
      <c r="W398" s="0" t="n">
        <f aca="false">V398*EXP((Inputs!$B$6-Inputs!$B$7-0.5*Inputs!$B$8^2)*$B$2+Inputs!$B$8*SQRT($B$2)*MC_Shocks!U395)</f>
        <v>588.398036504935</v>
      </c>
      <c r="X398" s="0" t="n">
        <f aca="false">W398*EXP((Inputs!$B$6-Inputs!$B$7-0.5*Inputs!$B$8^2)*$B$2+Inputs!$B$8*SQRT($B$2)*MC_Shocks!V395)</f>
        <v>588.509674361674</v>
      </c>
      <c r="Y398" s="0" t="n">
        <f aca="false">X398*EXP((Inputs!$B$6-Inputs!$B$7-0.5*Inputs!$B$8^2)*$B$2+Inputs!$B$8*SQRT($B$2)*MC_Shocks!W395)</f>
        <v>589.684755021208</v>
      </c>
      <c r="Z398" s="0" t="n">
        <f aca="false">Y398*EXP((Inputs!$B$6-Inputs!$B$7-0.5*Inputs!$B$8^2)*$B$2+Inputs!$B$8*SQRT($B$2)*MC_Shocks!X395)</f>
        <v>587.456250215711</v>
      </c>
      <c r="AA398" s="0" t="n">
        <f aca="false">Z398*EXP((Inputs!$B$6-Inputs!$B$7-0.5*Inputs!$B$8^2)*$B$2+Inputs!$B$8*SQRT($B$2)*MC_Shocks!Y395)</f>
        <v>593.036071605731</v>
      </c>
      <c r="AB398" s="0" t="n">
        <f aca="false">AA398*EXP((Inputs!$B$6-Inputs!$B$7-0.5*Inputs!$B$8^2)*$B$2+Inputs!$B$8*SQRT($B$2)*MC_Shocks!Z395)</f>
        <v>593.230129109627</v>
      </c>
      <c r="AC398" s="0" t="n">
        <f aca="false">AB398*EXP((Inputs!$B$6-Inputs!$B$7-0.5*Inputs!$B$8^2)*$B$2+Inputs!$B$8*SQRT($B$2)*MC_Shocks!AA395)</f>
        <v>591.428484327051</v>
      </c>
      <c r="AD398" s="0" t="n">
        <f aca="false">AC398*EXP((Inputs!$B$6-Inputs!$B$7-0.5*Inputs!$B$8^2)*$B$2+Inputs!$B$8*SQRT($B$2)*MC_Shocks!AB395)</f>
        <v>591.329342673437</v>
      </c>
      <c r="AE398" s="0" t="n">
        <f aca="false">AD398*EXP((Inputs!$B$6-Inputs!$B$7-0.5*Inputs!$B$8^2)*$B$2+Inputs!$B$8*SQRT($B$2)*MC_Shocks!AC395)</f>
        <v>585.099677133439</v>
      </c>
      <c r="AF398" s="0" t="n">
        <f aca="false">AE398*EXP((Inputs!$B$6-Inputs!$B$7-0.5*Inputs!$B$8^2)*$B$2+Inputs!$B$8*SQRT($B$2)*MC_Shocks!AD395)</f>
        <v>581.572857367843</v>
      </c>
      <c r="AG398" s="0" t="n">
        <f aca="false">AF398*EXP((Inputs!$B$6-Inputs!$B$7-0.5*Inputs!$B$8^2)*$B$2+Inputs!$B$8*SQRT($B$2)*MC_Shocks!AE395)</f>
        <v>581.662236039249</v>
      </c>
      <c r="AH398" s="0" t="n">
        <f aca="false">AG398*EXP((Inputs!$B$6-Inputs!$B$7-0.5*Inputs!$B$8^2)*$B$2+Inputs!$B$8*SQRT($B$2)*MC_Shocks!AF395)</f>
        <v>580.71800081601</v>
      </c>
      <c r="AI398" s="0" t="n">
        <f aca="false">AH398*EXP((Inputs!$B$6-Inputs!$B$7-0.5*Inputs!$B$8^2)*$B$2+Inputs!$B$8*SQRT($B$2)*MC_Shocks!AG395)</f>
        <v>579.412173016253</v>
      </c>
      <c r="AJ398" s="0" t="n">
        <f aca="false">AI398*EXP((Inputs!$B$6-Inputs!$B$7-0.5*Inputs!$B$8^2)*$B$2+Inputs!$B$8*SQRT($B$2)*MC_Shocks!AH395)</f>
        <v>577.615869732652</v>
      </c>
      <c r="AK398" s="0" t="n">
        <f aca="false">AJ398*EXP((Inputs!$B$6-Inputs!$B$7-0.5*Inputs!$B$8^2)*$B$2+Inputs!$B$8*SQRT($B$2)*MC_Shocks!AI395)</f>
        <v>586.097562050509</v>
      </c>
      <c r="AL398" s="0" t="n">
        <f aca="false">AK398*EXP((Inputs!$B$6-Inputs!$B$7-0.5*Inputs!$B$8^2)*$B$2+Inputs!$B$8*SQRT($B$2)*MC_Shocks!AJ395)</f>
        <v>587.556603590977</v>
      </c>
      <c r="AM398" s="0" t="n">
        <f aca="false">AL398*EXP((Inputs!$B$6-Inputs!$B$7-0.5*Inputs!$B$8^2)*$B$2+Inputs!$B$8*SQRT($B$2)*MC_Shocks!AK395)</f>
        <v>594.572650380908</v>
      </c>
      <c r="AN398" s="0" t="n">
        <f aca="false">AM398*EXP((Inputs!$B$6-Inputs!$B$7-0.5*Inputs!$B$8^2)*$B$2+Inputs!$B$8*SQRT($B$2)*MC_Shocks!AL395)</f>
        <v>588.629343545097</v>
      </c>
      <c r="AO398" s="0" t="n">
        <f aca="false">AN398*EXP((Inputs!$B$6-Inputs!$B$7-0.5*Inputs!$B$8^2)*$B$2+Inputs!$B$8*SQRT($B$2)*MC_Shocks!AM395)</f>
        <v>588.969106939498</v>
      </c>
      <c r="AP398" s="0" t="n">
        <f aca="false">AO398*EXP((Inputs!$B$6-Inputs!$B$7-0.5*Inputs!$B$8^2)*$B$2+Inputs!$B$8*SQRT($B$2)*MC_Shocks!AN395)</f>
        <v>589.928784975921</v>
      </c>
      <c r="AQ398" s="0" t="n">
        <f aca="false">AP398*EXP((Inputs!$B$6-Inputs!$B$7-0.5*Inputs!$B$8^2)*$B$2+Inputs!$B$8*SQRT($B$2)*MC_Shocks!AO395)</f>
        <v>585.80202761148</v>
      </c>
      <c r="AR398" s="0" t="n">
        <f aca="false">AQ398*EXP((Inputs!$B$6-Inputs!$B$7-0.5*Inputs!$B$8^2)*$B$2+Inputs!$B$8*SQRT($B$2)*MC_Shocks!AP395)</f>
        <v>583.897782319119</v>
      </c>
      <c r="AS398" s="0" t="n">
        <f aca="false">AR398*EXP((Inputs!$B$6-Inputs!$B$7-0.5*Inputs!$B$8^2)*$B$2+Inputs!$B$8*SQRT($B$2)*MC_Shocks!AQ395)</f>
        <v>589.204710039382</v>
      </c>
      <c r="AT398" s="0" t="n">
        <f aca="false">AS398*EXP((Inputs!$B$6-Inputs!$B$7-0.5*Inputs!$B$8^2)*$B$2+Inputs!$B$8*SQRT($B$2)*MC_Shocks!AR395)</f>
        <v>589.591836943312</v>
      </c>
      <c r="AU398" s="0" t="n">
        <f aca="false">AT398*EXP((Inputs!$B$6-Inputs!$B$7-0.5*Inputs!$B$8^2)*$B$2+Inputs!$B$8*SQRT($B$2)*MC_Shocks!AS395)</f>
        <v>591.217334419064</v>
      </c>
      <c r="AV398" s="0" t="n">
        <f aca="false">AU398*EXP((Inputs!$B$6-Inputs!$B$7-0.5*Inputs!$B$8^2)*$B$2+Inputs!$B$8*SQRT($B$2)*MC_Shocks!AT395)</f>
        <v>599.512802173657</v>
      </c>
      <c r="AW398" s="0" t="n">
        <f aca="false">AV398*EXP((Inputs!$B$6-Inputs!$B$7-0.5*Inputs!$B$8^2)*$B$2+Inputs!$B$8*SQRT($B$2)*MC_Shocks!AU395)</f>
        <v>602.861563719284</v>
      </c>
      <c r="AX398" s="0" t="n">
        <f aca="false">AW398*EXP((Inputs!$B$6-Inputs!$B$7-0.5*Inputs!$B$8^2)*$B$2+Inputs!$B$8*SQRT($B$2)*MC_Shocks!AV395)</f>
        <v>603.796932575541</v>
      </c>
      <c r="AY398" s="0" t="n">
        <f aca="false">AX398*EXP((Inputs!$B$6-Inputs!$B$7-0.5*Inputs!$B$8^2)*$B$2+Inputs!$B$8*SQRT($B$2)*MC_Shocks!AW395)</f>
        <v>604.404796314911</v>
      </c>
      <c r="AZ398" s="0" t="n">
        <f aca="false">AY398*EXP((Inputs!$B$6-Inputs!$B$7-0.5*Inputs!$B$8^2)*$B$2+Inputs!$B$8*SQRT($B$2)*MC_Shocks!AX395)</f>
        <v>611.611316992211</v>
      </c>
      <c r="BA398" s="0" t="n">
        <f aca="false">AZ398*EXP((Inputs!$B$6-Inputs!$B$7-0.5*Inputs!$B$8^2)*$B$2+Inputs!$B$8*SQRT($B$2)*MC_Shocks!AY395)</f>
        <v>606.10618129401</v>
      </c>
      <c r="BB398" s="0" t="n">
        <f aca="false">BA398*EXP((Inputs!$B$6-Inputs!$B$7-0.5*Inputs!$B$8^2)*$B$2+Inputs!$B$8*SQRT($B$2)*MC_Shocks!AZ395)</f>
        <v>606.654535440111</v>
      </c>
      <c r="BC398" s="0" t="n">
        <f aca="false">BB398*EXP((Inputs!$B$6-Inputs!$B$7-0.5*Inputs!$B$8^2)*$B$2+Inputs!$B$8*SQRT($B$2)*MC_Shocks!BA395)</f>
        <v>606.531045658731</v>
      </c>
      <c r="BD398" s="0" t="n">
        <f aca="false">BC398*EXP((Inputs!$B$6-Inputs!$B$7-0.5*Inputs!$B$8^2)*$B$2+Inputs!$B$8*SQRT($B$2)*MC_Shocks!BB395)</f>
        <v>604.663417513584</v>
      </c>
      <c r="BE398" s="0" t="n">
        <f aca="false">BD398*EXP((Inputs!$B$6-Inputs!$B$7-0.5*Inputs!$B$8^2)*$B$2+Inputs!$B$8*SQRT($B$2)*MC_Shocks!BC395)</f>
        <v>608.51287720809</v>
      </c>
      <c r="BF398" s="0" t="n">
        <f aca="false">BE398*EXP((Inputs!$B$6-Inputs!$B$7-0.5*Inputs!$B$8^2)*$B$2+Inputs!$B$8*SQRT($B$2)*MC_Shocks!BD395)</f>
        <v>606.371083704075</v>
      </c>
      <c r="BG398" s="0" t="n">
        <f aca="false">BF398*EXP((Inputs!$B$6-Inputs!$B$7-0.5*Inputs!$B$8^2)*$B$2+Inputs!$B$8*SQRT($B$2)*MC_Shocks!BE395)</f>
        <v>608.196770054923</v>
      </c>
      <c r="BH398" s="0" t="n">
        <f aca="false">BG398*EXP((Inputs!$B$6-Inputs!$B$7-0.5*Inputs!$B$8^2)*$B$2+Inputs!$B$8*SQRT($B$2)*MC_Shocks!BF395)</f>
        <v>612.595819627988</v>
      </c>
      <c r="BI398" s="0" t="n">
        <f aca="false">BH398*EXP((Inputs!$B$6-Inputs!$B$7-0.5*Inputs!$B$8^2)*$B$2+Inputs!$B$8*SQRT($B$2)*MC_Shocks!BG395)</f>
        <v>609.872891899187</v>
      </c>
      <c r="BJ398" s="0" t="n">
        <f aca="false">BI398*EXP((Inputs!$B$6-Inputs!$B$7-0.5*Inputs!$B$8^2)*$B$2+Inputs!$B$8*SQRT($B$2)*MC_Shocks!BH395)</f>
        <v>602.755413716871</v>
      </c>
      <c r="BK398" s="0" t="n">
        <f aca="false">BJ398*EXP((Inputs!$B$6-Inputs!$B$7-0.5*Inputs!$B$8^2)*$B$2+Inputs!$B$8*SQRT($B$2)*MC_Shocks!BI395)</f>
        <v>599.3560226834</v>
      </c>
      <c r="BL398" s="0" t="n">
        <f aca="false">BK398*EXP((Inputs!$B$6-Inputs!$B$7-0.5*Inputs!$B$8^2)*$B$2+Inputs!$B$8*SQRT($B$2)*MC_Shocks!BJ395)</f>
        <v>595.039723796082</v>
      </c>
      <c r="BM398" s="0" t="n">
        <f aca="false">BL398*EXP((Inputs!$B$6-Inputs!$B$7-0.5*Inputs!$B$8^2)*$B$2+Inputs!$B$8*SQRT($B$2)*MC_Shocks!BK395)</f>
        <v>597.558768327738</v>
      </c>
      <c r="BN398" s="0" t="n">
        <f aca="false">AVERAGE(C398:BM398)</f>
        <v>593.036911146828</v>
      </c>
      <c r="BO398" s="0" t="n">
        <f aca="false">MAX(B398:BM398)</f>
        <v>612.595819627988</v>
      </c>
      <c r="BP398" s="0" t="n">
        <f aca="false">MAX(BM398-Inputs!$B$4,0)</f>
        <v>22.5587683277385</v>
      </c>
      <c r="BQ398" s="0" t="n">
        <f aca="false">MAX(Inputs!$B$4-BM398,0)</f>
        <v>0</v>
      </c>
      <c r="BR398" s="0" t="n">
        <f aca="false">MAX(BN398-Inputs!$B$4,0)</f>
        <v>18.0369111468284</v>
      </c>
      <c r="BS398" s="0" t="n">
        <f aca="false">IF(BO398&gt;=Inputs!$B$9,0,MAX(BM398-Inputs!$B$4,0))</f>
        <v>0</v>
      </c>
    </row>
    <row r="399" customFormat="false" ht="15" hidden="false" customHeight="false" outlineLevel="0" collapsed="false">
      <c r="A399" s="0" t="n">
        <v>395</v>
      </c>
      <c r="B399" s="0" t="n">
        <f aca="false">Inputs!$B$3</f>
        <v>574.788024902344</v>
      </c>
      <c r="C399" s="0" t="n">
        <f aca="false">B399*EXP((Inputs!$B$6-Inputs!$B$7-0.5*Inputs!$B$8^2)*$B$2+Inputs!$B$8*SQRT($B$2)*MC_Shocks!A396)</f>
        <v>582.174076295761</v>
      </c>
      <c r="D399" s="0" t="n">
        <f aca="false">C399*EXP((Inputs!$B$6-Inputs!$B$7-0.5*Inputs!$B$8^2)*$B$2+Inputs!$B$8*SQRT($B$2)*MC_Shocks!B396)</f>
        <v>575.386867768997</v>
      </c>
      <c r="E399" s="0" t="n">
        <f aca="false">D399*EXP((Inputs!$B$6-Inputs!$B$7-0.5*Inputs!$B$8^2)*$B$2+Inputs!$B$8*SQRT($B$2)*MC_Shocks!C396)</f>
        <v>566.138398898223</v>
      </c>
      <c r="F399" s="0" t="n">
        <f aca="false">E399*EXP((Inputs!$B$6-Inputs!$B$7-0.5*Inputs!$B$8^2)*$B$2+Inputs!$B$8*SQRT($B$2)*MC_Shocks!D396)</f>
        <v>559.304401308484</v>
      </c>
      <c r="G399" s="0" t="n">
        <f aca="false">F399*EXP((Inputs!$B$6-Inputs!$B$7-0.5*Inputs!$B$8^2)*$B$2+Inputs!$B$8*SQRT($B$2)*MC_Shocks!E396)</f>
        <v>560.849150587237</v>
      </c>
      <c r="H399" s="0" t="n">
        <f aca="false">G399*EXP((Inputs!$B$6-Inputs!$B$7-0.5*Inputs!$B$8^2)*$B$2+Inputs!$B$8*SQRT($B$2)*MC_Shocks!F396)</f>
        <v>566.063335688606</v>
      </c>
      <c r="I399" s="0" t="n">
        <f aca="false">H399*EXP((Inputs!$B$6-Inputs!$B$7-0.5*Inputs!$B$8^2)*$B$2+Inputs!$B$8*SQRT($B$2)*MC_Shocks!G396)</f>
        <v>570.922982874617</v>
      </c>
      <c r="J399" s="0" t="n">
        <f aca="false">I399*EXP((Inputs!$B$6-Inputs!$B$7-0.5*Inputs!$B$8^2)*$B$2+Inputs!$B$8*SQRT($B$2)*MC_Shocks!H396)</f>
        <v>578.65452946515</v>
      </c>
      <c r="K399" s="0" t="n">
        <f aca="false">J399*EXP((Inputs!$B$6-Inputs!$B$7-0.5*Inputs!$B$8^2)*$B$2+Inputs!$B$8*SQRT($B$2)*MC_Shocks!I396)</f>
        <v>579.202287230565</v>
      </c>
      <c r="L399" s="0" t="n">
        <f aca="false">K399*EXP((Inputs!$B$6-Inputs!$B$7-0.5*Inputs!$B$8^2)*$B$2+Inputs!$B$8*SQRT($B$2)*MC_Shocks!J396)</f>
        <v>571.925270655536</v>
      </c>
      <c r="M399" s="0" t="n">
        <f aca="false">L399*EXP((Inputs!$B$6-Inputs!$B$7-0.5*Inputs!$B$8^2)*$B$2+Inputs!$B$8*SQRT($B$2)*MC_Shocks!K396)</f>
        <v>572.622375538421</v>
      </c>
      <c r="N399" s="0" t="n">
        <f aca="false">M399*EXP((Inputs!$B$6-Inputs!$B$7-0.5*Inputs!$B$8^2)*$B$2+Inputs!$B$8*SQRT($B$2)*MC_Shocks!L396)</f>
        <v>571.304579100983</v>
      </c>
      <c r="O399" s="0" t="n">
        <f aca="false">N399*EXP((Inputs!$B$6-Inputs!$B$7-0.5*Inputs!$B$8^2)*$B$2+Inputs!$B$8*SQRT($B$2)*MC_Shocks!M396)</f>
        <v>565.15738597333</v>
      </c>
      <c r="P399" s="0" t="n">
        <f aca="false">O399*EXP((Inputs!$B$6-Inputs!$B$7-0.5*Inputs!$B$8^2)*$B$2+Inputs!$B$8*SQRT($B$2)*MC_Shocks!N396)</f>
        <v>567.02548604925</v>
      </c>
      <c r="Q399" s="0" t="n">
        <f aca="false">P399*EXP((Inputs!$B$6-Inputs!$B$7-0.5*Inputs!$B$8^2)*$B$2+Inputs!$B$8*SQRT($B$2)*MC_Shocks!O396)</f>
        <v>557.995438575549</v>
      </c>
      <c r="R399" s="0" t="n">
        <f aca="false">Q399*EXP((Inputs!$B$6-Inputs!$B$7-0.5*Inputs!$B$8^2)*$B$2+Inputs!$B$8*SQRT($B$2)*MC_Shocks!P396)</f>
        <v>549.29844433747</v>
      </c>
      <c r="S399" s="0" t="n">
        <f aca="false">R399*EXP((Inputs!$B$6-Inputs!$B$7-0.5*Inputs!$B$8^2)*$B$2+Inputs!$B$8*SQRT($B$2)*MC_Shocks!Q396)</f>
        <v>549.921937927542</v>
      </c>
      <c r="T399" s="0" t="n">
        <f aca="false">S399*EXP((Inputs!$B$6-Inputs!$B$7-0.5*Inputs!$B$8^2)*$B$2+Inputs!$B$8*SQRT($B$2)*MC_Shocks!R396)</f>
        <v>552.499330490909</v>
      </c>
      <c r="U399" s="0" t="n">
        <f aca="false">T399*EXP((Inputs!$B$6-Inputs!$B$7-0.5*Inputs!$B$8^2)*$B$2+Inputs!$B$8*SQRT($B$2)*MC_Shocks!S396)</f>
        <v>549.503634001506</v>
      </c>
      <c r="V399" s="0" t="n">
        <f aca="false">U399*EXP((Inputs!$B$6-Inputs!$B$7-0.5*Inputs!$B$8^2)*$B$2+Inputs!$B$8*SQRT($B$2)*MC_Shocks!T396)</f>
        <v>551.072630708671</v>
      </c>
      <c r="W399" s="0" t="n">
        <f aca="false">V399*EXP((Inputs!$B$6-Inputs!$B$7-0.5*Inputs!$B$8^2)*$B$2+Inputs!$B$8*SQRT($B$2)*MC_Shocks!U396)</f>
        <v>556.204399536852</v>
      </c>
      <c r="X399" s="0" t="n">
        <f aca="false">W399*EXP((Inputs!$B$6-Inputs!$B$7-0.5*Inputs!$B$8^2)*$B$2+Inputs!$B$8*SQRT($B$2)*MC_Shocks!V396)</f>
        <v>550.631699241262</v>
      </c>
      <c r="Y399" s="0" t="n">
        <f aca="false">X399*EXP((Inputs!$B$6-Inputs!$B$7-0.5*Inputs!$B$8^2)*$B$2+Inputs!$B$8*SQRT($B$2)*MC_Shocks!W396)</f>
        <v>545.395086445366</v>
      </c>
      <c r="Z399" s="0" t="n">
        <f aca="false">Y399*EXP((Inputs!$B$6-Inputs!$B$7-0.5*Inputs!$B$8^2)*$B$2+Inputs!$B$8*SQRT($B$2)*MC_Shocks!X396)</f>
        <v>544.774049986553</v>
      </c>
      <c r="AA399" s="0" t="n">
        <f aca="false">Z399*EXP((Inputs!$B$6-Inputs!$B$7-0.5*Inputs!$B$8^2)*$B$2+Inputs!$B$8*SQRT($B$2)*MC_Shocks!Y396)</f>
        <v>550.311073238828</v>
      </c>
      <c r="AB399" s="0" t="n">
        <f aca="false">AA399*EXP((Inputs!$B$6-Inputs!$B$7-0.5*Inputs!$B$8^2)*$B$2+Inputs!$B$8*SQRT($B$2)*MC_Shocks!Z396)</f>
        <v>555.757371904025</v>
      </c>
      <c r="AC399" s="0" t="n">
        <f aca="false">AB399*EXP((Inputs!$B$6-Inputs!$B$7-0.5*Inputs!$B$8^2)*$B$2+Inputs!$B$8*SQRT($B$2)*MC_Shocks!AA396)</f>
        <v>555.337201486153</v>
      </c>
      <c r="AD399" s="0" t="n">
        <f aca="false">AC399*EXP((Inputs!$B$6-Inputs!$B$7-0.5*Inputs!$B$8^2)*$B$2+Inputs!$B$8*SQRT($B$2)*MC_Shocks!AB396)</f>
        <v>557.596333891005</v>
      </c>
      <c r="AE399" s="0" t="n">
        <f aca="false">AD399*EXP((Inputs!$B$6-Inputs!$B$7-0.5*Inputs!$B$8^2)*$B$2+Inputs!$B$8*SQRT($B$2)*MC_Shocks!AC396)</f>
        <v>559.159905870039</v>
      </c>
      <c r="AF399" s="0" t="n">
        <f aca="false">AE399*EXP((Inputs!$B$6-Inputs!$B$7-0.5*Inputs!$B$8^2)*$B$2+Inputs!$B$8*SQRT($B$2)*MC_Shocks!AD396)</f>
        <v>554.697335273477</v>
      </c>
      <c r="AG399" s="0" t="n">
        <f aca="false">AF399*EXP((Inputs!$B$6-Inputs!$B$7-0.5*Inputs!$B$8^2)*$B$2+Inputs!$B$8*SQRT($B$2)*MC_Shocks!AE396)</f>
        <v>551.532445285163</v>
      </c>
      <c r="AH399" s="0" t="n">
        <f aca="false">AG399*EXP((Inputs!$B$6-Inputs!$B$7-0.5*Inputs!$B$8^2)*$B$2+Inputs!$B$8*SQRT($B$2)*MC_Shocks!AF396)</f>
        <v>545.586980512609</v>
      </c>
      <c r="AI399" s="0" t="n">
        <f aca="false">AH399*EXP((Inputs!$B$6-Inputs!$B$7-0.5*Inputs!$B$8^2)*$B$2+Inputs!$B$8*SQRT($B$2)*MC_Shocks!AG396)</f>
        <v>549.943280553057</v>
      </c>
      <c r="AJ399" s="0" t="n">
        <f aca="false">AI399*EXP((Inputs!$B$6-Inputs!$B$7-0.5*Inputs!$B$8^2)*$B$2+Inputs!$B$8*SQRT($B$2)*MC_Shocks!AH396)</f>
        <v>551.494573811105</v>
      </c>
      <c r="AK399" s="0" t="n">
        <f aca="false">AJ399*EXP((Inputs!$B$6-Inputs!$B$7-0.5*Inputs!$B$8^2)*$B$2+Inputs!$B$8*SQRT($B$2)*MC_Shocks!AI396)</f>
        <v>548.235728099631</v>
      </c>
      <c r="AL399" s="0" t="n">
        <f aca="false">AK399*EXP((Inputs!$B$6-Inputs!$B$7-0.5*Inputs!$B$8^2)*$B$2+Inputs!$B$8*SQRT($B$2)*MC_Shocks!AJ396)</f>
        <v>546.341968126456</v>
      </c>
      <c r="AM399" s="0" t="n">
        <f aca="false">AL399*EXP((Inputs!$B$6-Inputs!$B$7-0.5*Inputs!$B$8^2)*$B$2+Inputs!$B$8*SQRT($B$2)*MC_Shocks!AK396)</f>
        <v>539.791583660596</v>
      </c>
      <c r="AN399" s="0" t="n">
        <f aca="false">AM399*EXP((Inputs!$B$6-Inputs!$B$7-0.5*Inputs!$B$8^2)*$B$2+Inputs!$B$8*SQRT($B$2)*MC_Shocks!AL396)</f>
        <v>538.044534873331</v>
      </c>
      <c r="AO399" s="0" t="n">
        <f aca="false">AN399*EXP((Inputs!$B$6-Inputs!$B$7-0.5*Inputs!$B$8^2)*$B$2+Inputs!$B$8*SQRT($B$2)*MC_Shocks!AM396)</f>
        <v>530.263835553805</v>
      </c>
      <c r="AP399" s="0" t="n">
        <f aca="false">AO399*EXP((Inputs!$B$6-Inputs!$B$7-0.5*Inputs!$B$8^2)*$B$2+Inputs!$B$8*SQRT($B$2)*MC_Shocks!AN396)</f>
        <v>528.046882923886</v>
      </c>
      <c r="AQ399" s="0" t="n">
        <f aca="false">AP399*EXP((Inputs!$B$6-Inputs!$B$7-0.5*Inputs!$B$8^2)*$B$2+Inputs!$B$8*SQRT($B$2)*MC_Shocks!AO396)</f>
        <v>523.665576599135</v>
      </c>
      <c r="AR399" s="0" t="n">
        <f aca="false">AQ399*EXP((Inputs!$B$6-Inputs!$B$7-0.5*Inputs!$B$8^2)*$B$2+Inputs!$B$8*SQRT($B$2)*MC_Shocks!AP396)</f>
        <v>525.060779908568</v>
      </c>
      <c r="AS399" s="0" t="n">
        <f aca="false">AR399*EXP((Inputs!$B$6-Inputs!$B$7-0.5*Inputs!$B$8^2)*$B$2+Inputs!$B$8*SQRT($B$2)*MC_Shocks!AQ396)</f>
        <v>525.050797454153</v>
      </c>
      <c r="AT399" s="0" t="n">
        <f aca="false">AS399*EXP((Inputs!$B$6-Inputs!$B$7-0.5*Inputs!$B$8^2)*$B$2+Inputs!$B$8*SQRT($B$2)*MC_Shocks!AR396)</f>
        <v>521.319374212161</v>
      </c>
      <c r="AU399" s="0" t="n">
        <f aca="false">AT399*EXP((Inputs!$B$6-Inputs!$B$7-0.5*Inputs!$B$8^2)*$B$2+Inputs!$B$8*SQRT($B$2)*MC_Shocks!AS396)</f>
        <v>514.739779837079</v>
      </c>
      <c r="AV399" s="0" t="n">
        <f aca="false">AU399*EXP((Inputs!$B$6-Inputs!$B$7-0.5*Inputs!$B$8^2)*$B$2+Inputs!$B$8*SQRT($B$2)*MC_Shocks!AT396)</f>
        <v>511.818879023401</v>
      </c>
      <c r="AW399" s="0" t="n">
        <f aca="false">AV399*EXP((Inputs!$B$6-Inputs!$B$7-0.5*Inputs!$B$8^2)*$B$2+Inputs!$B$8*SQRT($B$2)*MC_Shocks!AU396)</f>
        <v>512.205000591525</v>
      </c>
      <c r="AX399" s="0" t="n">
        <f aca="false">AW399*EXP((Inputs!$B$6-Inputs!$B$7-0.5*Inputs!$B$8^2)*$B$2+Inputs!$B$8*SQRT($B$2)*MC_Shocks!AV396)</f>
        <v>506.68672811554</v>
      </c>
      <c r="AY399" s="0" t="n">
        <f aca="false">AX399*EXP((Inputs!$B$6-Inputs!$B$7-0.5*Inputs!$B$8^2)*$B$2+Inputs!$B$8*SQRT($B$2)*MC_Shocks!AW396)</f>
        <v>515.623128868125</v>
      </c>
      <c r="AZ399" s="0" t="n">
        <f aca="false">AY399*EXP((Inputs!$B$6-Inputs!$B$7-0.5*Inputs!$B$8^2)*$B$2+Inputs!$B$8*SQRT($B$2)*MC_Shocks!AX396)</f>
        <v>521.522796463653</v>
      </c>
      <c r="BA399" s="0" t="n">
        <f aca="false">AZ399*EXP((Inputs!$B$6-Inputs!$B$7-0.5*Inputs!$B$8^2)*$B$2+Inputs!$B$8*SQRT($B$2)*MC_Shocks!AY396)</f>
        <v>518.759267662502</v>
      </c>
      <c r="BB399" s="0" t="n">
        <f aca="false">BA399*EXP((Inputs!$B$6-Inputs!$B$7-0.5*Inputs!$B$8^2)*$B$2+Inputs!$B$8*SQRT($B$2)*MC_Shocks!AZ396)</f>
        <v>518.750141042999</v>
      </c>
      <c r="BC399" s="0" t="n">
        <f aca="false">BB399*EXP((Inputs!$B$6-Inputs!$B$7-0.5*Inputs!$B$8^2)*$B$2+Inputs!$B$8*SQRT($B$2)*MC_Shocks!BA396)</f>
        <v>516.312991870634</v>
      </c>
      <c r="BD399" s="0" t="n">
        <f aca="false">BC399*EXP((Inputs!$B$6-Inputs!$B$7-0.5*Inputs!$B$8^2)*$B$2+Inputs!$B$8*SQRT($B$2)*MC_Shocks!BB396)</f>
        <v>516.097933117463</v>
      </c>
      <c r="BE399" s="0" t="n">
        <f aca="false">BD399*EXP((Inputs!$B$6-Inputs!$B$7-0.5*Inputs!$B$8^2)*$B$2+Inputs!$B$8*SQRT($B$2)*MC_Shocks!BC396)</f>
        <v>513.814126333401</v>
      </c>
      <c r="BF399" s="0" t="n">
        <f aca="false">BE399*EXP((Inputs!$B$6-Inputs!$B$7-0.5*Inputs!$B$8^2)*$B$2+Inputs!$B$8*SQRT($B$2)*MC_Shocks!BD396)</f>
        <v>517.193216839577</v>
      </c>
      <c r="BG399" s="0" t="n">
        <f aca="false">BF399*EXP((Inputs!$B$6-Inputs!$B$7-0.5*Inputs!$B$8^2)*$B$2+Inputs!$B$8*SQRT($B$2)*MC_Shocks!BE396)</f>
        <v>514.906440643755</v>
      </c>
      <c r="BH399" s="0" t="n">
        <f aca="false">BG399*EXP((Inputs!$B$6-Inputs!$B$7-0.5*Inputs!$B$8^2)*$B$2+Inputs!$B$8*SQRT($B$2)*MC_Shocks!BF396)</f>
        <v>510.908693157489</v>
      </c>
      <c r="BI399" s="0" t="n">
        <f aca="false">BH399*EXP((Inputs!$B$6-Inputs!$B$7-0.5*Inputs!$B$8^2)*$B$2+Inputs!$B$8*SQRT($B$2)*MC_Shocks!BG396)</f>
        <v>506.033381761043</v>
      </c>
      <c r="BJ399" s="0" t="n">
        <f aca="false">BI399*EXP((Inputs!$B$6-Inputs!$B$7-0.5*Inputs!$B$8^2)*$B$2+Inputs!$B$8*SQRT($B$2)*MC_Shocks!BH396)</f>
        <v>498.061477915265</v>
      </c>
      <c r="BK399" s="0" t="n">
        <f aca="false">BJ399*EXP((Inputs!$B$6-Inputs!$B$7-0.5*Inputs!$B$8^2)*$B$2+Inputs!$B$8*SQRT($B$2)*MC_Shocks!BI396)</f>
        <v>497.144845523986</v>
      </c>
      <c r="BL399" s="0" t="n">
        <f aca="false">BK399*EXP((Inputs!$B$6-Inputs!$B$7-0.5*Inputs!$B$8^2)*$B$2+Inputs!$B$8*SQRT($B$2)*MC_Shocks!BJ396)</f>
        <v>496.112554349869</v>
      </c>
      <c r="BM399" s="0" t="n">
        <f aca="false">BL399*EXP((Inputs!$B$6-Inputs!$B$7-0.5*Inputs!$B$8^2)*$B$2+Inputs!$B$8*SQRT($B$2)*MC_Shocks!BK396)</f>
        <v>502.190947319943</v>
      </c>
      <c r="BN399" s="0" t="n">
        <f aca="false">AVERAGE(C399:BM399)</f>
        <v>540.637264640655</v>
      </c>
      <c r="BO399" s="0" t="n">
        <f aca="false">MAX(B399:BM399)</f>
        <v>582.174076295761</v>
      </c>
      <c r="BP399" s="0" t="n">
        <f aca="false">MAX(BM399-Inputs!$B$4,0)</f>
        <v>0</v>
      </c>
      <c r="BQ399" s="0" t="n">
        <f aca="false">MAX(Inputs!$B$4-BM399,0)</f>
        <v>72.8090526800569</v>
      </c>
      <c r="BR399" s="0" t="n">
        <f aca="false">MAX(BN399-Inputs!$B$4,0)</f>
        <v>0</v>
      </c>
      <c r="BS399" s="0" t="n">
        <f aca="false">IF(BO399&gt;=Inputs!$B$9,0,MAX(BM399-Inputs!$B$4,0))</f>
        <v>0</v>
      </c>
    </row>
    <row r="400" customFormat="false" ht="15" hidden="false" customHeight="false" outlineLevel="0" collapsed="false">
      <c r="A400" s="0" t="n">
        <v>396</v>
      </c>
      <c r="B400" s="0" t="n">
        <f aca="false">Inputs!$B$3</f>
        <v>574.788024902344</v>
      </c>
      <c r="C400" s="0" t="n">
        <f aca="false">B400*EXP((Inputs!$B$6-Inputs!$B$7-0.5*Inputs!$B$8^2)*$B$2+Inputs!$B$8*SQRT($B$2)*MC_Shocks!A397)</f>
        <v>577.270703948168</v>
      </c>
      <c r="D400" s="0" t="n">
        <f aca="false">C400*EXP((Inputs!$B$6-Inputs!$B$7-0.5*Inputs!$B$8^2)*$B$2+Inputs!$B$8*SQRT($B$2)*MC_Shocks!B397)</f>
        <v>578.210132930091</v>
      </c>
      <c r="E400" s="0" t="n">
        <f aca="false">D400*EXP((Inputs!$B$6-Inputs!$B$7-0.5*Inputs!$B$8^2)*$B$2+Inputs!$B$8*SQRT($B$2)*MC_Shocks!C397)</f>
        <v>573.466509441719</v>
      </c>
      <c r="F400" s="0" t="n">
        <f aca="false">E400*EXP((Inputs!$B$6-Inputs!$B$7-0.5*Inputs!$B$8^2)*$B$2+Inputs!$B$8*SQRT($B$2)*MC_Shocks!D397)</f>
        <v>576.307235737197</v>
      </c>
      <c r="G400" s="0" t="n">
        <f aca="false">F400*EXP((Inputs!$B$6-Inputs!$B$7-0.5*Inputs!$B$8^2)*$B$2+Inputs!$B$8*SQRT($B$2)*MC_Shocks!E397)</f>
        <v>572.732007883268</v>
      </c>
      <c r="H400" s="0" t="n">
        <f aca="false">G400*EXP((Inputs!$B$6-Inputs!$B$7-0.5*Inputs!$B$8^2)*$B$2+Inputs!$B$8*SQRT($B$2)*MC_Shocks!F397)</f>
        <v>572.793403883141</v>
      </c>
      <c r="I400" s="0" t="n">
        <f aca="false">H400*EXP((Inputs!$B$6-Inputs!$B$7-0.5*Inputs!$B$8^2)*$B$2+Inputs!$B$8*SQRT($B$2)*MC_Shocks!G397)</f>
        <v>573.653121368907</v>
      </c>
      <c r="J400" s="0" t="n">
        <f aca="false">I400*EXP((Inputs!$B$6-Inputs!$B$7-0.5*Inputs!$B$8^2)*$B$2+Inputs!$B$8*SQRT($B$2)*MC_Shocks!H397)</f>
        <v>572.575587364059</v>
      </c>
      <c r="K400" s="0" t="n">
        <f aca="false">J400*EXP((Inputs!$B$6-Inputs!$B$7-0.5*Inputs!$B$8^2)*$B$2+Inputs!$B$8*SQRT($B$2)*MC_Shocks!I397)</f>
        <v>574.409245193908</v>
      </c>
      <c r="L400" s="0" t="n">
        <f aca="false">K400*EXP((Inputs!$B$6-Inputs!$B$7-0.5*Inputs!$B$8^2)*$B$2+Inputs!$B$8*SQRT($B$2)*MC_Shocks!J397)</f>
        <v>576.42196836954</v>
      </c>
      <c r="M400" s="0" t="n">
        <f aca="false">L400*EXP((Inputs!$B$6-Inputs!$B$7-0.5*Inputs!$B$8^2)*$B$2+Inputs!$B$8*SQRT($B$2)*MC_Shocks!K397)</f>
        <v>584.325566424209</v>
      </c>
      <c r="N400" s="0" t="n">
        <f aca="false">M400*EXP((Inputs!$B$6-Inputs!$B$7-0.5*Inputs!$B$8^2)*$B$2+Inputs!$B$8*SQRT($B$2)*MC_Shocks!L397)</f>
        <v>585.531301654647</v>
      </c>
      <c r="O400" s="0" t="n">
        <f aca="false">N400*EXP((Inputs!$B$6-Inputs!$B$7-0.5*Inputs!$B$8^2)*$B$2+Inputs!$B$8*SQRT($B$2)*MC_Shocks!M397)</f>
        <v>587.820447168929</v>
      </c>
      <c r="P400" s="0" t="n">
        <f aca="false">O400*EXP((Inputs!$B$6-Inputs!$B$7-0.5*Inputs!$B$8^2)*$B$2+Inputs!$B$8*SQRT($B$2)*MC_Shocks!N397)</f>
        <v>590.287156293869</v>
      </c>
      <c r="Q400" s="0" t="n">
        <f aca="false">P400*EXP((Inputs!$B$6-Inputs!$B$7-0.5*Inputs!$B$8^2)*$B$2+Inputs!$B$8*SQRT($B$2)*MC_Shocks!O397)</f>
        <v>588.393777896385</v>
      </c>
      <c r="R400" s="0" t="n">
        <f aca="false">Q400*EXP((Inputs!$B$6-Inputs!$B$7-0.5*Inputs!$B$8^2)*$B$2+Inputs!$B$8*SQRT($B$2)*MC_Shocks!P397)</f>
        <v>585.3827110118</v>
      </c>
      <c r="S400" s="0" t="n">
        <f aca="false">R400*EXP((Inputs!$B$6-Inputs!$B$7-0.5*Inputs!$B$8^2)*$B$2+Inputs!$B$8*SQRT($B$2)*MC_Shocks!Q397)</f>
        <v>584.360553211418</v>
      </c>
      <c r="T400" s="0" t="n">
        <f aca="false">S400*EXP((Inputs!$B$6-Inputs!$B$7-0.5*Inputs!$B$8^2)*$B$2+Inputs!$B$8*SQRT($B$2)*MC_Shocks!R397)</f>
        <v>579.818959377247</v>
      </c>
      <c r="U400" s="0" t="n">
        <f aca="false">T400*EXP((Inputs!$B$6-Inputs!$B$7-0.5*Inputs!$B$8^2)*$B$2+Inputs!$B$8*SQRT($B$2)*MC_Shocks!S397)</f>
        <v>577.232039140862</v>
      </c>
      <c r="V400" s="0" t="n">
        <f aca="false">U400*EXP((Inputs!$B$6-Inputs!$B$7-0.5*Inputs!$B$8^2)*$B$2+Inputs!$B$8*SQRT($B$2)*MC_Shocks!T397)</f>
        <v>578.639310054379</v>
      </c>
      <c r="W400" s="0" t="n">
        <f aca="false">V400*EXP((Inputs!$B$6-Inputs!$B$7-0.5*Inputs!$B$8^2)*$B$2+Inputs!$B$8*SQRT($B$2)*MC_Shocks!U397)</f>
        <v>580.822660494986</v>
      </c>
      <c r="X400" s="0" t="n">
        <f aca="false">W400*EXP((Inputs!$B$6-Inputs!$B$7-0.5*Inputs!$B$8^2)*$B$2+Inputs!$B$8*SQRT($B$2)*MC_Shocks!V397)</f>
        <v>579.437728590231</v>
      </c>
      <c r="Y400" s="0" t="n">
        <f aca="false">X400*EXP((Inputs!$B$6-Inputs!$B$7-0.5*Inputs!$B$8^2)*$B$2+Inputs!$B$8*SQRT($B$2)*MC_Shocks!W397)</f>
        <v>576.8607226557</v>
      </c>
      <c r="Z400" s="0" t="n">
        <f aca="false">Y400*EXP((Inputs!$B$6-Inputs!$B$7-0.5*Inputs!$B$8^2)*$B$2+Inputs!$B$8*SQRT($B$2)*MC_Shocks!X397)</f>
        <v>570.553041599622</v>
      </c>
      <c r="AA400" s="0" t="n">
        <f aca="false">Z400*EXP((Inputs!$B$6-Inputs!$B$7-0.5*Inputs!$B$8^2)*$B$2+Inputs!$B$8*SQRT($B$2)*MC_Shocks!Y397)</f>
        <v>565.24029255494</v>
      </c>
      <c r="AB400" s="0" t="n">
        <f aca="false">AA400*EXP((Inputs!$B$6-Inputs!$B$7-0.5*Inputs!$B$8^2)*$B$2+Inputs!$B$8*SQRT($B$2)*MC_Shocks!Z397)</f>
        <v>567.727045340241</v>
      </c>
      <c r="AC400" s="0" t="n">
        <f aca="false">AB400*EXP((Inputs!$B$6-Inputs!$B$7-0.5*Inputs!$B$8^2)*$B$2+Inputs!$B$8*SQRT($B$2)*MC_Shocks!AA397)</f>
        <v>568.240240994032</v>
      </c>
      <c r="AD400" s="0" t="n">
        <f aca="false">AC400*EXP((Inputs!$B$6-Inputs!$B$7-0.5*Inputs!$B$8^2)*$B$2+Inputs!$B$8*SQRT($B$2)*MC_Shocks!AB397)</f>
        <v>565.27676368887</v>
      </c>
      <c r="AE400" s="0" t="n">
        <f aca="false">AD400*EXP((Inputs!$B$6-Inputs!$B$7-0.5*Inputs!$B$8^2)*$B$2+Inputs!$B$8*SQRT($B$2)*MC_Shocks!AC397)</f>
        <v>560.560626369976</v>
      </c>
      <c r="AF400" s="0" t="n">
        <f aca="false">AE400*EXP((Inputs!$B$6-Inputs!$B$7-0.5*Inputs!$B$8^2)*$B$2+Inputs!$B$8*SQRT($B$2)*MC_Shocks!AD397)</f>
        <v>556.453117019533</v>
      </c>
      <c r="AG400" s="0" t="n">
        <f aca="false">AF400*EXP((Inputs!$B$6-Inputs!$B$7-0.5*Inputs!$B$8^2)*$B$2+Inputs!$B$8*SQRT($B$2)*MC_Shocks!AE397)</f>
        <v>556.787683759932</v>
      </c>
      <c r="AH400" s="0" t="n">
        <f aca="false">AG400*EXP((Inputs!$B$6-Inputs!$B$7-0.5*Inputs!$B$8^2)*$B$2+Inputs!$B$8*SQRT($B$2)*MC_Shocks!AF397)</f>
        <v>562.407361347854</v>
      </c>
      <c r="AI400" s="0" t="n">
        <f aca="false">AH400*EXP((Inputs!$B$6-Inputs!$B$7-0.5*Inputs!$B$8^2)*$B$2+Inputs!$B$8*SQRT($B$2)*MC_Shocks!AG397)</f>
        <v>566.935352566324</v>
      </c>
      <c r="AJ400" s="0" t="n">
        <f aca="false">AI400*EXP((Inputs!$B$6-Inputs!$B$7-0.5*Inputs!$B$8^2)*$B$2+Inputs!$B$8*SQRT($B$2)*MC_Shocks!AH397)</f>
        <v>565.76387957948</v>
      </c>
      <c r="AK400" s="0" t="n">
        <f aca="false">AJ400*EXP((Inputs!$B$6-Inputs!$B$7-0.5*Inputs!$B$8^2)*$B$2+Inputs!$B$8*SQRT($B$2)*MC_Shocks!AI397)</f>
        <v>564.283216752402</v>
      </c>
      <c r="AL400" s="0" t="n">
        <f aca="false">AK400*EXP((Inputs!$B$6-Inputs!$B$7-0.5*Inputs!$B$8^2)*$B$2+Inputs!$B$8*SQRT($B$2)*MC_Shocks!AJ397)</f>
        <v>569.276576736163</v>
      </c>
      <c r="AM400" s="0" t="n">
        <f aca="false">AL400*EXP((Inputs!$B$6-Inputs!$B$7-0.5*Inputs!$B$8^2)*$B$2+Inputs!$B$8*SQRT($B$2)*MC_Shocks!AK397)</f>
        <v>569.129015882158</v>
      </c>
      <c r="AN400" s="0" t="n">
        <f aca="false">AM400*EXP((Inputs!$B$6-Inputs!$B$7-0.5*Inputs!$B$8^2)*$B$2+Inputs!$B$8*SQRT($B$2)*MC_Shocks!AL397)</f>
        <v>566.339657265913</v>
      </c>
      <c r="AO400" s="0" t="n">
        <f aca="false">AN400*EXP((Inputs!$B$6-Inputs!$B$7-0.5*Inputs!$B$8^2)*$B$2+Inputs!$B$8*SQRT($B$2)*MC_Shocks!AM397)</f>
        <v>571.589435332253</v>
      </c>
      <c r="AP400" s="0" t="n">
        <f aca="false">AO400*EXP((Inputs!$B$6-Inputs!$B$7-0.5*Inputs!$B$8^2)*$B$2+Inputs!$B$8*SQRT($B$2)*MC_Shocks!AN397)</f>
        <v>566.654285086949</v>
      </c>
      <c r="AQ400" s="0" t="n">
        <f aca="false">AP400*EXP((Inputs!$B$6-Inputs!$B$7-0.5*Inputs!$B$8^2)*$B$2+Inputs!$B$8*SQRT($B$2)*MC_Shocks!AO397)</f>
        <v>568.407538542781</v>
      </c>
      <c r="AR400" s="0" t="n">
        <f aca="false">AQ400*EXP((Inputs!$B$6-Inputs!$B$7-0.5*Inputs!$B$8^2)*$B$2+Inputs!$B$8*SQRT($B$2)*MC_Shocks!AP397)</f>
        <v>562.818046809985</v>
      </c>
      <c r="AS400" s="0" t="n">
        <f aca="false">AR400*EXP((Inputs!$B$6-Inputs!$B$7-0.5*Inputs!$B$8^2)*$B$2+Inputs!$B$8*SQRT($B$2)*MC_Shocks!AQ397)</f>
        <v>565.258176308399</v>
      </c>
      <c r="AT400" s="0" t="n">
        <f aca="false">AS400*EXP((Inputs!$B$6-Inputs!$B$7-0.5*Inputs!$B$8^2)*$B$2+Inputs!$B$8*SQRT($B$2)*MC_Shocks!AR397)</f>
        <v>569.934295772008</v>
      </c>
      <c r="AU400" s="0" t="n">
        <f aca="false">AT400*EXP((Inputs!$B$6-Inputs!$B$7-0.5*Inputs!$B$8^2)*$B$2+Inputs!$B$8*SQRT($B$2)*MC_Shocks!AS397)</f>
        <v>572.063382718411</v>
      </c>
      <c r="AV400" s="0" t="n">
        <f aca="false">AU400*EXP((Inputs!$B$6-Inputs!$B$7-0.5*Inputs!$B$8^2)*$B$2+Inputs!$B$8*SQRT($B$2)*MC_Shocks!AT397)</f>
        <v>572.54934751866</v>
      </c>
      <c r="AW400" s="0" t="n">
        <f aca="false">AV400*EXP((Inputs!$B$6-Inputs!$B$7-0.5*Inputs!$B$8^2)*$B$2+Inputs!$B$8*SQRT($B$2)*MC_Shocks!AU397)</f>
        <v>574.370725977246</v>
      </c>
      <c r="AX400" s="0" t="n">
        <f aca="false">AW400*EXP((Inputs!$B$6-Inputs!$B$7-0.5*Inputs!$B$8^2)*$B$2+Inputs!$B$8*SQRT($B$2)*MC_Shocks!AV397)</f>
        <v>575.41004620261</v>
      </c>
      <c r="AY400" s="0" t="n">
        <f aca="false">AX400*EXP((Inputs!$B$6-Inputs!$B$7-0.5*Inputs!$B$8^2)*$B$2+Inputs!$B$8*SQRT($B$2)*MC_Shocks!AW397)</f>
        <v>573.941747334976</v>
      </c>
      <c r="AZ400" s="0" t="n">
        <f aca="false">AY400*EXP((Inputs!$B$6-Inputs!$B$7-0.5*Inputs!$B$8^2)*$B$2+Inputs!$B$8*SQRT($B$2)*MC_Shocks!AX397)</f>
        <v>574.775881014422</v>
      </c>
      <c r="BA400" s="0" t="n">
        <f aca="false">AZ400*EXP((Inputs!$B$6-Inputs!$B$7-0.5*Inputs!$B$8^2)*$B$2+Inputs!$B$8*SQRT($B$2)*MC_Shocks!AY397)</f>
        <v>575.131659381823</v>
      </c>
      <c r="BB400" s="0" t="n">
        <f aca="false">BA400*EXP((Inputs!$B$6-Inputs!$B$7-0.5*Inputs!$B$8^2)*$B$2+Inputs!$B$8*SQRT($B$2)*MC_Shocks!AZ397)</f>
        <v>583.038103281789</v>
      </c>
      <c r="BC400" s="0" t="n">
        <f aca="false">BB400*EXP((Inputs!$B$6-Inputs!$B$7-0.5*Inputs!$B$8^2)*$B$2+Inputs!$B$8*SQRT($B$2)*MC_Shocks!BA397)</f>
        <v>581.284054813598</v>
      </c>
      <c r="BD400" s="0" t="n">
        <f aca="false">BC400*EXP((Inputs!$B$6-Inputs!$B$7-0.5*Inputs!$B$8^2)*$B$2+Inputs!$B$8*SQRT($B$2)*MC_Shocks!BB397)</f>
        <v>581.750416489703</v>
      </c>
      <c r="BE400" s="0" t="n">
        <f aca="false">BD400*EXP((Inputs!$B$6-Inputs!$B$7-0.5*Inputs!$B$8^2)*$B$2+Inputs!$B$8*SQRT($B$2)*MC_Shocks!BC397)</f>
        <v>574.42035520537</v>
      </c>
      <c r="BF400" s="0" t="n">
        <f aca="false">BE400*EXP((Inputs!$B$6-Inputs!$B$7-0.5*Inputs!$B$8^2)*$B$2+Inputs!$B$8*SQRT($B$2)*MC_Shocks!BD397)</f>
        <v>578.772404174699</v>
      </c>
      <c r="BG400" s="0" t="n">
        <f aca="false">BF400*EXP((Inputs!$B$6-Inputs!$B$7-0.5*Inputs!$B$8^2)*$B$2+Inputs!$B$8*SQRT($B$2)*MC_Shocks!BE397)</f>
        <v>587.190195407808</v>
      </c>
      <c r="BH400" s="0" t="n">
        <f aca="false">BG400*EXP((Inputs!$B$6-Inputs!$B$7-0.5*Inputs!$B$8^2)*$B$2+Inputs!$B$8*SQRT($B$2)*MC_Shocks!BF397)</f>
        <v>584.373302038994</v>
      </c>
      <c r="BI400" s="0" t="n">
        <f aca="false">BH400*EXP((Inputs!$B$6-Inputs!$B$7-0.5*Inputs!$B$8^2)*$B$2+Inputs!$B$8*SQRT($B$2)*MC_Shocks!BG397)</f>
        <v>582.824048290845</v>
      </c>
      <c r="BJ400" s="0" t="n">
        <f aca="false">BI400*EXP((Inputs!$B$6-Inputs!$B$7-0.5*Inputs!$B$8^2)*$B$2+Inputs!$B$8*SQRT($B$2)*MC_Shocks!BH397)</f>
        <v>587.560679157559</v>
      </c>
      <c r="BK400" s="0" t="n">
        <f aca="false">BJ400*EXP((Inputs!$B$6-Inputs!$B$7-0.5*Inputs!$B$8^2)*$B$2+Inputs!$B$8*SQRT($B$2)*MC_Shocks!BI397)</f>
        <v>594.790528633659</v>
      </c>
      <c r="BL400" s="0" t="n">
        <f aca="false">BK400*EXP((Inputs!$B$6-Inputs!$B$7-0.5*Inputs!$B$8^2)*$B$2+Inputs!$B$8*SQRT($B$2)*MC_Shocks!BJ397)</f>
        <v>587.63588346737</v>
      </c>
      <c r="BM400" s="0" t="n">
        <f aca="false">BL400*EXP((Inputs!$B$6-Inputs!$B$7-0.5*Inputs!$B$8^2)*$B$2+Inputs!$B$8*SQRT($B$2)*MC_Shocks!BK397)</f>
        <v>581.13538795589</v>
      </c>
      <c r="BN400" s="0" t="n">
        <f aca="false">AVERAGE(C400:BM400)</f>
        <v>575.06994680111</v>
      </c>
      <c r="BO400" s="0" t="n">
        <f aca="false">MAX(B400:BM400)</f>
        <v>594.790528633659</v>
      </c>
      <c r="BP400" s="0" t="n">
        <f aca="false">MAX(BM400-Inputs!$B$4,0)</f>
        <v>6.13538795589034</v>
      </c>
      <c r="BQ400" s="0" t="n">
        <f aca="false">MAX(Inputs!$B$4-BM400,0)</f>
        <v>0</v>
      </c>
      <c r="BR400" s="0" t="n">
        <f aca="false">MAX(BN400-Inputs!$B$4,0)</f>
        <v>0.069946801109495</v>
      </c>
      <c r="BS400" s="0" t="n">
        <f aca="false">IF(BO400&gt;=Inputs!$B$9,0,MAX(BM400-Inputs!$B$4,0))</f>
        <v>6.13538795589034</v>
      </c>
    </row>
    <row r="401" customFormat="false" ht="15" hidden="false" customHeight="false" outlineLevel="0" collapsed="false">
      <c r="A401" s="0" t="n">
        <v>397</v>
      </c>
      <c r="B401" s="0" t="n">
        <f aca="false">Inputs!$B$3</f>
        <v>574.788024902344</v>
      </c>
      <c r="C401" s="0" t="n">
        <f aca="false">B401*EXP((Inputs!$B$6-Inputs!$B$7-0.5*Inputs!$B$8^2)*$B$2+Inputs!$B$8*SQRT($B$2)*MC_Shocks!A398)</f>
        <v>586.298206885717</v>
      </c>
      <c r="D401" s="0" t="n">
        <f aca="false">C401*EXP((Inputs!$B$6-Inputs!$B$7-0.5*Inputs!$B$8^2)*$B$2+Inputs!$B$8*SQRT($B$2)*MC_Shocks!B398)</f>
        <v>588.488825689517</v>
      </c>
      <c r="E401" s="0" t="n">
        <f aca="false">D401*EXP((Inputs!$B$6-Inputs!$B$7-0.5*Inputs!$B$8^2)*$B$2+Inputs!$B$8*SQRT($B$2)*MC_Shocks!C398)</f>
        <v>580.825458361547</v>
      </c>
      <c r="F401" s="0" t="n">
        <f aca="false">E401*EXP((Inputs!$B$6-Inputs!$B$7-0.5*Inputs!$B$8^2)*$B$2+Inputs!$B$8*SQRT($B$2)*MC_Shocks!D398)</f>
        <v>583.078140573938</v>
      </c>
      <c r="G401" s="0" t="n">
        <f aca="false">F401*EXP((Inputs!$B$6-Inputs!$B$7-0.5*Inputs!$B$8^2)*$B$2+Inputs!$B$8*SQRT($B$2)*MC_Shocks!E398)</f>
        <v>585.407124592969</v>
      </c>
      <c r="H401" s="0" t="n">
        <f aca="false">G401*EXP((Inputs!$B$6-Inputs!$B$7-0.5*Inputs!$B$8^2)*$B$2+Inputs!$B$8*SQRT($B$2)*MC_Shocks!F398)</f>
        <v>586.777082864106</v>
      </c>
      <c r="I401" s="0" t="n">
        <f aca="false">H401*EXP((Inputs!$B$6-Inputs!$B$7-0.5*Inputs!$B$8^2)*$B$2+Inputs!$B$8*SQRT($B$2)*MC_Shocks!G398)</f>
        <v>592.073836399721</v>
      </c>
      <c r="J401" s="0" t="n">
        <f aca="false">I401*EXP((Inputs!$B$6-Inputs!$B$7-0.5*Inputs!$B$8^2)*$B$2+Inputs!$B$8*SQRT($B$2)*MC_Shocks!H398)</f>
        <v>600.191996341191</v>
      </c>
      <c r="K401" s="0" t="n">
        <f aca="false">J401*EXP((Inputs!$B$6-Inputs!$B$7-0.5*Inputs!$B$8^2)*$B$2+Inputs!$B$8*SQRT($B$2)*MC_Shocks!I398)</f>
        <v>595.257514205525</v>
      </c>
      <c r="L401" s="0" t="n">
        <f aca="false">K401*EXP((Inputs!$B$6-Inputs!$B$7-0.5*Inputs!$B$8^2)*$B$2+Inputs!$B$8*SQRT($B$2)*MC_Shocks!J398)</f>
        <v>604.081053328264</v>
      </c>
      <c r="M401" s="0" t="n">
        <f aca="false">L401*EXP((Inputs!$B$6-Inputs!$B$7-0.5*Inputs!$B$8^2)*$B$2+Inputs!$B$8*SQRT($B$2)*MC_Shocks!K398)</f>
        <v>602.954125137897</v>
      </c>
      <c r="N401" s="0" t="n">
        <f aca="false">M401*EXP((Inputs!$B$6-Inputs!$B$7-0.5*Inputs!$B$8^2)*$B$2+Inputs!$B$8*SQRT($B$2)*MC_Shocks!L398)</f>
        <v>598.784785143947</v>
      </c>
      <c r="O401" s="0" t="n">
        <f aca="false">N401*EXP((Inputs!$B$6-Inputs!$B$7-0.5*Inputs!$B$8^2)*$B$2+Inputs!$B$8*SQRT($B$2)*MC_Shocks!M398)</f>
        <v>605.775280252527</v>
      </c>
      <c r="P401" s="0" t="n">
        <f aca="false">O401*EXP((Inputs!$B$6-Inputs!$B$7-0.5*Inputs!$B$8^2)*$B$2+Inputs!$B$8*SQRT($B$2)*MC_Shocks!N398)</f>
        <v>610.290824800582</v>
      </c>
      <c r="Q401" s="0" t="n">
        <f aca="false">P401*EXP((Inputs!$B$6-Inputs!$B$7-0.5*Inputs!$B$8^2)*$B$2+Inputs!$B$8*SQRT($B$2)*MC_Shocks!O398)</f>
        <v>604.502514735595</v>
      </c>
      <c r="R401" s="0" t="n">
        <f aca="false">Q401*EXP((Inputs!$B$6-Inputs!$B$7-0.5*Inputs!$B$8^2)*$B$2+Inputs!$B$8*SQRT($B$2)*MC_Shocks!P398)</f>
        <v>602.009212630204</v>
      </c>
      <c r="S401" s="0" t="n">
        <f aca="false">R401*EXP((Inputs!$B$6-Inputs!$B$7-0.5*Inputs!$B$8^2)*$B$2+Inputs!$B$8*SQRT($B$2)*MC_Shocks!Q398)</f>
        <v>605.021490995648</v>
      </c>
      <c r="T401" s="0" t="n">
        <f aca="false">S401*EXP((Inputs!$B$6-Inputs!$B$7-0.5*Inputs!$B$8^2)*$B$2+Inputs!$B$8*SQRT($B$2)*MC_Shocks!R398)</f>
        <v>599.335123320549</v>
      </c>
      <c r="U401" s="0" t="n">
        <f aca="false">T401*EXP((Inputs!$B$6-Inputs!$B$7-0.5*Inputs!$B$8^2)*$B$2+Inputs!$B$8*SQRT($B$2)*MC_Shocks!S398)</f>
        <v>593.682010338705</v>
      </c>
      <c r="V401" s="0" t="n">
        <f aca="false">U401*EXP((Inputs!$B$6-Inputs!$B$7-0.5*Inputs!$B$8^2)*$B$2+Inputs!$B$8*SQRT($B$2)*MC_Shocks!T398)</f>
        <v>592.472099879304</v>
      </c>
      <c r="W401" s="0" t="n">
        <f aca="false">V401*EXP((Inputs!$B$6-Inputs!$B$7-0.5*Inputs!$B$8^2)*$B$2+Inputs!$B$8*SQRT($B$2)*MC_Shocks!U398)</f>
        <v>596.774336886532</v>
      </c>
      <c r="X401" s="0" t="n">
        <f aca="false">W401*EXP((Inputs!$B$6-Inputs!$B$7-0.5*Inputs!$B$8^2)*$B$2+Inputs!$B$8*SQRT($B$2)*MC_Shocks!V398)</f>
        <v>598.791373972165</v>
      </c>
      <c r="Y401" s="0" t="n">
        <f aca="false">X401*EXP((Inputs!$B$6-Inputs!$B$7-0.5*Inputs!$B$8^2)*$B$2+Inputs!$B$8*SQRT($B$2)*MC_Shocks!W398)</f>
        <v>597.48888419099</v>
      </c>
      <c r="Z401" s="0" t="n">
        <f aca="false">Y401*EXP((Inputs!$B$6-Inputs!$B$7-0.5*Inputs!$B$8^2)*$B$2+Inputs!$B$8*SQRT($B$2)*MC_Shocks!X398)</f>
        <v>598.439912363738</v>
      </c>
      <c r="AA401" s="0" t="n">
        <f aca="false">Z401*EXP((Inputs!$B$6-Inputs!$B$7-0.5*Inputs!$B$8^2)*$B$2+Inputs!$B$8*SQRT($B$2)*MC_Shocks!Y398)</f>
        <v>594.054900373469</v>
      </c>
      <c r="AB401" s="0" t="n">
        <f aca="false">AA401*EXP((Inputs!$B$6-Inputs!$B$7-0.5*Inputs!$B$8^2)*$B$2+Inputs!$B$8*SQRT($B$2)*MC_Shocks!Z398)</f>
        <v>601.364780167565</v>
      </c>
      <c r="AC401" s="0" t="n">
        <f aca="false">AB401*EXP((Inputs!$B$6-Inputs!$B$7-0.5*Inputs!$B$8^2)*$B$2+Inputs!$B$8*SQRT($B$2)*MC_Shocks!AA398)</f>
        <v>608.593141293374</v>
      </c>
      <c r="AD401" s="0" t="n">
        <f aca="false">AC401*EXP((Inputs!$B$6-Inputs!$B$7-0.5*Inputs!$B$8^2)*$B$2+Inputs!$B$8*SQRT($B$2)*MC_Shocks!AB398)</f>
        <v>607.777859170954</v>
      </c>
      <c r="AE401" s="0" t="n">
        <f aca="false">AD401*EXP((Inputs!$B$6-Inputs!$B$7-0.5*Inputs!$B$8^2)*$B$2+Inputs!$B$8*SQRT($B$2)*MC_Shocks!AC398)</f>
        <v>610.21001351757</v>
      </c>
      <c r="AF401" s="0" t="n">
        <f aca="false">AE401*EXP((Inputs!$B$6-Inputs!$B$7-0.5*Inputs!$B$8^2)*$B$2+Inputs!$B$8*SQRT($B$2)*MC_Shocks!AD398)</f>
        <v>613.310824624388</v>
      </c>
      <c r="AG401" s="0" t="n">
        <f aca="false">AF401*EXP((Inputs!$B$6-Inputs!$B$7-0.5*Inputs!$B$8^2)*$B$2+Inputs!$B$8*SQRT($B$2)*MC_Shocks!AE398)</f>
        <v>622.032358663511</v>
      </c>
      <c r="AH401" s="0" t="n">
        <f aca="false">AG401*EXP((Inputs!$B$6-Inputs!$B$7-0.5*Inputs!$B$8^2)*$B$2+Inputs!$B$8*SQRT($B$2)*MC_Shocks!AF398)</f>
        <v>621.994584588849</v>
      </c>
      <c r="AI401" s="0" t="n">
        <f aca="false">AH401*EXP((Inputs!$B$6-Inputs!$B$7-0.5*Inputs!$B$8^2)*$B$2+Inputs!$B$8*SQRT($B$2)*MC_Shocks!AG398)</f>
        <v>622.313645076795</v>
      </c>
      <c r="AJ401" s="0" t="n">
        <f aca="false">AI401*EXP((Inputs!$B$6-Inputs!$B$7-0.5*Inputs!$B$8^2)*$B$2+Inputs!$B$8*SQRT($B$2)*MC_Shocks!AH398)</f>
        <v>619.154304946726</v>
      </c>
      <c r="AK401" s="0" t="n">
        <f aca="false">AJ401*EXP((Inputs!$B$6-Inputs!$B$7-0.5*Inputs!$B$8^2)*$B$2+Inputs!$B$8*SQRT($B$2)*MC_Shocks!AI398)</f>
        <v>618.874323570348</v>
      </c>
      <c r="AL401" s="0" t="n">
        <f aca="false">AK401*EXP((Inputs!$B$6-Inputs!$B$7-0.5*Inputs!$B$8^2)*$B$2+Inputs!$B$8*SQRT($B$2)*MC_Shocks!AJ398)</f>
        <v>619.584127807173</v>
      </c>
      <c r="AM401" s="0" t="n">
        <f aca="false">AL401*EXP((Inputs!$B$6-Inputs!$B$7-0.5*Inputs!$B$8^2)*$B$2+Inputs!$B$8*SQRT($B$2)*MC_Shocks!AK398)</f>
        <v>613.883836552807</v>
      </c>
      <c r="AN401" s="0" t="n">
        <f aca="false">AM401*EXP((Inputs!$B$6-Inputs!$B$7-0.5*Inputs!$B$8^2)*$B$2+Inputs!$B$8*SQRT($B$2)*MC_Shocks!AL398)</f>
        <v>620.367347523969</v>
      </c>
      <c r="AO401" s="0" t="n">
        <f aca="false">AN401*EXP((Inputs!$B$6-Inputs!$B$7-0.5*Inputs!$B$8^2)*$B$2+Inputs!$B$8*SQRT($B$2)*MC_Shocks!AM398)</f>
        <v>617.791468906074</v>
      </c>
      <c r="AP401" s="0" t="n">
        <f aca="false">AO401*EXP((Inputs!$B$6-Inputs!$B$7-0.5*Inputs!$B$8^2)*$B$2+Inputs!$B$8*SQRT($B$2)*MC_Shocks!AN398)</f>
        <v>626.095205205299</v>
      </c>
      <c r="AQ401" s="0" t="n">
        <f aca="false">AP401*EXP((Inputs!$B$6-Inputs!$B$7-0.5*Inputs!$B$8^2)*$B$2+Inputs!$B$8*SQRT($B$2)*MC_Shocks!AO398)</f>
        <v>630.332504027216</v>
      </c>
      <c r="AR401" s="0" t="n">
        <f aca="false">AQ401*EXP((Inputs!$B$6-Inputs!$B$7-0.5*Inputs!$B$8^2)*$B$2+Inputs!$B$8*SQRT($B$2)*MC_Shocks!AP398)</f>
        <v>636.485574375668</v>
      </c>
      <c r="AS401" s="0" t="n">
        <f aca="false">AR401*EXP((Inputs!$B$6-Inputs!$B$7-0.5*Inputs!$B$8^2)*$B$2+Inputs!$B$8*SQRT($B$2)*MC_Shocks!AQ398)</f>
        <v>632.609268277912</v>
      </c>
      <c r="AT401" s="0" t="n">
        <f aca="false">AS401*EXP((Inputs!$B$6-Inputs!$B$7-0.5*Inputs!$B$8^2)*$B$2+Inputs!$B$8*SQRT($B$2)*MC_Shocks!AR398)</f>
        <v>632.997318778576</v>
      </c>
      <c r="AU401" s="0" t="n">
        <f aca="false">AT401*EXP((Inputs!$B$6-Inputs!$B$7-0.5*Inputs!$B$8^2)*$B$2+Inputs!$B$8*SQRT($B$2)*MC_Shocks!AS398)</f>
        <v>633.124847938408</v>
      </c>
      <c r="AV401" s="0" t="n">
        <f aca="false">AU401*EXP((Inputs!$B$6-Inputs!$B$7-0.5*Inputs!$B$8^2)*$B$2+Inputs!$B$8*SQRT($B$2)*MC_Shocks!AT398)</f>
        <v>638.76819865084</v>
      </c>
      <c r="AW401" s="0" t="n">
        <f aca="false">AV401*EXP((Inputs!$B$6-Inputs!$B$7-0.5*Inputs!$B$8^2)*$B$2+Inputs!$B$8*SQRT($B$2)*MC_Shocks!AU398)</f>
        <v>640.349048955318</v>
      </c>
      <c r="AX401" s="0" t="n">
        <f aca="false">AW401*EXP((Inputs!$B$6-Inputs!$B$7-0.5*Inputs!$B$8^2)*$B$2+Inputs!$B$8*SQRT($B$2)*MC_Shocks!AV398)</f>
        <v>644.299889636973</v>
      </c>
      <c r="AY401" s="0" t="n">
        <f aca="false">AX401*EXP((Inputs!$B$6-Inputs!$B$7-0.5*Inputs!$B$8^2)*$B$2+Inputs!$B$8*SQRT($B$2)*MC_Shocks!AW398)</f>
        <v>642.403543658849</v>
      </c>
      <c r="AZ401" s="0" t="n">
        <f aca="false">AY401*EXP((Inputs!$B$6-Inputs!$B$7-0.5*Inputs!$B$8^2)*$B$2+Inputs!$B$8*SQRT($B$2)*MC_Shocks!AX398)</f>
        <v>647.535289935414</v>
      </c>
      <c r="BA401" s="0" t="n">
        <f aca="false">AZ401*EXP((Inputs!$B$6-Inputs!$B$7-0.5*Inputs!$B$8^2)*$B$2+Inputs!$B$8*SQRT($B$2)*MC_Shocks!AY398)</f>
        <v>640.80065301976</v>
      </c>
      <c r="BB401" s="0" t="n">
        <f aca="false">BA401*EXP((Inputs!$B$6-Inputs!$B$7-0.5*Inputs!$B$8^2)*$B$2+Inputs!$B$8*SQRT($B$2)*MC_Shocks!AZ398)</f>
        <v>649.436495485627</v>
      </c>
      <c r="BC401" s="0" t="n">
        <f aca="false">BB401*EXP((Inputs!$B$6-Inputs!$B$7-0.5*Inputs!$B$8^2)*$B$2+Inputs!$B$8*SQRT($B$2)*MC_Shocks!BA398)</f>
        <v>653.666625757133</v>
      </c>
      <c r="BD401" s="0" t="n">
        <f aca="false">BC401*EXP((Inputs!$B$6-Inputs!$B$7-0.5*Inputs!$B$8^2)*$B$2+Inputs!$B$8*SQRT($B$2)*MC_Shocks!BB398)</f>
        <v>645.087932174455</v>
      </c>
      <c r="BE401" s="0" t="n">
        <f aca="false">BD401*EXP((Inputs!$B$6-Inputs!$B$7-0.5*Inputs!$B$8^2)*$B$2+Inputs!$B$8*SQRT($B$2)*MC_Shocks!BC398)</f>
        <v>647.379646963218</v>
      </c>
      <c r="BF401" s="0" t="n">
        <f aca="false">BE401*EXP((Inputs!$B$6-Inputs!$B$7-0.5*Inputs!$B$8^2)*$B$2+Inputs!$B$8*SQRT($B$2)*MC_Shocks!BD398)</f>
        <v>654.2294374591</v>
      </c>
      <c r="BG401" s="0" t="n">
        <f aca="false">BF401*EXP((Inputs!$B$6-Inputs!$B$7-0.5*Inputs!$B$8^2)*$B$2+Inputs!$B$8*SQRT($B$2)*MC_Shocks!BE398)</f>
        <v>653.155056290241</v>
      </c>
      <c r="BH401" s="0" t="n">
        <f aca="false">BG401*EXP((Inputs!$B$6-Inputs!$B$7-0.5*Inputs!$B$8^2)*$B$2+Inputs!$B$8*SQRT($B$2)*MC_Shocks!BF398)</f>
        <v>655.684776035201</v>
      </c>
      <c r="BI401" s="0" t="n">
        <f aca="false">BH401*EXP((Inputs!$B$6-Inputs!$B$7-0.5*Inputs!$B$8^2)*$B$2+Inputs!$B$8*SQRT($B$2)*MC_Shocks!BG398)</f>
        <v>660.109283885161</v>
      </c>
      <c r="BJ401" s="0" t="n">
        <f aca="false">BI401*EXP((Inputs!$B$6-Inputs!$B$7-0.5*Inputs!$B$8^2)*$B$2+Inputs!$B$8*SQRT($B$2)*MC_Shocks!BH398)</f>
        <v>665.935774400157</v>
      </c>
      <c r="BK401" s="0" t="n">
        <f aca="false">BJ401*EXP((Inputs!$B$6-Inputs!$B$7-0.5*Inputs!$B$8^2)*$B$2+Inputs!$B$8*SQRT($B$2)*MC_Shocks!BI398)</f>
        <v>651.531769486179</v>
      </c>
      <c r="BL401" s="0" t="n">
        <f aca="false">BK401*EXP((Inputs!$B$6-Inputs!$B$7-0.5*Inputs!$B$8^2)*$B$2+Inputs!$B$8*SQRT($B$2)*MC_Shocks!BJ398)</f>
        <v>652.894815935359</v>
      </c>
      <c r="BM401" s="0" t="n">
        <f aca="false">BL401*EXP((Inputs!$B$6-Inputs!$B$7-0.5*Inputs!$B$8^2)*$B$2+Inputs!$B$8*SQRT($B$2)*MC_Shocks!BK398)</f>
        <v>663.007177920627</v>
      </c>
      <c r="BN401" s="0" t="n">
        <f aca="false">AVERAGE(C401:BM401)</f>
        <v>619.33379150678</v>
      </c>
      <c r="BO401" s="0" t="n">
        <f aca="false">MAX(B401:BM401)</f>
        <v>665.935774400157</v>
      </c>
      <c r="BP401" s="0" t="n">
        <f aca="false">MAX(BM401-Inputs!$B$4,0)</f>
        <v>88.0071779206265</v>
      </c>
      <c r="BQ401" s="0" t="n">
        <f aca="false">MAX(Inputs!$B$4-BM401,0)</f>
        <v>0</v>
      </c>
      <c r="BR401" s="0" t="n">
        <f aca="false">MAX(BN401-Inputs!$B$4,0)</f>
        <v>44.33379150678</v>
      </c>
      <c r="BS401" s="0" t="n">
        <f aca="false">IF(BO401&gt;=Inputs!$B$9,0,MAX(BM401-Inputs!$B$4,0))</f>
        <v>0</v>
      </c>
    </row>
    <row r="402" customFormat="false" ht="15" hidden="false" customHeight="false" outlineLevel="0" collapsed="false">
      <c r="A402" s="0" t="n">
        <v>398</v>
      </c>
      <c r="B402" s="0" t="n">
        <f aca="false">Inputs!$B$3</f>
        <v>574.788024902344</v>
      </c>
      <c r="C402" s="0" t="n">
        <f aca="false">B402*EXP((Inputs!$B$6-Inputs!$B$7-0.5*Inputs!$B$8^2)*$B$2+Inputs!$B$8*SQRT($B$2)*MC_Shocks!A399)</f>
        <v>568.070827338255</v>
      </c>
      <c r="D402" s="0" t="n">
        <f aca="false">C402*EXP((Inputs!$B$6-Inputs!$B$7-0.5*Inputs!$B$8^2)*$B$2+Inputs!$B$8*SQRT($B$2)*MC_Shocks!B399)</f>
        <v>565.377038314121</v>
      </c>
      <c r="E402" s="0" t="n">
        <f aca="false">D402*EXP((Inputs!$B$6-Inputs!$B$7-0.5*Inputs!$B$8^2)*$B$2+Inputs!$B$8*SQRT($B$2)*MC_Shocks!C399)</f>
        <v>568.878858523721</v>
      </c>
      <c r="F402" s="0" t="n">
        <f aca="false">E402*EXP((Inputs!$B$6-Inputs!$B$7-0.5*Inputs!$B$8^2)*$B$2+Inputs!$B$8*SQRT($B$2)*MC_Shocks!D399)</f>
        <v>573.159612675361</v>
      </c>
      <c r="G402" s="0" t="n">
        <f aca="false">F402*EXP((Inputs!$B$6-Inputs!$B$7-0.5*Inputs!$B$8^2)*$B$2+Inputs!$B$8*SQRT($B$2)*MC_Shocks!E399)</f>
        <v>570.159375781283</v>
      </c>
      <c r="H402" s="0" t="n">
        <f aca="false">G402*EXP((Inputs!$B$6-Inputs!$B$7-0.5*Inputs!$B$8^2)*$B$2+Inputs!$B$8*SQRT($B$2)*MC_Shocks!F399)</f>
        <v>571.331184588965</v>
      </c>
      <c r="I402" s="0" t="n">
        <f aca="false">H402*EXP((Inputs!$B$6-Inputs!$B$7-0.5*Inputs!$B$8^2)*$B$2+Inputs!$B$8*SQRT($B$2)*MC_Shocks!G399)</f>
        <v>580.182137347529</v>
      </c>
      <c r="J402" s="0" t="n">
        <f aca="false">I402*EXP((Inputs!$B$6-Inputs!$B$7-0.5*Inputs!$B$8^2)*$B$2+Inputs!$B$8*SQRT($B$2)*MC_Shocks!H399)</f>
        <v>572.068252586935</v>
      </c>
      <c r="K402" s="0" t="n">
        <f aca="false">J402*EXP((Inputs!$B$6-Inputs!$B$7-0.5*Inputs!$B$8^2)*$B$2+Inputs!$B$8*SQRT($B$2)*MC_Shocks!I399)</f>
        <v>574.095330812577</v>
      </c>
      <c r="L402" s="0" t="n">
        <f aca="false">K402*EXP((Inputs!$B$6-Inputs!$B$7-0.5*Inputs!$B$8^2)*$B$2+Inputs!$B$8*SQRT($B$2)*MC_Shocks!J399)</f>
        <v>567.377847545361</v>
      </c>
      <c r="M402" s="0" t="n">
        <f aca="false">L402*EXP((Inputs!$B$6-Inputs!$B$7-0.5*Inputs!$B$8^2)*$B$2+Inputs!$B$8*SQRT($B$2)*MC_Shocks!K399)</f>
        <v>561.705691796565</v>
      </c>
      <c r="N402" s="0" t="n">
        <f aca="false">M402*EXP((Inputs!$B$6-Inputs!$B$7-0.5*Inputs!$B$8^2)*$B$2+Inputs!$B$8*SQRT($B$2)*MC_Shocks!L399)</f>
        <v>566.237346279867</v>
      </c>
      <c r="O402" s="0" t="n">
        <f aca="false">N402*EXP((Inputs!$B$6-Inputs!$B$7-0.5*Inputs!$B$8^2)*$B$2+Inputs!$B$8*SQRT($B$2)*MC_Shocks!M399)</f>
        <v>561.668266710934</v>
      </c>
      <c r="P402" s="0" t="n">
        <f aca="false">O402*EXP((Inputs!$B$6-Inputs!$B$7-0.5*Inputs!$B$8^2)*$B$2+Inputs!$B$8*SQRT($B$2)*MC_Shocks!N399)</f>
        <v>564.631665396983</v>
      </c>
      <c r="Q402" s="0" t="n">
        <f aca="false">P402*EXP((Inputs!$B$6-Inputs!$B$7-0.5*Inputs!$B$8^2)*$B$2+Inputs!$B$8*SQRT($B$2)*MC_Shocks!O399)</f>
        <v>573.109265943987</v>
      </c>
      <c r="R402" s="0" t="n">
        <f aca="false">Q402*EXP((Inputs!$B$6-Inputs!$B$7-0.5*Inputs!$B$8^2)*$B$2+Inputs!$B$8*SQRT($B$2)*MC_Shocks!P399)</f>
        <v>575.09718156662</v>
      </c>
      <c r="S402" s="0" t="n">
        <f aca="false">R402*EXP((Inputs!$B$6-Inputs!$B$7-0.5*Inputs!$B$8^2)*$B$2+Inputs!$B$8*SQRT($B$2)*MC_Shocks!Q399)</f>
        <v>573.340007962332</v>
      </c>
      <c r="T402" s="0" t="n">
        <f aca="false">S402*EXP((Inputs!$B$6-Inputs!$B$7-0.5*Inputs!$B$8^2)*$B$2+Inputs!$B$8*SQRT($B$2)*MC_Shocks!R399)</f>
        <v>575.502816615149</v>
      </c>
      <c r="U402" s="0" t="n">
        <f aca="false">T402*EXP((Inputs!$B$6-Inputs!$B$7-0.5*Inputs!$B$8^2)*$B$2+Inputs!$B$8*SQRT($B$2)*MC_Shocks!S399)</f>
        <v>576.960757297411</v>
      </c>
      <c r="V402" s="0" t="n">
        <f aca="false">U402*EXP((Inputs!$B$6-Inputs!$B$7-0.5*Inputs!$B$8^2)*$B$2+Inputs!$B$8*SQRT($B$2)*MC_Shocks!T399)</f>
        <v>571.804251687841</v>
      </c>
      <c r="W402" s="0" t="n">
        <f aca="false">V402*EXP((Inputs!$B$6-Inputs!$B$7-0.5*Inputs!$B$8^2)*$B$2+Inputs!$B$8*SQRT($B$2)*MC_Shocks!U399)</f>
        <v>571.375282233438</v>
      </c>
      <c r="X402" s="0" t="n">
        <f aca="false">W402*EXP((Inputs!$B$6-Inputs!$B$7-0.5*Inputs!$B$8^2)*$B$2+Inputs!$B$8*SQRT($B$2)*MC_Shocks!V399)</f>
        <v>575.264773763513</v>
      </c>
      <c r="Y402" s="0" t="n">
        <f aca="false">X402*EXP((Inputs!$B$6-Inputs!$B$7-0.5*Inputs!$B$8^2)*$B$2+Inputs!$B$8*SQRT($B$2)*MC_Shocks!W399)</f>
        <v>572.123890363553</v>
      </c>
      <c r="Z402" s="0" t="n">
        <f aca="false">Y402*EXP((Inputs!$B$6-Inputs!$B$7-0.5*Inputs!$B$8^2)*$B$2+Inputs!$B$8*SQRT($B$2)*MC_Shocks!X399)</f>
        <v>571.28130102732</v>
      </c>
      <c r="AA402" s="0" t="n">
        <f aca="false">Z402*EXP((Inputs!$B$6-Inputs!$B$7-0.5*Inputs!$B$8^2)*$B$2+Inputs!$B$8*SQRT($B$2)*MC_Shocks!Y399)</f>
        <v>582.87913826111</v>
      </c>
      <c r="AB402" s="0" t="n">
        <f aca="false">AA402*EXP((Inputs!$B$6-Inputs!$B$7-0.5*Inputs!$B$8^2)*$B$2+Inputs!$B$8*SQRT($B$2)*MC_Shocks!Z399)</f>
        <v>580.956611817642</v>
      </c>
      <c r="AC402" s="0" t="n">
        <f aca="false">AB402*EXP((Inputs!$B$6-Inputs!$B$7-0.5*Inputs!$B$8^2)*$B$2+Inputs!$B$8*SQRT($B$2)*MC_Shocks!AA399)</f>
        <v>579.208224931876</v>
      </c>
      <c r="AD402" s="0" t="n">
        <f aca="false">AC402*EXP((Inputs!$B$6-Inputs!$B$7-0.5*Inputs!$B$8^2)*$B$2+Inputs!$B$8*SQRT($B$2)*MC_Shocks!AB399)</f>
        <v>579.170408259755</v>
      </c>
      <c r="AE402" s="0" t="n">
        <f aca="false">AD402*EXP((Inputs!$B$6-Inputs!$B$7-0.5*Inputs!$B$8^2)*$B$2+Inputs!$B$8*SQRT($B$2)*MC_Shocks!AC399)</f>
        <v>575.142163353979</v>
      </c>
      <c r="AF402" s="0" t="n">
        <f aca="false">AE402*EXP((Inputs!$B$6-Inputs!$B$7-0.5*Inputs!$B$8^2)*$B$2+Inputs!$B$8*SQRT($B$2)*MC_Shocks!AD399)</f>
        <v>578.272754311479</v>
      </c>
      <c r="AG402" s="0" t="n">
        <f aca="false">AF402*EXP((Inputs!$B$6-Inputs!$B$7-0.5*Inputs!$B$8^2)*$B$2+Inputs!$B$8*SQRT($B$2)*MC_Shocks!AE399)</f>
        <v>576.785552891643</v>
      </c>
      <c r="AH402" s="0" t="n">
        <f aca="false">AG402*EXP((Inputs!$B$6-Inputs!$B$7-0.5*Inputs!$B$8^2)*$B$2+Inputs!$B$8*SQRT($B$2)*MC_Shocks!AF399)</f>
        <v>584.055197089044</v>
      </c>
      <c r="AI402" s="0" t="n">
        <f aca="false">AH402*EXP((Inputs!$B$6-Inputs!$B$7-0.5*Inputs!$B$8^2)*$B$2+Inputs!$B$8*SQRT($B$2)*MC_Shocks!AG399)</f>
        <v>582.226990371048</v>
      </c>
      <c r="AJ402" s="0" t="n">
        <f aca="false">AI402*EXP((Inputs!$B$6-Inputs!$B$7-0.5*Inputs!$B$8^2)*$B$2+Inputs!$B$8*SQRT($B$2)*MC_Shocks!AH399)</f>
        <v>573.329830123753</v>
      </c>
      <c r="AK402" s="0" t="n">
        <f aca="false">AJ402*EXP((Inputs!$B$6-Inputs!$B$7-0.5*Inputs!$B$8^2)*$B$2+Inputs!$B$8*SQRT($B$2)*MC_Shocks!AI399)</f>
        <v>577.927053224079</v>
      </c>
      <c r="AL402" s="0" t="n">
        <f aca="false">AK402*EXP((Inputs!$B$6-Inputs!$B$7-0.5*Inputs!$B$8^2)*$B$2+Inputs!$B$8*SQRT($B$2)*MC_Shocks!AJ399)</f>
        <v>581.47586338761</v>
      </c>
      <c r="AM402" s="0" t="n">
        <f aca="false">AL402*EXP((Inputs!$B$6-Inputs!$B$7-0.5*Inputs!$B$8^2)*$B$2+Inputs!$B$8*SQRT($B$2)*MC_Shocks!AK399)</f>
        <v>584.815443415138</v>
      </c>
      <c r="AN402" s="0" t="n">
        <f aca="false">AM402*EXP((Inputs!$B$6-Inputs!$B$7-0.5*Inputs!$B$8^2)*$B$2+Inputs!$B$8*SQRT($B$2)*MC_Shocks!AL399)</f>
        <v>584.267761212593</v>
      </c>
      <c r="AO402" s="0" t="n">
        <f aca="false">AN402*EXP((Inputs!$B$6-Inputs!$B$7-0.5*Inputs!$B$8^2)*$B$2+Inputs!$B$8*SQRT($B$2)*MC_Shocks!AM399)</f>
        <v>589.271321897314</v>
      </c>
      <c r="AP402" s="0" t="n">
        <f aca="false">AO402*EXP((Inputs!$B$6-Inputs!$B$7-0.5*Inputs!$B$8^2)*$B$2+Inputs!$B$8*SQRT($B$2)*MC_Shocks!AN399)</f>
        <v>587.360819319036</v>
      </c>
      <c r="AQ402" s="0" t="n">
        <f aca="false">AP402*EXP((Inputs!$B$6-Inputs!$B$7-0.5*Inputs!$B$8^2)*$B$2+Inputs!$B$8*SQRT($B$2)*MC_Shocks!AO399)</f>
        <v>583.483220187627</v>
      </c>
      <c r="AR402" s="0" t="n">
        <f aca="false">AQ402*EXP((Inputs!$B$6-Inputs!$B$7-0.5*Inputs!$B$8^2)*$B$2+Inputs!$B$8*SQRT($B$2)*MC_Shocks!AP399)</f>
        <v>581.069903969907</v>
      </c>
      <c r="AS402" s="0" t="n">
        <f aca="false">AR402*EXP((Inputs!$B$6-Inputs!$B$7-0.5*Inputs!$B$8^2)*$B$2+Inputs!$B$8*SQRT($B$2)*MC_Shocks!AQ399)</f>
        <v>589.334635769783</v>
      </c>
      <c r="AT402" s="0" t="n">
        <f aca="false">AS402*EXP((Inputs!$B$6-Inputs!$B$7-0.5*Inputs!$B$8^2)*$B$2+Inputs!$B$8*SQRT($B$2)*MC_Shocks!AR399)</f>
        <v>584.755532075712</v>
      </c>
      <c r="AU402" s="0" t="n">
        <f aca="false">AT402*EXP((Inputs!$B$6-Inputs!$B$7-0.5*Inputs!$B$8^2)*$B$2+Inputs!$B$8*SQRT($B$2)*MC_Shocks!AS399)</f>
        <v>580.478111765001</v>
      </c>
      <c r="AV402" s="0" t="n">
        <f aca="false">AU402*EXP((Inputs!$B$6-Inputs!$B$7-0.5*Inputs!$B$8^2)*$B$2+Inputs!$B$8*SQRT($B$2)*MC_Shocks!AT399)</f>
        <v>576.722251773394</v>
      </c>
      <c r="AW402" s="0" t="n">
        <f aca="false">AV402*EXP((Inputs!$B$6-Inputs!$B$7-0.5*Inputs!$B$8^2)*$B$2+Inputs!$B$8*SQRT($B$2)*MC_Shocks!AU399)</f>
        <v>575.073218517044</v>
      </c>
      <c r="AX402" s="0" t="n">
        <f aca="false">AW402*EXP((Inputs!$B$6-Inputs!$B$7-0.5*Inputs!$B$8^2)*$B$2+Inputs!$B$8*SQRT($B$2)*MC_Shocks!AV399)</f>
        <v>574.12373754298</v>
      </c>
      <c r="AY402" s="0" t="n">
        <f aca="false">AX402*EXP((Inputs!$B$6-Inputs!$B$7-0.5*Inputs!$B$8^2)*$B$2+Inputs!$B$8*SQRT($B$2)*MC_Shocks!AW399)</f>
        <v>569.494637462884</v>
      </c>
      <c r="AZ402" s="0" t="n">
        <f aca="false">AY402*EXP((Inputs!$B$6-Inputs!$B$7-0.5*Inputs!$B$8^2)*$B$2+Inputs!$B$8*SQRT($B$2)*MC_Shocks!AX399)</f>
        <v>560.923502416159</v>
      </c>
      <c r="BA402" s="0" t="n">
        <f aca="false">AZ402*EXP((Inputs!$B$6-Inputs!$B$7-0.5*Inputs!$B$8^2)*$B$2+Inputs!$B$8*SQRT($B$2)*MC_Shocks!AY399)</f>
        <v>565.233713269454</v>
      </c>
      <c r="BB402" s="0" t="n">
        <f aca="false">BA402*EXP((Inputs!$B$6-Inputs!$B$7-0.5*Inputs!$B$8^2)*$B$2+Inputs!$B$8*SQRT($B$2)*MC_Shocks!AZ399)</f>
        <v>560.472903801835</v>
      </c>
      <c r="BC402" s="0" t="n">
        <f aca="false">BB402*EXP((Inputs!$B$6-Inputs!$B$7-0.5*Inputs!$B$8^2)*$B$2+Inputs!$B$8*SQRT($B$2)*MC_Shocks!BA399)</f>
        <v>560.909281016904</v>
      </c>
      <c r="BD402" s="0" t="n">
        <f aca="false">BC402*EXP((Inputs!$B$6-Inputs!$B$7-0.5*Inputs!$B$8^2)*$B$2+Inputs!$B$8*SQRT($B$2)*MC_Shocks!BB399)</f>
        <v>561.539546618221</v>
      </c>
      <c r="BE402" s="0" t="n">
        <f aca="false">BD402*EXP((Inputs!$B$6-Inputs!$B$7-0.5*Inputs!$B$8^2)*$B$2+Inputs!$B$8*SQRT($B$2)*MC_Shocks!BC399)</f>
        <v>568.479792768009</v>
      </c>
      <c r="BF402" s="0" t="n">
        <f aca="false">BE402*EXP((Inputs!$B$6-Inputs!$B$7-0.5*Inputs!$B$8^2)*$B$2+Inputs!$B$8*SQRT($B$2)*MC_Shocks!BD399)</f>
        <v>569.819314644883</v>
      </c>
      <c r="BG402" s="0" t="n">
        <f aca="false">BF402*EXP((Inputs!$B$6-Inputs!$B$7-0.5*Inputs!$B$8^2)*$B$2+Inputs!$B$8*SQRT($B$2)*MC_Shocks!BE399)</f>
        <v>574.399363970728</v>
      </c>
      <c r="BH402" s="0" t="n">
        <f aca="false">BG402*EXP((Inputs!$B$6-Inputs!$B$7-0.5*Inputs!$B$8^2)*$B$2+Inputs!$B$8*SQRT($B$2)*MC_Shocks!BF399)</f>
        <v>576.571281446496</v>
      </c>
      <c r="BI402" s="0" t="n">
        <f aca="false">BH402*EXP((Inputs!$B$6-Inputs!$B$7-0.5*Inputs!$B$8^2)*$B$2+Inputs!$B$8*SQRT($B$2)*MC_Shocks!BG399)</f>
        <v>581.671104059142</v>
      </c>
      <c r="BJ402" s="0" t="n">
        <f aca="false">BI402*EXP((Inputs!$B$6-Inputs!$B$7-0.5*Inputs!$B$8^2)*$B$2+Inputs!$B$8*SQRT($B$2)*MC_Shocks!BH399)</f>
        <v>583.801294117147</v>
      </c>
      <c r="BK402" s="0" t="n">
        <f aca="false">BJ402*EXP((Inputs!$B$6-Inputs!$B$7-0.5*Inputs!$B$8^2)*$B$2+Inputs!$B$8*SQRT($B$2)*MC_Shocks!BI399)</f>
        <v>585.740383865058</v>
      </c>
      <c r="BL402" s="0" t="n">
        <f aca="false">BK402*EXP((Inputs!$B$6-Inputs!$B$7-0.5*Inputs!$B$8^2)*$B$2+Inputs!$B$8*SQRT($B$2)*MC_Shocks!BJ399)</f>
        <v>585.346181341399</v>
      </c>
      <c r="BM402" s="0" t="n">
        <f aca="false">BL402*EXP((Inputs!$B$6-Inputs!$B$7-0.5*Inputs!$B$8^2)*$B$2+Inputs!$B$8*SQRT($B$2)*MC_Shocks!BK399)</f>
        <v>592.948477390921</v>
      </c>
      <c r="BN402" s="0" t="n">
        <f aca="false">AVERAGE(C402:BM402)</f>
        <v>575.24348393361</v>
      </c>
      <c r="BO402" s="0" t="n">
        <f aca="false">MAX(B402:BM402)</f>
        <v>592.948477390921</v>
      </c>
      <c r="BP402" s="0" t="n">
        <f aca="false">MAX(BM402-Inputs!$B$4,0)</f>
        <v>17.9484773909206</v>
      </c>
      <c r="BQ402" s="0" t="n">
        <f aca="false">MAX(Inputs!$B$4-BM402,0)</f>
        <v>0</v>
      </c>
      <c r="BR402" s="0" t="n">
        <f aca="false">MAX(BN402-Inputs!$B$4,0)</f>
        <v>0.243483933609696</v>
      </c>
      <c r="BS402" s="0" t="n">
        <f aca="false">IF(BO402&gt;=Inputs!$B$9,0,MAX(BM402-Inputs!$B$4,0))</f>
        <v>17.9484773909206</v>
      </c>
    </row>
    <row r="403" customFormat="false" ht="15" hidden="false" customHeight="false" outlineLevel="0" collapsed="false">
      <c r="A403" s="0" t="n">
        <v>399</v>
      </c>
      <c r="B403" s="0" t="n">
        <f aca="false">Inputs!$B$3</f>
        <v>574.788024902344</v>
      </c>
      <c r="C403" s="0" t="n">
        <f aca="false">B403*EXP((Inputs!$B$6-Inputs!$B$7-0.5*Inputs!$B$8^2)*$B$2+Inputs!$B$8*SQRT($B$2)*MC_Shocks!A400)</f>
        <v>581.472039422182</v>
      </c>
      <c r="D403" s="0" t="n">
        <f aca="false">C403*EXP((Inputs!$B$6-Inputs!$B$7-0.5*Inputs!$B$8^2)*$B$2+Inputs!$B$8*SQRT($B$2)*MC_Shocks!B400)</f>
        <v>579.859691571427</v>
      </c>
      <c r="E403" s="0" t="n">
        <f aca="false">D403*EXP((Inputs!$B$6-Inputs!$B$7-0.5*Inputs!$B$8^2)*$B$2+Inputs!$B$8*SQRT($B$2)*MC_Shocks!C400)</f>
        <v>583.594584057342</v>
      </c>
      <c r="F403" s="0" t="n">
        <f aca="false">E403*EXP((Inputs!$B$6-Inputs!$B$7-0.5*Inputs!$B$8^2)*$B$2+Inputs!$B$8*SQRT($B$2)*MC_Shocks!D400)</f>
        <v>578.69563234307</v>
      </c>
      <c r="G403" s="0" t="n">
        <f aca="false">F403*EXP((Inputs!$B$6-Inputs!$B$7-0.5*Inputs!$B$8^2)*$B$2+Inputs!$B$8*SQRT($B$2)*MC_Shocks!E400)</f>
        <v>577.716886536512</v>
      </c>
      <c r="H403" s="0" t="n">
        <f aca="false">G403*EXP((Inputs!$B$6-Inputs!$B$7-0.5*Inputs!$B$8^2)*$B$2+Inputs!$B$8*SQRT($B$2)*MC_Shocks!F400)</f>
        <v>574.997009690866</v>
      </c>
      <c r="I403" s="0" t="n">
        <f aca="false">H403*EXP((Inputs!$B$6-Inputs!$B$7-0.5*Inputs!$B$8^2)*$B$2+Inputs!$B$8*SQRT($B$2)*MC_Shocks!G400)</f>
        <v>568.651745870471</v>
      </c>
      <c r="J403" s="0" t="n">
        <f aca="false">I403*EXP((Inputs!$B$6-Inputs!$B$7-0.5*Inputs!$B$8^2)*$B$2+Inputs!$B$8*SQRT($B$2)*MC_Shocks!H400)</f>
        <v>570.104371709846</v>
      </c>
      <c r="K403" s="0" t="n">
        <f aca="false">J403*EXP((Inputs!$B$6-Inputs!$B$7-0.5*Inputs!$B$8^2)*$B$2+Inputs!$B$8*SQRT($B$2)*MC_Shocks!I400)</f>
        <v>572.762508612626</v>
      </c>
      <c r="L403" s="0" t="n">
        <f aca="false">K403*EXP((Inputs!$B$6-Inputs!$B$7-0.5*Inputs!$B$8^2)*$B$2+Inputs!$B$8*SQRT($B$2)*MC_Shocks!J400)</f>
        <v>568.869072036888</v>
      </c>
      <c r="M403" s="0" t="n">
        <f aca="false">L403*EXP((Inputs!$B$6-Inputs!$B$7-0.5*Inputs!$B$8^2)*$B$2+Inputs!$B$8*SQRT($B$2)*MC_Shocks!K400)</f>
        <v>566.627817840676</v>
      </c>
      <c r="N403" s="0" t="n">
        <f aca="false">M403*EXP((Inputs!$B$6-Inputs!$B$7-0.5*Inputs!$B$8^2)*$B$2+Inputs!$B$8*SQRT($B$2)*MC_Shocks!L400)</f>
        <v>567.524031110704</v>
      </c>
      <c r="O403" s="0" t="n">
        <f aca="false">N403*EXP((Inputs!$B$6-Inputs!$B$7-0.5*Inputs!$B$8^2)*$B$2+Inputs!$B$8*SQRT($B$2)*MC_Shocks!M400)</f>
        <v>561.346880632184</v>
      </c>
      <c r="P403" s="0" t="n">
        <f aca="false">O403*EXP((Inputs!$B$6-Inputs!$B$7-0.5*Inputs!$B$8^2)*$B$2+Inputs!$B$8*SQRT($B$2)*MC_Shocks!N400)</f>
        <v>562.345873310881</v>
      </c>
      <c r="Q403" s="0" t="n">
        <f aca="false">P403*EXP((Inputs!$B$6-Inputs!$B$7-0.5*Inputs!$B$8^2)*$B$2+Inputs!$B$8*SQRT($B$2)*MC_Shocks!O400)</f>
        <v>562.252720407375</v>
      </c>
      <c r="R403" s="0" t="n">
        <f aca="false">Q403*EXP((Inputs!$B$6-Inputs!$B$7-0.5*Inputs!$B$8^2)*$B$2+Inputs!$B$8*SQRT($B$2)*MC_Shocks!P400)</f>
        <v>562.211097960209</v>
      </c>
      <c r="S403" s="0" t="n">
        <f aca="false">R403*EXP((Inputs!$B$6-Inputs!$B$7-0.5*Inputs!$B$8^2)*$B$2+Inputs!$B$8*SQRT($B$2)*MC_Shocks!Q400)</f>
        <v>566.448305076744</v>
      </c>
      <c r="T403" s="0" t="n">
        <f aca="false">S403*EXP((Inputs!$B$6-Inputs!$B$7-0.5*Inputs!$B$8^2)*$B$2+Inputs!$B$8*SQRT($B$2)*MC_Shocks!R400)</f>
        <v>566.153175101638</v>
      </c>
      <c r="U403" s="0" t="n">
        <f aca="false">T403*EXP((Inputs!$B$6-Inputs!$B$7-0.5*Inputs!$B$8^2)*$B$2+Inputs!$B$8*SQRT($B$2)*MC_Shocks!S400)</f>
        <v>559.967391576961</v>
      </c>
      <c r="V403" s="0" t="n">
        <f aca="false">U403*EXP((Inputs!$B$6-Inputs!$B$7-0.5*Inputs!$B$8^2)*$B$2+Inputs!$B$8*SQRT($B$2)*MC_Shocks!T400)</f>
        <v>558.046874949614</v>
      </c>
      <c r="W403" s="0" t="n">
        <f aca="false">V403*EXP((Inputs!$B$6-Inputs!$B$7-0.5*Inputs!$B$8^2)*$B$2+Inputs!$B$8*SQRT($B$2)*MC_Shocks!U400)</f>
        <v>557.962004018124</v>
      </c>
      <c r="X403" s="0" t="n">
        <f aca="false">W403*EXP((Inputs!$B$6-Inputs!$B$7-0.5*Inputs!$B$8^2)*$B$2+Inputs!$B$8*SQRT($B$2)*MC_Shocks!V400)</f>
        <v>558.731194033545</v>
      </c>
      <c r="Y403" s="0" t="n">
        <f aca="false">X403*EXP((Inputs!$B$6-Inputs!$B$7-0.5*Inputs!$B$8^2)*$B$2+Inputs!$B$8*SQRT($B$2)*MC_Shocks!W400)</f>
        <v>557.319152537006</v>
      </c>
      <c r="Z403" s="0" t="n">
        <f aca="false">Y403*EXP((Inputs!$B$6-Inputs!$B$7-0.5*Inputs!$B$8^2)*$B$2+Inputs!$B$8*SQRT($B$2)*MC_Shocks!X400)</f>
        <v>554.066391016701</v>
      </c>
      <c r="AA403" s="0" t="n">
        <f aca="false">Z403*EXP((Inputs!$B$6-Inputs!$B$7-0.5*Inputs!$B$8^2)*$B$2+Inputs!$B$8*SQRT($B$2)*MC_Shocks!Y400)</f>
        <v>551.447025507432</v>
      </c>
      <c r="AB403" s="0" t="n">
        <f aca="false">AA403*EXP((Inputs!$B$6-Inputs!$B$7-0.5*Inputs!$B$8^2)*$B$2+Inputs!$B$8*SQRT($B$2)*MC_Shocks!Z400)</f>
        <v>552.952873126803</v>
      </c>
      <c r="AC403" s="0" t="n">
        <f aca="false">AB403*EXP((Inputs!$B$6-Inputs!$B$7-0.5*Inputs!$B$8^2)*$B$2+Inputs!$B$8*SQRT($B$2)*MC_Shocks!AA400)</f>
        <v>551.582062032749</v>
      </c>
      <c r="AD403" s="0" t="n">
        <f aca="false">AC403*EXP((Inputs!$B$6-Inputs!$B$7-0.5*Inputs!$B$8^2)*$B$2+Inputs!$B$8*SQRT($B$2)*MC_Shocks!AB400)</f>
        <v>549.537826760914</v>
      </c>
      <c r="AE403" s="0" t="n">
        <f aca="false">AD403*EXP((Inputs!$B$6-Inputs!$B$7-0.5*Inputs!$B$8^2)*$B$2+Inputs!$B$8*SQRT($B$2)*MC_Shocks!AC400)</f>
        <v>553.998498378765</v>
      </c>
      <c r="AF403" s="0" t="n">
        <f aca="false">AE403*EXP((Inputs!$B$6-Inputs!$B$7-0.5*Inputs!$B$8^2)*$B$2+Inputs!$B$8*SQRT($B$2)*MC_Shocks!AD400)</f>
        <v>553.311833956844</v>
      </c>
      <c r="AG403" s="0" t="n">
        <f aca="false">AF403*EXP((Inputs!$B$6-Inputs!$B$7-0.5*Inputs!$B$8^2)*$B$2+Inputs!$B$8*SQRT($B$2)*MC_Shocks!AE400)</f>
        <v>562.933556750779</v>
      </c>
      <c r="AH403" s="0" t="n">
        <f aca="false">AG403*EXP((Inputs!$B$6-Inputs!$B$7-0.5*Inputs!$B$8^2)*$B$2+Inputs!$B$8*SQRT($B$2)*MC_Shocks!AF400)</f>
        <v>560.835710441542</v>
      </c>
      <c r="AI403" s="0" t="n">
        <f aca="false">AH403*EXP((Inputs!$B$6-Inputs!$B$7-0.5*Inputs!$B$8^2)*$B$2+Inputs!$B$8*SQRT($B$2)*MC_Shocks!AG400)</f>
        <v>557.958096342158</v>
      </c>
      <c r="AJ403" s="0" t="n">
        <f aca="false">AI403*EXP((Inputs!$B$6-Inputs!$B$7-0.5*Inputs!$B$8^2)*$B$2+Inputs!$B$8*SQRT($B$2)*MC_Shocks!AH400)</f>
        <v>554.711376907009</v>
      </c>
      <c r="AK403" s="0" t="n">
        <f aca="false">AJ403*EXP((Inputs!$B$6-Inputs!$B$7-0.5*Inputs!$B$8^2)*$B$2+Inputs!$B$8*SQRT($B$2)*MC_Shocks!AI400)</f>
        <v>556.505000249017</v>
      </c>
      <c r="AL403" s="0" t="n">
        <f aca="false">AK403*EXP((Inputs!$B$6-Inputs!$B$7-0.5*Inputs!$B$8^2)*$B$2+Inputs!$B$8*SQRT($B$2)*MC_Shocks!AJ400)</f>
        <v>555.194680037102</v>
      </c>
      <c r="AM403" s="0" t="n">
        <f aca="false">AL403*EXP((Inputs!$B$6-Inputs!$B$7-0.5*Inputs!$B$8^2)*$B$2+Inputs!$B$8*SQRT($B$2)*MC_Shocks!AK400)</f>
        <v>549.010180196889</v>
      </c>
      <c r="AN403" s="0" t="n">
        <f aca="false">AM403*EXP((Inputs!$B$6-Inputs!$B$7-0.5*Inputs!$B$8^2)*$B$2+Inputs!$B$8*SQRT($B$2)*MC_Shocks!AL400)</f>
        <v>542.93843425562</v>
      </c>
      <c r="AO403" s="0" t="n">
        <f aca="false">AN403*EXP((Inputs!$B$6-Inputs!$B$7-0.5*Inputs!$B$8^2)*$B$2+Inputs!$B$8*SQRT($B$2)*MC_Shocks!AM400)</f>
        <v>543.115327215626</v>
      </c>
      <c r="AP403" s="0" t="n">
        <f aca="false">AO403*EXP((Inputs!$B$6-Inputs!$B$7-0.5*Inputs!$B$8^2)*$B$2+Inputs!$B$8*SQRT($B$2)*MC_Shocks!AN400)</f>
        <v>542.566575056281</v>
      </c>
      <c r="AQ403" s="0" t="n">
        <f aca="false">AP403*EXP((Inputs!$B$6-Inputs!$B$7-0.5*Inputs!$B$8^2)*$B$2+Inputs!$B$8*SQRT($B$2)*MC_Shocks!AO400)</f>
        <v>537.85677639132</v>
      </c>
      <c r="AR403" s="0" t="n">
        <f aca="false">AQ403*EXP((Inputs!$B$6-Inputs!$B$7-0.5*Inputs!$B$8^2)*$B$2+Inputs!$B$8*SQRT($B$2)*MC_Shocks!AP400)</f>
        <v>544.350010369992</v>
      </c>
      <c r="AS403" s="0" t="n">
        <f aca="false">AR403*EXP((Inputs!$B$6-Inputs!$B$7-0.5*Inputs!$B$8^2)*$B$2+Inputs!$B$8*SQRT($B$2)*MC_Shocks!AQ400)</f>
        <v>545.798421592116</v>
      </c>
      <c r="AT403" s="0" t="n">
        <f aca="false">AS403*EXP((Inputs!$B$6-Inputs!$B$7-0.5*Inputs!$B$8^2)*$B$2+Inputs!$B$8*SQRT($B$2)*MC_Shocks!AR400)</f>
        <v>540.097141884582</v>
      </c>
      <c r="AU403" s="0" t="n">
        <f aca="false">AT403*EXP((Inputs!$B$6-Inputs!$B$7-0.5*Inputs!$B$8^2)*$B$2+Inputs!$B$8*SQRT($B$2)*MC_Shocks!AS400)</f>
        <v>535.985503838936</v>
      </c>
      <c r="AV403" s="0" t="n">
        <f aca="false">AU403*EXP((Inputs!$B$6-Inputs!$B$7-0.5*Inputs!$B$8^2)*$B$2+Inputs!$B$8*SQRT($B$2)*MC_Shocks!AT400)</f>
        <v>534.468122162351</v>
      </c>
      <c r="AW403" s="0" t="n">
        <f aca="false">AV403*EXP((Inputs!$B$6-Inputs!$B$7-0.5*Inputs!$B$8^2)*$B$2+Inputs!$B$8*SQRT($B$2)*MC_Shocks!AU400)</f>
        <v>540.942033218718</v>
      </c>
      <c r="AX403" s="0" t="n">
        <f aca="false">AW403*EXP((Inputs!$B$6-Inputs!$B$7-0.5*Inputs!$B$8^2)*$B$2+Inputs!$B$8*SQRT($B$2)*MC_Shocks!AV400)</f>
        <v>541.207302453411</v>
      </c>
      <c r="AY403" s="0" t="n">
        <f aca="false">AX403*EXP((Inputs!$B$6-Inputs!$B$7-0.5*Inputs!$B$8^2)*$B$2+Inputs!$B$8*SQRT($B$2)*MC_Shocks!AW400)</f>
        <v>543.797259592533</v>
      </c>
      <c r="AZ403" s="0" t="n">
        <f aca="false">AY403*EXP((Inputs!$B$6-Inputs!$B$7-0.5*Inputs!$B$8^2)*$B$2+Inputs!$B$8*SQRT($B$2)*MC_Shocks!AX400)</f>
        <v>542.422219984827</v>
      </c>
      <c r="BA403" s="0" t="n">
        <f aca="false">AZ403*EXP((Inputs!$B$6-Inputs!$B$7-0.5*Inputs!$B$8^2)*$B$2+Inputs!$B$8*SQRT($B$2)*MC_Shocks!AY400)</f>
        <v>545.96755189884</v>
      </c>
      <c r="BB403" s="0" t="n">
        <f aca="false">BA403*EXP((Inputs!$B$6-Inputs!$B$7-0.5*Inputs!$B$8^2)*$B$2+Inputs!$B$8*SQRT($B$2)*MC_Shocks!AZ400)</f>
        <v>550.480149572864</v>
      </c>
      <c r="BC403" s="0" t="n">
        <f aca="false">BB403*EXP((Inputs!$B$6-Inputs!$B$7-0.5*Inputs!$B$8^2)*$B$2+Inputs!$B$8*SQRT($B$2)*MC_Shocks!BA400)</f>
        <v>559.624330376254</v>
      </c>
      <c r="BD403" s="0" t="n">
        <f aca="false">BC403*EXP((Inputs!$B$6-Inputs!$B$7-0.5*Inputs!$B$8^2)*$B$2+Inputs!$B$8*SQRT($B$2)*MC_Shocks!BB400)</f>
        <v>554.278639020029</v>
      </c>
      <c r="BE403" s="0" t="n">
        <f aca="false">BD403*EXP((Inputs!$B$6-Inputs!$B$7-0.5*Inputs!$B$8^2)*$B$2+Inputs!$B$8*SQRT($B$2)*MC_Shocks!BC400)</f>
        <v>556.091700946145</v>
      </c>
      <c r="BF403" s="0" t="n">
        <f aca="false">BE403*EXP((Inputs!$B$6-Inputs!$B$7-0.5*Inputs!$B$8^2)*$B$2+Inputs!$B$8*SQRT($B$2)*MC_Shocks!BD400)</f>
        <v>555.451283495392</v>
      </c>
      <c r="BG403" s="0" t="n">
        <f aca="false">BF403*EXP((Inputs!$B$6-Inputs!$B$7-0.5*Inputs!$B$8^2)*$B$2+Inputs!$B$8*SQRT($B$2)*MC_Shocks!BE400)</f>
        <v>555.513543412086</v>
      </c>
      <c r="BH403" s="0" t="n">
        <f aca="false">BG403*EXP((Inputs!$B$6-Inputs!$B$7-0.5*Inputs!$B$8^2)*$B$2+Inputs!$B$8*SQRT($B$2)*MC_Shocks!BF400)</f>
        <v>560.290404522687</v>
      </c>
      <c r="BI403" s="0" t="n">
        <f aca="false">BH403*EXP((Inputs!$B$6-Inputs!$B$7-0.5*Inputs!$B$8^2)*$B$2+Inputs!$B$8*SQRT($B$2)*MC_Shocks!BG400)</f>
        <v>565.968073489021</v>
      </c>
      <c r="BJ403" s="0" t="n">
        <f aca="false">BI403*EXP((Inputs!$B$6-Inputs!$B$7-0.5*Inputs!$B$8^2)*$B$2+Inputs!$B$8*SQRT($B$2)*MC_Shocks!BH400)</f>
        <v>570.553602950366</v>
      </c>
      <c r="BK403" s="0" t="n">
        <f aca="false">BJ403*EXP((Inputs!$B$6-Inputs!$B$7-0.5*Inputs!$B$8^2)*$B$2+Inputs!$B$8*SQRT($B$2)*MC_Shocks!BI400)</f>
        <v>573.890331210783</v>
      </c>
      <c r="BL403" s="0" t="n">
        <f aca="false">BK403*EXP((Inputs!$B$6-Inputs!$B$7-0.5*Inputs!$B$8^2)*$B$2+Inputs!$B$8*SQRT($B$2)*MC_Shocks!BJ400)</f>
        <v>572.277705174112</v>
      </c>
      <c r="BM403" s="0" t="n">
        <f aca="false">BL403*EXP((Inputs!$B$6-Inputs!$B$7-0.5*Inputs!$B$8^2)*$B$2+Inputs!$B$8*SQRT($B$2)*MC_Shocks!BK400)</f>
        <v>575.955901006341</v>
      </c>
      <c r="BN403" s="0" t="n">
        <f aca="false">AVERAGE(C403:BM403)</f>
        <v>558.088785987347</v>
      </c>
      <c r="BO403" s="0" t="n">
        <f aca="false">MAX(B403:BM403)</f>
        <v>583.594584057342</v>
      </c>
      <c r="BP403" s="0" t="n">
        <f aca="false">MAX(BM403-Inputs!$B$4,0)</f>
        <v>0.95590100634081</v>
      </c>
      <c r="BQ403" s="0" t="n">
        <f aca="false">MAX(Inputs!$B$4-BM403,0)</f>
        <v>0</v>
      </c>
      <c r="BR403" s="0" t="n">
        <f aca="false">MAX(BN403-Inputs!$B$4,0)</f>
        <v>0</v>
      </c>
      <c r="BS403" s="0" t="n">
        <f aca="false">IF(BO403&gt;=Inputs!$B$9,0,MAX(BM403-Inputs!$B$4,0))</f>
        <v>0.95590100634081</v>
      </c>
    </row>
    <row r="404" customFormat="false" ht="15" hidden="false" customHeight="false" outlineLevel="0" collapsed="false">
      <c r="A404" s="0" t="n">
        <v>400</v>
      </c>
      <c r="B404" s="0" t="n">
        <f aca="false">Inputs!$B$3</f>
        <v>574.788024902344</v>
      </c>
      <c r="C404" s="0" t="n">
        <f aca="false">B404*EXP((Inputs!$B$6-Inputs!$B$7-0.5*Inputs!$B$8^2)*$B$2+Inputs!$B$8*SQRT($B$2)*MC_Shocks!A401)</f>
        <v>566.932815863318</v>
      </c>
      <c r="D404" s="0" t="n">
        <f aca="false">C404*EXP((Inputs!$B$6-Inputs!$B$7-0.5*Inputs!$B$8^2)*$B$2+Inputs!$B$8*SQRT($B$2)*MC_Shocks!B401)</f>
        <v>562.385065270562</v>
      </c>
      <c r="E404" s="0" t="n">
        <f aca="false">D404*EXP((Inputs!$B$6-Inputs!$B$7-0.5*Inputs!$B$8^2)*$B$2+Inputs!$B$8*SQRT($B$2)*MC_Shocks!C401)</f>
        <v>558.842917689021</v>
      </c>
      <c r="F404" s="0" t="n">
        <f aca="false">E404*EXP((Inputs!$B$6-Inputs!$B$7-0.5*Inputs!$B$8^2)*$B$2+Inputs!$B$8*SQRT($B$2)*MC_Shocks!D401)</f>
        <v>559.426417782415</v>
      </c>
      <c r="G404" s="0" t="n">
        <f aca="false">F404*EXP((Inputs!$B$6-Inputs!$B$7-0.5*Inputs!$B$8^2)*$B$2+Inputs!$B$8*SQRT($B$2)*MC_Shocks!E401)</f>
        <v>552.798524100201</v>
      </c>
      <c r="H404" s="0" t="n">
        <f aca="false">G404*EXP((Inputs!$B$6-Inputs!$B$7-0.5*Inputs!$B$8^2)*$B$2+Inputs!$B$8*SQRT($B$2)*MC_Shocks!F401)</f>
        <v>553.80761465395</v>
      </c>
      <c r="I404" s="0" t="n">
        <f aca="false">H404*EXP((Inputs!$B$6-Inputs!$B$7-0.5*Inputs!$B$8^2)*$B$2+Inputs!$B$8*SQRT($B$2)*MC_Shocks!G401)</f>
        <v>553.997228353875</v>
      </c>
      <c r="J404" s="0" t="n">
        <f aca="false">I404*EXP((Inputs!$B$6-Inputs!$B$7-0.5*Inputs!$B$8^2)*$B$2+Inputs!$B$8*SQRT($B$2)*MC_Shocks!H401)</f>
        <v>553.302910467237</v>
      </c>
      <c r="K404" s="0" t="n">
        <f aca="false">J404*EXP((Inputs!$B$6-Inputs!$B$7-0.5*Inputs!$B$8^2)*$B$2+Inputs!$B$8*SQRT($B$2)*MC_Shocks!I401)</f>
        <v>550.28284133106</v>
      </c>
      <c r="L404" s="0" t="n">
        <f aca="false">K404*EXP((Inputs!$B$6-Inputs!$B$7-0.5*Inputs!$B$8^2)*$B$2+Inputs!$B$8*SQRT($B$2)*MC_Shocks!J401)</f>
        <v>547.561160311851</v>
      </c>
      <c r="M404" s="0" t="n">
        <f aca="false">L404*EXP((Inputs!$B$6-Inputs!$B$7-0.5*Inputs!$B$8^2)*$B$2+Inputs!$B$8*SQRT($B$2)*MC_Shocks!K401)</f>
        <v>549.680742657701</v>
      </c>
      <c r="N404" s="0" t="n">
        <f aca="false">M404*EXP((Inputs!$B$6-Inputs!$B$7-0.5*Inputs!$B$8^2)*$B$2+Inputs!$B$8*SQRT($B$2)*MC_Shocks!L401)</f>
        <v>552.06190564129</v>
      </c>
      <c r="O404" s="0" t="n">
        <f aca="false">N404*EXP((Inputs!$B$6-Inputs!$B$7-0.5*Inputs!$B$8^2)*$B$2+Inputs!$B$8*SQRT($B$2)*MC_Shocks!M401)</f>
        <v>549.318374428791</v>
      </c>
      <c r="P404" s="0" t="n">
        <f aca="false">O404*EXP((Inputs!$B$6-Inputs!$B$7-0.5*Inputs!$B$8^2)*$B$2+Inputs!$B$8*SQRT($B$2)*MC_Shocks!N401)</f>
        <v>546.261923570698</v>
      </c>
      <c r="Q404" s="0" t="n">
        <f aca="false">P404*EXP((Inputs!$B$6-Inputs!$B$7-0.5*Inputs!$B$8^2)*$B$2+Inputs!$B$8*SQRT($B$2)*MC_Shocks!O401)</f>
        <v>548.020854049884</v>
      </c>
      <c r="R404" s="0" t="n">
        <f aca="false">Q404*EXP((Inputs!$B$6-Inputs!$B$7-0.5*Inputs!$B$8^2)*$B$2+Inputs!$B$8*SQRT($B$2)*MC_Shocks!P401)</f>
        <v>555.017014371423</v>
      </c>
      <c r="S404" s="0" t="n">
        <f aca="false">R404*EXP((Inputs!$B$6-Inputs!$B$7-0.5*Inputs!$B$8^2)*$B$2+Inputs!$B$8*SQRT($B$2)*MC_Shocks!Q401)</f>
        <v>555.983005434315</v>
      </c>
      <c r="T404" s="0" t="n">
        <f aca="false">S404*EXP((Inputs!$B$6-Inputs!$B$7-0.5*Inputs!$B$8^2)*$B$2+Inputs!$B$8*SQRT($B$2)*MC_Shocks!R401)</f>
        <v>553.291866548036</v>
      </c>
      <c r="U404" s="0" t="n">
        <f aca="false">T404*EXP((Inputs!$B$6-Inputs!$B$7-0.5*Inputs!$B$8^2)*$B$2+Inputs!$B$8*SQRT($B$2)*MC_Shocks!S401)</f>
        <v>545.475382656802</v>
      </c>
      <c r="V404" s="0" t="n">
        <f aca="false">U404*EXP((Inputs!$B$6-Inputs!$B$7-0.5*Inputs!$B$8^2)*$B$2+Inputs!$B$8*SQRT($B$2)*MC_Shocks!T401)</f>
        <v>550.735885573714</v>
      </c>
      <c r="W404" s="0" t="n">
        <f aca="false">V404*EXP((Inputs!$B$6-Inputs!$B$7-0.5*Inputs!$B$8^2)*$B$2+Inputs!$B$8*SQRT($B$2)*MC_Shocks!U401)</f>
        <v>552.654846082427</v>
      </c>
      <c r="X404" s="0" t="n">
        <f aca="false">W404*EXP((Inputs!$B$6-Inputs!$B$7-0.5*Inputs!$B$8^2)*$B$2+Inputs!$B$8*SQRT($B$2)*MC_Shocks!V401)</f>
        <v>554.416999066808</v>
      </c>
      <c r="Y404" s="0" t="n">
        <f aca="false">X404*EXP((Inputs!$B$6-Inputs!$B$7-0.5*Inputs!$B$8^2)*$B$2+Inputs!$B$8*SQRT($B$2)*MC_Shocks!W401)</f>
        <v>548.537632037331</v>
      </c>
      <c r="Z404" s="0" t="n">
        <f aca="false">Y404*EXP((Inputs!$B$6-Inputs!$B$7-0.5*Inputs!$B$8^2)*$B$2+Inputs!$B$8*SQRT($B$2)*MC_Shocks!X401)</f>
        <v>548.741461104608</v>
      </c>
      <c r="AA404" s="0" t="n">
        <f aca="false">Z404*EXP((Inputs!$B$6-Inputs!$B$7-0.5*Inputs!$B$8^2)*$B$2+Inputs!$B$8*SQRT($B$2)*MC_Shocks!Y401)</f>
        <v>552.757571516173</v>
      </c>
      <c r="AB404" s="0" t="n">
        <f aca="false">AA404*EXP((Inputs!$B$6-Inputs!$B$7-0.5*Inputs!$B$8^2)*$B$2+Inputs!$B$8*SQRT($B$2)*MC_Shocks!Z401)</f>
        <v>550.365023612025</v>
      </c>
      <c r="AC404" s="0" t="n">
        <f aca="false">AB404*EXP((Inputs!$B$6-Inputs!$B$7-0.5*Inputs!$B$8^2)*$B$2+Inputs!$B$8*SQRT($B$2)*MC_Shocks!AA401)</f>
        <v>552.186607762969</v>
      </c>
      <c r="AD404" s="0" t="n">
        <f aca="false">AC404*EXP((Inputs!$B$6-Inputs!$B$7-0.5*Inputs!$B$8^2)*$B$2+Inputs!$B$8*SQRT($B$2)*MC_Shocks!AB401)</f>
        <v>557.628734662855</v>
      </c>
      <c r="AE404" s="0" t="n">
        <f aca="false">AD404*EXP((Inputs!$B$6-Inputs!$B$7-0.5*Inputs!$B$8^2)*$B$2+Inputs!$B$8*SQRT($B$2)*MC_Shocks!AC401)</f>
        <v>561.645043073602</v>
      </c>
      <c r="AF404" s="0" t="n">
        <f aca="false">AE404*EXP((Inputs!$B$6-Inputs!$B$7-0.5*Inputs!$B$8^2)*$B$2+Inputs!$B$8*SQRT($B$2)*MC_Shocks!AD401)</f>
        <v>554.024159471329</v>
      </c>
      <c r="AG404" s="0" t="n">
        <f aca="false">AF404*EXP((Inputs!$B$6-Inputs!$B$7-0.5*Inputs!$B$8^2)*$B$2+Inputs!$B$8*SQRT($B$2)*MC_Shocks!AE401)</f>
        <v>552.390213971157</v>
      </c>
      <c r="AH404" s="0" t="n">
        <f aca="false">AG404*EXP((Inputs!$B$6-Inputs!$B$7-0.5*Inputs!$B$8^2)*$B$2+Inputs!$B$8*SQRT($B$2)*MC_Shocks!AF401)</f>
        <v>551.970265127206</v>
      </c>
      <c r="AI404" s="0" t="n">
        <f aca="false">AH404*EXP((Inputs!$B$6-Inputs!$B$7-0.5*Inputs!$B$8^2)*$B$2+Inputs!$B$8*SQRT($B$2)*MC_Shocks!AG401)</f>
        <v>553.117746649643</v>
      </c>
      <c r="AJ404" s="0" t="n">
        <f aca="false">AI404*EXP((Inputs!$B$6-Inputs!$B$7-0.5*Inputs!$B$8^2)*$B$2+Inputs!$B$8*SQRT($B$2)*MC_Shocks!AH401)</f>
        <v>551.889378333953</v>
      </c>
      <c r="AK404" s="0" t="n">
        <f aca="false">AJ404*EXP((Inputs!$B$6-Inputs!$B$7-0.5*Inputs!$B$8^2)*$B$2+Inputs!$B$8*SQRT($B$2)*MC_Shocks!AI401)</f>
        <v>550.715780670826</v>
      </c>
      <c r="AL404" s="0" t="n">
        <f aca="false">AK404*EXP((Inputs!$B$6-Inputs!$B$7-0.5*Inputs!$B$8^2)*$B$2+Inputs!$B$8*SQRT($B$2)*MC_Shocks!AJ401)</f>
        <v>549.492659538951</v>
      </c>
      <c r="AM404" s="0" t="n">
        <f aca="false">AL404*EXP((Inputs!$B$6-Inputs!$B$7-0.5*Inputs!$B$8^2)*$B$2+Inputs!$B$8*SQRT($B$2)*MC_Shocks!AK401)</f>
        <v>549.044053474623</v>
      </c>
      <c r="AN404" s="0" t="n">
        <f aca="false">AM404*EXP((Inputs!$B$6-Inputs!$B$7-0.5*Inputs!$B$8^2)*$B$2+Inputs!$B$8*SQRT($B$2)*MC_Shocks!AL401)</f>
        <v>545.324410289601</v>
      </c>
      <c r="AO404" s="0" t="n">
        <f aca="false">AN404*EXP((Inputs!$B$6-Inputs!$B$7-0.5*Inputs!$B$8^2)*$B$2+Inputs!$B$8*SQRT($B$2)*MC_Shocks!AM401)</f>
        <v>545.275901391402</v>
      </c>
      <c r="AP404" s="0" t="n">
        <f aca="false">AO404*EXP((Inputs!$B$6-Inputs!$B$7-0.5*Inputs!$B$8^2)*$B$2+Inputs!$B$8*SQRT($B$2)*MC_Shocks!AN401)</f>
        <v>549.574414013497</v>
      </c>
      <c r="AQ404" s="0" t="n">
        <f aca="false">AP404*EXP((Inputs!$B$6-Inputs!$B$7-0.5*Inputs!$B$8^2)*$B$2+Inputs!$B$8*SQRT($B$2)*MC_Shocks!AO401)</f>
        <v>552.30301760852</v>
      </c>
      <c r="AR404" s="0" t="n">
        <f aca="false">AQ404*EXP((Inputs!$B$6-Inputs!$B$7-0.5*Inputs!$B$8^2)*$B$2+Inputs!$B$8*SQRT($B$2)*MC_Shocks!AP401)</f>
        <v>561.095232712633</v>
      </c>
      <c r="AS404" s="0" t="n">
        <f aca="false">AR404*EXP((Inputs!$B$6-Inputs!$B$7-0.5*Inputs!$B$8^2)*$B$2+Inputs!$B$8*SQRT($B$2)*MC_Shocks!AQ401)</f>
        <v>552.197798669829</v>
      </c>
      <c r="AT404" s="0" t="n">
        <f aca="false">AS404*EXP((Inputs!$B$6-Inputs!$B$7-0.5*Inputs!$B$8^2)*$B$2+Inputs!$B$8*SQRT($B$2)*MC_Shocks!AR401)</f>
        <v>548.483085893089</v>
      </c>
      <c r="AU404" s="0" t="n">
        <f aca="false">AT404*EXP((Inputs!$B$6-Inputs!$B$7-0.5*Inputs!$B$8^2)*$B$2+Inputs!$B$8*SQRT($B$2)*MC_Shocks!AS401)</f>
        <v>552.158800396528</v>
      </c>
      <c r="AV404" s="0" t="n">
        <f aca="false">AU404*EXP((Inputs!$B$6-Inputs!$B$7-0.5*Inputs!$B$8^2)*$B$2+Inputs!$B$8*SQRT($B$2)*MC_Shocks!AT401)</f>
        <v>553.446936584985</v>
      </c>
      <c r="AW404" s="0" t="n">
        <f aca="false">AV404*EXP((Inputs!$B$6-Inputs!$B$7-0.5*Inputs!$B$8^2)*$B$2+Inputs!$B$8*SQRT($B$2)*MC_Shocks!AU401)</f>
        <v>556.302673331301</v>
      </c>
      <c r="AX404" s="0" t="n">
        <f aca="false">AW404*EXP((Inputs!$B$6-Inputs!$B$7-0.5*Inputs!$B$8^2)*$B$2+Inputs!$B$8*SQRT($B$2)*MC_Shocks!AV401)</f>
        <v>549.588536889807</v>
      </c>
      <c r="AY404" s="0" t="n">
        <f aca="false">AX404*EXP((Inputs!$B$6-Inputs!$B$7-0.5*Inputs!$B$8^2)*$B$2+Inputs!$B$8*SQRT($B$2)*MC_Shocks!AW401)</f>
        <v>555.866435438698</v>
      </c>
      <c r="AZ404" s="0" t="n">
        <f aca="false">AY404*EXP((Inputs!$B$6-Inputs!$B$7-0.5*Inputs!$B$8^2)*$B$2+Inputs!$B$8*SQRT($B$2)*MC_Shocks!AX401)</f>
        <v>555.414251800342</v>
      </c>
      <c r="BA404" s="0" t="n">
        <f aca="false">AZ404*EXP((Inputs!$B$6-Inputs!$B$7-0.5*Inputs!$B$8^2)*$B$2+Inputs!$B$8*SQRT($B$2)*MC_Shocks!AY401)</f>
        <v>555.945078572257</v>
      </c>
      <c r="BB404" s="0" t="n">
        <f aca="false">BA404*EXP((Inputs!$B$6-Inputs!$B$7-0.5*Inputs!$B$8^2)*$B$2+Inputs!$B$8*SQRT($B$2)*MC_Shocks!AZ401)</f>
        <v>552.362513977771</v>
      </c>
      <c r="BC404" s="0" t="n">
        <f aca="false">BB404*EXP((Inputs!$B$6-Inputs!$B$7-0.5*Inputs!$B$8^2)*$B$2+Inputs!$B$8*SQRT($B$2)*MC_Shocks!BA401)</f>
        <v>552.870605556114</v>
      </c>
      <c r="BD404" s="0" t="n">
        <f aca="false">BC404*EXP((Inputs!$B$6-Inputs!$B$7-0.5*Inputs!$B$8^2)*$B$2+Inputs!$B$8*SQRT($B$2)*MC_Shocks!BB401)</f>
        <v>560.688850483869</v>
      </c>
      <c r="BE404" s="0" t="n">
        <f aca="false">BD404*EXP((Inputs!$B$6-Inputs!$B$7-0.5*Inputs!$B$8^2)*$B$2+Inputs!$B$8*SQRT($B$2)*MC_Shocks!BC401)</f>
        <v>561.859912966395</v>
      </c>
      <c r="BF404" s="0" t="n">
        <f aca="false">BE404*EXP((Inputs!$B$6-Inputs!$B$7-0.5*Inputs!$B$8^2)*$B$2+Inputs!$B$8*SQRT($B$2)*MC_Shocks!BD401)</f>
        <v>566.26321048254</v>
      </c>
      <c r="BG404" s="0" t="n">
        <f aca="false">BF404*EXP((Inputs!$B$6-Inputs!$B$7-0.5*Inputs!$B$8^2)*$B$2+Inputs!$B$8*SQRT($B$2)*MC_Shocks!BE401)</f>
        <v>565.959223642615</v>
      </c>
      <c r="BH404" s="0" t="n">
        <f aca="false">BG404*EXP((Inputs!$B$6-Inputs!$B$7-0.5*Inputs!$B$8^2)*$B$2+Inputs!$B$8*SQRT($B$2)*MC_Shocks!BF401)</f>
        <v>559.609427676079</v>
      </c>
      <c r="BI404" s="0" t="n">
        <f aca="false">BH404*EXP((Inputs!$B$6-Inputs!$B$7-0.5*Inputs!$B$8^2)*$B$2+Inputs!$B$8*SQRT($B$2)*MC_Shocks!BG401)</f>
        <v>567.43840733028</v>
      </c>
      <c r="BJ404" s="0" t="n">
        <f aca="false">BI404*EXP((Inputs!$B$6-Inputs!$B$7-0.5*Inputs!$B$8^2)*$B$2+Inputs!$B$8*SQRT($B$2)*MC_Shocks!BH401)</f>
        <v>571.105909720683</v>
      </c>
      <c r="BK404" s="0" t="n">
        <f aca="false">BJ404*EXP((Inputs!$B$6-Inputs!$B$7-0.5*Inputs!$B$8^2)*$B$2+Inputs!$B$8*SQRT($B$2)*MC_Shocks!BI401)</f>
        <v>573.669526624594</v>
      </c>
      <c r="BL404" s="0" t="n">
        <f aca="false">BK404*EXP((Inputs!$B$6-Inputs!$B$7-0.5*Inputs!$B$8^2)*$B$2+Inputs!$B$8*SQRT($B$2)*MC_Shocks!BJ401)</f>
        <v>575.463202022684</v>
      </c>
      <c r="BM404" s="0" t="n">
        <f aca="false">BL404*EXP((Inputs!$B$6-Inputs!$B$7-0.5*Inputs!$B$8^2)*$B$2+Inputs!$B$8*SQRT($B$2)*MC_Shocks!BK401)</f>
        <v>572.148300816477</v>
      </c>
      <c r="BN404" s="0" t="n">
        <f aca="false">AVERAGE(C404:BM404)</f>
        <v>555.066322092146</v>
      </c>
      <c r="BO404" s="0" t="n">
        <f aca="false">MAX(B404:BM404)</f>
        <v>575.463202022684</v>
      </c>
      <c r="BP404" s="0" t="n">
        <f aca="false">MAX(BM404-Inputs!$B$4,0)</f>
        <v>0</v>
      </c>
      <c r="BQ404" s="0" t="n">
        <f aca="false">MAX(Inputs!$B$4-BM404,0)</f>
        <v>2.85169918352347</v>
      </c>
      <c r="BR404" s="0" t="n">
        <f aca="false">MAX(BN404-Inputs!$B$4,0)</f>
        <v>0</v>
      </c>
      <c r="BS404" s="0" t="n">
        <f aca="false">IF(BO404&gt;=Inputs!$B$9,0,MAX(BM404-Inputs!$B$4,0))</f>
        <v>0</v>
      </c>
    </row>
    <row r="405" customFormat="false" ht="15" hidden="false" customHeight="false" outlineLevel="0" collapsed="false">
      <c r="A405" s="0" t="n">
        <v>401</v>
      </c>
      <c r="B405" s="0" t="n">
        <f aca="false">Inputs!$B$3</f>
        <v>574.788024902344</v>
      </c>
      <c r="C405" s="0" t="n">
        <f aca="false">B405*EXP((Inputs!$B$6-Inputs!$B$7-0.5*Inputs!$B$8^2)*$B$2+Inputs!$B$8*SQRT($B$2)*MC_Shocks!A402)</f>
        <v>575.634188362984</v>
      </c>
      <c r="D405" s="0" t="n">
        <f aca="false">C405*EXP((Inputs!$B$6-Inputs!$B$7-0.5*Inputs!$B$8^2)*$B$2+Inputs!$B$8*SQRT($B$2)*MC_Shocks!B402)</f>
        <v>573.79268218193</v>
      </c>
      <c r="E405" s="0" t="n">
        <f aca="false">D405*EXP((Inputs!$B$6-Inputs!$B$7-0.5*Inputs!$B$8^2)*$B$2+Inputs!$B$8*SQRT($B$2)*MC_Shocks!C402)</f>
        <v>576.70260117874</v>
      </c>
      <c r="F405" s="0" t="n">
        <f aca="false">E405*EXP((Inputs!$B$6-Inputs!$B$7-0.5*Inputs!$B$8^2)*$B$2+Inputs!$B$8*SQRT($B$2)*MC_Shocks!D402)</f>
        <v>575.705967874341</v>
      </c>
      <c r="G405" s="0" t="n">
        <f aca="false">F405*EXP((Inputs!$B$6-Inputs!$B$7-0.5*Inputs!$B$8^2)*$B$2+Inputs!$B$8*SQRT($B$2)*MC_Shocks!E402)</f>
        <v>572.218635005252</v>
      </c>
      <c r="H405" s="0" t="n">
        <f aca="false">G405*EXP((Inputs!$B$6-Inputs!$B$7-0.5*Inputs!$B$8^2)*$B$2+Inputs!$B$8*SQRT($B$2)*MC_Shocks!F402)</f>
        <v>575.606794328186</v>
      </c>
      <c r="I405" s="0" t="n">
        <f aca="false">H405*EXP((Inputs!$B$6-Inputs!$B$7-0.5*Inputs!$B$8^2)*$B$2+Inputs!$B$8*SQRT($B$2)*MC_Shocks!G402)</f>
        <v>572.10390277315</v>
      </c>
      <c r="J405" s="0" t="n">
        <f aca="false">I405*EXP((Inputs!$B$6-Inputs!$B$7-0.5*Inputs!$B$8^2)*$B$2+Inputs!$B$8*SQRT($B$2)*MC_Shocks!H402)</f>
        <v>571.920204870371</v>
      </c>
      <c r="K405" s="0" t="n">
        <f aca="false">J405*EXP((Inputs!$B$6-Inputs!$B$7-0.5*Inputs!$B$8^2)*$B$2+Inputs!$B$8*SQRT($B$2)*MC_Shocks!I402)</f>
        <v>567.250050164501</v>
      </c>
      <c r="L405" s="0" t="n">
        <f aca="false">K405*EXP((Inputs!$B$6-Inputs!$B$7-0.5*Inputs!$B$8^2)*$B$2+Inputs!$B$8*SQRT($B$2)*MC_Shocks!J402)</f>
        <v>568.210754194955</v>
      </c>
      <c r="M405" s="0" t="n">
        <f aca="false">L405*EXP((Inputs!$B$6-Inputs!$B$7-0.5*Inputs!$B$8^2)*$B$2+Inputs!$B$8*SQRT($B$2)*MC_Shocks!K402)</f>
        <v>566.548292950073</v>
      </c>
      <c r="N405" s="0" t="n">
        <f aca="false">M405*EXP((Inputs!$B$6-Inputs!$B$7-0.5*Inputs!$B$8^2)*$B$2+Inputs!$B$8*SQRT($B$2)*MC_Shocks!L402)</f>
        <v>566.784284164012</v>
      </c>
      <c r="O405" s="0" t="n">
        <f aca="false">N405*EXP((Inputs!$B$6-Inputs!$B$7-0.5*Inputs!$B$8^2)*$B$2+Inputs!$B$8*SQRT($B$2)*MC_Shocks!M402)</f>
        <v>567.270553147079</v>
      </c>
      <c r="P405" s="0" t="n">
        <f aca="false">O405*EXP((Inputs!$B$6-Inputs!$B$7-0.5*Inputs!$B$8^2)*$B$2+Inputs!$B$8*SQRT($B$2)*MC_Shocks!N402)</f>
        <v>566.159929189727</v>
      </c>
      <c r="Q405" s="0" t="n">
        <f aca="false">P405*EXP((Inputs!$B$6-Inputs!$B$7-0.5*Inputs!$B$8^2)*$B$2+Inputs!$B$8*SQRT($B$2)*MC_Shocks!O402)</f>
        <v>563.807258985559</v>
      </c>
      <c r="R405" s="0" t="n">
        <f aca="false">Q405*EXP((Inputs!$B$6-Inputs!$B$7-0.5*Inputs!$B$8^2)*$B$2+Inputs!$B$8*SQRT($B$2)*MC_Shocks!P402)</f>
        <v>569.477646551519</v>
      </c>
      <c r="S405" s="0" t="n">
        <f aca="false">R405*EXP((Inputs!$B$6-Inputs!$B$7-0.5*Inputs!$B$8^2)*$B$2+Inputs!$B$8*SQRT($B$2)*MC_Shocks!Q402)</f>
        <v>563.090803010865</v>
      </c>
      <c r="T405" s="0" t="n">
        <f aca="false">S405*EXP((Inputs!$B$6-Inputs!$B$7-0.5*Inputs!$B$8^2)*$B$2+Inputs!$B$8*SQRT($B$2)*MC_Shocks!R402)</f>
        <v>571.513360777697</v>
      </c>
      <c r="U405" s="0" t="n">
        <f aca="false">T405*EXP((Inputs!$B$6-Inputs!$B$7-0.5*Inputs!$B$8^2)*$B$2+Inputs!$B$8*SQRT($B$2)*MC_Shocks!S402)</f>
        <v>574.680811862189</v>
      </c>
      <c r="V405" s="0" t="n">
        <f aca="false">U405*EXP((Inputs!$B$6-Inputs!$B$7-0.5*Inputs!$B$8^2)*$B$2+Inputs!$B$8*SQRT($B$2)*MC_Shocks!T402)</f>
        <v>575.164989234611</v>
      </c>
      <c r="W405" s="0" t="n">
        <f aca="false">V405*EXP((Inputs!$B$6-Inputs!$B$7-0.5*Inputs!$B$8^2)*$B$2+Inputs!$B$8*SQRT($B$2)*MC_Shocks!U402)</f>
        <v>573.340660695563</v>
      </c>
      <c r="X405" s="0" t="n">
        <f aca="false">W405*EXP((Inputs!$B$6-Inputs!$B$7-0.5*Inputs!$B$8^2)*$B$2+Inputs!$B$8*SQRT($B$2)*MC_Shocks!V402)</f>
        <v>566.269817453151</v>
      </c>
      <c r="Y405" s="0" t="n">
        <f aca="false">X405*EXP((Inputs!$B$6-Inputs!$B$7-0.5*Inputs!$B$8^2)*$B$2+Inputs!$B$8*SQRT($B$2)*MC_Shocks!W402)</f>
        <v>574.733672638837</v>
      </c>
      <c r="Z405" s="0" t="n">
        <f aca="false">Y405*EXP((Inputs!$B$6-Inputs!$B$7-0.5*Inputs!$B$8^2)*$B$2+Inputs!$B$8*SQRT($B$2)*MC_Shocks!X402)</f>
        <v>577.10752496421</v>
      </c>
      <c r="AA405" s="0" t="n">
        <f aca="false">Z405*EXP((Inputs!$B$6-Inputs!$B$7-0.5*Inputs!$B$8^2)*$B$2+Inputs!$B$8*SQRT($B$2)*MC_Shocks!Y402)</f>
        <v>586.982505232908</v>
      </c>
      <c r="AB405" s="0" t="n">
        <f aca="false">AA405*EXP((Inputs!$B$6-Inputs!$B$7-0.5*Inputs!$B$8^2)*$B$2+Inputs!$B$8*SQRT($B$2)*MC_Shocks!Z402)</f>
        <v>586.890633126402</v>
      </c>
      <c r="AC405" s="0" t="n">
        <f aca="false">AB405*EXP((Inputs!$B$6-Inputs!$B$7-0.5*Inputs!$B$8^2)*$B$2+Inputs!$B$8*SQRT($B$2)*MC_Shocks!AA402)</f>
        <v>585.682339576777</v>
      </c>
      <c r="AD405" s="0" t="n">
        <f aca="false">AC405*EXP((Inputs!$B$6-Inputs!$B$7-0.5*Inputs!$B$8^2)*$B$2+Inputs!$B$8*SQRT($B$2)*MC_Shocks!AB402)</f>
        <v>578.392189503105</v>
      </c>
      <c r="AE405" s="0" t="n">
        <f aca="false">AD405*EXP((Inputs!$B$6-Inputs!$B$7-0.5*Inputs!$B$8^2)*$B$2+Inputs!$B$8*SQRT($B$2)*MC_Shocks!AC402)</f>
        <v>577.89344703778</v>
      </c>
      <c r="AF405" s="0" t="n">
        <f aca="false">AE405*EXP((Inputs!$B$6-Inputs!$B$7-0.5*Inputs!$B$8^2)*$B$2+Inputs!$B$8*SQRT($B$2)*MC_Shocks!AD402)</f>
        <v>573.181041803486</v>
      </c>
      <c r="AG405" s="0" t="n">
        <f aca="false">AF405*EXP((Inputs!$B$6-Inputs!$B$7-0.5*Inputs!$B$8^2)*$B$2+Inputs!$B$8*SQRT($B$2)*MC_Shocks!AE402)</f>
        <v>570.586279085334</v>
      </c>
      <c r="AH405" s="0" t="n">
        <f aca="false">AG405*EXP((Inputs!$B$6-Inputs!$B$7-0.5*Inputs!$B$8^2)*$B$2+Inputs!$B$8*SQRT($B$2)*MC_Shocks!AF402)</f>
        <v>572.613819316887</v>
      </c>
      <c r="AI405" s="0" t="n">
        <f aca="false">AH405*EXP((Inputs!$B$6-Inputs!$B$7-0.5*Inputs!$B$8^2)*$B$2+Inputs!$B$8*SQRT($B$2)*MC_Shocks!AG402)</f>
        <v>579.104581170582</v>
      </c>
      <c r="AJ405" s="0" t="n">
        <f aca="false">AI405*EXP((Inputs!$B$6-Inputs!$B$7-0.5*Inputs!$B$8^2)*$B$2+Inputs!$B$8*SQRT($B$2)*MC_Shocks!AH402)</f>
        <v>577.897102957537</v>
      </c>
      <c r="AK405" s="0" t="n">
        <f aca="false">AJ405*EXP((Inputs!$B$6-Inputs!$B$7-0.5*Inputs!$B$8^2)*$B$2+Inputs!$B$8*SQRT($B$2)*MC_Shocks!AI402)</f>
        <v>584.833355967576</v>
      </c>
      <c r="AL405" s="0" t="n">
        <f aca="false">AK405*EXP((Inputs!$B$6-Inputs!$B$7-0.5*Inputs!$B$8^2)*$B$2+Inputs!$B$8*SQRT($B$2)*MC_Shocks!AJ402)</f>
        <v>578.909664537288</v>
      </c>
      <c r="AM405" s="0" t="n">
        <f aca="false">AL405*EXP((Inputs!$B$6-Inputs!$B$7-0.5*Inputs!$B$8^2)*$B$2+Inputs!$B$8*SQRT($B$2)*MC_Shocks!AK402)</f>
        <v>579.709088205129</v>
      </c>
      <c r="AN405" s="0" t="n">
        <f aca="false">AM405*EXP((Inputs!$B$6-Inputs!$B$7-0.5*Inputs!$B$8^2)*$B$2+Inputs!$B$8*SQRT($B$2)*MC_Shocks!AL402)</f>
        <v>574.292838366108</v>
      </c>
      <c r="AO405" s="0" t="n">
        <f aca="false">AN405*EXP((Inputs!$B$6-Inputs!$B$7-0.5*Inputs!$B$8^2)*$B$2+Inputs!$B$8*SQRT($B$2)*MC_Shocks!AM402)</f>
        <v>576.539173336217</v>
      </c>
      <c r="AP405" s="0" t="n">
        <f aca="false">AO405*EXP((Inputs!$B$6-Inputs!$B$7-0.5*Inputs!$B$8^2)*$B$2+Inputs!$B$8*SQRT($B$2)*MC_Shocks!AN402)</f>
        <v>575.365121160982</v>
      </c>
      <c r="AQ405" s="0" t="n">
        <f aca="false">AP405*EXP((Inputs!$B$6-Inputs!$B$7-0.5*Inputs!$B$8^2)*$B$2+Inputs!$B$8*SQRT($B$2)*MC_Shocks!AO402)</f>
        <v>574.464558297134</v>
      </c>
      <c r="AR405" s="0" t="n">
        <f aca="false">AQ405*EXP((Inputs!$B$6-Inputs!$B$7-0.5*Inputs!$B$8^2)*$B$2+Inputs!$B$8*SQRT($B$2)*MC_Shocks!AP402)</f>
        <v>574.724080106749</v>
      </c>
      <c r="AS405" s="0" t="n">
        <f aca="false">AR405*EXP((Inputs!$B$6-Inputs!$B$7-0.5*Inputs!$B$8^2)*$B$2+Inputs!$B$8*SQRT($B$2)*MC_Shocks!AQ402)</f>
        <v>576.754479428895</v>
      </c>
      <c r="AT405" s="0" t="n">
        <f aca="false">AS405*EXP((Inputs!$B$6-Inputs!$B$7-0.5*Inputs!$B$8^2)*$B$2+Inputs!$B$8*SQRT($B$2)*MC_Shocks!AR402)</f>
        <v>575.015877311433</v>
      </c>
      <c r="AU405" s="0" t="n">
        <f aca="false">AT405*EXP((Inputs!$B$6-Inputs!$B$7-0.5*Inputs!$B$8^2)*$B$2+Inputs!$B$8*SQRT($B$2)*MC_Shocks!AS402)</f>
        <v>579.31084446784</v>
      </c>
      <c r="AV405" s="0" t="n">
        <f aca="false">AU405*EXP((Inputs!$B$6-Inputs!$B$7-0.5*Inputs!$B$8^2)*$B$2+Inputs!$B$8*SQRT($B$2)*MC_Shocks!AT402)</f>
        <v>584.950909817115</v>
      </c>
      <c r="AW405" s="0" t="n">
        <f aca="false">AV405*EXP((Inputs!$B$6-Inputs!$B$7-0.5*Inputs!$B$8^2)*$B$2+Inputs!$B$8*SQRT($B$2)*MC_Shocks!AU402)</f>
        <v>579.266680335154</v>
      </c>
      <c r="AX405" s="0" t="n">
        <f aca="false">AW405*EXP((Inputs!$B$6-Inputs!$B$7-0.5*Inputs!$B$8^2)*$B$2+Inputs!$B$8*SQRT($B$2)*MC_Shocks!AV402)</f>
        <v>575.989074000297</v>
      </c>
      <c r="AY405" s="0" t="n">
        <f aca="false">AX405*EXP((Inputs!$B$6-Inputs!$B$7-0.5*Inputs!$B$8^2)*$B$2+Inputs!$B$8*SQRT($B$2)*MC_Shocks!AW402)</f>
        <v>575.742380126711</v>
      </c>
      <c r="AZ405" s="0" t="n">
        <f aca="false">AY405*EXP((Inputs!$B$6-Inputs!$B$7-0.5*Inputs!$B$8^2)*$B$2+Inputs!$B$8*SQRT($B$2)*MC_Shocks!AX402)</f>
        <v>568.240714505447</v>
      </c>
      <c r="BA405" s="0" t="n">
        <f aca="false">AZ405*EXP((Inputs!$B$6-Inputs!$B$7-0.5*Inputs!$B$8^2)*$B$2+Inputs!$B$8*SQRT($B$2)*MC_Shocks!AY402)</f>
        <v>569.502756574772</v>
      </c>
      <c r="BB405" s="0" t="n">
        <f aca="false">BA405*EXP((Inputs!$B$6-Inputs!$B$7-0.5*Inputs!$B$8^2)*$B$2+Inputs!$B$8*SQRT($B$2)*MC_Shocks!AZ402)</f>
        <v>563.611394909654</v>
      </c>
      <c r="BC405" s="0" t="n">
        <f aca="false">BB405*EXP((Inputs!$B$6-Inputs!$B$7-0.5*Inputs!$B$8^2)*$B$2+Inputs!$B$8*SQRT($B$2)*MC_Shocks!BA402)</f>
        <v>562.880023472868</v>
      </c>
      <c r="BD405" s="0" t="n">
        <f aca="false">BC405*EXP((Inputs!$B$6-Inputs!$B$7-0.5*Inputs!$B$8^2)*$B$2+Inputs!$B$8*SQRT($B$2)*MC_Shocks!BB402)</f>
        <v>567.528029134928</v>
      </c>
      <c r="BE405" s="0" t="n">
        <f aca="false">BD405*EXP((Inputs!$B$6-Inputs!$B$7-0.5*Inputs!$B$8^2)*$B$2+Inputs!$B$8*SQRT($B$2)*MC_Shocks!BC402)</f>
        <v>559.321272729932</v>
      </c>
      <c r="BF405" s="0" t="n">
        <f aca="false">BE405*EXP((Inputs!$B$6-Inputs!$B$7-0.5*Inputs!$B$8^2)*$B$2+Inputs!$B$8*SQRT($B$2)*MC_Shocks!BD402)</f>
        <v>554.994993447971</v>
      </c>
      <c r="BG405" s="0" t="n">
        <f aca="false">BF405*EXP((Inputs!$B$6-Inputs!$B$7-0.5*Inputs!$B$8^2)*$B$2+Inputs!$B$8*SQRT($B$2)*MC_Shocks!BE402)</f>
        <v>555.580479250151</v>
      </c>
      <c r="BH405" s="0" t="n">
        <f aca="false">BG405*EXP((Inputs!$B$6-Inputs!$B$7-0.5*Inputs!$B$8^2)*$B$2+Inputs!$B$8*SQRT($B$2)*MC_Shocks!BF402)</f>
        <v>552.43687982863</v>
      </c>
      <c r="BI405" s="0" t="n">
        <f aca="false">BH405*EXP((Inputs!$B$6-Inputs!$B$7-0.5*Inputs!$B$8^2)*$B$2+Inputs!$B$8*SQRT($B$2)*MC_Shocks!BG402)</f>
        <v>554.26120983105</v>
      </c>
      <c r="BJ405" s="0" t="n">
        <f aca="false">BI405*EXP((Inputs!$B$6-Inputs!$B$7-0.5*Inputs!$B$8^2)*$B$2+Inputs!$B$8*SQRT($B$2)*MC_Shocks!BH402)</f>
        <v>550.679403115838</v>
      </c>
      <c r="BK405" s="0" t="n">
        <f aca="false">BJ405*EXP((Inputs!$B$6-Inputs!$B$7-0.5*Inputs!$B$8^2)*$B$2+Inputs!$B$8*SQRT($B$2)*MC_Shocks!BI402)</f>
        <v>561.277510854065</v>
      </c>
      <c r="BL405" s="0" t="n">
        <f aca="false">BK405*EXP((Inputs!$B$6-Inputs!$B$7-0.5*Inputs!$B$8^2)*$B$2+Inputs!$B$8*SQRT($B$2)*MC_Shocks!BJ402)</f>
        <v>565.890064424178</v>
      </c>
      <c r="BM405" s="0" t="n">
        <f aca="false">BL405*EXP((Inputs!$B$6-Inputs!$B$7-0.5*Inputs!$B$8^2)*$B$2+Inputs!$B$8*SQRT($B$2)*MC_Shocks!BK402)</f>
        <v>561.563987169825</v>
      </c>
      <c r="BN405" s="0" t="n">
        <f aca="false">AVERAGE(C405:BM405)</f>
        <v>571.554859842607</v>
      </c>
      <c r="BO405" s="0" t="n">
        <f aca="false">MAX(B405:BM405)</f>
        <v>586.982505232908</v>
      </c>
      <c r="BP405" s="0" t="n">
        <f aca="false">MAX(BM405-Inputs!$B$4,0)</f>
        <v>0</v>
      </c>
      <c r="BQ405" s="0" t="n">
        <f aca="false">MAX(Inputs!$B$4-BM405,0)</f>
        <v>13.4360128301749</v>
      </c>
      <c r="BR405" s="0" t="n">
        <f aca="false">MAX(BN405-Inputs!$B$4,0)</f>
        <v>0</v>
      </c>
      <c r="BS405" s="0" t="n">
        <f aca="false">IF(BO405&gt;=Inputs!$B$9,0,MAX(BM405-Inputs!$B$4,0))</f>
        <v>0</v>
      </c>
    </row>
    <row r="406" customFormat="false" ht="15" hidden="false" customHeight="false" outlineLevel="0" collapsed="false">
      <c r="A406" s="0" t="n">
        <v>402</v>
      </c>
      <c r="B406" s="0" t="n">
        <f aca="false">Inputs!$B$3</f>
        <v>574.788024902344</v>
      </c>
      <c r="C406" s="0" t="n">
        <f aca="false">B406*EXP((Inputs!$B$6-Inputs!$B$7-0.5*Inputs!$B$8^2)*$B$2+Inputs!$B$8*SQRT($B$2)*MC_Shocks!A403)</f>
        <v>575.981853491069</v>
      </c>
      <c r="D406" s="0" t="n">
        <f aca="false">C406*EXP((Inputs!$B$6-Inputs!$B$7-0.5*Inputs!$B$8^2)*$B$2+Inputs!$B$8*SQRT($B$2)*MC_Shocks!B403)</f>
        <v>575.088567075435</v>
      </c>
      <c r="E406" s="0" t="n">
        <f aca="false">D406*EXP((Inputs!$B$6-Inputs!$B$7-0.5*Inputs!$B$8^2)*$B$2+Inputs!$B$8*SQRT($B$2)*MC_Shocks!C403)</f>
        <v>581.320584051109</v>
      </c>
      <c r="F406" s="0" t="n">
        <f aca="false">E406*EXP((Inputs!$B$6-Inputs!$B$7-0.5*Inputs!$B$8^2)*$B$2+Inputs!$B$8*SQRT($B$2)*MC_Shocks!D403)</f>
        <v>572.915167144983</v>
      </c>
      <c r="G406" s="0" t="n">
        <f aca="false">F406*EXP((Inputs!$B$6-Inputs!$B$7-0.5*Inputs!$B$8^2)*$B$2+Inputs!$B$8*SQRT($B$2)*MC_Shocks!E403)</f>
        <v>567.583319965935</v>
      </c>
      <c r="H406" s="0" t="n">
        <f aca="false">G406*EXP((Inputs!$B$6-Inputs!$B$7-0.5*Inputs!$B$8^2)*$B$2+Inputs!$B$8*SQRT($B$2)*MC_Shocks!F403)</f>
        <v>568.541274844977</v>
      </c>
      <c r="I406" s="0" t="n">
        <f aca="false">H406*EXP((Inputs!$B$6-Inputs!$B$7-0.5*Inputs!$B$8^2)*$B$2+Inputs!$B$8*SQRT($B$2)*MC_Shocks!G403)</f>
        <v>570.423277747162</v>
      </c>
      <c r="J406" s="0" t="n">
        <f aca="false">I406*EXP((Inputs!$B$6-Inputs!$B$7-0.5*Inputs!$B$8^2)*$B$2+Inputs!$B$8*SQRT($B$2)*MC_Shocks!H403)</f>
        <v>565.836515310629</v>
      </c>
      <c r="K406" s="0" t="n">
        <f aca="false">J406*EXP((Inputs!$B$6-Inputs!$B$7-0.5*Inputs!$B$8^2)*$B$2+Inputs!$B$8*SQRT($B$2)*MC_Shocks!I403)</f>
        <v>557.059836896981</v>
      </c>
      <c r="L406" s="0" t="n">
        <f aca="false">K406*EXP((Inputs!$B$6-Inputs!$B$7-0.5*Inputs!$B$8^2)*$B$2+Inputs!$B$8*SQRT($B$2)*MC_Shocks!J403)</f>
        <v>552.913099870498</v>
      </c>
      <c r="M406" s="0" t="n">
        <f aca="false">L406*EXP((Inputs!$B$6-Inputs!$B$7-0.5*Inputs!$B$8^2)*$B$2+Inputs!$B$8*SQRT($B$2)*MC_Shocks!K403)</f>
        <v>543.519914975751</v>
      </c>
      <c r="N406" s="0" t="n">
        <f aca="false">M406*EXP((Inputs!$B$6-Inputs!$B$7-0.5*Inputs!$B$8^2)*$B$2+Inputs!$B$8*SQRT($B$2)*MC_Shocks!L403)</f>
        <v>547.563070764739</v>
      </c>
      <c r="O406" s="0" t="n">
        <f aca="false">N406*EXP((Inputs!$B$6-Inputs!$B$7-0.5*Inputs!$B$8^2)*$B$2+Inputs!$B$8*SQRT($B$2)*MC_Shocks!M403)</f>
        <v>551.185903003696</v>
      </c>
      <c r="P406" s="0" t="n">
        <f aca="false">O406*EXP((Inputs!$B$6-Inputs!$B$7-0.5*Inputs!$B$8^2)*$B$2+Inputs!$B$8*SQRT($B$2)*MC_Shocks!N403)</f>
        <v>556.461672253725</v>
      </c>
      <c r="Q406" s="0" t="n">
        <f aca="false">P406*EXP((Inputs!$B$6-Inputs!$B$7-0.5*Inputs!$B$8^2)*$B$2+Inputs!$B$8*SQRT($B$2)*MC_Shocks!O403)</f>
        <v>554.56729066873</v>
      </c>
      <c r="R406" s="0" t="n">
        <f aca="false">Q406*EXP((Inputs!$B$6-Inputs!$B$7-0.5*Inputs!$B$8^2)*$B$2+Inputs!$B$8*SQRT($B$2)*MC_Shocks!P403)</f>
        <v>553.847525873224</v>
      </c>
      <c r="S406" s="0" t="n">
        <f aca="false">R406*EXP((Inputs!$B$6-Inputs!$B$7-0.5*Inputs!$B$8^2)*$B$2+Inputs!$B$8*SQRT($B$2)*MC_Shocks!Q403)</f>
        <v>554.567857246274</v>
      </c>
      <c r="T406" s="0" t="n">
        <f aca="false">S406*EXP((Inputs!$B$6-Inputs!$B$7-0.5*Inputs!$B$8^2)*$B$2+Inputs!$B$8*SQRT($B$2)*MC_Shocks!R403)</f>
        <v>551.071015418661</v>
      </c>
      <c r="U406" s="0" t="n">
        <f aca="false">T406*EXP((Inputs!$B$6-Inputs!$B$7-0.5*Inputs!$B$8^2)*$B$2+Inputs!$B$8*SQRT($B$2)*MC_Shocks!S403)</f>
        <v>545.761462507733</v>
      </c>
      <c r="V406" s="0" t="n">
        <f aca="false">U406*EXP((Inputs!$B$6-Inputs!$B$7-0.5*Inputs!$B$8^2)*$B$2+Inputs!$B$8*SQRT($B$2)*MC_Shocks!T403)</f>
        <v>552.459068513541</v>
      </c>
      <c r="W406" s="0" t="n">
        <f aca="false">V406*EXP((Inputs!$B$6-Inputs!$B$7-0.5*Inputs!$B$8^2)*$B$2+Inputs!$B$8*SQRT($B$2)*MC_Shocks!U403)</f>
        <v>555.133946697978</v>
      </c>
      <c r="X406" s="0" t="n">
        <f aca="false">W406*EXP((Inputs!$B$6-Inputs!$B$7-0.5*Inputs!$B$8^2)*$B$2+Inputs!$B$8*SQRT($B$2)*MC_Shocks!V403)</f>
        <v>551.585903873745</v>
      </c>
      <c r="Y406" s="0" t="n">
        <f aca="false">X406*EXP((Inputs!$B$6-Inputs!$B$7-0.5*Inputs!$B$8^2)*$B$2+Inputs!$B$8*SQRT($B$2)*MC_Shocks!W403)</f>
        <v>553.688620047739</v>
      </c>
      <c r="Z406" s="0" t="n">
        <f aca="false">Y406*EXP((Inputs!$B$6-Inputs!$B$7-0.5*Inputs!$B$8^2)*$B$2+Inputs!$B$8*SQRT($B$2)*MC_Shocks!X403)</f>
        <v>557.258338844176</v>
      </c>
      <c r="AA406" s="0" t="n">
        <f aca="false">Z406*EXP((Inputs!$B$6-Inputs!$B$7-0.5*Inputs!$B$8^2)*$B$2+Inputs!$B$8*SQRT($B$2)*MC_Shocks!Y403)</f>
        <v>552.82596785015</v>
      </c>
      <c r="AB406" s="0" t="n">
        <f aca="false">AA406*EXP((Inputs!$B$6-Inputs!$B$7-0.5*Inputs!$B$8^2)*$B$2+Inputs!$B$8*SQRT($B$2)*MC_Shocks!Z403)</f>
        <v>558.56284004704</v>
      </c>
      <c r="AC406" s="0" t="n">
        <f aca="false">AB406*EXP((Inputs!$B$6-Inputs!$B$7-0.5*Inputs!$B$8^2)*$B$2+Inputs!$B$8*SQRT($B$2)*MC_Shocks!AA403)</f>
        <v>559.953573873253</v>
      </c>
      <c r="AD406" s="0" t="n">
        <f aca="false">AC406*EXP((Inputs!$B$6-Inputs!$B$7-0.5*Inputs!$B$8^2)*$B$2+Inputs!$B$8*SQRT($B$2)*MC_Shocks!AB403)</f>
        <v>558.548293051658</v>
      </c>
      <c r="AE406" s="0" t="n">
        <f aca="false">AD406*EXP((Inputs!$B$6-Inputs!$B$7-0.5*Inputs!$B$8^2)*$B$2+Inputs!$B$8*SQRT($B$2)*MC_Shocks!AC403)</f>
        <v>561.149580943405</v>
      </c>
      <c r="AF406" s="0" t="n">
        <f aca="false">AE406*EXP((Inputs!$B$6-Inputs!$B$7-0.5*Inputs!$B$8^2)*$B$2+Inputs!$B$8*SQRT($B$2)*MC_Shocks!AD403)</f>
        <v>557.726716555325</v>
      </c>
      <c r="AG406" s="0" t="n">
        <f aca="false">AF406*EXP((Inputs!$B$6-Inputs!$B$7-0.5*Inputs!$B$8^2)*$B$2+Inputs!$B$8*SQRT($B$2)*MC_Shocks!AE403)</f>
        <v>560.302207097012</v>
      </c>
      <c r="AH406" s="0" t="n">
        <f aca="false">AG406*EXP((Inputs!$B$6-Inputs!$B$7-0.5*Inputs!$B$8^2)*$B$2+Inputs!$B$8*SQRT($B$2)*MC_Shocks!AF403)</f>
        <v>554.128216632874</v>
      </c>
      <c r="AI406" s="0" t="n">
        <f aca="false">AH406*EXP((Inputs!$B$6-Inputs!$B$7-0.5*Inputs!$B$8^2)*$B$2+Inputs!$B$8*SQRT($B$2)*MC_Shocks!AG403)</f>
        <v>554.73358203381</v>
      </c>
      <c r="AJ406" s="0" t="n">
        <f aca="false">AI406*EXP((Inputs!$B$6-Inputs!$B$7-0.5*Inputs!$B$8^2)*$B$2+Inputs!$B$8*SQRT($B$2)*MC_Shocks!AH403)</f>
        <v>551.839439798581</v>
      </c>
      <c r="AK406" s="0" t="n">
        <f aca="false">AJ406*EXP((Inputs!$B$6-Inputs!$B$7-0.5*Inputs!$B$8^2)*$B$2+Inputs!$B$8*SQRT($B$2)*MC_Shocks!AI403)</f>
        <v>548.634949313323</v>
      </c>
      <c r="AL406" s="0" t="n">
        <f aca="false">AK406*EXP((Inputs!$B$6-Inputs!$B$7-0.5*Inputs!$B$8^2)*$B$2+Inputs!$B$8*SQRT($B$2)*MC_Shocks!AJ403)</f>
        <v>551.425013352765</v>
      </c>
      <c r="AM406" s="0" t="n">
        <f aca="false">AL406*EXP((Inputs!$B$6-Inputs!$B$7-0.5*Inputs!$B$8^2)*$B$2+Inputs!$B$8*SQRT($B$2)*MC_Shocks!AK403)</f>
        <v>560.534289514577</v>
      </c>
      <c r="AN406" s="0" t="n">
        <f aca="false">AM406*EXP((Inputs!$B$6-Inputs!$B$7-0.5*Inputs!$B$8^2)*$B$2+Inputs!$B$8*SQRT($B$2)*MC_Shocks!AL403)</f>
        <v>558.985136684056</v>
      </c>
      <c r="AO406" s="0" t="n">
        <f aca="false">AN406*EXP((Inputs!$B$6-Inputs!$B$7-0.5*Inputs!$B$8^2)*$B$2+Inputs!$B$8*SQRT($B$2)*MC_Shocks!AM403)</f>
        <v>558.717372654961</v>
      </c>
      <c r="AP406" s="0" t="n">
        <f aca="false">AO406*EXP((Inputs!$B$6-Inputs!$B$7-0.5*Inputs!$B$8^2)*$B$2+Inputs!$B$8*SQRT($B$2)*MC_Shocks!AN403)</f>
        <v>556.311690884016</v>
      </c>
      <c r="AQ406" s="0" t="n">
        <f aca="false">AP406*EXP((Inputs!$B$6-Inputs!$B$7-0.5*Inputs!$B$8^2)*$B$2+Inputs!$B$8*SQRT($B$2)*MC_Shocks!AO403)</f>
        <v>557.364872955398</v>
      </c>
      <c r="AR406" s="0" t="n">
        <f aca="false">AQ406*EXP((Inputs!$B$6-Inputs!$B$7-0.5*Inputs!$B$8^2)*$B$2+Inputs!$B$8*SQRT($B$2)*MC_Shocks!AP403)</f>
        <v>559.324042382037</v>
      </c>
      <c r="AS406" s="0" t="n">
        <f aca="false">AR406*EXP((Inputs!$B$6-Inputs!$B$7-0.5*Inputs!$B$8^2)*$B$2+Inputs!$B$8*SQRT($B$2)*MC_Shocks!AQ403)</f>
        <v>550.534804253773</v>
      </c>
      <c r="AT406" s="0" t="n">
        <f aca="false">AS406*EXP((Inputs!$B$6-Inputs!$B$7-0.5*Inputs!$B$8^2)*$B$2+Inputs!$B$8*SQRT($B$2)*MC_Shocks!AR403)</f>
        <v>557.055364239581</v>
      </c>
      <c r="AU406" s="0" t="n">
        <f aca="false">AT406*EXP((Inputs!$B$6-Inputs!$B$7-0.5*Inputs!$B$8^2)*$B$2+Inputs!$B$8*SQRT($B$2)*MC_Shocks!AS403)</f>
        <v>553.873631861514</v>
      </c>
      <c r="AV406" s="0" t="n">
        <f aca="false">AU406*EXP((Inputs!$B$6-Inputs!$B$7-0.5*Inputs!$B$8^2)*$B$2+Inputs!$B$8*SQRT($B$2)*MC_Shocks!AT403)</f>
        <v>556.456600544542</v>
      </c>
      <c r="AW406" s="0" t="n">
        <f aca="false">AV406*EXP((Inputs!$B$6-Inputs!$B$7-0.5*Inputs!$B$8^2)*$B$2+Inputs!$B$8*SQRT($B$2)*MC_Shocks!AU403)</f>
        <v>557.993452041748</v>
      </c>
      <c r="AX406" s="0" t="n">
        <f aca="false">AW406*EXP((Inputs!$B$6-Inputs!$B$7-0.5*Inputs!$B$8^2)*$B$2+Inputs!$B$8*SQRT($B$2)*MC_Shocks!AV403)</f>
        <v>559.451656802511</v>
      </c>
      <c r="AY406" s="0" t="n">
        <f aca="false">AX406*EXP((Inputs!$B$6-Inputs!$B$7-0.5*Inputs!$B$8^2)*$B$2+Inputs!$B$8*SQRT($B$2)*MC_Shocks!AW403)</f>
        <v>563.081884202695</v>
      </c>
      <c r="AZ406" s="0" t="n">
        <f aca="false">AY406*EXP((Inputs!$B$6-Inputs!$B$7-0.5*Inputs!$B$8^2)*$B$2+Inputs!$B$8*SQRT($B$2)*MC_Shocks!AX403)</f>
        <v>560.588928153622</v>
      </c>
      <c r="BA406" s="0" t="n">
        <f aca="false">AZ406*EXP((Inputs!$B$6-Inputs!$B$7-0.5*Inputs!$B$8^2)*$B$2+Inputs!$B$8*SQRT($B$2)*MC_Shocks!AY403)</f>
        <v>554.490844217258</v>
      </c>
      <c r="BB406" s="0" t="n">
        <f aca="false">BA406*EXP((Inputs!$B$6-Inputs!$B$7-0.5*Inputs!$B$8^2)*$B$2+Inputs!$B$8*SQRT($B$2)*MC_Shocks!AZ403)</f>
        <v>552.47933089835</v>
      </c>
      <c r="BC406" s="0" t="n">
        <f aca="false">BB406*EXP((Inputs!$B$6-Inputs!$B$7-0.5*Inputs!$B$8^2)*$B$2+Inputs!$B$8*SQRT($B$2)*MC_Shocks!BA403)</f>
        <v>552.078488194365</v>
      </c>
      <c r="BD406" s="0" t="n">
        <f aca="false">BC406*EXP((Inputs!$B$6-Inputs!$B$7-0.5*Inputs!$B$8^2)*$B$2+Inputs!$B$8*SQRT($B$2)*MC_Shocks!BB403)</f>
        <v>556.468155708846</v>
      </c>
      <c r="BE406" s="0" t="n">
        <f aca="false">BD406*EXP((Inputs!$B$6-Inputs!$B$7-0.5*Inputs!$B$8^2)*$B$2+Inputs!$B$8*SQRT($B$2)*MC_Shocks!BC403)</f>
        <v>554.243610190586</v>
      </c>
      <c r="BF406" s="0" t="n">
        <f aca="false">BE406*EXP((Inputs!$B$6-Inputs!$B$7-0.5*Inputs!$B$8^2)*$B$2+Inputs!$B$8*SQRT($B$2)*MC_Shocks!BD403)</f>
        <v>544.894615497706</v>
      </c>
      <c r="BG406" s="0" t="n">
        <f aca="false">BF406*EXP((Inputs!$B$6-Inputs!$B$7-0.5*Inputs!$B$8^2)*$B$2+Inputs!$B$8*SQRT($B$2)*MC_Shocks!BE403)</f>
        <v>546.594260579529</v>
      </c>
      <c r="BH406" s="0" t="n">
        <f aca="false">BG406*EXP((Inputs!$B$6-Inputs!$B$7-0.5*Inputs!$B$8^2)*$B$2+Inputs!$B$8*SQRT($B$2)*MC_Shocks!BF403)</f>
        <v>548.278716278223</v>
      </c>
      <c r="BI406" s="0" t="n">
        <f aca="false">BH406*EXP((Inputs!$B$6-Inputs!$B$7-0.5*Inputs!$B$8^2)*$B$2+Inputs!$B$8*SQRT($B$2)*MC_Shocks!BG403)</f>
        <v>550.776549111345</v>
      </c>
      <c r="BJ406" s="0" t="n">
        <f aca="false">BI406*EXP((Inputs!$B$6-Inputs!$B$7-0.5*Inputs!$B$8^2)*$B$2+Inputs!$B$8*SQRT($B$2)*MC_Shocks!BH403)</f>
        <v>552.971255871674</v>
      </c>
      <c r="BK406" s="0" t="n">
        <f aca="false">BJ406*EXP((Inputs!$B$6-Inputs!$B$7-0.5*Inputs!$B$8^2)*$B$2+Inputs!$B$8*SQRT($B$2)*MC_Shocks!BI403)</f>
        <v>565.199464634391</v>
      </c>
      <c r="BL406" s="0" t="n">
        <f aca="false">BK406*EXP((Inputs!$B$6-Inputs!$B$7-0.5*Inputs!$B$8^2)*$B$2+Inputs!$B$8*SQRT($B$2)*MC_Shocks!BJ403)</f>
        <v>563.439465274409</v>
      </c>
      <c r="BM406" s="0" t="n">
        <f aca="false">BL406*EXP((Inputs!$B$6-Inputs!$B$7-0.5*Inputs!$B$8^2)*$B$2+Inputs!$B$8*SQRT($B$2)*MC_Shocks!BK403)</f>
        <v>567.285078620701</v>
      </c>
      <c r="BN406" s="0" t="n">
        <f aca="false">AVERAGE(C406:BM406)</f>
        <v>557.232365553811</v>
      </c>
      <c r="BO406" s="0" t="n">
        <f aca="false">MAX(B406:BM406)</f>
        <v>581.320584051109</v>
      </c>
      <c r="BP406" s="0" t="n">
        <f aca="false">MAX(BM406-Inputs!$B$4,0)</f>
        <v>0</v>
      </c>
      <c r="BQ406" s="0" t="n">
        <f aca="false">MAX(Inputs!$B$4-BM406,0)</f>
        <v>7.71492137929874</v>
      </c>
      <c r="BR406" s="0" t="n">
        <f aca="false">MAX(BN406-Inputs!$B$4,0)</f>
        <v>0</v>
      </c>
      <c r="BS406" s="0" t="n">
        <f aca="false">IF(BO406&gt;=Inputs!$B$9,0,MAX(BM406-Inputs!$B$4,0))</f>
        <v>0</v>
      </c>
    </row>
    <row r="407" customFormat="false" ht="15" hidden="false" customHeight="false" outlineLevel="0" collapsed="false">
      <c r="A407" s="0" t="n">
        <v>403</v>
      </c>
      <c r="B407" s="0" t="n">
        <f aca="false">Inputs!$B$3</f>
        <v>574.788024902344</v>
      </c>
      <c r="C407" s="0" t="n">
        <f aca="false">B407*EXP((Inputs!$B$6-Inputs!$B$7-0.5*Inputs!$B$8^2)*$B$2+Inputs!$B$8*SQRT($B$2)*MC_Shocks!A404)</f>
        <v>582.232471002592</v>
      </c>
      <c r="D407" s="0" t="n">
        <f aca="false">C407*EXP((Inputs!$B$6-Inputs!$B$7-0.5*Inputs!$B$8^2)*$B$2+Inputs!$B$8*SQRT($B$2)*MC_Shocks!B404)</f>
        <v>578.818585084217</v>
      </c>
      <c r="E407" s="0" t="n">
        <f aca="false">D407*EXP((Inputs!$B$6-Inputs!$B$7-0.5*Inputs!$B$8^2)*$B$2+Inputs!$B$8*SQRT($B$2)*MC_Shocks!C404)</f>
        <v>583.863391330109</v>
      </c>
      <c r="F407" s="0" t="n">
        <f aca="false">E407*EXP((Inputs!$B$6-Inputs!$B$7-0.5*Inputs!$B$8^2)*$B$2+Inputs!$B$8*SQRT($B$2)*MC_Shocks!D404)</f>
        <v>585.489361314353</v>
      </c>
      <c r="G407" s="0" t="n">
        <f aca="false">F407*EXP((Inputs!$B$6-Inputs!$B$7-0.5*Inputs!$B$8^2)*$B$2+Inputs!$B$8*SQRT($B$2)*MC_Shocks!E404)</f>
        <v>578.772285001347</v>
      </c>
      <c r="H407" s="0" t="n">
        <f aca="false">G407*EXP((Inputs!$B$6-Inputs!$B$7-0.5*Inputs!$B$8^2)*$B$2+Inputs!$B$8*SQRT($B$2)*MC_Shocks!F404)</f>
        <v>585.334039356655</v>
      </c>
      <c r="I407" s="0" t="n">
        <f aca="false">H407*EXP((Inputs!$B$6-Inputs!$B$7-0.5*Inputs!$B$8^2)*$B$2+Inputs!$B$8*SQRT($B$2)*MC_Shocks!G404)</f>
        <v>592.549883737206</v>
      </c>
      <c r="J407" s="0" t="n">
        <f aca="false">I407*EXP((Inputs!$B$6-Inputs!$B$7-0.5*Inputs!$B$8^2)*$B$2+Inputs!$B$8*SQRT($B$2)*MC_Shocks!H404)</f>
        <v>591.341091350871</v>
      </c>
      <c r="K407" s="0" t="n">
        <f aca="false">J407*EXP((Inputs!$B$6-Inputs!$B$7-0.5*Inputs!$B$8^2)*$B$2+Inputs!$B$8*SQRT($B$2)*MC_Shocks!I404)</f>
        <v>586.028535015945</v>
      </c>
      <c r="L407" s="0" t="n">
        <f aca="false">K407*EXP((Inputs!$B$6-Inputs!$B$7-0.5*Inputs!$B$8^2)*$B$2+Inputs!$B$8*SQRT($B$2)*MC_Shocks!J404)</f>
        <v>593.449428857344</v>
      </c>
      <c r="M407" s="0" t="n">
        <f aca="false">L407*EXP((Inputs!$B$6-Inputs!$B$7-0.5*Inputs!$B$8^2)*$B$2+Inputs!$B$8*SQRT($B$2)*MC_Shocks!K404)</f>
        <v>591.589003557238</v>
      </c>
      <c r="N407" s="0" t="n">
        <f aca="false">M407*EXP((Inputs!$B$6-Inputs!$B$7-0.5*Inputs!$B$8^2)*$B$2+Inputs!$B$8*SQRT($B$2)*MC_Shocks!L404)</f>
        <v>588.924165487451</v>
      </c>
      <c r="O407" s="0" t="n">
        <f aca="false">N407*EXP((Inputs!$B$6-Inputs!$B$7-0.5*Inputs!$B$8^2)*$B$2+Inputs!$B$8*SQRT($B$2)*MC_Shocks!M404)</f>
        <v>598.679856253018</v>
      </c>
      <c r="P407" s="0" t="n">
        <f aca="false">O407*EXP((Inputs!$B$6-Inputs!$B$7-0.5*Inputs!$B$8^2)*$B$2+Inputs!$B$8*SQRT($B$2)*MC_Shocks!N404)</f>
        <v>594.955634745863</v>
      </c>
      <c r="Q407" s="0" t="n">
        <f aca="false">P407*EXP((Inputs!$B$6-Inputs!$B$7-0.5*Inputs!$B$8^2)*$B$2+Inputs!$B$8*SQRT($B$2)*MC_Shocks!O404)</f>
        <v>590.888352552216</v>
      </c>
      <c r="R407" s="0" t="n">
        <f aca="false">Q407*EXP((Inputs!$B$6-Inputs!$B$7-0.5*Inputs!$B$8^2)*$B$2+Inputs!$B$8*SQRT($B$2)*MC_Shocks!P404)</f>
        <v>592.407532353399</v>
      </c>
      <c r="S407" s="0" t="n">
        <f aca="false">R407*EXP((Inputs!$B$6-Inputs!$B$7-0.5*Inputs!$B$8^2)*$B$2+Inputs!$B$8*SQRT($B$2)*MC_Shocks!Q404)</f>
        <v>586.606542760066</v>
      </c>
      <c r="T407" s="0" t="n">
        <f aca="false">S407*EXP((Inputs!$B$6-Inputs!$B$7-0.5*Inputs!$B$8^2)*$B$2+Inputs!$B$8*SQRT($B$2)*MC_Shocks!R404)</f>
        <v>581.396623264088</v>
      </c>
      <c r="U407" s="0" t="n">
        <f aca="false">T407*EXP((Inputs!$B$6-Inputs!$B$7-0.5*Inputs!$B$8^2)*$B$2+Inputs!$B$8*SQRT($B$2)*MC_Shocks!S404)</f>
        <v>580.976017135347</v>
      </c>
      <c r="V407" s="0" t="n">
        <f aca="false">U407*EXP((Inputs!$B$6-Inputs!$B$7-0.5*Inputs!$B$8^2)*$B$2+Inputs!$B$8*SQRT($B$2)*MC_Shocks!T404)</f>
        <v>583.115397283866</v>
      </c>
      <c r="W407" s="0" t="n">
        <f aca="false">V407*EXP((Inputs!$B$6-Inputs!$B$7-0.5*Inputs!$B$8^2)*$B$2+Inputs!$B$8*SQRT($B$2)*MC_Shocks!U404)</f>
        <v>587.688377522259</v>
      </c>
      <c r="X407" s="0" t="n">
        <f aca="false">W407*EXP((Inputs!$B$6-Inputs!$B$7-0.5*Inputs!$B$8^2)*$B$2+Inputs!$B$8*SQRT($B$2)*MC_Shocks!V404)</f>
        <v>587.91898323079</v>
      </c>
      <c r="Y407" s="0" t="n">
        <f aca="false">X407*EXP((Inputs!$B$6-Inputs!$B$7-0.5*Inputs!$B$8^2)*$B$2+Inputs!$B$8*SQRT($B$2)*MC_Shocks!W404)</f>
        <v>585.322868658883</v>
      </c>
      <c r="Z407" s="0" t="n">
        <f aca="false">Y407*EXP((Inputs!$B$6-Inputs!$B$7-0.5*Inputs!$B$8^2)*$B$2+Inputs!$B$8*SQRT($B$2)*MC_Shocks!X404)</f>
        <v>586.885427314736</v>
      </c>
      <c r="AA407" s="0" t="n">
        <f aca="false">Z407*EXP((Inputs!$B$6-Inputs!$B$7-0.5*Inputs!$B$8^2)*$B$2+Inputs!$B$8*SQRT($B$2)*MC_Shocks!Y404)</f>
        <v>597.262451936754</v>
      </c>
      <c r="AB407" s="0" t="n">
        <f aca="false">AA407*EXP((Inputs!$B$6-Inputs!$B$7-0.5*Inputs!$B$8^2)*$B$2+Inputs!$B$8*SQRT($B$2)*MC_Shocks!Z404)</f>
        <v>591.337135894521</v>
      </c>
      <c r="AC407" s="0" t="n">
        <f aca="false">AB407*EXP((Inputs!$B$6-Inputs!$B$7-0.5*Inputs!$B$8^2)*$B$2+Inputs!$B$8*SQRT($B$2)*MC_Shocks!AA404)</f>
        <v>590.501159358937</v>
      </c>
      <c r="AD407" s="0" t="n">
        <f aca="false">AC407*EXP((Inputs!$B$6-Inputs!$B$7-0.5*Inputs!$B$8^2)*$B$2+Inputs!$B$8*SQRT($B$2)*MC_Shocks!AB404)</f>
        <v>592.338032649587</v>
      </c>
      <c r="AE407" s="0" t="n">
        <f aca="false">AD407*EXP((Inputs!$B$6-Inputs!$B$7-0.5*Inputs!$B$8^2)*$B$2+Inputs!$B$8*SQRT($B$2)*MC_Shocks!AC404)</f>
        <v>588.379411044376</v>
      </c>
      <c r="AF407" s="0" t="n">
        <f aca="false">AE407*EXP((Inputs!$B$6-Inputs!$B$7-0.5*Inputs!$B$8^2)*$B$2+Inputs!$B$8*SQRT($B$2)*MC_Shocks!AD404)</f>
        <v>581.360720654021</v>
      </c>
      <c r="AG407" s="0" t="n">
        <f aca="false">AF407*EXP((Inputs!$B$6-Inputs!$B$7-0.5*Inputs!$B$8^2)*$B$2+Inputs!$B$8*SQRT($B$2)*MC_Shocks!AE404)</f>
        <v>594.48364710289</v>
      </c>
      <c r="AH407" s="0" t="n">
        <f aca="false">AG407*EXP((Inputs!$B$6-Inputs!$B$7-0.5*Inputs!$B$8^2)*$B$2+Inputs!$B$8*SQRT($B$2)*MC_Shocks!AF404)</f>
        <v>592.49506265465</v>
      </c>
      <c r="AI407" s="0" t="n">
        <f aca="false">AH407*EXP((Inputs!$B$6-Inputs!$B$7-0.5*Inputs!$B$8^2)*$B$2+Inputs!$B$8*SQRT($B$2)*MC_Shocks!AG404)</f>
        <v>599.295273145898</v>
      </c>
      <c r="AJ407" s="0" t="n">
        <f aca="false">AI407*EXP((Inputs!$B$6-Inputs!$B$7-0.5*Inputs!$B$8^2)*$B$2+Inputs!$B$8*SQRT($B$2)*MC_Shocks!AH404)</f>
        <v>596.983409772817</v>
      </c>
      <c r="AK407" s="0" t="n">
        <f aca="false">AJ407*EXP((Inputs!$B$6-Inputs!$B$7-0.5*Inputs!$B$8^2)*$B$2+Inputs!$B$8*SQRT($B$2)*MC_Shocks!AI404)</f>
        <v>596.434131160361</v>
      </c>
      <c r="AL407" s="0" t="n">
        <f aca="false">AK407*EXP((Inputs!$B$6-Inputs!$B$7-0.5*Inputs!$B$8^2)*$B$2+Inputs!$B$8*SQRT($B$2)*MC_Shocks!AJ404)</f>
        <v>593.489750242287</v>
      </c>
      <c r="AM407" s="0" t="n">
        <f aca="false">AL407*EXP((Inputs!$B$6-Inputs!$B$7-0.5*Inputs!$B$8^2)*$B$2+Inputs!$B$8*SQRT($B$2)*MC_Shocks!AK404)</f>
        <v>595.901141559406</v>
      </c>
      <c r="AN407" s="0" t="n">
        <f aca="false">AM407*EXP((Inputs!$B$6-Inputs!$B$7-0.5*Inputs!$B$8^2)*$B$2+Inputs!$B$8*SQRT($B$2)*MC_Shocks!AL404)</f>
        <v>604.879613252915</v>
      </c>
      <c r="AO407" s="0" t="n">
        <f aca="false">AN407*EXP((Inputs!$B$6-Inputs!$B$7-0.5*Inputs!$B$8^2)*$B$2+Inputs!$B$8*SQRT($B$2)*MC_Shocks!AM404)</f>
        <v>607.10182782263</v>
      </c>
      <c r="AP407" s="0" t="n">
        <f aca="false">AO407*EXP((Inputs!$B$6-Inputs!$B$7-0.5*Inputs!$B$8^2)*$B$2+Inputs!$B$8*SQRT($B$2)*MC_Shocks!AN404)</f>
        <v>605.202646099121</v>
      </c>
      <c r="AQ407" s="0" t="n">
        <f aca="false">AP407*EXP((Inputs!$B$6-Inputs!$B$7-0.5*Inputs!$B$8^2)*$B$2+Inputs!$B$8*SQRT($B$2)*MC_Shocks!AO404)</f>
        <v>600.40391126423</v>
      </c>
      <c r="AR407" s="0" t="n">
        <f aca="false">AQ407*EXP((Inputs!$B$6-Inputs!$B$7-0.5*Inputs!$B$8^2)*$B$2+Inputs!$B$8*SQRT($B$2)*MC_Shocks!AP404)</f>
        <v>606.068510838222</v>
      </c>
      <c r="AS407" s="0" t="n">
        <f aca="false">AR407*EXP((Inputs!$B$6-Inputs!$B$7-0.5*Inputs!$B$8^2)*$B$2+Inputs!$B$8*SQRT($B$2)*MC_Shocks!AQ404)</f>
        <v>601.2072585798</v>
      </c>
      <c r="AT407" s="0" t="n">
        <f aca="false">AS407*EXP((Inputs!$B$6-Inputs!$B$7-0.5*Inputs!$B$8^2)*$B$2+Inputs!$B$8*SQRT($B$2)*MC_Shocks!AR404)</f>
        <v>604.362150153889</v>
      </c>
      <c r="AU407" s="0" t="n">
        <f aca="false">AT407*EXP((Inputs!$B$6-Inputs!$B$7-0.5*Inputs!$B$8^2)*$B$2+Inputs!$B$8*SQRT($B$2)*MC_Shocks!AS404)</f>
        <v>602.683770146877</v>
      </c>
      <c r="AV407" s="0" t="n">
        <f aca="false">AU407*EXP((Inputs!$B$6-Inputs!$B$7-0.5*Inputs!$B$8^2)*$B$2+Inputs!$B$8*SQRT($B$2)*MC_Shocks!AT404)</f>
        <v>605.183627252014</v>
      </c>
      <c r="AW407" s="0" t="n">
        <f aca="false">AV407*EXP((Inputs!$B$6-Inputs!$B$7-0.5*Inputs!$B$8^2)*$B$2+Inputs!$B$8*SQRT($B$2)*MC_Shocks!AU404)</f>
        <v>604.366682119612</v>
      </c>
      <c r="AX407" s="0" t="n">
        <f aca="false">AW407*EXP((Inputs!$B$6-Inputs!$B$7-0.5*Inputs!$B$8^2)*$B$2+Inputs!$B$8*SQRT($B$2)*MC_Shocks!AV404)</f>
        <v>600.162349174785</v>
      </c>
      <c r="AY407" s="0" t="n">
        <f aca="false">AX407*EXP((Inputs!$B$6-Inputs!$B$7-0.5*Inputs!$B$8^2)*$B$2+Inputs!$B$8*SQRT($B$2)*MC_Shocks!AW404)</f>
        <v>606.089935265941</v>
      </c>
      <c r="AZ407" s="0" t="n">
        <f aca="false">AY407*EXP((Inputs!$B$6-Inputs!$B$7-0.5*Inputs!$B$8^2)*$B$2+Inputs!$B$8*SQRT($B$2)*MC_Shocks!AX404)</f>
        <v>609.425297451201</v>
      </c>
      <c r="BA407" s="0" t="n">
        <f aca="false">AZ407*EXP((Inputs!$B$6-Inputs!$B$7-0.5*Inputs!$B$8^2)*$B$2+Inputs!$B$8*SQRT($B$2)*MC_Shocks!AY404)</f>
        <v>608.589146943713</v>
      </c>
      <c r="BB407" s="0" t="n">
        <f aca="false">BA407*EXP((Inputs!$B$6-Inputs!$B$7-0.5*Inputs!$B$8^2)*$B$2+Inputs!$B$8*SQRT($B$2)*MC_Shocks!AZ404)</f>
        <v>597.160584342469</v>
      </c>
      <c r="BC407" s="0" t="n">
        <f aca="false">BB407*EXP((Inputs!$B$6-Inputs!$B$7-0.5*Inputs!$B$8^2)*$B$2+Inputs!$B$8*SQRT($B$2)*MC_Shocks!BA404)</f>
        <v>601.320482248484</v>
      </c>
      <c r="BD407" s="0" t="n">
        <f aca="false">BC407*EXP((Inputs!$B$6-Inputs!$B$7-0.5*Inputs!$B$8^2)*$B$2+Inputs!$B$8*SQRT($B$2)*MC_Shocks!BB404)</f>
        <v>591.72267216655</v>
      </c>
      <c r="BE407" s="0" t="n">
        <f aca="false">BD407*EXP((Inputs!$B$6-Inputs!$B$7-0.5*Inputs!$B$8^2)*$B$2+Inputs!$B$8*SQRT($B$2)*MC_Shocks!BC404)</f>
        <v>582.443032167376</v>
      </c>
      <c r="BF407" s="0" t="n">
        <f aca="false">BE407*EXP((Inputs!$B$6-Inputs!$B$7-0.5*Inputs!$B$8^2)*$B$2+Inputs!$B$8*SQRT($B$2)*MC_Shocks!BD404)</f>
        <v>582.947817264989</v>
      </c>
      <c r="BG407" s="0" t="n">
        <f aca="false">BF407*EXP((Inputs!$B$6-Inputs!$B$7-0.5*Inputs!$B$8^2)*$B$2+Inputs!$B$8*SQRT($B$2)*MC_Shocks!BE404)</f>
        <v>584.383377139904</v>
      </c>
      <c r="BH407" s="0" t="n">
        <f aca="false">BG407*EXP((Inputs!$B$6-Inputs!$B$7-0.5*Inputs!$B$8^2)*$B$2+Inputs!$B$8*SQRT($B$2)*MC_Shocks!BF404)</f>
        <v>587.655968501744</v>
      </c>
      <c r="BI407" s="0" t="n">
        <f aca="false">BH407*EXP((Inputs!$B$6-Inputs!$B$7-0.5*Inputs!$B$8^2)*$B$2+Inputs!$B$8*SQRT($B$2)*MC_Shocks!BG404)</f>
        <v>588.029469484571</v>
      </c>
      <c r="BJ407" s="0" t="n">
        <f aca="false">BI407*EXP((Inputs!$B$6-Inputs!$B$7-0.5*Inputs!$B$8^2)*$B$2+Inputs!$B$8*SQRT($B$2)*MC_Shocks!BH404)</f>
        <v>594.684398955929</v>
      </c>
      <c r="BK407" s="0" t="n">
        <f aca="false">BJ407*EXP((Inputs!$B$6-Inputs!$B$7-0.5*Inputs!$B$8^2)*$B$2+Inputs!$B$8*SQRT($B$2)*MC_Shocks!BI404)</f>
        <v>595.100305354224</v>
      </c>
      <c r="BL407" s="0" t="n">
        <f aca="false">BK407*EXP((Inputs!$B$6-Inputs!$B$7-0.5*Inputs!$B$8^2)*$B$2+Inputs!$B$8*SQRT($B$2)*MC_Shocks!BJ404)</f>
        <v>588.130937937172</v>
      </c>
      <c r="BM407" s="0" t="n">
        <f aca="false">BL407*EXP((Inputs!$B$6-Inputs!$B$7-0.5*Inputs!$B$8^2)*$B$2+Inputs!$B$8*SQRT($B$2)*MC_Shocks!BK404)</f>
        <v>591.044699576669</v>
      </c>
      <c r="BN407" s="0" t="n">
        <f aca="false">AVERAGE(C407:BM407)</f>
        <v>592.949930997641</v>
      </c>
      <c r="BO407" s="0" t="n">
        <f aca="false">MAX(B407:BM407)</f>
        <v>609.425297451201</v>
      </c>
      <c r="BP407" s="0" t="n">
        <f aca="false">MAX(BM407-Inputs!$B$4,0)</f>
        <v>16.0446995766692</v>
      </c>
      <c r="BQ407" s="0" t="n">
        <f aca="false">MAX(Inputs!$B$4-BM407,0)</f>
        <v>0</v>
      </c>
      <c r="BR407" s="0" t="n">
        <f aca="false">MAX(BN407-Inputs!$B$4,0)</f>
        <v>17.949930997641</v>
      </c>
      <c r="BS407" s="0" t="n">
        <f aca="false">IF(BO407&gt;=Inputs!$B$9,0,MAX(BM407-Inputs!$B$4,0))</f>
        <v>0</v>
      </c>
    </row>
    <row r="408" customFormat="false" ht="15" hidden="false" customHeight="false" outlineLevel="0" collapsed="false">
      <c r="A408" s="0" t="n">
        <v>404</v>
      </c>
      <c r="B408" s="0" t="n">
        <f aca="false">Inputs!$B$3</f>
        <v>574.788024902344</v>
      </c>
      <c r="C408" s="0" t="n">
        <f aca="false">B408*EXP((Inputs!$B$6-Inputs!$B$7-0.5*Inputs!$B$8^2)*$B$2+Inputs!$B$8*SQRT($B$2)*MC_Shocks!A405)</f>
        <v>575.941045970005</v>
      </c>
      <c r="D408" s="0" t="n">
        <f aca="false">C408*EXP((Inputs!$B$6-Inputs!$B$7-0.5*Inputs!$B$8^2)*$B$2+Inputs!$B$8*SQRT($B$2)*MC_Shocks!B405)</f>
        <v>583.821166060027</v>
      </c>
      <c r="E408" s="0" t="n">
        <f aca="false">D408*EXP((Inputs!$B$6-Inputs!$B$7-0.5*Inputs!$B$8^2)*$B$2+Inputs!$B$8*SQRT($B$2)*MC_Shocks!C405)</f>
        <v>582.146201318182</v>
      </c>
      <c r="F408" s="0" t="n">
        <f aca="false">E408*EXP((Inputs!$B$6-Inputs!$B$7-0.5*Inputs!$B$8^2)*$B$2+Inputs!$B$8*SQRT($B$2)*MC_Shocks!D405)</f>
        <v>580.980867506171</v>
      </c>
      <c r="G408" s="0" t="n">
        <f aca="false">F408*EXP((Inputs!$B$6-Inputs!$B$7-0.5*Inputs!$B$8^2)*$B$2+Inputs!$B$8*SQRT($B$2)*MC_Shocks!E405)</f>
        <v>580.742121458755</v>
      </c>
      <c r="H408" s="0" t="n">
        <f aca="false">G408*EXP((Inputs!$B$6-Inputs!$B$7-0.5*Inputs!$B$8^2)*$B$2+Inputs!$B$8*SQRT($B$2)*MC_Shocks!F405)</f>
        <v>581.796781254452</v>
      </c>
      <c r="I408" s="0" t="n">
        <f aca="false">H408*EXP((Inputs!$B$6-Inputs!$B$7-0.5*Inputs!$B$8^2)*$B$2+Inputs!$B$8*SQRT($B$2)*MC_Shocks!G405)</f>
        <v>583.204547707455</v>
      </c>
      <c r="J408" s="0" t="n">
        <f aca="false">I408*EXP((Inputs!$B$6-Inputs!$B$7-0.5*Inputs!$B$8^2)*$B$2+Inputs!$B$8*SQRT($B$2)*MC_Shocks!H405)</f>
        <v>580.941899657407</v>
      </c>
      <c r="K408" s="0" t="n">
        <f aca="false">J408*EXP((Inputs!$B$6-Inputs!$B$7-0.5*Inputs!$B$8^2)*$B$2+Inputs!$B$8*SQRT($B$2)*MC_Shocks!I405)</f>
        <v>581.129532759523</v>
      </c>
      <c r="L408" s="0" t="n">
        <f aca="false">K408*EXP((Inputs!$B$6-Inputs!$B$7-0.5*Inputs!$B$8^2)*$B$2+Inputs!$B$8*SQRT($B$2)*MC_Shocks!J405)</f>
        <v>579.733982868968</v>
      </c>
      <c r="M408" s="0" t="n">
        <f aca="false">L408*EXP((Inputs!$B$6-Inputs!$B$7-0.5*Inputs!$B$8^2)*$B$2+Inputs!$B$8*SQRT($B$2)*MC_Shocks!K405)</f>
        <v>578.800712363405</v>
      </c>
      <c r="N408" s="0" t="n">
        <f aca="false">M408*EXP((Inputs!$B$6-Inputs!$B$7-0.5*Inputs!$B$8^2)*$B$2+Inputs!$B$8*SQRT($B$2)*MC_Shocks!L405)</f>
        <v>573.719412494969</v>
      </c>
      <c r="O408" s="0" t="n">
        <f aca="false">N408*EXP((Inputs!$B$6-Inputs!$B$7-0.5*Inputs!$B$8^2)*$B$2+Inputs!$B$8*SQRT($B$2)*MC_Shocks!M405)</f>
        <v>570.700302934689</v>
      </c>
      <c r="P408" s="0" t="n">
        <f aca="false">O408*EXP((Inputs!$B$6-Inputs!$B$7-0.5*Inputs!$B$8^2)*$B$2+Inputs!$B$8*SQRT($B$2)*MC_Shocks!N405)</f>
        <v>569.881571871042</v>
      </c>
      <c r="Q408" s="0" t="n">
        <f aca="false">P408*EXP((Inputs!$B$6-Inputs!$B$7-0.5*Inputs!$B$8^2)*$B$2+Inputs!$B$8*SQRT($B$2)*MC_Shocks!O405)</f>
        <v>563.111309035441</v>
      </c>
      <c r="R408" s="0" t="n">
        <f aca="false">Q408*EXP((Inputs!$B$6-Inputs!$B$7-0.5*Inputs!$B$8^2)*$B$2+Inputs!$B$8*SQRT($B$2)*MC_Shocks!P405)</f>
        <v>561.289979488767</v>
      </c>
      <c r="S408" s="0" t="n">
        <f aca="false">R408*EXP((Inputs!$B$6-Inputs!$B$7-0.5*Inputs!$B$8^2)*$B$2+Inputs!$B$8*SQRT($B$2)*MC_Shocks!Q405)</f>
        <v>555.561758371074</v>
      </c>
      <c r="T408" s="0" t="n">
        <f aca="false">S408*EXP((Inputs!$B$6-Inputs!$B$7-0.5*Inputs!$B$8^2)*$B$2+Inputs!$B$8*SQRT($B$2)*MC_Shocks!R405)</f>
        <v>552.945395742779</v>
      </c>
      <c r="U408" s="0" t="n">
        <f aca="false">T408*EXP((Inputs!$B$6-Inputs!$B$7-0.5*Inputs!$B$8^2)*$B$2+Inputs!$B$8*SQRT($B$2)*MC_Shocks!S405)</f>
        <v>561.137208848435</v>
      </c>
      <c r="V408" s="0" t="n">
        <f aca="false">U408*EXP((Inputs!$B$6-Inputs!$B$7-0.5*Inputs!$B$8^2)*$B$2+Inputs!$B$8*SQRT($B$2)*MC_Shocks!T405)</f>
        <v>555.411110471375</v>
      </c>
      <c r="W408" s="0" t="n">
        <f aca="false">V408*EXP((Inputs!$B$6-Inputs!$B$7-0.5*Inputs!$B$8^2)*$B$2+Inputs!$B$8*SQRT($B$2)*MC_Shocks!U405)</f>
        <v>554.86817276891</v>
      </c>
      <c r="X408" s="0" t="n">
        <f aca="false">W408*EXP((Inputs!$B$6-Inputs!$B$7-0.5*Inputs!$B$8^2)*$B$2+Inputs!$B$8*SQRT($B$2)*MC_Shocks!V405)</f>
        <v>555.149275183267</v>
      </c>
      <c r="Y408" s="0" t="n">
        <f aca="false">X408*EXP((Inputs!$B$6-Inputs!$B$7-0.5*Inputs!$B$8^2)*$B$2+Inputs!$B$8*SQRT($B$2)*MC_Shocks!W405)</f>
        <v>553.963856768701</v>
      </c>
      <c r="Z408" s="0" t="n">
        <f aca="false">Y408*EXP((Inputs!$B$6-Inputs!$B$7-0.5*Inputs!$B$8^2)*$B$2+Inputs!$B$8*SQRT($B$2)*MC_Shocks!X405)</f>
        <v>555.534386918891</v>
      </c>
      <c r="AA408" s="0" t="n">
        <f aca="false">Z408*EXP((Inputs!$B$6-Inputs!$B$7-0.5*Inputs!$B$8^2)*$B$2+Inputs!$B$8*SQRT($B$2)*MC_Shocks!Y405)</f>
        <v>554.587074227738</v>
      </c>
      <c r="AB408" s="0" t="n">
        <f aca="false">AA408*EXP((Inputs!$B$6-Inputs!$B$7-0.5*Inputs!$B$8^2)*$B$2+Inputs!$B$8*SQRT($B$2)*MC_Shocks!Z405)</f>
        <v>557.249727851767</v>
      </c>
      <c r="AC408" s="0" t="n">
        <f aca="false">AB408*EXP((Inputs!$B$6-Inputs!$B$7-0.5*Inputs!$B$8^2)*$B$2+Inputs!$B$8*SQRT($B$2)*MC_Shocks!AA405)</f>
        <v>551.697042464669</v>
      </c>
      <c r="AD408" s="0" t="n">
        <f aca="false">AC408*EXP((Inputs!$B$6-Inputs!$B$7-0.5*Inputs!$B$8^2)*$B$2+Inputs!$B$8*SQRT($B$2)*MC_Shocks!AB405)</f>
        <v>552.246484931963</v>
      </c>
      <c r="AE408" s="0" t="n">
        <f aca="false">AD408*EXP((Inputs!$B$6-Inputs!$B$7-0.5*Inputs!$B$8^2)*$B$2+Inputs!$B$8*SQRT($B$2)*MC_Shocks!AC405)</f>
        <v>553.977364549077</v>
      </c>
      <c r="AF408" s="0" t="n">
        <f aca="false">AE408*EXP((Inputs!$B$6-Inputs!$B$7-0.5*Inputs!$B$8^2)*$B$2+Inputs!$B$8*SQRT($B$2)*MC_Shocks!AD405)</f>
        <v>558.109709922651</v>
      </c>
      <c r="AG408" s="0" t="n">
        <f aca="false">AF408*EXP((Inputs!$B$6-Inputs!$B$7-0.5*Inputs!$B$8^2)*$B$2+Inputs!$B$8*SQRT($B$2)*MC_Shocks!AE405)</f>
        <v>556.973518488266</v>
      </c>
      <c r="AH408" s="0" t="n">
        <f aca="false">AG408*EXP((Inputs!$B$6-Inputs!$B$7-0.5*Inputs!$B$8^2)*$B$2+Inputs!$B$8*SQRT($B$2)*MC_Shocks!AF405)</f>
        <v>556.199871117039</v>
      </c>
      <c r="AI408" s="0" t="n">
        <f aca="false">AH408*EXP((Inputs!$B$6-Inputs!$B$7-0.5*Inputs!$B$8^2)*$B$2+Inputs!$B$8*SQRT($B$2)*MC_Shocks!AG405)</f>
        <v>554.540964479922</v>
      </c>
      <c r="AJ408" s="0" t="n">
        <f aca="false">AI408*EXP((Inputs!$B$6-Inputs!$B$7-0.5*Inputs!$B$8^2)*$B$2+Inputs!$B$8*SQRT($B$2)*MC_Shocks!AH405)</f>
        <v>559.131203858879</v>
      </c>
      <c r="AK408" s="0" t="n">
        <f aca="false">AJ408*EXP((Inputs!$B$6-Inputs!$B$7-0.5*Inputs!$B$8^2)*$B$2+Inputs!$B$8*SQRT($B$2)*MC_Shocks!AI405)</f>
        <v>566.332064767091</v>
      </c>
      <c r="AL408" s="0" t="n">
        <f aca="false">AK408*EXP((Inputs!$B$6-Inputs!$B$7-0.5*Inputs!$B$8^2)*$B$2+Inputs!$B$8*SQRT($B$2)*MC_Shocks!AJ405)</f>
        <v>563.581598386093</v>
      </c>
      <c r="AM408" s="0" t="n">
        <f aca="false">AL408*EXP((Inputs!$B$6-Inputs!$B$7-0.5*Inputs!$B$8^2)*$B$2+Inputs!$B$8*SQRT($B$2)*MC_Shocks!AK405)</f>
        <v>557.035432558584</v>
      </c>
      <c r="AN408" s="0" t="n">
        <f aca="false">AM408*EXP((Inputs!$B$6-Inputs!$B$7-0.5*Inputs!$B$8^2)*$B$2+Inputs!$B$8*SQRT($B$2)*MC_Shocks!AL405)</f>
        <v>561.642317794034</v>
      </c>
      <c r="AO408" s="0" t="n">
        <f aca="false">AN408*EXP((Inputs!$B$6-Inputs!$B$7-0.5*Inputs!$B$8^2)*$B$2+Inputs!$B$8*SQRT($B$2)*MC_Shocks!AM405)</f>
        <v>554.657360208398</v>
      </c>
      <c r="AP408" s="0" t="n">
        <f aca="false">AO408*EXP((Inputs!$B$6-Inputs!$B$7-0.5*Inputs!$B$8^2)*$B$2+Inputs!$B$8*SQRT($B$2)*MC_Shocks!AN405)</f>
        <v>553.461740257368</v>
      </c>
      <c r="AQ408" s="0" t="n">
        <f aca="false">AP408*EXP((Inputs!$B$6-Inputs!$B$7-0.5*Inputs!$B$8^2)*$B$2+Inputs!$B$8*SQRT($B$2)*MC_Shocks!AO405)</f>
        <v>553.544963616442</v>
      </c>
      <c r="AR408" s="0" t="n">
        <f aca="false">AQ408*EXP((Inputs!$B$6-Inputs!$B$7-0.5*Inputs!$B$8^2)*$B$2+Inputs!$B$8*SQRT($B$2)*MC_Shocks!AP405)</f>
        <v>555.34583729479</v>
      </c>
      <c r="AS408" s="0" t="n">
        <f aca="false">AR408*EXP((Inputs!$B$6-Inputs!$B$7-0.5*Inputs!$B$8^2)*$B$2+Inputs!$B$8*SQRT($B$2)*MC_Shocks!AQ405)</f>
        <v>561.531967613239</v>
      </c>
      <c r="AT408" s="0" t="n">
        <f aca="false">AS408*EXP((Inputs!$B$6-Inputs!$B$7-0.5*Inputs!$B$8^2)*$B$2+Inputs!$B$8*SQRT($B$2)*MC_Shocks!AR405)</f>
        <v>557.201771406933</v>
      </c>
      <c r="AU408" s="0" t="n">
        <f aca="false">AT408*EXP((Inputs!$B$6-Inputs!$B$7-0.5*Inputs!$B$8^2)*$B$2+Inputs!$B$8*SQRT($B$2)*MC_Shocks!AS405)</f>
        <v>560.693608399011</v>
      </c>
      <c r="AV408" s="0" t="n">
        <f aca="false">AU408*EXP((Inputs!$B$6-Inputs!$B$7-0.5*Inputs!$B$8^2)*$B$2+Inputs!$B$8*SQRT($B$2)*MC_Shocks!AT405)</f>
        <v>564.226128041166</v>
      </c>
      <c r="AW408" s="0" t="n">
        <f aca="false">AV408*EXP((Inputs!$B$6-Inputs!$B$7-0.5*Inputs!$B$8^2)*$B$2+Inputs!$B$8*SQRT($B$2)*MC_Shocks!AU405)</f>
        <v>559.856512036751</v>
      </c>
      <c r="AX408" s="0" t="n">
        <f aca="false">AW408*EXP((Inputs!$B$6-Inputs!$B$7-0.5*Inputs!$B$8^2)*$B$2+Inputs!$B$8*SQRT($B$2)*MC_Shocks!AV405)</f>
        <v>568.335824496062</v>
      </c>
      <c r="AY408" s="0" t="n">
        <f aca="false">AX408*EXP((Inputs!$B$6-Inputs!$B$7-0.5*Inputs!$B$8^2)*$B$2+Inputs!$B$8*SQRT($B$2)*MC_Shocks!AW405)</f>
        <v>575.301041378395</v>
      </c>
      <c r="AZ408" s="0" t="n">
        <f aca="false">AY408*EXP((Inputs!$B$6-Inputs!$B$7-0.5*Inputs!$B$8^2)*$B$2+Inputs!$B$8*SQRT($B$2)*MC_Shocks!AX405)</f>
        <v>575.43808633082</v>
      </c>
      <c r="BA408" s="0" t="n">
        <f aca="false">AZ408*EXP((Inputs!$B$6-Inputs!$B$7-0.5*Inputs!$B$8^2)*$B$2+Inputs!$B$8*SQRT($B$2)*MC_Shocks!AY405)</f>
        <v>574.154976489683</v>
      </c>
      <c r="BB408" s="0" t="n">
        <f aca="false">BA408*EXP((Inputs!$B$6-Inputs!$B$7-0.5*Inputs!$B$8^2)*$B$2+Inputs!$B$8*SQRT($B$2)*MC_Shocks!AZ405)</f>
        <v>572.005324801266</v>
      </c>
      <c r="BC408" s="0" t="n">
        <f aca="false">BB408*EXP((Inputs!$B$6-Inputs!$B$7-0.5*Inputs!$B$8^2)*$B$2+Inputs!$B$8*SQRT($B$2)*MC_Shocks!BA405)</f>
        <v>573.430523105607</v>
      </c>
      <c r="BD408" s="0" t="n">
        <f aca="false">BC408*EXP((Inputs!$B$6-Inputs!$B$7-0.5*Inputs!$B$8^2)*$B$2+Inputs!$B$8*SQRT($B$2)*MC_Shocks!BB405)</f>
        <v>562.087643871822</v>
      </c>
      <c r="BE408" s="0" t="n">
        <f aca="false">BD408*EXP((Inputs!$B$6-Inputs!$B$7-0.5*Inputs!$B$8^2)*$B$2+Inputs!$B$8*SQRT($B$2)*MC_Shocks!BC405)</f>
        <v>563.157859197891</v>
      </c>
      <c r="BF408" s="0" t="n">
        <f aca="false">BE408*EXP((Inputs!$B$6-Inputs!$B$7-0.5*Inputs!$B$8^2)*$B$2+Inputs!$B$8*SQRT($B$2)*MC_Shocks!BD405)</f>
        <v>564.243064131979</v>
      </c>
      <c r="BG408" s="0" t="n">
        <f aca="false">BF408*EXP((Inputs!$B$6-Inputs!$B$7-0.5*Inputs!$B$8^2)*$B$2+Inputs!$B$8*SQRT($B$2)*MC_Shocks!BE405)</f>
        <v>567.87533573619</v>
      </c>
      <c r="BH408" s="0" t="n">
        <f aca="false">BG408*EXP((Inputs!$B$6-Inputs!$B$7-0.5*Inputs!$B$8^2)*$B$2+Inputs!$B$8*SQRT($B$2)*MC_Shocks!BF405)</f>
        <v>567.370934371444</v>
      </c>
      <c r="BI408" s="0" t="n">
        <f aca="false">BH408*EXP((Inputs!$B$6-Inputs!$B$7-0.5*Inputs!$B$8^2)*$B$2+Inputs!$B$8*SQRT($B$2)*MC_Shocks!BG405)</f>
        <v>564.663037442966</v>
      </c>
      <c r="BJ408" s="0" t="n">
        <f aca="false">BI408*EXP((Inputs!$B$6-Inputs!$B$7-0.5*Inputs!$B$8^2)*$B$2+Inputs!$B$8*SQRT($B$2)*MC_Shocks!BH405)</f>
        <v>559.350086142857</v>
      </c>
      <c r="BK408" s="0" t="n">
        <f aca="false">BJ408*EXP((Inputs!$B$6-Inputs!$B$7-0.5*Inputs!$B$8^2)*$B$2+Inputs!$B$8*SQRT($B$2)*MC_Shocks!BI405)</f>
        <v>566.051074052232</v>
      </c>
      <c r="BL408" s="0" t="n">
        <f aca="false">BK408*EXP((Inputs!$B$6-Inputs!$B$7-0.5*Inputs!$B$8^2)*$B$2+Inputs!$B$8*SQRT($B$2)*MC_Shocks!BJ405)</f>
        <v>567.210286204059</v>
      </c>
      <c r="BM408" s="0" t="n">
        <f aca="false">BL408*EXP((Inputs!$B$6-Inputs!$B$7-0.5*Inputs!$B$8^2)*$B$2+Inputs!$B$8*SQRT($B$2)*MC_Shocks!BK405)</f>
        <v>565.25714726579</v>
      </c>
      <c r="BN408" s="0" t="n">
        <f aca="false">AVERAGE(C408:BM408)</f>
        <v>564.797922366883</v>
      </c>
      <c r="BO408" s="0" t="n">
        <f aca="false">MAX(B408:BM408)</f>
        <v>583.821166060027</v>
      </c>
      <c r="BP408" s="0" t="n">
        <f aca="false">MAX(BM408-Inputs!$B$4,0)</f>
        <v>0</v>
      </c>
      <c r="BQ408" s="0" t="n">
        <f aca="false">MAX(Inputs!$B$4-BM408,0)</f>
        <v>9.74285273420958</v>
      </c>
      <c r="BR408" s="0" t="n">
        <f aca="false">MAX(BN408-Inputs!$B$4,0)</f>
        <v>0</v>
      </c>
      <c r="BS408" s="0" t="n">
        <f aca="false">IF(BO408&gt;=Inputs!$B$9,0,MAX(BM408-Inputs!$B$4,0))</f>
        <v>0</v>
      </c>
    </row>
    <row r="409" customFormat="false" ht="15" hidden="false" customHeight="false" outlineLevel="0" collapsed="false">
      <c r="A409" s="0" t="n">
        <v>405</v>
      </c>
      <c r="B409" s="0" t="n">
        <f aca="false">Inputs!$B$3</f>
        <v>574.788024902344</v>
      </c>
      <c r="C409" s="0" t="n">
        <f aca="false">B409*EXP((Inputs!$B$6-Inputs!$B$7-0.5*Inputs!$B$8^2)*$B$2+Inputs!$B$8*SQRT($B$2)*MC_Shocks!A406)</f>
        <v>572.171369584316</v>
      </c>
      <c r="D409" s="0" t="n">
        <f aca="false">C409*EXP((Inputs!$B$6-Inputs!$B$7-0.5*Inputs!$B$8^2)*$B$2+Inputs!$B$8*SQRT($B$2)*MC_Shocks!B406)</f>
        <v>572.195617272561</v>
      </c>
      <c r="E409" s="0" t="n">
        <f aca="false">D409*EXP((Inputs!$B$6-Inputs!$B$7-0.5*Inputs!$B$8^2)*$B$2+Inputs!$B$8*SQRT($B$2)*MC_Shocks!C406)</f>
        <v>569.792477903585</v>
      </c>
      <c r="F409" s="0" t="n">
        <f aca="false">E409*EXP((Inputs!$B$6-Inputs!$B$7-0.5*Inputs!$B$8^2)*$B$2+Inputs!$B$8*SQRT($B$2)*MC_Shocks!D406)</f>
        <v>573.514963285227</v>
      </c>
      <c r="G409" s="0" t="n">
        <f aca="false">F409*EXP((Inputs!$B$6-Inputs!$B$7-0.5*Inputs!$B$8^2)*$B$2+Inputs!$B$8*SQRT($B$2)*MC_Shocks!E406)</f>
        <v>566.524060694325</v>
      </c>
      <c r="H409" s="0" t="n">
        <f aca="false">G409*EXP((Inputs!$B$6-Inputs!$B$7-0.5*Inputs!$B$8^2)*$B$2+Inputs!$B$8*SQRT($B$2)*MC_Shocks!F406)</f>
        <v>562.133518912784</v>
      </c>
      <c r="I409" s="0" t="n">
        <f aca="false">H409*EXP((Inputs!$B$6-Inputs!$B$7-0.5*Inputs!$B$8^2)*$B$2+Inputs!$B$8*SQRT($B$2)*MC_Shocks!G406)</f>
        <v>568.216772242128</v>
      </c>
      <c r="J409" s="0" t="n">
        <f aca="false">I409*EXP((Inputs!$B$6-Inputs!$B$7-0.5*Inputs!$B$8^2)*$B$2+Inputs!$B$8*SQRT($B$2)*MC_Shocks!H406)</f>
        <v>573.13773636734</v>
      </c>
      <c r="K409" s="0" t="n">
        <f aca="false">J409*EXP((Inputs!$B$6-Inputs!$B$7-0.5*Inputs!$B$8^2)*$B$2+Inputs!$B$8*SQRT($B$2)*MC_Shocks!I406)</f>
        <v>577.972091290857</v>
      </c>
      <c r="L409" s="0" t="n">
        <f aca="false">K409*EXP((Inputs!$B$6-Inputs!$B$7-0.5*Inputs!$B$8^2)*$B$2+Inputs!$B$8*SQRT($B$2)*MC_Shocks!J406)</f>
        <v>574.926151820692</v>
      </c>
      <c r="M409" s="0" t="n">
        <f aca="false">L409*EXP((Inputs!$B$6-Inputs!$B$7-0.5*Inputs!$B$8^2)*$B$2+Inputs!$B$8*SQRT($B$2)*MC_Shocks!K406)</f>
        <v>580.870374212234</v>
      </c>
      <c r="N409" s="0" t="n">
        <f aca="false">M409*EXP((Inputs!$B$6-Inputs!$B$7-0.5*Inputs!$B$8^2)*$B$2+Inputs!$B$8*SQRT($B$2)*MC_Shocks!L406)</f>
        <v>582.452685035595</v>
      </c>
      <c r="O409" s="0" t="n">
        <f aca="false">N409*EXP((Inputs!$B$6-Inputs!$B$7-0.5*Inputs!$B$8^2)*$B$2+Inputs!$B$8*SQRT($B$2)*MC_Shocks!M406)</f>
        <v>580.41022047266</v>
      </c>
      <c r="P409" s="0" t="n">
        <f aca="false">O409*EXP((Inputs!$B$6-Inputs!$B$7-0.5*Inputs!$B$8^2)*$B$2+Inputs!$B$8*SQRT($B$2)*MC_Shocks!N406)</f>
        <v>580.769733092155</v>
      </c>
      <c r="Q409" s="0" t="n">
        <f aca="false">P409*EXP((Inputs!$B$6-Inputs!$B$7-0.5*Inputs!$B$8^2)*$B$2+Inputs!$B$8*SQRT($B$2)*MC_Shocks!O406)</f>
        <v>579.632877245167</v>
      </c>
      <c r="R409" s="0" t="n">
        <f aca="false">Q409*EXP((Inputs!$B$6-Inputs!$B$7-0.5*Inputs!$B$8^2)*$B$2+Inputs!$B$8*SQRT($B$2)*MC_Shocks!P406)</f>
        <v>584.609575373079</v>
      </c>
      <c r="S409" s="0" t="n">
        <f aca="false">R409*EXP((Inputs!$B$6-Inputs!$B$7-0.5*Inputs!$B$8^2)*$B$2+Inputs!$B$8*SQRT($B$2)*MC_Shocks!Q406)</f>
        <v>581.912215036281</v>
      </c>
      <c r="T409" s="0" t="n">
        <f aca="false">S409*EXP((Inputs!$B$6-Inputs!$B$7-0.5*Inputs!$B$8^2)*$B$2+Inputs!$B$8*SQRT($B$2)*MC_Shocks!R406)</f>
        <v>584.805034202484</v>
      </c>
      <c r="U409" s="0" t="n">
        <f aca="false">T409*EXP((Inputs!$B$6-Inputs!$B$7-0.5*Inputs!$B$8^2)*$B$2+Inputs!$B$8*SQRT($B$2)*MC_Shocks!S406)</f>
        <v>586.368270267729</v>
      </c>
      <c r="V409" s="0" t="n">
        <f aca="false">U409*EXP((Inputs!$B$6-Inputs!$B$7-0.5*Inputs!$B$8^2)*$B$2+Inputs!$B$8*SQRT($B$2)*MC_Shocks!T406)</f>
        <v>585.318679936652</v>
      </c>
      <c r="W409" s="0" t="n">
        <f aca="false">V409*EXP((Inputs!$B$6-Inputs!$B$7-0.5*Inputs!$B$8^2)*$B$2+Inputs!$B$8*SQRT($B$2)*MC_Shocks!U406)</f>
        <v>584.895420656995</v>
      </c>
      <c r="X409" s="0" t="n">
        <f aca="false">W409*EXP((Inputs!$B$6-Inputs!$B$7-0.5*Inputs!$B$8^2)*$B$2+Inputs!$B$8*SQRT($B$2)*MC_Shocks!V406)</f>
        <v>584.839329045415</v>
      </c>
      <c r="Y409" s="0" t="n">
        <f aca="false">X409*EXP((Inputs!$B$6-Inputs!$B$7-0.5*Inputs!$B$8^2)*$B$2+Inputs!$B$8*SQRT($B$2)*MC_Shocks!W406)</f>
        <v>588.387755866128</v>
      </c>
      <c r="Z409" s="0" t="n">
        <f aca="false">Y409*EXP((Inputs!$B$6-Inputs!$B$7-0.5*Inputs!$B$8^2)*$B$2+Inputs!$B$8*SQRT($B$2)*MC_Shocks!X406)</f>
        <v>589.843248337527</v>
      </c>
      <c r="AA409" s="0" t="n">
        <f aca="false">Z409*EXP((Inputs!$B$6-Inputs!$B$7-0.5*Inputs!$B$8^2)*$B$2+Inputs!$B$8*SQRT($B$2)*MC_Shocks!Y406)</f>
        <v>589.888671186889</v>
      </c>
      <c r="AB409" s="0" t="n">
        <f aca="false">AA409*EXP((Inputs!$B$6-Inputs!$B$7-0.5*Inputs!$B$8^2)*$B$2+Inputs!$B$8*SQRT($B$2)*MC_Shocks!Z406)</f>
        <v>596.41495105092</v>
      </c>
      <c r="AC409" s="0" t="n">
        <f aca="false">AB409*EXP((Inputs!$B$6-Inputs!$B$7-0.5*Inputs!$B$8^2)*$B$2+Inputs!$B$8*SQRT($B$2)*MC_Shocks!AA406)</f>
        <v>598.663837915604</v>
      </c>
      <c r="AD409" s="0" t="n">
        <f aca="false">AC409*EXP((Inputs!$B$6-Inputs!$B$7-0.5*Inputs!$B$8^2)*$B$2+Inputs!$B$8*SQRT($B$2)*MC_Shocks!AB406)</f>
        <v>596.881805741801</v>
      </c>
      <c r="AE409" s="0" t="n">
        <f aca="false">AD409*EXP((Inputs!$B$6-Inputs!$B$7-0.5*Inputs!$B$8^2)*$B$2+Inputs!$B$8*SQRT($B$2)*MC_Shocks!AC406)</f>
        <v>603.018150080248</v>
      </c>
      <c r="AF409" s="0" t="n">
        <f aca="false">AE409*EXP((Inputs!$B$6-Inputs!$B$7-0.5*Inputs!$B$8^2)*$B$2+Inputs!$B$8*SQRT($B$2)*MC_Shocks!AD406)</f>
        <v>597.567056829703</v>
      </c>
      <c r="AG409" s="0" t="n">
        <f aca="false">AF409*EXP((Inputs!$B$6-Inputs!$B$7-0.5*Inputs!$B$8^2)*$B$2+Inputs!$B$8*SQRT($B$2)*MC_Shocks!AE406)</f>
        <v>591.634497744969</v>
      </c>
      <c r="AH409" s="0" t="n">
        <f aca="false">AG409*EXP((Inputs!$B$6-Inputs!$B$7-0.5*Inputs!$B$8^2)*$B$2+Inputs!$B$8*SQRT($B$2)*MC_Shocks!AF406)</f>
        <v>597.56382632702</v>
      </c>
      <c r="AI409" s="0" t="n">
        <f aca="false">AH409*EXP((Inputs!$B$6-Inputs!$B$7-0.5*Inputs!$B$8^2)*$B$2+Inputs!$B$8*SQRT($B$2)*MC_Shocks!AG406)</f>
        <v>591.218395421569</v>
      </c>
      <c r="AJ409" s="0" t="n">
        <f aca="false">AI409*EXP((Inputs!$B$6-Inputs!$B$7-0.5*Inputs!$B$8^2)*$B$2+Inputs!$B$8*SQRT($B$2)*MC_Shocks!AH406)</f>
        <v>591.948027355972</v>
      </c>
      <c r="AK409" s="0" t="n">
        <f aca="false">AJ409*EXP((Inputs!$B$6-Inputs!$B$7-0.5*Inputs!$B$8^2)*$B$2+Inputs!$B$8*SQRT($B$2)*MC_Shocks!AI406)</f>
        <v>590.041638093669</v>
      </c>
      <c r="AL409" s="0" t="n">
        <f aca="false">AK409*EXP((Inputs!$B$6-Inputs!$B$7-0.5*Inputs!$B$8^2)*$B$2+Inputs!$B$8*SQRT($B$2)*MC_Shocks!AJ406)</f>
        <v>592.426816297663</v>
      </c>
      <c r="AM409" s="0" t="n">
        <f aca="false">AL409*EXP((Inputs!$B$6-Inputs!$B$7-0.5*Inputs!$B$8^2)*$B$2+Inputs!$B$8*SQRT($B$2)*MC_Shocks!AK406)</f>
        <v>588.160104677029</v>
      </c>
      <c r="AN409" s="0" t="n">
        <f aca="false">AM409*EXP((Inputs!$B$6-Inputs!$B$7-0.5*Inputs!$B$8^2)*$B$2+Inputs!$B$8*SQRT($B$2)*MC_Shocks!AL406)</f>
        <v>586.32368315248</v>
      </c>
      <c r="AO409" s="0" t="n">
        <f aca="false">AN409*EXP((Inputs!$B$6-Inputs!$B$7-0.5*Inputs!$B$8^2)*$B$2+Inputs!$B$8*SQRT($B$2)*MC_Shocks!AM406)</f>
        <v>590.178463189219</v>
      </c>
      <c r="AP409" s="0" t="n">
        <f aca="false">AO409*EXP((Inputs!$B$6-Inputs!$B$7-0.5*Inputs!$B$8^2)*$B$2+Inputs!$B$8*SQRT($B$2)*MC_Shocks!AN406)</f>
        <v>595.715259781012</v>
      </c>
      <c r="AQ409" s="0" t="n">
        <f aca="false">AP409*EXP((Inputs!$B$6-Inputs!$B$7-0.5*Inputs!$B$8^2)*$B$2+Inputs!$B$8*SQRT($B$2)*MC_Shocks!AO406)</f>
        <v>602.713313986547</v>
      </c>
      <c r="AR409" s="0" t="n">
        <f aca="false">AQ409*EXP((Inputs!$B$6-Inputs!$B$7-0.5*Inputs!$B$8^2)*$B$2+Inputs!$B$8*SQRT($B$2)*MC_Shocks!AP406)</f>
        <v>601.872147841096</v>
      </c>
      <c r="AS409" s="0" t="n">
        <f aca="false">AR409*EXP((Inputs!$B$6-Inputs!$B$7-0.5*Inputs!$B$8^2)*$B$2+Inputs!$B$8*SQRT($B$2)*MC_Shocks!AQ406)</f>
        <v>599.201525500508</v>
      </c>
      <c r="AT409" s="0" t="n">
        <f aca="false">AS409*EXP((Inputs!$B$6-Inputs!$B$7-0.5*Inputs!$B$8^2)*$B$2+Inputs!$B$8*SQRT($B$2)*MC_Shocks!AR406)</f>
        <v>596.171406478948</v>
      </c>
      <c r="AU409" s="0" t="n">
        <f aca="false">AT409*EXP((Inputs!$B$6-Inputs!$B$7-0.5*Inputs!$B$8^2)*$B$2+Inputs!$B$8*SQRT($B$2)*MC_Shocks!AS406)</f>
        <v>596.785938798244</v>
      </c>
      <c r="AV409" s="0" t="n">
        <f aca="false">AU409*EXP((Inputs!$B$6-Inputs!$B$7-0.5*Inputs!$B$8^2)*$B$2+Inputs!$B$8*SQRT($B$2)*MC_Shocks!AT406)</f>
        <v>602.345513327207</v>
      </c>
      <c r="AW409" s="0" t="n">
        <f aca="false">AV409*EXP((Inputs!$B$6-Inputs!$B$7-0.5*Inputs!$B$8^2)*$B$2+Inputs!$B$8*SQRT($B$2)*MC_Shocks!AU406)</f>
        <v>605.670690618829</v>
      </c>
      <c r="AX409" s="0" t="n">
        <f aca="false">AW409*EXP((Inputs!$B$6-Inputs!$B$7-0.5*Inputs!$B$8^2)*$B$2+Inputs!$B$8*SQRT($B$2)*MC_Shocks!AV406)</f>
        <v>600.215774343006</v>
      </c>
      <c r="AY409" s="0" t="n">
        <f aca="false">AX409*EXP((Inputs!$B$6-Inputs!$B$7-0.5*Inputs!$B$8^2)*$B$2+Inputs!$B$8*SQRT($B$2)*MC_Shocks!AW406)</f>
        <v>602.584606770491</v>
      </c>
      <c r="AZ409" s="0" t="n">
        <f aca="false">AY409*EXP((Inputs!$B$6-Inputs!$B$7-0.5*Inputs!$B$8^2)*$B$2+Inputs!$B$8*SQRT($B$2)*MC_Shocks!AX406)</f>
        <v>601.956198640739</v>
      </c>
      <c r="BA409" s="0" t="n">
        <f aca="false">AZ409*EXP((Inputs!$B$6-Inputs!$B$7-0.5*Inputs!$B$8^2)*$B$2+Inputs!$B$8*SQRT($B$2)*MC_Shocks!AY406)</f>
        <v>607.171995293665</v>
      </c>
      <c r="BB409" s="0" t="n">
        <f aca="false">BA409*EXP((Inputs!$B$6-Inputs!$B$7-0.5*Inputs!$B$8^2)*$B$2+Inputs!$B$8*SQRT($B$2)*MC_Shocks!AZ406)</f>
        <v>605.610070839923</v>
      </c>
      <c r="BC409" s="0" t="n">
        <f aca="false">BB409*EXP((Inputs!$B$6-Inputs!$B$7-0.5*Inputs!$B$8^2)*$B$2+Inputs!$B$8*SQRT($B$2)*MC_Shocks!BA406)</f>
        <v>607.870249032041</v>
      </c>
      <c r="BD409" s="0" t="n">
        <f aca="false">BC409*EXP((Inputs!$B$6-Inputs!$B$7-0.5*Inputs!$B$8^2)*$B$2+Inputs!$B$8*SQRT($B$2)*MC_Shocks!BB406)</f>
        <v>602.900545081101</v>
      </c>
      <c r="BE409" s="0" t="n">
        <f aca="false">BD409*EXP((Inputs!$B$6-Inputs!$B$7-0.5*Inputs!$B$8^2)*$B$2+Inputs!$B$8*SQRT($B$2)*MC_Shocks!BC406)</f>
        <v>599.268637501196</v>
      </c>
      <c r="BF409" s="0" t="n">
        <f aca="false">BE409*EXP((Inputs!$B$6-Inputs!$B$7-0.5*Inputs!$B$8^2)*$B$2+Inputs!$B$8*SQRT($B$2)*MC_Shocks!BD406)</f>
        <v>601.686603678503</v>
      </c>
      <c r="BG409" s="0" t="n">
        <f aca="false">BF409*EXP((Inputs!$B$6-Inputs!$B$7-0.5*Inputs!$B$8^2)*$B$2+Inputs!$B$8*SQRT($B$2)*MC_Shocks!BE406)</f>
        <v>602.348310198143</v>
      </c>
      <c r="BH409" s="0" t="n">
        <f aca="false">BG409*EXP((Inputs!$B$6-Inputs!$B$7-0.5*Inputs!$B$8^2)*$B$2+Inputs!$B$8*SQRT($B$2)*MC_Shocks!BF406)</f>
        <v>605.04460204638</v>
      </c>
      <c r="BI409" s="0" t="n">
        <f aca="false">BH409*EXP((Inputs!$B$6-Inputs!$B$7-0.5*Inputs!$B$8^2)*$B$2+Inputs!$B$8*SQRT($B$2)*MC_Shocks!BG406)</f>
        <v>611.953814758273</v>
      </c>
      <c r="BJ409" s="0" t="n">
        <f aca="false">BI409*EXP((Inputs!$B$6-Inputs!$B$7-0.5*Inputs!$B$8^2)*$B$2+Inputs!$B$8*SQRT($B$2)*MC_Shocks!BH406)</f>
        <v>616.188669710455</v>
      </c>
      <c r="BK409" s="0" t="n">
        <f aca="false">BJ409*EXP((Inputs!$B$6-Inputs!$B$7-0.5*Inputs!$B$8^2)*$B$2+Inputs!$B$8*SQRT($B$2)*MC_Shocks!BI406)</f>
        <v>615.278540112552</v>
      </c>
      <c r="BL409" s="0" t="n">
        <f aca="false">BK409*EXP((Inputs!$B$6-Inputs!$B$7-0.5*Inputs!$B$8^2)*$B$2+Inputs!$B$8*SQRT($B$2)*MC_Shocks!BJ406)</f>
        <v>613.750892224035</v>
      </c>
      <c r="BM409" s="0" t="n">
        <f aca="false">BL409*EXP((Inputs!$B$6-Inputs!$B$7-0.5*Inputs!$B$8^2)*$B$2+Inputs!$B$8*SQRT($B$2)*MC_Shocks!BK406)</f>
        <v>613.085887248702</v>
      </c>
      <c r="BN409" s="0" t="n">
        <f aca="false">AVERAGE(C409:BM409)</f>
        <v>591.984465032226</v>
      </c>
      <c r="BO409" s="0" t="n">
        <f aca="false">MAX(B409:BM409)</f>
        <v>616.188669710455</v>
      </c>
      <c r="BP409" s="0" t="n">
        <f aca="false">MAX(BM409-Inputs!$B$4,0)</f>
        <v>38.0858872487021</v>
      </c>
      <c r="BQ409" s="0" t="n">
        <f aca="false">MAX(Inputs!$B$4-BM409,0)</f>
        <v>0</v>
      </c>
      <c r="BR409" s="0" t="n">
        <f aca="false">MAX(BN409-Inputs!$B$4,0)</f>
        <v>16.9844650322264</v>
      </c>
      <c r="BS409" s="0" t="n">
        <f aca="false">IF(BO409&gt;=Inputs!$B$9,0,MAX(BM409-Inputs!$B$4,0))</f>
        <v>0</v>
      </c>
    </row>
    <row r="410" customFormat="false" ht="15" hidden="false" customHeight="false" outlineLevel="0" collapsed="false">
      <c r="A410" s="0" t="n">
        <v>406</v>
      </c>
      <c r="B410" s="0" t="n">
        <f aca="false">Inputs!$B$3</f>
        <v>574.788024902344</v>
      </c>
      <c r="C410" s="0" t="n">
        <f aca="false">B410*EXP((Inputs!$B$6-Inputs!$B$7-0.5*Inputs!$B$8^2)*$B$2+Inputs!$B$8*SQRT($B$2)*MC_Shocks!A407)</f>
        <v>576.219857400585</v>
      </c>
      <c r="D410" s="0" t="n">
        <f aca="false">C410*EXP((Inputs!$B$6-Inputs!$B$7-0.5*Inputs!$B$8^2)*$B$2+Inputs!$B$8*SQRT($B$2)*MC_Shocks!B407)</f>
        <v>572.024390659694</v>
      </c>
      <c r="E410" s="0" t="n">
        <f aca="false">D410*EXP((Inputs!$B$6-Inputs!$B$7-0.5*Inputs!$B$8^2)*$B$2+Inputs!$B$8*SQRT($B$2)*MC_Shocks!C407)</f>
        <v>571.79005297494</v>
      </c>
      <c r="F410" s="0" t="n">
        <f aca="false">E410*EXP((Inputs!$B$6-Inputs!$B$7-0.5*Inputs!$B$8^2)*$B$2+Inputs!$B$8*SQRT($B$2)*MC_Shocks!D407)</f>
        <v>568.66262170087</v>
      </c>
      <c r="G410" s="0" t="n">
        <f aca="false">F410*EXP((Inputs!$B$6-Inputs!$B$7-0.5*Inputs!$B$8^2)*$B$2+Inputs!$B$8*SQRT($B$2)*MC_Shocks!E407)</f>
        <v>576.775404010983</v>
      </c>
      <c r="H410" s="0" t="n">
        <f aca="false">G410*EXP((Inputs!$B$6-Inputs!$B$7-0.5*Inputs!$B$8^2)*$B$2+Inputs!$B$8*SQRT($B$2)*MC_Shocks!F407)</f>
        <v>595.060760477065</v>
      </c>
      <c r="I410" s="0" t="n">
        <f aca="false">H410*EXP((Inputs!$B$6-Inputs!$B$7-0.5*Inputs!$B$8^2)*$B$2+Inputs!$B$8*SQRT($B$2)*MC_Shocks!G407)</f>
        <v>593.77862644394</v>
      </c>
      <c r="J410" s="0" t="n">
        <f aca="false">I410*EXP((Inputs!$B$6-Inputs!$B$7-0.5*Inputs!$B$8^2)*$B$2+Inputs!$B$8*SQRT($B$2)*MC_Shocks!H407)</f>
        <v>600.584594597077</v>
      </c>
      <c r="K410" s="0" t="n">
        <f aca="false">J410*EXP((Inputs!$B$6-Inputs!$B$7-0.5*Inputs!$B$8^2)*$B$2+Inputs!$B$8*SQRT($B$2)*MC_Shocks!I407)</f>
        <v>601.654405958272</v>
      </c>
      <c r="L410" s="0" t="n">
        <f aca="false">K410*EXP((Inputs!$B$6-Inputs!$B$7-0.5*Inputs!$B$8^2)*$B$2+Inputs!$B$8*SQRT($B$2)*MC_Shocks!J407)</f>
        <v>603.154905876737</v>
      </c>
      <c r="M410" s="0" t="n">
        <f aca="false">L410*EXP((Inputs!$B$6-Inputs!$B$7-0.5*Inputs!$B$8^2)*$B$2+Inputs!$B$8*SQRT($B$2)*MC_Shocks!K407)</f>
        <v>595.663313026087</v>
      </c>
      <c r="N410" s="0" t="n">
        <f aca="false">M410*EXP((Inputs!$B$6-Inputs!$B$7-0.5*Inputs!$B$8^2)*$B$2+Inputs!$B$8*SQRT($B$2)*MC_Shocks!L407)</f>
        <v>593.832187654134</v>
      </c>
      <c r="O410" s="0" t="n">
        <f aca="false">N410*EXP((Inputs!$B$6-Inputs!$B$7-0.5*Inputs!$B$8^2)*$B$2+Inputs!$B$8*SQRT($B$2)*MC_Shocks!M407)</f>
        <v>593.107308676916</v>
      </c>
      <c r="P410" s="0" t="n">
        <f aca="false">O410*EXP((Inputs!$B$6-Inputs!$B$7-0.5*Inputs!$B$8^2)*$B$2+Inputs!$B$8*SQRT($B$2)*MC_Shocks!N407)</f>
        <v>589.237808153574</v>
      </c>
      <c r="Q410" s="0" t="n">
        <f aca="false">P410*EXP((Inputs!$B$6-Inputs!$B$7-0.5*Inputs!$B$8^2)*$B$2+Inputs!$B$8*SQRT($B$2)*MC_Shocks!O407)</f>
        <v>587.573239890662</v>
      </c>
      <c r="R410" s="0" t="n">
        <f aca="false">Q410*EXP((Inputs!$B$6-Inputs!$B$7-0.5*Inputs!$B$8^2)*$B$2+Inputs!$B$8*SQRT($B$2)*MC_Shocks!P407)</f>
        <v>589.766067985624</v>
      </c>
      <c r="S410" s="0" t="n">
        <f aca="false">R410*EXP((Inputs!$B$6-Inputs!$B$7-0.5*Inputs!$B$8^2)*$B$2+Inputs!$B$8*SQRT($B$2)*MC_Shocks!Q407)</f>
        <v>584.829478094945</v>
      </c>
      <c r="T410" s="0" t="n">
        <f aca="false">S410*EXP((Inputs!$B$6-Inputs!$B$7-0.5*Inputs!$B$8^2)*$B$2+Inputs!$B$8*SQRT($B$2)*MC_Shocks!R407)</f>
        <v>590.056471356674</v>
      </c>
      <c r="U410" s="0" t="n">
        <f aca="false">T410*EXP((Inputs!$B$6-Inputs!$B$7-0.5*Inputs!$B$8^2)*$B$2+Inputs!$B$8*SQRT($B$2)*MC_Shocks!S407)</f>
        <v>588.600842330668</v>
      </c>
      <c r="V410" s="0" t="n">
        <f aca="false">U410*EXP((Inputs!$B$6-Inputs!$B$7-0.5*Inputs!$B$8^2)*$B$2+Inputs!$B$8*SQRT($B$2)*MC_Shocks!T407)</f>
        <v>595.927732418053</v>
      </c>
      <c r="W410" s="0" t="n">
        <f aca="false">V410*EXP((Inputs!$B$6-Inputs!$B$7-0.5*Inputs!$B$8^2)*$B$2+Inputs!$B$8*SQRT($B$2)*MC_Shocks!U407)</f>
        <v>595.020497441137</v>
      </c>
      <c r="X410" s="0" t="n">
        <f aca="false">W410*EXP((Inputs!$B$6-Inputs!$B$7-0.5*Inputs!$B$8^2)*$B$2+Inputs!$B$8*SQRT($B$2)*MC_Shocks!V407)</f>
        <v>594.16627405972</v>
      </c>
      <c r="Y410" s="0" t="n">
        <f aca="false">X410*EXP((Inputs!$B$6-Inputs!$B$7-0.5*Inputs!$B$8^2)*$B$2+Inputs!$B$8*SQRT($B$2)*MC_Shocks!W407)</f>
        <v>586.371928645564</v>
      </c>
      <c r="Z410" s="0" t="n">
        <f aca="false">Y410*EXP((Inputs!$B$6-Inputs!$B$7-0.5*Inputs!$B$8^2)*$B$2+Inputs!$B$8*SQRT($B$2)*MC_Shocks!X407)</f>
        <v>593.753044738547</v>
      </c>
      <c r="AA410" s="0" t="n">
        <f aca="false">Z410*EXP((Inputs!$B$6-Inputs!$B$7-0.5*Inputs!$B$8^2)*$B$2+Inputs!$B$8*SQRT($B$2)*MC_Shocks!Y407)</f>
        <v>596.646389524627</v>
      </c>
      <c r="AB410" s="0" t="n">
        <f aca="false">AA410*EXP((Inputs!$B$6-Inputs!$B$7-0.5*Inputs!$B$8^2)*$B$2+Inputs!$B$8*SQRT($B$2)*MC_Shocks!Z407)</f>
        <v>592.821087276714</v>
      </c>
      <c r="AC410" s="0" t="n">
        <f aca="false">AB410*EXP((Inputs!$B$6-Inputs!$B$7-0.5*Inputs!$B$8^2)*$B$2+Inputs!$B$8*SQRT($B$2)*MC_Shocks!AA407)</f>
        <v>591.302017433967</v>
      </c>
      <c r="AD410" s="0" t="n">
        <f aca="false">AC410*EXP((Inputs!$B$6-Inputs!$B$7-0.5*Inputs!$B$8^2)*$B$2+Inputs!$B$8*SQRT($B$2)*MC_Shocks!AB407)</f>
        <v>590.51255051667</v>
      </c>
      <c r="AE410" s="0" t="n">
        <f aca="false">AD410*EXP((Inputs!$B$6-Inputs!$B$7-0.5*Inputs!$B$8^2)*$B$2+Inputs!$B$8*SQRT($B$2)*MC_Shocks!AC407)</f>
        <v>595.064738841084</v>
      </c>
      <c r="AF410" s="0" t="n">
        <f aca="false">AE410*EXP((Inputs!$B$6-Inputs!$B$7-0.5*Inputs!$B$8^2)*$B$2+Inputs!$B$8*SQRT($B$2)*MC_Shocks!AD407)</f>
        <v>597.916714607647</v>
      </c>
      <c r="AG410" s="0" t="n">
        <f aca="false">AF410*EXP((Inputs!$B$6-Inputs!$B$7-0.5*Inputs!$B$8^2)*$B$2+Inputs!$B$8*SQRT($B$2)*MC_Shocks!AE407)</f>
        <v>592.096090648949</v>
      </c>
      <c r="AH410" s="0" t="n">
        <f aca="false">AG410*EXP((Inputs!$B$6-Inputs!$B$7-0.5*Inputs!$B$8^2)*$B$2+Inputs!$B$8*SQRT($B$2)*MC_Shocks!AF407)</f>
        <v>592.3939591764</v>
      </c>
      <c r="AI410" s="0" t="n">
        <f aca="false">AH410*EXP((Inputs!$B$6-Inputs!$B$7-0.5*Inputs!$B$8^2)*$B$2+Inputs!$B$8*SQRT($B$2)*MC_Shocks!AG407)</f>
        <v>590.688318855842</v>
      </c>
      <c r="AJ410" s="0" t="n">
        <f aca="false">AI410*EXP((Inputs!$B$6-Inputs!$B$7-0.5*Inputs!$B$8^2)*$B$2+Inputs!$B$8*SQRT($B$2)*MC_Shocks!AH407)</f>
        <v>591.284099232542</v>
      </c>
      <c r="AK410" s="0" t="n">
        <f aca="false">AJ410*EXP((Inputs!$B$6-Inputs!$B$7-0.5*Inputs!$B$8^2)*$B$2+Inputs!$B$8*SQRT($B$2)*MC_Shocks!AI407)</f>
        <v>596.915946417152</v>
      </c>
      <c r="AL410" s="0" t="n">
        <f aca="false">AK410*EXP((Inputs!$B$6-Inputs!$B$7-0.5*Inputs!$B$8^2)*$B$2+Inputs!$B$8*SQRT($B$2)*MC_Shocks!AJ407)</f>
        <v>592.566294529455</v>
      </c>
      <c r="AM410" s="0" t="n">
        <f aca="false">AL410*EXP((Inputs!$B$6-Inputs!$B$7-0.5*Inputs!$B$8^2)*$B$2+Inputs!$B$8*SQRT($B$2)*MC_Shocks!AK407)</f>
        <v>590.261088027507</v>
      </c>
      <c r="AN410" s="0" t="n">
        <f aca="false">AM410*EXP((Inputs!$B$6-Inputs!$B$7-0.5*Inputs!$B$8^2)*$B$2+Inputs!$B$8*SQRT($B$2)*MC_Shocks!AL407)</f>
        <v>579.617707803022</v>
      </c>
      <c r="AO410" s="0" t="n">
        <f aca="false">AN410*EXP((Inputs!$B$6-Inputs!$B$7-0.5*Inputs!$B$8^2)*$B$2+Inputs!$B$8*SQRT($B$2)*MC_Shocks!AM407)</f>
        <v>584.361417457011</v>
      </c>
      <c r="AP410" s="0" t="n">
        <f aca="false">AO410*EXP((Inputs!$B$6-Inputs!$B$7-0.5*Inputs!$B$8^2)*$B$2+Inputs!$B$8*SQRT($B$2)*MC_Shocks!AN407)</f>
        <v>580.615382710691</v>
      </c>
      <c r="AQ410" s="0" t="n">
        <f aca="false">AP410*EXP((Inputs!$B$6-Inputs!$B$7-0.5*Inputs!$B$8^2)*$B$2+Inputs!$B$8*SQRT($B$2)*MC_Shocks!AO407)</f>
        <v>586.743232369817</v>
      </c>
      <c r="AR410" s="0" t="n">
        <f aca="false">AQ410*EXP((Inputs!$B$6-Inputs!$B$7-0.5*Inputs!$B$8^2)*$B$2+Inputs!$B$8*SQRT($B$2)*MC_Shocks!AP407)</f>
        <v>586.066581894901</v>
      </c>
      <c r="AS410" s="0" t="n">
        <f aca="false">AR410*EXP((Inputs!$B$6-Inputs!$B$7-0.5*Inputs!$B$8^2)*$B$2+Inputs!$B$8*SQRT($B$2)*MC_Shocks!AQ407)</f>
        <v>581.598962968273</v>
      </c>
      <c r="AT410" s="0" t="n">
        <f aca="false">AS410*EXP((Inputs!$B$6-Inputs!$B$7-0.5*Inputs!$B$8^2)*$B$2+Inputs!$B$8*SQRT($B$2)*MC_Shocks!AR407)</f>
        <v>591.294166891649</v>
      </c>
      <c r="AU410" s="0" t="n">
        <f aca="false">AT410*EXP((Inputs!$B$6-Inputs!$B$7-0.5*Inputs!$B$8^2)*$B$2+Inputs!$B$8*SQRT($B$2)*MC_Shocks!AS407)</f>
        <v>592.312097048353</v>
      </c>
      <c r="AV410" s="0" t="n">
        <f aca="false">AU410*EXP((Inputs!$B$6-Inputs!$B$7-0.5*Inputs!$B$8^2)*$B$2+Inputs!$B$8*SQRT($B$2)*MC_Shocks!AT407)</f>
        <v>595.020545670336</v>
      </c>
      <c r="AW410" s="0" t="n">
        <f aca="false">AV410*EXP((Inputs!$B$6-Inputs!$B$7-0.5*Inputs!$B$8^2)*$B$2+Inputs!$B$8*SQRT($B$2)*MC_Shocks!AU407)</f>
        <v>598.399662742525</v>
      </c>
      <c r="AX410" s="0" t="n">
        <f aca="false">AW410*EXP((Inputs!$B$6-Inputs!$B$7-0.5*Inputs!$B$8^2)*$B$2+Inputs!$B$8*SQRT($B$2)*MC_Shocks!AV407)</f>
        <v>596.630094311107</v>
      </c>
      <c r="AY410" s="0" t="n">
        <f aca="false">AX410*EXP((Inputs!$B$6-Inputs!$B$7-0.5*Inputs!$B$8^2)*$B$2+Inputs!$B$8*SQRT($B$2)*MC_Shocks!AW407)</f>
        <v>591.405132282472</v>
      </c>
      <c r="AZ410" s="0" t="n">
        <f aca="false">AY410*EXP((Inputs!$B$6-Inputs!$B$7-0.5*Inputs!$B$8^2)*$B$2+Inputs!$B$8*SQRT($B$2)*MC_Shocks!AX407)</f>
        <v>592.086600098427</v>
      </c>
      <c r="BA410" s="0" t="n">
        <f aca="false">AZ410*EXP((Inputs!$B$6-Inputs!$B$7-0.5*Inputs!$B$8^2)*$B$2+Inputs!$B$8*SQRT($B$2)*MC_Shocks!AY407)</f>
        <v>591.177978449866</v>
      </c>
      <c r="BB410" s="0" t="n">
        <f aca="false">BA410*EXP((Inputs!$B$6-Inputs!$B$7-0.5*Inputs!$B$8^2)*$B$2+Inputs!$B$8*SQRT($B$2)*MC_Shocks!AZ407)</f>
        <v>590.697853733431</v>
      </c>
      <c r="BC410" s="0" t="n">
        <f aca="false">BB410*EXP((Inputs!$B$6-Inputs!$B$7-0.5*Inputs!$B$8^2)*$B$2+Inputs!$B$8*SQRT($B$2)*MC_Shocks!BA407)</f>
        <v>590.745123603804</v>
      </c>
      <c r="BD410" s="0" t="n">
        <f aca="false">BC410*EXP((Inputs!$B$6-Inputs!$B$7-0.5*Inputs!$B$8^2)*$B$2+Inputs!$B$8*SQRT($B$2)*MC_Shocks!BB407)</f>
        <v>595.928504992493</v>
      </c>
      <c r="BE410" s="0" t="n">
        <f aca="false">BD410*EXP((Inputs!$B$6-Inputs!$B$7-0.5*Inputs!$B$8^2)*$B$2+Inputs!$B$8*SQRT($B$2)*MC_Shocks!BC407)</f>
        <v>590.767052644953</v>
      </c>
      <c r="BF410" s="0" t="n">
        <f aca="false">BE410*EXP((Inputs!$B$6-Inputs!$B$7-0.5*Inputs!$B$8^2)*$B$2+Inputs!$B$8*SQRT($B$2)*MC_Shocks!BD407)</f>
        <v>589.440826687723</v>
      </c>
      <c r="BG410" s="0" t="n">
        <f aca="false">BF410*EXP((Inputs!$B$6-Inputs!$B$7-0.5*Inputs!$B$8^2)*$B$2+Inputs!$B$8*SQRT($B$2)*MC_Shocks!BE407)</f>
        <v>587.65267487569</v>
      </c>
      <c r="BH410" s="0" t="n">
        <f aca="false">BG410*EXP((Inputs!$B$6-Inputs!$B$7-0.5*Inputs!$B$8^2)*$B$2+Inputs!$B$8*SQRT($B$2)*MC_Shocks!BF407)</f>
        <v>591.480325914235</v>
      </c>
      <c r="BI410" s="0" t="n">
        <f aca="false">BH410*EXP((Inputs!$B$6-Inputs!$B$7-0.5*Inputs!$B$8^2)*$B$2+Inputs!$B$8*SQRT($B$2)*MC_Shocks!BG407)</f>
        <v>593.695004307475</v>
      </c>
      <c r="BJ410" s="0" t="n">
        <f aca="false">BI410*EXP((Inputs!$B$6-Inputs!$B$7-0.5*Inputs!$B$8^2)*$B$2+Inputs!$B$8*SQRT($B$2)*MC_Shocks!BH407)</f>
        <v>594.581216647462</v>
      </c>
      <c r="BK410" s="0" t="n">
        <f aca="false">BJ410*EXP((Inputs!$B$6-Inputs!$B$7-0.5*Inputs!$B$8^2)*$B$2+Inputs!$B$8*SQRT($B$2)*MC_Shocks!BI407)</f>
        <v>601.918346591048</v>
      </c>
      <c r="BL410" s="0" t="n">
        <f aca="false">BK410*EXP((Inputs!$B$6-Inputs!$B$7-0.5*Inputs!$B$8^2)*$B$2+Inputs!$B$8*SQRT($B$2)*MC_Shocks!BJ407)</f>
        <v>610.090457629735</v>
      </c>
      <c r="BM410" s="0" t="n">
        <f aca="false">BL410*EXP((Inputs!$B$6-Inputs!$B$7-0.5*Inputs!$B$8^2)*$B$2+Inputs!$B$8*SQRT($B$2)*MC_Shocks!BK407)</f>
        <v>613.062737043154</v>
      </c>
      <c r="BN410" s="0" t="n">
        <f aca="false">AVERAGE(C410:BM410)</f>
        <v>591.197949159217</v>
      </c>
      <c r="BO410" s="0" t="n">
        <f aca="false">MAX(B410:BM410)</f>
        <v>613.062737043154</v>
      </c>
      <c r="BP410" s="0" t="n">
        <f aca="false">MAX(BM410-Inputs!$B$4,0)</f>
        <v>38.0627370431539</v>
      </c>
      <c r="BQ410" s="0" t="n">
        <f aca="false">MAX(Inputs!$B$4-BM410,0)</f>
        <v>0</v>
      </c>
      <c r="BR410" s="0" t="n">
        <f aca="false">MAX(BN410-Inputs!$B$4,0)</f>
        <v>16.1979491592169</v>
      </c>
      <c r="BS410" s="0" t="n">
        <f aca="false">IF(BO410&gt;=Inputs!$B$9,0,MAX(BM410-Inputs!$B$4,0))</f>
        <v>0</v>
      </c>
    </row>
    <row r="411" customFormat="false" ht="15" hidden="false" customHeight="false" outlineLevel="0" collapsed="false">
      <c r="A411" s="0" t="n">
        <v>407</v>
      </c>
      <c r="B411" s="0" t="n">
        <f aca="false">Inputs!$B$3</f>
        <v>574.788024902344</v>
      </c>
      <c r="C411" s="0" t="n">
        <f aca="false">B411*EXP((Inputs!$B$6-Inputs!$B$7-0.5*Inputs!$B$8^2)*$B$2+Inputs!$B$8*SQRT($B$2)*MC_Shocks!A408)</f>
        <v>572.464377822547</v>
      </c>
      <c r="D411" s="0" t="n">
        <f aca="false">C411*EXP((Inputs!$B$6-Inputs!$B$7-0.5*Inputs!$B$8^2)*$B$2+Inputs!$B$8*SQRT($B$2)*MC_Shocks!B408)</f>
        <v>575.49247500223</v>
      </c>
      <c r="E411" s="0" t="n">
        <f aca="false">D411*EXP((Inputs!$B$6-Inputs!$B$7-0.5*Inputs!$B$8^2)*$B$2+Inputs!$B$8*SQRT($B$2)*MC_Shocks!C408)</f>
        <v>580.217261440091</v>
      </c>
      <c r="F411" s="0" t="n">
        <f aca="false">E411*EXP((Inputs!$B$6-Inputs!$B$7-0.5*Inputs!$B$8^2)*$B$2+Inputs!$B$8*SQRT($B$2)*MC_Shocks!D408)</f>
        <v>584.034361512815</v>
      </c>
      <c r="G411" s="0" t="n">
        <f aca="false">F411*EXP((Inputs!$B$6-Inputs!$B$7-0.5*Inputs!$B$8^2)*$B$2+Inputs!$B$8*SQRT($B$2)*MC_Shocks!E408)</f>
        <v>586.203125872383</v>
      </c>
      <c r="H411" s="0" t="n">
        <f aca="false">G411*EXP((Inputs!$B$6-Inputs!$B$7-0.5*Inputs!$B$8^2)*$B$2+Inputs!$B$8*SQRT($B$2)*MC_Shocks!F408)</f>
        <v>587.906450678955</v>
      </c>
      <c r="I411" s="0" t="n">
        <f aca="false">H411*EXP((Inputs!$B$6-Inputs!$B$7-0.5*Inputs!$B$8^2)*$B$2+Inputs!$B$8*SQRT($B$2)*MC_Shocks!G408)</f>
        <v>577.947577555489</v>
      </c>
      <c r="J411" s="0" t="n">
        <f aca="false">I411*EXP((Inputs!$B$6-Inputs!$B$7-0.5*Inputs!$B$8^2)*$B$2+Inputs!$B$8*SQRT($B$2)*MC_Shocks!H408)</f>
        <v>573.186550452384</v>
      </c>
      <c r="K411" s="0" t="n">
        <f aca="false">J411*EXP((Inputs!$B$6-Inputs!$B$7-0.5*Inputs!$B$8^2)*$B$2+Inputs!$B$8*SQRT($B$2)*MC_Shocks!I408)</f>
        <v>568.59935586786</v>
      </c>
      <c r="L411" s="0" t="n">
        <f aca="false">K411*EXP((Inputs!$B$6-Inputs!$B$7-0.5*Inputs!$B$8^2)*$B$2+Inputs!$B$8*SQRT($B$2)*MC_Shocks!J408)</f>
        <v>563.405767114773</v>
      </c>
      <c r="M411" s="0" t="n">
        <f aca="false">L411*EXP((Inputs!$B$6-Inputs!$B$7-0.5*Inputs!$B$8^2)*$B$2+Inputs!$B$8*SQRT($B$2)*MC_Shocks!K408)</f>
        <v>567.941276174495</v>
      </c>
      <c r="N411" s="0" t="n">
        <f aca="false">M411*EXP((Inputs!$B$6-Inputs!$B$7-0.5*Inputs!$B$8^2)*$B$2+Inputs!$B$8*SQRT($B$2)*MC_Shocks!L408)</f>
        <v>573.529471948034</v>
      </c>
      <c r="O411" s="0" t="n">
        <f aca="false">N411*EXP((Inputs!$B$6-Inputs!$B$7-0.5*Inputs!$B$8^2)*$B$2+Inputs!$B$8*SQRT($B$2)*MC_Shocks!M408)</f>
        <v>578.642250265489</v>
      </c>
      <c r="P411" s="0" t="n">
        <f aca="false">O411*EXP((Inputs!$B$6-Inputs!$B$7-0.5*Inputs!$B$8^2)*$B$2+Inputs!$B$8*SQRT($B$2)*MC_Shocks!N408)</f>
        <v>572.60272637694</v>
      </c>
      <c r="Q411" s="0" t="n">
        <f aca="false">P411*EXP((Inputs!$B$6-Inputs!$B$7-0.5*Inputs!$B$8^2)*$B$2+Inputs!$B$8*SQRT($B$2)*MC_Shocks!O408)</f>
        <v>575.147961980063</v>
      </c>
      <c r="R411" s="0" t="n">
        <f aca="false">Q411*EXP((Inputs!$B$6-Inputs!$B$7-0.5*Inputs!$B$8^2)*$B$2+Inputs!$B$8*SQRT($B$2)*MC_Shocks!P408)</f>
        <v>580.940661728846</v>
      </c>
      <c r="S411" s="0" t="n">
        <f aca="false">R411*EXP((Inputs!$B$6-Inputs!$B$7-0.5*Inputs!$B$8^2)*$B$2+Inputs!$B$8*SQRT($B$2)*MC_Shocks!Q408)</f>
        <v>582.985330601641</v>
      </c>
      <c r="T411" s="0" t="n">
        <f aca="false">S411*EXP((Inputs!$B$6-Inputs!$B$7-0.5*Inputs!$B$8^2)*$B$2+Inputs!$B$8*SQRT($B$2)*MC_Shocks!R408)</f>
        <v>584.14497693985</v>
      </c>
      <c r="U411" s="0" t="n">
        <f aca="false">T411*EXP((Inputs!$B$6-Inputs!$B$7-0.5*Inputs!$B$8^2)*$B$2+Inputs!$B$8*SQRT($B$2)*MC_Shocks!S408)</f>
        <v>582.957459775534</v>
      </c>
      <c r="V411" s="0" t="n">
        <f aca="false">U411*EXP((Inputs!$B$6-Inputs!$B$7-0.5*Inputs!$B$8^2)*$B$2+Inputs!$B$8*SQRT($B$2)*MC_Shocks!T408)</f>
        <v>581.852953710567</v>
      </c>
      <c r="W411" s="0" t="n">
        <f aca="false">V411*EXP((Inputs!$B$6-Inputs!$B$7-0.5*Inputs!$B$8^2)*$B$2+Inputs!$B$8*SQRT($B$2)*MC_Shocks!U408)</f>
        <v>585.743517763197</v>
      </c>
      <c r="X411" s="0" t="n">
        <f aca="false">W411*EXP((Inputs!$B$6-Inputs!$B$7-0.5*Inputs!$B$8^2)*$B$2+Inputs!$B$8*SQRT($B$2)*MC_Shocks!V408)</f>
        <v>582.621095483261</v>
      </c>
      <c r="Y411" s="0" t="n">
        <f aca="false">X411*EXP((Inputs!$B$6-Inputs!$B$7-0.5*Inputs!$B$8^2)*$B$2+Inputs!$B$8*SQRT($B$2)*MC_Shocks!W408)</f>
        <v>585.638132882298</v>
      </c>
      <c r="Z411" s="0" t="n">
        <f aca="false">Y411*EXP((Inputs!$B$6-Inputs!$B$7-0.5*Inputs!$B$8^2)*$B$2+Inputs!$B$8*SQRT($B$2)*MC_Shocks!X408)</f>
        <v>586.419931710367</v>
      </c>
      <c r="AA411" s="0" t="n">
        <f aca="false">Z411*EXP((Inputs!$B$6-Inputs!$B$7-0.5*Inputs!$B$8^2)*$B$2+Inputs!$B$8*SQRT($B$2)*MC_Shocks!Y408)</f>
        <v>583.288731921334</v>
      </c>
      <c r="AB411" s="0" t="n">
        <f aca="false">AA411*EXP((Inputs!$B$6-Inputs!$B$7-0.5*Inputs!$B$8^2)*$B$2+Inputs!$B$8*SQRT($B$2)*MC_Shocks!Z408)</f>
        <v>586.321449393829</v>
      </c>
      <c r="AC411" s="0" t="n">
        <f aca="false">AB411*EXP((Inputs!$B$6-Inputs!$B$7-0.5*Inputs!$B$8^2)*$B$2+Inputs!$B$8*SQRT($B$2)*MC_Shocks!AA408)</f>
        <v>589.031202703851</v>
      </c>
      <c r="AD411" s="0" t="n">
        <f aca="false">AC411*EXP((Inputs!$B$6-Inputs!$B$7-0.5*Inputs!$B$8^2)*$B$2+Inputs!$B$8*SQRT($B$2)*MC_Shocks!AB408)</f>
        <v>586.328261613552</v>
      </c>
      <c r="AE411" s="0" t="n">
        <f aca="false">AD411*EXP((Inputs!$B$6-Inputs!$B$7-0.5*Inputs!$B$8^2)*$B$2+Inputs!$B$8*SQRT($B$2)*MC_Shocks!AC408)</f>
        <v>590.387143821084</v>
      </c>
      <c r="AF411" s="0" t="n">
        <f aca="false">AE411*EXP((Inputs!$B$6-Inputs!$B$7-0.5*Inputs!$B$8^2)*$B$2+Inputs!$B$8*SQRT($B$2)*MC_Shocks!AD408)</f>
        <v>592.247940433107</v>
      </c>
      <c r="AG411" s="0" t="n">
        <f aca="false">AF411*EXP((Inputs!$B$6-Inputs!$B$7-0.5*Inputs!$B$8^2)*$B$2+Inputs!$B$8*SQRT($B$2)*MC_Shocks!AE408)</f>
        <v>589.698277606004</v>
      </c>
      <c r="AH411" s="0" t="n">
        <f aca="false">AG411*EXP((Inputs!$B$6-Inputs!$B$7-0.5*Inputs!$B$8^2)*$B$2+Inputs!$B$8*SQRT($B$2)*MC_Shocks!AF408)</f>
        <v>580.221719058868</v>
      </c>
      <c r="AI411" s="0" t="n">
        <f aca="false">AH411*EXP((Inputs!$B$6-Inputs!$B$7-0.5*Inputs!$B$8^2)*$B$2+Inputs!$B$8*SQRT($B$2)*MC_Shocks!AG408)</f>
        <v>577.496269210505</v>
      </c>
      <c r="AJ411" s="0" t="n">
        <f aca="false">AI411*EXP((Inputs!$B$6-Inputs!$B$7-0.5*Inputs!$B$8^2)*$B$2+Inputs!$B$8*SQRT($B$2)*MC_Shocks!AH408)</f>
        <v>575.389312581701</v>
      </c>
      <c r="AK411" s="0" t="n">
        <f aca="false">AJ411*EXP((Inputs!$B$6-Inputs!$B$7-0.5*Inputs!$B$8^2)*$B$2+Inputs!$B$8*SQRT($B$2)*MC_Shocks!AI408)</f>
        <v>573.025590637201</v>
      </c>
      <c r="AL411" s="0" t="n">
        <f aca="false">AK411*EXP((Inputs!$B$6-Inputs!$B$7-0.5*Inputs!$B$8^2)*$B$2+Inputs!$B$8*SQRT($B$2)*MC_Shocks!AJ408)</f>
        <v>577.979430576119</v>
      </c>
      <c r="AM411" s="0" t="n">
        <f aca="false">AL411*EXP((Inputs!$B$6-Inputs!$B$7-0.5*Inputs!$B$8^2)*$B$2+Inputs!$B$8*SQRT($B$2)*MC_Shocks!AK408)</f>
        <v>577.504124348205</v>
      </c>
      <c r="AN411" s="0" t="n">
        <f aca="false">AM411*EXP((Inputs!$B$6-Inputs!$B$7-0.5*Inputs!$B$8^2)*$B$2+Inputs!$B$8*SQRT($B$2)*MC_Shocks!AL408)</f>
        <v>577.695000269651</v>
      </c>
      <c r="AO411" s="0" t="n">
        <f aca="false">AN411*EXP((Inputs!$B$6-Inputs!$B$7-0.5*Inputs!$B$8^2)*$B$2+Inputs!$B$8*SQRT($B$2)*MC_Shocks!AM408)</f>
        <v>576.277467034234</v>
      </c>
      <c r="AP411" s="0" t="n">
        <f aca="false">AO411*EXP((Inputs!$B$6-Inputs!$B$7-0.5*Inputs!$B$8^2)*$B$2+Inputs!$B$8*SQRT($B$2)*MC_Shocks!AN408)</f>
        <v>575.799397721422</v>
      </c>
      <c r="AQ411" s="0" t="n">
        <f aca="false">AP411*EXP((Inputs!$B$6-Inputs!$B$7-0.5*Inputs!$B$8^2)*$B$2+Inputs!$B$8*SQRT($B$2)*MC_Shocks!AO408)</f>
        <v>574.121770289696</v>
      </c>
      <c r="AR411" s="0" t="n">
        <f aca="false">AQ411*EXP((Inputs!$B$6-Inputs!$B$7-0.5*Inputs!$B$8^2)*$B$2+Inputs!$B$8*SQRT($B$2)*MC_Shocks!AP408)</f>
        <v>575.59638926608</v>
      </c>
      <c r="AS411" s="0" t="n">
        <f aca="false">AR411*EXP((Inputs!$B$6-Inputs!$B$7-0.5*Inputs!$B$8^2)*$B$2+Inputs!$B$8*SQRT($B$2)*MC_Shocks!AQ408)</f>
        <v>575.383104401404</v>
      </c>
      <c r="AT411" s="0" t="n">
        <f aca="false">AS411*EXP((Inputs!$B$6-Inputs!$B$7-0.5*Inputs!$B$8^2)*$B$2+Inputs!$B$8*SQRT($B$2)*MC_Shocks!AR408)</f>
        <v>581.069709327168</v>
      </c>
      <c r="AU411" s="0" t="n">
        <f aca="false">AT411*EXP((Inputs!$B$6-Inputs!$B$7-0.5*Inputs!$B$8^2)*$B$2+Inputs!$B$8*SQRT($B$2)*MC_Shocks!AS408)</f>
        <v>582.601180598944</v>
      </c>
      <c r="AV411" s="0" t="n">
        <f aca="false">AU411*EXP((Inputs!$B$6-Inputs!$B$7-0.5*Inputs!$B$8^2)*$B$2+Inputs!$B$8*SQRT($B$2)*MC_Shocks!AT408)</f>
        <v>576.262779114078</v>
      </c>
      <c r="AW411" s="0" t="n">
        <f aca="false">AV411*EXP((Inputs!$B$6-Inputs!$B$7-0.5*Inputs!$B$8^2)*$B$2+Inputs!$B$8*SQRT($B$2)*MC_Shocks!AU408)</f>
        <v>574.861420542936</v>
      </c>
      <c r="AX411" s="0" t="n">
        <f aca="false">AW411*EXP((Inputs!$B$6-Inputs!$B$7-0.5*Inputs!$B$8^2)*$B$2+Inputs!$B$8*SQRT($B$2)*MC_Shocks!AV408)</f>
        <v>575.011072703719</v>
      </c>
      <c r="AY411" s="0" t="n">
        <f aca="false">AX411*EXP((Inputs!$B$6-Inputs!$B$7-0.5*Inputs!$B$8^2)*$B$2+Inputs!$B$8*SQRT($B$2)*MC_Shocks!AW408)</f>
        <v>566.479987477717</v>
      </c>
      <c r="AZ411" s="0" t="n">
        <f aca="false">AY411*EXP((Inputs!$B$6-Inputs!$B$7-0.5*Inputs!$B$8^2)*$B$2+Inputs!$B$8*SQRT($B$2)*MC_Shocks!AX408)</f>
        <v>572.682539982456</v>
      </c>
      <c r="BA411" s="0" t="n">
        <f aca="false">AZ411*EXP((Inputs!$B$6-Inputs!$B$7-0.5*Inputs!$B$8^2)*$B$2+Inputs!$B$8*SQRT($B$2)*MC_Shocks!AY408)</f>
        <v>577.799618105294</v>
      </c>
      <c r="BB411" s="0" t="n">
        <f aca="false">BA411*EXP((Inputs!$B$6-Inputs!$B$7-0.5*Inputs!$B$8^2)*$B$2+Inputs!$B$8*SQRT($B$2)*MC_Shocks!AZ408)</f>
        <v>570.055988819678</v>
      </c>
      <c r="BC411" s="0" t="n">
        <f aca="false">BB411*EXP((Inputs!$B$6-Inputs!$B$7-0.5*Inputs!$B$8^2)*$B$2+Inputs!$B$8*SQRT($B$2)*MC_Shocks!BA408)</f>
        <v>569.901935706663</v>
      </c>
      <c r="BD411" s="0" t="n">
        <f aca="false">BC411*EXP((Inputs!$B$6-Inputs!$B$7-0.5*Inputs!$B$8^2)*$B$2+Inputs!$B$8*SQRT($B$2)*MC_Shocks!BB408)</f>
        <v>571.053575577059</v>
      </c>
      <c r="BE411" s="0" t="n">
        <f aca="false">BD411*EXP((Inputs!$B$6-Inputs!$B$7-0.5*Inputs!$B$8^2)*$B$2+Inputs!$B$8*SQRT($B$2)*MC_Shocks!BC408)</f>
        <v>576.566452378991</v>
      </c>
      <c r="BF411" s="0" t="n">
        <f aca="false">BE411*EXP((Inputs!$B$6-Inputs!$B$7-0.5*Inputs!$B$8^2)*$B$2+Inputs!$B$8*SQRT($B$2)*MC_Shocks!BD408)</f>
        <v>574.5765716672</v>
      </c>
      <c r="BG411" s="0" t="n">
        <f aca="false">BF411*EXP((Inputs!$B$6-Inputs!$B$7-0.5*Inputs!$B$8^2)*$B$2+Inputs!$B$8*SQRT($B$2)*MC_Shocks!BE408)</f>
        <v>572.154191857865</v>
      </c>
      <c r="BH411" s="0" t="n">
        <f aca="false">BG411*EXP((Inputs!$B$6-Inputs!$B$7-0.5*Inputs!$B$8^2)*$B$2+Inputs!$B$8*SQRT($B$2)*MC_Shocks!BF408)</f>
        <v>577.198039320152</v>
      </c>
      <c r="BI411" s="0" t="n">
        <f aca="false">BH411*EXP((Inputs!$B$6-Inputs!$B$7-0.5*Inputs!$B$8^2)*$B$2+Inputs!$B$8*SQRT($B$2)*MC_Shocks!BG408)</f>
        <v>577.895212205926</v>
      </c>
      <c r="BJ411" s="0" t="n">
        <f aca="false">BI411*EXP((Inputs!$B$6-Inputs!$B$7-0.5*Inputs!$B$8^2)*$B$2+Inputs!$B$8*SQRT($B$2)*MC_Shocks!BH408)</f>
        <v>579.490065957347</v>
      </c>
      <c r="BK411" s="0" t="n">
        <f aca="false">BJ411*EXP((Inputs!$B$6-Inputs!$B$7-0.5*Inputs!$B$8^2)*$B$2+Inputs!$B$8*SQRT($B$2)*MC_Shocks!BI408)</f>
        <v>578.369068198639</v>
      </c>
      <c r="BL411" s="0" t="n">
        <f aca="false">BK411*EXP((Inputs!$B$6-Inputs!$B$7-0.5*Inputs!$B$8^2)*$B$2+Inputs!$B$8*SQRT($B$2)*MC_Shocks!BJ408)</f>
        <v>583.582300125786</v>
      </c>
      <c r="BM411" s="0" t="n">
        <f aca="false">BL411*EXP((Inputs!$B$6-Inputs!$B$7-0.5*Inputs!$B$8^2)*$B$2+Inputs!$B$8*SQRT($B$2)*MC_Shocks!BK408)</f>
        <v>577.869557894915</v>
      </c>
      <c r="BN411" s="0" t="n">
        <f aca="false">AVERAGE(C411:BM411)</f>
        <v>578.41109366842</v>
      </c>
      <c r="BO411" s="0" t="n">
        <f aca="false">MAX(B411:BM411)</f>
        <v>592.247940433107</v>
      </c>
      <c r="BP411" s="0" t="n">
        <f aca="false">MAX(BM411-Inputs!$B$4,0)</f>
        <v>2.86955789491446</v>
      </c>
      <c r="BQ411" s="0" t="n">
        <f aca="false">MAX(Inputs!$B$4-BM411,0)</f>
        <v>0</v>
      </c>
      <c r="BR411" s="0" t="n">
        <f aca="false">MAX(BN411-Inputs!$B$4,0)</f>
        <v>3.41109366842045</v>
      </c>
      <c r="BS411" s="0" t="n">
        <f aca="false">IF(BO411&gt;=Inputs!$B$9,0,MAX(BM411-Inputs!$B$4,0))</f>
        <v>2.86955789491446</v>
      </c>
    </row>
    <row r="412" customFormat="false" ht="15" hidden="false" customHeight="false" outlineLevel="0" collapsed="false">
      <c r="A412" s="0" t="n">
        <v>408</v>
      </c>
      <c r="B412" s="0" t="n">
        <f aca="false">Inputs!$B$3</f>
        <v>574.788024902344</v>
      </c>
      <c r="C412" s="0" t="n">
        <f aca="false">B412*EXP((Inputs!$B$6-Inputs!$B$7-0.5*Inputs!$B$8^2)*$B$2+Inputs!$B$8*SQRT($B$2)*MC_Shocks!A409)</f>
        <v>570.681039568151</v>
      </c>
      <c r="D412" s="0" t="n">
        <f aca="false">C412*EXP((Inputs!$B$6-Inputs!$B$7-0.5*Inputs!$B$8^2)*$B$2+Inputs!$B$8*SQRT($B$2)*MC_Shocks!B409)</f>
        <v>572.381564120459</v>
      </c>
      <c r="E412" s="0" t="n">
        <f aca="false">D412*EXP((Inputs!$B$6-Inputs!$B$7-0.5*Inputs!$B$8^2)*$B$2+Inputs!$B$8*SQRT($B$2)*MC_Shocks!C409)</f>
        <v>573.419183182568</v>
      </c>
      <c r="F412" s="0" t="n">
        <f aca="false">E412*EXP((Inputs!$B$6-Inputs!$B$7-0.5*Inputs!$B$8^2)*$B$2+Inputs!$B$8*SQRT($B$2)*MC_Shocks!D409)</f>
        <v>574.094241907047</v>
      </c>
      <c r="G412" s="0" t="n">
        <f aca="false">F412*EXP((Inputs!$B$6-Inputs!$B$7-0.5*Inputs!$B$8^2)*$B$2+Inputs!$B$8*SQRT($B$2)*MC_Shocks!E409)</f>
        <v>577.704323326915</v>
      </c>
      <c r="H412" s="0" t="n">
        <f aca="false">G412*EXP((Inputs!$B$6-Inputs!$B$7-0.5*Inputs!$B$8^2)*$B$2+Inputs!$B$8*SQRT($B$2)*MC_Shocks!F409)</f>
        <v>579.794785272566</v>
      </c>
      <c r="I412" s="0" t="n">
        <f aca="false">H412*EXP((Inputs!$B$6-Inputs!$B$7-0.5*Inputs!$B$8^2)*$B$2+Inputs!$B$8*SQRT($B$2)*MC_Shocks!G409)</f>
        <v>581.094035243785</v>
      </c>
      <c r="J412" s="0" t="n">
        <f aca="false">I412*EXP((Inputs!$B$6-Inputs!$B$7-0.5*Inputs!$B$8^2)*$B$2+Inputs!$B$8*SQRT($B$2)*MC_Shocks!H409)</f>
        <v>573.760522052991</v>
      </c>
      <c r="K412" s="0" t="n">
        <f aca="false">J412*EXP((Inputs!$B$6-Inputs!$B$7-0.5*Inputs!$B$8^2)*$B$2+Inputs!$B$8*SQRT($B$2)*MC_Shocks!I409)</f>
        <v>569.521731977362</v>
      </c>
      <c r="L412" s="0" t="n">
        <f aca="false">K412*EXP((Inputs!$B$6-Inputs!$B$7-0.5*Inputs!$B$8^2)*$B$2+Inputs!$B$8*SQRT($B$2)*MC_Shocks!J409)</f>
        <v>565.367911656794</v>
      </c>
      <c r="M412" s="0" t="n">
        <f aca="false">L412*EXP((Inputs!$B$6-Inputs!$B$7-0.5*Inputs!$B$8^2)*$B$2+Inputs!$B$8*SQRT($B$2)*MC_Shocks!K409)</f>
        <v>563.764388067699</v>
      </c>
      <c r="N412" s="0" t="n">
        <f aca="false">M412*EXP((Inputs!$B$6-Inputs!$B$7-0.5*Inputs!$B$8^2)*$B$2+Inputs!$B$8*SQRT($B$2)*MC_Shocks!L409)</f>
        <v>568.837299346773</v>
      </c>
      <c r="O412" s="0" t="n">
        <f aca="false">N412*EXP((Inputs!$B$6-Inputs!$B$7-0.5*Inputs!$B$8^2)*$B$2+Inputs!$B$8*SQRT($B$2)*MC_Shocks!M409)</f>
        <v>569.078238751206</v>
      </c>
      <c r="P412" s="0" t="n">
        <f aca="false">O412*EXP((Inputs!$B$6-Inputs!$B$7-0.5*Inputs!$B$8^2)*$B$2+Inputs!$B$8*SQRT($B$2)*MC_Shocks!N409)</f>
        <v>564.767085164553</v>
      </c>
      <c r="Q412" s="0" t="n">
        <f aca="false">P412*EXP((Inputs!$B$6-Inputs!$B$7-0.5*Inputs!$B$8^2)*$B$2+Inputs!$B$8*SQRT($B$2)*MC_Shocks!O409)</f>
        <v>570.48649649794</v>
      </c>
      <c r="R412" s="0" t="n">
        <f aca="false">Q412*EXP((Inputs!$B$6-Inputs!$B$7-0.5*Inputs!$B$8^2)*$B$2+Inputs!$B$8*SQRT($B$2)*MC_Shocks!P409)</f>
        <v>567.666486942916</v>
      </c>
      <c r="S412" s="0" t="n">
        <f aca="false">R412*EXP((Inputs!$B$6-Inputs!$B$7-0.5*Inputs!$B$8^2)*$B$2+Inputs!$B$8*SQRT($B$2)*MC_Shocks!Q409)</f>
        <v>557.355476501037</v>
      </c>
      <c r="T412" s="0" t="n">
        <f aca="false">S412*EXP((Inputs!$B$6-Inputs!$B$7-0.5*Inputs!$B$8^2)*$B$2+Inputs!$B$8*SQRT($B$2)*MC_Shocks!R409)</f>
        <v>552.732529345454</v>
      </c>
      <c r="U412" s="0" t="n">
        <f aca="false">T412*EXP((Inputs!$B$6-Inputs!$B$7-0.5*Inputs!$B$8^2)*$B$2+Inputs!$B$8*SQRT($B$2)*MC_Shocks!S409)</f>
        <v>546.618491085103</v>
      </c>
      <c r="V412" s="0" t="n">
        <f aca="false">U412*EXP((Inputs!$B$6-Inputs!$B$7-0.5*Inputs!$B$8^2)*$B$2+Inputs!$B$8*SQRT($B$2)*MC_Shocks!T409)</f>
        <v>545.724002017491</v>
      </c>
      <c r="W412" s="0" t="n">
        <f aca="false">V412*EXP((Inputs!$B$6-Inputs!$B$7-0.5*Inputs!$B$8^2)*$B$2+Inputs!$B$8*SQRT($B$2)*MC_Shocks!U409)</f>
        <v>541.600756543608</v>
      </c>
      <c r="X412" s="0" t="n">
        <f aca="false">W412*EXP((Inputs!$B$6-Inputs!$B$7-0.5*Inputs!$B$8^2)*$B$2+Inputs!$B$8*SQRT($B$2)*MC_Shocks!V409)</f>
        <v>544.745192000829</v>
      </c>
      <c r="Y412" s="0" t="n">
        <f aca="false">X412*EXP((Inputs!$B$6-Inputs!$B$7-0.5*Inputs!$B$8^2)*$B$2+Inputs!$B$8*SQRT($B$2)*MC_Shocks!W409)</f>
        <v>541.367810226015</v>
      </c>
      <c r="Z412" s="0" t="n">
        <f aca="false">Y412*EXP((Inputs!$B$6-Inputs!$B$7-0.5*Inputs!$B$8^2)*$B$2+Inputs!$B$8*SQRT($B$2)*MC_Shocks!X409)</f>
        <v>538.615528423256</v>
      </c>
      <c r="AA412" s="0" t="n">
        <f aca="false">Z412*EXP((Inputs!$B$6-Inputs!$B$7-0.5*Inputs!$B$8^2)*$B$2+Inputs!$B$8*SQRT($B$2)*MC_Shocks!Y409)</f>
        <v>537.428906744917</v>
      </c>
      <c r="AB412" s="0" t="n">
        <f aca="false">AA412*EXP((Inputs!$B$6-Inputs!$B$7-0.5*Inputs!$B$8^2)*$B$2+Inputs!$B$8*SQRT($B$2)*MC_Shocks!Z409)</f>
        <v>531.897593258451</v>
      </c>
      <c r="AC412" s="0" t="n">
        <f aca="false">AB412*EXP((Inputs!$B$6-Inputs!$B$7-0.5*Inputs!$B$8^2)*$B$2+Inputs!$B$8*SQRT($B$2)*MC_Shocks!AA409)</f>
        <v>534.226263559191</v>
      </c>
      <c r="AD412" s="0" t="n">
        <f aca="false">AC412*EXP((Inputs!$B$6-Inputs!$B$7-0.5*Inputs!$B$8^2)*$B$2+Inputs!$B$8*SQRT($B$2)*MC_Shocks!AB409)</f>
        <v>535.070070621505</v>
      </c>
      <c r="AE412" s="0" t="n">
        <f aca="false">AD412*EXP((Inputs!$B$6-Inputs!$B$7-0.5*Inputs!$B$8^2)*$B$2+Inputs!$B$8*SQRT($B$2)*MC_Shocks!AC409)</f>
        <v>534.715453350579</v>
      </c>
      <c r="AF412" s="0" t="n">
        <f aca="false">AE412*EXP((Inputs!$B$6-Inputs!$B$7-0.5*Inputs!$B$8^2)*$B$2+Inputs!$B$8*SQRT($B$2)*MC_Shocks!AD409)</f>
        <v>539.151675981475</v>
      </c>
      <c r="AG412" s="0" t="n">
        <f aca="false">AF412*EXP((Inputs!$B$6-Inputs!$B$7-0.5*Inputs!$B$8^2)*$B$2+Inputs!$B$8*SQRT($B$2)*MC_Shocks!AE409)</f>
        <v>538.232713357035</v>
      </c>
      <c r="AH412" s="0" t="n">
        <f aca="false">AG412*EXP((Inputs!$B$6-Inputs!$B$7-0.5*Inputs!$B$8^2)*$B$2+Inputs!$B$8*SQRT($B$2)*MC_Shocks!AF409)</f>
        <v>545.673905667237</v>
      </c>
      <c r="AI412" s="0" t="n">
        <f aca="false">AH412*EXP((Inputs!$B$6-Inputs!$B$7-0.5*Inputs!$B$8^2)*$B$2+Inputs!$B$8*SQRT($B$2)*MC_Shocks!AG409)</f>
        <v>541.21165589884</v>
      </c>
      <c r="AJ412" s="0" t="n">
        <f aca="false">AI412*EXP((Inputs!$B$6-Inputs!$B$7-0.5*Inputs!$B$8^2)*$B$2+Inputs!$B$8*SQRT($B$2)*MC_Shocks!AH409)</f>
        <v>541.06249433663</v>
      </c>
      <c r="AK412" s="0" t="n">
        <f aca="false">AJ412*EXP((Inputs!$B$6-Inputs!$B$7-0.5*Inputs!$B$8^2)*$B$2+Inputs!$B$8*SQRT($B$2)*MC_Shocks!AI409)</f>
        <v>543.354161967069</v>
      </c>
      <c r="AL412" s="0" t="n">
        <f aca="false">AK412*EXP((Inputs!$B$6-Inputs!$B$7-0.5*Inputs!$B$8^2)*$B$2+Inputs!$B$8*SQRT($B$2)*MC_Shocks!AJ409)</f>
        <v>547.014177280723</v>
      </c>
      <c r="AM412" s="0" t="n">
        <f aca="false">AL412*EXP((Inputs!$B$6-Inputs!$B$7-0.5*Inputs!$B$8^2)*$B$2+Inputs!$B$8*SQRT($B$2)*MC_Shocks!AK409)</f>
        <v>548.084764284221</v>
      </c>
      <c r="AN412" s="0" t="n">
        <f aca="false">AM412*EXP((Inputs!$B$6-Inputs!$B$7-0.5*Inputs!$B$8^2)*$B$2+Inputs!$B$8*SQRT($B$2)*MC_Shocks!AL409)</f>
        <v>545.151830873129</v>
      </c>
      <c r="AO412" s="0" t="n">
        <f aca="false">AN412*EXP((Inputs!$B$6-Inputs!$B$7-0.5*Inputs!$B$8^2)*$B$2+Inputs!$B$8*SQRT($B$2)*MC_Shocks!AM409)</f>
        <v>542.839382888544</v>
      </c>
      <c r="AP412" s="0" t="n">
        <f aca="false">AO412*EXP((Inputs!$B$6-Inputs!$B$7-0.5*Inputs!$B$8^2)*$B$2+Inputs!$B$8*SQRT($B$2)*MC_Shocks!AN409)</f>
        <v>545.937670761743</v>
      </c>
      <c r="AQ412" s="0" t="n">
        <f aca="false">AP412*EXP((Inputs!$B$6-Inputs!$B$7-0.5*Inputs!$B$8^2)*$B$2+Inputs!$B$8*SQRT($B$2)*MC_Shocks!AO409)</f>
        <v>549.665955755886</v>
      </c>
      <c r="AR412" s="0" t="n">
        <f aca="false">AQ412*EXP((Inputs!$B$6-Inputs!$B$7-0.5*Inputs!$B$8^2)*$B$2+Inputs!$B$8*SQRT($B$2)*MC_Shocks!AP409)</f>
        <v>546.860595141275</v>
      </c>
      <c r="AS412" s="0" t="n">
        <f aca="false">AR412*EXP((Inputs!$B$6-Inputs!$B$7-0.5*Inputs!$B$8^2)*$B$2+Inputs!$B$8*SQRT($B$2)*MC_Shocks!AQ409)</f>
        <v>550.055178611906</v>
      </c>
      <c r="AT412" s="0" t="n">
        <f aca="false">AS412*EXP((Inputs!$B$6-Inputs!$B$7-0.5*Inputs!$B$8^2)*$B$2+Inputs!$B$8*SQRT($B$2)*MC_Shocks!AR409)</f>
        <v>549.84568369553</v>
      </c>
      <c r="AU412" s="0" t="n">
        <f aca="false">AT412*EXP((Inputs!$B$6-Inputs!$B$7-0.5*Inputs!$B$8^2)*$B$2+Inputs!$B$8*SQRT($B$2)*MC_Shocks!AS409)</f>
        <v>549.357959907067</v>
      </c>
      <c r="AV412" s="0" t="n">
        <f aca="false">AU412*EXP((Inputs!$B$6-Inputs!$B$7-0.5*Inputs!$B$8^2)*$B$2+Inputs!$B$8*SQRT($B$2)*MC_Shocks!AT409)</f>
        <v>548.051358104575</v>
      </c>
      <c r="AW412" s="0" t="n">
        <f aca="false">AV412*EXP((Inputs!$B$6-Inputs!$B$7-0.5*Inputs!$B$8^2)*$B$2+Inputs!$B$8*SQRT($B$2)*MC_Shocks!AU409)</f>
        <v>544.383903870781</v>
      </c>
      <c r="AX412" s="0" t="n">
        <f aca="false">AW412*EXP((Inputs!$B$6-Inputs!$B$7-0.5*Inputs!$B$8^2)*$B$2+Inputs!$B$8*SQRT($B$2)*MC_Shocks!AV409)</f>
        <v>549.917390042188</v>
      </c>
      <c r="AY412" s="0" t="n">
        <f aca="false">AX412*EXP((Inputs!$B$6-Inputs!$B$7-0.5*Inputs!$B$8^2)*$B$2+Inputs!$B$8*SQRT($B$2)*MC_Shocks!AW409)</f>
        <v>558.37096152354</v>
      </c>
      <c r="AZ412" s="0" t="n">
        <f aca="false">AY412*EXP((Inputs!$B$6-Inputs!$B$7-0.5*Inputs!$B$8^2)*$B$2+Inputs!$B$8*SQRT($B$2)*MC_Shocks!AX409)</f>
        <v>560.943064995203</v>
      </c>
      <c r="BA412" s="0" t="n">
        <f aca="false">AZ412*EXP((Inputs!$B$6-Inputs!$B$7-0.5*Inputs!$B$8^2)*$B$2+Inputs!$B$8*SQRT($B$2)*MC_Shocks!AY409)</f>
        <v>553.035549961415</v>
      </c>
      <c r="BB412" s="0" t="n">
        <f aca="false">BA412*EXP((Inputs!$B$6-Inputs!$B$7-0.5*Inputs!$B$8^2)*$B$2+Inputs!$B$8*SQRT($B$2)*MC_Shocks!AZ409)</f>
        <v>544.285967660682</v>
      </c>
      <c r="BC412" s="0" t="n">
        <f aca="false">BB412*EXP((Inputs!$B$6-Inputs!$B$7-0.5*Inputs!$B$8^2)*$B$2+Inputs!$B$8*SQRT($B$2)*MC_Shocks!BA409)</f>
        <v>536.487066998759</v>
      </c>
      <c r="BD412" s="0" t="n">
        <f aca="false">BC412*EXP((Inputs!$B$6-Inputs!$B$7-0.5*Inputs!$B$8^2)*$B$2+Inputs!$B$8*SQRT($B$2)*MC_Shocks!BB409)</f>
        <v>537.359696902948</v>
      </c>
      <c r="BE412" s="0" t="n">
        <f aca="false">BD412*EXP((Inputs!$B$6-Inputs!$B$7-0.5*Inputs!$B$8^2)*$B$2+Inputs!$B$8*SQRT($B$2)*MC_Shocks!BC409)</f>
        <v>545.06195877922</v>
      </c>
      <c r="BF412" s="0" t="n">
        <f aca="false">BE412*EXP((Inputs!$B$6-Inputs!$B$7-0.5*Inputs!$B$8^2)*$B$2+Inputs!$B$8*SQRT($B$2)*MC_Shocks!BD409)</f>
        <v>555.340278076916</v>
      </c>
      <c r="BG412" s="0" t="n">
        <f aca="false">BF412*EXP((Inputs!$B$6-Inputs!$B$7-0.5*Inputs!$B$8^2)*$B$2+Inputs!$B$8*SQRT($B$2)*MC_Shocks!BE409)</f>
        <v>558.10466027669</v>
      </c>
      <c r="BH412" s="0" t="n">
        <f aca="false">BG412*EXP((Inputs!$B$6-Inputs!$B$7-0.5*Inputs!$B$8^2)*$B$2+Inputs!$B$8*SQRT($B$2)*MC_Shocks!BF409)</f>
        <v>559.035035278865</v>
      </c>
      <c r="BI412" s="0" t="n">
        <f aca="false">BH412*EXP((Inputs!$B$6-Inputs!$B$7-0.5*Inputs!$B$8^2)*$B$2+Inputs!$B$8*SQRT($B$2)*MC_Shocks!BG409)</f>
        <v>553.348865941393</v>
      </c>
      <c r="BJ412" s="0" t="n">
        <f aca="false">BI412*EXP((Inputs!$B$6-Inputs!$B$7-0.5*Inputs!$B$8^2)*$B$2+Inputs!$B$8*SQRT($B$2)*MC_Shocks!BH409)</f>
        <v>549.604387597946</v>
      </c>
      <c r="BK412" s="0" t="n">
        <f aca="false">BJ412*EXP((Inputs!$B$6-Inputs!$B$7-0.5*Inputs!$B$8^2)*$B$2+Inputs!$B$8*SQRT($B$2)*MC_Shocks!BI409)</f>
        <v>548.665549396742</v>
      </c>
      <c r="BL412" s="0" t="n">
        <f aca="false">BK412*EXP((Inputs!$B$6-Inputs!$B$7-0.5*Inputs!$B$8^2)*$B$2+Inputs!$B$8*SQRT($B$2)*MC_Shocks!BJ409)</f>
        <v>552.604462430977</v>
      </c>
      <c r="BM412" s="0" t="n">
        <f aca="false">BL412*EXP((Inputs!$B$6-Inputs!$B$7-0.5*Inputs!$B$8^2)*$B$2+Inputs!$B$8*SQRT($B$2)*MC_Shocks!BK409)</f>
        <v>556.88493698338</v>
      </c>
      <c r="BN412" s="0" t="n">
        <f aca="false">AVERAGE(C412:BM412)</f>
        <v>552.690512825201</v>
      </c>
      <c r="BO412" s="0" t="n">
        <f aca="false">MAX(B412:BM412)</f>
        <v>581.094035243785</v>
      </c>
      <c r="BP412" s="0" t="n">
        <f aca="false">MAX(BM412-Inputs!$B$4,0)</f>
        <v>0</v>
      </c>
      <c r="BQ412" s="0" t="n">
        <f aca="false">MAX(Inputs!$B$4-BM412,0)</f>
        <v>18.1150630166202</v>
      </c>
      <c r="BR412" s="0" t="n">
        <f aca="false">MAX(BN412-Inputs!$B$4,0)</f>
        <v>0</v>
      </c>
      <c r="BS412" s="0" t="n">
        <f aca="false">IF(BO412&gt;=Inputs!$B$9,0,MAX(BM412-Inputs!$B$4,0))</f>
        <v>0</v>
      </c>
    </row>
    <row r="413" customFormat="false" ht="15" hidden="false" customHeight="false" outlineLevel="0" collapsed="false">
      <c r="A413" s="0" t="n">
        <v>409</v>
      </c>
      <c r="B413" s="0" t="n">
        <f aca="false">Inputs!$B$3</f>
        <v>574.788024902344</v>
      </c>
      <c r="C413" s="0" t="n">
        <f aca="false">B413*EXP((Inputs!$B$6-Inputs!$B$7-0.5*Inputs!$B$8^2)*$B$2+Inputs!$B$8*SQRT($B$2)*MC_Shocks!A410)</f>
        <v>573.68453989224</v>
      </c>
      <c r="D413" s="0" t="n">
        <f aca="false">C413*EXP((Inputs!$B$6-Inputs!$B$7-0.5*Inputs!$B$8^2)*$B$2+Inputs!$B$8*SQRT($B$2)*MC_Shocks!B410)</f>
        <v>570.574822199555</v>
      </c>
      <c r="E413" s="0" t="n">
        <f aca="false">D413*EXP((Inputs!$B$6-Inputs!$B$7-0.5*Inputs!$B$8^2)*$B$2+Inputs!$B$8*SQRT($B$2)*MC_Shocks!C410)</f>
        <v>568.857442109104</v>
      </c>
      <c r="F413" s="0" t="n">
        <f aca="false">E413*EXP((Inputs!$B$6-Inputs!$B$7-0.5*Inputs!$B$8^2)*$B$2+Inputs!$B$8*SQRT($B$2)*MC_Shocks!D410)</f>
        <v>573.599612993299</v>
      </c>
      <c r="G413" s="0" t="n">
        <f aca="false">F413*EXP((Inputs!$B$6-Inputs!$B$7-0.5*Inputs!$B$8^2)*$B$2+Inputs!$B$8*SQRT($B$2)*MC_Shocks!E410)</f>
        <v>570.700310375086</v>
      </c>
      <c r="H413" s="0" t="n">
        <f aca="false">G413*EXP((Inputs!$B$6-Inputs!$B$7-0.5*Inputs!$B$8^2)*$B$2+Inputs!$B$8*SQRT($B$2)*MC_Shocks!F410)</f>
        <v>568.828972870587</v>
      </c>
      <c r="I413" s="0" t="n">
        <f aca="false">H413*EXP((Inputs!$B$6-Inputs!$B$7-0.5*Inputs!$B$8^2)*$B$2+Inputs!$B$8*SQRT($B$2)*MC_Shocks!G410)</f>
        <v>573.735045510051</v>
      </c>
      <c r="J413" s="0" t="n">
        <f aca="false">I413*EXP((Inputs!$B$6-Inputs!$B$7-0.5*Inputs!$B$8^2)*$B$2+Inputs!$B$8*SQRT($B$2)*MC_Shocks!H410)</f>
        <v>577.370405951416</v>
      </c>
      <c r="K413" s="0" t="n">
        <f aca="false">J413*EXP((Inputs!$B$6-Inputs!$B$7-0.5*Inputs!$B$8^2)*$B$2+Inputs!$B$8*SQRT($B$2)*MC_Shocks!I410)</f>
        <v>574.279681670333</v>
      </c>
      <c r="L413" s="0" t="n">
        <f aca="false">K413*EXP((Inputs!$B$6-Inputs!$B$7-0.5*Inputs!$B$8^2)*$B$2+Inputs!$B$8*SQRT($B$2)*MC_Shocks!J410)</f>
        <v>575.403304918867</v>
      </c>
      <c r="M413" s="0" t="n">
        <f aca="false">L413*EXP((Inputs!$B$6-Inputs!$B$7-0.5*Inputs!$B$8^2)*$B$2+Inputs!$B$8*SQRT($B$2)*MC_Shocks!K410)</f>
        <v>568.248531778314</v>
      </c>
      <c r="N413" s="0" t="n">
        <f aca="false">M413*EXP((Inputs!$B$6-Inputs!$B$7-0.5*Inputs!$B$8^2)*$B$2+Inputs!$B$8*SQRT($B$2)*MC_Shocks!L410)</f>
        <v>566.047370232592</v>
      </c>
      <c r="O413" s="0" t="n">
        <f aca="false">N413*EXP((Inputs!$B$6-Inputs!$B$7-0.5*Inputs!$B$8^2)*$B$2+Inputs!$B$8*SQRT($B$2)*MC_Shocks!M410)</f>
        <v>568.290380656197</v>
      </c>
      <c r="P413" s="0" t="n">
        <f aca="false">O413*EXP((Inputs!$B$6-Inputs!$B$7-0.5*Inputs!$B$8^2)*$B$2+Inputs!$B$8*SQRT($B$2)*MC_Shocks!N410)</f>
        <v>568.390004067954</v>
      </c>
      <c r="Q413" s="0" t="n">
        <f aca="false">P413*EXP((Inputs!$B$6-Inputs!$B$7-0.5*Inputs!$B$8^2)*$B$2+Inputs!$B$8*SQRT($B$2)*MC_Shocks!O410)</f>
        <v>568.15786970022</v>
      </c>
      <c r="R413" s="0" t="n">
        <f aca="false">Q413*EXP((Inputs!$B$6-Inputs!$B$7-0.5*Inputs!$B$8^2)*$B$2+Inputs!$B$8*SQRT($B$2)*MC_Shocks!P410)</f>
        <v>571.504261194761</v>
      </c>
      <c r="S413" s="0" t="n">
        <f aca="false">R413*EXP((Inputs!$B$6-Inputs!$B$7-0.5*Inputs!$B$8^2)*$B$2+Inputs!$B$8*SQRT($B$2)*MC_Shocks!Q410)</f>
        <v>575.710997107907</v>
      </c>
      <c r="T413" s="0" t="n">
        <f aca="false">S413*EXP((Inputs!$B$6-Inputs!$B$7-0.5*Inputs!$B$8^2)*$B$2+Inputs!$B$8*SQRT($B$2)*MC_Shocks!R410)</f>
        <v>572.570586317164</v>
      </c>
      <c r="U413" s="0" t="n">
        <f aca="false">T413*EXP((Inputs!$B$6-Inputs!$B$7-0.5*Inputs!$B$8^2)*$B$2+Inputs!$B$8*SQRT($B$2)*MC_Shocks!S410)</f>
        <v>568.797697416043</v>
      </c>
      <c r="V413" s="0" t="n">
        <f aca="false">U413*EXP((Inputs!$B$6-Inputs!$B$7-0.5*Inputs!$B$8^2)*$B$2+Inputs!$B$8*SQRT($B$2)*MC_Shocks!T410)</f>
        <v>566.133198306771</v>
      </c>
      <c r="W413" s="0" t="n">
        <f aca="false">V413*EXP((Inputs!$B$6-Inputs!$B$7-0.5*Inputs!$B$8^2)*$B$2+Inputs!$B$8*SQRT($B$2)*MC_Shocks!U410)</f>
        <v>559.421241294604</v>
      </c>
      <c r="X413" s="0" t="n">
        <f aca="false">W413*EXP((Inputs!$B$6-Inputs!$B$7-0.5*Inputs!$B$8^2)*$B$2+Inputs!$B$8*SQRT($B$2)*MC_Shocks!V410)</f>
        <v>561.88373163107</v>
      </c>
      <c r="Y413" s="0" t="n">
        <f aca="false">X413*EXP((Inputs!$B$6-Inputs!$B$7-0.5*Inputs!$B$8^2)*$B$2+Inputs!$B$8*SQRT($B$2)*MC_Shocks!W410)</f>
        <v>554.522480738623</v>
      </c>
      <c r="Z413" s="0" t="n">
        <f aca="false">Y413*EXP((Inputs!$B$6-Inputs!$B$7-0.5*Inputs!$B$8^2)*$B$2+Inputs!$B$8*SQRT($B$2)*MC_Shocks!X410)</f>
        <v>558.552518009422</v>
      </c>
      <c r="AA413" s="0" t="n">
        <f aca="false">Z413*EXP((Inputs!$B$6-Inputs!$B$7-0.5*Inputs!$B$8^2)*$B$2+Inputs!$B$8*SQRT($B$2)*MC_Shocks!Y410)</f>
        <v>563.1108896937</v>
      </c>
      <c r="AB413" s="0" t="n">
        <f aca="false">AA413*EXP((Inputs!$B$6-Inputs!$B$7-0.5*Inputs!$B$8^2)*$B$2+Inputs!$B$8*SQRT($B$2)*MC_Shocks!Z410)</f>
        <v>571.081872480762</v>
      </c>
      <c r="AC413" s="0" t="n">
        <f aca="false">AB413*EXP((Inputs!$B$6-Inputs!$B$7-0.5*Inputs!$B$8^2)*$B$2+Inputs!$B$8*SQRT($B$2)*MC_Shocks!AA410)</f>
        <v>573.159127911704</v>
      </c>
      <c r="AD413" s="0" t="n">
        <f aca="false">AC413*EXP((Inputs!$B$6-Inputs!$B$7-0.5*Inputs!$B$8^2)*$B$2+Inputs!$B$8*SQRT($B$2)*MC_Shocks!AB410)</f>
        <v>575.508343371862</v>
      </c>
      <c r="AE413" s="0" t="n">
        <f aca="false">AD413*EXP((Inputs!$B$6-Inputs!$B$7-0.5*Inputs!$B$8^2)*$B$2+Inputs!$B$8*SQRT($B$2)*MC_Shocks!AC410)</f>
        <v>573.166249545389</v>
      </c>
      <c r="AF413" s="0" t="n">
        <f aca="false">AE413*EXP((Inputs!$B$6-Inputs!$B$7-0.5*Inputs!$B$8^2)*$B$2+Inputs!$B$8*SQRT($B$2)*MC_Shocks!AD410)</f>
        <v>572.112336081086</v>
      </c>
      <c r="AG413" s="0" t="n">
        <f aca="false">AF413*EXP((Inputs!$B$6-Inputs!$B$7-0.5*Inputs!$B$8^2)*$B$2+Inputs!$B$8*SQRT($B$2)*MC_Shocks!AE410)</f>
        <v>577.606882253884</v>
      </c>
      <c r="AH413" s="0" t="n">
        <f aca="false">AG413*EXP((Inputs!$B$6-Inputs!$B$7-0.5*Inputs!$B$8^2)*$B$2+Inputs!$B$8*SQRT($B$2)*MC_Shocks!AF410)</f>
        <v>579.463869086289</v>
      </c>
      <c r="AI413" s="0" t="n">
        <f aca="false">AH413*EXP((Inputs!$B$6-Inputs!$B$7-0.5*Inputs!$B$8^2)*$B$2+Inputs!$B$8*SQRT($B$2)*MC_Shocks!AG410)</f>
        <v>581.228771360258</v>
      </c>
      <c r="AJ413" s="0" t="n">
        <f aca="false">AI413*EXP((Inputs!$B$6-Inputs!$B$7-0.5*Inputs!$B$8^2)*$B$2+Inputs!$B$8*SQRT($B$2)*MC_Shocks!AH410)</f>
        <v>589.531149678837</v>
      </c>
      <c r="AK413" s="0" t="n">
        <f aca="false">AJ413*EXP((Inputs!$B$6-Inputs!$B$7-0.5*Inputs!$B$8^2)*$B$2+Inputs!$B$8*SQRT($B$2)*MC_Shocks!AI410)</f>
        <v>594.192712909444</v>
      </c>
      <c r="AL413" s="0" t="n">
        <f aca="false">AK413*EXP((Inputs!$B$6-Inputs!$B$7-0.5*Inputs!$B$8^2)*$B$2+Inputs!$B$8*SQRT($B$2)*MC_Shocks!AJ410)</f>
        <v>597.893629730834</v>
      </c>
      <c r="AM413" s="0" t="n">
        <f aca="false">AL413*EXP((Inputs!$B$6-Inputs!$B$7-0.5*Inputs!$B$8^2)*$B$2+Inputs!$B$8*SQRT($B$2)*MC_Shocks!AK410)</f>
        <v>591.18813364882</v>
      </c>
      <c r="AN413" s="0" t="n">
        <f aca="false">AM413*EXP((Inputs!$B$6-Inputs!$B$7-0.5*Inputs!$B$8^2)*$B$2+Inputs!$B$8*SQRT($B$2)*MC_Shocks!AL410)</f>
        <v>590.346619134165</v>
      </c>
      <c r="AO413" s="0" t="n">
        <f aca="false">AN413*EXP((Inputs!$B$6-Inputs!$B$7-0.5*Inputs!$B$8^2)*$B$2+Inputs!$B$8*SQRT($B$2)*MC_Shocks!AM410)</f>
        <v>587.309080170074</v>
      </c>
      <c r="AP413" s="0" t="n">
        <f aca="false">AO413*EXP((Inputs!$B$6-Inputs!$B$7-0.5*Inputs!$B$8^2)*$B$2+Inputs!$B$8*SQRT($B$2)*MC_Shocks!AN410)</f>
        <v>594.389107432587</v>
      </c>
      <c r="AQ413" s="0" t="n">
        <f aca="false">AP413*EXP((Inputs!$B$6-Inputs!$B$7-0.5*Inputs!$B$8^2)*$B$2+Inputs!$B$8*SQRT($B$2)*MC_Shocks!AO410)</f>
        <v>588.840199528262</v>
      </c>
      <c r="AR413" s="0" t="n">
        <f aca="false">AQ413*EXP((Inputs!$B$6-Inputs!$B$7-0.5*Inputs!$B$8^2)*$B$2+Inputs!$B$8*SQRT($B$2)*MC_Shocks!AP410)</f>
        <v>582.848665969299</v>
      </c>
      <c r="AS413" s="0" t="n">
        <f aca="false">AR413*EXP((Inputs!$B$6-Inputs!$B$7-0.5*Inputs!$B$8^2)*$B$2+Inputs!$B$8*SQRT($B$2)*MC_Shocks!AQ410)</f>
        <v>592.217931647063</v>
      </c>
      <c r="AT413" s="0" t="n">
        <f aca="false">AS413*EXP((Inputs!$B$6-Inputs!$B$7-0.5*Inputs!$B$8^2)*$B$2+Inputs!$B$8*SQRT($B$2)*MC_Shocks!AR410)</f>
        <v>595.597005259171</v>
      </c>
      <c r="AU413" s="0" t="n">
        <f aca="false">AT413*EXP((Inputs!$B$6-Inputs!$B$7-0.5*Inputs!$B$8^2)*$B$2+Inputs!$B$8*SQRT($B$2)*MC_Shocks!AS410)</f>
        <v>593.315152004263</v>
      </c>
      <c r="AV413" s="0" t="n">
        <f aca="false">AU413*EXP((Inputs!$B$6-Inputs!$B$7-0.5*Inputs!$B$8^2)*$B$2+Inputs!$B$8*SQRT($B$2)*MC_Shocks!AT410)</f>
        <v>590.345601532985</v>
      </c>
      <c r="AW413" s="0" t="n">
        <f aca="false">AV413*EXP((Inputs!$B$6-Inputs!$B$7-0.5*Inputs!$B$8^2)*$B$2+Inputs!$B$8*SQRT($B$2)*MC_Shocks!AU410)</f>
        <v>593.587676280685</v>
      </c>
      <c r="AX413" s="0" t="n">
        <f aca="false">AW413*EXP((Inputs!$B$6-Inputs!$B$7-0.5*Inputs!$B$8^2)*$B$2+Inputs!$B$8*SQRT($B$2)*MC_Shocks!AV410)</f>
        <v>595.084119992263</v>
      </c>
      <c r="AY413" s="0" t="n">
        <f aca="false">AX413*EXP((Inputs!$B$6-Inputs!$B$7-0.5*Inputs!$B$8^2)*$B$2+Inputs!$B$8*SQRT($B$2)*MC_Shocks!AW410)</f>
        <v>597.96731905936</v>
      </c>
      <c r="AZ413" s="0" t="n">
        <f aca="false">AY413*EXP((Inputs!$B$6-Inputs!$B$7-0.5*Inputs!$B$8^2)*$B$2+Inputs!$B$8*SQRT($B$2)*MC_Shocks!AX410)</f>
        <v>597.500121834432</v>
      </c>
      <c r="BA413" s="0" t="n">
        <f aca="false">AZ413*EXP((Inputs!$B$6-Inputs!$B$7-0.5*Inputs!$B$8^2)*$B$2+Inputs!$B$8*SQRT($B$2)*MC_Shocks!AY410)</f>
        <v>591.908253010628</v>
      </c>
      <c r="BB413" s="0" t="n">
        <f aca="false">BA413*EXP((Inputs!$B$6-Inputs!$B$7-0.5*Inputs!$B$8^2)*$B$2+Inputs!$B$8*SQRT($B$2)*MC_Shocks!AZ410)</f>
        <v>595.596020871858</v>
      </c>
      <c r="BC413" s="0" t="n">
        <f aca="false">BB413*EXP((Inputs!$B$6-Inputs!$B$7-0.5*Inputs!$B$8^2)*$B$2+Inputs!$B$8*SQRT($B$2)*MC_Shocks!BA410)</f>
        <v>590.941765886539</v>
      </c>
      <c r="BD413" s="0" t="n">
        <f aca="false">BC413*EXP((Inputs!$B$6-Inputs!$B$7-0.5*Inputs!$B$8^2)*$B$2+Inputs!$B$8*SQRT($B$2)*MC_Shocks!BB410)</f>
        <v>594.673656994275</v>
      </c>
      <c r="BE413" s="0" t="n">
        <f aca="false">BD413*EXP((Inputs!$B$6-Inputs!$B$7-0.5*Inputs!$B$8^2)*$B$2+Inputs!$B$8*SQRT($B$2)*MC_Shocks!BC410)</f>
        <v>598.742307328493</v>
      </c>
      <c r="BF413" s="0" t="n">
        <f aca="false">BE413*EXP((Inputs!$B$6-Inputs!$B$7-0.5*Inputs!$B$8^2)*$B$2+Inputs!$B$8*SQRT($B$2)*MC_Shocks!BD410)</f>
        <v>594.922859538537</v>
      </c>
      <c r="BG413" s="0" t="n">
        <f aca="false">BF413*EXP((Inputs!$B$6-Inputs!$B$7-0.5*Inputs!$B$8^2)*$B$2+Inputs!$B$8*SQRT($B$2)*MC_Shocks!BE410)</f>
        <v>590.643364860528</v>
      </c>
      <c r="BH413" s="0" t="n">
        <f aca="false">BG413*EXP((Inputs!$B$6-Inputs!$B$7-0.5*Inputs!$B$8^2)*$B$2+Inputs!$B$8*SQRT($B$2)*MC_Shocks!BF410)</f>
        <v>586.722824062642</v>
      </c>
      <c r="BI413" s="0" t="n">
        <f aca="false">BH413*EXP((Inputs!$B$6-Inputs!$B$7-0.5*Inputs!$B$8^2)*$B$2+Inputs!$B$8*SQRT($B$2)*MC_Shocks!BG410)</f>
        <v>592.935138736677</v>
      </c>
      <c r="BJ413" s="0" t="n">
        <f aca="false">BI413*EXP((Inputs!$B$6-Inputs!$B$7-0.5*Inputs!$B$8^2)*$B$2+Inputs!$B$8*SQRT($B$2)*MC_Shocks!BH410)</f>
        <v>595.187042610971</v>
      </c>
      <c r="BK413" s="0" t="n">
        <f aca="false">BJ413*EXP((Inputs!$B$6-Inputs!$B$7-0.5*Inputs!$B$8^2)*$B$2+Inputs!$B$8*SQRT($B$2)*MC_Shocks!BI410)</f>
        <v>591.369660411364</v>
      </c>
      <c r="BL413" s="0" t="n">
        <f aca="false">BK413*EXP((Inputs!$B$6-Inputs!$B$7-0.5*Inputs!$B$8^2)*$B$2+Inputs!$B$8*SQRT($B$2)*MC_Shocks!BJ410)</f>
        <v>591.230573565956</v>
      </c>
      <c r="BM413" s="0" t="n">
        <f aca="false">BL413*EXP((Inputs!$B$6-Inputs!$B$7-0.5*Inputs!$B$8^2)*$B$2+Inputs!$B$8*SQRT($B$2)*MC_Shocks!BK410)</f>
        <v>596.344174204153</v>
      </c>
      <c r="BN413" s="0" t="n">
        <f aca="false">AVERAGE(C413:BM413)</f>
        <v>581.032939946386</v>
      </c>
      <c r="BO413" s="0" t="n">
        <f aca="false">MAX(B413:BM413)</f>
        <v>598.742307328493</v>
      </c>
      <c r="BP413" s="0" t="n">
        <f aca="false">MAX(BM413-Inputs!$B$4,0)</f>
        <v>21.3441742041532</v>
      </c>
      <c r="BQ413" s="0" t="n">
        <f aca="false">MAX(Inputs!$B$4-BM413,0)</f>
        <v>0</v>
      </c>
      <c r="BR413" s="0" t="n">
        <f aca="false">MAX(BN413-Inputs!$B$4,0)</f>
        <v>6.03293994638545</v>
      </c>
      <c r="BS413" s="0" t="n">
        <f aca="false">IF(BO413&gt;=Inputs!$B$9,0,MAX(BM413-Inputs!$B$4,0))</f>
        <v>21.3441742041532</v>
      </c>
    </row>
    <row r="414" customFormat="false" ht="15" hidden="false" customHeight="false" outlineLevel="0" collapsed="false">
      <c r="A414" s="0" t="n">
        <v>410</v>
      </c>
      <c r="B414" s="0" t="n">
        <f aca="false">Inputs!$B$3</f>
        <v>574.788024902344</v>
      </c>
      <c r="C414" s="0" t="n">
        <f aca="false">B414*EXP((Inputs!$B$6-Inputs!$B$7-0.5*Inputs!$B$8^2)*$B$2+Inputs!$B$8*SQRT($B$2)*MC_Shocks!A411)</f>
        <v>572.75601879726</v>
      </c>
      <c r="D414" s="0" t="n">
        <f aca="false">C414*EXP((Inputs!$B$6-Inputs!$B$7-0.5*Inputs!$B$8^2)*$B$2+Inputs!$B$8*SQRT($B$2)*MC_Shocks!B411)</f>
        <v>576.067416097418</v>
      </c>
      <c r="E414" s="0" t="n">
        <f aca="false">D414*EXP((Inputs!$B$6-Inputs!$B$7-0.5*Inputs!$B$8^2)*$B$2+Inputs!$B$8*SQRT($B$2)*MC_Shocks!C411)</f>
        <v>567.978251171422</v>
      </c>
      <c r="F414" s="0" t="n">
        <f aca="false">E414*EXP((Inputs!$B$6-Inputs!$B$7-0.5*Inputs!$B$8^2)*$B$2+Inputs!$B$8*SQRT($B$2)*MC_Shocks!D411)</f>
        <v>561.112987209636</v>
      </c>
      <c r="G414" s="0" t="n">
        <f aca="false">F414*EXP((Inputs!$B$6-Inputs!$B$7-0.5*Inputs!$B$8^2)*$B$2+Inputs!$B$8*SQRT($B$2)*MC_Shocks!E411)</f>
        <v>558.483086845441</v>
      </c>
      <c r="H414" s="0" t="n">
        <f aca="false">G414*EXP((Inputs!$B$6-Inputs!$B$7-0.5*Inputs!$B$8^2)*$B$2+Inputs!$B$8*SQRT($B$2)*MC_Shocks!F411)</f>
        <v>552.537801195763</v>
      </c>
      <c r="I414" s="0" t="n">
        <f aca="false">H414*EXP((Inputs!$B$6-Inputs!$B$7-0.5*Inputs!$B$8^2)*$B$2+Inputs!$B$8*SQRT($B$2)*MC_Shocks!G411)</f>
        <v>552.305972086207</v>
      </c>
      <c r="J414" s="0" t="n">
        <f aca="false">I414*EXP((Inputs!$B$6-Inputs!$B$7-0.5*Inputs!$B$8^2)*$B$2+Inputs!$B$8*SQRT($B$2)*MC_Shocks!H411)</f>
        <v>549.014214012919</v>
      </c>
      <c r="K414" s="0" t="n">
        <f aca="false">J414*EXP((Inputs!$B$6-Inputs!$B$7-0.5*Inputs!$B$8^2)*$B$2+Inputs!$B$8*SQRT($B$2)*MC_Shocks!I411)</f>
        <v>542.667048859479</v>
      </c>
      <c r="L414" s="0" t="n">
        <f aca="false">K414*EXP((Inputs!$B$6-Inputs!$B$7-0.5*Inputs!$B$8^2)*$B$2+Inputs!$B$8*SQRT($B$2)*MC_Shocks!J411)</f>
        <v>541.66230753351</v>
      </c>
      <c r="M414" s="0" t="n">
        <f aca="false">L414*EXP((Inputs!$B$6-Inputs!$B$7-0.5*Inputs!$B$8^2)*$B$2+Inputs!$B$8*SQRT($B$2)*MC_Shocks!K411)</f>
        <v>542.811153602916</v>
      </c>
      <c r="N414" s="0" t="n">
        <f aca="false">M414*EXP((Inputs!$B$6-Inputs!$B$7-0.5*Inputs!$B$8^2)*$B$2+Inputs!$B$8*SQRT($B$2)*MC_Shocks!L411)</f>
        <v>550.25318200264</v>
      </c>
      <c r="O414" s="0" t="n">
        <f aca="false">N414*EXP((Inputs!$B$6-Inputs!$B$7-0.5*Inputs!$B$8^2)*$B$2+Inputs!$B$8*SQRT($B$2)*MC_Shocks!M411)</f>
        <v>550.668131738987</v>
      </c>
      <c r="P414" s="0" t="n">
        <f aca="false">O414*EXP((Inputs!$B$6-Inputs!$B$7-0.5*Inputs!$B$8^2)*$B$2+Inputs!$B$8*SQRT($B$2)*MC_Shocks!N411)</f>
        <v>547.134396494624</v>
      </c>
      <c r="Q414" s="0" t="n">
        <f aca="false">P414*EXP((Inputs!$B$6-Inputs!$B$7-0.5*Inputs!$B$8^2)*$B$2+Inputs!$B$8*SQRT($B$2)*MC_Shocks!O411)</f>
        <v>543.096556358208</v>
      </c>
      <c r="R414" s="0" t="n">
        <f aca="false">Q414*EXP((Inputs!$B$6-Inputs!$B$7-0.5*Inputs!$B$8^2)*$B$2+Inputs!$B$8*SQRT($B$2)*MC_Shocks!P411)</f>
        <v>540.97893646117</v>
      </c>
      <c r="S414" s="0" t="n">
        <f aca="false">R414*EXP((Inputs!$B$6-Inputs!$B$7-0.5*Inputs!$B$8^2)*$B$2+Inputs!$B$8*SQRT($B$2)*MC_Shocks!Q411)</f>
        <v>543.358202713854</v>
      </c>
      <c r="T414" s="0" t="n">
        <f aca="false">S414*EXP((Inputs!$B$6-Inputs!$B$7-0.5*Inputs!$B$8^2)*$B$2+Inputs!$B$8*SQRT($B$2)*MC_Shocks!R411)</f>
        <v>551.998402383381</v>
      </c>
      <c r="U414" s="0" t="n">
        <f aca="false">T414*EXP((Inputs!$B$6-Inputs!$B$7-0.5*Inputs!$B$8^2)*$B$2+Inputs!$B$8*SQRT($B$2)*MC_Shocks!S411)</f>
        <v>554.223481605921</v>
      </c>
      <c r="V414" s="0" t="n">
        <f aca="false">U414*EXP((Inputs!$B$6-Inputs!$B$7-0.5*Inputs!$B$8^2)*$B$2+Inputs!$B$8*SQRT($B$2)*MC_Shocks!T411)</f>
        <v>555.615598482218</v>
      </c>
      <c r="W414" s="0" t="n">
        <f aca="false">V414*EXP((Inputs!$B$6-Inputs!$B$7-0.5*Inputs!$B$8^2)*$B$2+Inputs!$B$8*SQRT($B$2)*MC_Shocks!U411)</f>
        <v>557.049144374717</v>
      </c>
      <c r="X414" s="0" t="n">
        <f aca="false">W414*EXP((Inputs!$B$6-Inputs!$B$7-0.5*Inputs!$B$8^2)*$B$2+Inputs!$B$8*SQRT($B$2)*MC_Shocks!V411)</f>
        <v>554.374699372489</v>
      </c>
      <c r="Y414" s="0" t="n">
        <f aca="false">X414*EXP((Inputs!$B$6-Inputs!$B$7-0.5*Inputs!$B$8^2)*$B$2+Inputs!$B$8*SQRT($B$2)*MC_Shocks!W411)</f>
        <v>545.761924537526</v>
      </c>
      <c r="Z414" s="0" t="n">
        <f aca="false">Y414*EXP((Inputs!$B$6-Inputs!$B$7-0.5*Inputs!$B$8^2)*$B$2+Inputs!$B$8*SQRT($B$2)*MC_Shocks!X411)</f>
        <v>545.278798305014</v>
      </c>
      <c r="AA414" s="0" t="n">
        <f aca="false">Z414*EXP((Inputs!$B$6-Inputs!$B$7-0.5*Inputs!$B$8^2)*$B$2+Inputs!$B$8*SQRT($B$2)*MC_Shocks!Y411)</f>
        <v>546.268641928835</v>
      </c>
      <c r="AB414" s="0" t="n">
        <f aca="false">AA414*EXP((Inputs!$B$6-Inputs!$B$7-0.5*Inputs!$B$8^2)*$B$2+Inputs!$B$8*SQRT($B$2)*MC_Shocks!Z411)</f>
        <v>547.444779461059</v>
      </c>
      <c r="AC414" s="0" t="n">
        <f aca="false">AB414*EXP((Inputs!$B$6-Inputs!$B$7-0.5*Inputs!$B$8^2)*$B$2+Inputs!$B$8*SQRT($B$2)*MC_Shocks!AA411)</f>
        <v>546.956451214661</v>
      </c>
      <c r="AD414" s="0" t="n">
        <f aca="false">AC414*EXP((Inputs!$B$6-Inputs!$B$7-0.5*Inputs!$B$8^2)*$B$2+Inputs!$B$8*SQRT($B$2)*MC_Shocks!AB411)</f>
        <v>550.614173988867</v>
      </c>
      <c r="AE414" s="0" t="n">
        <f aca="false">AD414*EXP((Inputs!$B$6-Inputs!$B$7-0.5*Inputs!$B$8^2)*$B$2+Inputs!$B$8*SQRT($B$2)*MC_Shocks!AC411)</f>
        <v>550.141287952094</v>
      </c>
      <c r="AF414" s="0" t="n">
        <f aca="false">AE414*EXP((Inputs!$B$6-Inputs!$B$7-0.5*Inputs!$B$8^2)*$B$2+Inputs!$B$8*SQRT($B$2)*MC_Shocks!AD411)</f>
        <v>548.229055148227</v>
      </c>
      <c r="AG414" s="0" t="n">
        <f aca="false">AF414*EXP((Inputs!$B$6-Inputs!$B$7-0.5*Inputs!$B$8^2)*$B$2+Inputs!$B$8*SQRT($B$2)*MC_Shocks!AE411)</f>
        <v>547.36950148038</v>
      </c>
      <c r="AH414" s="0" t="n">
        <f aca="false">AG414*EXP((Inputs!$B$6-Inputs!$B$7-0.5*Inputs!$B$8^2)*$B$2+Inputs!$B$8*SQRT($B$2)*MC_Shocks!AF411)</f>
        <v>545.437783792365</v>
      </c>
      <c r="AI414" s="0" t="n">
        <f aca="false">AH414*EXP((Inputs!$B$6-Inputs!$B$7-0.5*Inputs!$B$8^2)*$B$2+Inputs!$B$8*SQRT($B$2)*MC_Shocks!AG411)</f>
        <v>543.615486190799</v>
      </c>
      <c r="AJ414" s="0" t="n">
        <f aca="false">AI414*EXP((Inputs!$B$6-Inputs!$B$7-0.5*Inputs!$B$8^2)*$B$2+Inputs!$B$8*SQRT($B$2)*MC_Shocks!AH411)</f>
        <v>551.362719148723</v>
      </c>
      <c r="AK414" s="0" t="n">
        <f aca="false">AJ414*EXP((Inputs!$B$6-Inputs!$B$7-0.5*Inputs!$B$8^2)*$B$2+Inputs!$B$8*SQRT($B$2)*MC_Shocks!AI411)</f>
        <v>548.635862131078</v>
      </c>
      <c r="AL414" s="0" t="n">
        <f aca="false">AK414*EXP((Inputs!$B$6-Inputs!$B$7-0.5*Inputs!$B$8^2)*$B$2+Inputs!$B$8*SQRT($B$2)*MC_Shocks!AJ411)</f>
        <v>551.616141720053</v>
      </c>
      <c r="AM414" s="0" t="n">
        <f aca="false">AL414*EXP((Inputs!$B$6-Inputs!$B$7-0.5*Inputs!$B$8^2)*$B$2+Inputs!$B$8*SQRT($B$2)*MC_Shocks!AK411)</f>
        <v>556.48487190041</v>
      </c>
      <c r="AN414" s="0" t="n">
        <f aca="false">AM414*EXP((Inputs!$B$6-Inputs!$B$7-0.5*Inputs!$B$8^2)*$B$2+Inputs!$B$8*SQRT($B$2)*MC_Shocks!AL411)</f>
        <v>561.434933092533</v>
      </c>
      <c r="AO414" s="0" t="n">
        <f aca="false">AN414*EXP((Inputs!$B$6-Inputs!$B$7-0.5*Inputs!$B$8^2)*$B$2+Inputs!$B$8*SQRT($B$2)*MC_Shocks!AM411)</f>
        <v>559.560103731212</v>
      </c>
      <c r="AP414" s="0" t="n">
        <f aca="false">AO414*EXP((Inputs!$B$6-Inputs!$B$7-0.5*Inputs!$B$8^2)*$B$2+Inputs!$B$8*SQRT($B$2)*MC_Shocks!AN411)</f>
        <v>560.601857375342</v>
      </c>
      <c r="AQ414" s="0" t="n">
        <f aca="false">AP414*EXP((Inputs!$B$6-Inputs!$B$7-0.5*Inputs!$B$8^2)*$B$2+Inputs!$B$8*SQRT($B$2)*MC_Shocks!AO411)</f>
        <v>568.18568321509</v>
      </c>
      <c r="AR414" s="0" t="n">
        <f aca="false">AQ414*EXP((Inputs!$B$6-Inputs!$B$7-0.5*Inputs!$B$8^2)*$B$2+Inputs!$B$8*SQRT($B$2)*MC_Shocks!AP411)</f>
        <v>566.088453775347</v>
      </c>
      <c r="AS414" s="0" t="n">
        <f aca="false">AR414*EXP((Inputs!$B$6-Inputs!$B$7-0.5*Inputs!$B$8^2)*$B$2+Inputs!$B$8*SQRT($B$2)*MC_Shocks!AQ411)</f>
        <v>572.644455486173</v>
      </c>
      <c r="AT414" s="0" t="n">
        <f aca="false">AS414*EXP((Inputs!$B$6-Inputs!$B$7-0.5*Inputs!$B$8^2)*$B$2+Inputs!$B$8*SQRT($B$2)*MC_Shocks!AR411)</f>
        <v>572.063590799953</v>
      </c>
      <c r="AU414" s="0" t="n">
        <f aca="false">AT414*EXP((Inputs!$B$6-Inputs!$B$7-0.5*Inputs!$B$8^2)*$B$2+Inputs!$B$8*SQRT($B$2)*MC_Shocks!AS411)</f>
        <v>571.036130206578</v>
      </c>
      <c r="AV414" s="0" t="n">
        <f aca="false">AU414*EXP((Inputs!$B$6-Inputs!$B$7-0.5*Inputs!$B$8^2)*$B$2+Inputs!$B$8*SQRT($B$2)*MC_Shocks!AT411)</f>
        <v>567.092008048316</v>
      </c>
      <c r="AW414" s="0" t="n">
        <f aca="false">AV414*EXP((Inputs!$B$6-Inputs!$B$7-0.5*Inputs!$B$8^2)*$B$2+Inputs!$B$8*SQRT($B$2)*MC_Shocks!AU411)</f>
        <v>559.185831817445</v>
      </c>
      <c r="AX414" s="0" t="n">
        <f aca="false">AW414*EXP((Inputs!$B$6-Inputs!$B$7-0.5*Inputs!$B$8^2)*$B$2+Inputs!$B$8*SQRT($B$2)*MC_Shocks!AV411)</f>
        <v>565.325745567754</v>
      </c>
      <c r="AY414" s="0" t="n">
        <f aca="false">AX414*EXP((Inputs!$B$6-Inputs!$B$7-0.5*Inputs!$B$8^2)*$B$2+Inputs!$B$8*SQRT($B$2)*MC_Shocks!AW411)</f>
        <v>565.614475034366</v>
      </c>
      <c r="AZ414" s="0" t="n">
        <f aca="false">AY414*EXP((Inputs!$B$6-Inputs!$B$7-0.5*Inputs!$B$8^2)*$B$2+Inputs!$B$8*SQRT($B$2)*MC_Shocks!AX411)</f>
        <v>566.909223598041</v>
      </c>
      <c r="BA414" s="0" t="n">
        <f aca="false">AZ414*EXP((Inputs!$B$6-Inputs!$B$7-0.5*Inputs!$B$8^2)*$B$2+Inputs!$B$8*SQRT($B$2)*MC_Shocks!AY411)</f>
        <v>565.015181003199</v>
      </c>
      <c r="BB414" s="0" t="n">
        <f aca="false">BA414*EXP((Inputs!$B$6-Inputs!$B$7-0.5*Inputs!$B$8^2)*$B$2+Inputs!$B$8*SQRT($B$2)*MC_Shocks!AZ411)</f>
        <v>564.102535546605</v>
      </c>
      <c r="BC414" s="0" t="n">
        <f aca="false">BB414*EXP((Inputs!$B$6-Inputs!$B$7-0.5*Inputs!$B$8^2)*$B$2+Inputs!$B$8*SQRT($B$2)*MC_Shocks!BA411)</f>
        <v>565.735751414176</v>
      </c>
      <c r="BD414" s="0" t="n">
        <f aca="false">BC414*EXP((Inputs!$B$6-Inputs!$B$7-0.5*Inputs!$B$8^2)*$B$2+Inputs!$B$8*SQRT($B$2)*MC_Shocks!BB411)</f>
        <v>567.771521244832</v>
      </c>
      <c r="BE414" s="0" t="n">
        <f aca="false">BD414*EXP((Inputs!$B$6-Inputs!$B$7-0.5*Inputs!$B$8^2)*$B$2+Inputs!$B$8*SQRT($B$2)*MC_Shocks!BC411)</f>
        <v>572.87650805234</v>
      </c>
      <c r="BF414" s="0" t="n">
        <f aca="false">BE414*EXP((Inputs!$B$6-Inputs!$B$7-0.5*Inputs!$B$8^2)*$B$2+Inputs!$B$8*SQRT($B$2)*MC_Shocks!BD411)</f>
        <v>568.458229514158</v>
      </c>
      <c r="BG414" s="0" t="n">
        <f aca="false">BF414*EXP((Inputs!$B$6-Inputs!$B$7-0.5*Inputs!$B$8^2)*$B$2+Inputs!$B$8*SQRT($B$2)*MC_Shocks!BE411)</f>
        <v>566.444618254033</v>
      </c>
      <c r="BH414" s="0" t="n">
        <f aca="false">BG414*EXP((Inputs!$B$6-Inputs!$B$7-0.5*Inputs!$B$8^2)*$B$2+Inputs!$B$8*SQRT($B$2)*MC_Shocks!BF411)</f>
        <v>562.388573475109</v>
      </c>
      <c r="BI414" s="0" t="n">
        <f aca="false">BH414*EXP((Inputs!$B$6-Inputs!$B$7-0.5*Inputs!$B$8^2)*$B$2+Inputs!$B$8*SQRT($B$2)*MC_Shocks!BG411)</f>
        <v>563.828265316812</v>
      </c>
      <c r="BJ414" s="0" t="n">
        <f aca="false">BI414*EXP((Inputs!$B$6-Inputs!$B$7-0.5*Inputs!$B$8^2)*$B$2+Inputs!$B$8*SQRT($B$2)*MC_Shocks!BH411)</f>
        <v>566.827309679639</v>
      </c>
      <c r="BK414" s="0" t="n">
        <f aca="false">BJ414*EXP((Inputs!$B$6-Inputs!$B$7-0.5*Inputs!$B$8^2)*$B$2+Inputs!$B$8*SQRT($B$2)*MC_Shocks!BI411)</f>
        <v>571.750809045609</v>
      </c>
      <c r="BL414" s="0" t="n">
        <f aca="false">BK414*EXP((Inputs!$B$6-Inputs!$B$7-0.5*Inputs!$B$8^2)*$B$2+Inputs!$B$8*SQRT($B$2)*MC_Shocks!BJ411)</f>
        <v>570.17897140367</v>
      </c>
      <c r="BM414" s="0" t="n">
        <f aca="false">BL414*EXP((Inputs!$B$6-Inputs!$B$7-0.5*Inputs!$B$8^2)*$B$2+Inputs!$B$8*SQRT($B$2)*MC_Shocks!BK411)</f>
        <v>574.955854609984</v>
      </c>
      <c r="BN414" s="0" t="n">
        <f aca="false">AVERAGE(C414:BM414)</f>
        <v>557.578429977914</v>
      </c>
      <c r="BO414" s="0" t="n">
        <f aca="false">MAX(B414:BM414)</f>
        <v>576.067416097418</v>
      </c>
      <c r="BP414" s="0" t="n">
        <f aca="false">MAX(BM414-Inputs!$B$4,0)</f>
        <v>0</v>
      </c>
      <c r="BQ414" s="0" t="n">
        <f aca="false">MAX(Inputs!$B$4-BM414,0)</f>
        <v>0.0441453900156148</v>
      </c>
      <c r="BR414" s="0" t="n">
        <f aca="false">MAX(BN414-Inputs!$B$4,0)</f>
        <v>0</v>
      </c>
      <c r="BS414" s="0" t="n">
        <f aca="false">IF(BO414&gt;=Inputs!$B$9,0,MAX(BM414-Inputs!$B$4,0))</f>
        <v>0</v>
      </c>
    </row>
    <row r="415" customFormat="false" ht="15" hidden="false" customHeight="false" outlineLevel="0" collapsed="false">
      <c r="A415" s="0" t="n">
        <v>411</v>
      </c>
      <c r="B415" s="0" t="n">
        <f aca="false">Inputs!$B$3</f>
        <v>574.788024902344</v>
      </c>
      <c r="C415" s="0" t="n">
        <f aca="false">B415*EXP((Inputs!$B$6-Inputs!$B$7-0.5*Inputs!$B$8^2)*$B$2+Inputs!$B$8*SQRT($B$2)*MC_Shocks!A412)</f>
        <v>566.473486006769</v>
      </c>
      <c r="D415" s="0" t="n">
        <f aca="false">C415*EXP((Inputs!$B$6-Inputs!$B$7-0.5*Inputs!$B$8^2)*$B$2+Inputs!$B$8*SQRT($B$2)*MC_Shocks!B412)</f>
        <v>572.434364386499</v>
      </c>
      <c r="E415" s="0" t="n">
        <f aca="false">D415*EXP((Inputs!$B$6-Inputs!$B$7-0.5*Inputs!$B$8^2)*$B$2+Inputs!$B$8*SQRT($B$2)*MC_Shocks!C412)</f>
        <v>571.246876388234</v>
      </c>
      <c r="F415" s="0" t="n">
        <f aca="false">E415*EXP((Inputs!$B$6-Inputs!$B$7-0.5*Inputs!$B$8^2)*$B$2+Inputs!$B$8*SQRT($B$2)*MC_Shocks!D412)</f>
        <v>564.243561338829</v>
      </c>
      <c r="G415" s="0" t="n">
        <f aca="false">F415*EXP((Inputs!$B$6-Inputs!$B$7-0.5*Inputs!$B$8^2)*$B$2+Inputs!$B$8*SQRT($B$2)*MC_Shocks!E412)</f>
        <v>561.621298491129</v>
      </c>
      <c r="H415" s="0" t="n">
        <f aca="false">G415*EXP((Inputs!$B$6-Inputs!$B$7-0.5*Inputs!$B$8^2)*$B$2+Inputs!$B$8*SQRT($B$2)*MC_Shocks!F412)</f>
        <v>560.892066210377</v>
      </c>
      <c r="I415" s="0" t="n">
        <f aca="false">H415*EXP((Inputs!$B$6-Inputs!$B$7-0.5*Inputs!$B$8^2)*$B$2+Inputs!$B$8*SQRT($B$2)*MC_Shocks!G412)</f>
        <v>565.271282744433</v>
      </c>
      <c r="J415" s="0" t="n">
        <f aca="false">I415*EXP((Inputs!$B$6-Inputs!$B$7-0.5*Inputs!$B$8^2)*$B$2+Inputs!$B$8*SQRT($B$2)*MC_Shocks!H412)</f>
        <v>571.555511291785</v>
      </c>
      <c r="K415" s="0" t="n">
        <f aca="false">J415*EXP((Inputs!$B$6-Inputs!$B$7-0.5*Inputs!$B$8^2)*$B$2+Inputs!$B$8*SQRT($B$2)*MC_Shocks!I412)</f>
        <v>568.128236306842</v>
      </c>
      <c r="L415" s="0" t="n">
        <f aca="false">K415*EXP((Inputs!$B$6-Inputs!$B$7-0.5*Inputs!$B$8^2)*$B$2+Inputs!$B$8*SQRT($B$2)*MC_Shocks!J412)</f>
        <v>561.433470475839</v>
      </c>
      <c r="M415" s="0" t="n">
        <f aca="false">L415*EXP((Inputs!$B$6-Inputs!$B$7-0.5*Inputs!$B$8^2)*$B$2+Inputs!$B$8*SQRT($B$2)*MC_Shocks!K412)</f>
        <v>563.444585821871</v>
      </c>
      <c r="N415" s="0" t="n">
        <f aca="false">M415*EXP((Inputs!$B$6-Inputs!$B$7-0.5*Inputs!$B$8^2)*$B$2+Inputs!$B$8*SQRT($B$2)*MC_Shocks!L412)</f>
        <v>568.61265056331</v>
      </c>
      <c r="O415" s="0" t="n">
        <f aca="false">N415*EXP((Inputs!$B$6-Inputs!$B$7-0.5*Inputs!$B$8^2)*$B$2+Inputs!$B$8*SQRT($B$2)*MC_Shocks!M412)</f>
        <v>579.864431530585</v>
      </c>
      <c r="P415" s="0" t="n">
        <f aca="false">O415*EXP((Inputs!$B$6-Inputs!$B$7-0.5*Inputs!$B$8^2)*$B$2+Inputs!$B$8*SQRT($B$2)*MC_Shocks!N412)</f>
        <v>584.448714431934</v>
      </c>
      <c r="Q415" s="0" t="n">
        <f aca="false">P415*EXP((Inputs!$B$6-Inputs!$B$7-0.5*Inputs!$B$8^2)*$B$2+Inputs!$B$8*SQRT($B$2)*MC_Shocks!O412)</f>
        <v>585.031093700235</v>
      </c>
      <c r="R415" s="0" t="n">
        <f aca="false">Q415*EXP((Inputs!$B$6-Inputs!$B$7-0.5*Inputs!$B$8^2)*$B$2+Inputs!$B$8*SQRT($B$2)*MC_Shocks!P412)</f>
        <v>577.710884027672</v>
      </c>
      <c r="S415" s="0" t="n">
        <f aca="false">R415*EXP((Inputs!$B$6-Inputs!$B$7-0.5*Inputs!$B$8^2)*$B$2+Inputs!$B$8*SQRT($B$2)*MC_Shocks!Q412)</f>
        <v>574.688369208512</v>
      </c>
      <c r="T415" s="0" t="n">
        <f aca="false">S415*EXP((Inputs!$B$6-Inputs!$B$7-0.5*Inputs!$B$8^2)*$B$2+Inputs!$B$8*SQRT($B$2)*MC_Shocks!R412)</f>
        <v>573.353253143567</v>
      </c>
      <c r="U415" s="0" t="n">
        <f aca="false">T415*EXP((Inputs!$B$6-Inputs!$B$7-0.5*Inputs!$B$8^2)*$B$2+Inputs!$B$8*SQRT($B$2)*MC_Shocks!S412)</f>
        <v>575.230301966426</v>
      </c>
      <c r="V415" s="0" t="n">
        <f aca="false">U415*EXP((Inputs!$B$6-Inputs!$B$7-0.5*Inputs!$B$8^2)*$B$2+Inputs!$B$8*SQRT($B$2)*MC_Shocks!T412)</f>
        <v>577.952129532116</v>
      </c>
      <c r="W415" s="0" t="n">
        <f aca="false">V415*EXP((Inputs!$B$6-Inputs!$B$7-0.5*Inputs!$B$8^2)*$B$2+Inputs!$B$8*SQRT($B$2)*MC_Shocks!U412)</f>
        <v>571.597129706307</v>
      </c>
      <c r="X415" s="0" t="n">
        <f aca="false">W415*EXP((Inputs!$B$6-Inputs!$B$7-0.5*Inputs!$B$8^2)*$B$2+Inputs!$B$8*SQRT($B$2)*MC_Shocks!V412)</f>
        <v>570.741447849217</v>
      </c>
      <c r="Y415" s="0" t="n">
        <f aca="false">X415*EXP((Inputs!$B$6-Inputs!$B$7-0.5*Inputs!$B$8^2)*$B$2+Inputs!$B$8*SQRT($B$2)*MC_Shocks!W412)</f>
        <v>580.395912369594</v>
      </c>
      <c r="Z415" s="0" t="n">
        <f aca="false">Y415*EXP((Inputs!$B$6-Inputs!$B$7-0.5*Inputs!$B$8^2)*$B$2+Inputs!$B$8*SQRT($B$2)*MC_Shocks!X412)</f>
        <v>583.560405843806</v>
      </c>
      <c r="AA415" s="0" t="n">
        <f aca="false">Z415*EXP((Inputs!$B$6-Inputs!$B$7-0.5*Inputs!$B$8^2)*$B$2+Inputs!$B$8*SQRT($B$2)*MC_Shocks!Y412)</f>
        <v>587.602378242296</v>
      </c>
      <c r="AB415" s="0" t="n">
        <f aca="false">AA415*EXP((Inputs!$B$6-Inputs!$B$7-0.5*Inputs!$B$8^2)*$B$2+Inputs!$B$8*SQRT($B$2)*MC_Shocks!Z412)</f>
        <v>590.20994374488</v>
      </c>
      <c r="AC415" s="0" t="n">
        <f aca="false">AB415*EXP((Inputs!$B$6-Inputs!$B$7-0.5*Inputs!$B$8^2)*$B$2+Inputs!$B$8*SQRT($B$2)*MC_Shocks!AA412)</f>
        <v>587.635636419189</v>
      </c>
      <c r="AD415" s="0" t="n">
        <f aca="false">AC415*EXP((Inputs!$B$6-Inputs!$B$7-0.5*Inputs!$B$8^2)*$B$2+Inputs!$B$8*SQRT($B$2)*MC_Shocks!AB412)</f>
        <v>588.192204944908</v>
      </c>
      <c r="AE415" s="0" t="n">
        <f aca="false">AD415*EXP((Inputs!$B$6-Inputs!$B$7-0.5*Inputs!$B$8^2)*$B$2+Inputs!$B$8*SQRT($B$2)*MC_Shocks!AC412)</f>
        <v>588.606495727906</v>
      </c>
      <c r="AF415" s="0" t="n">
        <f aca="false">AE415*EXP((Inputs!$B$6-Inputs!$B$7-0.5*Inputs!$B$8^2)*$B$2+Inputs!$B$8*SQRT($B$2)*MC_Shocks!AD412)</f>
        <v>582.560165204701</v>
      </c>
      <c r="AG415" s="0" t="n">
        <f aca="false">AF415*EXP((Inputs!$B$6-Inputs!$B$7-0.5*Inputs!$B$8^2)*$B$2+Inputs!$B$8*SQRT($B$2)*MC_Shocks!AE412)</f>
        <v>585.842975854588</v>
      </c>
      <c r="AH415" s="0" t="n">
        <f aca="false">AG415*EXP((Inputs!$B$6-Inputs!$B$7-0.5*Inputs!$B$8^2)*$B$2+Inputs!$B$8*SQRT($B$2)*MC_Shocks!AF412)</f>
        <v>577.297366320833</v>
      </c>
      <c r="AI415" s="0" t="n">
        <f aca="false">AH415*EXP((Inputs!$B$6-Inputs!$B$7-0.5*Inputs!$B$8^2)*$B$2+Inputs!$B$8*SQRT($B$2)*MC_Shocks!AG412)</f>
        <v>580.434687845951</v>
      </c>
      <c r="AJ415" s="0" t="n">
        <f aca="false">AI415*EXP((Inputs!$B$6-Inputs!$B$7-0.5*Inputs!$B$8^2)*$B$2+Inputs!$B$8*SQRT($B$2)*MC_Shocks!AH412)</f>
        <v>580.078829096223</v>
      </c>
      <c r="AK415" s="0" t="n">
        <f aca="false">AJ415*EXP((Inputs!$B$6-Inputs!$B$7-0.5*Inputs!$B$8^2)*$B$2+Inputs!$B$8*SQRT($B$2)*MC_Shocks!AI412)</f>
        <v>581.429142406044</v>
      </c>
      <c r="AL415" s="0" t="n">
        <f aca="false">AK415*EXP((Inputs!$B$6-Inputs!$B$7-0.5*Inputs!$B$8^2)*$B$2+Inputs!$B$8*SQRT($B$2)*MC_Shocks!AJ412)</f>
        <v>580.914949626533</v>
      </c>
      <c r="AM415" s="0" t="n">
        <f aca="false">AL415*EXP((Inputs!$B$6-Inputs!$B$7-0.5*Inputs!$B$8^2)*$B$2+Inputs!$B$8*SQRT($B$2)*MC_Shocks!AK412)</f>
        <v>578.924317571635</v>
      </c>
      <c r="AN415" s="0" t="n">
        <f aca="false">AM415*EXP((Inputs!$B$6-Inputs!$B$7-0.5*Inputs!$B$8^2)*$B$2+Inputs!$B$8*SQRT($B$2)*MC_Shocks!AL412)</f>
        <v>576.989740969928</v>
      </c>
      <c r="AO415" s="0" t="n">
        <f aca="false">AN415*EXP((Inputs!$B$6-Inputs!$B$7-0.5*Inputs!$B$8^2)*$B$2+Inputs!$B$8*SQRT($B$2)*MC_Shocks!AM412)</f>
        <v>580.50201049425</v>
      </c>
      <c r="AP415" s="0" t="n">
        <f aca="false">AO415*EXP((Inputs!$B$6-Inputs!$B$7-0.5*Inputs!$B$8^2)*$B$2+Inputs!$B$8*SQRT($B$2)*MC_Shocks!AN412)</f>
        <v>585.751495518186</v>
      </c>
      <c r="AQ415" s="0" t="n">
        <f aca="false">AP415*EXP((Inputs!$B$6-Inputs!$B$7-0.5*Inputs!$B$8^2)*$B$2+Inputs!$B$8*SQRT($B$2)*MC_Shocks!AO412)</f>
        <v>574.288793364011</v>
      </c>
      <c r="AR415" s="0" t="n">
        <f aca="false">AQ415*EXP((Inputs!$B$6-Inputs!$B$7-0.5*Inputs!$B$8^2)*$B$2+Inputs!$B$8*SQRT($B$2)*MC_Shocks!AP412)</f>
        <v>576.55235492483</v>
      </c>
      <c r="AS415" s="0" t="n">
        <f aca="false">AR415*EXP((Inputs!$B$6-Inputs!$B$7-0.5*Inputs!$B$8^2)*$B$2+Inputs!$B$8*SQRT($B$2)*MC_Shocks!AQ412)</f>
        <v>573.41725959571</v>
      </c>
      <c r="AT415" s="0" t="n">
        <f aca="false">AS415*EXP((Inputs!$B$6-Inputs!$B$7-0.5*Inputs!$B$8^2)*$B$2+Inputs!$B$8*SQRT($B$2)*MC_Shocks!AR412)</f>
        <v>580.83187136566</v>
      </c>
      <c r="AU415" s="0" t="n">
        <f aca="false">AT415*EXP((Inputs!$B$6-Inputs!$B$7-0.5*Inputs!$B$8^2)*$B$2+Inputs!$B$8*SQRT($B$2)*MC_Shocks!AS412)</f>
        <v>582.176590294233</v>
      </c>
      <c r="AV415" s="0" t="n">
        <f aca="false">AU415*EXP((Inputs!$B$6-Inputs!$B$7-0.5*Inputs!$B$8^2)*$B$2+Inputs!$B$8*SQRT($B$2)*MC_Shocks!AT412)</f>
        <v>582.819315829254</v>
      </c>
      <c r="AW415" s="0" t="n">
        <f aca="false">AV415*EXP((Inputs!$B$6-Inputs!$B$7-0.5*Inputs!$B$8^2)*$B$2+Inputs!$B$8*SQRT($B$2)*MC_Shocks!AU412)</f>
        <v>580.692130848914</v>
      </c>
      <c r="AX415" s="0" t="n">
        <f aca="false">AW415*EXP((Inputs!$B$6-Inputs!$B$7-0.5*Inputs!$B$8^2)*$B$2+Inputs!$B$8*SQRT($B$2)*MC_Shocks!AV412)</f>
        <v>593.425791784388</v>
      </c>
      <c r="AY415" s="0" t="n">
        <f aca="false">AX415*EXP((Inputs!$B$6-Inputs!$B$7-0.5*Inputs!$B$8^2)*$B$2+Inputs!$B$8*SQRT($B$2)*MC_Shocks!AW412)</f>
        <v>592.700084903798</v>
      </c>
      <c r="AZ415" s="0" t="n">
        <f aca="false">AY415*EXP((Inputs!$B$6-Inputs!$B$7-0.5*Inputs!$B$8^2)*$B$2+Inputs!$B$8*SQRT($B$2)*MC_Shocks!AX412)</f>
        <v>598.187167351833</v>
      </c>
      <c r="BA415" s="0" t="n">
        <f aca="false">AZ415*EXP((Inputs!$B$6-Inputs!$B$7-0.5*Inputs!$B$8^2)*$B$2+Inputs!$B$8*SQRT($B$2)*MC_Shocks!AY412)</f>
        <v>596.706280407372</v>
      </c>
      <c r="BB415" s="0" t="n">
        <f aca="false">BA415*EXP((Inputs!$B$6-Inputs!$B$7-0.5*Inputs!$B$8^2)*$B$2+Inputs!$B$8*SQRT($B$2)*MC_Shocks!AZ412)</f>
        <v>601.68887122734</v>
      </c>
      <c r="BC415" s="0" t="n">
        <f aca="false">BB415*EXP((Inputs!$B$6-Inputs!$B$7-0.5*Inputs!$B$8^2)*$B$2+Inputs!$B$8*SQRT($B$2)*MC_Shocks!BA412)</f>
        <v>605.843271703478</v>
      </c>
      <c r="BD415" s="0" t="n">
        <f aca="false">BC415*EXP((Inputs!$B$6-Inputs!$B$7-0.5*Inputs!$B$8^2)*$B$2+Inputs!$B$8*SQRT($B$2)*MC_Shocks!BB412)</f>
        <v>607.217064902622</v>
      </c>
      <c r="BE415" s="0" t="n">
        <f aca="false">BD415*EXP((Inputs!$B$6-Inputs!$B$7-0.5*Inputs!$B$8^2)*$B$2+Inputs!$B$8*SQRT($B$2)*MC_Shocks!BC412)</f>
        <v>612.365144711068</v>
      </c>
      <c r="BF415" s="0" t="n">
        <f aca="false">BE415*EXP((Inputs!$B$6-Inputs!$B$7-0.5*Inputs!$B$8^2)*$B$2+Inputs!$B$8*SQRT($B$2)*MC_Shocks!BD412)</f>
        <v>614.737575479577</v>
      </c>
      <c r="BG415" s="0" t="n">
        <f aca="false">BF415*EXP((Inputs!$B$6-Inputs!$B$7-0.5*Inputs!$B$8^2)*$B$2+Inputs!$B$8*SQRT($B$2)*MC_Shocks!BE412)</f>
        <v>620.643474126416</v>
      </c>
      <c r="BH415" s="0" t="n">
        <f aca="false">BG415*EXP((Inputs!$B$6-Inputs!$B$7-0.5*Inputs!$B$8^2)*$B$2+Inputs!$B$8*SQRT($B$2)*MC_Shocks!BF412)</f>
        <v>629.794514491867</v>
      </c>
      <c r="BI415" s="0" t="n">
        <f aca="false">BH415*EXP((Inputs!$B$6-Inputs!$B$7-0.5*Inputs!$B$8^2)*$B$2+Inputs!$B$8*SQRT($B$2)*MC_Shocks!BG412)</f>
        <v>624.788075381718</v>
      </c>
      <c r="BJ415" s="0" t="n">
        <f aca="false">BI415*EXP((Inputs!$B$6-Inputs!$B$7-0.5*Inputs!$B$8^2)*$B$2+Inputs!$B$8*SQRT($B$2)*MC_Shocks!BH412)</f>
        <v>631.304519428894</v>
      </c>
      <c r="BK415" s="0" t="n">
        <f aca="false">BJ415*EXP((Inputs!$B$6-Inputs!$B$7-0.5*Inputs!$B$8^2)*$B$2+Inputs!$B$8*SQRT($B$2)*MC_Shocks!BI412)</f>
        <v>632.259645014081</v>
      </c>
      <c r="BL415" s="0" t="n">
        <f aca="false">BK415*EXP((Inputs!$B$6-Inputs!$B$7-0.5*Inputs!$B$8^2)*$B$2+Inputs!$B$8*SQRT($B$2)*MC_Shocks!BJ412)</f>
        <v>628.553917940389</v>
      </c>
      <c r="BM415" s="0" t="n">
        <f aca="false">BL415*EXP((Inputs!$B$6-Inputs!$B$7-0.5*Inputs!$B$8^2)*$B$2+Inputs!$B$8*SQRT($B$2)*MC_Shocks!BK412)</f>
        <v>631.687284021411</v>
      </c>
      <c r="BN415" s="0" t="n">
        <f aca="false">AVERAGE(C415:BM415)</f>
        <v>586.279123847981</v>
      </c>
      <c r="BO415" s="0" t="n">
        <f aca="false">MAX(B415:BM415)</f>
        <v>632.259645014081</v>
      </c>
      <c r="BP415" s="0" t="n">
        <f aca="false">MAX(BM415-Inputs!$B$4,0)</f>
        <v>56.6872840214106</v>
      </c>
      <c r="BQ415" s="0" t="n">
        <f aca="false">MAX(Inputs!$B$4-BM415,0)</f>
        <v>0</v>
      </c>
      <c r="BR415" s="0" t="n">
        <f aca="false">MAX(BN415-Inputs!$B$4,0)</f>
        <v>11.2791238479811</v>
      </c>
      <c r="BS415" s="0" t="n">
        <f aca="false">IF(BO415&gt;=Inputs!$B$9,0,MAX(BM415-Inputs!$B$4,0))</f>
        <v>0</v>
      </c>
    </row>
    <row r="416" customFormat="false" ht="15" hidden="false" customHeight="false" outlineLevel="0" collapsed="false">
      <c r="A416" s="0" t="n">
        <v>412</v>
      </c>
      <c r="B416" s="0" t="n">
        <f aca="false">Inputs!$B$3</f>
        <v>574.788024902344</v>
      </c>
      <c r="C416" s="0" t="n">
        <f aca="false">B416*EXP((Inputs!$B$6-Inputs!$B$7-0.5*Inputs!$B$8^2)*$B$2+Inputs!$B$8*SQRT($B$2)*MC_Shocks!A413)</f>
        <v>578.617511330119</v>
      </c>
      <c r="D416" s="0" t="n">
        <f aca="false">C416*EXP((Inputs!$B$6-Inputs!$B$7-0.5*Inputs!$B$8^2)*$B$2+Inputs!$B$8*SQRT($B$2)*MC_Shocks!B413)</f>
        <v>577.634460235788</v>
      </c>
      <c r="E416" s="0" t="n">
        <f aca="false">D416*EXP((Inputs!$B$6-Inputs!$B$7-0.5*Inputs!$B$8^2)*$B$2+Inputs!$B$8*SQRT($B$2)*MC_Shocks!C413)</f>
        <v>572.588351446863</v>
      </c>
      <c r="F416" s="0" t="n">
        <f aca="false">E416*EXP((Inputs!$B$6-Inputs!$B$7-0.5*Inputs!$B$8^2)*$B$2+Inputs!$B$8*SQRT($B$2)*MC_Shocks!D413)</f>
        <v>577.978984653869</v>
      </c>
      <c r="G416" s="0" t="n">
        <f aca="false">F416*EXP((Inputs!$B$6-Inputs!$B$7-0.5*Inputs!$B$8^2)*$B$2+Inputs!$B$8*SQRT($B$2)*MC_Shocks!E413)</f>
        <v>578.722422345198</v>
      </c>
      <c r="H416" s="0" t="n">
        <f aca="false">G416*EXP((Inputs!$B$6-Inputs!$B$7-0.5*Inputs!$B$8^2)*$B$2+Inputs!$B$8*SQRT($B$2)*MC_Shocks!F413)</f>
        <v>586.786531544451</v>
      </c>
      <c r="I416" s="0" t="n">
        <f aca="false">H416*EXP((Inputs!$B$6-Inputs!$B$7-0.5*Inputs!$B$8^2)*$B$2+Inputs!$B$8*SQRT($B$2)*MC_Shocks!G413)</f>
        <v>588.675247762722</v>
      </c>
      <c r="J416" s="0" t="n">
        <f aca="false">I416*EXP((Inputs!$B$6-Inputs!$B$7-0.5*Inputs!$B$8^2)*$B$2+Inputs!$B$8*SQRT($B$2)*MC_Shocks!H413)</f>
        <v>588.571051628441</v>
      </c>
      <c r="K416" s="0" t="n">
        <f aca="false">J416*EXP((Inputs!$B$6-Inputs!$B$7-0.5*Inputs!$B$8^2)*$B$2+Inputs!$B$8*SQRT($B$2)*MC_Shocks!I413)</f>
        <v>592.630845255694</v>
      </c>
      <c r="L416" s="0" t="n">
        <f aca="false">K416*EXP((Inputs!$B$6-Inputs!$B$7-0.5*Inputs!$B$8^2)*$B$2+Inputs!$B$8*SQRT($B$2)*MC_Shocks!J413)</f>
        <v>594.839315211632</v>
      </c>
      <c r="M416" s="0" t="n">
        <f aca="false">L416*EXP((Inputs!$B$6-Inputs!$B$7-0.5*Inputs!$B$8^2)*$B$2+Inputs!$B$8*SQRT($B$2)*MC_Shocks!K413)</f>
        <v>601.57850743645</v>
      </c>
      <c r="N416" s="0" t="n">
        <f aca="false">M416*EXP((Inputs!$B$6-Inputs!$B$7-0.5*Inputs!$B$8^2)*$B$2+Inputs!$B$8*SQRT($B$2)*MC_Shocks!L413)</f>
        <v>601.26749122175</v>
      </c>
      <c r="O416" s="0" t="n">
        <f aca="false">N416*EXP((Inputs!$B$6-Inputs!$B$7-0.5*Inputs!$B$8^2)*$B$2+Inputs!$B$8*SQRT($B$2)*MC_Shocks!M413)</f>
        <v>596.309280127176</v>
      </c>
      <c r="P416" s="0" t="n">
        <f aca="false">O416*EXP((Inputs!$B$6-Inputs!$B$7-0.5*Inputs!$B$8^2)*$B$2+Inputs!$B$8*SQRT($B$2)*MC_Shocks!N413)</f>
        <v>601.578711826458</v>
      </c>
      <c r="Q416" s="0" t="n">
        <f aca="false">P416*EXP((Inputs!$B$6-Inputs!$B$7-0.5*Inputs!$B$8^2)*$B$2+Inputs!$B$8*SQRT($B$2)*MC_Shocks!O413)</f>
        <v>604.614669153214</v>
      </c>
      <c r="R416" s="0" t="n">
        <f aca="false">Q416*EXP((Inputs!$B$6-Inputs!$B$7-0.5*Inputs!$B$8^2)*$B$2+Inputs!$B$8*SQRT($B$2)*MC_Shocks!P413)</f>
        <v>602.265870148961</v>
      </c>
      <c r="S416" s="0" t="n">
        <f aca="false">R416*EXP((Inputs!$B$6-Inputs!$B$7-0.5*Inputs!$B$8^2)*$B$2+Inputs!$B$8*SQRT($B$2)*MC_Shocks!Q413)</f>
        <v>596.558823988501</v>
      </c>
      <c r="T416" s="0" t="n">
        <f aca="false">S416*EXP((Inputs!$B$6-Inputs!$B$7-0.5*Inputs!$B$8^2)*$B$2+Inputs!$B$8*SQRT($B$2)*MC_Shocks!R413)</f>
        <v>603.72427547221</v>
      </c>
      <c r="U416" s="0" t="n">
        <f aca="false">T416*EXP((Inputs!$B$6-Inputs!$B$7-0.5*Inputs!$B$8^2)*$B$2+Inputs!$B$8*SQRT($B$2)*MC_Shocks!S413)</f>
        <v>604.590208130113</v>
      </c>
      <c r="V416" s="0" t="n">
        <f aca="false">U416*EXP((Inputs!$B$6-Inputs!$B$7-0.5*Inputs!$B$8^2)*$B$2+Inputs!$B$8*SQRT($B$2)*MC_Shocks!T413)</f>
        <v>603.290686990468</v>
      </c>
      <c r="W416" s="0" t="n">
        <f aca="false">V416*EXP((Inputs!$B$6-Inputs!$B$7-0.5*Inputs!$B$8^2)*$B$2+Inputs!$B$8*SQRT($B$2)*MC_Shocks!U413)</f>
        <v>603.836270362161</v>
      </c>
      <c r="X416" s="0" t="n">
        <f aca="false">W416*EXP((Inputs!$B$6-Inputs!$B$7-0.5*Inputs!$B$8^2)*$B$2+Inputs!$B$8*SQRT($B$2)*MC_Shocks!V413)</f>
        <v>615.876039169336</v>
      </c>
      <c r="Y416" s="0" t="n">
        <f aca="false">X416*EXP((Inputs!$B$6-Inputs!$B$7-0.5*Inputs!$B$8^2)*$B$2+Inputs!$B$8*SQRT($B$2)*MC_Shocks!W413)</f>
        <v>613.490579314397</v>
      </c>
      <c r="Z416" s="0" t="n">
        <f aca="false">Y416*EXP((Inputs!$B$6-Inputs!$B$7-0.5*Inputs!$B$8^2)*$B$2+Inputs!$B$8*SQRT($B$2)*MC_Shocks!X413)</f>
        <v>606.197839200439</v>
      </c>
      <c r="AA416" s="0" t="n">
        <f aca="false">Z416*EXP((Inputs!$B$6-Inputs!$B$7-0.5*Inputs!$B$8^2)*$B$2+Inputs!$B$8*SQRT($B$2)*MC_Shocks!Y413)</f>
        <v>605.694209975917</v>
      </c>
      <c r="AB416" s="0" t="n">
        <f aca="false">AA416*EXP((Inputs!$B$6-Inputs!$B$7-0.5*Inputs!$B$8^2)*$B$2+Inputs!$B$8*SQRT($B$2)*MC_Shocks!Z413)</f>
        <v>610.726545439326</v>
      </c>
      <c r="AC416" s="0" t="n">
        <f aca="false">AB416*EXP((Inputs!$B$6-Inputs!$B$7-0.5*Inputs!$B$8^2)*$B$2+Inputs!$B$8*SQRT($B$2)*MC_Shocks!AA413)</f>
        <v>613.275493037124</v>
      </c>
      <c r="AD416" s="0" t="n">
        <f aca="false">AC416*EXP((Inputs!$B$6-Inputs!$B$7-0.5*Inputs!$B$8^2)*$B$2+Inputs!$B$8*SQRT($B$2)*MC_Shocks!AB413)</f>
        <v>604.781919291748</v>
      </c>
      <c r="AE416" s="0" t="n">
        <f aca="false">AD416*EXP((Inputs!$B$6-Inputs!$B$7-0.5*Inputs!$B$8^2)*$B$2+Inputs!$B$8*SQRT($B$2)*MC_Shocks!AC413)</f>
        <v>600.488541327774</v>
      </c>
      <c r="AF416" s="0" t="n">
        <f aca="false">AE416*EXP((Inputs!$B$6-Inputs!$B$7-0.5*Inputs!$B$8^2)*$B$2+Inputs!$B$8*SQRT($B$2)*MC_Shocks!AD413)</f>
        <v>597.503762572247</v>
      </c>
      <c r="AG416" s="0" t="n">
        <f aca="false">AF416*EXP((Inputs!$B$6-Inputs!$B$7-0.5*Inputs!$B$8^2)*$B$2+Inputs!$B$8*SQRT($B$2)*MC_Shocks!AE413)</f>
        <v>595.872966908003</v>
      </c>
      <c r="AH416" s="0" t="n">
        <f aca="false">AG416*EXP((Inputs!$B$6-Inputs!$B$7-0.5*Inputs!$B$8^2)*$B$2+Inputs!$B$8*SQRT($B$2)*MC_Shocks!AF413)</f>
        <v>599.062901950327</v>
      </c>
      <c r="AI416" s="0" t="n">
        <f aca="false">AH416*EXP((Inputs!$B$6-Inputs!$B$7-0.5*Inputs!$B$8^2)*$B$2+Inputs!$B$8*SQRT($B$2)*MC_Shocks!AG413)</f>
        <v>600.073444527761</v>
      </c>
      <c r="AJ416" s="0" t="n">
        <f aca="false">AI416*EXP((Inputs!$B$6-Inputs!$B$7-0.5*Inputs!$B$8^2)*$B$2+Inputs!$B$8*SQRT($B$2)*MC_Shocks!AH413)</f>
        <v>600.501140644039</v>
      </c>
      <c r="AK416" s="0" t="n">
        <f aca="false">AJ416*EXP((Inputs!$B$6-Inputs!$B$7-0.5*Inputs!$B$8^2)*$B$2+Inputs!$B$8*SQRT($B$2)*MC_Shocks!AI413)</f>
        <v>597.945203685432</v>
      </c>
      <c r="AL416" s="0" t="n">
        <f aca="false">AK416*EXP((Inputs!$B$6-Inputs!$B$7-0.5*Inputs!$B$8^2)*$B$2+Inputs!$B$8*SQRT($B$2)*MC_Shocks!AJ413)</f>
        <v>590.886085515623</v>
      </c>
      <c r="AM416" s="0" t="n">
        <f aca="false">AL416*EXP((Inputs!$B$6-Inputs!$B$7-0.5*Inputs!$B$8^2)*$B$2+Inputs!$B$8*SQRT($B$2)*MC_Shocks!AK413)</f>
        <v>585.722334303365</v>
      </c>
      <c r="AN416" s="0" t="n">
        <f aca="false">AM416*EXP((Inputs!$B$6-Inputs!$B$7-0.5*Inputs!$B$8^2)*$B$2+Inputs!$B$8*SQRT($B$2)*MC_Shocks!AL413)</f>
        <v>592.410669853954</v>
      </c>
      <c r="AO416" s="0" t="n">
        <f aca="false">AN416*EXP((Inputs!$B$6-Inputs!$B$7-0.5*Inputs!$B$8^2)*$B$2+Inputs!$B$8*SQRT($B$2)*MC_Shocks!AM413)</f>
        <v>591.414708545069</v>
      </c>
      <c r="AP416" s="0" t="n">
        <f aca="false">AO416*EXP((Inputs!$B$6-Inputs!$B$7-0.5*Inputs!$B$8^2)*$B$2+Inputs!$B$8*SQRT($B$2)*MC_Shocks!AN413)</f>
        <v>588.023604427813</v>
      </c>
      <c r="AQ416" s="0" t="n">
        <f aca="false">AP416*EXP((Inputs!$B$6-Inputs!$B$7-0.5*Inputs!$B$8^2)*$B$2+Inputs!$B$8*SQRT($B$2)*MC_Shocks!AO413)</f>
        <v>585.199036993179</v>
      </c>
      <c r="AR416" s="0" t="n">
        <f aca="false">AQ416*EXP((Inputs!$B$6-Inputs!$B$7-0.5*Inputs!$B$8^2)*$B$2+Inputs!$B$8*SQRT($B$2)*MC_Shocks!AP413)</f>
        <v>588.182949523489</v>
      </c>
      <c r="AS416" s="0" t="n">
        <f aca="false">AR416*EXP((Inputs!$B$6-Inputs!$B$7-0.5*Inputs!$B$8^2)*$B$2+Inputs!$B$8*SQRT($B$2)*MC_Shocks!AQ413)</f>
        <v>574.795802226954</v>
      </c>
      <c r="AT416" s="0" t="n">
        <f aca="false">AS416*EXP((Inputs!$B$6-Inputs!$B$7-0.5*Inputs!$B$8^2)*$B$2+Inputs!$B$8*SQRT($B$2)*MC_Shocks!AR413)</f>
        <v>580.703465920274</v>
      </c>
      <c r="AU416" s="0" t="n">
        <f aca="false">AT416*EXP((Inputs!$B$6-Inputs!$B$7-0.5*Inputs!$B$8^2)*$B$2+Inputs!$B$8*SQRT($B$2)*MC_Shocks!AS413)</f>
        <v>585.770140125123</v>
      </c>
      <c r="AV416" s="0" t="n">
        <f aca="false">AU416*EXP((Inputs!$B$6-Inputs!$B$7-0.5*Inputs!$B$8^2)*$B$2+Inputs!$B$8*SQRT($B$2)*MC_Shocks!AT413)</f>
        <v>584.740808893534</v>
      </c>
      <c r="AW416" s="0" t="n">
        <f aca="false">AV416*EXP((Inputs!$B$6-Inputs!$B$7-0.5*Inputs!$B$8^2)*$B$2+Inputs!$B$8*SQRT($B$2)*MC_Shocks!AU413)</f>
        <v>575.05776637198</v>
      </c>
      <c r="AX416" s="0" t="n">
        <f aca="false">AW416*EXP((Inputs!$B$6-Inputs!$B$7-0.5*Inputs!$B$8^2)*$B$2+Inputs!$B$8*SQRT($B$2)*MC_Shocks!AV413)</f>
        <v>578.939700448136</v>
      </c>
      <c r="AY416" s="0" t="n">
        <f aca="false">AX416*EXP((Inputs!$B$6-Inputs!$B$7-0.5*Inputs!$B$8^2)*$B$2+Inputs!$B$8*SQRT($B$2)*MC_Shocks!AW413)</f>
        <v>580.216588112604</v>
      </c>
      <c r="AZ416" s="0" t="n">
        <f aca="false">AY416*EXP((Inputs!$B$6-Inputs!$B$7-0.5*Inputs!$B$8^2)*$B$2+Inputs!$B$8*SQRT($B$2)*MC_Shocks!AX413)</f>
        <v>575.333378026068</v>
      </c>
      <c r="BA416" s="0" t="n">
        <f aca="false">AZ416*EXP((Inputs!$B$6-Inputs!$B$7-0.5*Inputs!$B$8^2)*$B$2+Inputs!$B$8*SQRT($B$2)*MC_Shocks!AY413)</f>
        <v>575.469188548141</v>
      </c>
      <c r="BB416" s="0" t="n">
        <f aca="false">BA416*EXP((Inputs!$B$6-Inputs!$B$7-0.5*Inputs!$B$8^2)*$B$2+Inputs!$B$8*SQRT($B$2)*MC_Shocks!AZ413)</f>
        <v>577.053172238274</v>
      </c>
      <c r="BC416" s="0" t="n">
        <f aca="false">BB416*EXP((Inputs!$B$6-Inputs!$B$7-0.5*Inputs!$B$8^2)*$B$2+Inputs!$B$8*SQRT($B$2)*MC_Shocks!BA413)</f>
        <v>574.523843321959</v>
      </c>
      <c r="BD416" s="0" t="n">
        <f aca="false">BC416*EXP((Inputs!$B$6-Inputs!$B$7-0.5*Inputs!$B$8^2)*$B$2+Inputs!$B$8*SQRT($B$2)*MC_Shocks!BB413)</f>
        <v>573.337215476572</v>
      </c>
      <c r="BE416" s="0" t="n">
        <f aca="false">BD416*EXP((Inputs!$B$6-Inputs!$B$7-0.5*Inputs!$B$8^2)*$B$2+Inputs!$B$8*SQRT($B$2)*MC_Shocks!BC413)</f>
        <v>568.723257473332</v>
      </c>
      <c r="BF416" s="0" t="n">
        <f aca="false">BE416*EXP((Inputs!$B$6-Inputs!$B$7-0.5*Inputs!$B$8^2)*$B$2+Inputs!$B$8*SQRT($B$2)*MC_Shocks!BD413)</f>
        <v>562.97943770332</v>
      </c>
      <c r="BG416" s="0" t="n">
        <f aca="false">BF416*EXP((Inputs!$B$6-Inputs!$B$7-0.5*Inputs!$B$8^2)*$B$2+Inputs!$B$8*SQRT($B$2)*MC_Shocks!BE413)</f>
        <v>561.662979362196</v>
      </c>
      <c r="BH416" s="0" t="n">
        <f aca="false">BG416*EXP((Inputs!$B$6-Inputs!$B$7-0.5*Inputs!$B$8^2)*$B$2+Inputs!$B$8*SQRT($B$2)*MC_Shocks!BF413)</f>
        <v>560.417483681632</v>
      </c>
      <c r="BI416" s="0" t="n">
        <f aca="false">BH416*EXP((Inputs!$B$6-Inputs!$B$7-0.5*Inputs!$B$8^2)*$B$2+Inputs!$B$8*SQRT($B$2)*MC_Shocks!BG413)</f>
        <v>559.519179119987</v>
      </c>
      <c r="BJ416" s="0" t="n">
        <f aca="false">BI416*EXP((Inputs!$B$6-Inputs!$B$7-0.5*Inputs!$B$8^2)*$B$2+Inputs!$B$8*SQRT($B$2)*MC_Shocks!BH413)</f>
        <v>557.404885769956</v>
      </c>
      <c r="BK416" s="0" t="n">
        <f aca="false">BJ416*EXP((Inputs!$B$6-Inputs!$B$7-0.5*Inputs!$B$8^2)*$B$2+Inputs!$B$8*SQRT($B$2)*MC_Shocks!BI413)</f>
        <v>557.213539894525</v>
      </c>
      <c r="BL416" s="0" t="n">
        <f aca="false">BK416*EXP((Inputs!$B$6-Inputs!$B$7-0.5*Inputs!$B$8^2)*$B$2+Inputs!$B$8*SQRT($B$2)*MC_Shocks!BJ413)</f>
        <v>557.268793021057</v>
      </c>
      <c r="BM416" s="0" t="n">
        <f aca="false">BL416*EXP((Inputs!$B$6-Inputs!$B$7-0.5*Inputs!$B$8^2)*$B$2+Inputs!$B$8*SQRT($B$2)*MC_Shocks!BK413)</f>
        <v>552.055854989215</v>
      </c>
      <c r="BN416" s="0" t="n">
        <f aca="false">AVERAGE(C416:BM416)</f>
        <v>587.510729733388</v>
      </c>
      <c r="BO416" s="0" t="n">
        <f aca="false">MAX(B416:BM416)</f>
        <v>615.876039169336</v>
      </c>
      <c r="BP416" s="0" t="n">
        <f aca="false">MAX(BM416-Inputs!$B$4,0)</f>
        <v>0</v>
      </c>
      <c r="BQ416" s="0" t="n">
        <f aca="false">MAX(Inputs!$B$4-BM416,0)</f>
        <v>22.9441450107847</v>
      </c>
      <c r="BR416" s="0" t="n">
        <f aca="false">MAX(BN416-Inputs!$B$4,0)</f>
        <v>12.5107297333878</v>
      </c>
      <c r="BS416" s="0" t="n">
        <f aca="false">IF(BO416&gt;=Inputs!$B$9,0,MAX(BM416-Inputs!$B$4,0))</f>
        <v>0</v>
      </c>
    </row>
    <row r="417" customFormat="false" ht="15" hidden="false" customHeight="false" outlineLevel="0" collapsed="false">
      <c r="A417" s="0" t="n">
        <v>413</v>
      </c>
      <c r="B417" s="0" t="n">
        <f aca="false">Inputs!$B$3</f>
        <v>574.788024902344</v>
      </c>
      <c r="C417" s="0" t="n">
        <f aca="false">B417*EXP((Inputs!$B$6-Inputs!$B$7-0.5*Inputs!$B$8^2)*$B$2+Inputs!$B$8*SQRT($B$2)*MC_Shocks!A414)</f>
        <v>567.969862139006</v>
      </c>
      <c r="D417" s="0" t="n">
        <f aca="false">C417*EXP((Inputs!$B$6-Inputs!$B$7-0.5*Inputs!$B$8^2)*$B$2+Inputs!$B$8*SQRT($B$2)*MC_Shocks!B414)</f>
        <v>574.857419580313</v>
      </c>
      <c r="E417" s="0" t="n">
        <f aca="false">D417*EXP((Inputs!$B$6-Inputs!$B$7-0.5*Inputs!$B$8^2)*$B$2+Inputs!$B$8*SQRT($B$2)*MC_Shocks!C414)</f>
        <v>574.865944957319</v>
      </c>
      <c r="F417" s="0" t="n">
        <f aca="false">E417*EXP((Inputs!$B$6-Inputs!$B$7-0.5*Inputs!$B$8^2)*$B$2+Inputs!$B$8*SQRT($B$2)*MC_Shocks!D414)</f>
        <v>578.069780096311</v>
      </c>
      <c r="G417" s="0" t="n">
        <f aca="false">F417*EXP((Inputs!$B$6-Inputs!$B$7-0.5*Inputs!$B$8^2)*$B$2+Inputs!$B$8*SQRT($B$2)*MC_Shocks!E414)</f>
        <v>579.552260299613</v>
      </c>
      <c r="H417" s="0" t="n">
        <f aca="false">G417*EXP((Inputs!$B$6-Inputs!$B$7-0.5*Inputs!$B$8^2)*$B$2+Inputs!$B$8*SQRT($B$2)*MC_Shocks!F414)</f>
        <v>577.759113267349</v>
      </c>
      <c r="I417" s="0" t="n">
        <f aca="false">H417*EXP((Inputs!$B$6-Inputs!$B$7-0.5*Inputs!$B$8^2)*$B$2+Inputs!$B$8*SQRT($B$2)*MC_Shocks!G414)</f>
        <v>574.753194666552</v>
      </c>
      <c r="J417" s="0" t="n">
        <f aca="false">I417*EXP((Inputs!$B$6-Inputs!$B$7-0.5*Inputs!$B$8^2)*$B$2+Inputs!$B$8*SQRT($B$2)*MC_Shocks!H414)</f>
        <v>575.318927989178</v>
      </c>
      <c r="K417" s="0" t="n">
        <f aca="false">J417*EXP((Inputs!$B$6-Inputs!$B$7-0.5*Inputs!$B$8^2)*$B$2+Inputs!$B$8*SQRT($B$2)*MC_Shocks!I414)</f>
        <v>584.173090256036</v>
      </c>
      <c r="L417" s="0" t="n">
        <f aca="false">K417*EXP((Inputs!$B$6-Inputs!$B$7-0.5*Inputs!$B$8^2)*$B$2+Inputs!$B$8*SQRT($B$2)*MC_Shocks!J414)</f>
        <v>588.718018590798</v>
      </c>
      <c r="M417" s="0" t="n">
        <f aca="false">L417*EXP((Inputs!$B$6-Inputs!$B$7-0.5*Inputs!$B$8^2)*$B$2+Inputs!$B$8*SQRT($B$2)*MC_Shocks!K414)</f>
        <v>584.601111399203</v>
      </c>
      <c r="N417" s="0" t="n">
        <f aca="false">M417*EXP((Inputs!$B$6-Inputs!$B$7-0.5*Inputs!$B$8^2)*$B$2+Inputs!$B$8*SQRT($B$2)*MC_Shocks!L414)</f>
        <v>597.505672447222</v>
      </c>
      <c r="O417" s="0" t="n">
        <f aca="false">N417*EXP((Inputs!$B$6-Inputs!$B$7-0.5*Inputs!$B$8^2)*$B$2+Inputs!$B$8*SQRT($B$2)*MC_Shocks!M414)</f>
        <v>591.959542306304</v>
      </c>
      <c r="P417" s="0" t="n">
        <f aca="false">O417*EXP((Inputs!$B$6-Inputs!$B$7-0.5*Inputs!$B$8^2)*$B$2+Inputs!$B$8*SQRT($B$2)*MC_Shocks!N414)</f>
        <v>589.572514380532</v>
      </c>
      <c r="Q417" s="0" t="n">
        <f aca="false">P417*EXP((Inputs!$B$6-Inputs!$B$7-0.5*Inputs!$B$8^2)*$B$2+Inputs!$B$8*SQRT($B$2)*MC_Shocks!O414)</f>
        <v>583.503748928402</v>
      </c>
      <c r="R417" s="0" t="n">
        <f aca="false">Q417*EXP((Inputs!$B$6-Inputs!$B$7-0.5*Inputs!$B$8^2)*$B$2+Inputs!$B$8*SQRT($B$2)*MC_Shocks!P414)</f>
        <v>584.478762589996</v>
      </c>
      <c r="S417" s="0" t="n">
        <f aca="false">R417*EXP((Inputs!$B$6-Inputs!$B$7-0.5*Inputs!$B$8^2)*$B$2+Inputs!$B$8*SQRT($B$2)*MC_Shocks!Q414)</f>
        <v>594.171395552452</v>
      </c>
      <c r="T417" s="0" t="n">
        <f aca="false">S417*EXP((Inputs!$B$6-Inputs!$B$7-0.5*Inputs!$B$8^2)*$B$2+Inputs!$B$8*SQRT($B$2)*MC_Shocks!R414)</f>
        <v>592.202181934309</v>
      </c>
      <c r="U417" s="0" t="n">
        <f aca="false">T417*EXP((Inputs!$B$6-Inputs!$B$7-0.5*Inputs!$B$8^2)*$B$2+Inputs!$B$8*SQRT($B$2)*MC_Shocks!S414)</f>
        <v>586.299443228761</v>
      </c>
      <c r="V417" s="0" t="n">
        <f aca="false">U417*EXP((Inputs!$B$6-Inputs!$B$7-0.5*Inputs!$B$8^2)*$B$2+Inputs!$B$8*SQRT($B$2)*MC_Shocks!T414)</f>
        <v>582.069117952532</v>
      </c>
      <c r="W417" s="0" t="n">
        <f aca="false">V417*EXP((Inputs!$B$6-Inputs!$B$7-0.5*Inputs!$B$8^2)*$B$2+Inputs!$B$8*SQRT($B$2)*MC_Shocks!U414)</f>
        <v>585.192371557809</v>
      </c>
      <c r="X417" s="0" t="n">
        <f aca="false">W417*EXP((Inputs!$B$6-Inputs!$B$7-0.5*Inputs!$B$8^2)*$B$2+Inputs!$B$8*SQRT($B$2)*MC_Shocks!V414)</f>
        <v>584.844902959892</v>
      </c>
      <c r="Y417" s="0" t="n">
        <f aca="false">X417*EXP((Inputs!$B$6-Inputs!$B$7-0.5*Inputs!$B$8^2)*$B$2+Inputs!$B$8*SQRT($B$2)*MC_Shocks!W414)</f>
        <v>587.377659967407</v>
      </c>
      <c r="Z417" s="0" t="n">
        <f aca="false">Y417*EXP((Inputs!$B$6-Inputs!$B$7-0.5*Inputs!$B$8^2)*$B$2+Inputs!$B$8*SQRT($B$2)*MC_Shocks!X414)</f>
        <v>591.26335222151</v>
      </c>
      <c r="AA417" s="0" t="n">
        <f aca="false">Z417*EXP((Inputs!$B$6-Inputs!$B$7-0.5*Inputs!$B$8^2)*$B$2+Inputs!$B$8*SQRT($B$2)*MC_Shocks!Y414)</f>
        <v>586.854424573703</v>
      </c>
      <c r="AB417" s="0" t="n">
        <f aca="false">AA417*EXP((Inputs!$B$6-Inputs!$B$7-0.5*Inputs!$B$8^2)*$B$2+Inputs!$B$8*SQRT($B$2)*MC_Shocks!Z414)</f>
        <v>592.511981569587</v>
      </c>
      <c r="AC417" s="0" t="n">
        <f aca="false">AB417*EXP((Inputs!$B$6-Inputs!$B$7-0.5*Inputs!$B$8^2)*$B$2+Inputs!$B$8*SQRT($B$2)*MC_Shocks!AA414)</f>
        <v>596.784474185854</v>
      </c>
      <c r="AD417" s="0" t="n">
        <f aca="false">AC417*EXP((Inputs!$B$6-Inputs!$B$7-0.5*Inputs!$B$8^2)*$B$2+Inputs!$B$8*SQRT($B$2)*MC_Shocks!AB414)</f>
        <v>602.090973965374</v>
      </c>
      <c r="AE417" s="0" t="n">
        <f aca="false">AD417*EXP((Inputs!$B$6-Inputs!$B$7-0.5*Inputs!$B$8^2)*$B$2+Inputs!$B$8*SQRT($B$2)*MC_Shocks!AC414)</f>
        <v>609.30865172598</v>
      </c>
      <c r="AF417" s="0" t="n">
        <f aca="false">AE417*EXP((Inputs!$B$6-Inputs!$B$7-0.5*Inputs!$B$8^2)*$B$2+Inputs!$B$8*SQRT($B$2)*MC_Shocks!AD414)</f>
        <v>608.658761945864</v>
      </c>
      <c r="AG417" s="0" t="n">
        <f aca="false">AF417*EXP((Inputs!$B$6-Inputs!$B$7-0.5*Inputs!$B$8^2)*$B$2+Inputs!$B$8*SQRT($B$2)*MC_Shocks!AE414)</f>
        <v>603.133131818306</v>
      </c>
      <c r="AH417" s="0" t="n">
        <f aca="false">AG417*EXP((Inputs!$B$6-Inputs!$B$7-0.5*Inputs!$B$8^2)*$B$2+Inputs!$B$8*SQRT($B$2)*MC_Shocks!AF414)</f>
        <v>604.075326326124</v>
      </c>
      <c r="AI417" s="0" t="n">
        <f aca="false">AH417*EXP((Inputs!$B$6-Inputs!$B$7-0.5*Inputs!$B$8^2)*$B$2+Inputs!$B$8*SQRT($B$2)*MC_Shocks!AG414)</f>
        <v>611.391965906789</v>
      </c>
      <c r="AJ417" s="0" t="n">
        <f aca="false">AI417*EXP((Inputs!$B$6-Inputs!$B$7-0.5*Inputs!$B$8^2)*$B$2+Inputs!$B$8*SQRT($B$2)*MC_Shocks!AH414)</f>
        <v>607.38894343351</v>
      </c>
      <c r="AK417" s="0" t="n">
        <f aca="false">AJ417*EXP((Inputs!$B$6-Inputs!$B$7-0.5*Inputs!$B$8^2)*$B$2+Inputs!$B$8*SQRT($B$2)*MC_Shocks!AI414)</f>
        <v>599.377172844925</v>
      </c>
      <c r="AL417" s="0" t="n">
        <f aca="false">AK417*EXP((Inputs!$B$6-Inputs!$B$7-0.5*Inputs!$B$8^2)*$B$2+Inputs!$B$8*SQRT($B$2)*MC_Shocks!AJ414)</f>
        <v>602.514670034362</v>
      </c>
      <c r="AM417" s="0" t="n">
        <f aca="false">AL417*EXP((Inputs!$B$6-Inputs!$B$7-0.5*Inputs!$B$8^2)*$B$2+Inputs!$B$8*SQRT($B$2)*MC_Shocks!AK414)</f>
        <v>604.863428005515</v>
      </c>
      <c r="AN417" s="0" t="n">
        <f aca="false">AM417*EXP((Inputs!$B$6-Inputs!$B$7-0.5*Inputs!$B$8^2)*$B$2+Inputs!$B$8*SQRT($B$2)*MC_Shocks!AL414)</f>
        <v>602.45098283941</v>
      </c>
      <c r="AO417" s="0" t="n">
        <f aca="false">AN417*EXP((Inputs!$B$6-Inputs!$B$7-0.5*Inputs!$B$8^2)*$B$2+Inputs!$B$8*SQRT($B$2)*MC_Shocks!AM414)</f>
        <v>594.805447051427</v>
      </c>
      <c r="AP417" s="0" t="n">
        <f aca="false">AO417*EXP((Inputs!$B$6-Inputs!$B$7-0.5*Inputs!$B$8^2)*$B$2+Inputs!$B$8*SQRT($B$2)*MC_Shocks!AN414)</f>
        <v>597.319725741776</v>
      </c>
      <c r="AQ417" s="0" t="n">
        <f aca="false">AP417*EXP((Inputs!$B$6-Inputs!$B$7-0.5*Inputs!$B$8^2)*$B$2+Inputs!$B$8*SQRT($B$2)*MC_Shocks!AO414)</f>
        <v>603.723990353342</v>
      </c>
      <c r="AR417" s="0" t="n">
        <f aca="false">AQ417*EXP((Inputs!$B$6-Inputs!$B$7-0.5*Inputs!$B$8^2)*$B$2+Inputs!$B$8*SQRT($B$2)*MC_Shocks!AP414)</f>
        <v>600.76415252209</v>
      </c>
      <c r="AS417" s="0" t="n">
        <f aca="false">AR417*EXP((Inputs!$B$6-Inputs!$B$7-0.5*Inputs!$B$8^2)*$B$2+Inputs!$B$8*SQRT($B$2)*MC_Shocks!AQ414)</f>
        <v>597.024281024713</v>
      </c>
      <c r="AT417" s="0" t="n">
        <f aca="false">AS417*EXP((Inputs!$B$6-Inputs!$B$7-0.5*Inputs!$B$8^2)*$B$2+Inputs!$B$8*SQRT($B$2)*MC_Shocks!AR414)</f>
        <v>597.051557990929</v>
      </c>
      <c r="AU417" s="0" t="n">
        <f aca="false">AT417*EXP((Inputs!$B$6-Inputs!$B$7-0.5*Inputs!$B$8^2)*$B$2+Inputs!$B$8*SQRT($B$2)*MC_Shocks!AS414)</f>
        <v>599.75752500525</v>
      </c>
      <c r="AV417" s="0" t="n">
        <f aca="false">AU417*EXP((Inputs!$B$6-Inputs!$B$7-0.5*Inputs!$B$8^2)*$B$2+Inputs!$B$8*SQRT($B$2)*MC_Shocks!AT414)</f>
        <v>595.101160408105</v>
      </c>
      <c r="AW417" s="0" t="n">
        <f aca="false">AV417*EXP((Inputs!$B$6-Inputs!$B$7-0.5*Inputs!$B$8^2)*$B$2+Inputs!$B$8*SQRT($B$2)*MC_Shocks!AU414)</f>
        <v>592.669463986652</v>
      </c>
      <c r="AX417" s="0" t="n">
        <f aca="false">AW417*EXP((Inputs!$B$6-Inputs!$B$7-0.5*Inputs!$B$8^2)*$B$2+Inputs!$B$8*SQRT($B$2)*MC_Shocks!AV414)</f>
        <v>596.349642753814</v>
      </c>
      <c r="AY417" s="0" t="n">
        <f aca="false">AX417*EXP((Inputs!$B$6-Inputs!$B$7-0.5*Inputs!$B$8^2)*$B$2+Inputs!$B$8*SQRT($B$2)*MC_Shocks!AW414)</f>
        <v>596.173662763485</v>
      </c>
      <c r="AZ417" s="0" t="n">
        <f aca="false">AY417*EXP((Inputs!$B$6-Inputs!$B$7-0.5*Inputs!$B$8^2)*$B$2+Inputs!$B$8*SQRT($B$2)*MC_Shocks!AX414)</f>
        <v>602.657701246493</v>
      </c>
      <c r="BA417" s="0" t="n">
        <f aca="false">AZ417*EXP((Inputs!$B$6-Inputs!$B$7-0.5*Inputs!$B$8^2)*$B$2+Inputs!$B$8*SQRT($B$2)*MC_Shocks!AY414)</f>
        <v>599.444001487962</v>
      </c>
      <c r="BB417" s="0" t="n">
        <f aca="false">BA417*EXP((Inputs!$B$6-Inputs!$B$7-0.5*Inputs!$B$8^2)*$B$2+Inputs!$B$8*SQRT($B$2)*MC_Shocks!AZ414)</f>
        <v>600.748980638538</v>
      </c>
      <c r="BC417" s="0" t="n">
        <f aca="false">BB417*EXP((Inputs!$B$6-Inputs!$B$7-0.5*Inputs!$B$8^2)*$B$2+Inputs!$B$8*SQRT($B$2)*MC_Shocks!BA414)</f>
        <v>602.885914643894</v>
      </c>
      <c r="BD417" s="0" t="n">
        <f aca="false">BC417*EXP((Inputs!$B$6-Inputs!$B$7-0.5*Inputs!$B$8^2)*$B$2+Inputs!$B$8*SQRT($B$2)*MC_Shocks!BB414)</f>
        <v>603.100049342872</v>
      </c>
      <c r="BE417" s="0" t="n">
        <f aca="false">BD417*EXP((Inputs!$B$6-Inputs!$B$7-0.5*Inputs!$B$8^2)*$B$2+Inputs!$B$8*SQRT($B$2)*MC_Shocks!BC414)</f>
        <v>602.964106802849</v>
      </c>
      <c r="BF417" s="0" t="n">
        <f aca="false">BE417*EXP((Inputs!$B$6-Inputs!$B$7-0.5*Inputs!$B$8^2)*$B$2+Inputs!$B$8*SQRT($B$2)*MC_Shocks!BD414)</f>
        <v>598.755032103989</v>
      </c>
      <c r="BG417" s="0" t="n">
        <f aca="false">BF417*EXP((Inputs!$B$6-Inputs!$B$7-0.5*Inputs!$B$8^2)*$B$2+Inputs!$B$8*SQRT($B$2)*MC_Shocks!BE414)</f>
        <v>596.010200965876</v>
      </c>
      <c r="BH417" s="0" t="n">
        <f aca="false">BG417*EXP((Inputs!$B$6-Inputs!$B$7-0.5*Inputs!$B$8^2)*$B$2+Inputs!$B$8*SQRT($B$2)*MC_Shocks!BF414)</f>
        <v>596.806475413867</v>
      </c>
      <c r="BI417" s="0" t="n">
        <f aca="false">BH417*EXP((Inputs!$B$6-Inputs!$B$7-0.5*Inputs!$B$8^2)*$B$2+Inputs!$B$8*SQRT($B$2)*MC_Shocks!BG414)</f>
        <v>593.257820166726</v>
      </c>
      <c r="BJ417" s="0" t="n">
        <f aca="false">BI417*EXP((Inputs!$B$6-Inputs!$B$7-0.5*Inputs!$B$8^2)*$B$2+Inputs!$B$8*SQRT($B$2)*MC_Shocks!BH414)</f>
        <v>591.430614280368</v>
      </c>
      <c r="BK417" s="0" t="n">
        <f aca="false">BJ417*EXP((Inputs!$B$6-Inputs!$B$7-0.5*Inputs!$B$8^2)*$B$2+Inputs!$B$8*SQRT($B$2)*MC_Shocks!BI414)</f>
        <v>593.491503390541</v>
      </c>
      <c r="BL417" s="0" t="n">
        <f aca="false">BK417*EXP((Inputs!$B$6-Inputs!$B$7-0.5*Inputs!$B$8^2)*$B$2+Inputs!$B$8*SQRT($B$2)*MC_Shocks!BJ414)</f>
        <v>594.135025887463</v>
      </c>
      <c r="BM417" s="0" t="n">
        <f aca="false">BL417*EXP((Inputs!$B$6-Inputs!$B$7-0.5*Inputs!$B$8^2)*$B$2+Inputs!$B$8*SQRT($B$2)*MC_Shocks!BK414)</f>
        <v>594.890160289461</v>
      </c>
      <c r="BN417" s="0" t="n">
        <f aca="false">AVERAGE(C417:BM417)</f>
        <v>593.393690074708</v>
      </c>
      <c r="BO417" s="0" t="n">
        <f aca="false">MAX(B417:BM417)</f>
        <v>611.391965906789</v>
      </c>
      <c r="BP417" s="0" t="n">
        <f aca="false">MAX(BM417-Inputs!$B$4,0)</f>
        <v>19.8901602894605</v>
      </c>
      <c r="BQ417" s="0" t="n">
        <f aca="false">MAX(Inputs!$B$4-BM417,0)</f>
        <v>0</v>
      </c>
      <c r="BR417" s="0" t="n">
        <f aca="false">MAX(BN417-Inputs!$B$4,0)</f>
        <v>18.3936900747077</v>
      </c>
      <c r="BS417" s="0" t="n">
        <f aca="false">IF(BO417&gt;=Inputs!$B$9,0,MAX(BM417-Inputs!$B$4,0))</f>
        <v>0</v>
      </c>
    </row>
    <row r="418" customFormat="false" ht="15" hidden="false" customHeight="false" outlineLevel="0" collapsed="false">
      <c r="A418" s="0" t="n">
        <v>414</v>
      </c>
      <c r="B418" s="0" t="n">
        <f aca="false">Inputs!$B$3</f>
        <v>574.788024902344</v>
      </c>
      <c r="C418" s="0" t="n">
        <f aca="false">B418*EXP((Inputs!$B$6-Inputs!$B$7-0.5*Inputs!$B$8^2)*$B$2+Inputs!$B$8*SQRT($B$2)*MC_Shocks!A415)</f>
        <v>572.542764056045</v>
      </c>
      <c r="D418" s="0" t="n">
        <f aca="false">C418*EXP((Inputs!$B$6-Inputs!$B$7-0.5*Inputs!$B$8^2)*$B$2+Inputs!$B$8*SQRT($B$2)*MC_Shocks!B415)</f>
        <v>574.266361711368</v>
      </c>
      <c r="E418" s="0" t="n">
        <f aca="false">D418*EXP((Inputs!$B$6-Inputs!$B$7-0.5*Inputs!$B$8^2)*$B$2+Inputs!$B$8*SQRT($B$2)*MC_Shocks!C415)</f>
        <v>576.102019405375</v>
      </c>
      <c r="F418" s="0" t="n">
        <f aca="false">E418*EXP((Inputs!$B$6-Inputs!$B$7-0.5*Inputs!$B$8^2)*$B$2+Inputs!$B$8*SQRT($B$2)*MC_Shocks!D415)</f>
        <v>567.227815952706</v>
      </c>
      <c r="G418" s="0" t="n">
        <f aca="false">F418*EXP((Inputs!$B$6-Inputs!$B$7-0.5*Inputs!$B$8^2)*$B$2+Inputs!$B$8*SQRT($B$2)*MC_Shocks!E415)</f>
        <v>563.06803111947</v>
      </c>
      <c r="H418" s="0" t="n">
        <f aca="false">G418*EXP((Inputs!$B$6-Inputs!$B$7-0.5*Inputs!$B$8^2)*$B$2+Inputs!$B$8*SQRT($B$2)*MC_Shocks!F415)</f>
        <v>566.52918699172</v>
      </c>
      <c r="I418" s="0" t="n">
        <f aca="false">H418*EXP((Inputs!$B$6-Inputs!$B$7-0.5*Inputs!$B$8^2)*$B$2+Inputs!$B$8*SQRT($B$2)*MC_Shocks!G415)</f>
        <v>564.022235766426</v>
      </c>
      <c r="J418" s="0" t="n">
        <f aca="false">I418*EXP((Inputs!$B$6-Inputs!$B$7-0.5*Inputs!$B$8^2)*$B$2+Inputs!$B$8*SQRT($B$2)*MC_Shocks!H415)</f>
        <v>563.546098226328</v>
      </c>
      <c r="K418" s="0" t="n">
        <f aca="false">J418*EXP((Inputs!$B$6-Inputs!$B$7-0.5*Inputs!$B$8^2)*$B$2+Inputs!$B$8*SQRT($B$2)*MC_Shocks!I415)</f>
        <v>561.851345221135</v>
      </c>
      <c r="L418" s="0" t="n">
        <f aca="false">K418*EXP((Inputs!$B$6-Inputs!$B$7-0.5*Inputs!$B$8^2)*$B$2+Inputs!$B$8*SQRT($B$2)*MC_Shocks!J415)</f>
        <v>561.292471345277</v>
      </c>
      <c r="M418" s="0" t="n">
        <f aca="false">L418*EXP((Inputs!$B$6-Inputs!$B$7-0.5*Inputs!$B$8^2)*$B$2+Inputs!$B$8*SQRT($B$2)*MC_Shocks!K415)</f>
        <v>556.072703835955</v>
      </c>
      <c r="N418" s="0" t="n">
        <f aca="false">M418*EXP((Inputs!$B$6-Inputs!$B$7-0.5*Inputs!$B$8^2)*$B$2+Inputs!$B$8*SQRT($B$2)*MC_Shocks!L415)</f>
        <v>554.602467877111</v>
      </c>
      <c r="O418" s="0" t="n">
        <f aca="false">N418*EXP((Inputs!$B$6-Inputs!$B$7-0.5*Inputs!$B$8^2)*$B$2+Inputs!$B$8*SQRT($B$2)*MC_Shocks!M415)</f>
        <v>554.928045692407</v>
      </c>
      <c r="P418" s="0" t="n">
        <f aca="false">O418*EXP((Inputs!$B$6-Inputs!$B$7-0.5*Inputs!$B$8^2)*$B$2+Inputs!$B$8*SQRT($B$2)*MC_Shocks!N415)</f>
        <v>550.410921065409</v>
      </c>
      <c r="Q418" s="0" t="n">
        <f aca="false">P418*EXP((Inputs!$B$6-Inputs!$B$7-0.5*Inputs!$B$8^2)*$B$2+Inputs!$B$8*SQRT($B$2)*MC_Shocks!O415)</f>
        <v>549.445075394442</v>
      </c>
      <c r="R418" s="0" t="n">
        <f aca="false">Q418*EXP((Inputs!$B$6-Inputs!$B$7-0.5*Inputs!$B$8^2)*$B$2+Inputs!$B$8*SQRT($B$2)*MC_Shocks!P415)</f>
        <v>548.967618979523</v>
      </c>
      <c r="S418" s="0" t="n">
        <f aca="false">R418*EXP((Inputs!$B$6-Inputs!$B$7-0.5*Inputs!$B$8^2)*$B$2+Inputs!$B$8*SQRT($B$2)*MC_Shocks!Q415)</f>
        <v>547.653428212691</v>
      </c>
      <c r="T418" s="0" t="n">
        <f aca="false">S418*EXP((Inputs!$B$6-Inputs!$B$7-0.5*Inputs!$B$8^2)*$B$2+Inputs!$B$8*SQRT($B$2)*MC_Shocks!R415)</f>
        <v>548.11196460791</v>
      </c>
      <c r="U418" s="0" t="n">
        <f aca="false">T418*EXP((Inputs!$B$6-Inputs!$B$7-0.5*Inputs!$B$8^2)*$B$2+Inputs!$B$8*SQRT($B$2)*MC_Shocks!S415)</f>
        <v>548.123546522678</v>
      </c>
      <c r="V418" s="0" t="n">
        <f aca="false">U418*EXP((Inputs!$B$6-Inputs!$B$7-0.5*Inputs!$B$8^2)*$B$2+Inputs!$B$8*SQRT($B$2)*MC_Shocks!T415)</f>
        <v>550.732529777016</v>
      </c>
      <c r="W418" s="0" t="n">
        <f aca="false">V418*EXP((Inputs!$B$6-Inputs!$B$7-0.5*Inputs!$B$8^2)*$B$2+Inputs!$B$8*SQRT($B$2)*MC_Shocks!U415)</f>
        <v>554.076393891971</v>
      </c>
      <c r="X418" s="0" t="n">
        <f aca="false">W418*EXP((Inputs!$B$6-Inputs!$B$7-0.5*Inputs!$B$8^2)*$B$2+Inputs!$B$8*SQRT($B$2)*MC_Shocks!V415)</f>
        <v>558.535690112325</v>
      </c>
      <c r="Y418" s="0" t="n">
        <f aca="false">X418*EXP((Inputs!$B$6-Inputs!$B$7-0.5*Inputs!$B$8^2)*$B$2+Inputs!$B$8*SQRT($B$2)*MC_Shocks!W415)</f>
        <v>564.790799832124</v>
      </c>
      <c r="Z418" s="0" t="n">
        <f aca="false">Y418*EXP((Inputs!$B$6-Inputs!$B$7-0.5*Inputs!$B$8^2)*$B$2+Inputs!$B$8*SQRT($B$2)*MC_Shocks!X415)</f>
        <v>568.799777898586</v>
      </c>
      <c r="AA418" s="0" t="n">
        <f aca="false">Z418*EXP((Inputs!$B$6-Inputs!$B$7-0.5*Inputs!$B$8^2)*$B$2+Inputs!$B$8*SQRT($B$2)*MC_Shocks!Y415)</f>
        <v>569.640391322653</v>
      </c>
      <c r="AB418" s="0" t="n">
        <f aca="false">AA418*EXP((Inputs!$B$6-Inputs!$B$7-0.5*Inputs!$B$8^2)*$B$2+Inputs!$B$8*SQRT($B$2)*MC_Shocks!Z415)</f>
        <v>569.228291683682</v>
      </c>
      <c r="AC418" s="0" t="n">
        <f aca="false">AB418*EXP((Inputs!$B$6-Inputs!$B$7-0.5*Inputs!$B$8^2)*$B$2+Inputs!$B$8*SQRT($B$2)*MC_Shocks!AA415)</f>
        <v>570.508507779953</v>
      </c>
      <c r="AD418" s="0" t="n">
        <f aca="false">AC418*EXP((Inputs!$B$6-Inputs!$B$7-0.5*Inputs!$B$8^2)*$B$2+Inputs!$B$8*SQRT($B$2)*MC_Shocks!AB415)</f>
        <v>581.325077193797</v>
      </c>
      <c r="AE418" s="0" t="n">
        <f aca="false">AD418*EXP((Inputs!$B$6-Inputs!$B$7-0.5*Inputs!$B$8^2)*$B$2+Inputs!$B$8*SQRT($B$2)*MC_Shocks!AC415)</f>
        <v>574.162989131665</v>
      </c>
      <c r="AF418" s="0" t="n">
        <f aca="false">AE418*EXP((Inputs!$B$6-Inputs!$B$7-0.5*Inputs!$B$8^2)*$B$2+Inputs!$B$8*SQRT($B$2)*MC_Shocks!AD415)</f>
        <v>569.289238362396</v>
      </c>
      <c r="AG418" s="0" t="n">
        <f aca="false">AF418*EXP((Inputs!$B$6-Inputs!$B$7-0.5*Inputs!$B$8^2)*$B$2+Inputs!$B$8*SQRT($B$2)*MC_Shocks!AE415)</f>
        <v>567.33318823323</v>
      </c>
      <c r="AH418" s="0" t="n">
        <f aca="false">AG418*EXP((Inputs!$B$6-Inputs!$B$7-0.5*Inputs!$B$8^2)*$B$2+Inputs!$B$8*SQRT($B$2)*MC_Shocks!AF415)</f>
        <v>558.86561589227</v>
      </c>
      <c r="AI418" s="0" t="n">
        <f aca="false">AH418*EXP((Inputs!$B$6-Inputs!$B$7-0.5*Inputs!$B$8^2)*$B$2+Inputs!$B$8*SQRT($B$2)*MC_Shocks!AG415)</f>
        <v>563.268690723626</v>
      </c>
      <c r="AJ418" s="0" t="n">
        <f aca="false">AI418*EXP((Inputs!$B$6-Inputs!$B$7-0.5*Inputs!$B$8^2)*$B$2+Inputs!$B$8*SQRT($B$2)*MC_Shocks!AH415)</f>
        <v>554.949230928122</v>
      </c>
      <c r="AK418" s="0" t="n">
        <f aca="false">AJ418*EXP((Inputs!$B$6-Inputs!$B$7-0.5*Inputs!$B$8^2)*$B$2+Inputs!$B$8*SQRT($B$2)*MC_Shocks!AI415)</f>
        <v>559.267542108725</v>
      </c>
      <c r="AL418" s="0" t="n">
        <f aca="false">AK418*EXP((Inputs!$B$6-Inputs!$B$7-0.5*Inputs!$B$8^2)*$B$2+Inputs!$B$8*SQRT($B$2)*MC_Shocks!AJ415)</f>
        <v>558.262005536303</v>
      </c>
      <c r="AM418" s="0" t="n">
        <f aca="false">AL418*EXP((Inputs!$B$6-Inputs!$B$7-0.5*Inputs!$B$8^2)*$B$2+Inputs!$B$8*SQRT($B$2)*MC_Shocks!AK415)</f>
        <v>563.985208823649</v>
      </c>
      <c r="AN418" s="0" t="n">
        <f aca="false">AM418*EXP((Inputs!$B$6-Inputs!$B$7-0.5*Inputs!$B$8^2)*$B$2+Inputs!$B$8*SQRT($B$2)*MC_Shocks!AL415)</f>
        <v>563.972665948565</v>
      </c>
      <c r="AO418" s="0" t="n">
        <f aca="false">AN418*EXP((Inputs!$B$6-Inputs!$B$7-0.5*Inputs!$B$8^2)*$B$2+Inputs!$B$8*SQRT($B$2)*MC_Shocks!AM415)</f>
        <v>562.30064909154</v>
      </c>
      <c r="AP418" s="0" t="n">
        <f aca="false">AO418*EXP((Inputs!$B$6-Inputs!$B$7-0.5*Inputs!$B$8^2)*$B$2+Inputs!$B$8*SQRT($B$2)*MC_Shocks!AN415)</f>
        <v>563.044209388373</v>
      </c>
      <c r="AQ418" s="0" t="n">
        <f aca="false">AP418*EXP((Inputs!$B$6-Inputs!$B$7-0.5*Inputs!$B$8^2)*$B$2+Inputs!$B$8*SQRT($B$2)*MC_Shocks!AO415)</f>
        <v>559.917423898363</v>
      </c>
      <c r="AR418" s="0" t="n">
        <f aca="false">AQ418*EXP((Inputs!$B$6-Inputs!$B$7-0.5*Inputs!$B$8^2)*$B$2+Inputs!$B$8*SQRT($B$2)*MC_Shocks!AP415)</f>
        <v>559.530570645896</v>
      </c>
      <c r="AS418" s="0" t="n">
        <f aca="false">AR418*EXP((Inputs!$B$6-Inputs!$B$7-0.5*Inputs!$B$8^2)*$B$2+Inputs!$B$8*SQRT($B$2)*MC_Shocks!AQ415)</f>
        <v>561.907243351939</v>
      </c>
      <c r="AT418" s="0" t="n">
        <f aca="false">AS418*EXP((Inputs!$B$6-Inputs!$B$7-0.5*Inputs!$B$8^2)*$B$2+Inputs!$B$8*SQRT($B$2)*MC_Shocks!AR415)</f>
        <v>564.492797542549</v>
      </c>
      <c r="AU418" s="0" t="n">
        <f aca="false">AT418*EXP((Inputs!$B$6-Inputs!$B$7-0.5*Inputs!$B$8^2)*$B$2+Inputs!$B$8*SQRT($B$2)*MC_Shocks!AS415)</f>
        <v>560.92600863253</v>
      </c>
      <c r="AV418" s="0" t="n">
        <f aca="false">AU418*EXP((Inputs!$B$6-Inputs!$B$7-0.5*Inputs!$B$8^2)*$B$2+Inputs!$B$8*SQRT($B$2)*MC_Shocks!AT415)</f>
        <v>563.895777431315</v>
      </c>
      <c r="AW418" s="0" t="n">
        <f aca="false">AV418*EXP((Inputs!$B$6-Inputs!$B$7-0.5*Inputs!$B$8^2)*$B$2+Inputs!$B$8*SQRT($B$2)*MC_Shocks!AU415)</f>
        <v>559.868488565706</v>
      </c>
      <c r="AX418" s="0" t="n">
        <f aca="false">AW418*EXP((Inputs!$B$6-Inputs!$B$7-0.5*Inputs!$B$8^2)*$B$2+Inputs!$B$8*SQRT($B$2)*MC_Shocks!AV415)</f>
        <v>554.516474597446</v>
      </c>
      <c r="AY418" s="0" t="n">
        <f aca="false">AX418*EXP((Inputs!$B$6-Inputs!$B$7-0.5*Inputs!$B$8^2)*$B$2+Inputs!$B$8*SQRT($B$2)*MC_Shocks!AW415)</f>
        <v>561.958883816877</v>
      </c>
      <c r="AZ418" s="0" t="n">
        <f aca="false">AY418*EXP((Inputs!$B$6-Inputs!$B$7-0.5*Inputs!$B$8^2)*$B$2+Inputs!$B$8*SQRT($B$2)*MC_Shocks!AX415)</f>
        <v>556.983464983503</v>
      </c>
      <c r="BA418" s="0" t="n">
        <f aca="false">AZ418*EXP((Inputs!$B$6-Inputs!$B$7-0.5*Inputs!$B$8^2)*$B$2+Inputs!$B$8*SQRT($B$2)*MC_Shocks!AY415)</f>
        <v>548.005119186088</v>
      </c>
      <c r="BB418" s="0" t="n">
        <f aca="false">BA418*EXP((Inputs!$B$6-Inputs!$B$7-0.5*Inputs!$B$8^2)*$B$2+Inputs!$B$8*SQRT($B$2)*MC_Shocks!AZ415)</f>
        <v>546.962268023812</v>
      </c>
      <c r="BC418" s="0" t="n">
        <f aca="false">BB418*EXP((Inputs!$B$6-Inputs!$B$7-0.5*Inputs!$B$8^2)*$B$2+Inputs!$B$8*SQRT($B$2)*MC_Shocks!BA415)</f>
        <v>544.420342249826</v>
      </c>
      <c r="BD418" s="0" t="n">
        <f aca="false">BC418*EXP((Inputs!$B$6-Inputs!$B$7-0.5*Inputs!$B$8^2)*$B$2+Inputs!$B$8*SQRT($B$2)*MC_Shocks!BB415)</f>
        <v>540.010963098252</v>
      </c>
      <c r="BE418" s="0" t="n">
        <f aca="false">BD418*EXP((Inputs!$B$6-Inputs!$B$7-0.5*Inputs!$B$8^2)*$B$2+Inputs!$B$8*SQRT($B$2)*MC_Shocks!BC415)</f>
        <v>541.243440220973</v>
      </c>
      <c r="BF418" s="0" t="n">
        <f aca="false">BE418*EXP((Inputs!$B$6-Inputs!$B$7-0.5*Inputs!$B$8^2)*$B$2+Inputs!$B$8*SQRT($B$2)*MC_Shocks!BD415)</f>
        <v>540.512338834162</v>
      </c>
      <c r="BG418" s="0" t="n">
        <f aca="false">BF418*EXP((Inputs!$B$6-Inputs!$B$7-0.5*Inputs!$B$8^2)*$B$2+Inputs!$B$8*SQRT($B$2)*MC_Shocks!BE415)</f>
        <v>546.228445547664</v>
      </c>
      <c r="BH418" s="0" t="n">
        <f aca="false">BG418*EXP((Inputs!$B$6-Inputs!$B$7-0.5*Inputs!$B$8^2)*$B$2+Inputs!$B$8*SQRT($B$2)*MC_Shocks!BF415)</f>
        <v>545.679511494967</v>
      </c>
      <c r="BI418" s="0" t="n">
        <f aca="false">BH418*EXP((Inputs!$B$6-Inputs!$B$7-0.5*Inputs!$B$8^2)*$B$2+Inputs!$B$8*SQRT($B$2)*MC_Shocks!BG415)</f>
        <v>543.578783997803</v>
      </c>
      <c r="BJ418" s="0" t="n">
        <f aca="false">BI418*EXP((Inputs!$B$6-Inputs!$B$7-0.5*Inputs!$B$8^2)*$B$2+Inputs!$B$8*SQRT($B$2)*MC_Shocks!BH415)</f>
        <v>541.408609535046</v>
      </c>
      <c r="BK418" s="0" t="n">
        <f aca="false">BJ418*EXP((Inputs!$B$6-Inputs!$B$7-0.5*Inputs!$B$8^2)*$B$2+Inputs!$B$8*SQRT($B$2)*MC_Shocks!BI415)</f>
        <v>536.902564742877</v>
      </c>
      <c r="BL418" s="0" t="n">
        <f aca="false">BK418*EXP((Inputs!$B$6-Inputs!$B$7-0.5*Inputs!$B$8^2)*$B$2+Inputs!$B$8*SQRT($B$2)*MC_Shocks!BJ415)</f>
        <v>540.263745291077</v>
      </c>
      <c r="BM418" s="0" t="n">
        <f aca="false">BL418*EXP((Inputs!$B$6-Inputs!$B$7-0.5*Inputs!$B$8^2)*$B$2+Inputs!$B$8*SQRT($B$2)*MC_Shocks!BK415)</f>
        <v>542.602449105002</v>
      </c>
      <c r="BN418" s="0" t="n">
        <f aca="false">AVERAGE(C418:BM418)</f>
        <v>557.728865245051</v>
      </c>
      <c r="BO418" s="0" t="n">
        <f aca="false">MAX(B418:BM418)</f>
        <v>581.325077193797</v>
      </c>
      <c r="BP418" s="0" t="n">
        <f aca="false">MAX(BM418-Inputs!$B$4,0)</f>
        <v>0</v>
      </c>
      <c r="BQ418" s="0" t="n">
        <f aca="false">MAX(Inputs!$B$4-BM418,0)</f>
        <v>32.397550894998</v>
      </c>
      <c r="BR418" s="0" t="n">
        <f aca="false">MAX(BN418-Inputs!$B$4,0)</f>
        <v>0</v>
      </c>
      <c r="BS418" s="0" t="n">
        <f aca="false">IF(BO418&gt;=Inputs!$B$9,0,MAX(BM418-Inputs!$B$4,0))</f>
        <v>0</v>
      </c>
    </row>
    <row r="419" customFormat="false" ht="15" hidden="false" customHeight="false" outlineLevel="0" collapsed="false">
      <c r="A419" s="0" t="n">
        <v>415</v>
      </c>
      <c r="B419" s="0" t="n">
        <f aca="false">Inputs!$B$3</f>
        <v>574.788024902344</v>
      </c>
      <c r="C419" s="0" t="n">
        <f aca="false">B419*EXP((Inputs!$B$6-Inputs!$B$7-0.5*Inputs!$B$8^2)*$B$2+Inputs!$B$8*SQRT($B$2)*MC_Shocks!A416)</f>
        <v>566.263015738926</v>
      </c>
      <c r="D419" s="0" t="n">
        <f aca="false">C419*EXP((Inputs!$B$6-Inputs!$B$7-0.5*Inputs!$B$8^2)*$B$2+Inputs!$B$8*SQRT($B$2)*MC_Shocks!B416)</f>
        <v>566.992195580491</v>
      </c>
      <c r="E419" s="0" t="n">
        <f aca="false">D419*EXP((Inputs!$B$6-Inputs!$B$7-0.5*Inputs!$B$8^2)*$B$2+Inputs!$B$8*SQRT($B$2)*MC_Shocks!C416)</f>
        <v>566.146572510458</v>
      </c>
      <c r="F419" s="0" t="n">
        <f aca="false">E419*EXP((Inputs!$B$6-Inputs!$B$7-0.5*Inputs!$B$8^2)*$B$2+Inputs!$B$8*SQRT($B$2)*MC_Shocks!D416)</f>
        <v>566.501043496809</v>
      </c>
      <c r="G419" s="0" t="n">
        <f aca="false">F419*EXP((Inputs!$B$6-Inputs!$B$7-0.5*Inputs!$B$8^2)*$B$2+Inputs!$B$8*SQRT($B$2)*MC_Shocks!E416)</f>
        <v>570.259552314001</v>
      </c>
      <c r="H419" s="0" t="n">
        <f aca="false">G419*EXP((Inputs!$B$6-Inputs!$B$7-0.5*Inputs!$B$8^2)*$B$2+Inputs!$B$8*SQRT($B$2)*MC_Shocks!F416)</f>
        <v>563.015154935189</v>
      </c>
      <c r="I419" s="0" t="n">
        <f aca="false">H419*EXP((Inputs!$B$6-Inputs!$B$7-0.5*Inputs!$B$8^2)*$B$2+Inputs!$B$8*SQRT($B$2)*MC_Shocks!G416)</f>
        <v>565.430341944349</v>
      </c>
      <c r="J419" s="0" t="n">
        <f aca="false">I419*EXP((Inputs!$B$6-Inputs!$B$7-0.5*Inputs!$B$8^2)*$B$2+Inputs!$B$8*SQRT($B$2)*MC_Shocks!H416)</f>
        <v>570.56331695931</v>
      </c>
      <c r="K419" s="0" t="n">
        <f aca="false">J419*EXP((Inputs!$B$6-Inputs!$B$7-0.5*Inputs!$B$8^2)*$B$2+Inputs!$B$8*SQRT($B$2)*MC_Shocks!I416)</f>
        <v>572.661150221216</v>
      </c>
      <c r="L419" s="0" t="n">
        <f aca="false">K419*EXP((Inputs!$B$6-Inputs!$B$7-0.5*Inputs!$B$8^2)*$B$2+Inputs!$B$8*SQRT($B$2)*MC_Shocks!J416)</f>
        <v>581.88216654063</v>
      </c>
      <c r="M419" s="0" t="n">
        <f aca="false">L419*EXP((Inputs!$B$6-Inputs!$B$7-0.5*Inputs!$B$8^2)*$B$2+Inputs!$B$8*SQRT($B$2)*MC_Shocks!K416)</f>
        <v>584.951495434651</v>
      </c>
      <c r="N419" s="0" t="n">
        <f aca="false">M419*EXP((Inputs!$B$6-Inputs!$B$7-0.5*Inputs!$B$8^2)*$B$2+Inputs!$B$8*SQRT($B$2)*MC_Shocks!L416)</f>
        <v>589.516897751037</v>
      </c>
      <c r="O419" s="0" t="n">
        <f aca="false">N419*EXP((Inputs!$B$6-Inputs!$B$7-0.5*Inputs!$B$8^2)*$B$2+Inputs!$B$8*SQRT($B$2)*MC_Shocks!M416)</f>
        <v>586.691820673366</v>
      </c>
      <c r="P419" s="0" t="n">
        <f aca="false">O419*EXP((Inputs!$B$6-Inputs!$B$7-0.5*Inputs!$B$8^2)*$B$2+Inputs!$B$8*SQRT($B$2)*MC_Shocks!N416)</f>
        <v>589.890054479563</v>
      </c>
      <c r="Q419" s="0" t="n">
        <f aca="false">P419*EXP((Inputs!$B$6-Inputs!$B$7-0.5*Inputs!$B$8^2)*$B$2+Inputs!$B$8*SQRT($B$2)*MC_Shocks!O416)</f>
        <v>585.805360409389</v>
      </c>
      <c r="R419" s="0" t="n">
        <f aca="false">Q419*EXP((Inputs!$B$6-Inputs!$B$7-0.5*Inputs!$B$8^2)*$B$2+Inputs!$B$8*SQRT($B$2)*MC_Shocks!P416)</f>
        <v>579.396934033124</v>
      </c>
      <c r="S419" s="0" t="n">
        <f aca="false">R419*EXP((Inputs!$B$6-Inputs!$B$7-0.5*Inputs!$B$8^2)*$B$2+Inputs!$B$8*SQRT($B$2)*MC_Shocks!Q416)</f>
        <v>575.871812365067</v>
      </c>
      <c r="T419" s="0" t="n">
        <f aca="false">S419*EXP((Inputs!$B$6-Inputs!$B$7-0.5*Inputs!$B$8^2)*$B$2+Inputs!$B$8*SQRT($B$2)*MC_Shocks!R416)</f>
        <v>576.911042718992</v>
      </c>
      <c r="U419" s="0" t="n">
        <f aca="false">T419*EXP((Inputs!$B$6-Inputs!$B$7-0.5*Inputs!$B$8^2)*$B$2+Inputs!$B$8*SQRT($B$2)*MC_Shocks!S416)</f>
        <v>576.319938039981</v>
      </c>
      <c r="V419" s="0" t="n">
        <f aca="false">U419*EXP((Inputs!$B$6-Inputs!$B$7-0.5*Inputs!$B$8^2)*$B$2+Inputs!$B$8*SQRT($B$2)*MC_Shocks!T416)</f>
        <v>583.389423512914</v>
      </c>
      <c r="W419" s="0" t="n">
        <f aca="false">V419*EXP((Inputs!$B$6-Inputs!$B$7-0.5*Inputs!$B$8^2)*$B$2+Inputs!$B$8*SQRT($B$2)*MC_Shocks!U416)</f>
        <v>584.063974659615</v>
      </c>
      <c r="X419" s="0" t="n">
        <f aca="false">W419*EXP((Inputs!$B$6-Inputs!$B$7-0.5*Inputs!$B$8^2)*$B$2+Inputs!$B$8*SQRT($B$2)*MC_Shocks!V416)</f>
        <v>588.119803731847</v>
      </c>
      <c r="Y419" s="0" t="n">
        <f aca="false">X419*EXP((Inputs!$B$6-Inputs!$B$7-0.5*Inputs!$B$8^2)*$B$2+Inputs!$B$8*SQRT($B$2)*MC_Shocks!W416)</f>
        <v>584.944481093334</v>
      </c>
      <c r="Z419" s="0" t="n">
        <f aca="false">Y419*EXP((Inputs!$B$6-Inputs!$B$7-0.5*Inputs!$B$8^2)*$B$2+Inputs!$B$8*SQRT($B$2)*MC_Shocks!X416)</f>
        <v>573.181099648258</v>
      </c>
      <c r="AA419" s="0" t="n">
        <f aca="false">Z419*EXP((Inputs!$B$6-Inputs!$B$7-0.5*Inputs!$B$8^2)*$B$2+Inputs!$B$8*SQRT($B$2)*MC_Shocks!Y416)</f>
        <v>570.966754228251</v>
      </c>
      <c r="AB419" s="0" t="n">
        <f aca="false">AA419*EXP((Inputs!$B$6-Inputs!$B$7-0.5*Inputs!$B$8^2)*$B$2+Inputs!$B$8*SQRT($B$2)*MC_Shocks!Z416)</f>
        <v>580.111861162448</v>
      </c>
      <c r="AC419" s="0" t="n">
        <f aca="false">AB419*EXP((Inputs!$B$6-Inputs!$B$7-0.5*Inputs!$B$8^2)*$B$2+Inputs!$B$8*SQRT($B$2)*MC_Shocks!AA416)</f>
        <v>581.831508638303</v>
      </c>
      <c r="AD419" s="0" t="n">
        <f aca="false">AC419*EXP((Inputs!$B$6-Inputs!$B$7-0.5*Inputs!$B$8^2)*$B$2+Inputs!$B$8*SQRT($B$2)*MC_Shocks!AB416)</f>
        <v>581.321240529767</v>
      </c>
      <c r="AE419" s="0" t="n">
        <f aca="false">AD419*EXP((Inputs!$B$6-Inputs!$B$7-0.5*Inputs!$B$8^2)*$B$2+Inputs!$B$8*SQRT($B$2)*MC_Shocks!AC416)</f>
        <v>580.973321999675</v>
      </c>
      <c r="AF419" s="0" t="n">
        <f aca="false">AE419*EXP((Inputs!$B$6-Inputs!$B$7-0.5*Inputs!$B$8^2)*$B$2+Inputs!$B$8*SQRT($B$2)*MC_Shocks!AD416)</f>
        <v>584.406427419919</v>
      </c>
      <c r="AG419" s="0" t="n">
        <f aca="false">AF419*EXP((Inputs!$B$6-Inputs!$B$7-0.5*Inputs!$B$8^2)*$B$2+Inputs!$B$8*SQRT($B$2)*MC_Shocks!AE416)</f>
        <v>583.325363760648</v>
      </c>
      <c r="AH419" s="0" t="n">
        <f aca="false">AG419*EXP((Inputs!$B$6-Inputs!$B$7-0.5*Inputs!$B$8^2)*$B$2+Inputs!$B$8*SQRT($B$2)*MC_Shocks!AF416)</f>
        <v>589.159034240389</v>
      </c>
      <c r="AI419" s="0" t="n">
        <f aca="false">AH419*EXP((Inputs!$B$6-Inputs!$B$7-0.5*Inputs!$B$8^2)*$B$2+Inputs!$B$8*SQRT($B$2)*MC_Shocks!AG416)</f>
        <v>593.647913939657</v>
      </c>
      <c r="AJ419" s="0" t="n">
        <f aca="false">AI419*EXP((Inputs!$B$6-Inputs!$B$7-0.5*Inputs!$B$8^2)*$B$2+Inputs!$B$8*SQRT($B$2)*MC_Shocks!AH416)</f>
        <v>590.670094832385</v>
      </c>
      <c r="AK419" s="0" t="n">
        <f aca="false">AJ419*EXP((Inputs!$B$6-Inputs!$B$7-0.5*Inputs!$B$8^2)*$B$2+Inputs!$B$8*SQRT($B$2)*MC_Shocks!AI416)</f>
        <v>595.504646152755</v>
      </c>
      <c r="AL419" s="0" t="n">
        <f aca="false">AK419*EXP((Inputs!$B$6-Inputs!$B$7-0.5*Inputs!$B$8^2)*$B$2+Inputs!$B$8*SQRT($B$2)*MC_Shocks!AJ416)</f>
        <v>593.023428659857</v>
      </c>
      <c r="AM419" s="0" t="n">
        <f aca="false">AL419*EXP((Inputs!$B$6-Inputs!$B$7-0.5*Inputs!$B$8^2)*$B$2+Inputs!$B$8*SQRT($B$2)*MC_Shocks!AK416)</f>
        <v>599.55765240418</v>
      </c>
      <c r="AN419" s="0" t="n">
        <f aca="false">AM419*EXP((Inputs!$B$6-Inputs!$B$7-0.5*Inputs!$B$8^2)*$B$2+Inputs!$B$8*SQRT($B$2)*MC_Shocks!AL416)</f>
        <v>591.27792560918</v>
      </c>
      <c r="AO419" s="0" t="n">
        <f aca="false">AN419*EXP((Inputs!$B$6-Inputs!$B$7-0.5*Inputs!$B$8^2)*$B$2+Inputs!$B$8*SQRT($B$2)*MC_Shocks!AM416)</f>
        <v>594.977000968504</v>
      </c>
      <c r="AP419" s="0" t="n">
        <f aca="false">AO419*EXP((Inputs!$B$6-Inputs!$B$7-0.5*Inputs!$B$8^2)*$B$2+Inputs!$B$8*SQRT($B$2)*MC_Shocks!AN416)</f>
        <v>596.089853654209</v>
      </c>
      <c r="AQ419" s="0" t="n">
        <f aca="false">AP419*EXP((Inputs!$B$6-Inputs!$B$7-0.5*Inputs!$B$8^2)*$B$2+Inputs!$B$8*SQRT($B$2)*MC_Shocks!AO416)</f>
        <v>594.584595254358</v>
      </c>
      <c r="AR419" s="0" t="n">
        <f aca="false">AQ419*EXP((Inputs!$B$6-Inputs!$B$7-0.5*Inputs!$B$8^2)*$B$2+Inputs!$B$8*SQRT($B$2)*MC_Shocks!AP416)</f>
        <v>597.313576528833</v>
      </c>
      <c r="AS419" s="0" t="n">
        <f aca="false">AR419*EXP((Inputs!$B$6-Inputs!$B$7-0.5*Inputs!$B$8^2)*$B$2+Inputs!$B$8*SQRT($B$2)*MC_Shocks!AQ416)</f>
        <v>596.690720555601</v>
      </c>
      <c r="AT419" s="0" t="n">
        <f aca="false">AS419*EXP((Inputs!$B$6-Inputs!$B$7-0.5*Inputs!$B$8^2)*$B$2+Inputs!$B$8*SQRT($B$2)*MC_Shocks!AR416)</f>
        <v>594.029492262987</v>
      </c>
      <c r="AU419" s="0" t="n">
        <f aca="false">AT419*EXP((Inputs!$B$6-Inputs!$B$7-0.5*Inputs!$B$8^2)*$B$2+Inputs!$B$8*SQRT($B$2)*MC_Shocks!AS416)</f>
        <v>589.575501422611</v>
      </c>
      <c r="AV419" s="0" t="n">
        <f aca="false">AU419*EXP((Inputs!$B$6-Inputs!$B$7-0.5*Inputs!$B$8^2)*$B$2+Inputs!$B$8*SQRT($B$2)*MC_Shocks!AT416)</f>
        <v>585.940470517232</v>
      </c>
      <c r="AW419" s="0" t="n">
        <f aca="false">AV419*EXP((Inputs!$B$6-Inputs!$B$7-0.5*Inputs!$B$8^2)*$B$2+Inputs!$B$8*SQRT($B$2)*MC_Shocks!AU416)</f>
        <v>586.794980194633</v>
      </c>
      <c r="AX419" s="0" t="n">
        <f aca="false">AW419*EXP((Inputs!$B$6-Inputs!$B$7-0.5*Inputs!$B$8^2)*$B$2+Inputs!$B$8*SQRT($B$2)*MC_Shocks!AV416)</f>
        <v>587.533369496289</v>
      </c>
      <c r="AY419" s="0" t="n">
        <f aca="false">AX419*EXP((Inputs!$B$6-Inputs!$B$7-0.5*Inputs!$B$8^2)*$B$2+Inputs!$B$8*SQRT($B$2)*MC_Shocks!AW416)</f>
        <v>576.740245901299</v>
      </c>
      <c r="AZ419" s="0" t="n">
        <f aca="false">AY419*EXP((Inputs!$B$6-Inputs!$B$7-0.5*Inputs!$B$8^2)*$B$2+Inputs!$B$8*SQRT($B$2)*MC_Shocks!AX416)</f>
        <v>572.464588595616</v>
      </c>
      <c r="BA419" s="0" t="n">
        <f aca="false">AZ419*EXP((Inputs!$B$6-Inputs!$B$7-0.5*Inputs!$B$8^2)*$B$2+Inputs!$B$8*SQRT($B$2)*MC_Shocks!AY416)</f>
        <v>576.720644917714</v>
      </c>
      <c r="BB419" s="0" t="n">
        <f aca="false">BA419*EXP((Inputs!$B$6-Inputs!$B$7-0.5*Inputs!$B$8^2)*$B$2+Inputs!$B$8*SQRT($B$2)*MC_Shocks!AZ416)</f>
        <v>576.317730383242</v>
      </c>
      <c r="BC419" s="0" t="n">
        <f aca="false">BB419*EXP((Inputs!$B$6-Inputs!$B$7-0.5*Inputs!$B$8^2)*$B$2+Inputs!$B$8*SQRT($B$2)*MC_Shocks!BA416)</f>
        <v>577.906522040457</v>
      </c>
      <c r="BD419" s="0" t="n">
        <f aca="false">BC419*EXP((Inputs!$B$6-Inputs!$B$7-0.5*Inputs!$B$8^2)*$B$2+Inputs!$B$8*SQRT($B$2)*MC_Shocks!BB416)</f>
        <v>578.581870079005</v>
      </c>
      <c r="BE419" s="0" t="n">
        <f aca="false">BD419*EXP((Inputs!$B$6-Inputs!$B$7-0.5*Inputs!$B$8^2)*$B$2+Inputs!$B$8*SQRT($B$2)*MC_Shocks!BC416)</f>
        <v>584.307814013265</v>
      </c>
      <c r="BF419" s="0" t="n">
        <f aca="false">BE419*EXP((Inputs!$B$6-Inputs!$B$7-0.5*Inputs!$B$8^2)*$B$2+Inputs!$B$8*SQRT($B$2)*MC_Shocks!BD416)</f>
        <v>586.275620659016</v>
      </c>
      <c r="BG419" s="0" t="n">
        <f aca="false">BF419*EXP((Inputs!$B$6-Inputs!$B$7-0.5*Inputs!$B$8^2)*$B$2+Inputs!$B$8*SQRT($B$2)*MC_Shocks!BE416)</f>
        <v>577.965020037272</v>
      </c>
      <c r="BH419" s="0" t="n">
        <f aca="false">BG419*EXP((Inputs!$B$6-Inputs!$B$7-0.5*Inputs!$B$8^2)*$B$2+Inputs!$B$8*SQRT($B$2)*MC_Shocks!BF416)</f>
        <v>575.37033013329</v>
      </c>
      <c r="BI419" s="0" t="n">
        <f aca="false">BH419*EXP((Inputs!$B$6-Inputs!$B$7-0.5*Inputs!$B$8^2)*$B$2+Inputs!$B$8*SQRT($B$2)*MC_Shocks!BG416)</f>
        <v>586.909421164698</v>
      </c>
      <c r="BJ419" s="0" t="n">
        <f aca="false">BI419*EXP((Inputs!$B$6-Inputs!$B$7-0.5*Inputs!$B$8^2)*$B$2+Inputs!$B$8*SQRT($B$2)*MC_Shocks!BH416)</f>
        <v>581.326526993907</v>
      </c>
      <c r="BK419" s="0" t="n">
        <f aca="false">BJ419*EXP((Inputs!$B$6-Inputs!$B$7-0.5*Inputs!$B$8^2)*$B$2+Inputs!$B$8*SQRT($B$2)*MC_Shocks!BI416)</f>
        <v>576.377568493852</v>
      </c>
      <c r="BL419" s="0" t="n">
        <f aca="false">BK419*EXP((Inputs!$B$6-Inputs!$B$7-0.5*Inputs!$B$8^2)*$B$2+Inputs!$B$8*SQRT($B$2)*MC_Shocks!BJ416)</f>
        <v>578.077227201441</v>
      </c>
      <c r="BM419" s="0" t="n">
        <f aca="false">BL419*EXP((Inputs!$B$6-Inputs!$B$7-0.5*Inputs!$B$8^2)*$B$2+Inputs!$B$8*SQRT($B$2)*MC_Shocks!BK416)</f>
        <v>574.851516245052</v>
      </c>
      <c r="BN419" s="0" t="n">
        <f aca="false">AVERAGE(C419:BM419)</f>
        <v>582.036000477529</v>
      </c>
      <c r="BO419" s="0" t="n">
        <f aca="false">MAX(B419:BM419)</f>
        <v>599.55765240418</v>
      </c>
      <c r="BP419" s="0" t="n">
        <f aca="false">MAX(BM419-Inputs!$B$4,0)</f>
        <v>0</v>
      </c>
      <c r="BQ419" s="0" t="n">
        <f aca="false">MAX(Inputs!$B$4-BM419,0)</f>
        <v>0.148483754948188</v>
      </c>
      <c r="BR419" s="0" t="n">
        <f aca="false">MAX(BN419-Inputs!$B$4,0)</f>
        <v>7.03600047752877</v>
      </c>
      <c r="BS419" s="0" t="n">
        <f aca="false">IF(BO419&gt;=Inputs!$B$9,0,MAX(BM419-Inputs!$B$4,0))</f>
        <v>0</v>
      </c>
    </row>
    <row r="420" customFormat="false" ht="15" hidden="false" customHeight="false" outlineLevel="0" collapsed="false">
      <c r="A420" s="0" t="n">
        <v>416</v>
      </c>
      <c r="B420" s="0" t="n">
        <f aca="false">Inputs!$B$3</f>
        <v>574.788024902344</v>
      </c>
      <c r="C420" s="0" t="n">
        <f aca="false">B420*EXP((Inputs!$B$6-Inputs!$B$7-0.5*Inputs!$B$8^2)*$B$2+Inputs!$B$8*SQRT($B$2)*MC_Shocks!A417)</f>
        <v>578.774668706506</v>
      </c>
      <c r="D420" s="0" t="n">
        <f aca="false">C420*EXP((Inputs!$B$6-Inputs!$B$7-0.5*Inputs!$B$8^2)*$B$2+Inputs!$B$8*SQRT($B$2)*MC_Shocks!B417)</f>
        <v>580.992632803526</v>
      </c>
      <c r="E420" s="0" t="n">
        <f aca="false">D420*EXP((Inputs!$B$6-Inputs!$B$7-0.5*Inputs!$B$8^2)*$B$2+Inputs!$B$8*SQRT($B$2)*MC_Shocks!C417)</f>
        <v>574.180894842089</v>
      </c>
      <c r="F420" s="0" t="n">
        <f aca="false">E420*EXP((Inputs!$B$6-Inputs!$B$7-0.5*Inputs!$B$8^2)*$B$2+Inputs!$B$8*SQRT($B$2)*MC_Shocks!D417)</f>
        <v>575.474228442247</v>
      </c>
      <c r="G420" s="0" t="n">
        <f aca="false">F420*EXP((Inputs!$B$6-Inputs!$B$7-0.5*Inputs!$B$8^2)*$B$2+Inputs!$B$8*SQRT($B$2)*MC_Shocks!E417)</f>
        <v>584.128668908487</v>
      </c>
      <c r="H420" s="0" t="n">
        <f aca="false">G420*EXP((Inputs!$B$6-Inputs!$B$7-0.5*Inputs!$B$8^2)*$B$2+Inputs!$B$8*SQRT($B$2)*MC_Shocks!F417)</f>
        <v>584.477211276742</v>
      </c>
      <c r="I420" s="0" t="n">
        <f aca="false">H420*EXP((Inputs!$B$6-Inputs!$B$7-0.5*Inputs!$B$8^2)*$B$2+Inputs!$B$8*SQRT($B$2)*MC_Shocks!G417)</f>
        <v>584.896879957265</v>
      </c>
      <c r="J420" s="0" t="n">
        <f aca="false">I420*EXP((Inputs!$B$6-Inputs!$B$7-0.5*Inputs!$B$8^2)*$B$2+Inputs!$B$8*SQRT($B$2)*MC_Shocks!H417)</f>
        <v>579.417491999724</v>
      </c>
      <c r="K420" s="0" t="n">
        <f aca="false">J420*EXP((Inputs!$B$6-Inputs!$B$7-0.5*Inputs!$B$8^2)*$B$2+Inputs!$B$8*SQRT($B$2)*MC_Shocks!I417)</f>
        <v>579.406249925034</v>
      </c>
      <c r="L420" s="0" t="n">
        <f aca="false">K420*EXP((Inputs!$B$6-Inputs!$B$7-0.5*Inputs!$B$8^2)*$B$2+Inputs!$B$8*SQRT($B$2)*MC_Shocks!J417)</f>
        <v>581.402097570993</v>
      </c>
      <c r="M420" s="0" t="n">
        <f aca="false">L420*EXP((Inputs!$B$6-Inputs!$B$7-0.5*Inputs!$B$8^2)*$B$2+Inputs!$B$8*SQRT($B$2)*MC_Shocks!K417)</f>
        <v>576.656364712802</v>
      </c>
      <c r="N420" s="0" t="n">
        <f aca="false">M420*EXP((Inputs!$B$6-Inputs!$B$7-0.5*Inputs!$B$8^2)*$B$2+Inputs!$B$8*SQRT($B$2)*MC_Shocks!L417)</f>
        <v>576.158408428304</v>
      </c>
      <c r="O420" s="0" t="n">
        <f aca="false">N420*EXP((Inputs!$B$6-Inputs!$B$7-0.5*Inputs!$B$8^2)*$B$2+Inputs!$B$8*SQRT($B$2)*MC_Shocks!M417)</f>
        <v>579.651386980021</v>
      </c>
      <c r="P420" s="0" t="n">
        <f aca="false">O420*EXP((Inputs!$B$6-Inputs!$B$7-0.5*Inputs!$B$8^2)*$B$2+Inputs!$B$8*SQRT($B$2)*MC_Shocks!N417)</f>
        <v>574.418740279867</v>
      </c>
      <c r="Q420" s="0" t="n">
        <f aca="false">P420*EXP((Inputs!$B$6-Inputs!$B$7-0.5*Inputs!$B$8^2)*$B$2+Inputs!$B$8*SQRT($B$2)*MC_Shocks!O417)</f>
        <v>573.591034843294</v>
      </c>
      <c r="R420" s="0" t="n">
        <f aca="false">Q420*EXP((Inputs!$B$6-Inputs!$B$7-0.5*Inputs!$B$8^2)*$B$2+Inputs!$B$8*SQRT($B$2)*MC_Shocks!P417)</f>
        <v>573.63182787203</v>
      </c>
      <c r="S420" s="0" t="n">
        <f aca="false">R420*EXP((Inputs!$B$6-Inputs!$B$7-0.5*Inputs!$B$8^2)*$B$2+Inputs!$B$8*SQRT($B$2)*MC_Shocks!Q417)</f>
        <v>572.876844790651</v>
      </c>
      <c r="T420" s="0" t="n">
        <f aca="false">S420*EXP((Inputs!$B$6-Inputs!$B$7-0.5*Inputs!$B$8^2)*$B$2+Inputs!$B$8*SQRT($B$2)*MC_Shocks!R417)</f>
        <v>577.817838783909</v>
      </c>
      <c r="U420" s="0" t="n">
        <f aca="false">T420*EXP((Inputs!$B$6-Inputs!$B$7-0.5*Inputs!$B$8^2)*$B$2+Inputs!$B$8*SQRT($B$2)*MC_Shocks!S417)</f>
        <v>580.296306125793</v>
      </c>
      <c r="V420" s="0" t="n">
        <f aca="false">U420*EXP((Inputs!$B$6-Inputs!$B$7-0.5*Inputs!$B$8^2)*$B$2+Inputs!$B$8*SQRT($B$2)*MC_Shocks!T417)</f>
        <v>580.334553018482</v>
      </c>
      <c r="W420" s="0" t="n">
        <f aca="false">V420*EXP((Inputs!$B$6-Inputs!$B$7-0.5*Inputs!$B$8^2)*$B$2+Inputs!$B$8*SQRT($B$2)*MC_Shocks!U417)</f>
        <v>581.286261311829</v>
      </c>
      <c r="X420" s="0" t="n">
        <f aca="false">W420*EXP((Inputs!$B$6-Inputs!$B$7-0.5*Inputs!$B$8^2)*$B$2+Inputs!$B$8*SQRT($B$2)*MC_Shocks!V417)</f>
        <v>575.502483201639</v>
      </c>
      <c r="Y420" s="0" t="n">
        <f aca="false">X420*EXP((Inputs!$B$6-Inputs!$B$7-0.5*Inputs!$B$8^2)*$B$2+Inputs!$B$8*SQRT($B$2)*MC_Shocks!W417)</f>
        <v>574.564980367106</v>
      </c>
      <c r="Z420" s="0" t="n">
        <f aca="false">Y420*EXP((Inputs!$B$6-Inputs!$B$7-0.5*Inputs!$B$8^2)*$B$2+Inputs!$B$8*SQRT($B$2)*MC_Shocks!X417)</f>
        <v>570.735344142269</v>
      </c>
      <c r="AA420" s="0" t="n">
        <f aca="false">Z420*EXP((Inputs!$B$6-Inputs!$B$7-0.5*Inputs!$B$8^2)*$B$2+Inputs!$B$8*SQRT($B$2)*MC_Shocks!Y417)</f>
        <v>570.746641808737</v>
      </c>
      <c r="AB420" s="0" t="n">
        <f aca="false">AA420*EXP((Inputs!$B$6-Inputs!$B$7-0.5*Inputs!$B$8^2)*$B$2+Inputs!$B$8*SQRT($B$2)*MC_Shocks!Z417)</f>
        <v>566.037445397201</v>
      </c>
      <c r="AC420" s="0" t="n">
        <f aca="false">AB420*EXP((Inputs!$B$6-Inputs!$B$7-0.5*Inputs!$B$8^2)*$B$2+Inputs!$B$8*SQRT($B$2)*MC_Shocks!AA417)</f>
        <v>564.308444541481</v>
      </c>
      <c r="AD420" s="0" t="n">
        <f aca="false">AC420*EXP((Inputs!$B$6-Inputs!$B$7-0.5*Inputs!$B$8^2)*$B$2+Inputs!$B$8*SQRT($B$2)*MC_Shocks!AB417)</f>
        <v>564.301595869911</v>
      </c>
      <c r="AE420" s="0" t="n">
        <f aca="false">AD420*EXP((Inputs!$B$6-Inputs!$B$7-0.5*Inputs!$B$8^2)*$B$2+Inputs!$B$8*SQRT($B$2)*MC_Shocks!AC417)</f>
        <v>564.414299247788</v>
      </c>
      <c r="AF420" s="0" t="n">
        <f aca="false">AE420*EXP((Inputs!$B$6-Inputs!$B$7-0.5*Inputs!$B$8^2)*$B$2+Inputs!$B$8*SQRT($B$2)*MC_Shocks!AD417)</f>
        <v>568.757642229892</v>
      </c>
      <c r="AG420" s="0" t="n">
        <f aca="false">AF420*EXP((Inputs!$B$6-Inputs!$B$7-0.5*Inputs!$B$8^2)*$B$2+Inputs!$B$8*SQRT($B$2)*MC_Shocks!AE417)</f>
        <v>566.528502284775</v>
      </c>
      <c r="AH420" s="0" t="n">
        <f aca="false">AG420*EXP((Inputs!$B$6-Inputs!$B$7-0.5*Inputs!$B$8^2)*$B$2+Inputs!$B$8*SQRT($B$2)*MC_Shocks!AF417)</f>
        <v>566.762680078394</v>
      </c>
      <c r="AI420" s="0" t="n">
        <f aca="false">AH420*EXP((Inputs!$B$6-Inputs!$B$7-0.5*Inputs!$B$8^2)*$B$2+Inputs!$B$8*SQRT($B$2)*MC_Shocks!AG417)</f>
        <v>569.077866535519</v>
      </c>
      <c r="AJ420" s="0" t="n">
        <f aca="false">AI420*EXP((Inputs!$B$6-Inputs!$B$7-0.5*Inputs!$B$8^2)*$B$2+Inputs!$B$8*SQRT($B$2)*MC_Shocks!AH417)</f>
        <v>564.157846749993</v>
      </c>
      <c r="AK420" s="0" t="n">
        <f aca="false">AJ420*EXP((Inputs!$B$6-Inputs!$B$7-0.5*Inputs!$B$8^2)*$B$2+Inputs!$B$8*SQRT($B$2)*MC_Shocks!AI417)</f>
        <v>569.834703625543</v>
      </c>
      <c r="AL420" s="0" t="n">
        <f aca="false">AK420*EXP((Inputs!$B$6-Inputs!$B$7-0.5*Inputs!$B$8^2)*$B$2+Inputs!$B$8*SQRT($B$2)*MC_Shocks!AJ417)</f>
        <v>571.801724787917</v>
      </c>
      <c r="AM420" s="0" t="n">
        <f aca="false">AL420*EXP((Inputs!$B$6-Inputs!$B$7-0.5*Inputs!$B$8^2)*$B$2+Inputs!$B$8*SQRT($B$2)*MC_Shocks!AK417)</f>
        <v>567.2123628635</v>
      </c>
      <c r="AN420" s="0" t="n">
        <f aca="false">AM420*EXP((Inputs!$B$6-Inputs!$B$7-0.5*Inputs!$B$8^2)*$B$2+Inputs!$B$8*SQRT($B$2)*MC_Shocks!AL417)</f>
        <v>565.84776060162</v>
      </c>
      <c r="AO420" s="0" t="n">
        <f aca="false">AN420*EXP((Inputs!$B$6-Inputs!$B$7-0.5*Inputs!$B$8^2)*$B$2+Inputs!$B$8*SQRT($B$2)*MC_Shocks!AM417)</f>
        <v>566.116030763684</v>
      </c>
      <c r="AP420" s="0" t="n">
        <f aca="false">AO420*EXP((Inputs!$B$6-Inputs!$B$7-0.5*Inputs!$B$8^2)*$B$2+Inputs!$B$8*SQRT($B$2)*MC_Shocks!AN417)</f>
        <v>565.043198047192</v>
      </c>
      <c r="AQ420" s="0" t="n">
        <f aca="false">AP420*EXP((Inputs!$B$6-Inputs!$B$7-0.5*Inputs!$B$8^2)*$B$2+Inputs!$B$8*SQRT($B$2)*MC_Shocks!AO417)</f>
        <v>564.292778172526</v>
      </c>
      <c r="AR420" s="0" t="n">
        <f aca="false">AQ420*EXP((Inputs!$B$6-Inputs!$B$7-0.5*Inputs!$B$8^2)*$B$2+Inputs!$B$8*SQRT($B$2)*MC_Shocks!AP417)</f>
        <v>571.177020248554</v>
      </c>
      <c r="AS420" s="0" t="n">
        <f aca="false">AR420*EXP((Inputs!$B$6-Inputs!$B$7-0.5*Inputs!$B$8^2)*$B$2+Inputs!$B$8*SQRT($B$2)*MC_Shocks!AQ417)</f>
        <v>572.815793766827</v>
      </c>
      <c r="AT420" s="0" t="n">
        <f aca="false">AS420*EXP((Inputs!$B$6-Inputs!$B$7-0.5*Inputs!$B$8^2)*$B$2+Inputs!$B$8*SQRT($B$2)*MC_Shocks!AR417)</f>
        <v>565.570362265583</v>
      </c>
      <c r="AU420" s="0" t="n">
        <f aca="false">AT420*EXP((Inputs!$B$6-Inputs!$B$7-0.5*Inputs!$B$8^2)*$B$2+Inputs!$B$8*SQRT($B$2)*MC_Shocks!AS417)</f>
        <v>568.589898241394</v>
      </c>
      <c r="AV420" s="0" t="n">
        <f aca="false">AU420*EXP((Inputs!$B$6-Inputs!$B$7-0.5*Inputs!$B$8^2)*$B$2+Inputs!$B$8*SQRT($B$2)*MC_Shocks!AT417)</f>
        <v>570.081213372753</v>
      </c>
      <c r="AW420" s="0" t="n">
        <f aca="false">AV420*EXP((Inputs!$B$6-Inputs!$B$7-0.5*Inputs!$B$8^2)*$B$2+Inputs!$B$8*SQRT($B$2)*MC_Shocks!AU417)</f>
        <v>572.589934762082</v>
      </c>
      <c r="AX420" s="0" t="n">
        <f aca="false">AW420*EXP((Inputs!$B$6-Inputs!$B$7-0.5*Inputs!$B$8^2)*$B$2+Inputs!$B$8*SQRT($B$2)*MC_Shocks!AV417)</f>
        <v>573.039374331948</v>
      </c>
      <c r="AY420" s="0" t="n">
        <f aca="false">AX420*EXP((Inputs!$B$6-Inputs!$B$7-0.5*Inputs!$B$8^2)*$B$2+Inputs!$B$8*SQRT($B$2)*MC_Shocks!AW417)</f>
        <v>575.750639168392</v>
      </c>
      <c r="AZ420" s="0" t="n">
        <f aca="false">AY420*EXP((Inputs!$B$6-Inputs!$B$7-0.5*Inputs!$B$8^2)*$B$2+Inputs!$B$8*SQRT($B$2)*MC_Shocks!AX417)</f>
        <v>573.585881546258</v>
      </c>
      <c r="BA420" s="0" t="n">
        <f aca="false">AZ420*EXP((Inputs!$B$6-Inputs!$B$7-0.5*Inputs!$B$8^2)*$B$2+Inputs!$B$8*SQRT($B$2)*MC_Shocks!AY417)</f>
        <v>572.742784542227</v>
      </c>
      <c r="BB420" s="0" t="n">
        <f aca="false">BA420*EXP((Inputs!$B$6-Inputs!$B$7-0.5*Inputs!$B$8^2)*$B$2+Inputs!$B$8*SQRT($B$2)*MC_Shocks!AZ417)</f>
        <v>569.292594620539</v>
      </c>
      <c r="BC420" s="0" t="n">
        <f aca="false">BB420*EXP((Inputs!$B$6-Inputs!$B$7-0.5*Inputs!$B$8^2)*$B$2+Inputs!$B$8*SQRT($B$2)*MC_Shocks!BA417)</f>
        <v>574.112821984089</v>
      </c>
      <c r="BD420" s="0" t="n">
        <f aca="false">BC420*EXP((Inputs!$B$6-Inputs!$B$7-0.5*Inputs!$B$8^2)*$B$2+Inputs!$B$8*SQRT($B$2)*MC_Shocks!BB417)</f>
        <v>575.719271758958</v>
      </c>
      <c r="BE420" s="0" t="n">
        <f aca="false">BD420*EXP((Inputs!$B$6-Inputs!$B$7-0.5*Inputs!$B$8^2)*$B$2+Inputs!$B$8*SQRT($B$2)*MC_Shocks!BC417)</f>
        <v>576.805512530252</v>
      </c>
      <c r="BF420" s="0" t="n">
        <f aca="false">BE420*EXP((Inputs!$B$6-Inputs!$B$7-0.5*Inputs!$B$8^2)*$B$2+Inputs!$B$8*SQRT($B$2)*MC_Shocks!BD417)</f>
        <v>574.778553099515</v>
      </c>
      <c r="BG420" s="0" t="n">
        <f aca="false">BF420*EXP((Inputs!$B$6-Inputs!$B$7-0.5*Inputs!$B$8^2)*$B$2+Inputs!$B$8*SQRT($B$2)*MC_Shocks!BE417)</f>
        <v>578.461366434951</v>
      </c>
      <c r="BH420" s="0" t="n">
        <f aca="false">BG420*EXP((Inputs!$B$6-Inputs!$B$7-0.5*Inputs!$B$8^2)*$B$2+Inputs!$B$8*SQRT($B$2)*MC_Shocks!BF417)</f>
        <v>574.328908715456</v>
      </c>
      <c r="BI420" s="0" t="n">
        <f aca="false">BH420*EXP((Inputs!$B$6-Inputs!$B$7-0.5*Inputs!$B$8^2)*$B$2+Inputs!$B$8*SQRT($B$2)*MC_Shocks!BG417)</f>
        <v>569.002474536941</v>
      </c>
      <c r="BJ420" s="0" t="n">
        <f aca="false">BI420*EXP((Inputs!$B$6-Inputs!$B$7-0.5*Inputs!$B$8^2)*$B$2+Inputs!$B$8*SQRT($B$2)*MC_Shocks!BH417)</f>
        <v>573.537771916446</v>
      </c>
      <c r="BK420" s="0" t="n">
        <f aca="false">BJ420*EXP((Inputs!$B$6-Inputs!$B$7-0.5*Inputs!$B$8^2)*$B$2+Inputs!$B$8*SQRT($B$2)*MC_Shocks!BI417)</f>
        <v>575.829839629626</v>
      </c>
      <c r="BL420" s="0" t="n">
        <f aca="false">BK420*EXP((Inputs!$B$6-Inputs!$B$7-0.5*Inputs!$B$8^2)*$B$2+Inputs!$B$8*SQRT($B$2)*MC_Shocks!BJ417)</f>
        <v>578.319404715616</v>
      </c>
      <c r="BM420" s="0" t="n">
        <f aca="false">BL420*EXP((Inputs!$B$6-Inputs!$B$7-0.5*Inputs!$B$8^2)*$B$2+Inputs!$B$8*SQRT($B$2)*MC_Shocks!BK417)</f>
        <v>566.421233400272</v>
      </c>
      <c r="BN420" s="0" t="n">
        <f aca="false">AVERAGE(C420:BM420)</f>
        <v>573.150279023571</v>
      </c>
      <c r="BO420" s="0" t="n">
        <f aca="false">MAX(B420:BM420)</f>
        <v>584.896879957265</v>
      </c>
      <c r="BP420" s="0" t="n">
        <f aca="false">MAX(BM420-Inputs!$B$4,0)</f>
        <v>0</v>
      </c>
      <c r="BQ420" s="0" t="n">
        <f aca="false">MAX(Inputs!$B$4-BM420,0)</f>
        <v>8.5787665997276</v>
      </c>
      <c r="BR420" s="0" t="n">
        <f aca="false">MAX(BN420-Inputs!$B$4,0)</f>
        <v>0</v>
      </c>
      <c r="BS420" s="0" t="n">
        <f aca="false">IF(BO420&gt;=Inputs!$B$9,0,MAX(BM420-Inputs!$B$4,0))</f>
        <v>0</v>
      </c>
    </row>
    <row r="421" customFormat="false" ht="15" hidden="false" customHeight="false" outlineLevel="0" collapsed="false">
      <c r="A421" s="0" t="n">
        <v>417</v>
      </c>
      <c r="B421" s="0" t="n">
        <f aca="false">Inputs!$B$3</f>
        <v>574.788024902344</v>
      </c>
      <c r="C421" s="0" t="n">
        <f aca="false">B421*EXP((Inputs!$B$6-Inputs!$B$7-0.5*Inputs!$B$8^2)*$B$2+Inputs!$B$8*SQRT($B$2)*MC_Shocks!A418)</f>
        <v>576.806023548117</v>
      </c>
      <c r="D421" s="0" t="n">
        <f aca="false">C421*EXP((Inputs!$B$6-Inputs!$B$7-0.5*Inputs!$B$8^2)*$B$2+Inputs!$B$8*SQRT($B$2)*MC_Shocks!B418)</f>
        <v>569.234126434262</v>
      </c>
      <c r="E421" s="0" t="n">
        <f aca="false">D421*EXP((Inputs!$B$6-Inputs!$B$7-0.5*Inputs!$B$8^2)*$B$2+Inputs!$B$8*SQRT($B$2)*MC_Shocks!C418)</f>
        <v>575.036944141115</v>
      </c>
      <c r="F421" s="0" t="n">
        <f aca="false">E421*EXP((Inputs!$B$6-Inputs!$B$7-0.5*Inputs!$B$8^2)*$B$2+Inputs!$B$8*SQRT($B$2)*MC_Shocks!D418)</f>
        <v>579.623920111621</v>
      </c>
      <c r="G421" s="0" t="n">
        <f aca="false">F421*EXP((Inputs!$B$6-Inputs!$B$7-0.5*Inputs!$B$8^2)*$B$2+Inputs!$B$8*SQRT($B$2)*MC_Shocks!E418)</f>
        <v>582.844609209914</v>
      </c>
      <c r="H421" s="0" t="n">
        <f aca="false">G421*EXP((Inputs!$B$6-Inputs!$B$7-0.5*Inputs!$B$8^2)*$B$2+Inputs!$B$8*SQRT($B$2)*MC_Shocks!F418)</f>
        <v>586.823305847947</v>
      </c>
      <c r="I421" s="0" t="n">
        <f aca="false">H421*EXP((Inputs!$B$6-Inputs!$B$7-0.5*Inputs!$B$8^2)*$B$2+Inputs!$B$8*SQRT($B$2)*MC_Shocks!G418)</f>
        <v>588.127240708697</v>
      </c>
      <c r="J421" s="0" t="n">
        <f aca="false">I421*EXP((Inputs!$B$6-Inputs!$B$7-0.5*Inputs!$B$8^2)*$B$2+Inputs!$B$8*SQRT($B$2)*MC_Shocks!H418)</f>
        <v>591.49921589351</v>
      </c>
      <c r="K421" s="0" t="n">
        <f aca="false">J421*EXP((Inputs!$B$6-Inputs!$B$7-0.5*Inputs!$B$8^2)*$B$2+Inputs!$B$8*SQRT($B$2)*MC_Shocks!I418)</f>
        <v>595.412528427377</v>
      </c>
      <c r="L421" s="0" t="n">
        <f aca="false">K421*EXP((Inputs!$B$6-Inputs!$B$7-0.5*Inputs!$B$8^2)*$B$2+Inputs!$B$8*SQRT($B$2)*MC_Shocks!J418)</f>
        <v>590.021339544432</v>
      </c>
      <c r="M421" s="0" t="n">
        <f aca="false">L421*EXP((Inputs!$B$6-Inputs!$B$7-0.5*Inputs!$B$8^2)*$B$2+Inputs!$B$8*SQRT($B$2)*MC_Shocks!K418)</f>
        <v>584.376066825303</v>
      </c>
      <c r="N421" s="0" t="n">
        <f aca="false">M421*EXP((Inputs!$B$6-Inputs!$B$7-0.5*Inputs!$B$8^2)*$B$2+Inputs!$B$8*SQRT($B$2)*MC_Shocks!L418)</f>
        <v>580.046528143206</v>
      </c>
      <c r="O421" s="0" t="n">
        <f aca="false">N421*EXP((Inputs!$B$6-Inputs!$B$7-0.5*Inputs!$B$8^2)*$B$2+Inputs!$B$8*SQRT($B$2)*MC_Shocks!M418)</f>
        <v>577.694848625488</v>
      </c>
      <c r="P421" s="0" t="n">
        <f aca="false">O421*EXP((Inputs!$B$6-Inputs!$B$7-0.5*Inputs!$B$8^2)*$B$2+Inputs!$B$8*SQRT($B$2)*MC_Shocks!N418)</f>
        <v>577.324434297045</v>
      </c>
      <c r="Q421" s="0" t="n">
        <f aca="false">P421*EXP((Inputs!$B$6-Inputs!$B$7-0.5*Inputs!$B$8^2)*$B$2+Inputs!$B$8*SQRT($B$2)*MC_Shocks!O418)</f>
        <v>579.65995034291</v>
      </c>
      <c r="R421" s="0" t="n">
        <f aca="false">Q421*EXP((Inputs!$B$6-Inputs!$B$7-0.5*Inputs!$B$8^2)*$B$2+Inputs!$B$8*SQRT($B$2)*MC_Shocks!P418)</f>
        <v>584.114676897293</v>
      </c>
      <c r="S421" s="0" t="n">
        <f aca="false">R421*EXP((Inputs!$B$6-Inputs!$B$7-0.5*Inputs!$B$8^2)*$B$2+Inputs!$B$8*SQRT($B$2)*MC_Shocks!Q418)</f>
        <v>582.490004167771</v>
      </c>
      <c r="T421" s="0" t="n">
        <f aca="false">S421*EXP((Inputs!$B$6-Inputs!$B$7-0.5*Inputs!$B$8^2)*$B$2+Inputs!$B$8*SQRT($B$2)*MC_Shocks!R418)</f>
        <v>587.993984198671</v>
      </c>
      <c r="U421" s="0" t="n">
        <f aca="false">T421*EXP((Inputs!$B$6-Inputs!$B$7-0.5*Inputs!$B$8^2)*$B$2+Inputs!$B$8*SQRT($B$2)*MC_Shocks!S418)</f>
        <v>592.704392968237</v>
      </c>
      <c r="V421" s="0" t="n">
        <f aca="false">U421*EXP((Inputs!$B$6-Inputs!$B$7-0.5*Inputs!$B$8^2)*$B$2+Inputs!$B$8*SQRT($B$2)*MC_Shocks!T418)</f>
        <v>587.363625577825</v>
      </c>
      <c r="W421" s="0" t="n">
        <f aca="false">V421*EXP((Inputs!$B$6-Inputs!$B$7-0.5*Inputs!$B$8^2)*$B$2+Inputs!$B$8*SQRT($B$2)*MC_Shocks!U418)</f>
        <v>578.628498420447</v>
      </c>
      <c r="X421" s="0" t="n">
        <f aca="false">W421*EXP((Inputs!$B$6-Inputs!$B$7-0.5*Inputs!$B$8^2)*$B$2+Inputs!$B$8*SQRT($B$2)*MC_Shocks!V418)</f>
        <v>576.880407016782</v>
      </c>
      <c r="Y421" s="0" t="n">
        <f aca="false">X421*EXP((Inputs!$B$6-Inputs!$B$7-0.5*Inputs!$B$8^2)*$B$2+Inputs!$B$8*SQRT($B$2)*MC_Shocks!W418)</f>
        <v>571.892950538078</v>
      </c>
      <c r="Z421" s="0" t="n">
        <f aca="false">Y421*EXP((Inputs!$B$6-Inputs!$B$7-0.5*Inputs!$B$8^2)*$B$2+Inputs!$B$8*SQRT($B$2)*MC_Shocks!X418)</f>
        <v>573.063457858408</v>
      </c>
      <c r="AA421" s="0" t="n">
        <f aca="false">Z421*EXP((Inputs!$B$6-Inputs!$B$7-0.5*Inputs!$B$8^2)*$B$2+Inputs!$B$8*SQRT($B$2)*MC_Shocks!Y418)</f>
        <v>579.231660545123</v>
      </c>
      <c r="AB421" s="0" t="n">
        <f aca="false">AA421*EXP((Inputs!$B$6-Inputs!$B$7-0.5*Inputs!$B$8^2)*$B$2+Inputs!$B$8*SQRT($B$2)*MC_Shocks!Z418)</f>
        <v>576.479913108792</v>
      </c>
      <c r="AC421" s="0" t="n">
        <f aca="false">AB421*EXP((Inputs!$B$6-Inputs!$B$7-0.5*Inputs!$B$8^2)*$B$2+Inputs!$B$8*SQRT($B$2)*MC_Shocks!AA418)</f>
        <v>573.936448906901</v>
      </c>
      <c r="AD421" s="0" t="n">
        <f aca="false">AC421*EXP((Inputs!$B$6-Inputs!$B$7-0.5*Inputs!$B$8^2)*$B$2+Inputs!$B$8*SQRT($B$2)*MC_Shocks!AB418)</f>
        <v>573.664343511204</v>
      </c>
      <c r="AE421" s="0" t="n">
        <f aca="false">AD421*EXP((Inputs!$B$6-Inputs!$B$7-0.5*Inputs!$B$8^2)*$B$2+Inputs!$B$8*SQRT($B$2)*MC_Shocks!AC418)</f>
        <v>574.822639769952</v>
      </c>
      <c r="AF421" s="0" t="n">
        <f aca="false">AE421*EXP((Inputs!$B$6-Inputs!$B$7-0.5*Inputs!$B$8^2)*$B$2+Inputs!$B$8*SQRT($B$2)*MC_Shocks!AD418)</f>
        <v>570.505431231707</v>
      </c>
      <c r="AG421" s="0" t="n">
        <f aca="false">AF421*EXP((Inputs!$B$6-Inputs!$B$7-0.5*Inputs!$B$8^2)*$B$2+Inputs!$B$8*SQRT($B$2)*MC_Shocks!AE418)</f>
        <v>575.038387127204</v>
      </c>
      <c r="AH421" s="0" t="n">
        <f aca="false">AG421*EXP((Inputs!$B$6-Inputs!$B$7-0.5*Inputs!$B$8^2)*$B$2+Inputs!$B$8*SQRT($B$2)*MC_Shocks!AF418)</f>
        <v>578.63362059005</v>
      </c>
      <c r="AI421" s="0" t="n">
        <f aca="false">AH421*EXP((Inputs!$B$6-Inputs!$B$7-0.5*Inputs!$B$8^2)*$B$2+Inputs!$B$8*SQRT($B$2)*MC_Shocks!AG418)</f>
        <v>583.334684740583</v>
      </c>
      <c r="AJ421" s="0" t="n">
        <f aca="false">AI421*EXP((Inputs!$B$6-Inputs!$B$7-0.5*Inputs!$B$8^2)*$B$2+Inputs!$B$8*SQRT($B$2)*MC_Shocks!AH418)</f>
        <v>582.996588942984</v>
      </c>
      <c r="AK421" s="0" t="n">
        <f aca="false">AJ421*EXP((Inputs!$B$6-Inputs!$B$7-0.5*Inputs!$B$8^2)*$B$2+Inputs!$B$8*SQRT($B$2)*MC_Shocks!AI418)</f>
        <v>588.105219134373</v>
      </c>
      <c r="AL421" s="0" t="n">
        <f aca="false">AK421*EXP((Inputs!$B$6-Inputs!$B$7-0.5*Inputs!$B$8^2)*$B$2+Inputs!$B$8*SQRT($B$2)*MC_Shocks!AJ418)</f>
        <v>591.36195221166</v>
      </c>
      <c r="AM421" s="0" t="n">
        <f aca="false">AL421*EXP((Inputs!$B$6-Inputs!$B$7-0.5*Inputs!$B$8^2)*$B$2+Inputs!$B$8*SQRT($B$2)*MC_Shocks!AK418)</f>
        <v>594.738212232232</v>
      </c>
      <c r="AN421" s="0" t="n">
        <f aca="false">AM421*EXP((Inputs!$B$6-Inputs!$B$7-0.5*Inputs!$B$8^2)*$B$2+Inputs!$B$8*SQRT($B$2)*MC_Shocks!AL418)</f>
        <v>596.025262392827</v>
      </c>
      <c r="AO421" s="0" t="n">
        <f aca="false">AN421*EXP((Inputs!$B$6-Inputs!$B$7-0.5*Inputs!$B$8^2)*$B$2+Inputs!$B$8*SQRT($B$2)*MC_Shocks!AM418)</f>
        <v>603.156479002208</v>
      </c>
      <c r="AP421" s="0" t="n">
        <f aca="false">AO421*EXP((Inputs!$B$6-Inputs!$B$7-0.5*Inputs!$B$8^2)*$B$2+Inputs!$B$8*SQRT($B$2)*MC_Shocks!AN418)</f>
        <v>602.796221094708</v>
      </c>
      <c r="AQ421" s="0" t="n">
        <f aca="false">AP421*EXP((Inputs!$B$6-Inputs!$B$7-0.5*Inputs!$B$8^2)*$B$2+Inputs!$B$8*SQRT($B$2)*MC_Shocks!AO418)</f>
        <v>596.917381480384</v>
      </c>
      <c r="AR421" s="0" t="n">
        <f aca="false">AQ421*EXP((Inputs!$B$6-Inputs!$B$7-0.5*Inputs!$B$8^2)*$B$2+Inputs!$B$8*SQRT($B$2)*MC_Shocks!AP418)</f>
        <v>596.332378867515</v>
      </c>
      <c r="AS421" s="0" t="n">
        <f aca="false">AR421*EXP((Inputs!$B$6-Inputs!$B$7-0.5*Inputs!$B$8^2)*$B$2+Inputs!$B$8*SQRT($B$2)*MC_Shocks!AQ418)</f>
        <v>589.14084546802</v>
      </c>
      <c r="AT421" s="0" t="n">
        <f aca="false">AS421*EXP((Inputs!$B$6-Inputs!$B$7-0.5*Inputs!$B$8^2)*$B$2+Inputs!$B$8*SQRT($B$2)*MC_Shocks!AR418)</f>
        <v>582.994092668586</v>
      </c>
      <c r="AU421" s="0" t="n">
        <f aca="false">AT421*EXP((Inputs!$B$6-Inputs!$B$7-0.5*Inputs!$B$8^2)*$B$2+Inputs!$B$8*SQRT($B$2)*MC_Shocks!AS418)</f>
        <v>579.462899747808</v>
      </c>
      <c r="AV421" s="0" t="n">
        <f aca="false">AU421*EXP((Inputs!$B$6-Inputs!$B$7-0.5*Inputs!$B$8^2)*$B$2+Inputs!$B$8*SQRT($B$2)*MC_Shocks!AT418)</f>
        <v>579.174310939403</v>
      </c>
      <c r="AW421" s="0" t="n">
        <f aca="false">AV421*EXP((Inputs!$B$6-Inputs!$B$7-0.5*Inputs!$B$8^2)*$B$2+Inputs!$B$8*SQRT($B$2)*MC_Shocks!AU418)</f>
        <v>579.125565634581</v>
      </c>
      <c r="AX421" s="0" t="n">
        <f aca="false">AW421*EXP((Inputs!$B$6-Inputs!$B$7-0.5*Inputs!$B$8^2)*$B$2+Inputs!$B$8*SQRT($B$2)*MC_Shocks!AV418)</f>
        <v>575.681441276583</v>
      </c>
      <c r="AY421" s="0" t="n">
        <f aca="false">AX421*EXP((Inputs!$B$6-Inputs!$B$7-0.5*Inputs!$B$8^2)*$B$2+Inputs!$B$8*SQRT($B$2)*MC_Shocks!AW418)</f>
        <v>577.527401493935</v>
      </c>
      <c r="AZ421" s="0" t="n">
        <f aca="false">AY421*EXP((Inputs!$B$6-Inputs!$B$7-0.5*Inputs!$B$8^2)*$B$2+Inputs!$B$8*SQRT($B$2)*MC_Shocks!AX418)</f>
        <v>586.272196646792</v>
      </c>
      <c r="BA421" s="0" t="n">
        <f aca="false">AZ421*EXP((Inputs!$B$6-Inputs!$B$7-0.5*Inputs!$B$8^2)*$B$2+Inputs!$B$8*SQRT($B$2)*MC_Shocks!AY418)</f>
        <v>584.043496217922</v>
      </c>
      <c r="BB421" s="0" t="n">
        <f aca="false">BA421*EXP((Inputs!$B$6-Inputs!$B$7-0.5*Inputs!$B$8^2)*$B$2+Inputs!$B$8*SQRT($B$2)*MC_Shocks!AZ418)</f>
        <v>589.363128643158</v>
      </c>
      <c r="BC421" s="0" t="n">
        <f aca="false">BB421*EXP((Inputs!$B$6-Inputs!$B$7-0.5*Inputs!$B$8^2)*$B$2+Inputs!$B$8*SQRT($B$2)*MC_Shocks!BA418)</f>
        <v>593.934751542555</v>
      </c>
      <c r="BD421" s="0" t="n">
        <f aca="false">BC421*EXP((Inputs!$B$6-Inputs!$B$7-0.5*Inputs!$B$8^2)*$B$2+Inputs!$B$8*SQRT($B$2)*MC_Shocks!BB418)</f>
        <v>593.989723427752</v>
      </c>
      <c r="BE421" s="0" t="n">
        <f aca="false">BD421*EXP((Inputs!$B$6-Inputs!$B$7-0.5*Inputs!$B$8^2)*$B$2+Inputs!$B$8*SQRT($B$2)*MC_Shocks!BC418)</f>
        <v>594.494204909576</v>
      </c>
      <c r="BF421" s="0" t="n">
        <f aca="false">BE421*EXP((Inputs!$B$6-Inputs!$B$7-0.5*Inputs!$B$8^2)*$B$2+Inputs!$B$8*SQRT($B$2)*MC_Shocks!BD418)</f>
        <v>601.247844659153</v>
      </c>
      <c r="BG421" s="0" t="n">
        <f aca="false">BF421*EXP((Inputs!$B$6-Inputs!$B$7-0.5*Inputs!$B$8^2)*$B$2+Inputs!$B$8*SQRT($B$2)*MC_Shocks!BE418)</f>
        <v>600.515664079797</v>
      </c>
      <c r="BH421" s="0" t="n">
        <f aca="false">BG421*EXP((Inputs!$B$6-Inputs!$B$7-0.5*Inputs!$B$8^2)*$B$2+Inputs!$B$8*SQRT($B$2)*MC_Shocks!BF418)</f>
        <v>595.986911185443</v>
      </c>
      <c r="BI421" s="0" t="n">
        <f aca="false">BH421*EXP((Inputs!$B$6-Inputs!$B$7-0.5*Inputs!$B$8^2)*$B$2+Inputs!$B$8*SQRT($B$2)*MC_Shocks!BG418)</f>
        <v>601.40231692053</v>
      </c>
      <c r="BJ421" s="0" t="n">
        <f aca="false">BI421*EXP((Inputs!$B$6-Inputs!$B$7-0.5*Inputs!$B$8^2)*$B$2+Inputs!$B$8*SQRT($B$2)*MC_Shocks!BH418)</f>
        <v>595.418125212555</v>
      </c>
      <c r="BK421" s="0" t="n">
        <f aca="false">BJ421*EXP((Inputs!$B$6-Inputs!$B$7-0.5*Inputs!$B$8^2)*$B$2+Inputs!$B$8*SQRT($B$2)*MC_Shocks!BI418)</f>
        <v>602.8901406731</v>
      </c>
      <c r="BL421" s="0" t="n">
        <f aca="false">BK421*EXP((Inputs!$B$6-Inputs!$B$7-0.5*Inputs!$B$8^2)*$B$2+Inputs!$B$8*SQRT($B$2)*MC_Shocks!BJ418)</f>
        <v>592.904102509575</v>
      </c>
      <c r="BM421" s="0" t="n">
        <f aca="false">BL421*EXP((Inputs!$B$6-Inputs!$B$7-0.5*Inputs!$B$8^2)*$B$2+Inputs!$B$8*SQRT($B$2)*MC_Shocks!BK418)</f>
        <v>594.897731385826</v>
      </c>
      <c r="BN421" s="0" t="n">
        <f aca="false">AVERAGE(C421:BM421)</f>
        <v>585.685822220278</v>
      </c>
      <c r="BO421" s="0" t="n">
        <f aca="false">MAX(B421:BM421)</f>
        <v>603.156479002208</v>
      </c>
      <c r="BP421" s="0" t="n">
        <f aca="false">MAX(BM421-Inputs!$B$4,0)</f>
        <v>19.8977313858263</v>
      </c>
      <c r="BQ421" s="0" t="n">
        <f aca="false">MAX(Inputs!$B$4-BM421,0)</f>
        <v>0</v>
      </c>
      <c r="BR421" s="0" t="n">
        <f aca="false">MAX(BN421-Inputs!$B$4,0)</f>
        <v>10.6858222202779</v>
      </c>
      <c r="BS421" s="0" t="n">
        <f aca="false">IF(BO421&gt;=Inputs!$B$9,0,MAX(BM421-Inputs!$B$4,0))</f>
        <v>19.8977313858263</v>
      </c>
    </row>
    <row r="422" customFormat="false" ht="15" hidden="false" customHeight="false" outlineLevel="0" collapsed="false">
      <c r="A422" s="0" t="n">
        <v>418</v>
      </c>
      <c r="B422" s="0" t="n">
        <f aca="false">Inputs!$B$3</f>
        <v>574.788024902344</v>
      </c>
      <c r="C422" s="0" t="n">
        <f aca="false">B422*EXP((Inputs!$B$6-Inputs!$B$7-0.5*Inputs!$B$8^2)*$B$2+Inputs!$B$8*SQRT($B$2)*MC_Shocks!A419)</f>
        <v>574.178586505752</v>
      </c>
      <c r="D422" s="0" t="n">
        <f aca="false">C422*EXP((Inputs!$B$6-Inputs!$B$7-0.5*Inputs!$B$8^2)*$B$2+Inputs!$B$8*SQRT($B$2)*MC_Shocks!B419)</f>
        <v>582.916662677181</v>
      </c>
      <c r="E422" s="0" t="n">
        <f aca="false">D422*EXP((Inputs!$B$6-Inputs!$B$7-0.5*Inputs!$B$8^2)*$B$2+Inputs!$B$8*SQRT($B$2)*MC_Shocks!C419)</f>
        <v>583.259081432241</v>
      </c>
      <c r="F422" s="0" t="n">
        <f aca="false">E422*EXP((Inputs!$B$6-Inputs!$B$7-0.5*Inputs!$B$8^2)*$B$2+Inputs!$B$8*SQRT($B$2)*MC_Shocks!D419)</f>
        <v>582.257778868238</v>
      </c>
      <c r="G422" s="0" t="n">
        <f aca="false">F422*EXP((Inputs!$B$6-Inputs!$B$7-0.5*Inputs!$B$8^2)*$B$2+Inputs!$B$8*SQRT($B$2)*MC_Shocks!E419)</f>
        <v>582.710863299291</v>
      </c>
      <c r="H422" s="0" t="n">
        <f aca="false">G422*EXP((Inputs!$B$6-Inputs!$B$7-0.5*Inputs!$B$8^2)*$B$2+Inputs!$B$8*SQRT($B$2)*MC_Shocks!F419)</f>
        <v>585.374811181807</v>
      </c>
      <c r="I422" s="0" t="n">
        <f aca="false">H422*EXP((Inputs!$B$6-Inputs!$B$7-0.5*Inputs!$B$8^2)*$B$2+Inputs!$B$8*SQRT($B$2)*MC_Shocks!G419)</f>
        <v>589.842606137241</v>
      </c>
      <c r="J422" s="0" t="n">
        <f aca="false">I422*EXP((Inputs!$B$6-Inputs!$B$7-0.5*Inputs!$B$8^2)*$B$2+Inputs!$B$8*SQRT($B$2)*MC_Shocks!H419)</f>
        <v>584.63144269689</v>
      </c>
      <c r="K422" s="0" t="n">
        <f aca="false">J422*EXP((Inputs!$B$6-Inputs!$B$7-0.5*Inputs!$B$8^2)*$B$2+Inputs!$B$8*SQRT($B$2)*MC_Shocks!I419)</f>
        <v>584.543717097333</v>
      </c>
      <c r="L422" s="0" t="n">
        <f aca="false">K422*EXP((Inputs!$B$6-Inputs!$B$7-0.5*Inputs!$B$8^2)*$B$2+Inputs!$B$8*SQRT($B$2)*MC_Shocks!J419)</f>
        <v>577.49695598137</v>
      </c>
      <c r="M422" s="0" t="n">
        <f aca="false">L422*EXP((Inputs!$B$6-Inputs!$B$7-0.5*Inputs!$B$8^2)*$B$2+Inputs!$B$8*SQRT($B$2)*MC_Shocks!K419)</f>
        <v>579.968657361111</v>
      </c>
      <c r="N422" s="0" t="n">
        <f aca="false">M422*EXP((Inputs!$B$6-Inputs!$B$7-0.5*Inputs!$B$8^2)*$B$2+Inputs!$B$8*SQRT($B$2)*MC_Shocks!L419)</f>
        <v>582.027443325996</v>
      </c>
      <c r="O422" s="0" t="n">
        <f aca="false">N422*EXP((Inputs!$B$6-Inputs!$B$7-0.5*Inputs!$B$8^2)*$B$2+Inputs!$B$8*SQRT($B$2)*MC_Shocks!M419)</f>
        <v>578.328386745205</v>
      </c>
      <c r="P422" s="0" t="n">
        <f aca="false">O422*EXP((Inputs!$B$6-Inputs!$B$7-0.5*Inputs!$B$8^2)*$B$2+Inputs!$B$8*SQRT($B$2)*MC_Shocks!N419)</f>
        <v>585.877764760986</v>
      </c>
      <c r="Q422" s="0" t="n">
        <f aca="false">P422*EXP((Inputs!$B$6-Inputs!$B$7-0.5*Inputs!$B$8^2)*$B$2+Inputs!$B$8*SQRT($B$2)*MC_Shocks!O419)</f>
        <v>591.600668288113</v>
      </c>
      <c r="R422" s="0" t="n">
        <f aca="false">Q422*EXP((Inputs!$B$6-Inputs!$B$7-0.5*Inputs!$B$8^2)*$B$2+Inputs!$B$8*SQRT($B$2)*MC_Shocks!P419)</f>
        <v>586.527692035183</v>
      </c>
      <c r="S422" s="0" t="n">
        <f aca="false">R422*EXP((Inputs!$B$6-Inputs!$B$7-0.5*Inputs!$B$8^2)*$B$2+Inputs!$B$8*SQRT($B$2)*MC_Shocks!Q419)</f>
        <v>592.06185639176</v>
      </c>
      <c r="T422" s="0" t="n">
        <f aca="false">S422*EXP((Inputs!$B$6-Inputs!$B$7-0.5*Inputs!$B$8^2)*$B$2+Inputs!$B$8*SQRT($B$2)*MC_Shocks!R419)</f>
        <v>600.724186567378</v>
      </c>
      <c r="U422" s="0" t="n">
        <f aca="false">T422*EXP((Inputs!$B$6-Inputs!$B$7-0.5*Inputs!$B$8^2)*$B$2+Inputs!$B$8*SQRT($B$2)*MC_Shocks!S419)</f>
        <v>591.941184509334</v>
      </c>
      <c r="V422" s="0" t="n">
        <f aca="false">U422*EXP((Inputs!$B$6-Inputs!$B$7-0.5*Inputs!$B$8^2)*$B$2+Inputs!$B$8*SQRT($B$2)*MC_Shocks!T419)</f>
        <v>598.579116868337</v>
      </c>
      <c r="W422" s="0" t="n">
        <f aca="false">V422*EXP((Inputs!$B$6-Inputs!$B$7-0.5*Inputs!$B$8^2)*$B$2+Inputs!$B$8*SQRT($B$2)*MC_Shocks!U419)</f>
        <v>597.761846065724</v>
      </c>
      <c r="X422" s="0" t="n">
        <f aca="false">W422*EXP((Inputs!$B$6-Inputs!$B$7-0.5*Inputs!$B$8^2)*$B$2+Inputs!$B$8*SQRT($B$2)*MC_Shocks!V419)</f>
        <v>597.490689632428</v>
      </c>
      <c r="Y422" s="0" t="n">
        <f aca="false">X422*EXP((Inputs!$B$6-Inputs!$B$7-0.5*Inputs!$B$8^2)*$B$2+Inputs!$B$8*SQRT($B$2)*MC_Shocks!W419)</f>
        <v>611.019964623599</v>
      </c>
      <c r="Z422" s="0" t="n">
        <f aca="false">Y422*EXP((Inputs!$B$6-Inputs!$B$7-0.5*Inputs!$B$8^2)*$B$2+Inputs!$B$8*SQRT($B$2)*MC_Shocks!X419)</f>
        <v>612.374839088845</v>
      </c>
      <c r="AA422" s="0" t="n">
        <f aca="false">Z422*EXP((Inputs!$B$6-Inputs!$B$7-0.5*Inputs!$B$8^2)*$B$2+Inputs!$B$8*SQRT($B$2)*MC_Shocks!Y419)</f>
        <v>610.257903291684</v>
      </c>
      <c r="AB422" s="0" t="n">
        <f aca="false">AA422*EXP((Inputs!$B$6-Inputs!$B$7-0.5*Inputs!$B$8^2)*$B$2+Inputs!$B$8*SQRT($B$2)*MC_Shocks!Z419)</f>
        <v>608.602451355358</v>
      </c>
      <c r="AC422" s="0" t="n">
        <f aca="false">AB422*EXP((Inputs!$B$6-Inputs!$B$7-0.5*Inputs!$B$8^2)*$B$2+Inputs!$B$8*SQRT($B$2)*MC_Shocks!AA419)</f>
        <v>604.312832647703</v>
      </c>
      <c r="AD422" s="0" t="n">
        <f aca="false">AC422*EXP((Inputs!$B$6-Inputs!$B$7-0.5*Inputs!$B$8^2)*$B$2+Inputs!$B$8*SQRT($B$2)*MC_Shocks!AB419)</f>
        <v>606.230501886328</v>
      </c>
      <c r="AE422" s="0" t="n">
        <f aca="false">AD422*EXP((Inputs!$B$6-Inputs!$B$7-0.5*Inputs!$B$8^2)*$B$2+Inputs!$B$8*SQRT($B$2)*MC_Shocks!AC419)</f>
        <v>602.870453909359</v>
      </c>
      <c r="AF422" s="0" t="n">
        <f aca="false">AE422*EXP((Inputs!$B$6-Inputs!$B$7-0.5*Inputs!$B$8^2)*$B$2+Inputs!$B$8*SQRT($B$2)*MC_Shocks!AD419)</f>
        <v>606.233415494048</v>
      </c>
      <c r="AG422" s="0" t="n">
        <f aca="false">AF422*EXP((Inputs!$B$6-Inputs!$B$7-0.5*Inputs!$B$8^2)*$B$2+Inputs!$B$8*SQRT($B$2)*MC_Shocks!AE419)</f>
        <v>613.112594379273</v>
      </c>
      <c r="AH422" s="0" t="n">
        <f aca="false">AG422*EXP((Inputs!$B$6-Inputs!$B$7-0.5*Inputs!$B$8^2)*$B$2+Inputs!$B$8*SQRT($B$2)*MC_Shocks!AF419)</f>
        <v>619.515519847375</v>
      </c>
      <c r="AI422" s="0" t="n">
        <f aca="false">AH422*EXP((Inputs!$B$6-Inputs!$B$7-0.5*Inputs!$B$8^2)*$B$2+Inputs!$B$8*SQRT($B$2)*MC_Shocks!AG419)</f>
        <v>626.802153309691</v>
      </c>
      <c r="AJ422" s="0" t="n">
        <f aca="false">AI422*EXP((Inputs!$B$6-Inputs!$B$7-0.5*Inputs!$B$8^2)*$B$2+Inputs!$B$8*SQRT($B$2)*MC_Shocks!AH419)</f>
        <v>621.860796282384</v>
      </c>
      <c r="AK422" s="0" t="n">
        <f aca="false">AJ422*EXP((Inputs!$B$6-Inputs!$B$7-0.5*Inputs!$B$8^2)*$B$2+Inputs!$B$8*SQRT($B$2)*MC_Shocks!AI419)</f>
        <v>629.436923662608</v>
      </c>
      <c r="AL422" s="0" t="n">
        <f aca="false">AK422*EXP((Inputs!$B$6-Inputs!$B$7-0.5*Inputs!$B$8^2)*$B$2+Inputs!$B$8*SQRT($B$2)*MC_Shocks!AJ419)</f>
        <v>628.129299409356</v>
      </c>
      <c r="AM422" s="0" t="n">
        <f aca="false">AL422*EXP((Inputs!$B$6-Inputs!$B$7-0.5*Inputs!$B$8^2)*$B$2+Inputs!$B$8*SQRT($B$2)*MC_Shocks!AK419)</f>
        <v>629.515156365483</v>
      </c>
      <c r="AN422" s="0" t="n">
        <f aca="false">AM422*EXP((Inputs!$B$6-Inputs!$B$7-0.5*Inputs!$B$8^2)*$B$2+Inputs!$B$8*SQRT($B$2)*MC_Shocks!AL419)</f>
        <v>630.087415719261</v>
      </c>
      <c r="AO422" s="0" t="n">
        <f aca="false">AN422*EXP((Inputs!$B$6-Inputs!$B$7-0.5*Inputs!$B$8^2)*$B$2+Inputs!$B$8*SQRT($B$2)*MC_Shocks!AM419)</f>
        <v>623.367011658409</v>
      </c>
      <c r="AP422" s="0" t="n">
        <f aca="false">AO422*EXP((Inputs!$B$6-Inputs!$B$7-0.5*Inputs!$B$8^2)*$B$2+Inputs!$B$8*SQRT($B$2)*MC_Shocks!AN419)</f>
        <v>625.597882223315</v>
      </c>
      <c r="AQ422" s="0" t="n">
        <f aca="false">AP422*EXP((Inputs!$B$6-Inputs!$B$7-0.5*Inputs!$B$8^2)*$B$2+Inputs!$B$8*SQRT($B$2)*MC_Shocks!AO419)</f>
        <v>622.628679121387</v>
      </c>
      <c r="AR422" s="0" t="n">
        <f aca="false">AQ422*EXP((Inputs!$B$6-Inputs!$B$7-0.5*Inputs!$B$8^2)*$B$2+Inputs!$B$8*SQRT($B$2)*MC_Shocks!AP419)</f>
        <v>622.501886925319</v>
      </c>
      <c r="AS422" s="0" t="n">
        <f aca="false">AR422*EXP((Inputs!$B$6-Inputs!$B$7-0.5*Inputs!$B$8^2)*$B$2+Inputs!$B$8*SQRT($B$2)*MC_Shocks!AQ419)</f>
        <v>623.311844986236</v>
      </c>
      <c r="AT422" s="0" t="n">
        <f aca="false">AS422*EXP((Inputs!$B$6-Inputs!$B$7-0.5*Inputs!$B$8^2)*$B$2+Inputs!$B$8*SQRT($B$2)*MC_Shocks!AR419)</f>
        <v>612.100025610086</v>
      </c>
      <c r="AU422" s="0" t="n">
        <f aca="false">AT422*EXP((Inputs!$B$6-Inputs!$B$7-0.5*Inputs!$B$8^2)*$B$2+Inputs!$B$8*SQRT($B$2)*MC_Shocks!AS419)</f>
        <v>619.197413586017</v>
      </c>
      <c r="AV422" s="0" t="n">
        <f aca="false">AU422*EXP((Inputs!$B$6-Inputs!$B$7-0.5*Inputs!$B$8^2)*$B$2+Inputs!$B$8*SQRT($B$2)*MC_Shocks!AT419)</f>
        <v>612.955194078508</v>
      </c>
      <c r="AW422" s="0" t="n">
        <f aca="false">AV422*EXP((Inputs!$B$6-Inputs!$B$7-0.5*Inputs!$B$8^2)*$B$2+Inputs!$B$8*SQRT($B$2)*MC_Shocks!AU419)</f>
        <v>609.829201519471</v>
      </c>
      <c r="AX422" s="0" t="n">
        <f aca="false">AW422*EXP((Inputs!$B$6-Inputs!$B$7-0.5*Inputs!$B$8^2)*$B$2+Inputs!$B$8*SQRT($B$2)*MC_Shocks!AV419)</f>
        <v>612.211187890723</v>
      </c>
      <c r="AY422" s="0" t="n">
        <f aca="false">AX422*EXP((Inputs!$B$6-Inputs!$B$7-0.5*Inputs!$B$8^2)*$B$2+Inputs!$B$8*SQRT($B$2)*MC_Shocks!AW419)</f>
        <v>604.406091374603</v>
      </c>
      <c r="AZ422" s="0" t="n">
        <f aca="false">AY422*EXP((Inputs!$B$6-Inputs!$B$7-0.5*Inputs!$B$8^2)*$B$2+Inputs!$B$8*SQRT($B$2)*MC_Shocks!AX419)</f>
        <v>613.390412741209</v>
      </c>
      <c r="BA422" s="0" t="n">
        <f aca="false">AZ422*EXP((Inputs!$B$6-Inputs!$B$7-0.5*Inputs!$B$8^2)*$B$2+Inputs!$B$8*SQRT($B$2)*MC_Shocks!AY419)</f>
        <v>615.992694636004</v>
      </c>
      <c r="BB422" s="0" t="n">
        <f aca="false">BA422*EXP((Inputs!$B$6-Inputs!$B$7-0.5*Inputs!$B$8^2)*$B$2+Inputs!$B$8*SQRT($B$2)*MC_Shocks!AZ419)</f>
        <v>621.985184917313</v>
      </c>
      <c r="BC422" s="0" t="n">
        <f aca="false">BB422*EXP((Inputs!$B$6-Inputs!$B$7-0.5*Inputs!$B$8^2)*$B$2+Inputs!$B$8*SQRT($B$2)*MC_Shocks!BA419)</f>
        <v>620.013690757759</v>
      </c>
      <c r="BD422" s="0" t="n">
        <f aca="false">BC422*EXP((Inputs!$B$6-Inputs!$B$7-0.5*Inputs!$B$8^2)*$B$2+Inputs!$B$8*SQRT($B$2)*MC_Shocks!BB419)</f>
        <v>625.571593544969</v>
      </c>
      <c r="BE422" s="0" t="n">
        <f aca="false">BD422*EXP((Inputs!$B$6-Inputs!$B$7-0.5*Inputs!$B$8^2)*$B$2+Inputs!$B$8*SQRT($B$2)*MC_Shocks!BC419)</f>
        <v>623.484951801197</v>
      </c>
      <c r="BF422" s="0" t="n">
        <f aca="false">BE422*EXP((Inputs!$B$6-Inputs!$B$7-0.5*Inputs!$B$8^2)*$B$2+Inputs!$B$8*SQRT($B$2)*MC_Shocks!BD419)</f>
        <v>624.466665547443</v>
      </c>
      <c r="BG422" s="0" t="n">
        <f aca="false">BF422*EXP((Inputs!$B$6-Inputs!$B$7-0.5*Inputs!$B$8^2)*$B$2+Inputs!$B$8*SQRT($B$2)*MC_Shocks!BE419)</f>
        <v>626.904975018979</v>
      </c>
      <c r="BH422" s="0" t="n">
        <f aca="false">BG422*EXP((Inputs!$B$6-Inputs!$B$7-0.5*Inputs!$B$8^2)*$B$2+Inputs!$B$8*SQRT($B$2)*MC_Shocks!BF419)</f>
        <v>625.034081363522</v>
      </c>
      <c r="BI422" s="0" t="n">
        <f aca="false">BH422*EXP((Inputs!$B$6-Inputs!$B$7-0.5*Inputs!$B$8^2)*$B$2+Inputs!$B$8*SQRT($B$2)*MC_Shocks!BG419)</f>
        <v>626.426513775422</v>
      </c>
      <c r="BJ422" s="0" t="n">
        <f aca="false">BI422*EXP((Inputs!$B$6-Inputs!$B$7-0.5*Inputs!$B$8^2)*$B$2+Inputs!$B$8*SQRT($B$2)*MC_Shocks!BH419)</f>
        <v>631.919426596514</v>
      </c>
      <c r="BK422" s="0" t="n">
        <f aca="false">BJ422*EXP((Inputs!$B$6-Inputs!$B$7-0.5*Inputs!$B$8^2)*$B$2+Inputs!$B$8*SQRT($B$2)*MC_Shocks!BI419)</f>
        <v>618.089359430531</v>
      </c>
      <c r="BL422" s="0" t="n">
        <f aca="false">BK422*EXP((Inputs!$B$6-Inputs!$B$7-0.5*Inputs!$B$8^2)*$B$2+Inputs!$B$8*SQRT($B$2)*MC_Shocks!BJ419)</f>
        <v>620.541229175513</v>
      </c>
      <c r="BM422" s="0" t="n">
        <f aca="false">BL422*EXP((Inputs!$B$6-Inputs!$B$7-0.5*Inputs!$B$8^2)*$B$2+Inputs!$B$8*SQRT($B$2)*MC_Shocks!BK419)</f>
        <v>631.614084307151</v>
      </c>
      <c r="BN422" s="0" t="n">
        <f aca="false">AVERAGE(C422:BM422)</f>
        <v>607.682627020458</v>
      </c>
      <c r="BO422" s="0" t="n">
        <f aca="false">MAX(B422:BM422)</f>
        <v>631.919426596514</v>
      </c>
      <c r="BP422" s="0" t="n">
        <f aca="false">MAX(BM422-Inputs!$B$4,0)</f>
        <v>56.6140843071511</v>
      </c>
      <c r="BQ422" s="0" t="n">
        <f aca="false">MAX(Inputs!$B$4-BM422,0)</f>
        <v>0</v>
      </c>
      <c r="BR422" s="0" t="n">
        <f aca="false">MAX(BN422-Inputs!$B$4,0)</f>
        <v>32.6826270204579</v>
      </c>
      <c r="BS422" s="0" t="n">
        <f aca="false">IF(BO422&gt;=Inputs!$B$9,0,MAX(BM422-Inputs!$B$4,0))</f>
        <v>0</v>
      </c>
    </row>
    <row r="423" customFormat="false" ht="15" hidden="false" customHeight="false" outlineLevel="0" collapsed="false">
      <c r="A423" s="0" t="n">
        <v>419</v>
      </c>
      <c r="B423" s="0" t="n">
        <f aca="false">Inputs!$B$3</f>
        <v>574.788024902344</v>
      </c>
      <c r="C423" s="0" t="n">
        <f aca="false">B423*EXP((Inputs!$B$6-Inputs!$B$7-0.5*Inputs!$B$8^2)*$B$2+Inputs!$B$8*SQRT($B$2)*MC_Shocks!A420)</f>
        <v>578.695240598862</v>
      </c>
      <c r="D423" s="0" t="n">
        <f aca="false">C423*EXP((Inputs!$B$6-Inputs!$B$7-0.5*Inputs!$B$8^2)*$B$2+Inputs!$B$8*SQRT($B$2)*MC_Shocks!B420)</f>
        <v>584.597495466641</v>
      </c>
      <c r="E423" s="0" t="n">
        <f aca="false">D423*EXP((Inputs!$B$6-Inputs!$B$7-0.5*Inputs!$B$8^2)*$B$2+Inputs!$B$8*SQRT($B$2)*MC_Shocks!C420)</f>
        <v>580.833485103701</v>
      </c>
      <c r="F423" s="0" t="n">
        <f aca="false">E423*EXP((Inputs!$B$6-Inputs!$B$7-0.5*Inputs!$B$8^2)*$B$2+Inputs!$B$8*SQRT($B$2)*MC_Shocks!D420)</f>
        <v>579.407937629703</v>
      </c>
      <c r="G423" s="0" t="n">
        <f aca="false">F423*EXP((Inputs!$B$6-Inputs!$B$7-0.5*Inputs!$B$8^2)*$B$2+Inputs!$B$8*SQRT($B$2)*MC_Shocks!E420)</f>
        <v>577.632665370383</v>
      </c>
      <c r="H423" s="0" t="n">
        <f aca="false">G423*EXP((Inputs!$B$6-Inputs!$B$7-0.5*Inputs!$B$8^2)*$B$2+Inputs!$B$8*SQRT($B$2)*MC_Shocks!F420)</f>
        <v>579.385373673565</v>
      </c>
      <c r="I423" s="0" t="n">
        <f aca="false">H423*EXP((Inputs!$B$6-Inputs!$B$7-0.5*Inputs!$B$8^2)*$B$2+Inputs!$B$8*SQRT($B$2)*MC_Shocks!G420)</f>
        <v>580.725534547674</v>
      </c>
      <c r="J423" s="0" t="n">
        <f aca="false">I423*EXP((Inputs!$B$6-Inputs!$B$7-0.5*Inputs!$B$8^2)*$B$2+Inputs!$B$8*SQRT($B$2)*MC_Shocks!H420)</f>
        <v>582.491826225897</v>
      </c>
      <c r="K423" s="0" t="n">
        <f aca="false">J423*EXP((Inputs!$B$6-Inputs!$B$7-0.5*Inputs!$B$8^2)*$B$2+Inputs!$B$8*SQRT($B$2)*MC_Shocks!I420)</f>
        <v>582.922114559652</v>
      </c>
      <c r="L423" s="0" t="n">
        <f aca="false">K423*EXP((Inputs!$B$6-Inputs!$B$7-0.5*Inputs!$B$8^2)*$B$2+Inputs!$B$8*SQRT($B$2)*MC_Shocks!J420)</f>
        <v>579.126679244183</v>
      </c>
      <c r="M423" s="0" t="n">
        <f aca="false">L423*EXP((Inputs!$B$6-Inputs!$B$7-0.5*Inputs!$B$8^2)*$B$2+Inputs!$B$8*SQRT($B$2)*MC_Shocks!K420)</f>
        <v>577.639226355144</v>
      </c>
      <c r="N423" s="0" t="n">
        <f aca="false">M423*EXP((Inputs!$B$6-Inputs!$B$7-0.5*Inputs!$B$8^2)*$B$2+Inputs!$B$8*SQRT($B$2)*MC_Shocks!L420)</f>
        <v>575.406328843453</v>
      </c>
      <c r="O423" s="0" t="n">
        <f aca="false">N423*EXP((Inputs!$B$6-Inputs!$B$7-0.5*Inputs!$B$8^2)*$B$2+Inputs!$B$8*SQRT($B$2)*MC_Shocks!M420)</f>
        <v>573.184581428124</v>
      </c>
      <c r="P423" s="0" t="n">
        <f aca="false">O423*EXP((Inputs!$B$6-Inputs!$B$7-0.5*Inputs!$B$8^2)*$B$2+Inputs!$B$8*SQRT($B$2)*MC_Shocks!N420)</f>
        <v>569.230743682613</v>
      </c>
      <c r="Q423" s="0" t="n">
        <f aca="false">P423*EXP((Inputs!$B$6-Inputs!$B$7-0.5*Inputs!$B$8^2)*$B$2+Inputs!$B$8*SQRT($B$2)*MC_Shocks!O420)</f>
        <v>567.984609003069</v>
      </c>
      <c r="R423" s="0" t="n">
        <f aca="false">Q423*EXP((Inputs!$B$6-Inputs!$B$7-0.5*Inputs!$B$8^2)*$B$2+Inputs!$B$8*SQRT($B$2)*MC_Shocks!P420)</f>
        <v>566.4234376106</v>
      </c>
      <c r="S423" s="0" t="n">
        <f aca="false">R423*EXP((Inputs!$B$6-Inputs!$B$7-0.5*Inputs!$B$8^2)*$B$2+Inputs!$B$8*SQRT($B$2)*MC_Shocks!Q420)</f>
        <v>561.159677796325</v>
      </c>
      <c r="T423" s="0" t="n">
        <f aca="false">S423*EXP((Inputs!$B$6-Inputs!$B$7-0.5*Inputs!$B$8^2)*$B$2+Inputs!$B$8*SQRT($B$2)*MC_Shocks!R420)</f>
        <v>564.181273464557</v>
      </c>
      <c r="U423" s="0" t="n">
        <f aca="false">T423*EXP((Inputs!$B$6-Inputs!$B$7-0.5*Inputs!$B$8^2)*$B$2+Inputs!$B$8*SQRT($B$2)*MC_Shocks!S420)</f>
        <v>568.077871435797</v>
      </c>
      <c r="V423" s="0" t="n">
        <f aca="false">U423*EXP((Inputs!$B$6-Inputs!$B$7-0.5*Inputs!$B$8^2)*$B$2+Inputs!$B$8*SQRT($B$2)*MC_Shocks!T420)</f>
        <v>573.50158735939</v>
      </c>
      <c r="W423" s="0" t="n">
        <f aca="false">V423*EXP((Inputs!$B$6-Inputs!$B$7-0.5*Inputs!$B$8^2)*$B$2+Inputs!$B$8*SQRT($B$2)*MC_Shocks!U420)</f>
        <v>572.724030212135</v>
      </c>
      <c r="X423" s="0" t="n">
        <f aca="false">W423*EXP((Inputs!$B$6-Inputs!$B$7-0.5*Inputs!$B$8^2)*$B$2+Inputs!$B$8*SQRT($B$2)*MC_Shocks!V420)</f>
        <v>581.263330763542</v>
      </c>
      <c r="Y423" s="0" t="n">
        <f aca="false">X423*EXP((Inputs!$B$6-Inputs!$B$7-0.5*Inputs!$B$8^2)*$B$2+Inputs!$B$8*SQRT($B$2)*MC_Shocks!W420)</f>
        <v>579.190806731729</v>
      </c>
      <c r="Z423" s="0" t="n">
        <f aca="false">Y423*EXP((Inputs!$B$6-Inputs!$B$7-0.5*Inputs!$B$8^2)*$B$2+Inputs!$B$8*SQRT($B$2)*MC_Shocks!X420)</f>
        <v>579.747417062019</v>
      </c>
      <c r="AA423" s="0" t="n">
        <f aca="false">Z423*EXP((Inputs!$B$6-Inputs!$B$7-0.5*Inputs!$B$8^2)*$B$2+Inputs!$B$8*SQRT($B$2)*MC_Shocks!Y420)</f>
        <v>574.606693881023</v>
      </c>
      <c r="AB423" s="0" t="n">
        <f aca="false">AA423*EXP((Inputs!$B$6-Inputs!$B$7-0.5*Inputs!$B$8^2)*$B$2+Inputs!$B$8*SQRT($B$2)*MC_Shocks!Z420)</f>
        <v>577.732187364706</v>
      </c>
      <c r="AC423" s="0" t="n">
        <f aca="false">AB423*EXP((Inputs!$B$6-Inputs!$B$7-0.5*Inputs!$B$8^2)*$B$2+Inputs!$B$8*SQRT($B$2)*MC_Shocks!AA420)</f>
        <v>578.719359457342</v>
      </c>
      <c r="AD423" s="0" t="n">
        <f aca="false">AC423*EXP((Inputs!$B$6-Inputs!$B$7-0.5*Inputs!$B$8^2)*$B$2+Inputs!$B$8*SQRT($B$2)*MC_Shocks!AB420)</f>
        <v>573.64434360457</v>
      </c>
      <c r="AE423" s="0" t="n">
        <f aca="false">AD423*EXP((Inputs!$B$6-Inputs!$B$7-0.5*Inputs!$B$8^2)*$B$2+Inputs!$B$8*SQRT($B$2)*MC_Shocks!AC420)</f>
        <v>567.438038670491</v>
      </c>
      <c r="AF423" s="0" t="n">
        <f aca="false">AE423*EXP((Inputs!$B$6-Inputs!$B$7-0.5*Inputs!$B$8^2)*$B$2+Inputs!$B$8*SQRT($B$2)*MC_Shocks!AD420)</f>
        <v>570.561811904528</v>
      </c>
      <c r="AG423" s="0" t="n">
        <f aca="false">AF423*EXP((Inputs!$B$6-Inputs!$B$7-0.5*Inputs!$B$8^2)*$B$2+Inputs!$B$8*SQRT($B$2)*MC_Shocks!AE420)</f>
        <v>569.793363325337</v>
      </c>
      <c r="AH423" s="0" t="n">
        <f aca="false">AG423*EXP((Inputs!$B$6-Inputs!$B$7-0.5*Inputs!$B$8^2)*$B$2+Inputs!$B$8*SQRT($B$2)*MC_Shocks!AF420)</f>
        <v>568.517723197527</v>
      </c>
      <c r="AI423" s="0" t="n">
        <f aca="false">AH423*EXP((Inputs!$B$6-Inputs!$B$7-0.5*Inputs!$B$8^2)*$B$2+Inputs!$B$8*SQRT($B$2)*MC_Shocks!AG420)</f>
        <v>566.888501441536</v>
      </c>
      <c r="AJ423" s="0" t="n">
        <f aca="false">AI423*EXP((Inputs!$B$6-Inputs!$B$7-0.5*Inputs!$B$8^2)*$B$2+Inputs!$B$8*SQRT($B$2)*MC_Shocks!AH420)</f>
        <v>568.12414960086</v>
      </c>
      <c r="AK423" s="0" t="n">
        <f aca="false">AJ423*EXP((Inputs!$B$6-Inputs!$B$7-0.5*Inputs!$B$8^2)*$B$2+Inputs!$B$8*SQRT($B$2)*MC_Shocks!AI420)</f>
        <v>562.431377620526</v>
      </c>
      <c r="AL423" s="0" t="n">
        <f aca="false">AK423*EXP((Inputs!$B$6-Inputs!$B$7-0.5*Inputs!$B$8^2)*$B$2+Inputs!$B$8*SQRT($B$2)*MC_Shocks!AJ420)</f>
        <v>570.98012575234</v>
      </c>
      <c r="AM423" s="0" t="n">
        <f aca="false">AL423*EXP((Inputs!$B$6-Inputs!$B$7-0.5*Inputs!$B$8^2)*$B$2+Inputs!$B$8*SQRT($B$2)*MC_Shocks!AK420)</f>
        <v>572.9448936496</v>
      </c>
      <c r="AN423" s="0" t="n">
        <f aca="false">AM423*EXP((Inputs!$B$6-Inputs!$B$7-0.5*Inputs!$B$8^2)*$B$2+Inputs!$B$8*SQRT($B$2)*MC_Shocks!AL420)</f>
        <v>570.966449872652</v>
      </c>
      <c r="AO423" s="0" t="n">
        <f aca="false">AN423*EXP((Inputs!$B$6-Inputs!$B$7-0.5*Inputs!$B$8^2)*$B$2+Inputs!$B$8*SQRT($B$2)*MC_Shocks!AM420)</f>
        <v>568.952887689942</v>
      </c>
      <c r="AP423" s="0" t="n">
        <f aca="false">AO423*EXP((Inputs!$B$6-Inputs!$B$7-0.5*Inputs!$B$8^2)*$B$2+Inputs!$B$8*SQRT($B$2)*MC_Shocks!AN420)</f>
        <v>562.932977281292</v>
      </c>
      <c r="AQ423" s="0" t="n">
        <f aca="false">AP423*EXP((Inputs!$B$6-Inputs!$B$7-0.5*Inputs!$B$8^2)*$B$2+Inputs!$B$8*SQRT($B$2)*MC_Shocks!AO420)</f>
        <v>557.659983338304</v>
      </c>
      <c r="AR423" s="0" t="n">
        <f aca="false">AQ423*EXP((Inputs!$B$6-Inputs!$B$7-0.5*Inputs!$B$8^2)*$B$2+Inputs!$B$8*SQRT($B$2)*MC_Shocks!AP420)</f>
        <v>558.97734582665</v>
      </c>
      <c r="AS423" s="0" t="n">
        <f aca="false">AR423*EXP((Inputs!$B$6-Inputs!$B$7-0.5*Inputs!$B$8^2)*$B$2+Inputs!$B$8*SQRT($B$2)*MC_Shocks!AQ420)</f>
        <v>553.295073461476</v>
      </c>
      <c r="AT423" s="0" t="n">
        <f aca="false">AS423*EXP((Inputs!$B$6-Inputs!$B$7-0.5*Inputs!$B$8^2)*$B$2+Inputs!$B$8*SQRT($B$2)*MC_Shocks!AR420)</f>
        <v>556.490577553993</v>
      </c>
      <c r="AU423" s="0" t="n">
        <f aca="false">AT423*EXP((Inputs!$B$6-Inputs!$B$7-0.5*Inputs!$B$8^2)*$B$2+Inputs!$B$8*SQRT($B$2)*MC_Shocks!AS420)</f>
        <v>552.448310513496</v>
      </c>
      <c r="AV423" s="0" t="n">
        <f aca="false">AU423*EXP((Inputs!$B$6-Inputs!$B$7-0.5*Inputs!$B$8^2)*$B$2+Inputs!$B$8*SQRT($B$2)*MC_Shocks!AT420)</f>
        <v>544.621684597393</v>
      </c>
      <c r="AW423" s="0" t="n">
        <f aca="false">AV423*EXP((Inputs!$B$6-Inputs!$B$7-0.5*Inputs!$B$8^2)*$B$2+Inputs!$B$8*SQRT($B$2)*MC_Shocks!AU420)</f>
        <v>539.448661328213</v>
      </c>
      <c r="AX423" s="0" t="n">
        <f aca="false">AW423*EXP((Inputs!$B$6-Inputs!$B$7-0.5*Inputs!$B$8^2)*$B$2+Inputs!$B$8*SQRT($B$2)*MC_Shocks!AV420)</f>
        <v>539.04705940952</v>
      </c>
      <c r="AY423" s="0" t="n">
        <f aca="false">AX423*EXP((Inputs!$B$6-Inputs!$B$7-0.5*Inputs!$B$8^2)*$B$2+Inputs!$B$8*SQRT($B$2)*MC_Shocks!AW420)</f>
        <v>540.518677042199</v>
      </c>
      <c r="AZ423" s="0" t="n">
        <f aca="false">AY423*EXP((Inputs!$B$6-Inputs!$B$7-0.5*Inputs!$B$8^2)*$B$2+Inputs!$B$8*SQRT($B$2)*MC_Shocks!AX420)</f>
        <v>547.164656463952</v>
      </c>
      <c r="BA423" s="0" t="n">
        <f aca="false">AZ423*EXP((Inputs!$B$6-Inputs!$B$7-0.5*Inputs!$B$8^2)*$B$2+Inputs!$B$8*SQRT($B$2)*MC_Shocks!AY420)</f>
        <v>545.869864162714</v>
      </c>
      <c r="BB423" s="0" t="n">
        <f aca="false">BA423*EXP((Inputs!$B$6-Inputs!$B$7-0.5*Inputs!$B$8^2)*$B$2+Inputs!$B$8*SQRT($B$2)*MC_Shocks!AZ420)</f>
        <v>550.772537206373</v>
      </c>
      <c r="BC423" s="0" t="n">
        <f aca="false">BB423*EXP((Inputs!$B$6-Inputs!$B$7-0.5*Inputs!$B$8^2)*$B$2+Inputs!$B$8*SQRT($B$2)*MC_Shocks!BA420)</f>
        <v>554.301154836477</v>
      </c>
      <c r="BD423" s="0" t="n">
        <f aca="false">BC423*EXP((Inputs!$B$6-Inputs!$B$7-0.5*Inputs!$B$8^2)*$B$2+Inputs!$B$8*SQRT($B$2)*MC_Shocks!BB420)</f>
        <v>559.614753901772</v>
      </c>
      <c r="BE423" s="0" t="n">
        <f aca="false">BD423*EXP((Inputs!$B$6-Inputs!$B$7-0.5*Inputs!$B$8^2)*$B$2+Inputs!$B$8*SQRT($B$2)*MC_Shocks!BC420)</f>
        <v>561.715340302475</v>
      </c>
      <c r="BF423" s="0" t="n">
        <f aca="false">BE423*EXP((Inputs!$B$6-Inputs!$B$7-0.5*Inputs!$B$8^2)*$B$2+Inputs!$B$8*SQRT($B$2)*MC_Shocks!BD420)</f>
        <v>561.892987266184</v>
      </c>
      <c r="BG423" s="0" t="n">
        <f aca="false">BF423*EXP((Inputs!$B$6-Inputs!$B$7-0.5*Inputs!$B$8^2)*$B$2+Inputs!$B$8*SQRT($B$2)*MC_Shocks!BE420)</f>
        <v>560.727569419547</v>
      </c>
      <c r="BH423" s="0" t="n">
        <f aca="false">BG423*EXP((Inputs!$B$6-Inputs!$B$7-0.5*Inputs!$B$8^2)*$B$2+Inputs!$B$8*SQRT($B$2)*MC_Shocks!BF420)</f>
        <v>563.45828085458</v>
      </c>
      <c r="BI423" s="0" t="n">
        <f aca="false">BH423*EXP((Inputs!$B$6-Inputs!$B$7-0.5*Inputs!$B$8^2)*$B$2+Inputs!$B$8*SQRT($B$2)*MC_Shocks!BG420)</f>
        <v>558.751615268189</v>
      </c>
      <c r="BJ423" s="0" t="n">
        <f aca="false">BI423*EXP((Inputs!$B$6-Inputs!$B$7-0.5*Inputs!$B$8^2)*$B$2+Inputs!$B$8*SQRT($B$2)*MC_Shocks!BH420)</f>
        <v>559.728054428688</v>
      </c>
      <c r="BK423" s="0" t="n">
        <f aca="false">BJ423*EXP((Inputs!$B$6-Inputs!$B$7-0.5*Inputs!$B$8^2)*$B$2+Inputs!$B$8*SQRT($B$2)*MC_Shocks!BI420)</f>
        <v>563.289861721807</v>
      </c>
      <c r="BL423" s="0" t="n">
        <f aca="false">BK423*EXP((Inputs!$B$6-Inputs!$B$7-0.5*Inputs!$B$8^2)*$B$2+Inputs!$B$8*SQRT($B$2)*MC_Shocks!BJ420)</f>
        <v>562.332610084181</v>
      </c>
      <c r="BM423" s="0" t="n">
        <f aca="false">BL423*EXP((Inputs!$B$6-Inputs!$B$7-0.5*Inputs!$B$8^2)*$B$2+Inputs!$B$8*SQRT($B$2)*MC_Shocks!BK420)</f>
        <v>553.693368703667</v>
      </c>
      <c r="BN423" s="0" t="n">
        <f aca="false">AVERAGE(C423:BM423)</f>
        <v>566.453780732935</v>
      </c>
      <c r="BO423" s="0" t="n">
        <f aca="false">MAX(B423:BM423)</f>
        <v>584.597495466641</v>
      </c>
      <c r="BP423" s="0" t="n">
        <f aca="false">MAX(BM423-Inputs!$B$4,0)</f>
        <v>0</v>
      </c>
      <c r="BQ423" s="0" t="n">
        <f aca="false">MAX(Inputs!$B$4-BM423,0)</f>
        <v>21.3066312963326</v>
      </c>
      <c r="BR423" s="0" t="n">
        <f aca="false">MAX(BN423-Inputs!$B$4,0)</f>
        <v>0</v>
      </c>
      <c r="BS423" s="0" t="n">
        <f aca="false">IF(BO423&gt;=Inputs!$B$9,0,MAX(BM423-Inputs!$B$4,0))</f>
        <v>0</v>
      </c>
    </row>
    <row r="424" customFormat="false" ht="15" hidden="false" customHeight="false" outlineLevel="0" collapsed="false">
      <c r="A424" s="0" t="n">
        <v>420</v>
      </c>
      <c r="B424" s="0" t="n">
        <f aca="false">Inputs!$B$3</f>
        <v>574.788024902344</v>
      </c>
      <c r="C424" s="0" t="n">
        <f aca="false">B424*EXP((Inputs!$B$6-Inputs!$B$7-0.5*Inputs!$B$8^2)*$B$2+Inputs!$B$8*SQRT($B$2)*MC_Shocks!A421)</f>
        <v>573.315876381341</v>
      </c>
      <c r="D424" s="0" t="n">
        <f aca="false">C424*EXP((Inputs!$B$6-Inputs!$B$7-0.5*Inputs!$B$8^2)*$B$2+Inputs!$B$8*SQRT($B$2)*MC_Shocks!B421)</f>
        <v>575.022792851399</v>
      </c>
      <c r="E424" s="0" t="n">
        <f aca="false">D424*EXP((Inputs!$B$6-Inputs!$B$7-0.5*Inputs!$B$8^2)*$B$2+Inputs!$B$8*SQRT($B$2)*MC_Shocks!C421)</f>
        <v>582.087801948438</v>
      </c>
      <c r="F424" s="0" t="n">
        <f aca="false">E424*EXP((Inputs!$B$6-Inputs!$B$7-0.5*Inputs!$B$8^2)*$B$2+Inputs!$B$8*SQRT($B$2)*MC_Shocks!D421)</f>
        <v>583.156865329487</v>
      </c>
      <c r="G424" s="0" t="n">
        <f aca="false">F424*EXP((Inputs!$B$6-Inputs!$B$7-0.5*Inputs!$B$8^2)*$B$2+Inputs!$B$8*SQRT($B$2)*MC_Shocks!E421)</f>
        <v>582.125970209732</v>
      </c>
      <c r="H424" s="0" t="n">
        <f aca="false">G424*EXP((Inputs!$B$6-Inputs!$B$7-0.5*Inputs!$B$8^2)*$B$2+Inputs!$B$8*SQRT($B$2)*MC_Shocks!F421)</f>
        <v>583.973648730492</v>
      </c>
      <c r="I424" s="0" t="n">
        <f aca="false">H424*EXP((Inputs!$B$6-Inputs!$B$7-0.5*Inputs!$B$8^2)*$B$2+Inputs!$B$8*SQRT($B$2)*MC_Shocks!G421)</f>
        <v>591.795785734196</v>
      </c>
      <c r="J424" s="0" t="n">
        <f aca="false">I424*EXP((Inputs!$B$6-Inputs!$B$7-0.5*Inputs!$B$8^2)*$B$2+Inputs!$B$8*SQRT($B$2)*MC_Shocks!H421)</f>
        <v>595.858634565719</v>
      </c>
      <c r="K424" s="0" t="n">
        <f aca="false">J424*EXP((Inputs!$B$6-Inputs!$B$7-0.5*Inputs!$B$8^2)*$B$2+Inputs!$B$8*SQRT($B$2)*MC_Shocks!I421)</f>
        <v>589.078221928069</v>
      </c>
      <c r="L424" s="0" t="n">
        <f aca="false">K424*EXP((Inputs!$B$6-Inputs!$B$7-0.5*Inputs!$B$8^2)*$B$2+Inputs!$B$8*SQRT($B$2)*MC_Shocks!J421)</f>
        <v>582.469855084035</v>
      </c>
      <c r="M424" s="0" t="n">
        <f aca="false">L424*EXP((Inputs!$B$6-Inputs!$B$7-0.5*Inputs!$B$8^2)*$B$2+Inputs!$B$8*SQRT($B$2)*MC_Shocks!K421)</f>
        <v>586.636533575517</v>
      </c>
      <c r="N424" s="0" t="n">
        <f aca="false">M424*EXP((Inputs!$B$6-Inputs!$B$7-0.5*Inputs!$B$8^2)*$B$2+Inputs!$B$8*SQRT($B$2)*MC_Shocks!L421)</f>
        <v>583.56906566975</v>
      </c>
      <c r="O424" s="0" t="n">
        <f aca="false">N424*EXP((Inputs!$B$6-Inputs!$B$7-0.5*Inputs!$B$8^2)*$B$2+Inputs!$B$8*SQRT($B$2)*MC_Shocks!M421)</f>
        <v>589.106338925492</v>
      </c>
      <c r="P424" s="0" t="n">
        <f aca="false">O424*EXP((Inputs!$B$6-Inputs!$B$7-0.5*Inputs!$B$8^2)*$B$2+Inputs!$B$8*SQRT($B$2)*MC_Shocks!N421)</f>
        <v>582.634843869421</v>
      </c>
      <c r="Q424" s="0" t="n">
        <f aca="false">P424*EXP((Inputs!$B$6-Inputs!$B$7-0.5*Inputs!$B$8^2)*$B$2+Inputs!$B$8*SQRT($B$2)*MC_Shocks!O421)</f>
        <v>581.557315240996</v>
      </c>
      <c r="R424" s="0" t="n">
        <f aca="false">Q424*EXP((Inputs!$B$6-Inputs!$B$7-0.5*Inputs!$B$8^2)*$B$2+Inputs!$B$8*SQRT($B$2)*MC_Shocks!P421)</f>
        <v>577.247080335313</v>
      </c>
      <c r="S424" s="0" t="n">
        <f aca="false">R424*EXP((Inputs!$B$6-Inputs!$B$7-0.5*Inputs!$B$8^2)*$B$2+Inputs!$B$8*SQRT($B$2)*MC_Shocks!Q421)</f>
        <v>585.209841688249</v>
      </c>
      <c r="T424" s="0" t="n">
        <f aca="false">S424*EXP((Inputs!$B$6-Inputs!$B$7-0.5*Inputs!$B$8^2)*$B$2+Inputs!$B$8*SQRT($B$2)*MC_Shocks!R421)</f>
        <v>582.127296125618</v>
      </c>
      <c r="U424" s="0" t="n">
        <f aca="false">T424*EXP((Inputs!$B$6-Inputs!$B$7-0.5*Inputs!$B$8^2)*$B$2+Inputs!$B$8*SQRT($B$2)*MC_Shocks!S421)</f>
        <v>582.217652648874</v>
      </c>
      <c r="V424" s="0" t="n">
        <f aca="false">U424*EXP((Inputs!$B$6-Inputs!$B$7-0.5*Inputs!$B$8^2)*$B$2+Inputs!$B$8*SQRT($B$2)*MC_Shocks!T421)</f>
        <v>578.350657781815</v>
      </c>
      <c r="W424" s="0" t="n">
        <f aca="false">V424*EXP((Inputs!$B$6-Inputs!$B$7-0.5*Inputs!$B$8^2)*$B$2+Inputs!$B$8*SQRT($B$2)*MC_Shocks!U421)</f>
        <v>574.222571422597</v>
      </c>
      <c r="X424" s="0" t="n">
        <f aca="false">W424*EXP((Inputs!$B$6-Inputs!$B$7-0.5*Inputs!$B$8^2)*$B$2+Inputs!$B$8*SQRT($B$2)*MC_Shocks!V421)</f>
        <v>573.977120973906</v>
      </c>
      <c r="Y424" s="0" t="n">
        <f aca="false">X424*EXP((Inputs!$B$6-Inputs!$B$7-0.5*Inputs!$B$8^2)*$B$2+Inputs!$B$8*SQRT($B$2)*MC_Shocks!W421)</f>
        <v>576.773834882248</v>
      </c>
      <c r="Z424" s="0" t="n">
        <f aca="false">Y424*EXP((Inputs!$B$6-Inputs!$B$7-0.5*Inputs!$B$8^2)*$B$2+Inputs!$B$8*SQRT($B$2)*MC_Shocks!X421)</f>
        <v>573.271399237909</v>
      </c>
      <c r="AA424" s="0" t="n">
        <f aca="false">Z424*EXP((Inputs!$B$6-Inputs!$B$7-0.5*Inputs!$B$8^2)*$B$2+Inputs!$B$8*SQRT($B$2)*MC_Shocks!Y421)</f>
        <v>573.599135267852</v>
      </c>
      <c r="AB424" s="0" t="n">
        <f aca="false">AA424*EXP((Inputs!$B$6-Inputs!$B$7-0.5*Inputs!$B$8^2)*$B$2+Inputs!$B$8*SQRT($B$2)*MC_Shocks!Z421)</f>
        <v>577.638868502737</v>
      </c>
      <c r="AC424" s="0" t="n">
        <f aca="false">AB424*EXP((Inputs!$B$6-Inputs!$B$7-0.5*Inputs!$B$8^2)*$B$2+Inputs!$B$8*SQRT($B$2)*MC_Shocks!AA421)</f>
        <v>581.925677620136</v>
      </c>
      <c r="AD424" s="0" t="n">
        <f aca="false">AC424*EXP((Inputs!$B$6-Inputs!$B$7-0.5*Inputs!$B$8^2)*$B$2+Inputs!$B$8*SQRT($B$2)*MC_Shocks!AB421)</f>
        <v>588.840502514169</v>
      </c>
      <c r="AE424" s="0" t="n">
        <f aca="false">AD424*EXP((Inputs!$B$6-Inputs!$B$7-0.5*Inputs!$B$8^2)*$B$2+Inputs!$B$8*SQRT($B$2)*MC_Shocks!AC421)</f>
        <v>591.28480262225</v>
      </c>
      <c r="AF424" s="0" t="n">
        <f aca="false">AE424*EXP((Inputs!$B$6-Inputs!$B$7-0.5*Inputs!$B$8^2)*$B$2+Inputs!$B$8*SQRT($B$2)*MC_Shocks!AD421)</f>
        <v>586.190320348838</v>
      </c>
      <c r="AG424" s="0" t="n">
        <f aca="false">AF424*EXP((Inputs!$B$6-Inputs!$B$7-0.5*Inputs!$B$8^2)*$B$2+Inputs!$B$8*SQRT($B$2)*MC_Shocks!AE421)</f>
        <v>585.419173449415</v>
      </c>
      <c r="AH424" s="0" t="n">
        <f aca="false">AG424*EXP((Inputs!$B$6-Inputs!$B$7-0.5*Inputs!$B$8^2)*$B$2+Inputs!$B$8*SQRT($B$2)*MC_Shocks!AF421)</f>
        <v>587.940105143516</v>
      </c>
      <c r="AI424" s="0" t="n">
        <f aca="false">AH424*EXP((Inputs!$B$6-Inputs!$B$7-0.5*Inputs!$B$8^2)*$B$2+Inputs!$B$8*SQRT($B$2)*MC_Shocks!AG421)</f>
        <v>584.253239239066</v>
      </c>
      <c r="AJ424" s="0" t="n">
        <f aca="false">AI424*EXP((Inputs!$B$6-Inputs!$B$7-0.5*Inputs!$B$8^2)*$B$2+Inputs!$B$8*SQRT($B$2)*MC_Shocks!AH421)</f>
        <v>588.179897918022</v>
      </c>
      <c r="AK424" s="0" t="n">
        <f aca="false">AJ424*EXP((Inputs!$B$6-Inputs!$B$7-0.5*Inputs!$B$8^2)*$B$2+Inputs!$B$8*SQRT($B$2)*MC_Shocks!AI421)</f>
        <v>587.790603311041</v>
      </c>
      <c r="AL424" s="0" t="n">
        <f aca="false">AK424*EXP((Inputs!$B$6-Inputs!$B$7-0.5*Inputs!$B$8^2)*$B$2+Inputs!$B$8*SQRT($B$2)*MC_Shocks!AJ421)</f>
        <v>588.684329059009</v>
      </c>
      <c r="AM424" s="0" t="n">
        <f aca="false">AL424*EXP((Inputs!$B$6-Inputs!$B$7-0.5*Inputs!$B$8^2)*$B$2+Inputs!$B$8*SQRT($B$2)*MC_Shocks!AK421)</f>
        <v>585.112192545814</v>
      </c>
      <c r="AN424" s="0" t="n">
        <f aca="false">AM424*EXP((Inputs!$B$6-Inputs!$B$7-0.5*Inputs!$B$8^2)*$B$2+Inputs!$B$8*SQRT($B$2)*MC_Shocks!AL421)</f>
        <v>592.535051443602</v>
      </c>
      <c r="AO424" s="0" t="n">
        <f aca="false">AN424*EXP((Inputs!$B$6-Inputs!$B$7-0.5*Inputs!$B$8^2)*$B$2+Inputs!$B$8*SQRT($B$2)*MC_Shocks!AM421)</f>
        <v>596.601235555682</v>
      </c>
      <c r="AP424" s="0" t="n">
        <f aca="false">AO424*EXP((Inputs!$B$6-Inputs!$B$7-0.5*Inputs!$B$8^2)*$B$2+Inputs!$B$8*SQRT($B$2)*MC_Shocks!AN421)</f>
        <v>604.462364775221</v>
      </c>
      <c r="AQ424" s="0" t="n">
        <f aca="false">AP424*EXP((Inputs!$B$6-Inputs!$B$7-0.5*Inputs!$B$8^2)*$B$2+Inputs!$B$8*SQRT($B$2)*MC_Shocks!AO421)</f>
        <v>605.765597272572</v>
      </c>
      <c r="AR424" s="0" t="n">
        <f aca="false">AQ424*EXP((Inputs!$B$6-Inputs!$B$7-0.5*Inputs!$B$8^2)*$B$2+Inputs!$B$8*SQRT($B$2)*MC_Shocks!AP421)</f>
        <v>600.028544744863</v>
      </c>
      <c r="AS424" s="0" t="n">
        <f aca="false">AR424*EXP((Inputs!$B$6-Inputs!$B$7-0.5*Inputs!$B$8^2)*$B$2+Inputs!$B$8*SQRT($B$2)*MC_Shocks!AQ421)</f>
        <v>602.496134373875</v>
      </c>
      <c r="AT424" s="0" t="n">
        <f aca="false">AS424*EXP((Inputs!$B$6-Inputs!$B$7-0.5*Inputs!$B$8^2)*$B$2+Inputs!$B$8*SQRT($B$2)*MC_Shocks!AR421)</f>
        <v>604.999004659405</v>
      </c>
      <c r="AU424" s="0" t="n">
        <f aca="false">AT424*EXP((Inputs!$B$6-Inputs!$B$7-0.5*Inputs!$B$8^2)*$B$2+Inputs!$B$8*SQRT($B$2)*MC_Shocks!AS421)</f>
        <v>600.886331706162</v>
      </c>
      <c r="AV424" s="0" t="n">
        <f aca="false">AU424*EXP((Inputs!$B$6-Inputs!$B$7-0.5*Inputs!$B$8^2)*$B$2+Inputs!$B$8*SQRT($B$2)*MC_Shocks!AT421)</f>
        <v>595.870493383636</v>
      </c>
      <c r="AW424" s="0" t="n">
        <f aca="false">AV424*EXP((Inputs!$B$6-Inputs!$B$7-0.5*Inputs!$B$8^2)*$B$2+Inputs!$B$8*SQRT($B$2)*MC_Shocks!AU421)</f>
        <v>596.345566741738</v>
      </c>
      <c r="AX424" s="0" t="n">
        <f aca="false">AW424*EXP((Inputs!$B$6-Inputs!$B$7-0.5*Inputs!$B$8^2)*$B$2+Inputs!$B$8*SQRT($B$2)*MC_Shocks!AV421)</f>
        <v>593.17105862135</v>
      </c>
      <c r="AY424" s="0" t="n">
        <f aca="false">AX424*EXP((Inputs!$B$6-Inputs!$B$7-0.5*Inputs!$B$8^2)*$B$2+Inputs!$B$8*SQRT($B$2)*MC_Shocks!AW421)</f>
        <v>598.316923858658</v>
      </c>
      <c r="AZ424" s="0" t="n">
        <f aca="false">AY424*EXP((Inputs!$B$6-Inputs!$B$7-0.5*Inputs!$B$8^2)*$B$2+Inputs!$B$8*SQRT($B$2)*MC_Shocks!AX421)</f>
        <v>591.867917502737</v>
      </c>
      <c r="BA424" s="0" t="n">
        <f aca="false">AZ424*EXP((Inputs!$B$6-Inputs!$B$7-0.5*Inputs!$B$8^2)*$B$2+Inputs!$B$8*SQRT($B$2)*MC_Shocks!AY421)</f>
        <v>581.919558294947</v>
      </c>
      <c r="BB424" s="0" t="n">
        <f aca="false">BA424*EXP((Inputs!$B$6-Inputs!$B$7-0.5*Inputs!$B$8^2)*$B$2+Inputs!$B$8*SQRT($B$2)*MC_Shocks!AZ421)</f>
        <v>579.573081060113</v>
      </c>
      <c r="BC424" s="0" t="n">
        <f aca="false">BB424*EXP((Inputs!$B$6-Inputs!$B$7-0.5*Inputs!$B$8^2)*$B$2+Inputs!$B$8*SQRT($B$2)*MC_Shocks!BA421)</f>
        <v>589.291527499083</v>
      </c>
      <c r="BD424" s="0" t="n">
        <f aca="false">BC424*EXP((Inputs!$B$6-Inputs!$B$7-0.5*Inputs!$B$8^2)*$B$2+Inputs!$B$8*SQRT($B$2)*MC_Shocks!BB421)</f>
        <v>591.962779900379</v>
      </c>
      <c r="BE424" s="0" t="n">
        <f aca="false">BD424*EXP((Inputs!$B$6-Inputs!$B$7-0.5*Inputs!$B$8^2)*$B$2+Inputs!$B$8*SQRT($B$2)*MC_Shocks!BC421)</f>
        <v>589.147495710775</v>
      </c>
      <c r="BF424" s="0" t="n">
        <f aca="false">BE424*EXP((Inputs!$B$6-Inputs!$B$7-0.5*Inputs!$B$8^2)*$B$2+Inputs!$B$8*SQRT($B$2)*MC_Shocks!BD421)</f>
        <v>591.176432707982</v>
      </c>
      <c r="BG424" s="0" t="n">
        <f aca="false">BF424*EXP((Inputs!$B$6-Inputs!$B$7-0.5*Inputs!$B$8^2)*$B$2+Inputs!$B$8*SQRT($B$2)*MC_Shocks!BE421)</f>
        <v>585.295314857683</v>
      </c>
      <c r="BH424" s="0" t="n">
        <f aca="false">BG424*EXP((Inputs!$B$6-Inputs!$B$7-0.5*Inputs!$B$8^2)*$B$2+Inputs!$B$8*SQRT($B$2)*MC_Shocks!BF421)</f>
        <v>582.625743414404</v>
      </c>
      <c r="BI424" s="0" t="n">
        <f aca="false">BH424*EXP((Inputs!$B$6-Inputs!$B$7-0.5*Inputs!$B$8^2)*$B$2+Inputs!$B$8*SQRT($B$2)*MC_Shocks!BG421)</f>
        <v>585.955472364374</v>
      </c>
      <c r="BJ424" s="0" t="n">
        <f aca="false">BI424*EXP((Inputs!$B$6-Inputs!$B$7-0.5*Inputs!$B$8^2)*$B$2+Inputs!$B$8*SQRT($B$2)*MC_Shocks!BH421)</f>
        <v>585.860773341799</v>
      </c>
      <c r="BK424" s="0" t="n">
        <f aca="false">BJ424*EXP((Inputs!$B$6-Inputs!$B$7-0.5*Inputs!$B$8^2)*$B$2+Inputs!$B$8*SQRT($B$2)*MC_Shocks!BI421)</f>
        <v>590.085383941075</v>
      </c>
      <c r="BL424" s="0" t="n">
        <f aca="false">BK424*EXP((Inputs!$B$6-Inputs!$B$7-0.5*Inputs!$B$8^2)*$B$2+Inputs!$B$8*SQRT($B$2)*MC_Shocks!BJ421)</f>
        <v>590.996450464153</v>
      </c>
      <c r="BM424" s="0" t="n">
        <f aca="false">BL424*EXP((Inputs!$B$6-Inputs!$B$7-0.5*Inputs!$B$8^2)*$B$2+Inputs!$B$8*SQRT($B$2)*MC_Shocks!BK421)</f>
        <v>593.658302577414</v>
      </c>
      <c r="BN424" s="0" t="n">
        <f aca="false">AVERAGE(C424:BM424)</f>
        <v>587.199053864383</v>
      </c>
      <c r="BO424" s="0" t="n">
        <f aca="false">MAX(B424:BM424)</f>
        <v>605.765597272572</v>
      </c>
      <c r="BP424" s="0" t="n">
        <f aca="false">MAX(BM424-Inputs!$B$4,0)</f>
        <v>18.6583025774139</v>
      </c>
      <c r="BQ424" s="0" t="n">
        <f aca="false">MAX(Inputs!$B$4-BM424,0)</f>
        <v>0</v>
      </c>
      <c r="BR424" s="0" t="n">
        <f aca="false">MAX(BN424-Inputs!$B$4,0)</f>
        <v>12.1990538643834</v>
      </c>
      <c r="BS424" s="0" t="n">
        <f aca="false">IF(BO424&gt;=Inputs!$B$9,0,MAX(BM424-Inputs!$B$4,0))</f>
        <v>0</v>
      </c>
    </row>
    <row r="425" customFormat="false" ht="15" hidden="false" customHeight="false" outlineLevel="0" collapsed="false">
      <c r="A425" s="0" t="n">
        <v>421</v>
      </c>
      <c r="B425" s="0" t="n">
        <f aca="false">Inputs!$B$3</f>
        <v>574.788024902344</v>
      </c>
      <c r="C425" s="0" t="n">
        <f aca="false">B425*EXP((Inputs!$B$6-Inputs!$B$7-0.5*Inputs!$B$8^2)*$B$2+Inputs!$B$8*SQRT($B$2)*MC_Shocks!A422)</f>
        <v>569.509981024857</v>
      </c>
      <c r="D425" s="0" t="n">
        <f aca="false">C425*EXP((Inputs!$B$6-Inputs!$B$7-0.5*Inputs!$B$8^2)*$B$2+Inputs!$B$8*SQRT($B$2)*MC_Shocks!B422)</f>
        <v>560.082668587002</v>
      </c>
      <c r="E425" s="0" t="n">
        <f aca="false">D425*EXP((Inputs!$B$6-Inputs!$B$7-0.5*Inputs!$B$8^2)*$B$2+Inputs!$B$8*SQRT($B$2)*MC_Shocks!C422)</f>
        <v>566.531273794759</v>
      </c>
      <c r="F425" s="0" t="n">
        <f aca="false">E425*EXP((Inputs!$B$6-Inputs!$B$7-0.5*Inputs!$B$8^2)*$B$2+Inputs!$B$8*SQRT($B$2)*MC_Shocks!D422)</f>
        <v>575.295264054313</v>
      </c>
      <c r="G425" s="0" t="n">
        <f aca="false">F425*EXP((Inputs!$B$6-Inputs!$B$7-0.5*Inputs!$B$8^2)*$B$2+Inputs!$B$8*SQRT($B$2)*MC_Shocks!E422)</f>
        <v>576.469644019129</v>
      </c>
      <c r="H425" s="0" t="n">
        <f aca="false">G425*EXP((Inputs!$B$6-Inputs!$B$7-0.5*Inputs!$B$8^2)*$B$2+Inputs!$B$8*SQRT($B$2)*MC_Shocks!F422)</f>
        <v>583.510556285065</v>
      </c>
      <c r="I425" s="0" t="n">
        <f aca="false">H425*EXP((Inputs!$B$6-Inputs!$B$7-0.5*Inputs!$B$8^2)*$B$2+Inputs!$B$8*SQRT($B$2)*MC_Shocks!G422)</f>
        <v>583.351707164531</v>
      </c>
      <c r="J425" s="0" t="n">
        <f aca="false">I425*EXP((Inputs!$B$6-Inputs!$B$7-0.5*Inputs!$B$8^2)*$B$2+Inputs!$B$8*SQRT($B$2)*MC_Shocks!H422)</f>
        <v>579.950829079476</v>
      </c>
      <c r="K425" s="0" t="n">
        <f aca="false">J425*EXP((Inputs!$B$6-Inputs!$B$7-0.5*Inputs!$B$8^2)*$B$2+Inputs!$B$8*SQRT($B$2)*MC_Shocks!I422)</f>
        <v>573.171332054824</v>
      </c>
      <c r="L425" s="0" t="n">
        <f aca="false">K425*EXP((Inputs!$B$6-Inputs!$B$7-0.5*Inputs!$B$8^2)*$B$2+Inputs!$B$8*SQRT($B$2)*MC_Shocks!J422)</f>
        <v>572.310315209212</v>
      </c>
      <c r="M425" s="0" t="n">
        <f aca="false">L425*EXP((Inputs!$B$6-Inputs!$B$7-0.5*Inputs!$B$8^2)*$B$2+Inputs!$B$8*SQRT($B$2)*MC_Shocks!K422)</f>
        <v>573.242004491892</v>
      </c>
      <c r="N425" s="0" t="n">
        <f aca="false">M425*EXP((Inputs!$B$6-Inputs!$B$7-0.5*Inputs!$B$8^2)*$B$2+Inputs!$B$8*SQRT($B$2)*MC_Shocks!L422)</f>
        <v>582.364623269037</v>
      </c>
      <c r="O425" s="0" t="n">
        <f aca="false">N425*EXP((Inputs!$B$6-Inputs!$B$7-0.5*Inputs!$B$8^2)*$B$2+Inputs!$B$8*SQRT($B$2)*MC_Shocks!M422)</f>
        <v>582.298588000026</v>
      </c>
      <c r="P425" s="0" t="n">
        <f aca="false">O425*EXP((Inputs!$B$6-Inputs!$B$7-0.5*Inputs!$B$8^2)*$B$2+Inputs!$B$8*SQRT($B$2)*MC_Shocks!N422)</f>
        <v>582.024278578932</v>
      </c>
      <c r="Q425" s="0" t="n">
        <f aca="false">P425*EXP((Inputs!$B$6-Inputs!$B$7-0.5*Inputs!$B$8^2)*$B$2+Inputs!$B$8*SQRT($B$2)*MC_Shocks!O422)</f>
        <v>579.136192935821</v>
      </c>
      <c r="R425" s="0" t="n">
        <f aca="false">Q425*EXP((Inputs!$B$6-Inputs!$B$7-0.5*Inputs!$B$8^2)*$B$2+Inputs!$B$8*SQRT($B$2)*MC_Shocks!P422)</f>
        <v>582.45527830687</v>
      </c>
      <c r="S425" s="0" t="n">
        <f aca="false">R425*EXP((Inputs!$B$6-Inputs!$B$7-0.5*Inputs!$B$8^2)*$B$2+Inputs!$B$8*SQRT($B$2)*MC_Shocks!Q422)</f>
        <v>584.524087250142</v>
      </c>
      <c r="T425" s="0" t="n">
        <f aca="false">S425*EXP((Inputs!$B$6-Inputs!$B$7-0.5*Inputs!$B$8^2)*$B$2+Inputs!$B$8*SQRT($B$2)*MC_Shocks!R422)</f>
        <v>591.473719405053</v>
      </c>
      <c r="U425" s="0" t="n">
        <f aca="false">T425*EXP((Inputs!$B$6-Inputs!$B$7-0.5*Inputs!$B$8^2)*$B$2+Inputs!$B$8*SQRT($B$2)*MC_Shocks!S422)</f>
        <v>602.379904073646</v>
      </c>
      <c r="V425" s="0" t="n">
        <f aca="false">U425*EXP((Inputs!$B$6-Inputs!$B$7-0.5*Inputs!$B$8^2)*$B$2+Inputs!$B$8*SQRT($B$2)*MC_Shocks!T422)</f>
        <v>607.757715341741</v>
      </c>
      <c r="W425" s="0" t="n">
        <f aca="false">V425*EXP((Inputs!$B$6-Inputs!$B$7-0.5*Inputs!$B$8^2)*$B$2+Inputs!$B$8*SQRT($B$2)*MC_Shocks!U422)</f>
        <v>615.434159514122</v>
      </c>
      <c r="X425" s="0" t="n">
        <f aca="false">W425*EXP((Inputs!$B$6-Inputs!$B$7-0.5*Inputs!$B$8^2)*$B$2+Inputs!$B$8*SQRT($B$2)*MC_Shocks!V422)</f>
        <v>613.850351587461</v>
      </c>
      <c r="Y425" s="0" t="n">
        <f aca="false">X425*EXP((Inputs!$B$6-Inputs!$B$7-0.5*Inputs!$B$8^2)*$B$2+Inputs!$B$8*SQRT($B$2)*MC_Shocks!W422)</f>
        <v>616.436820464772</v>
      </c>
      <c r="Z425" s="0" t="n">
        <f aca="false">Y425*EXP((Inputs!$B$6-Inputs!$B$7-0.5*Inputs!$B$8^2)*$B$2+Inputs!$B$8*SQRT($B$2)*MC_Shocks!X422)</f>
        <v>619.132916996256</v>
      </c>
      <c r="AA425" s="0" t="n">
        <f aca="false">Z425*EXP((Inputs!$B$6-Inputs!$B$7-0.5*Inputs!$B$8^2)*$B$2+Inputs!$B$8*SQRT($B$2)*MC_Shocks!Y422)</f>
        <v>624.04570833432</v>
      </c>
      <c r="AB425" s="0" t="n">
        <f aca="false">AA425*EXP((Inputs!$B$6-Inputs!$B$7-0.5*Inputs!$B$8^2)*$B$2+Inputs!$B$8*SQRT($B$2)*MC_Shocks!Z422)</f>
        <v>640.315971111332</v>
      </c>
      <c r="AC425" s="0" t="n">
        <f aca="false">AB425*EXP((Inputs!$B$6-Inputs!$B$7-0.5*Inputs!$B$8^2)*$B$2+Inputs!$B$8*SQRT($B$2)*MC_Shocks!AA422)</f>
        <v>632.759692131597</v>
      </c>
      <c r="AD425" s="0" t="n">
        <f aca="false">AC425*EXP((Inputs!$B$6-Inputs!$B$7-0.5*Inputs!$B$8^2)*$B$2+Inputs!$B$8*SQRT($B$2)*MC_Shocks!AB422)</f>
        <v>637.860847076542</v>
      </c>
      <c r="AE425" s="0" t="n">
        <f aca="false">AD425*EXP((Inputs!$B$6-Inputs!$B$7-0.5*Inputs!$B$8^2)*$B$2+Inputs!$B$8*SQRT($B$2)*MC_Shocks!AC422)</f>
        <v>640.011529837805</v>
      </c>
      <c r="AF425" s="0" t="n">
        <f aca="false">AE425*EXP((Inputs!$B$6-Inputs!$B$7-0.5*Inputs!$B$8^2)*$B$2+Inputs!$B$8*SQRT($B$2)*MC_Shocks!AD422)</f>
        <v>647.502155196957</v>
      </c>
      <c r="AG425" s="0" t="n">
        <f aca="false">AF425*EXP((Inputs!$B$6-Inputs!$B$7-0.5*Inputs!$B$8^2)*$B$2+Inputs!$B$8*SQRT($B$2)*MC_Shocks!AE422)</f>
        <v>642.589537015558</v>
      </c>
      <c r="AH425" s="0" t="n">
        <f aca="false">AG425*EXP((Inputs!$B$6-Inputs!$B$7-0.5*Inputs!$B$8^2)*$B$2+Inputs!$B$8*SQRT($B$2)*MC_Shocks!AF422)</f>
        <v>641.919351984633</v>
      </c>
      <c r="AI425" s="0" t="n">
        <f aca="false">AH425*EXP((Inputs!$B$6-Inputs!$B$7-0.5*Inputs!$B$8^2)*$B$2+Inputs!$B$8*SQRT($B$2)*MC_Shocks!AG422)</f>
        <v>646.202244726281</v>
      </c>
      <c r="AJ425" s="0" t="n">
        <f aca="false">AI425*EXP((Inputs!$B$6-Inputs!$B$7-0.5*Inputs!$B$8^2)*$B$2+Inputs!$B$8*SQRT($B$2)*MC_Shocks!AH422)</f>
        <v>648.277209319883</v>
      </c>
      <c r="AK425" s="0" t="n">
        <f aca="false">AJ425*EXP((Inputs!$B$6-Inputs!$B$7-0.5*Inputs!$B$8^2)*$B$2+Inputs!$B$8*SQRT($B$2)*MC_Shocks!AI422)</f>
        <v>639.764275457736</v>
      </c>
      <c r="AL425" s="0" t="n">
        <f aca="false">AK425*EXP((Inputs!$B$6-Inputs!$B$7-0.5*Inputs!$B$8^2)*$B$2+Inputs!$B$8*SQRT($B$2)*MC_Shocks!AJ422)</f>
        <v>640.19510424677</v>
      </c>
      <c r="AM425" s="0" t="n">
        <f aca="false">AL425*EXP((Inputs!$B$6-Inputs!$B$7-0.5*Inputs!$B$8^2)*$B$2+Inputs!$B$8*SQRT($B$2)*MC_Shocks!AK422)</f>
        <v>641.179207712004</v>
      </c>
      <c r="AN425" s="0" t="n">
        <f aca="false">AM425*EXP((Inputs!$B$6-Inputs!$B$7-0.5*Inputs!$B$8^2)*$B$2+Inputs!$B$8*SQRT($B$2)*MC_Shocks!AL422)</f>
        <v>646.046358359453</v>
      </c>
      <c r="AO425" s="0" t="n">
        <f aca="false">AN425*EXP((Inputs!$B$6-Inputs!$B$7-0.5*Inputs!$B$8^2)*$B$2+Inputs!$B$8*SQRT($B$2)*MC_Shocks!AM422)</f>
        <v>655.891401950066</v>
      </c>
      <c r="AP425" s="0" t="n">
        <f aca="false">AO425*EXP((Inputs!$B$6-Inputs!$B$7-0.5*Inputs!$B$8^2)*$B$2+Inputs!$B$8*SQRT($B$2)*MC_Shocks!AN422)</f>
        <v>656.786587993665</v>
      </c>
      <c r="AQ425" s="0" t="n">
        <f aca="false">AP425*EXP((Inputs!$B$6-Inputs!$B$7-0.5*Inputs!$B$8^2)*$B$2+Inputs!$B$8*SQRT($B$2)*MC_Shocks!AO422)</f>
        <v>655.154709018987</v>
      </c>
      <c r="AR425" s="0" t="n">
        <f aca="false">AQ425*EXP((Inputs!$B$6-Inputs!$B$7-0.5*Inputs!$B$8^2)*$B$2+Inputs!$B$8*SQRT($B$2)*MC_Shocks!AP422)</f>
        <v>649.525938738869</v>
      </c>
      <c r="AS425" s="0" t="n">
        <f aca="false">AR425*EXP((Inputs!$B$6-Inputs!$B$7-0.5*Inputs!$B$8^2)*$B$2+Inputs!$B$8*SQRT($B$2)*MC_Shocks!AQ422)</f>
        <v>661.278005590607</v>
      </c>
      <c r="AT425" s="0" t="n">
        <f aca="false">AS425*EXP((Inputs!$B$6-Inputs!$B$7-0.5*Inputs!$B$8^2)*$B$2+Inputs!$B$8*SQRT($B$2)*MC_Shocks!AR422)</f>
        <v>667.269496975528</v>
      </c>
      <c r="AU425" s="0" t="n">
        <f aca="false">AT425*EXP((Inputs!$B$6-Inputs!$B$7-0.5*Inputs!$B$8^2)*$B$2+Inputs!$B$8*SQRT($B$2)*MC_Shocks!AS422)</f>
        <v>670.4139328756</v>
      </c>
      <c r="AV425" s="0" t="n">
        <f aca="false">AU425*EXP((Inputs!$B$6-Inputs!$B$7-0.5*Inputs!$B$8^2)*$B$2+Inputs!$B$8*SQRT($B$2)*MC_Shocks!AT422)</f>
        <v>670.49568890733</v>
      </c>
      <c r="AW425" s="0" t="n">
        <f aca="false">AV425*EXP((Inputs!$B$6-Inputs!$B$7-0.5*Inputs!$B$8^2)*$B$2+Inputs!$B$8*SQRT($B$2)*MC_Shocks!AU422)</f>
        <v>671.330891533233</v>
      </c>
      <c r="AX425" s="0" t="n">
        <f aca="false">AW425*EXP((Inputs!$B$6-Inputs!$B$7-0.5*Inputs!$B$8^2)*$B$2+Inputs!$B$8*SQRT($B$2)*MC_Shocks!AV422)</f>
        <v>672.042664048671</v>
      </c>
      <c r="AY425" s="0" t="n">
        <f aca="false">AX425*EXP((Inputs!$B$6-Inputs!$B$7-0.5*Inputs!$B$8^2)*$B$2+Inputs!$B$8*SQRT($B$2)*MC_Shocks!AW422)</f>
        <v>669.933694652239</v>
      </c>
      <c r="AZ425" s="0" t="n">
        <f aca="false">AY425*EXP((Inputs!$B$6-Inputs!$B$7-0.5*Inputs!$B$8^2)*$B$2+Inputs!$B$8*SQRT($B$2)*MC_Shocks!AX422)</f>
        <v>674.815190140613</v>
      </c>
      <c r="BA425" s="0" t="n">
        <f aca="false">AZ425*EXP((Inputs!$B$6-Inputs!$B$7-0.5*Inputs!$B$8^2)*$B$2+Inputs!$B$8*SQRT($B$2)*MC_Shocks!AY422)</f>
        <v>669.89613709301</v>
      </c>
      <c r="BB425" s="0" t="n">
        <f aca="false">BA425*EXP((Inputs!$B$6-Inputs!$B$7-0.5*Inputs!$B$8^2)*$B$2+Inputs!$B$8*SQRT($B$2)*MC_Shocks!AZ422)</f>
        <v>667.659589781431</v>
      </c>
      <c r="BC425" s="0" t="n">
        <f aca="false">BB425*EXP((Inputs!$B$6-Inputs!$B$7-0.5*Inputs!$B$8^2)*$B$2+Inputs!$B$8*SQRT($B$2)*MC_Shocks!BA422)</f>
        <v>669.418879570799</v>
      </c>
      <c r="BD425" s="0" t="n">
        <f aca="false">BC425*EXP((Inputs!$B$6-Inputs!$B$7-0.5*Inputs!$B$8^2)*$B$2+Inputs!$B$8*SQRT($B$2)*MC_Shocks!BB422)</f>
        <v>661.033407341812</v>
      </c>
      <c r="BE425" s="0" t="n">
        <f aca="false">BD425*EXP((Inputs!$B$6-Inputs!$B$7-0.5*Inputs!$B$8^2)*$B$2+Inputs!$B$8*SQRT($B$2)*MC_Shocks!BC422)</f>
        <v>652.983407442561</v>
      </c>
      <c r="BF425" s="0" t="n">
        <f aca="false">BE425*EXP((Inputs!$B$6-Inputs!$B$7-0.5*Inputs!$B$8^2)*$B$2+Inputs!$B$8*SQRT($B$2)*MC_Shocks!BD422)</f>
        <v>648.229904602186</v>
      </c>
      <c r="BG425" s="0" t="n">
        <f aca="false">BF425*EXP((Inputs!$B$6-Inputs!$B$7-0.5*Inputs!$B$8^2)*$B$2+Inputs!$B$8*SQRT($B$2)*MC_Shocks!BE422)</f>
        <v>664.002454016297</v>
      </c>
      <c r="BH425" s="0" t="n">
        <f aca="false">BG425*EXP((Inputs!$B$6-Inputs!$B$7-0.5*Inputs!$B$8^2)*$B$2+Inputs!$B$8*SQRT($B$2)*MC_Shocks!BF422)</f>
        <v>655.799081074582</v>
      </c>
      <c r="BI425" s="0" t="n">
        <f aca="false">BH425*EXP((Inputs!$B$6-Inputs!$B$7-0.5*Inputs!$B$8^2)*$B$2+Inputs!$B$8*SQRT($B$2)*MC_Shocks!BG422)</f>
        <v>651.738887584875</v>
      </c>
      <c r="BJ425" s="0" t="n">
        <f aca="false">BI425*EXP((Inputs!$B$6-Inputs!$B$7-0.5*Inputs!$B$8^2)*$B$2+Inputs!$B$8*SQRT($B$2)*MC_Shocks!BH422)</f>
        <v>641.507944881945</v>
      </c>
      <c r="BK425" s="0" t="n">
        <f aca="false">BJ425*EXP((Inputs!$B$6-Inputs!$B$7-0.5*Inputs!$B$8^2)*$B$2+Inputs!$B$8*SQRT($B$2)*MC_Shocks!BI422)</f>
        <v>635.301149863407</v>
      </c>
      <c r="BL425" s="0" t="n">
        <f aca="false">BK425*EXP((Inputs!$B$6-Inputs!$B$7-0.5*Inputs!$B$8^2)*$B$2+Inputs!$B$8*SQRT($B$2)*MC_Shocks!BJ422)</f>
        <v>627.455363784604</v>
      </c>
      <c r="BM425" s="0" t="n">
        <f aca="false">BL425*EXP((Inputs!$B$6-Inputs!$B$7-0.5*Inputs!$B$8^2)*$B$2+Inputs!$B$8*SQRT($B$2)*MC_Shocks!BK422)</f>
        <v>623.155775297482</v>
      </c>
      <c r="BN425" s="0" t="n">
        <f aca="false">AVERAGE(C425:BM425)</f>
        <v>626.737834742226</v>
      </c>
      <c r="BO425" s="0" t="n">
        <f aca="false">MAX(B425:BM425)</f>
        <v>674.815190140613</v>
      </c>
      <c r="BP425" s="0" t="n">
        <f aca="false">MAX(BM425-Inputs!$B$4,0)</f>
        <v>48.155775297482</v>
      </c>
      <c r="BQ425" s="0" t="n">
        <f aca="false">MAX(Inputs!$B$4-BM425,0)</f>
        <v>0</v>
      </c>
      <c r="BR425" s="0" t="n">
        <f aca="false">MAX(BN425-Inputs!$B$4,0)</f>
        <v>51.7378347422255</v>
      </c>
      <c r="BS425" s="0" t="n">
        <f aca="false">IF(BO425&gt;=Inputs!$B$9,0,MAX(BM425-Inputs!$B$4,0))</f>
        <v>0</v>
      </c>
    </row>
    <row r="426" customFormat="false" ht="15" hidden="false" customHeight="false" outlineLevel="0" collapsed="false">
      <c r="A426" s="0" t="n">
        <v>422</v>
      </c>
      <c r="B426" s="0" t="n">
        <f aca="false">Inputs!$B$3</f>
        <v>574.788024902344</v>
      </c>
      <c r="C426" s="0" t="n">
        <f aca="false">B426*EXP((Inputs!$B$6-Inputs!$B$7-0.5*Inputs!$B$8^2)*$B$2+Inputs!$B$8*SQRT($B$2)*MC_Shocks!A423)</f>
        <v>568.724718154253</v>
      </c>
      <c r="D426" s="0" t="n">
        <f aca="false">C426*EXP((Inputs!$B$6-Inputs!$B$7-0.5*Inputs!$B$8^2)*$B$2+Inputs!$B$8*SQRT($B$2)*MC_Shocks!B423)</f>
        <v>559.851482968088</v>
      </c>
      <c r="E426" s="0" t="n">
        <f aca="false">D426*EXP((Inputs!$B$6-Inputs!$B$7-0.5*Inputs!$B$8^2)*$B$2+Inputs!$B$8*SQRT($B$2)*MC_Shocks!C423)</f>
        <v>558.943249757671</v>
      </c>
      <c r="F426" s="0" t="n">
        <f aca="false">E426*EXP((Inputs!$B$6-Inputs!$B$7-0.5*Inputs!$B$8^2)*$B$2+Inputs!$B$8*SQRT($B$2)*MC_Shocks!D423)</f>
        <v>566.011682398774</v>
      </c>
      <c r="G426" s="0" t="n">
        <f aca="false">F426*EXP((Inputs!$B$6-Inputs!$B$7-0.5*Inputs!$B$8^2)*$B$2+Inputs!$B$8*SQRT($B$2)*MC_Shocks!E423)</f>
        <v>567.447436018368</v>
      </c>
      <c r="H426" s="0" t="n">
        <f aca="false">G426*EXP((Inputs!$B$6-Inputs!$B$7-0.5*Inputs!$B$8^2)*$B$2+Inputs!$B$8*SQRT($B$2)*MC_Shocks!F423)</f>
        <v>565.748156386175</v>
      </c>
      <c r="I426" s="0" t="n">
        <f aca="false">H426*EXP((Inputs!$B$6-Inputs!$B$7-0.5*Inputs!$B$8^2)*$B$2+Inputs!$B$8*SQRT($B$2)*MC_Shocks!G423)</f>
        <v>565.46549292842</v>
      </c>
      <c r="J426" s="0" t="n">
        <f aca="false">I426*EXP((Inputs!$B$6-Inputs!$B$7-0.5*Inputs!$B$8^2)*$B$2+Inputs!$B$8*SQRT($B$2)*MC_Shocks!H423)</f>
        <v>571.138951898694</v>
      </c>
      <c r="K426" s="0" t="n">
        <f aca="false">J426*EXP((Inputs!$B$6-Inputs!$B$7-0.5*Inputs!$B$8^2)*$B$2+Inputs!$B$8*SQRT($B$2)*MC_Shocks!I423)</f>
        <v>578.63162678591</v>
      </c>
      <c r="L426" s="0" t="n">
        <f aca="false">K426*EXP((Inputs!$B$6-Inputs!$B$7-0.5*Inputs!$B$8^2)*$B$2+Inputs!$B$8*SQRT($B$2)*MC_Shocks!J423)</f>
        <v>582.098684396385</v>
      </c>
      <c r="M426" s="0" t="n">
        <f aca="false">L426*EXP((Inputs!$B$6-Inputs!$B$7-0.5*Inputs!$B$8^2)*$B$2+Inputs!$B$8*SQRT($B$2)*MC_Shocks!K423)</f>
        <v>578.435216763458</v>
      </c>
      <c r="N426" s="0" t="n">
        <f aca="false">M426*EXP((Inputs!$B$6-Inputs!$B$7-0.5*Inputs!$B$8^2)*$B$2+Inputs!$B$8*SQRT($B$2)*MC_Shocks!L423)</f>
        <v>571.282657742331</v>
      </c>
      <c r="O426" s="0" t="n">
        <f aca="false">N426*EXP((Inputs!$B$6-Inputs!$B$7-0.5*Inputs!$B$8^2)*$B$2+Inputs!$B$8*SQRT($B$2)*MC_Shocks!M423)</f>
        <v>567.197372094782</v>
      </c>
      <c r="P426" s="0" t="n">
        <f aca="false">O426*EXP((Inputs!$B$6-Inputs!$B$7-0.5*Inputs!$B$8^2)*$B$2+Inputs!$B$8*SQRT($B$2)*MC_Shocks!N423)</f>
        <v>562.512378689119</v>
      </c>
      <c r="Q426" s="0" t="n">
        <f aca="false">P426*EXP((Inputs!$B$6-Inputs!$B$7-0.5*Inputs!$B$8^2)*$B$2+Inputs!$B$8*SQRT($B$2)*MC_Shocks!O423)</f>
        <v>562.926221860178</v>
      </c>
      <c r="R426" s="0" t="n">
        <f aca="false">Q426*EXP((Inputs!$B$6-Inputs!$B$7-0.5*Inputs!$B$8^2)*$B$2+Inputs!$B$8*SQRT($B$2)*MC_Shocks!P423)</f>
        <v>570.813636104024</v>
      </c>
      <c r="S426" s="0" t="n">
        <f aca="false">R426*EXP((Inputs!$B$6-Inputs!$B$7-0.5*Inputs!$B$8^2)*$B$2+Inputs!$B$8*SQRT($B$2)*MC_Shocks!Q423)</f>
        <v>572.932752589366</v>
      </c>
      <c r="T426" s="0" t="n">
        <f aca="false">S426*EXP((Inputs!$B$6-Inputs!$B$7-0.5*Inputs!$B$8^2)*$B$2+Inputs!$B$8*SQRT($B$2)*MC_Shocks!R423)</f>
        <v>574.164215599351</v>
      </c>
      <c r="U426" s="0" t="n">
        <f aca="false">T426*EXP((Inputs!$B$6-Inputs!$B$7-0.5*Inputs!$B$8^2)*$B$2+Inputs!$B$8*SQRT($B$2)*MC_Shocks!S423)</f>
        <v>576.487046933222</v>
      </c>
      <c r="V426" s="0" t="n">
        <f aca="false">U426*EXP((Inputs!$B$6-Inputs!$B$7-0.5*Inputs!$B$8^2)*$B$2+Inputs!$B$8*SQRT($B$2)*MC_Shocks!T423)</f>
        <v>576.291325619433</v>
      </c>
      <c r="W426" s="0" t="n">
        <f aca="false">V426*EXP((Inputs!$B$6-Inputs!$B$7-0.5*Inputs!$B$8^2)*$B$2+Inputs!$B$8*SQRT($B$2)*MC_Shocks!U423)</f>
        <v>574.330990405522</v>
      </c>
      <c r="X426" s="0" t="n">
        <f aca="false">W426*EXP((Inputs!$B$6-Inputs!$B$7-0.5*Inputs!$B$8^2)*$B$2+Inputs!$B$8*SQRT($B$2)*MC_Shocks!V423)</f>
        <v>570.511461844579</v>
      </c>
      <c r="Y426" s="0" t="n">
        <f aca="false">X426*EXP((Inputs!$B$6-Inputs!$B$7-0.5*Inputs!$B$8^2)*$B$2+Inputs!$B$8*SQRT($B$2)*MC_Shocks!W423)</f>
        <v>571.825515334908</v>
      </c>
      <c r="Z426" s="0" t="n">
        <f aca="false">Y426*EXP((Inputs!$B$6-Inputs!$B$7-0.5*Inputs!$B$8^2)*$B$2+Inputs!$B$8*SQRT($B$2)*MC_Shocks!X423)</f>
        <v>580.581785082103</v>
      </c>
      <c r="AA426" s="0" t="n">
        <f aca="false">Z426*EXP((Inputs!$B$6-Inputs!$B$7-0.5*Inputs!$B$8^2)*$B$2+Inputs!$B$8*SQRT($B$2)*MC_Shocks!Y423)</f>
        <v>582.865033630909</v>
      </c>
      <c r="AB426" s="0" t="n">
        <f aca="false">AA426*EXP((Inputs!$B$6-Inputs!$B$7-0.5*Inputs!$B$8^2)*$B$2+Inputs!$B$8*SQRT($B$2)*MC_Shocks!Z423)</f>
        <v>582.717922400787</v>
      </c>
      <c r="AC426" s="0" t="n">
        <f aca="false">AB426*EXP((Inputs!$B$6-Inputs!$B$7-0.5*Inputs!$B$8^2)*$B$2+Inputs!$B$8*SQRT($B$2)*MC_Shocks!AA423)</f>
        <v>577.147041136652</v>
      </c>
      <c r="AD426" s="0" t="n">
        <f aca="false">AC426*EXP((Inputs!$B$6-Inputs!$B$7-0.5*Inputs!$B$8^2)*$B$2+Inputs!$B$8*SQRT($B$2)*MC_Shocks!AB423)</f>
        <v>579.807293960514</v>
      </c>
      <c r="AE426" s="0" t="n">
        <f aca="false">AD426*EXP((Inputs!$B$6-Inputs!$B$7-0.5*Inputs!$B$8^2)*$B$2+Inputs!$B$8*SQRT($B$2)*MC_Shocks!AC423)</f>
        <v>577.509062925943</v>
      </c>
      <c r="AF426" s="0" t="n">
        <f aca="false">AE426*EXP((Inputs!$B$6-Inputs!$B$7-0.5*Inputs!$B$8^2)*$B$2+Inputs!$B$8*SQRT($B$2)*MC_Shocks!AD423)</f>
        <v>576.235947201307</v>
      </c>
      <c r="AG426" s="0" t="n">
        <f aca="false">AF426*EXP((Inputs!$B$6-Inputs!$B$7-0.5*Inputs!$B$8^2)*$B$2+Inputs!$B$8*SQRT($B$2)*MC_Shocks!AE423)</f>
        <v>576.089640167045</v>
      </c>
      <c r="AH426" s="0" t="n">
        <f aca="false">AG426*EXP((Inputs!$B$6-Inputs!$B$7-0.5*Inputs!$B$8^2)*$B$2+Inputs!$B$8*SQRT($B$2)*MC_Shocks!AF423)</f>
        <v>571.906614724224</v>
      </c>
      <c r="AI426" s="0" t="n">
        <f aca="false">AH426*EXP((Inputs!$B$6-Inputs!$B$7-0.5*Inputs!$B$8^2)*$B$2+Inputs!$B$8*SQRT($B$2)*MC_Shocks!AG423)</f>
        <v>574.966899023093</v>
      </c>
      <c r="AJ426" s="0" t="n">
        <f aca="false">AI426*EXP((Inputs!$B$6-Inputs!$B$7-0.5*Inputs!$B$8^2)*$B$2+Inputs!$B$8*SQRT($B$2)*MC_Shocks!AH423)</f>
        <v>577.650914231541</v>
      </c>
      <c r="AK426" s="0" t="n">
        <f aca="false">AJ426*EXP((Inputs!$B$6-Inputs!$B$7-0.5*Inputs!$B$8^2)*$B$2+Inputs!$B$8*SQRT($B$2)*MC_Shocks!AI423)</f>
        <v>577.759948321417</v>
      </c>
      <c r="AL426" s="0" t="n">
        <f aca="false">AK426*EXP((Inputs!$B$6-Inputs!$B$7-0.5*Inputs!$B$8^2)*$B$2+Inputs!$B$8*SQRT($B$2)*MC_Shocks!AJ423)</f>
        <v>580.7562032533</v>
      </c>
      <c r="AM426" s="0" t="n">
        <f aca="false">AL426*EXP((Inputs!$B$6-Inputs!$B$7-0.5*Inputs!$B$8^2)*$B$2+Inputs!$B$8*SQRT($B$2)*MC_Shocks!AK423)</f>
        <v>578.475004969336</v>
      </c>
      <c r="AN426" s="0" t="n">
        <f aca="false">AM426*EXP((Inputs!$B$6-Inputs!$B$7-0.5*Inputs!$B$8^2)*$B$2+Inputs!$B$8*SQRT($B$2)*MC_Shocks!AL423)</f>
        <v>581.812012813803</v>
      </c>
      <c r="AO426" s="0" t="n">
        <f aca="false">AN426*EXP((Inputs!$B$6-Inputs!$B$7-0.5*Inputs!$B$8^2)*$B$2+Inputs!$B$8*SQRT($B$2)*MC_Shocks!AM423)</f>
        <v>580.82322971867</v>
      </c>
      <c r="AP426" s="0" t="n">
        <f aca="false">AO426*EXP((Inputs!$B$6-Inputs!$B$7-0.5*Inputs!$B$8^2)*$B$2+Inputs!$B$8*SQRT($B$2)*MC_Shocks!AN423)</f>
        <v>581.339807890335</v>
      </c>
      <c r="AQ426" s="0" t="n">
        <f aca="false">AP426*EXP((Inputs!$B$6-Inputs!$B$7-0.5*Inputs!$B$8^2)*$B$2+Inputs!$B$8*SQRT($B$2)*MC_Shocks!AO423)</f>
        <v>580.404214054913</v>
      </c>
      <c r="AR426" s="0" t="n">
        <f aca="false">AQ426*EXP((Inputs!$B$6-Inputs!$B$7-0.5*Inputs!$B$8^2)*$B$2+Inputs!$B$8*SQRT($B$2)*MC_Shocks!AP423)</f>
        <v>582.579828014834</v>
      </c>
      <c r="AS426" s="0" t="n">
        <f aca="false">AR426*EXP((Inputs!$B$6-Inputs!$B$7-0.5*Inputs!$B$8^2)*$B$2+Inputs!$B$8*SQRT($B$2)*MC_Shocks!AQ423)</f>
        <v>584.204166426608</v>
      </c>
      <c r="AT426" s="0" t="n">
        <f aca="false">AS426*EXP((Inputs!$B$6-Inputs!$B$7-0.5*Inputs!$B$8^2)*$B$2+Inputs!$B$8*SQRT($B$2)*MC_Shocks!AR423)</f>
        <v>583.814451153593</v>
      </c>
      <c r="AU426" s="0" t="n">
        <f aca="false">AT426*EXP((Inputs!$B$6-Inputs!$B$7-0.5*Inputs!$B$8^2)*$B$2+Inputs!$B$8*SQRT($B$2)*MC_Shocks!AS423)</f>
        <v>582.934301881344</v>
      </c>
      <c r="AV426" s="0" t="n">
        <f aca="false">AU426*EXP((Inputs!$B$6-Inputs!$B$7-0.5*Inputs!$B$8^2)*$B$2+Inputs!$B$8*SQRT($B$2)*MC_Shocks!AT423)</f>
        <v>583.008724809709</v>
      </c>
      <c r="AW426" s="0" t="n">
        <f aca="false">AV426*EXP((Inputs!$B$6-Inputs!$B$7-0.5*Inputs!$B$8^2)*$B$2+Inputs!$B$8*SQRT($B$2)*MC_Shocks!AU423)</f>
        <v>575.228818174638</v>
      </c>
      <c r="AX426" s="0" t="n">
        <f aca="false">AW426*EXP((Inputs!$B$6-Inputs!$B$7-0.5*Inputs!$B$8^2)*$B$2+Inputs!$B$8*SQRT($B$2)*MC_Shocks!AV423)</f>
        <v>579.822319736099</v>
      </c>
      <c r="AY426" s="0" t="n">
        <f aca="false">AX426*EXP((Inputs!$B$6-Inputs!$B$7-0.5*Inputs!$B$8^2)*$B$2+Inputs!$B$8*SQRT($B$2)*MC_Shocks!AW423)</f>
        <v>580.172437414327</v>
      </c>
      <c r="AZ426" s="0" t="n">
        <f aca="false">AY426*EXP((Inputs!$B$6-Inputs!$B$7-0.5*Inputs!$B$8^2)*$B$2+Inputs!$B$8*SQRT($B$2)*MC_Shocks!AX423)</f>
        <v>587.51585364828</v>
      </c>
      <c r="BA426" s="0" t="n">
        <f aca="false">AZ426*EXP((Inputs!$B$6-Inputs!$B$7-0.5*Inputs!$B$8^2)*$B$2+Inputs!$B$8*SQRT($B$2)*MC_Shocks!AY423)</f>
        <v>585.839493657805</v>
      </c>
      <c r="BB426" s="0" t="n">
        <f aca="false">BA426*EXP((Inputs!$B$6-Inputs!$B$7-0.5*Inputs!$B$8^2)*$B$2+Inputs!$B$8*SQRT($B$2)*MC_Shocks!AZ423)</f>
        <v>591.101287177255</v>
      </c>
      <c r="BC426" s="0" t="n">
        <f aca="false">BB426*EXP((Inputs!$B$6-Inputs!$B$7-0.5*Inputs!$B$8^2)*$B$2+Inputs!$B$8*SQRT($B$2)*MC_Shocks!BA423)</f>
        <v>592.463659849348</v>
      </c>
      <c r="BD426" s="0" t="n">
        <f aca="false">BC426*EXP((Inputs!$B$6-Inputs!$B$7-0.5*Inputs!$B$8^2)*$B$2+Inputs!$B$8*SQRT($B$2)*MC_Shocks!BB423)</f>
        <v>594.270995693752</v>
      </c>
      <c r="BE426" s="0" t="n">
        <f aca="false">BD426*EXP((Inputs!$B$6-Inputs!$B$7-0.5*Inputs!$B$8^2)*$B$2+Inputs!$B$8*SQRT($B$2)*MC_Shocks!BC423)</f>
        <v>593.0041909846</v>
      </c>
      <c r="BF426" s="0" t="n">
        <f aca="false">BE426*EXP((Inputs!$B$6-Inputs!$B$7-0.5*Inputs!$B$8^2)*$B$2+Inputs!$B$8*SQRT($B$2)*MC_Shocks!BD423)</f>
        <v>595.666569218267</v>
      </c>
      <c r="BG426" s="0" t="n">
        <f aca="false">BF426*EXP((Inputs!$B$6-Inputs!$B$7-0.5*Inputs!$B$8^2)*$B$2+Inputs!$B$8*SQRT($B$2)*MC_Shocks!BE423)</f>
        <v>598.542735913078</v>
      </c>
      <c r="BH426" s="0" t="n">
        <f aca="false">BG426*EXP((Inputs!$B$6-Inputs!$B$7-0.5*Inputs!$B$8^2)*$B$2+Inputs!$B$8*SQRT($B$2)*MC_Shocks!BF423)</f>
        <v>591.81948351829</v>
      </c>
      <c r="BI426" s="0" t="n">
        <f aca="false">BH426*EXP((Inputs!$B$6-Inputs!$B$7-0.5*Inputs!$B$8^2)*$B$2+Inputs!$B$8*SQRT($B$2)*MC_Shocks!BG423)</f>
        <v>590.540684919505</v>
      </c>
      <c r="BJ426" s="0" t="n">
        <f aca="false">BI426*EXP((Inputs!$B$6-Inputs!$B$7-0.5*Inputs!$B$8^2)*$B$2+Inputs!$B$8*SQRT($B$2)*MC_Shocks!BH423)</f>
        <v>593.230873502976</v>
      </c>
      <c r="BK426" s="0" t="n">
        <f aca="false">BJ426*EXP((Inputs!$B$6-Inputs!$B$7-0.5*Inputs!$B$8^2)*$B$2+Inputs!$B$8*SQRT($B$2)*MC_Shocks!BI423)</f>
        <v>594.468563620703</v>
      </c>
      <c r="BL426" s="0" t="n">
        <f aca="false">BK426*EXP((Inputs!$B$6-Inputs!$B$7-0.5*Inputs!$B$8^2)*$B$2+Inputs!$B$8*SQRT($B$2)*MC_Shocks!BJ423)</f>
        <v>586.815011038676</v>
      </c>
      <c r="BM426" s="0" t="n">
        <f aca="false">BL426*EXP((Inputs!$B$6-Inputs!$B$7-0.5*Inputs!$B$8^2)*$B$2+Inputs!$B$8*SQRT($B$2)*MC_Shocks!BK423)</f>
        <v>587.966226688582</v>
      </c>
      <c r="BN426" s="0" t="n">
        <f aca="false">AVERAGE(C426:BM426)</f>
        <v>578.851294060654</v>
      </c>
      <c r="BO426" s="0" t="n">
        <f aca="false">MAX(B426:BM426)</f>
        <v>598.542735913078</v>
      </c>
      <c r="BP426" s="0" t="n">
        <f aca="false">MAX(BM426-Inputs!$B$4,0)</f>
        <v>12.9662266885824</v>
      </c>
      <c r="BQ426" s="0" t="n">
        <f aca="false">MAX(Inputs!$B$4-BM426,0)</f>
        <v>0</v>
      </c>
      <c r="BR426" s="0" t="n">
        <f aca="false">MAX(BN426-Inputs!$B$4,0)</f>
        <v>3.85129406065357</v>
      </c>
      <c r="BS426" s="0" t="n">
        <f aca="false">IF(BO426&gt;=Inputs!$B$9,0,MAX(BM426-Inputs!$B$4,0))</f>
        <v>12.9662266885824</v>
      </c>
    </row>
    <row r="427" customFormat="false" ht="15" hidden="false" customHeight="false" outlineLevel="0" collapsed="false">
      <c r="A427" s="0" t="n">
        <v>423</v>
      </c>
      <c r="B427" s="0" t="n">
        <f aca="false">Inputs!$B$3</f>
        <v>574.788024902344</v>
      </c>
      <c r="C427" s="0" t="n">
        <f aca="false">B427*EXP((Inputs!$B$6-Inputs!$B$7-0.5*Inputs!$B$8^2)*$B$2+Inputs!$B$8*SQRT($B$2)*MC_Shocks!A424)</f>
        <v>577.994095231097</v>
      </c>
      <c r="D427" s="0" t="n">
        <f aca="false">C427*EXP((Inputs!$B$6-Inputs!$B$7-0.5*Inputs!$B$8^2)*$B$2+Inputs!$B$8*SQRT($B$2)*MC_Shocks!B424)</f>
        <v>581.198312492807</v>
      </c>
      <c r="E427" s="0" t="n">
        <f aca="false">D427*EXP((Inputs!$B$6-Inputs!$B$7-0.5*Inputs!$B$8^2)*$B$2+Inputs!$B$8*SQRT($B$2)*MC_Shocks!C424)</f>
        <v>583.790715579654</v>
      </c>
      <c r="F427" s="0" t="n">
        <f aca="false">E427*EXP((Inputs!$B$6-Inputs!$B$7-0.5*Inputs!$B$8^2)*$B$2+Inputs!$B$8*SQRT($B$2)*MC_Shocks!D424)</f>
        <v>586.605779959544</v>
      </c>
      <c r="G427" s="0" t="n">
        <f aca="false">F427*EXP((Inputs!$B$6-Inputs!$B$7-0.5*Inputs!$B$8^2)*$B$2+Inputs!$B$8*SQRT($B$2)*MC_Shocks!E424)</f>
        <v>592.64687582945</v>
      </c>
      <c r="H427" s="0" t="n">
        <f aca="false">G427*EXP((Inputs!$B$6-Inputs!$B$7-0.5*Inputs!$B$8^2)*$B$2+Inputs!$B$8*SQRT($B$2)*MC_Shocks!F424)</f>
        <v>598.012284991851</v>
      </c>
      <c r="I427" s="0" t="n">
        <f aca="false">H427*EXP((Inputs!$B$6-Inputs!$B$7-0.5*Inputs!$B$8^2)*$B$2+Inputs!$B$8*SQRT($B$2)*MC_Shocks!G424)</f>
        <v>602.016341982467</v>
      </c>
      <c r="J427" s="0" t="n">
        <f aca="false">I427*EXP((Inputs!$B$6-Inputs!$B$7-0.5*Inputs!$B$8^2)*$B$2+Inputs!$B$8*SQRT($B$2)*MC_Shocks!H424)</f>
        <v>599.254276074553</v>
      </c>
      <c r="K427" s="0" t="n">
        <f aca="false">J427*EXP((Inputs!$B$6-Inputs!$B$7-0.5*Inputs!$B$8^2)*$B$2+Inputs!$B$8*SQRT($B$2)*MC_Shocks!I424)</f>
        <v>601.126068586021</v>
      </c>
      <c r="L427" s="0" t="n">
        <f aca="false">K427*EXP((Inputs!$B$6-Inputs!$B$7-0.5*Inputs!$B$8^2)*$B$2+Inputs!$B$8*SQRT($B$2)*MC_Shocks!J424)</f>
        <v>602.171573521502</v>
      </c>
      <c r="M427" s="0" t="n">
        <f aca="false">L427*EXP((Inputs!$B$6-Inputs!$B$7-0.5*Inputs!$B$8^2)*$B$2+Inputs!$B$8*SQRT($B$2)*MC_Shocks!K424)</f>
        <v>596.191056039896</v>
      </c>
      <c r="N427" s="0" t="n">
        <f aca="false">M427*EXP((Inputs!$B$6-Inputs!$B$7-0.5*Inputs!$B$8^2)*$B$2+Inputs!$B$8*SQRT($B$2)*MC_Shocks!L424)</f>
        <v>590.153260098659</v>
      </c>
      <c r="O427" s="0" t="n">
        <f aca="false">N427*EXP((Inputs!$B$6-Inputs!$B$7-0.5*Inputs!$B$8^2)*$B$2+Inputs!$B$8*SQRT($B$2)*MC_Shocks!M424)</f>
        <v>591.531348265967</v>
      </c>
      <c r="P427" s="0" t="n">
        <f aca="false">O427*EXP((Inputs!$B$6-Inputs!$B$7-0.5*Inputs!$B$8^2)*$B$2+Inputs!$B$8*SQRT($B$2)*MC_Shocks!N424)</f>
        <v>594.55523585311</v>
      </c>
      <c r="Q427" s="0" t="n">
        <f aca="false">P427*EXP((Inputs!$B$6-Inputs!$B$7-0.5*Inputs!$B$8^2)*$B$2+Inputs!$B$8*SQRT($B$2)*MC_Shocks!O424)</f>
        <v>598.702876755592</v>
      </c>
      <c r="R427" s="0" t="n">
        <f aca="false">Q427*EXP((Inputs!$B$6-Inputs!$B$7-0.5*Inputs!$B$8^2)*$B$2+Inputs!$B$8*SQRT($B$2)*MC_Shocks!P424)</f>
        <v>595.477739848364</v>
      </c>
      <c r="S427" s="0" t="n">
        <f aca="false">R427*EXP((Inputs!$B$6-Inputs!$B$7-0.5*Inputs!$B$8^2)*$B$2+Inputs!$B$8*SQRT($B$2)*MC_Shocks!Q424)</f>
        <v>596.501806302158</v>
      </c>
      <c r="T427" s="0" t="n">
        <f aca="false">S427*EXP((Inputs!$B$6-Inputs!$B$7-0.5*Inputs!$B$8^2)*$B$2+Inputs!$B$8*SQRT($B$2)*MC_Shocks!R424)</f>
        <v>598.389958717512</v>
      </c>
      <c r="U427" s="0" t="n">
        <f aca="false">T427*EXP((Inputs!$B$6-Inputs!$B$7-0.5*Inputs!$B$8^2)*$B$2+Inputs!$B$8*SQRT($B$2)*MC_Shocks!S424)</f>
        <v>602.321733359941</v>
      </c>
      <c r="V427" s="0" t="n">
        <f aca="false">U427*EXP((Inputs!$B$6-Inputs!$B$7-0.5*Inputs!$B$8^2)*$B$2+Inputs!$B$8*SQRT($B$2)*MC_Shocks!T424)</f>
        <v>606.067765848782</v>
      </c>
      <c r="W427" s="0" t="n">
        <f aca="false">V427*EXP((Inputs!$B$6-Inputs!$B$7-0.5*Inputs!$B$8^2)*$B$2+Inputs!$B$8*SQRT($B$2)*MC_Shocks!U424)</f>
        <v>604.587932834092</v>
      </c>
      <c r="X427" s="0" t="n">
        <f aca="false">W427*EXP((Inputs!$B$6-Inputs!$B$7-0.5*Inputs!$B$8^2)*$B$2+Inputs!$B$8*SQRT($B$2)*MC_Shocks!V424)</f>
        <v>610.987665379846</v>
      </c>
      <c r="Y427" s="0" t="n">
        <f aca="false">X427*EXP((Inputs!$B$6-Inputs!$B$7-0.5*Inputs!$B$8^2)*$B$2+Inputs!$B$8*SQRT($B$2)*MC_Shocks!W424)</f>
        <v>606.241756455606</v>
      </c>
      <c r="Z427" s="0" t="n">
        <f aca="false">Y427*EXP((Inputs!$B$6-Inputs!$B$7-0.5*Inputs!$B$8^2)*$B$2+Inputs!$B$8*SQRT($B$2)*MC_Shocks!X424)</f>
        <v>608.872046280667</v>
      </c>
      <c r="AA427" s="0" t="n">
        <f aca="false">Z427*EXP((Inputs!$B$6-Inputs!$B$7-0.5*Inputs!$B$8^2)*$B$2+Inputs!$B$8*SQRT($B$2)*MC_Shocks!Y424)</f>
        <v>609.652745151639</v>
      </c>
      <c r="AB427" s="0" t="n">
        <f aca="false">AA427*EXP((Inputs!$B$6-Inputs!$B$7-0.5*Inputs!$B$8^2)*$B$2+Inputs!$B$8*SQRT($B$2)*MC_Shocks!Z424)</f>
        <v>616.211375376352</v>
      </c>
      <c r="AC427" s="0" t="n">
        <f aca="false">AB427*EXP((Inputs!$B$6-Inputs!$B$7-0.5*Inputs!$B$8^2)*$B$2+Inputs!$B$8*SQRT($B$2)*MC_Shocks!AA424)</f>
        <v>616.329962012123</v>
      </c>
      <c r="AD427" s="0" t="n">
        <f aca="false">AC427*EXP((Inputs!$B$6-Inputs!$B$7-0.5*Inputs!$B$8^2)*$B$2+Inputs!$B$8*SQRT($B$2)*MC_Shocks!AB424)</f>
        <v>617.99561235506</v>
      </c>
      <c r="AE427" s="0" t="n">
        <f aca="false">AD427*EXP((Inputs!$B$6-Inputs!$B$7-0.5*Inputs!$B$8^2)*$B$2+Inputs!$B$8*SQRT($B$2)*MC_Shocks!AC424)</f>
        <v>618.299503054766</v>
      </c>
      <c r="AF427" s="0" t="n">
        <f aca="false">AE427*EXP((Inputs!$B$6-Inputs!$B$7-0.5*Inputs!$B$8^2)*$B$2+Inputs!$B$8*SQRT($B$2)*MC_Shocks!AD424)</f>
        <v>611.180474570299</v>
      </c>
      <c r="AG427" s="0" t="n">
        <f aca="false">AF427*EXP((Inputs!$B$6-Inputs!$B$7-0.5*Inputs!$B$8^2)*$B$2+Inputs!$B$8*SQRT($B$2)*MC_Shocks!AE424)</f>
        <v>610.377090511053</v>
      </c>
      <c r="AH427" s="0" t="n">
        <f aca="false">AG427*EXP((Inputs!$B$6-Inputs!$B$7-0.5*Inputs!$B$8^2)*$B$2+Inputs!$B$8*SQRT($B$2)*MC_Shocks!AF424)</f>
        <v>614.295004031896</v>
      </c>
      <c r="AI427" s="0" t="n">
        <f aca="false">AH427*EXP((Inputs!$B$6-Inputs!$B$7-0.5*Inputs!$B$8^2)*$B$2+Inputs!$B$8*SQRT($B$2)*MC_Shocks!AG424)</f>
        <v>617.829467094655</v>
      </c>
      <c r="AJ427" s="0" t="n">
        <f aca="false">AI427*EXP((Inputs!$B$6-Inputs!$B$7-0.5*Inputs!$B$8^2)*$B$2+Inputs!$B$8*SQRT($B$2)*MC_Shocks!AH424)</f>
        <v>614.97748132548</v>
      </c>
      <c r="AK427" s="0" t="n">
        <f aca="false">AJ427*EXP((Inputs!$B$6-Inputs!$B$7-0.5*Inputs!$B$8^2)*$B$2+Inputs!$B$8*SQRT($B$2)*MC_Shocks!AI424)</f>
        <v>608.731629127807</v>
      </c>
      <c r="AL427" s="0" t="n">
        <f aca="false">AK427*EXP((Inputs!$B$6-Inputs!$B$7-0.5*Inputs!$B$8^2)*$B$2+Inputs!$B$8*SQRT($B$2)*MC_Shocks!AJ424)</f>
        <v>607.429050427579</v>
      </c>
      <c r="AM427" s="0" t="n">
        <f aca="false">AL427*EXP((Inputs!$B$6-Inputs!$B$7-0.5*Inputs!$B$8^2)*$B$2+Inputs!$B$8*SQRT($B$2)*MC_Shocks!AK424)</f>
        <v>604.176380113558</v>
      </c>
      <c r="AN427" s="0" t="n">
        <f aca="false">AM427*EXP((Inputs!$B$6-Inputs!$B$7-0.5*Inputs!$B$8^2)*$B$2+Inputs!$B$8*SQRT($B$2)*MC_Shocks!AL424)</f>
        <v>601.317738288882</v>
      </c>
      <c r="AO427" s="0" t="n">
        <f aca="false">AN427*EXP((Inputs!$B$6-Inputs!$B$7-0.5*Inputs!$B$8^2)*$B$2+Inputs!$B$8*SQRT($B$2)*MC_Shocks!AM424)</f>
        <v>594.642522579341</v>
      </c>
      <c r="AP427" s="0" t="n">
        <f aca="false">AO427*EXP((Inputs!$B$6-Inputs!$B$7-0.5*Inputs!$B$8^2)*$B$2+Inputs!$B$8*SQRT($B$2)*MC_Shocks!AN424)</f>
        <v>603.967732255037</v>
      </c>
      <c r="AQ427" s="0" t="n">
        <f aca="false">AP427*EXP((Inputs!$B$6-Inputs!$B$7-0.5*Inputs!$B$8^2)*$B$2+Inputs!$B$8*SQRT($B$2)*MC_Shocks!AO424)</f>
        <v>600.836036189642</v>
      </c>
      <c r="AR427" s="0" t="n">
        <f aca="false">AQ427*EXP((Inputs!$B$6-Inputs!$B$7-0.5*Inputs!$B$8^2)*$B$2+Inputs!$B$8*SQRT($B$2)*MC_Shocks!AP424)</f>
        <v>596.221633994458</v>
      </c>
      <c r="AS427" s="0" t="n">
        <f aca="false">AR427*EXP((Inputs!$B$6-Inputs!$B$7-0.5*Inputs!$B$8^2)*$B$2+Inputs!$B$8*SQRT($B$2)*MC_Shocks!AQ424)</f>
        <v>602.644118564854</v>
      </c>
      <c r="AT427" s="0" t="n">
        <f aca="false">AS427*EXP((Inputs!$B$6-Inputs!$B$7-0.5*Inputs!$B$8^2)*$B$2+Inputs!$B$8*SQRT($B$2)*MC_Shocks!AR424)</f>
        <v>606.950437742335</v>
      </c>
      <c r="AU427" s="0" t="n">
        <f aca="false">AT427*EXP((Inputs!$B$6-Inputs!$B$7-0.5*Inputs!$B$8^2)*$B$2+Inputs!$B$8*SQRT($B$2)*MC_Shocks!AS424)</f>
        <v>611.11838138417</v>
      </c>
      <c r="AV427" s="0" t="n">
        <f aca="false">AU427*EXP((Inputs!$B$6-Inputs!$B$7-0.5*Inputs!$B$8^2)*$B$2+Inputs!$B$8*SQRT($B$2)*MC_Shocks!AT424)</f>
        <v>614.719755926014</v>
      </c>
      <c r="AW427" s="0" t="n">
        <f aca="false">AV427*EXP((Inputs!$B$6-Inputs!$B$7-0.5*Inputs!$B$8^2)*$B$2+Inputs!$B$8*SQRT($B$2)*MC_Shocks!AU424)</f>
        <v>617.131576265196</v>
      </c>
      <c r="AX427" s="0" t="n">
        <f aca="false">AW427*EXP((Inputs!$B$6-Inputs!$B$7-0.5*Inputs!$B$8^2)*$B$2+Inputs!$B$8*SQRT($B$2)*MC_Shocks!AV424)</f>
        <v>616.003115950448</v>
      </c>
      <c r="AY427" s="0" t="n">
        <f aca="false">AX427*EXP((Inputs!$B$6-Inputs!$B$7-0.5*Inputs!$B$8^2)*$B$2+Inputs!$B$8*SQRT($B$2)*MC_Shocks!AW424)</f>
        <v>611.845002390474</v>
      </c>
      <c r="AZ427" s="0" t="n">
        <f aca="false">AY427*EXP((Inputs!$B$6-Inputs!$B$7-0.5*Inputs!$B$8^2)*$B$2+Inputs!$B$8*SQRT($B$2)*MC_Shocks!AX424)</f>
        <v>606.67623839319</v>
      </c>
      <c r="BA427" s="0" t="n">
        <f aca="false">AZ427*EXP((Inputs!$B$6-Inputs!$B$7-0.5*Inputs!$B$8^2)*$B$2+Inputs!$B$8*SQRT($B$2)*MC_Shocks!AY424)</f>
        <v>610.779502429811</v>
      </c>
      <c r="BB427" s="0" t="n">
        <f aca="false">BA427*EXP((Inputs!$B$6-Inputs!$B$7-0.5*Inputs!$B$8^2)*$B$2+Inputs!$B$8*SQRT($B$2)*MC_Shocks!AZ424)</f>
        <v>614.944080627523</v>
      </c>
      <c r="BC427" s="0" t="n">
        <f aca="false">BB427*EXP((Inputs!$B$6-Inputs!$B$7-0.5*Inputs!$B$8^2)*$B$2+Inputs!$B$8*SQRT($B$2)*MC_Shocks!BA424)</f>
        <v>608.615863245086</v>
      </c>
      <c r="BD427" s="0" t="n">
        <f aca="false">BC427*EXP((Inputs!$B$6-Inputs!$B$7-0.5*Inputs!$B$8^2)*$B$2+Inputs!$B$8*SQRT($B$2)*MC_Shocks!BB424)</f>
        <v>605.558416966738</v>
      </c>
      <c r="BE427" s="0" t="n">
        <f aca="false">BD427*EXP((Inputs!$B$6-Inputs!$B$7-0.5*Inputs!$B$8^2)*$B$2+Inputs!$B$8*SQRT($B$2)*MC_Shocks!BC424)</f>
        <v>605.217561839747</v>
      </c>
      <c r="BF427" s="0" t="n">
        <f aca="false">BE427*EXP((Inputs!$B$6-Inputs!$B$7-0.5*Inputs!$B$8^2)*$B$2+Inputs!$B$8*SQRT($B$2)*MC_Shocks!BD424)</f>
        <v>603.006132146366</v>
      </c>
      <c r="BG427" s="0" t="n">
        <f aca="false">BF427*EXP((Inputs!$B$6-Inputs!$B$7-0.5*Inputs!$B$8^2)*$B$2+Inputs!$B$8*SQRT($B$2)*MC_Shocks!BE424)</f>
        <v>603.205615415824</v>
      </c>
      <c r="BH427" s="0" t="n">
        <f aca="false">BG427*EXP((Inputs!$B$6-Inputs!$B$7-0.5*Inputs!$B$8^2)*$B$2+Inputs!$B$8*SQRT($B$2)*MC_Shocks!BF424)</f>
        <v>600.757250678241</v>
      </c>
      <c r="BI427" s="0" t="n">
        <f aca="false">BH427*EXP((Inputs!$B$6-Inputs!$B$7-0.5*Inputs!$B$8^2)*$B$2+Inputs!$B$8*SQRT($B$2)*MC_Shocks!BG424)</f>
        <v>602.417830786607</v>
      </c>
      <c r="BJ427" s="0" t="n">
        <f aca="false">BI427*EXP((Inputs!$B$6-Inputs!$B$7-0.5*Inputs!$B$8^2)*$B$2+Inputs!$B$8*SQRT($B$2)*MC_Shocks!BH424)</f>
        <v>601.191298539212</v>
      </c>
      <c r="BK427" s="0" t="n">
        <f aca="false">BJ427*EXP((Inputs!$B$6-Inputs!$B$7-0.5*Inputs!$B$8^2)*$B$2+Inputs!$B$8*SQRT($B$2)*MC_Shocks!BI424)</f>
        <v>608.496167954265</v>
      </c>
      <c r="BL427" s="0" t="n">
        <f aca="false">BK427*EXP((Inputs!$B$6-Inputs!$B$7-0.5*Inputs!$B$8^2)*$B$2+Inputs!$B$8*SQRT($B$2)*MC_Shocks!BJ424)</f>
        <v>611.883012730034</v>
      </c>
      <c r="BM427" s="0" t="n">
        <f aca="false">BL427*EXP((Inputs!$B$6-Inputs!$B$7-0.5*Inputs!$B$8^2)*$B$2+Inputs!$B$8*SQRT($B$2)*MC_Shocks!BK424)</f>
        <v>615.23612643118</v>
      </c>
      <c r="BN427" s="0" t="n">
        <f aca="false">AVERAGE(C427:BM427)</f>
        <v>604.258213192954</v>
      </c>
      <c r="BO427" s="0" t="n">
        <f aca="false">MAX(B427:BM427)</f>
        <v>618.299503054766</v>
      </c>
      <c r="BP427" s="0" t="n">
        <f aca="false">MAX(BM427-Inputs!$B$4,0)</f>
        <v>40.2361264311796</v>
      </c>
      <c r="BQ427" s="0" t="n">
        <f aca="false">MAX(Inputs!$B$4-BM427,0)</f>
        <v>0</v>
      </c>
      <c r="BR427" s="0" t="n">
        <f aca="false">MAX(BN427-Inputs!$B$4,0)</f>
        <v>29.2582131929536</v>
      </c>
      <c r="BS427" s="0" t="n">
        <f aca="false">IF(BO427&gt;=Inputs!$B$9,0,MAX(BM427-Inputs!$B$4,0))</f>
        <v>0</v>
      </c>
    </row>
    <row r="428" customFormat="false" ht="15" hidden="false" customHeight="false" outlineLevel="0" collapsed="false">
      <c r="A428" s="0" t="n">
        <v>424</v>
      </c>
      <c r="B428" s="0" t="n">
        <f aca="false">Inputs!$B$3</f>
        <v>574.788024902344</v>
      </c>
      <c r="C428" s="0" t="n">
        <f aca="false">B428*EXP((Inputs!$B$6-Inputs!$B$7-0.5*Inputs!$B$8^2)*$B$2+Inputs!$B$8*SQRT($B$2)*MC_Shocks!A425)</f>
        <v>576.552077606532</v>
      </c>
      <c r="D428" s="0" t="n">
        <f aca="false">C428*EXP((Inputs!$B$6-Inputs!$B$7-0.5*Inputs!$B$8^2)*$B$2+Inputs!$B$8*SQRT($B$2)*MC_Shocks!B425)</f>
        <v>580.860131843568</v>
      </c>
      <c r="E428" s="0" t="n">
        <f aca="false">D428*EXP((Inputs!$B$6-Inputs!$B$7-0.5*Inputs!$B$8^2)*$B$2+Inputs!$B$8*SQRT($B$2)*MC_Shocks!C425)</f>
        <v>583.378905796861</v>
      </c>
      <c r="F428" s="0" t="n">
        <f aca="false">E428*EXP((Inputs!$B$6-Inputs!$B$7-0.5*Inputs!$B$8^2)*$B$2+Inputs!$B$8*SQRT($B$2)*MC_Shocks!D425)</f>
        <v>590.48546157627</v>
      </c>
      <c r="G428" s="0" t="n">
        <f aca="false">F428*EXP((Inputs!$B$6-Inputs!$B$7-0.5*Inputs!$B$8^2)*$B$2+Inputs!$B$8*SQRT($B$2)*MC_Shocks!E425)</f>
        <v>587.976230669069</v>
      </c>
      <c r="H428" s="0" t="n">
        <f aca="false">G428*EXP((Inputs!$B$6-Inputs!$B$7-0.5*Inputs!$B$8^2)*$B$2+Inputs!$B$8*SQRT($B$2)*MC_Shocks!F425)</f>
        <v>588.416733488898</v>
      </c>
      <c r="I428" s="0" t="n">
        <f aca="false">H428*EXP((Inputs!$B$6-Inputs!$B$7-0.5*Inputs!$B$8^2)*$B$2+Inputs!$B$8*SQRT($B$2)*MC_Shocks!G425)</f>
        <v>596.486792971703</v>
      </c>
      <c r="J428" s="0" t="n">
        <f aca="false">I428*EXP((Inputs!$B$6-Inputs!$B$7-0.5*Inputs!$B$8^2)*$B$2+Inputs!$B$8*SQRT($B$2)*MC_Shocks!H425)</f>
        <v>600.506881604834</v>
      </c>
      <c r="K428" s="0" t="n">
        <f aca="false">J428*EXP((Inputs!$B$6-Inputs!$B$7-0.5*Inputs!$B$8^2)*$B$2+Inputs!$B$8*SQRT($B$2)*MC_Shocks!I425)</f>
        <v>598.962015532743</v>
      </c>
      <c r="L428" s="0" t="n">
        <f aca="false">K428*EXP((Inputs!$B$6-Inputs!$B$7-0.5*Inputs!$B$8^2)*$B$2+Inputs!$B$8*SQRT($B$2)*MC_Shocks!J425)</f>
        <v>601.604518010993</v>
      </c>
      <c r="M428" s="0" t="n">
        <f aca="false">L428*EXP((Inputs!$B$6-Inputs!$B$7-0.5*Inputs!$B$8^2)*$B$2+Inputs!$B$8*SQRT($B$2)*MC_Shocks!K425)</f>
        <v>604.996951832199</v>
      </c>
      <c r="N428" s="0" t="n">
        <f aca="false">M428*EXP((Inputs!$B$6-Inputs!$B$7-0.5*Inputs!$B$8^2)*$B$2+Inputs!$B$8*SQRT($B$2)*MC_Shocks!L425)</f>
        <v>605.412163606286</v>
      </c>
      <c r="O428" s="0" t="n">
        <f aca="false">N428*EXP((Inputs!$B$6-Inputs!$B$7-0.5*Inputs!$B$8^2)*$B$2+Inputs!$B$8*SQRT($B$2)*MC_Shocks!M425)</f>
        <v>603.821165275512</v>
      </c>
      <c r="P428" s="0" t="n">
        <f aca="false">O428*EXP((Inputs!$B$6-Inputs!$B$7-0.5*Inputs!$B$8^2)*$B$2+Inputs!$B$8*SQRT($B$2)*MC_Shocks!N425)</f>
        <v>610.798382897159</v>
      </c>
      <c r="Q428" s="0" t="n">
        <f aca="false">P428*EXP((Inputs!$B$6-Inputs!$B$7-0.5*Inputs!$B$8^2)*$B$2+Inputs!$B$8*SQRT($B$2)*MC_Shocks!O425)</f>
        <v>608.195943636632</v>
      </c>
      <c r="R428" s="0" t="n">
        <f aca="false">Q428*EXP((Inputs!$B$6-Inputs!$B$7-0.5*Inputs!$B$8^2)*$B$2+Inputs!$B$8*SQRT($B$2)*MC_Shocks!P425)</f>
        <v>612.127215182986</v>
      </c>
      <c r="S428" s="0" t="n">
        <f aca="false">R428*EXP((Inputs!$B$6-Inputs!$B$7-0.5*Inputs!$B$8^2)*$B$2+Inputs!$B$8*SQRT($B$2)*MC_Shocks!Q425)</f>
        <v>612.272030751158</v>
      </c>
      <c r="T428" s="0" t="n">
        <f aca="false">S428*EXP((Inputs!$B$6-Inputs!$B$7-0.5*Inputs!$B$8^2)*$B$2+Inputs!$B$8*SQRT($B$2)*MC_Shocks!R425)</f>
        <v>612.501868333806</v>
      </c>
      <c r="U428" s="0" t="n">
        <f aca="false">T428*EXP((Inputs!$B$6-Inputs!$B$7-0.5*Inputs!$B$8^2)*$B$2+Inputs!$B$8*SQRT($B$2)*MC_Shocks!S425)</f>
        <v>615.126240237949</v>
      </c>
      <c r="V428" s="0" t="n">
        <f aca="false">U428*EXP((Inputs!$B$6-Inputs!$B$7-0.5*Inputs!$B$8^2)*$B$2+Inputs!$B$8*SQRT($B$2)*MC_Shocks!T425)</f>
        <v>620.200303460676</v>
      </c>
      <c r="W428" s="0" t="n">
        <f aca="false">V428*EXP((Inputs!$B$6-Inputs!$B$7-0.5*Inputs!$B$8^2)*$B$2+Inputs!$B$8*SQRT($B$2)*MC_Shocks!U425)</f>
        <v>621.666119914763</v>
      </c>
      <c r="X428" s="0" t="n">
        <f aca="false">W428*EXP((Inputs!$B$6-Inputs!$B$7-0.5*Inputs!$B$8^2)*$B$2+Inputs!$B$8*SQRT($B$2)*MC_Shocks!V425)</f>
        <v>613.759900235409</v>
      </c>
      <c r="Y428" s="0" t="n">
        <f aca="false">X428*EXP((Inputs!$B$6-Inputs!$B$7-0.5*Inputs!$B$8^2)*$B$2+Inputs!$B$8*SQRT($B$2)*MC_Shocks!W425)</f>
        <v>620.484269075589</v>
      </c>
      <c r="Z428" s="0" t="n">
        <f aca="false">Y428*EXP((Inputs!$B$6-Inputs!$B$7-0.5*Inputs!$B$8^2)*$B$2+Inputs!$B$8*SQRT($B$2)*MC_Shocks!X425)</f>
        <v>612.26765206181</v>
      </c>
      <c r="AA428" s="0" t="n">
        <f aca="false">Z428*EXP((Inputs!$B$6-Inputs!$B$7-0.5*Inputs!$B$8^2)*$B$2+Inputs!$B$8*SQRT($B$2)*MC_Shocks!Y425)</f>
        <v>613.588318674335</v>
      </c>
      <c r="AB428" s="0" t="n">
        <f aca="false">AA428*EXP((Inputs!$B$6-Inputs!$B$7-0.5*Inputs!$B$8^2)*$B$2+Inputs!$B$8*SQRT($B$2)*MC_Shocks!Z425)</f>
        <v>613.474034777034</v>
      </c>
      <c r="AC428" s="0" t="n">
        <f aca="false">AB428*EXP((Inputs!$B$6-Inputs!$B$7-0.5*Inputs!$B$8^2)*$B$2+Inputs!$B$8*SQRT($B$2)*MC_Shocks!AA425)</f>
        <v>618.843926232203</v>
      </c>
      <c r="AD428" s="0" t="n">
        <f aca="false">AC428*EXP((Inputs!$B$6-Inputs!$B$7-0.5*Inputs!$B$8^2)*$B$2+Inputs!$B$8*SQRT($B$2)*MC_Shocks!AB425)</f>
        <v>622.70063413276</v>
      </c>
      <c r="AE428" s="0" t="n">
        <f aca="false">AD428*EXP((Inputs!$B$6-Inputs!$B$7-0.5*Inputs!$B$8^2)*$B$2+Inputs!$B$8*SQRT($B$2)*MC_Shocks!AC425)</f>
        <v>625.248875067904</v>
      </c>
      <c r="AF428" s="0" t="n">
        <f aca="false">AE428*EXP((Inputs!$B$6-Inputs!$B$7-0.5*Inputs!$B$8^2)*$B$2+Inputs!$B$8*SQRT($B$2)*MC_Shocks!AD425)</f>
        <v>630.516645607168</v>
      </c>
      <c r="AG428" s="0" t="n">
        <f aca="false">AF428*EXP((Inputs!$B$6-Inputs!$B$7-0.5*Inputs!$B$8^2)*$B$2+Inputs!$B$8*SQRT($B$2)*MC_Shocks!AE425)</f>
        <v>631.6220678836</v>
      </c>
      <c r="AH428" s="0" t="n">
        <f aca="false">AG428*EXP((Inputs!$B$6-Inputs!$B$7-0.5*Inputs!$B$8^2)*$B$2+Inputs!$B$8*SQRT($B$2)*MC_Shocks!AF425)</f>
        <v>633.7245462092</v>
      </c>
      <c r="AI428" s="0" t="n">
        <f aca="false">AH428*EXP((Inputs!$B$6-Inputs!$B$7-0.5*Inputs!$B$8^2)*$B$2+Inputs!$B$8*SQRT($B$2)*MC_Shocks!AG425)</f>
        <v>624.546972840291</v>
      </c>
      <c r="AJ428" s="0" t="n">
        <f aca="false">AI428*EXP((Inputs!$B$6-Inputs!$B$7-0.5*Inputs!$B$8^2)*$B$2+Inputs!$B$8*SQRT($B$2)*MC_Shocks!AH425)</f>
        <v>630.410061482958</v>
      </c>
      <c r="AK428" s="0" t="n">
        <f aca="false">AJ428*EXP((Inputs!$B$6-Inputs!$B$7-0.5*Inputs!$B$8^2)*$B$2+Inputs!$B$8*SQRT($B$2)*MC_Shocks!AI425)</f>
        <v>629.956132963038</v>
      </c>
      <c r="AL428" s="0" t="n">
        <f aca="false">AK428*EXP((Inputs!$B$6-Inputs!$B$7-0.5*Inputs!$B$8^2)*$B$2+Inputs!$B$8*SQRT($B$2)*MC_Shocks!AJ425)</f>
        <v>628.778066870872</v>
      </c>
      <c r="AM428" s="0" t="n">
        <f aca="false">AL428*EXP((Inputs!$B$6-Inputs!$B$7-0.5*Inputs!$B$8^2)*$B$2+Inputs!$B$8*SQRT($B$2)*MC_Shocks!AK425)</f>
        <v>634.199452265358</v>
      </c>
      <c r="AN428" s="0" t="n">
        <f aca="false">AM428*EXP((Inputs!$B$6-Inputs!$B$7-0.5*Inputs!$B$8^2)*$B$2+Inputs!$B$8*SQRT($B$2)*MC_Shocks!AL425)</f>
        <v>630.812865515701</v>
      </c>
      <c r="AO428" s="0" t="n">
        <f aca="false">AN428*EXP((Inputs!$B$6-Inputs!$B$7-0.5*Inputs!$B$8^2)*$B$2+Inputs!$B$8*SQRT($B$2)*MC_Shocks!AM425)</f>
        <v>632.869026012167</v>
      </c>
      <c r="AP428" s="0" t="n">
        <f aca="false">AO428*EXP((Inputs!$B$6-Inputs!$B$7-0.5*Inputs!$B$8^2)*$B$2+Inputs!$B$8*SQRT($B$2)*MC_Shocks!AN425)</f>
        <v>645.567547418852</v>
      </c>
      <c r="AQ428" s="0" t="n">
        <f aca="false">AP428*EXP((Inputs!$B$6-Inputs!$B$7-0.5*Inputs!$B$8^2)*$B$2+Inputs!$B$8*SQRT($B$2)*MC_Shocks!AO425)</f>
        <v>642.257693477244</v>
      </c>
      <c r="AR428" s="0" t="n">
        <f aca="false">AQ428*EXP((Inputs!$B$6-Inputs!$B$7-0.5*Inputs!$B$8^2)*$B$2+Inputs!$B$8*SQRT($B$2)*MC_Shocks!AP425)</f>
        <v>648.034924692592</v>
      </c>
      <c r="AS428" s="0" t="n">
        <f aca="false">AR428*EXP((Inputs!$B$6-Inputs!$B$7-0.5*Inputs!$B$8^2)*$B$2+Inputs!$B$8*SQRT($B$2)*MC_Shocks!AQ425)</f>
        <v>653.505452465119</v>
      </c>
      <c r="AT428" s="0" t="n">
        <f aca="false">AS428*EXP((Inputs!$B$6-Inputs!$B$7-0.5*Inputs!$B$8^2)*$B$2+Inputs!$B$8*SQRT($B$2)*MC_Shocks!AR425)</f>
        <v>650.010231701092</v>
      </c>
      <c r="AU428" s="0" t="n">
        <f aca="false">AT428*EXP((Inputs!$B$6-Inputs!$B$7-0.5*Inputs!$B$8^2)*$B$2+Inputs!$B$8*SQRT($B$2)*MC_Shocks!AS425)</f>
        <v>651.864325177527</v>
      </c>
      <c r="AV428" s="0" t="n">
        <f aca="false">AU428*EXP((Inputs!$B$6-Inputs!$B$7-0.5*Inputs!$B$8^2)*$B$2+Inputs!$B$8*SQRT($B$2)*MC_Shocks!AT425)</f>
        <v>647.196609565038</v>
      </c>
      <c r="AW428" s="0" t="n">
        <f aca="false">AV428*EXP((Inputs!$B$6-Inputs!$B$7-0.5*Inputs!$B$8^2)*$B$2+Inputs!$B$8*SQRT($B$2)*MC_Shocks!AU425)</f>
        <v>641.073589415265</v>
      </c>
      <c r="AX428" s="0" t="n">
        <f aca="false">AW428*EXP((Inputs!$B$6-Inputs!$B$7-0.5*Inputs!$B$8^2)*$B$2+Inputs!$B$8*SQRT($B$2)*MC_Shocks!AV425)</f>
        <v>644.422633745969</v>
      </c>
      <c r="AY428" s="0" t="n">
        <f aca="false">AX428*EXP((Inputs!$B$6-Inputs!$B$7-0.5*Inputs!$B$8^2)*$B$2+Inputs!$B$8*SQRT($B$2)*MC_Shocks!AW425)</f>
        <v>640.440474945446</v>
      </c>
      <c r="AZ428" s="0" t="n">
        <f aca="false">AY428*EXP((Inputs!$B$6-Inputs!$B$7-0.5*Inputs!$B$8^2)*$B$2+Inputs!$B$8*SQRT($B$2)*MC_Shocks!AX425)</f>
        <v>644.350962509844</v>
      </c>
      <c r="BA428" s="0" t="n">
        <f aca="false">AZ428*EXP((Inputs!$B$6-Inputs!$B$7-0.5*Inputs!$B$8^2)*$B$2+Inputs!$B$8*SQRT($B$2)*MC_Shocks!AY425)</f>
        <v>633.096371860556</v>
      </c>
      <c r="BB428" s="0" t="n">
        <f aca="false">BA428*EXP((Inputs!$B$6-Inputs!$B$7-0.5*Inputs!$B$8^2)*$B$2+Inputs!$B$8*SQRT($B$2)*MC_Shocks!AZ425)</f>
        <v>636.646263738731</v>
      </c>
      <c r="BC428" s="0" t="n">
        <f aca="false">BB428*EXP((Inputs!$B$6-Inputs!$B$7-0.5*Inputs!$B$8^2)*$B$2+Inputs!$B$8*SQRT($B$2)*MC_Shocks!BA425)</f>
        <v>631.544623157131</v>
      </c>
      <c r="BD428" s="0" t="n">
        <f aca="false">BC428*EXP((Inputs!$B$6-Inputs!$B$7-0.5*Inputs!$B$8^2)*$B$2+Inputs!$B$8*SQRT($B$2)*MC_Shocks!BB425)</f>
        <v>627.390513825597</v>
      </c>
      <c r="BE428" s="0" t="n">
        <f aca="false">BD428*EXP((Inputs!$B$6-Inputs!$B$7-0.5*Inputs!$B$8^2)*$B$2+Inputs!$B$8*SQRT($B$2)*MC_Shocks!BC425)</f>
        <v>625.878329995379</v>
      </c>
      <c r="BF428" s="0" t="n">
        <f aca="false">BE428*EXP((Inputs!$B$6-Inputs!$B$7-0.5*Inputs!$B$8^2)*$B$2+Inputs!$B$8*SQRT($B$2)*MC_Shocks!BD425)</f>
        <v>629.275848620643</v>
      </c>
      <c r="BG428" s="0" t="n">
        <f aca="false">BF428*EXP((Inputs!$B$6-Inputs!$B$7-0.5*Inputs!$B$8^2)*$B$2+Inputs!$B$8*SQRT($B$2)*MC_Shocks!BE425)</f>
        <v>630.091514371424</v>
      </c>
      <c r="BH428" s="0" t="n">
        <f aca="false">BG428*EXP((Inputs!$B$6-Inputs!$B$7-0.5*Inputs!$B$8^2)*$B$2+Inputs!$B$8*SQRT($B$2)*MC_Shocks!BF425)</f>
        <v>641.009147781131</v>
      </c>
      <c r="BI428" s="0" t="n">
        <f aca="false">BH428*EXP((Inputs!$B$6-Inputs!$B$7-0.5*Inputs!$B$8^2)*$B$2+Inputs!$B$8*SQRT($B$2)*MC_Shocks!BG425)</f>
        <v>639.929324787431</v>
      </c>
      <c r="BJ428" s="0" t="n">
        <f aca="false">BI428*EXP((Inputs!$B$6-Inputs!$B$7-0.5*Inputs!$B$8^2)*$B$2+Inputs!$B$8*SQRT($B$2)*MC_Shocks!BH425)</f>
        <v>638.217148235835</v>
      </c>
      <c r="BK428" s="0" t="n">
        <f aca="false">BJ428*EXP((Inputs!$B$6-Inputs!$B$7-0.5*Inputs!$B$8^2)*$B$2+Inputs!$B$8*SQRT($B$2)*MC_Shocks!BI425)</f>
        <v>637.601745579086</v>
      </c>
      <c r="BL428" s="0" t="n">
        <f aca="false">BK428*EXP((Inputs!$B$6-Inputs!$B$7-0.5*Inputs!$B$8^2)*$B$2+Inputs!$B$8*SQRT($B$2)*MC_Shocks!BJ425)</f>
        <v>652.881285915275</v>
      </c>
      <c r="BM428" s="0" t="n">
        <f aca="false">BL428*EXP((Inputs!$B$6-Inputs!$B$7-0.5*Inputs!$B$8^2)*$B$2+Inputs!$B$8*SQRT($B$2)*MC_Shocks!BK425)</f>
        <v>659.531600605177</v>
      </c>
      <c r="BN428" s="0" t="n">
        <f aca="false">AVERAGE(C428:BM428)</f>
        <v>623.364599138498</v>
      </c>
      <c r="BO428" s="0" t="n">
        <f aca="false">MAX(B428:BM428)</f>
        <v>659.531600605177</v>
      </c>
      <c r="BP428" s="0" t="n">
        <f aca="false">MAX(BM428-Inputs!$B$4,0)</f>
        <v>84.5316006051768</v>
      </c>
      <c r="BQ428" s="0" t="n">
        <f aca="false">MAX(Inputs!$B$4-BM428,0)</f>
        <v>0</v>
      </c>
      <c r="BR428" s="0" t="n">
        <f aca="false">MAX(BN428-Inputs!$B$4,0)</f>
        <v>48.364599138498</v>
      </c>
      <c r="BS428" s="0" t="n">
        <f aca="false">IF(BO428&gt;=Inputs!$B$9,0,MAX(BM428-Inputs!$B$4,0))</f>
        <v>0</v>
      </c>
    </row>
    <row r="429" customFormat="false" ht="15" hidden="false" customHeight="false" outlineLevel="0" collapsed="false">
      <c r="A429" s="0" t="n">
        <v>425</v>
      </c>
      <c r="B429" s="0" t="n">
        <f aca="false">Inputs!$B$3</f>
        <v>574.788024902344</v>
      </c>
      <c r="C429" s="0" t="n">
        <f aca="false">B429*EXP((Inputs!$B$6-Inputs!$B$7-0.5*Inputs!$B$8^2)*$B$2+Inputs!$B$8*SQRT($B$2)*MC_Shocks!A426)</f>
        <v>578.263834025395</v>
      </c>
      <c r="D429" s="0" t="n">
        <f aca="false">C429*EXP((Inputs!$B$6-Inputs!$B$7-0.5*Inputs!$B$8^2)*$B$2+Inputs!$B$8*SQRT($B$2)*MC_Shocks!B426)</f>
        <v>576.981863472094</v>
      </c>
      <c r="E429" s="0" t="n">
        <f aca="false">D429*EXP((Inputs!$B$6-Inputs!$B$7-0.5*Inputs!$B$8^2)*$B$2+Inputs!$B$8*SQRT($B$2)*MC_Shocks!C426)</f>
        <v>575.713330684742</v>
      </c>
      <c r="F429" s="0" t="n">
        <f aca="false">E429*EXP((Inputs!$B$6-Inputs!$B$7-0.5*Inputs!$B$8^2)*$B$2+Inputs!$B$8*SQRT($B$2)*MC_Shocks!D426)</f>
        <v>576.545668524255</v>
      </c>
      <c r="G429" s="0" t="n">
        <f aca="false">F429*EXP((Inputs!$B$6-Inputs!$B$7-0.5*Inputs!$B$8^2)*$B$2+Inputs!$B$8*SQRT($B$2)*MC_Shocks!E426)</f>
        <v>573.701658851435</v>
      </c>
      <c r="H429" s="0" t="n">
        <f aca="false">G429*EXP((Inputs!$B$6-Inputs!$B$7-0.5*Inputs!$B$8^2)*$B$2+Inputs!$B$8*SQRT($B$2)*MC_Shocks!F426)</f>
        <v>578.445869338716</v>
      </c>
      <c r="I429" s="0" t="n">
        <f aca="false">H429*EXP((Inputs!$B$6-Inputs!$B$7-0.5*Inputs!$B$8^2)*$B$2+Inputs!$B$8*SQRT($B$2)*MC_Shocks!G426)</f>
        <v>575.706699506384</v>
      </c>
      <c r="J429" s="0" t="n">
        <f aca="false">I429*EXP((Inputs!$B$6-Inputs!$B$7-0.5*Inputs!$B$8^2)*$B$2+Inputs!$B$8*SQRT($B$2)*MC_Shocks!H426)</f>
        <v>573.596705594774</v>
      </c>
      <c r="K429" s="0" t="n">
        <f aca="false">J429*EXP((Inputs!$B$6-Inputs!$B$7-0.5*Inputs!$B$8^2)*$B$2+Inputs!$B$8*SQRT($B$2)*MC_Shocks!I426)</f>
        <v>571.935227674559</v>
      </c>
      <c r="L429" s="0" t="n">
        <f aca="false">K429*EXP((Inputs!$B$6-Inputs!$B$7-0.5*Inputs!$B$8^2)*$B$2+Inputs!$B$8*SQRT($B$2)*MC_Shocks!J426)</f>
        <v>572.815797092599</v>
      </c>
      <c r="M429" s="0" t="n">
        <f aca="false">L429*EXP((Inputs!$B$6-Inputs!$B$7-0.5*Inputs!$B$8^2)*$B$2+Inputs!$B$8*SQRT($B$2)*MC_Shocks!K426)</f>
        <v>564.610042379442</v>
      </c>
      <c r="N429" s="0" t="n">
        <f aca="false">M429*EXP((Inputs!$B$6-Inputs!$B$7-0.5*Inputs!$B$8^2)*$B$2+Inputs!$B$8*SQRT($B$2)*MC_Shocks!L426)</f>
        <v>562.458373087122</v>
      </c>
      <c r="O429" s="0" t="n">
        <f aca="false">N429*EXP((Inputs!$B$6-Inputs!$B$7-0.5*Inputs!$B$8^2)*$B$2+Inputs!$B$8*SQRT($B$2)*MC_Shocks!M426)</f>
        <v>566.849154153548</v>
      </c>
      <c r="P429" s="0" t="n">
        <f aca="false">O429*EXP((Inputs!$B$6-Inputs!$B$7-0.5*Inputs!$B$8^2)*$B$2+Inputs!$B$8*SQRT($B$2)*MC_Shocks!N426)</f>
        <v>565.787041898627</v>
      </c>
      <c r="Q429" s="0" t="n">
        <f aca="false">P429*EXP((Inputs!$B$6-Inputs!$B$7-0.5*Inputs!$B$8^2)*$B$2+Inputs!$B$8*SQRT($B$2)*MC_Shocks!O426)</f>
        <v>562.472735559343</v>
      </c>
      <c r="R429" s="0" t="n">
        <f aca="false">Q429*EXP((Inputs!$B$6-Inputs!$B$7-0.5*Inputs!$B$8^2)*$B$2+Inputs!$B$8*SQRT($B$2)*MC_Shocks!P426)</f>
        <v>565.156358218593</v>
      </c>
      <c r="S429" s="0" t="n">
        <f aca="false">R429*EXP((Inputs!$B$6-Inputs!$B$7-0.5*Inputs!$B$8^2)*$B$2+Inputs!$B$8*SQRT($B$2)*MC_Shocks!Q426)</f>
        <v>560.346648027718</v>
      </c>
      <c r="T429" s="0" t="n">
        <f aca="false">S429*EXP((Inputs!$B$6-Inputs!$B$7-0.5*Inputs!$B$8^2)*$B$2+Inputs!$B$8*SQRT($B$2)*MC_Shocks!R426)</f>
        <v>558.703698228509</v>
      </c>
      <c r="U429" s="0" t="n">
        <f aca="false">T429*EXP((Inputs!$B$6-Inputs!$B$7-0.5*Inputs!$B$8^2)*$B$2+Inputs!$B$8*SQRT($B$2)*MC_Shocks!S426)</f>
        <v>569.23672969198</v>
      </c>
      <c r="V429" s="0" t="n">
        <f aca="false">U429*EXP((Inputs!$B$6-Inputs!$B$7-0.5*Inputs!$B$8^2)*$B$2+Inputs!$B$8*SQRT($B$2)*MC_Shocks!T426)</f>
        <v>567.938668199426</v>
      </c>
      <c r="W429" s="0" t="n">
        <f aca="false">V429*EXP((Inputs!$B$6-Inputs!$B$7-0.5*Inputs!$B$8^2)*$B$2+Inputs!$B$8*SQRT($B$2)*MC_Shocks!U426)</f>
        <v>569.824703337018</v>
      </c>
      <c r="X429" s="0" t="n">
        <f aca="false">W429*EXP((Inputs!$B$6-Inputs!$B$7-0.5*Inputs!$B$8^2)*$B$2+Inputs!$B$8*SQRT($B$2)*MC_Shocks!V426)</f>
        <v>567.455128059736</v>
      </c>
      <c r="Y429" s="0" t="n">
        <f aca="false">X429*EXP((Inputs!$B$6-Inputs!$B$7-0.5*Inputs!$B$8^2)*$B$2+Inputs!$B$8*SQRT($B$2)*MC_Shocks!W426)</f>
        <v>563.273660178842</v>
      </c>
      <c r="Z429" s="0" t="n">
        <f aca="false">Y429*EXP((Inputs!$B$6-Inputs!$B$7-0.5*Inputs!$B$8^2)*$B$2+Inputs!$B$8*SQRT($B$2)*MC_Shocks!X426)</f>
        <v>562.455319977385</v>
      </c>
      <c r="AA429" s="0" t="n">
        <f aca="false">Z429*EXP((Inputs!$B$6-Inputs!$B$7-0.5*Inputs!$B$8^2)*$B$2+Inputs!$B$8*SQRT($B$2)*MC_Shocks!Y426)</f>
        <v>555.126295041841</v>
      </c>
      <c r="AB429" s="0" t="n">
        <f aca="false">AA429*EXP((Inputs!$B$6-Inputs!$B$7-0.5*Inputs!$B$8^2)*$B$2+Inputs!$B$8*SQRT($B$2)*MC_Shocks!Z426)</f>
        <v>555.966282235829</v>
      </c>
      <c r="AC429" s="0" t="n">
        <f aca="false">AB429*EXP((Inputs!$B$6-Inputs!$B$7-0.5*Inputs!$B$8^2)*$B$2+Inputs!$B$8*SQRT($B$2)*MC_Shocks!AA426)</f>
        <v>553.269553486892</v>
      </c>
      <c r="AD429" s="0" t="n">
        <f aca="false">AC429*EXP((Inputs!$B$6-Inputs!$B$7-0.5*Inputs!$B$8^2)*$B$2+Inputs!$B$8*SQRT($B$2)*MC_Shocks!AB426)</f>
        <v>549.799722467805</v>
      </c>
      <c r="AE429" s="0" t="n">
        <f aca="false">AD429*EXP((Inputs!$B$6-Inputs!$B$7-0.5*Inputs!$B$8^2)*$B$2+Inputs!$B$8*SQRT($B$2)*MC_Shocks!AC426)</f>
        <v>550.276368625881</v>
      </c>
      <c r="AF429" s="0" t="n">
        <f aca="false">AE429*EXP((Inputs!$B$6-Inputs!$B$7-0.5*Inputs!$B$8^2)*$B$2+Inputs!$B$8*SQRT($B$2)*MC_Shocks!AD426)</f>
        <v>546.93883762139</v>
      </c>
      <c r="AG429" s="0" t="n">
        <f aca="false">AF429*EXP((Inputs!$B$6-Inputs!$B$7-0.5*Inputs!$B$8^2)*$B$2+Inputs!$B$8*SQRT($B$2)*MC_Shocks!AE426)</f>
        <v>549.576964746822</v>
      </c>
      <c r="AH429" s="0" t="n">
        <f aca="false">AG429*EXP((Inputs!$B$6-Inputs!$B$7-0.5*Inputs!$B$8^2)*$B$2+Inputs!$B$8*SQRT($B$2)*MC_Shocks!AF426)</f>
        <v>551.47437518723</v>
      </c>
      <c r="AI429" s="0" t="n">
        <f aca="false">AH429*EXP((Inputs!$B$6-Inputs!$B$7-0.5*Inputs!$B$8^2)*$B$2+Inputs!$B$8*SQRT($B$2)*MC_Shocks!AG426)</f>
        <v>557.29884553964</v>
      </c>
      <c r="AJ429" s="0" t="n">
        <f aca="false">AI429*EXP((Inputs!$B$6-Inputs!$B$7-0.5*Inputs!$B$8^2)*$B$2+Inputs!$B$8*SQRT($B$2)*MC_Shocks!AH426)</f>
        <v>556.285060532261</v>
      </c>
      <c r="AK429" s="0" t="n">
        <f aca="false">AJ429*EXP((Inputs!$B$6-Inputs!$B$7-0.5*Inputs!$B$8^2)*$B$2+Inputs!$B$8*SQRT($B$2)*MC_Shocks!AI426)</f>
        <v>554.903919380693</v>
      </c>
      <c r="AL429" s="0" t="n">
        <f aca="false">AK429*EXP((Inputs!$B$6-Inputs!$B$7-0.5*Inputs!$B$8^2)*$B$2+Inputs!$B$8*SQRT($B$2)*MC_Shocks!AJ426)</f>
        <v>549.788830315135</v>
      </c>
      <c r="AM429" s="0" t="n">
        <f aca="false">AL429*EXP((Inputs!$B$6-Inputs!$B$7-0.5*Inputs!$B$8^2)*$B$2+Inputs!$B$8*SQRT($B$2)*MC_Shocks!AK426)</f>
        <v>546.400653655112</v>
      </c>
      <c r="AN429" s="0" t="n">
        <f aca="false">AM429*EXP((Inputs!$B$6-Inputs!$B$7-0.5*Inputs!$B$8^2)*$B$2+Inputs!$B$8*SQRT($B$2)*MC_Shocks!AL426)</f>
        <v>547.688176661864</v>
      </c>
      <c r="AO429" s="0" t="n">
        <f aca="false">AN429*EXP((Inputs!$B$6-Inputs!$B$7-0.5*Inputs!$B$8^2)*$B$2+Inputs!$B$8*SQRT($B$2)*MC_Shocks!AM426)</f>
        <v>552.883265166995</v>
      </c>
      <c r="AP429" s="0" t="n">
        <f aca="false">AO429*EXP((Inputs!$B$6-Inputs!$B$7-0.5*Inputs!$B$8^2)*$B$2+Inputs!$B$8*SQRT($B$2)*MC_Shocks!AN426)</f>
        <v>551.040014366197</v>
      </c>
      <c r="AQ429" s="0" t="n">
        <f aca="false">AP429*EXP((Inputs!$B$6-Inputs!$B$7-0.5*Inputs!$B$8^2)*$B$2+Inputs!$B$8*SQRT($B$2)*MC_Shocks!AO426)</f>
        <v>546.257345800948</v>
      </c>
      <c r="AR429" s="0" t="n">
        <f aca="false">AQ429*EXP((Inputs!$B$6-Inputs!$B$7-0.5*Inputs!$B$8^2)*$B$2+Inputs!$B$8*SQRT($B$2)*MC_Shocks!AP426)</f>
        <v>543.045803363316</v>
      </c>
      <c r="AS429" s="0" t="n">
        <f aca="false">AR429*EXP((Inputs!$B$6-Inputs!$B$7-0.5*Inputs!$B$8^2)*$B$2+Inputs!$B$8*SQRT($B$2)*MC_Shocks!AQ426)</f>
        <v>538.444743055694</v>
      </c>
      <c r="AT429" s="0" t="n">
        <f aca="false">AS429*EXP((Inputs!$B$6-Inputs!$B$7-0.5*Inputs!$B$8^2)*$B$2+Inputs!$B$8*SQRT($B$2)*MC_Shocks!AR426)</f>
        <v>539.401460165832</v>
      </c>
      <c r="AU429" s="0" t="n">
        <f aca="false">AT429*EXP((Inputs!$B$6-Inputs!$B$7-0.5*Inputs!$B$8^2)*$B$2+Inputs!$B$8*SQRT($B$2)*MC_Shocks!AS426)</f>
        <v>541.45291811449</v>
      </c>
      <c r="AV429" s="0" t="n">
        <f aca="false">AU429*EXP((Inputs!$B$6-Inputs!$B$7-0.5*Inputs!$B$8^2)*$B$2+Inputs!$B$8*SQRT($B$2)*MC_Shocks!AT426)</f>
        <v>544.678794427047</v>
      </c>
      <c r="AW429" s="0" t="n">
        <f aca="false">AV429*EXP((Inputs!$B$6-Inputs!$B$7-0.5*Inputs!$B$8^2)*$B$2+Inputs!$B$8*SQRT($B$2)*MC_Shocks!AU426)</f>
        <v>544.971775417995</v>
      </c>
      <c r="AX429" s="0" t="n">
        <f aca="false">AW429*EXP((Inputs!$B$6-Inputs!$B$7-0.5*Inputs!$B$8^2)*$B$2+Inputs!$B$8*SQRT($B$2)*MC_Shocks!AV426)</f>
        <v>545.363088642843</v>
      </c>
      <c r="AY429" s="0" t="n">
        <f aca="false">AX429*EXP((Inputs!$B$6-Inputs!$B$7-0.5*Inputs!$B$8^2)*$B$2+Inputs!$B$8*SQRT($B$2)*MC_Shocks!AW426)</f>
        <v>544.521023720753</v>
      </c>
      <c r="AZ429" s="0" t="n">
        <f aca="false">AY429*EXP((Inputs!$B$6-Inputs!$B$7-0.5*Inputs!$B$8^2)*$B$2+Inputs!$B$8*SQRT($B$2)*MC_Shocks!AX426)</f>
        <v>545.131250395218</v>
      </c>
      <c r="BA429" s="0" t="n">
        <f aca="false">AZ429*EXP((Inputs!$B$6-Inputs!$B$7-0.5*Inputs!$B$8^2)*$B$2+Inputs!$B$8*SQRT($B$2)*MC_Shocks!AY426)</f>
        <v>545.760908524078</v>
      </c>
      <c r="BB429" s="0" t="n">
        <f aca="false">BA429*EXP((Inputs!$B$6-Inputs!$B$7-0.5*Inputs!$B$8^2)*$B$2+Inputs!$B$8*SQRT($B$2)*MC_Shocks!AZ426)</f>
        <v>549.185787328707</v>
      </c>
      <c r="BC429" s="0" t="n">
        <f aca="false">BB429*EXP((Inputs!$B$6-Inputs!$B$7-0.5*Inputs!$B$8^2)*$B$2+Inputs!$B$8*SQRT($B$2)*MC_Shocks!BA426)</f>
        <v>545.150168651117</v>
      </c>
      <c r="BD429" s="0" t="n">
        <f aca="false">BC429*EXP((Inputs!$B$6-Inputs!$B$7-0.5*Inputs!$B$8^2)*$B$2+Inputs!$B$8*SQRT($B$2)*MC_Shocks!BB426)</f>
        <v>544.870748833146</v>
      </c>
      <c r="BE429" s="0" t="n">
        <f aca="false">BD429*EXP((Inputs!$B$6-Inputs!$B$7-0.5*Inputs!$B$8^2)*$B$2+Inputs!$B$8*SQRT($B$2)*MC_Shocks!BC426)</f>
        <v>545.676763977636</v>
      </c>
      <c r="BF429" s="0" t="n">
        <f aca="false">BE429*EXP((Inputs!$B$6-Inputs!$B$7-0.5*Inputs!$B$8^2)*$B$2+Inputs!$B$8*SQRT($B$2)*MC_Shocks!BD426)</f>
        <v>548.973652135317</v>
      </c>
      <c r="BG429" s="0" t="n">
        <f aca="false">BF429*EXP((Inputs!$B$6-Inputs!$B$7-0.5*Inputs!$B$8^2)*$B$2+Inputs!$B$8*SQRT($B$2)*MC_Shocks!BE426)</f>
        <v>554.857203883146</v>
      </c>
      <c r="BH429" s="0" t="n">
        <f aca="false">BG429*EXP((Inputs!$B$6-Inputs!$B$7-0.5*Inputs!$B$8^2)*$B$2+Inputs!$B$8*SQRT($B$2)*MC_Shocks!BF426)</f>
        <v>549.181555569931</v>
      </c>
      <c r="BI429" s="0" t="n">
        <f aca="false">BH429*EXP((Inputs!$B$6-Inputs!$B$7-0.5*Inputs!$B$8^2)*$B$2+Inputs!$B$8*SQRT($B$2)*MC_Shocks!BG426)</f>
        <v>546.822082848316</v>
      </c>
      <c r="BJ429" s="0" t="n">
        <f aca="false">BI429*EXP((Inputs!$B$6-Inputs!$B$7-0.5*Inputs!$B$8^2)*$B$2+Inputs!$B$8*SQRT($B$2)*MC_Shocks!BH426)</f>
        <v>553.964327697117</v>
      </c>
      <c r="BK429" s="0" t="n">
        <f aca="false">BJ429*EXP((Inputs!$B$6-Inputs!$B$7-0.5*Inputs!$B$8^2)*$B$2+Inputs!$B$8*SQRT($B$2)*MC_Shocks!BI426)</f>
        <v>550.672712163147</v>
      </c>
      <c r="BL429" s="0" t="n">
        <f aca="false">BK429*EXP((Inputs!$B$6-Inputs!$B$7-0.5*Inputs!$B$8^2)*$B$2+Inputs!$B$8*SQRT($B$2)*MC_Shocks!BJ426)</f>
        <v>546.709161972095</v>
      </c>
      <c r="BM429" s="0" t="n">
        <f aca="false">BL429*EXP((Inputs!$B$6-Inputs!$B$7-0.5*Inputs!$B$8^2)*$B$2+Inputs!$B$8*SQRT($B$2)*MC_Shocks!BK426)</f>
        <v>546.221527364991</v>
      </c>
      <c r="BN429" s="0" t="n">
        <f aca="false">AVERAGE(C429:BM429)</f>
        <v>556.354077537249</v>
      </c>
      <c r="BO429" s="0" t="n">
        <f aca="false">MAX(B429:BM429)</f>
        <v>578.445869338716</v>
      </c>
      <c r="BP429" s="0" t="n">
        <f aca="false">MAX(BM429-Inputs!$B$4,0)</f>
        <v>0</v>
      </c>
      <c r="BQ429" s="0" t="n">
        <f aca="false">MAX(Inputs!$B$4-BM429,0)</f>
        <v>28.7784726350092</v>
      </c>
      <c r="BR429" s="0" t="n">
        <f aca="false">MAX(BN429-Inputs!$B$4,0)</f>
        <v>0</v>
      </c>
      <c r="BS429" s="0" t="n">
        <f aca="false">IF(BO429&gt;=Inputs!$B$9,0,MAX(BM429-Inputs!$B$4,0))</f>
        <v>0</v>
      </c>
    </row>
    <row r="430" customFormat="false" ht="15" hidden="false" customHeight="false" outlineLevel="0" collapsed="false">
      <c r="A430" s="0" t="n">
        <v>426</v>
      </c>
      <c r="B430" s="0" t="n">
        <f aca="false">Inputs!$B$3</f>
        <v>574.788024902344</v>
      </c>
      <c r="C430" s="0" t="n">
        <f aca="false">B430*EXP((Inputs!$B$6-Inputs!$B$7-0.5*Inputs!$B$8^2)*$B$2+Inputs!$B$8*SQRT($B$2)*MC_Shocks!A427)</f>
        <v>567.600540091656</v>
      </c>
      <c r="D430" s="0" t="n">
        <f aca="false">C430*EXP((Inputs!$B$6-Inputs!$B$7-0.5*Inputs!$B$8^2)*$B$2+Inputs!$B$8*SQRT($B$2)*MC_Shocks!B427)</f>
        <v>566.678994461813</v>
      </c>
      <c r="E430" s="0" t="n">
        <f aca="false">D430*EXP((Inputs!$B$6-Inputs!$B$7-0.5*Inputs!$B$8^2)*$B$2+Inputs!$B$8*SQRT($B$2)*MC_Shocks!C427)</f>
        <v>573.138231626818</v>
      </c>
      <c r="F430" s="0" t="n">
        <f aca="false">E430*EXP((Inputs!$B$6-Inputs!$B$7-0.5*Inputs!$B$8^2)*$B$2+Inputs!$B$8*SQRT($B$2)*MC_Shocks!D427)</f>
        <v>571.534235359213</v>
      </c>
      <c r="G430" s="0" t="n">
        <f aca="false">F430*EXP((Inputs!$B$6-Inputs!$B$7-0.5*Inputs!$B$8^2)*$B$2+Inputs!$B$8*SQRT($B$2)*MC_Shocks!E427)</f>
        <v>570.478768385316</v>
      </c>
      <c r="H430" s="0" t="n">
        <f aca="false">G430*EXP((Inputs!$B$6-Inputs!$B$7-0.5*Inputs!$B$8^2)*$B$2+Inputs!$B$8*SQRT($B$2)*MC_Shocks!F427)</f>
        <v>573.269656590733</v>
      </c>
      <c r="I430" s="0" t="n">
        <f aca="false">H430*EXP((Inputs!$B$6-Inputs!$B$7-0.5*Inputs!$B$8^2)*$B$2+Inputs!$B$8*SQRT($B$2)*MC_Shocks!G427)</f>
        <v>570.721025651749</v>
      </c>
      <c r="J430" s="0" t="n">
        <f aca="false">I430*EXP((Inputs!$B$6-Inputs!$B$7-0.5*Inputs!$B$8^2)*$B$2+Inputs!$B$8*SQRT($B$2)*MC_Shocks!H427)</f>
        <v>578.376112044244</v>
      </c>
      <c r="K430" s="0" t="n">
        <f aca="false">J430*EXP((Inputs!$B$6-Inputs!$B$7-0.5*Inputs!$B$8^2)*$B$2+Inputs!$B$8*SQRT($B$2)*MC_Shocks!I427)</f>
        <v>573.903101673997</v>
      </c>
      <c r="L430" s="0" t="n">
        <f aca="false">K430*EXP((Inputs!$B$6-Inputs!$B$7-0.5*Inputs!$B$8^2)*$B$2+Inputs!$B$8*SQRT($B$2)*MC_Shocks!J427)</f>
        <v>577.969444207232</v>
      </c>
      <c r="M430" s="0" t="n">
        <f aca="false">L430*EXP((Inputs!$B$6-Inputs!$B$7-0.5*Inputs!$B$8^2)*$B$2+Inputs!$B$8*SQRT($B$2)*MC_Shocks!K427)</f>
        <v>582.558068845509</v>
      </c>
      <c r="N430" s="0" t="n">
        <f aca="false">M430*EXP((Inputs!$B$6-Inputs!$B$7-0.5*Inputs!$B$8^2)*$B$2+Inputs!$B$8*SQRT($B$2)*MC_Shocks!L427)</f>
        <v>583.139341009128</v>
      </c>
      <c r="O430" s="0" t="n">
        <f aca="false">N430*EXP((Inputs!$B$6-Inputs!$B$7-0.5*Inputs!$B$8^2)*$B$2+Inputs!$B$8*SQRT($B$2)*MC_Shocks!M427)</f>
        <v>581.194654928877</v>
      </c>
      <c r="P430" s="0" t="n">
        <f aca="false">O430*EXP((Inputs!$B$6-Inputs!$B$7-0.5*Inputs!$B$8^2)*$B$2+Inputs!$B$8*SQRT($B$2)*MC_Shocks!N427)</f>
        <v>580.494112842079</v>
      </c>
      <c r="Q430" s="0" t="n">
        <f aca="false">P430*EXP((Inputs!$B$6-Inputs!$B$7-0.5*Inputs!$B$8^2)*$B$2+Inputs!$B$8*SQRT($B$2)*MC_Shocks!O427)</f>
        <v>583.979262895407</v>
      </c>
      <c r="R430" s="0" t="n">
        <f aca="false">Q430*EXP((Inputs!$B$6-Inputs!$B$7-0.5*Inputs!$B$8^2)*$B$2+Inputs!$B$8*SQRT($B$2)*MC_Shocks!P427)</f>
        <v>586.383837397033</v>
      </c>
      <c r="S430" s="0" t="n">
        <f aca="false">R430*EXP((Inputs!$B$6-Inputs!$B$7-0.5*Inputs!$B$8^2)*$B$2+Inputs!$B$8*SQRT($B$2)*MC_Shocks!Q427)</f>
        <v>591.734051266031</v>
      </c>
      <c r="T430" s="0" t="n">
        <f aca="false">S430*EXP((Inputs!$B$6-Inputs!$B$7-0.5*Inputs!$B$8^2)*$B$2+Inputs!$B$8*SQRT($B$2)*MC_Shocks!R427)</f>
        <v>592.84560398897</v>
      </c>
      <c r="U430" s="0" t="n">
        <f aca="false">T430*EXP((Inputs!$B$6-Inputs!$B$7-0.5*Inputs!$B$8^2)*$B$2+Inputs!$B$8*SQRT($B$2)*MC_Shocks!S427)</f>
        <v>587.866703338125</v>
      </c>
      <c r="V430" s="0" t="n">
        <f aca="false">U430*EXP((Inputs!$B$6-Inputs!$B$7-0.5*Inputs!$B$8^2)*$B$2+Inputs!$B$8*SQRT($B$2)*MC_Shocks!T427)</f>
        <v>587.942040598815</v>
      </c>
      <c r="W430" s="0" t="n">
        <f aca="false">V430*EXP((Inputs!$B$6-Inputs!$B$7-0.5*Inputs!$B$8^2)*$B$2+Inputs!$B$8*SQRT($B$2)*MC_Shocks!U427)</f>
        <v>584.002346381306</v>
      </c>
      <c r="X430" s="0" t="n">
        <f aca="false">W430*EXP((Inputs!$B$6-Inputs!$B$7-0.5*Inputs!$B$8^2)*$B$2+Inputs!$B$8*SQRT($B$2)*MC_Shocks!V427)</f>
        <v>577.352897086312</v>
      </c>
      <c r="Y430" s="0" t="n">
        <f aca="false">X430*EXP((Inputs!$B$6-Inputs!$B$7-0.5*Inputs!$B$8^2)*$B$2+Inputs!$B$8*SQRT($B$2)*MC_Shocks!W427)</f>
        <v>580.107100177254</v>
      </c>
      <c r="Z430" s="0" t="n">
        <f aca="false">Y430*EXP((Inputs!$B$6-Inputs!$B$7-0.5*Inputs!$B$8^2)*$B$2+Inputs!$B$8*SQRT($B$2)*MC_Shocks!X427)</f>
        <v>581.021143655809</v>
      </c>
      <c r="AA430" s="0" t="n">
        <f aca="false">Z430*EXP((Inputs!$B$6-Inputs!$B$7-0.5*Inputs!$B$8^2)*$B$2+Inputs!$B$8*SQRT($B$2)*MC_Shocks!Y427)</f>
        <v>571.153207193881</v>
      </c>
      <c r="AB430" s="0" t="n">
        <f aca="false">AA430*EXP((Inputs!$B$6-Inputs!$B$7-0.5*Inputs!$B$8^2)*$B$2+Inputs!$B$8*SQRT($B$2)*MC_Shocks!Z427)</f>
        <v>564.699592624198</v>
      </c>
      <c r="AC430" s="0" t="n">
        <f aca="false">AB430*EXP((Inputs!$B$6-Inputs!$B$7-0.5*Inputs!$B$8^2)*$B$2+Inputs!$B$8*SQRT($B$2)*MC_Shocks!AA427)</f>
        <v>572.295429301309</v>
      </c>
      <c r="AD430" s="0" t="n">
        <f aca="false">AC430*EXP((Inputs!$B$6-Inputs!$B$7-0.5*Inputs!$B$8^2)*$B$2+Inputs!$B$8*SQRT($B$2)*MC_Shocks!AB427)</f>
        <v>570.594293624086</v>
      </c>
      <c r="AE430" s="0" t="n">
        <f aca="false">AD430*EXP((Inputs!$B$6-Inputs!$B$7-0.5*Inputs!$B$8^2)*$B$2+Inputs!$B$8*SQRT($B$2)*MC_Shocks!AC427)</f>
        <v>570.645583978965</v>
      </c>
      <c r="AF430" s="0" t="n">
        <f aca="false">AE430*EXP((Inputs!$B$6-Inputs!$B$7-0.5*Inputs!$B$8^2)*$B$2+Inputs!$B$8*SQRT($B$2)*MC_Shocks!AD427)</f>
        <v>566.970021855977</v>
      </c>
      <c r="AG430" s="0" t="n">
        <f aca="false">AF430*EXP((Inputs!$B$6-Inputs!$B$7-0.5*Inputs!$B$8^2)*$B$2+Inputs!$B$8*SQRT($B$2)*MC_Shocks!AE427)</f>
        <v>570.384472174327</v>
      </c>
      <c r="AH430" s="0" t="n">
        <f aca="false">AG430*EXP((Inputs!$B$6-Inputs!$B$7-0.5*Inputs!$B$8^2)*$B$2+Inputs!$B$8*SQRT($B$2)*MC_Shocks!AF427)</f>
        <v>574.25040923086</v>
      </c>
      <c r="AI430" s="0" t="n">
        <f aca="false">AH430*EXP((Inputs!$B$6-Inputs!$B$7-0.5*Inputs!$B$8^2)*$B$2+Inputs!$B$8*SQRT($B$2)*MC_Shocks!AG427)</f>
        <v>577.392988845362</v>
      </c>
      <c r="AJ430" s="0" t="n">
        <f aca="false">AI430*EXP((Inputs!$B$6-Inputs!$B$7-0.5*Inputs!$B$8^2)*$B$2+Inputs!$B$8*SQRT($B$2)*MC_Shocks!AH427)</f>
        <v>580.073337250054</v>
      </c>
      <c r="AK430" s="0" t="n">
        <f aca="false">AJ430*EXP((Inputs!$B$6-Inputs!$B$7-0.5*Inputs!$B$8^2)*$B$2+Inputs!$B$8*SQRT($B$2)*MC_Shocks!AI427)</f>
        <v>576.387934846556</v>
      </c>
      <c r="AL430" s="0" t="n">
        <f aca="false">AK430*EXP((Inputs!$B$6-Inputs!$B$7-0.5*Inputs!$B$8^2)*$B$2+Inputs!$B$8*SQRT($B$2)*MC_Shocks!AJ427)</f>
        <v>581.869201351953</v>
      </c>
      <c r="AM430" s="0" t="n">
        <f aca="false">AL430*EXP((Inputs!$B$6-Inputs!$B$7-0.5*Inputs!$B$8^2)*$B$2+Inputs!$B$8*SQRT($B$2)*MC_Shocks!AK427)</f>
        <v>584.805423216724</v>
      </c>
      <c r="AN430" s="0" t="n">
        <f aca="false">AM430*EXP((Inputs!$B$6-Inputs!$B$7-0.5*Inputs!$B$8^2)*$B$2+Inputs!$B$8*SQRT($B$2)*MC_Shocks!AL427)</f>
        <v>593.220207678116</v>
      </c>
      <c r="AO430" s="0" t="n">
        <f aca="false">AN430*EXP((Inputs!$B$6-Inputs!$B$7-0.5*Inputs!$B$8^2)*$B$2+Inputs!$B$8*SQRT($B$2)*MC_Shocks!AM427)</f>
        <v>588.555115512927</v>
      </c>
      <c r="AP430" s="0" t="n">
        <f aca="false">AO430*EXP((Inputs!$B$6-Inputs!$B$7-0.5*Inputs!$B$8^2)*$B$2+Inputs!$B$8*SQRT($B$2)*MC_Shocks!AN427)</f>
        <v>582.705476196598</v>
      </c>
      <c r="AQ430" s="0" t="n">
        <f aca="false">AP430*EXP((Inputs!$B$6-Inputs!$B$7-0.5*Inputs!$B$8^2)*$B$2+Inputs!$B$8*SQRT($B$2)*MC_Shocks!AO427)</f>
        <v>584.274473071644</v>
      </c>
      <c r="AR430" s="0" t="n">
        <f aca="false">AQ430*EXP((Inputs!$B$6-Inputs!$B$7-0.5*Inputs!$B$8^2)*$B$2+Inputs!$B$8*SQRT($B$2)*MC_Shocks!AP427)</f>
        <v>585.712355975676</v>
      </c>
      <c r="AS430" s="0" t="n">
        <f aca="false">AR430*EXP((Inputs!$B$6-Inputs!$B$7-0.5*Inputs!$B$8^2)*$B$2+Inputs!$B$8*SQRT($B$2)*MC_Shocks!AQ427)</f>
        <v>583.665325044725</v>
      </c>
      <c r="AT430" s="0" t="n">
        <f aca="false">AS430*EXP((Inputs!$B$6-Inputs!$B$7-0.5*Inputs!$B$8^2)*$B$2+Inputs!$B$8*SQRT($B$2)*MC_Shocks!AR427)</f>
        <v>576.932378397958</v>
      </c>
      <c r="AU430" s="0" t="n">
        <f aca="false">AT430*EXP((Inputs!$B$6-Inputs!$B$7-0.5*Inputs!$B$8^2)*$B$2+Inputs!$B$8*SQRT($B$2)*MC_Shocks!AS427)</f>
        <v>575.119530939639</v>
      </c>
      <c r="AV430" s="0" t="n">
        <f aca="false">AU430*EXP((Inputs!$B$6-Inputs!$B$7-0.5*Inputs!$B$8^2)*$B$2+Inputs!$B$8*SQRT($B$2)*MC_Shocks!AT427)</f>
        <v>578.365371633971</v>
      </c>
      <c r="AW430" s="0" t="n">
        <f aca="false">AV430*EXP((Inputs!$B$6-Inputs!$B$7-0.5*Inputs!$B$8^2)*$B$2+Inputs!$B$8*SQRT($B$2)*MC_Shocks!AU427)</f>
        <v>585.895932274639</v>
      </c>
      <c r="AX430" s="0" t="n">
        <f aca="false">AW430*EXP((Inputs!$B$6-Inputs!$B$7-0.5*Inputs!$B$8^2)*$B$2+Inputs!$B$8*SQRT($B$2)*MC_Shocks!AV427)</f>
        <v>591.157668665288</v>
      </c>
      <c r="AY430" s="0" t="n">
        <f aca="false">AX430*EXP((Inputs!$B$6-Inputs!$B$7-0.5*Inputs!$B$8^2)*$B$2+Inputs!$B$8*SQRT($B$2)*MC_Shocks!AW427)</f>
        <v>590.870128986921</v>
      </c>
      <c r="AZ430" s="0" t="n">
        <f aca="false">AY430*EXP((Inputs!$B$6-Inputs!$B$7-0.5*Inputs!$B$8^2)*$B$2+Inputs!$B$8*SQRT($B$2)*MC_Shocks!AX427)</f>
        <v>594.005905206364</v>
      </c>
      <c r="BA430" s="0" t="n">
        <f aca="false">AZ430*EXP((Inputs!$B$6-Inputs!$B$7-0.5*Inputs!$B$8^2)*$B$2+Inputs!$B$8*SQRT($B$2)*MC_Shocks!AY427)</f>
        <v>593.143830763528</v>
      </c>
      <c r="BB430" s="0" t="n">
        <f aca="false">BA430*EXP((Inputs!$B$6-Inputs!$B$7-0.5*Inputs!$B$8^2)*$B$2+Inputs!$B$8*SQRT($B$2)*MC_Shocks!AZ427)</f>
        <v>595.807465023157</v>
      </c>
      <c r="BC430" s="0" t="n">
        <f aca="false">BB430*EXP((Inputs!$B$6-Inputs!$B$7-0.5*Inputs!$B$8^2)*$B$2+Inputs!$B$8*SQRT($B$2)*MC_Shocks!BA427)</f>
        <v>600.886540194713</v>
      </c>
      <c r="BD430" s="0" t="n">
        <f aca="false">BC430*EXP((Inputs!$B$6-Inputs!$B$7-0.5*Inputs!$B$8^2)*$B$2+Inputs!$B$8*SQRT($B$2)*MC_Shocks!BB427)</f>
        <v>606.580716581315</v>
      </c>
      <c r="BE430" s="0" t="n">
        <f aca="false">BD430*EXP((Inputs!$B$6-Inputs!$B$7-0.5*Inputs!$B$8^2)*$B$2+Inputs!$B$8*SQRT($B$2)*MC_Shocks!BC427)</f>
        <v>599.165609035528</v>
      </c>
      <c r="BF430" s="0" t="n">
        <f aca="false">BE430*EXP((Inputs!$B$6-Inputs!$B$7-0.5*Inputs!$B$8^2)*$B$2+Inputs!$B$8*SQRT($B$2)*MC_Shocks!BD427)</f>
        <v>595.01109851872</v>
      </c>
      <c r="BG430" s="0" t="n">
        <f aca="false">BF430*EXP((Inputs!$B$6-Inputs!$B$7-0.5*Inputs!$B$8^2)*$B$2+Inputs!$B$8*SQRT($B$2)*MC_Shocks!BE427)</f>
        <v>586.953884064562</v>
      </c>
      <c r="BH430" s="0" t="n">
        <f aca="false">BG430*EXP((Inputs!$B$6-Inputs!$B$7-0.5*Inputs!$B$8^2)*$B$2+Inputs!$B$8*SQRT($B$2)*MC_Shocks!BF427)</f>
        <v>584.500229151924</v>
      </c>
      <c r="BI430" s="0" t="n">
        <f aca="false">BH430*EXP((Inputs!$B$6-Inputs!$B$7-0.5*Inputs!$B$8^2)*$B$2+Inputs!$B$8*SQRT($B$2)*MC_Shocks!BG427)</f>
        <v>586.552750803147</v>
      </c>
      <c r="BJ430" s="0" t="n">
        <f aca="false">BI430*EXP((Inputs!$B$6-Inputs!$B$7-0.5*Inputs!$B$8^2)*$B$2+Inputs!$B$8*SQRT($B$2)*MC_Shocks!BH427)</f>
        <v>580.482074679158</v>
      </c>
      <c r="BK430" s="0" t="n">
        <f aca="false">BJ430*EXP((Inputs!$B$6-Inputs!$B$7-0.5*Inputs!$B$8^2)*$B$2+Inputs!$B$8*SQRT($B$2)*MC_Shocks!BI427)</f>
        <v>580.689143367884</v>
      </c>
      <c r="BL430" s="0" t="n">
        <f aca="false">BK430*EXP((Inputs!$B$6-Inputs!$B$7-0.5*Inputs!$B$8^2)*$B$2+Inputs!$B$8*SQRT($B$2)*MC_Shocks!BJ427)</f>
        <v>579.72738953543</v>
      </c>
      <c r="BM430" s="0" t="n">
        <f aca="false">BL430*EXP((Inputs!$B$6-Inputs!$B$7-0.5*Inputs!$B$8^2)*$B$2+Inputs!$B$8*SQRT($B$2)*MC_Shocks!BK427)</f>
        <v>579.97907589643</v>
      </c>
      <c r="BN430" s="0" t="n">
        <f aca="false">AVERAGE(C430:BM430)</f>
        <v>581.678934082502</v>
      </c>
      <c r="BO430" s="0" t="n">
        <f aca="false">MAX(B430:BM430)</f>
        <v>606.580716581315</v>
      </c>
      <c r="BP430" s="0" t="n">
        <f aca="false">MAX(BM430-Inputs!$B$4,0)</f>
        <v>4.97907589643012</v>
      </c>
      <c r="BQ430" s="0" t="n">
        <f aca="false">MAX(Inputs!$B$4-BM430,0)</f>
        <v>0</v>
      </c>
      <c r="BR430" s="0" t="n">
        <f aca="false">MAX(BN430-Inputs!$B$4,0)</f>
        <v>6.67893408250222</v>
      </c>
      <c r="BS430" s="0" t="n">
        <f aca="false">IF(BO430&gt;=Inputs!$B$9,0,MAX(BM430-Inputs!$B$4,0))</f>
        <v>0</v>
      </c>
    </row>
    <row r="431" customFormat="false" ht="15" hidden="false" customHeight="false" outlineLevel="0" collapsed="false">
      <c r="A431" s="0" t="n">
        <v>427</v>
      </c>
      <c r="B431" s="0" t="n">
        <f aca="false">Inputs!$B$3</f>
        <v>574.788024902344</v>
      </c>
      <c r="C431" s="0" t="n">
        <f aca="false">B431*EXP((Inputs!$B$6-Inputs!$B$7-0.5*Inputs!$B$8^2)*$B$2+Inputs!$B$8*SQRT($B$2)*MC_Shocks!A428)</f>
        <v>588.439033196697</v>
      </c>
      <c r="D431" s="0" t="n">
        <f aca="false">C431*EXP((Inputs!$B$6-Inputs!$B$7-0.5*Inputs!$B$8^2)*$B$2+Inputs!$B$8*SQRT($B$2)*MC_Shocks!B428)</f>
        <v>581.050313881179</v>
      </c>
      <c r="E431" s="0" t="n">
        <f aca="false">D431*EXP((Inputs!$B$6-Inputs!$B$7-0.5*Inputs!$B$8^2)*$B$2+Inputs!$B$8*SQRT($B$2)*MC_Shocks!C428)</f>
        <v>578.846056762506</v>
      </c>
      <c r="F431" s="0" t="n">
        <f aca="false">E431*EXP((Inputs!$B$6-Inputs!$B$7-0.5*Inputs!$B$8^2)*$B$2+Inputs!$B$8*SQRT($B$2)*MC_Shocks!D428)</f>
        <v>577.387962173152</v>
      </c>
      <c r="G431" s="0" t="n">
        <f aca="false">F431*EXP((Inputs!$B$6-Inputs!$B$7-0.5*Inputs!$B$8^2)*$B$2+Inputs!$B$8*SQRT($B$2)*MC_Shocks!E428)</f>
        <v>577.725483313286</v>
      </c>
      <c r="H431" s="0" t="n">
        <f aca="false">G431*EXP((Inputs!$B$6-Inputs!$B$7-0.5*Inputs!$B$8^2)*$B$2+Inputs!$B$8*SQRT($B$2)*MC_Shocks!F428)</f>
        <v>577.031394369504</v>
      </c>
      <c r="I431" s="0" t="n">
        <f aca="false">H431*EXP((Inputs!$B$6-Inputs!$B$7-0.5*Inputs!$B$8^2)*$B$2+Inputs!$B$8*SQRT($B$2)*MC_Shocks!G428)</f>
        <v>579.826657730452</v>
      </c>
      <c r="J431" s="0" t="n">
        <f aca="false">I431*EXP((Inputs!$B$6-Inputs!$B$7-0.5*Inputs!$B$8^2)*$B$2+Inputs!$B$8*SQRT($B$2)*MC_Shocks!H428)</f>
        <v>577.05190588101</v>
      </c>
      <c r="K431" s="0" t="n">
        <f aca="false">J431*EXP((Inputs!$B$6-Inputs!$B$7-0.5*Inputs!$B$8^2)*$B$2+Inputs!$B$8*SQRT($B$2)*MC_Shocks!I428)</f>
        <v>583.121581113225</v>
      </c>
      <c r="L431" s="0" t="n">
        <f aca="false">K431*EXP((Inputs!$B$6-Inputs!$B$7-0.5*Inputs!$B$8^2)*$B$2+Inputs!$B$8*SQRT($B$2)*MC_Shocks!J428)</f>
        <v>582.316411657946</v>
      </c>
      <c r="M431" s="0" t="n">
        <f aca="false">L431*EXP((Inputs!$B$6-Inputs!$B$7-0.5*Inputs!$B$8^2)*$B$2+Inputs!$B$8*SQRT($B$2)*MC_Shocks!K428)</f>
        <v>579.782683627815</v>
      </c>
      <c r="N431" s="0" t="n">
        <f aca="false">M431*EXP((Inputs!$B$6-Inputs!$B$7-0.5*Inputs!$B$8^2)*$B$2+Inputs!$B$8*SQRT($B$2)*MC_Shocks!L428)</f>
        <v>580.75193998749</v>
      </c>
      <c r="O431" s="0" t="n">
        <f aca="false">N431*EXP((Inputs!$B$6-Inputs!$B$7-0.5*Inputs!$B$8^2)*$B$2+Inputs!$B$8*SQRT($B$2)*MC_Shocks!M428)</f>
        <v>579.100455108303</v>
      </c>
      <c r="P431" s="0" t="n">
        <f aca="false">O431*EXP((Inputs!$B$6-Inputs!$B$7-0.5*Inputs!$B$8^2)*$B$2+Inputs!$B$8*SQRT($B$2)*MC_Shocks!N428)</f>
        <v>583.727640413279</v>
      </c>
      <c r="Q431" s="0" t="n">
        <f aca="false">P431*EXP((Inputs!$B$6-Inputs!$B$7-0.5*Inputs!$B$8^2)*$B$2+Inputs!$B$8*SQRT($B$2)*MC_Shocks!O428)</f>
        <v>588.272748705759</v>
      </c>
      <c r="R431" s="0" t="n">
        <f aca="false">Q431*EXP((Inputs!$B$6-Inputs!$B$7-0.5*Inputs!$B$8^2)*$B$2+Inputs!$B$8*SQRT($B$2)*MC_Shocks!P428)</f>
        <v>587.224475842037</v>
      </c>
      <c r="S431" s="0" t="n">
        <f aca="false">R431*EXP((Inputs!$B$6-Inputs!$B$7-0.5*Inputs!$B$8^2)*$B$2+Inputs!$B$8*SQRT($B$2)*MC_Shocks!Q428)</f>
        <v>584.127089702382</v>
      </c>
      <c r="T431" s="0" t="n">
        <f aca="false">S431*EXP((Inputs!$B$6-Inputs!$B$7-0.5*Inputs!$B$8^2)*$B$2+Inputs!$B$8*SQRT($B$2)*MC_Shocks!R428)</f>
        <v>592.935807259794</v>
      </c>
      <c r="U431" s="0" t="n">
        <f aca="false">T431*EXP((Inputs!$B$6-Inputs!$B$7-0.5*Inputs!$B$8^2)*$B$2+Inputs!$B$8*SQRT($B$2)*MC_Shocks!S428)</f>
        <v>590.541138651068</v>
      </c>
      <c r="V431" s="0" t="n">
        <f aca="false">U431*EXP((Inputs!$B$6-Inputs!$B$7-0.5*Inputs!$B$8^2)*$B$2+Inputs!$B$8*SQRT($B$2)*MC_Shocks!T428)</f>
        <v>593.147334753947</v>
      </c>
      <c r="W431" s="0" t="n">
        <f aca="false">V431*EXP((Inputs!$B$6-Inputs!$B$7-0.5*Inputs!$B$8^2)*$B$2+Inputs!$B$8*SQRT($B$2)*MC_Shocks!U428)</f>
        <v>594.111300033552</v>
      </c>
      <c r="X431" s="0" t="n">
        <f aca="false">W431*EXP((Inputs!$B$6-Inputs!$B$7-0.5*Inputs!$B$8^2)*$B$2+Inputs!$B$8*SQRT($B$2)*MC_Shocks!V428)</f>
        <v>600.514835668484</v>
      </c>
      <c r="Y431" s="0" t="n">
        <f aca="false">X431*EXP((Inputs!$B$6-Inputs!$B$7-0.5*Inputs!$B$8^2)*$B$2+Inputs!$B$8*SQRT($B$2)*MC_Shocks!W428)</f>
        <v>604.642588586</v>
      </c>
      <c r="Z431" s="0" t="n">
        <f aca="false">Y431*EXP((Inputs!$B$6-Inputs!$B$7-0.5*Inputs!$B$8^2)*$B$2+Inputs!$B$8*SQRT($B$2)*MC_Shocks!X428)</f>
        <v>600.082780980172</v>
      </c>
      <c r="AA431" s="0" t="n">
        <f aca="false">Z431*EXP((Inputs!$B$6-Inputs!$B$7-0.5*Inputs!$B$8^2)*$B$2+Inputs!$B$8*SQRT($B$2)*MC_Shocks!Y428)</f>
        <v>599.982949823788</v>
      </c>
      <c r="AB431" s="0" t="n">
        <f aca="false">AA431*EXP((Inputs!$B$6-Inputs!$B$7-0.5*Inputs!$B$8^2)*$B$2+Inputs!$B$8*SQRT($B$2)*MC_Shocks!Z428)</f>
        <v>601.864376482756</v>
      </c>
      <c r="AC431" s="0" t="n">
        <f aca="false">AB431*EXP((Inputs!$B$6-Inputs!$B$7-0.5*Inputs!$B$8^2)*$B$2+Inputs!$B$8*SQRT($B$2)*MC_Shocks!AA428)</f>
        <v>602.477642603932</v>
      </c>
      <c r="AD431" s="0" t="n">
        <f aca="false">AC431*EXP((Inputs!$B$6-Inputs!$B$7-0.5*Inputs!$B$8^2)*$B$2+Inputs!$B$8*SQRT($B$2)*MC_Shocks!AB428)</f>
        <v>600.200632225827</v>
      </c>
      <c r="AE431" s="0" t="n">
        <f aca="false">AD431*EXP((Inputs!$B$6-Inputs!$B$7-0.5*Inputs!$B$8^2)*$B$2+Inputs!$B$8*SQRT($B$2)*MC_Shocks!AC428)</f>
        <v>598.163356726657</v>
      </c>
      <c r="AF431" s="0" t="n">
        <f aca="false">AE431*EXP((Inputs!$B$6-Inputs!$B$7-0.5*Inputs!$B$8^2)*$B$2+Inputs!$B$8*SQRT($B$2)*MC_Shocks!AD428)</f>
        <v>598.575940949889</v>
      </c>
      <c r="AG431" s="0" t="n">
        <f aca="false">AF431*EXP((Inputs!$B$6-Inputs!$B$7-0.5*Inputs!$B$8^2)*$B$2+Inputs!$B$8*SQRT($B$2)*MC_Shocks!AE428)</f>
        <v>593.464458781231</v>
      </c>
      <c r="AH431" s="0" t="n">
        <f aca="false">AG431*EXP((Inputs!$B$6-Inputs!$B$7-0.5*Inputs!$B$8^2)*$B$2+Inputs!$B$8*SQRT($B$2)*MC_Shocks!AF428)</f>
        <v>588.968683690537</v>
      </c>
      <c r="AI431" s="0" t="n">
        <f aca="false">AH431*EXP((Inputs!$B$6-Inputs!$B$7-0.5*Inputs!$B$8^2)*$B$2+Inputs!$B$8*SQRT($B$2)*MC_Shocks!AG428)</f>
        <v>587.095839882348</v>
      </c>
      <c r="AJ431" s="0" t="n">
        <f aca="false">AI431*EXP((Inputs!$B$6-Inputs!$B$7-0.5*Inputs!$B$8^2)*$B$2+Inputs!$B$8*SQRT($B$2)*MC_Shocks!AH428)</f>
        <v>586.896903628177</v>
      </c>
      <c r="AK431" s="0" t="n">
        <f aca="false">AJ431*EXP((Inputs!$B$6-Inputs!$B$7-0.5*Inputs!$B$8^2)*$B$2+Inputs!$B$8*SQRT($B$2)*MC_Shocks!AI428)</f>
        <v>583.899568830267</v>
      </c>
      <c r="AL431" s="0" t="n">
        <f aca="false">AK431*EXP((Inputs!$B$6-Inputs!$B$7-0.5*Inputs!$B$8^2)*$B$2+Inputs!$B$8*SQRT($B$2)*MC_Shocks!AJ428)</f>
        <v>582.500622075185</v>
      </c>
      <c r="AM431" s="0" t="n">
        <f aca="false">AL431*EXP((Inputs!$B$6-Inputs!$B$7-0.5*Inputs!$B$8^2)*$B$2+Inputs!$B$8*SQRT($B$2)*MC_Shocks!AK428)</f>
        <v>577.673768815575</v>
      </c>
      <c r="AN431" s="0" t="n">
        <f aca="false">AM431*EXP((Inputs!$B$6-Inputs!$B$7-0.5*Inputs!$B$8^2)*$B$2+Inputs!$B$8*SQRT($B$2)*MC_Shocks!AL428)</f>
        <v>573.620161617548</v>
      </c>
      <c r="AO431" s="0" t="n">
        <f aca="false">AN431*EXP((Inputs!$B$6-Inputs!$B$7-0.5*Inputs!$B$8^2)*$B$2+Inputs!$B$8*SQRT($B$2)*MC_Shocks!AM428)</f>
        <v>578.327047117168</v>
      </c>
      <c r="AP431" s="0" t="n">
        <f aca="false">AO431*EXP((Inputs!$B$6-Inputs!$B$7-0.5*Inputs!$B$8^2)*$B$2+Inputs!$B$8*SQRT($B$2)*MC_Shocks!AN428)</f>
        <v>583.38582813664</v>
      </c>
      <c r="AQ431" s="0" t="n">
        <f aca="false">AP431*EXP((Inputs!$B$6-Inputs!$B$7-0.5*Inputs!$B$8^2)*$B$2+Inputs!$B$8*SQRT($B$2)*MC_Shocks!AO428)</f>
        <v>586.69557767718</v>
      </c>
      <c r="AR431" s="0" t="n">
        <f aca="false">AQ431*EXP((Inputs!$B$6-Inputs!$B$7-0.5*Inputs!$B$8^2)*$B$2+Inputs!$B$8*SQRT($B$2)*MC_Shocks!AP428)</f>
        <v>582.224863117194</v>
      </c>
      <c r="AS431" s="0" t="n">
        <f aca="false">AR431*EXP((Inputs!$B$6-Inputs!$B$7-0.5*Inputs!$B$8^2)*$B$2+Inputs!$B$8*SQRT($B$2)*MC_Shocks!AQ428)</f>
        <v>589.606792504111</v>
      </c>
      <c r="AT431" s="0" t="n">
        <f aca="false">AS431*EXP((Inputs!$B$6-Inputs!$B$7-0.5*Inputs!$B$8^2)*$B$2+Inputs!$B$8*SQRT($B$2)*MC_Shocks!AR428)</f>
        <v>587.818715911311</v>
      </c>
      <c r="AU431" s="0" t="n">
        <f aca="false">AT431*EXP((Inputs!$B$6-Inputs!$B$7-0.5*Inputs!$B$8^2)*$B$2+Inputs!$B$8*SQRT($B$2)*MC_Shocks!AS428)</f>
        <v>586.185845394499</v>
      </c>
      <c r="AV431" s="0" t="n">
        <f aca="false">AU431*EXP((Inputs!$B$6-Inputs!$B$7-0.5*Inputs!$B$8^2)*$B$2+Inputs!$B$8*SQRT($B$2)*MC_Shocks!AT428)</f>
        <v>580.858956591107</v>
      </c>
      <c r="AW431" s="0" t="n">
        <f aca="false">AV431*EXP((Inputs!$B$6-Inputs!$B$7-0.5*Inputs!$B$8^2)*$B$2+Inputs!$B$8*SQRT($B$2)*MC_Shocks!AU428)</f>
        <v>580.083277749657</v>
      </c>
      <c r="AX431" s="0" t="n">
        <f aca="false">AW431*EXP((Inputs!$B$6-Inputs!$B$7-0.5*Inputs!$B$8^2)*$B$2+Inputs!$B$8*SQRT($B$2)*MC_Shocks!AV428)</f>
        <v>586.352785200831</v>
      </c>
      <c r="AY431" s="0" t="n">
        <f aca="false">AX431*EXP((Inputs!$B$6-Inputs!$B$7-0.5*Inputs!$B$8^2)*$B$2+Inputs!$B$8*SQRT($B$2)*MC_Shocks!AW428)</f>
        <v>590.887996458262</v>
      </c>
      <c r="AZ431" s="0" t="n">
        <f aca="false">AY431*EXP((Inputs!$B$6-Inputs!$B$7-0.5*Inputs!$B$8^2)*$B$2+Inputs!$B$8*SQRT($B$2)*MC_Shocks!AX428)</f>
        <v>596.510912876182</v>
      </c>
      <c r="BA431" s="0" t="n">
        <f aca="false">AZ431*EXP((Inputs!$B$6-Inputs!$B$7-0.5*Inputs!$B$8^2)*$B$2+Inputs!$B$8*SQRT($B$2)*MC_Shocks!AY428)</f>
        <v>599.118466546619</v>
      </c>
      <c r="BB431" s="0" t="n">
        <f aca="false">BA431*EXP((Inputs!$B$6-Inputs!$B$7-0.5*Inputs!$B$8^2)*$B$2+Inputs!$B$8*SQRT($B$2)*MC_Shocks!AZ428)</f>
        <v>600.044987241866</v>
      </c>
      <c r="BC431" s="0" t="n">
        <f aca="false">BB431*EXP((Inputs!$B$6-Inputs!$B$7-0.5*Inputs!$B$8^2)*$B$2+Inputs!$B$8*SQRT($B$2)*MC_Shocks!BA428)</f>
        <v>605.675498127976</v>
      </c>
      <c r="BD431" s="0" t="n">
        <f aca="false">BC431*EXP((Inputs!$B$6-Inputs!$B$7-0.5*Inputs!$B$8^2)*$B$2+Inputs!$B$8*SQRT($B$2)*MC_Shocks!BB428)</f>
        <v>598.706793252295</v>
      </c>
      <c r="BE431" s="0" t="n">
        <f aca="false">BD431*EXP((Inputs!$B$6-Inputs!$B$7-0.5*Inputs!$B$8^2)*$B$2+Inputs!$B$8*SQRT($B$2)*MC_Shocks!BC428)</f>
        <v>605.091519001229</v>
      </c>
      <c r="BF431" s="0" t="n">
        <f aca="false">BE431*EXP((Inputs!$B$6-Inputs!$B$7-0.5*Inputs!$B$8^2)*$B$2+Inputs!$B$8*SQRT($B$2)*MC_Shocks!BD428)</f>
        <v>598.720848003143</v>
      </c>
      <c r="BG431" s="0" t="n">
        <f aca="false">BF431*EXP((Inputs!$B$6-Inputs!$B$7-0.5*Inputs!$B$8^2)*$B$2+Inputs!$B$8*SQRT($B$2)*MC_Shocks!BE428)</f>
        <v>593.17409244446</v>
      </c>
      <c r="BH431" s="0" t="n">
        <f aca="false">BG431*EXP((Inputs!$B$6-Inputs!$B$7-0.5*Inputs!$B$8^2)*$B$2+Inputs!$B$8*SQRT($B$2)*MC_Shocks!BF428)</f>
        <v>589.017599620965</v>
      </c>
      <c r="BI431" s="0" t="n">
        <f aca="false">BH431*EXP((Inputs!$B$6-Inputs!$B$7-0.5*Inputs!$B$8^2)*$B$2+Inputs!$B$8*SQRT($B$2)*MC_Shocks!BG428)</f>
        <v>592.32413765044</v>
      </c>
      <c r="BJ431" s="0" t="n">
        <f aca="false">BI431*EXP((Inputs!$B$6-Inputs!$B$7-0.5*Inputs!$B$8^2)*$B$2+Inputs!$B$8*SQRT($B$2)*MC_Shocks!BH428)</f>
        <v>590.77290798382</v>
      </c>
      <c r="BK431" s="0" t="n">
        <f aca="false">BJ431*EXP((Inputs!$B$6-Inputs!$B$7-0.5*Inputs!$B$8^2)*$B$2+Inputs!$B$8*SQRT($B$2)*MC_Shocks!BI428)</f>
        <v>596.846138779808</v>
      </c>
      <c r="BL431" s="0" t="n">
        <f aca="false">BK431*EXP((Inputs!$B$6-Inputs!$B$7-0.5*Inputs!$B$8^2)*$B$2+Inputs!$B$8*SQRT($B$2)*MC_Shocks!BJ428)</f>
        <v>592.604657142741</v>
      </c>
      <c r="BM431" s="0" t="n">
        <f aca="false">BL431*EXP((Inputs!$B$6-Inputs!$B$7-0.5*Inputs!$B$8^2)*$B$2+Inputs!$B$8*SQRT($B$2)*MC_Shocks!BK428)</f>
        <v>593.008504298854</v>
      </c>
      <c r="BN431" s="0" t="n">
        <f aca="false">AVERAGE(C431:BM431)</f>
        <v>589.225226577161</v>
      </c>
      <c r="BO431" s="0" t="n">
        <f aca="false">MAX(B431:BM431)</f>
        <v>605.675498127976</v>
      </c>
      <c r="BP431" s="0" t="n">
        <f aca="false">MAX(BM431-Inputs!$B$4,0)</f>
        <v>18.0085042988541</v>
      </c>
      <c r="BQ431" s="0" t="n">
        <f aca="false">MAX(Inputs!$B$4-BM431,0)</f>
        <v>0</v>
      </c>
      <c r="BR431" s="0" t="n">
        <f aca="false">MAX(BN431-Inputs!$B$4,0)</f>
        <v>14.2252265771606</v>
      </c>
      <c r="BS431" s="0" t="n">
        <f aca="false">IF(BO431&gt;=Inputs!$B$9,0,MAX(BM431-Inputs!$B$4,0))</f>
        <v>0</v>
      </c>
    </row>
    <row r="432" customFormat="false" ht="15" hidden="false" customHeight="false" outlineLevel="0" collapsed="false">
      <c r="A432" s="0" t="n">
        <v>428</v>
      </c>
      <c r="B432" s="0" t="n">
        <f aca="false">Inputs!$B$3</f>
        <v>574.788024902344</v>
      </c>
      <c r="C432" s="0" t="n">
        <f aca="false">B432*EXP((Inputs!$B$6-Inputs!$B$7-0.5*Inputs!$B$8^2)*$B$2+Inputs!$B$8*SQRT($B$2)*MC_Shocks!A429)</f>
        <v>576.711862189405</v>
      </c>
      <c r="D432" s="0" t="n">
        <f aca="false">C432*EXP((Inputs!$B$6-Inputs!$B$7-0.5*Inputs!$B$8^2)*$B$2+Inputs!$B$8*SQRT($B$2)*MC_Shocks!B429)</f>
        <v>582.392731951994</v>
      </c>
      <c r="E432" s="0" t="n">
        <f aca="false">D432*EXP((Inputs!$B$6-Inputs!$B$7-0.5*Inputs!$B$8^2)*$B$2+Inputs!$B$8*SQRT($B$2)*MC_Shocks!C429)</f>
        <v>594.00830717723</v>
      </c>
      <c r="F432" s="0" t="n">
        <f aca="false">E432*EXP((Inputs!$B$6-Inputs!$B$7-0.5*Inputs!$B$8^2)*$B$2+Inputs!$B$8*SQRT($B$2)*MC_Shocks!D429)</f>
        <v>598.978878499169</v>
      </c>
      <c r="G432" s="0" t="n">
        <f aca="false">F432*EXP((Inputs!$B$6-Inputs!$B$7-0.5*Inputs!$B$8^2)*$B$2+Inputs!$B$8*SQRT($B$2)*MC_Shocks!E429)</f>
        <v>593.770498934336</v>
      </c>
      <c r="H432" s="0" t="n">
        <f aca="false">G432*EXP((Inputs!$B$6-Inputs!$B$7-0.5*Inputs!$B$8^2)*$B$2+Inputs!$B$8*SQRT($B$2)*MC_Shocks!F429)</f>
        <v>595.727214714474</v>
      </c>
      <c r="I432" s="0" t="n">
        <f aca="false">H432*EXP((Inputs!$B$6-Inputs!$B$7-0.5*Inputs!$B$8^2)*$B$2+Inputs!$B$8*SQRT($B$2)*MC_Shocks!G429)</f>
        <v>596.584252181995</v>
      </c>
      <c r="J432" s="0" t="n">
        <f aca="false">I432*EXP((Inputs!$B$6-Inputs!$B$7-0.5*Inputs!$B$8^2)*$B$2+Inputs!$B$8*SQRT($B$2)*MC_Shocks!H429)</f>
        <v>593.545761986805</v>
      </c>
      <c r="K432" s="0" t="n">
        <f aca="false">J432*EXP((Inputs!$B$6-Inputs!$B$7-0.5*Inputs!$B$8^2)*$B$2+Inputs!$B$8*SQRT($B$2)*MC_Shocks!I429)</f>
        <v>585.159431934994</v>
      </c>
      <c r="L432" s="0" t="n">
        <f aca="false">K432*EXP((Inputs!$B$6-Inputs!$B$7-0.5*Inputs!$B$8^2)*$B$2+Inputs!$B$8*SQRT($B$2)*MC_Shocks!J429)</f>
        <v>579.095533175926</v>
      </c>
      <c r="M432" s="0" t="n">
        <f aca="false">L432*EXP((Inputs!$B$6-Inputs!$B$7-0.5*Inputs!$B$8^2)*$B$2+Inputs!$B$8*SQRT($B$2)*MC_Shocks!K429)</f>
        <v>583.634706279569</v>
      </c>
      <c r="N432" s="0" t="n">
        <f aca="false">M432*EXP((Inputs!$B$6-Inputs!$B$7-0.5*Inputs!$B$8^2)*$B$2+Inputs!$B$8*SQRT($B$2)*MC_Shocks!L429)</f>
        <v>592.754281739216</v>
      </c>
      <c r="O432" s="0" t="n">
        <f aca="false">N432*EXP((Inputs!$B$6-Inputs!$B$7-0.5*Inputs!$B$8^2)*$B$2+Inputs!$B$8*SQRT($B$2)*MC_Shocks!M429)</f>
        <v>581.816757386101</v>
      </c>
      <c r="P432" s="0" t="n">
        <f aca="false">O432*EXP((Inputs!$B$6-Inputs!$B$7-0.5*Inputs!$B$8^2)*$B$2+Inputs!$B$8*SQRT($B$2)*MC_Shocks!N429)</f>
        <v>571.491753807803</v>
      </c>
      <c r="Q432" s="0" t="n">
        <f aca="false">P432*EXP((Inputs!$B$6-Inputs!$B$7-0.5*Inputs!$B$8^2)*$B$2+Inputs!$B$8*SQRT($B$2)*MC_Shocks!O429)</f>
        <v>570.691844323834</v>
      </c>
      <c r="R432" s="0" t="n">
        <f aca="false">Q432*EXP((Inputs!$B$6-Inputs!$B$7-0.5*Inputs!$B$8^2)*$B$2+Inputs!$B$8*SQRT($B$2)*MC_Shocks!P429)</f>
        <v>576.527158674051</v>
      </c>
      <c r="S432" s="0" t="n">
        <f aca="false">R432*EXP((Inputs!$B$6-Inputs!$B$7-0.5*Inputs!$B$8^2)*$B$2+Inputs!$B$8*SQRT($B$2)*MC_Shocks!Q429)</f>
        <v>572.192536713672</v>
      </c>
      <c r="T432" s="0" t="n">
        <f aca="false">S432*EXP((Inputs!$B$6-Inputs!$B$7-0.5*Inputs!$B$8^2)*$B$2+Inputs!$B$8*SQRT($B$2)*MC_Shocks!R429)</f>
        <v>572.736926636783</v>
      </c>
      <c r="U432" s="0" t="n">
        <f aca="false">T432*EXP((Inputs!$B$6-Inputs!$B$7-0.5*Inputs!$B$8^2)*$B$2+Inputs!$B$8*SQRT($B$2)*MC_Shocks!S429)</f>
        <v>573.304562405116</v>
      </c>
      <c r="V432" s="0" t="n">
        <f aca="false">U432*EXP((Inputs!$B$6-Inputs!$B$7-0.5*Inputs!$B$8^2)*$B$2+Inputs!$B$8*SQRT($B$2)*MC_Shocks!T429)</f>
        <v>569.304658422209</v>
      </c>
      <c r="W432" s="0" t="n">
        <f aca="false">V432*EXP((Inputs!$B$6-Inputs!$B$7-0.5*Inputs!$B$8^2)*$B$2+Inputs!$B$8*SQRT($B$2)*MC_Shocks!U429)</f>
        <v>567.850093809536</v>
      </c>
      <c r="X432" s="0" t="n">
        <f aca="false">W432*EXP((Inputs!$B$6-Inputs!$B$7-0.5*Inputs!$B$8^2)*$B$2+Inputs!$B$8*SQRT($B$2)*MC_Shocks!V429)</f>
        <v>573.271149839248</v>
      </c>
      <c r="Y432" s="0" t="n">
        <f aca="false">X432*EXP((Inputs!$B$6-Inputs!$B$7-0.5*Inputs!$B$8^2)*$B$2+Inputs!$B$8*SQRT($B$2)*MC_Shocks!W429)</f>
        <v>574.804112297947</v>
      </c>
      <c r="Z432" s="0" t="n">
        <f aca="false">Y432*EXP((Inputs!$B$6-Inputs!$B$7-0.5*Inputs!$B$8^2)*$B$2+Inputs!$B$8*SQRT($B$2)*MC_Shocks!X429)</f>
        <v>571.851153190043</v>
      </c>
      <c r="AA432" s="0" t="n">
        <f aca="false">Z432*EXP((Inputs!$B$6-Inputs!$B$7-0.5*Inputs!$B$8^2)*$B$2+Inputs!$B$8*SQRT($B$2)*MC_Shocks!Y429)</f>
        <v>569.59481237327</v>
      </c>
      <c r="AB432" s="0" t="n">
        <f aca="false">AA432*EXP((Inputs!$B$6-Inputs!$B$7-0.5*Inputs!$B$8^2)*$B$2+Inputs!$B$8*SQRT($B$2)*MC_Shocks!Z429)</f>
        <v>568.465720386911</v>
      </c>
      <c r="AC432" s="0" t="n">
        <f aca="false">AB432*EXP((Inputs!$B$6-Inputs!$B$7-0.5*Inputs!$B$8^2)*$B$2+Inputs!$B$8*SQRT($B$2)*MC_Shocks!AA429)</f>
        <v>564.325116358276</v>
      </c>
      <c r="AD432" s="0" t="n">
        <f aca="false">AC432*EXP((Inputs!$B$6-Inputs!$B$7-0.5*Inputs!$B$8^2)*$B$2+Inputs!$B$8*SQRT($B$2)*MC_Shocks!AB429)</f>
        <v>566.000152323625</v>
      </c>
      <c r="AE432" s="0" t="n">
        <f aca="false">AD432*EXP((Inputs!$B$6-Inputs!$B$7-0.5*Inputs!$B$8^2)*$B$2+Inputs!$B$8*SQRT($B$2)*MC_Shocks!AC429)</f>
        <v>565.251799492412</v>
      </c>
      <c r="AF432" s="0" t="n">
        <f aca="false">AE432*EXP((Inputs!$B$6-Inputs!$B$7-0.5*Inputs!$B$8^2)*$B$2+Inputs!$B$8*SQRT($B$2)*MC_Shocks!AD429)</f>
        <v>580.647557791689</v>
      </c>
      <c r="AG432" s="0" t="n">
        <f aca="false">AF432*EXP((Inputs!$B$6-Inputs!$B$7-0.5*Inputs!$B$8^2)*$B$2+Inputs!$B$8*SQRT($B$2)*MC_Shocks!AE429)</f>
        <v>582.77742890208</v>
      </c>
      <c r="AH432" s="0" t="n">
        <f aca="false">AG432*EXP((Inputs!$B$6-Inputs!$B$7-0.5*Inputs!$B$8^2)*$B$2+Inputs!$B$8*SQRT($B$2)*MC_Shocks!AF429)</f>
        <v>579.311112527372</v>
      </c>
      <c r="AI432" s="0" t="n">
        <f aca="false">AH432*EXP((Inputs!$B$6-Inputs!$B$7-0.5*Inputs!$B$8^2)*$B$2+Inputs!$B$8*SQRT($B$2)*MC_Shocks!AG429)</f>
        <v>581.162828040462</v>
      </c>
      <c r="AJ432" s="0" t="n">
        <f aca="false">AI432*EXP((Inputs!$B$6-Inputs!$B$7-0.5*Inputs!$B$8^2)*$B$2+Inputs!$B$8*SQRT($B$2)*MC_Shocks!AH429)</f>
        <v>583.371301147829</v>
      </c>
      <c r="AK432" s="0" t="n">
        <f aca="false">AJ432*EXP((Inputs!$B$6-Inputs!$B$7-0.5*Inputs!$B$8^2)*$B$2+Inputs!$B$8*SQRT($B$2)*MC_Shocks!AI429)</f>
        <v>588.26645331887</v>
      </c>
      <c r="AL432" s="0" t="n">
        <f aca="false">AK432*EXP((Inputs!$B$6-Inputs!$B$7-0.5*Inputs!$B$8^2)*$B$2+Inputs!$B$8*SQRT($B$2)*MC_Shocks!AJ429)</f>
        <v>583.657689230618</v>
      </c>
      <c r="AM432" s="0" t="n">
        <f aca="false">AL432*EXP((Inputs!$B$6-Inputs!$B$7-0.5*Inputs!$B$8^2)*$B$2+Inputs!$B$8*SQRT($B$2)*MC_Shocks!AK429)</f>
        <v>581.178566128332</v>
      </c>
      <c r="AN432" s="0" t="n">
        <f aca="false">AM432*EXP((Inputs!$B$6-Inputs!$B$7-0.5*Inputs!$B$8^2)*$B$2+Inputs!$B$8*SQRT($B$2)*MC_Shocks!AL429)</f>
        <v>577.439917650862</v>
      </c>
      <c r="AO432" s="0" t="n">
        <f aca="false">AN432*EXP((Inputs!$B$6-Inputs!$B$7-0.5*Inputs!$B$8^2)*$B$2+Inputs!$B$8*SQRT($B$2)*MC_Shocks!AM429)</f>
        <v>585.456985461251</v>
      </c>
      <c r="AP432" s="0" t="n">
        <f aca="false">AO432*EXP((Inputs!$B$6-Inputs!$B$7-0.5*Inputs!$B$8^2)*$B$2+Inputs!$B$8*SQRT($B$2)*MC_Shocks!AN429)</f>
        <v>586.257953058499</v>
      </c>
      <c r="AQ432" s="0" t="n">
        <f aca="false">AP432*EXP((Inputs!$B$6-Inputs!$B$7-0.5*Inputs!$B$8^2)*$B$2+Inputs!$B$8*SQRT($B$2)*MC_Shocks!AO429)</f>
        <v>587.617557024051</v>
      </c>
      <c r="AR432" s="0" t="n">
        <f aca="false">AQ432*EXP((Inputs!$B$6-Inputs!$B$7-0.5*Inputs!$B$8^2)*$B$2+Inputs!$B$8*SQRT($B$2)*MC_Shocks!AP429)</f>
        <v>588.982466631464</v>
      </c>
      <c r="AS432" s="0" t="n">
        <f aca="false">AR432*EXP((Inputs!$B$6-Inputs!$B$7-0.5*Inputs!$B$8^2)*$B$2+Inputs!$B$8*SQRT($B$2)*MC_Shocks!AQ429)</f>
        <v>591.92365496724</v>
      </c>
      <c r="AT432" s="0" t="n">
        <f aca="false">AS432*EXP((Inputs!$B$6-Inputs!$B$7-0.5*Inputs!$B$8^2)*$B$2+Inputs!$B$8*SQRT($B$2)*MC_Shocks!AR429)</f>
        <v>593.607083417556</v>
      </c>
      <c r="AU432" s="0" t="n">
        <f aca="false">AT432*EXP((Inputs!$B$6-Inputs!$B$7-0.5*Inputs!$B$8^2)*$B$2+Inputs!$B$8*SQRT($B$2)*MC_Shocks!AS429)</f>
        <v>589.675127310841</v>
      </c>
      <c r="AV432" s="0" t="n">
        <f aca="false">AU432*EXP((Inputs!$B$6-Inputs!$B$7-0.5*Inputs!$B$8^2)*$B$2+Inputs!$B$8*SQRT($B$2)*MC_Shocks!AT429)</f>
        <v>598.747908994546</v>
      </c>
      <c r="AW432" s="0" t="n">
        <f aca="false">AV432*EXP((Inputs!$B$6-Inputs!$B$7-0.5*Inputs!$B$8^2)*$B$2+Inputs!$B$8*SQRT($B$2)*MC_Shocks!AU429)</f>
        <v>590.420960054622</v>
      </c>
      <c r="AX432" s="0" t="n">
        <f aca="false">AW432*EXP((Inputs!$B$6-Inputs!$B$7-0.5*Inputs!$B$8^2)*$B$2+Inputs!$B$8*SQRT($B$2)*MC_Shocks!AV429)</f>
        <v>588.214577502253</v>
      </c>
      <c r="AY432" s="0" t="n">
        <f aca="false">AX432*EXP((Inputs!$B$6-Inputs!$B$7-0.5*Inputs!$B$8^2)*$B$2+Inputs!$B$8*SQRT($B$2)*MC_Shocks!AW429)</f>
        <v>588.467649482116</v>
      </c>
      <c r="AZ432" s="0" t="n">
        <f aca="false">AY432*EXP((Inputs!$B$6-Inputs!$B$7-0.5*Inputs!$B$8^2)*$B$2+Inputs!$B$8*SQRT($B$2)*MC_Shocks!AX429)</f>
        <v>584.304588118066</v>
      </c>
      <c r="BA432" s="0" t="n">
        <f aca="false">AZ432*EXP((Inputs!$B$6-Inputs!$B$7-0.5*Inputs!$B$8^2)*$B$2+Inputs!$B$8*SQRT($B$2)*MC_Shocks!AY429)</f>
        <v>591.128887841005</v>
      </c>
      <c r="BB432" s="0" t="n">
        <f aca="false">BA432*EXP((Inputs!$B$6-Inputs!$B$7-0.5*Inputs!$B$8^2)*$B$2+Inputs!$B$8*SQRT($B$2)*MC_Shocks!AZ429)</f>
        <v>594.310227783199</v>
      </c>
      <c r="BC432" s="0" t="n">
        <f aca="false">BB432*EXP((Inputs!$B$6-Inputs!$B$7-0.5*Inputs!$B$8^2)*$B$2+Inputs!$B$8*SQRT($B$2)*MC_Shocks!BA429)</f>
        <v>594.937445508585</v>
      </c>
      <c r="BD432" s="0" t="n">
        <f aca="false">BC432*EXP((Inputs!$B$6-Inputs!$B$7-0.5*Inputs!$B$8^2)*$B$2+Inputs!$B$8*SQRT($B$2)*MC_Shocks!BB429)</f>
        <v>588.582825609058</v>
      </c>
      <c r="BE432" s="0" t="n">
        <f aca="false">BD432*EXP((Inputs!$B$6-Inputs!$B$7-0.5*Inputs!$B$8^2)*$B$2+Inputs!$B$8*SQRT($B$2)*MC_Shocks!BC429)</f>
        <v>588.855510479235</v>
      </c>
      <c r="BF432" s="0" t="n">
        <f aca="false">BE432*EXP((Inputs!$B$6-Inputs!$B$7-0.5*Inputs!$B$8^2)*$B$2+Inputs!$B$8*SQRT($B$2)*MC_Shocks!BD429)</f>
        <v>586.81223818225</v>
      </c>
      <c r="BG432" s="0" t="n">
        <f aca="false">BF432*EXP((Inputs!$B$6-Inputs!$B$7-0.5*Inputs!$B$8^2)*$B$2+Inputs!$B$8*SQRT($B$2)*MC_Shocks!BE429)</f>
        <v>589.618865060862</v>
      </c>
      <c r="BH432" s="0" t="n">
        <f aca="false">BG432*EXP((Inputs!$B$6-Inputs!$B$7-0.5*Inputs!$B$8^2)*$B$2+Inputs!$B$8*SQRT($B$2)*MC_Shocks!BF429)</f>
        <v>587.401495845029</v>
      </c>
      <c r="BI432" s="0" t="n">
        <f aca="false">BH432*EXP((Inputs!$B$6-Inputs!$B$7-0.5*Inputs!$B$8^2)*$B$2+Inputs!$B$8*SQRT($B$2)*MC_Shocks!BG429)</f>
        <v>579.692283338406</v>
      </c>
      <c r="BJ432" s="0" t="n">
        <f aca="false">BI432*EXP((Inputs!$B$6-Inputs!$B$7-0.5*Inputs!$B$8^2)*$B$2+Inputs!$B$8*SQRT($B$2)*MC_Shocks!BH429)</f>
        <v>575.186462074539</v>
      </c>
      <c r="BK432" s="0" t="n">
        <f aca="false">BJ432*EXP((Inputs!$B$6-Inputs!$B$7-0.5*Inputs!$B$8^2)*$B$2+Inputs!$B$8*SQRT($B$2)*MC_Shocks!BI429)</f>
        <v>575.612553957614</v>
      </c>
      <c r="BL432" s="0" t="n">
        <f aca="false">BK432*EXP((Inputs!$B$6-Inputs!$B$7-0.5*Inputs!$B$8^2)*$B$2+Inputs!$B$8*SQRT($B$2)*MC_Shocks!BJ429)</f>
        <v>572.590310260826</v>
      </c>
      <c r="BM432" s="0" t="n">
        <f aca="false">BL432*EXP((Inputs!$B$6-Inputs!$B$7-0.5*Inputs!$B$8^2)*$B$2+Inputs!$B$8*SQRT($B$2)*MC_Shocks!BK429)</f>
        <v>570.026800655526</v>
      </c>
      <c r="BN432" s="0" t="n">
        <f aca="false">AVERAGE(C432:BM432)</f>
        <v>582.350619723217</v>
      </c>
      <c r="BO432" s="0" t="n">
        <f aca="false">MAX(B432:BM432)</f>
        <v>598.978878499169</v>
      </c>
      <c r="BP432" s="0" t="n">
        <f aca="false">MAX(BM432-Inputs!$B$4,0)</f>
        <v>0</v>
      </c>
      <c r="BQ432" s="0" t="n">
        <f aca="false">MAX(Inputs!$B$4-BM432,0)</f>
        <v>4.97319934447376</v>
      </c>
      <c r="BR432" s="0" t="n">
        <f aca="false">MAX(BN432-Inputs!$B$4,0)</f>
        <v>7.35061972321739</v>
      </c>
      <c r="BS432" s="0" t="n">
        <f aca="false">IF(BO432&gt;=Inputs!$B$9,0,MAX(BM432-Inputs!$B$4,0))</f>
        <v>0</v>
      </c>
    </row>
    <row r="433" customFormat="false" ht="15" hidden="false" customHeight="false" outlineLevel="0" collapsed="false">
      <c r="A433" s="0" t="n">
        <v>429</v>
      </c>
      <c r="B433" s="0" t="n">
        <f aca="false">Inputs!$B$3</f>
        <v>574.788024902344</v>
      </c>
      <c r="C433" s="0" t="n">
        <f aca="false">B433*EXP((Inputs!$B$6-Inputs!$B$7-0.5*Inputs!$B$8^2)*$B$2+Inputs!$B$8*SQRT($B$2)*MC_Shocks!A430)</f>
        <v>572.536739957424</v>
      </c>
      <c r="D433" s="0" t="n">
        <f aca="false">C433*EXP((Inputs!$B$6-Inputs!$B$7-0.5*Inputs!$B$8^2)*$B$2+Inputs!$B$8*SQRT($B$2)*MC_Shocks!B430)</f>
        <v>567.562089997986</v>
      </c>
      <c r="E433" s="0" t="n">
        <f aca="false">D433*EXP((Inputs!$B$6-Inputs!$B$7-0.5*Inputs!$B$8^2)*$B$2+Inputs!$B$8*SQRT($B$2)*MC_Shocks!C430)</f>
        <v>562.66403100597</v>
      </c>
      <c r="F433" s="0" t="n">
        <f aca="false">E433*EXP((Inputs!$B$6-Inputs!$B$7-0.5*Inputs!$B$8^2)*$B$2+Inputs!$B$8*SQRT($B$2)*MC_Shocks!D430)</f>
        <v>563.285032331125</v>
      </c>
      <c r="G433" s="0" t="n">
        <f aca="false">F433*EXP((Inputs!$B$6-Inputs!$B$7-0.5*Inputs!$B$8^2)*$B$2+Inputs!$B$8*SQRT($B$2)*MC_Shocks!E430)</f>
        <v>560.476940273144</v>
      </c>
      <c r="H433" s="0" t="n">
        <f aca="false">G433*EXP((Inputs!$B$6-Inputs!$B$7-0.5*Inputs!$B$8^2)*$B$2+Inputs!$B$8*SQRT($B$2)*MC_Shocks!F430)</f>
        <v>562.235895715969</v>
      </c>
      <c r="I433" s="0" t="n">
        <f aca="false">H433*EXP((Inputs!$B$6-Inputs!$B$7-0.5*Inputs!$B$8^2)*$B$2+Inputs!$B$8*SQRT($B$2)*MC_Shocks!G430)</f>
        <v>566.421516660041</v>
      </c>
      <c r="J433" s="0" t="n">
        <f aca="false">I433*EXP((Inputs!$B$6-Inputs!$B$7-0.5*Inputs!$B$8^2)*$B$2+Inputs!$B$8*SQRT($B$2)*MC_Shocks!H430)</f>
        <v>567.687301317047</v>
      </c>
      <c r="K433" s="0" t="n">
        <f aca="false">J433*EXP((Inputs!$B$6-Inputs!$B$7-0.5*Inputs!$B$8^2)*$B$2+Inputs!$B$8*SQRT($B$2)*MC_Shocks!I430)</f>
        <v>568.084503028565</v>
      </c>
      <c r="L433" s="0" t="n">
        <f aca="false">K433*EXP((Inputs!$B$6-Inputs!$B$7-0.5*Inputs!$B$8^2)*$B$2+Inputs!$B$8*SQRT($B$2)*MC_Shocks!J430)</f>
        <v>575.676439257952</v>
      </c>
      <c r="M433" s="0" t="n">
        <f aca="false">L433*EXP((Inputs!$B$6-Inputs!$B$7-0.5*Inputs!$B$8^2)*$B$2+Inputs!$B$8*SQRT($B$2)*MC_Shocks!K430)</f>
        <v>571.814769021957</v>
      </c>
      <c r="N433" s="0" t="n">
        <f aca="false">M433*EXP((Inputs!$B$6-Inputs!$B$7-0.5*Inputs!$B$8^2)*$B$2+Inputs!$B$8*SQRT($B$2)*MC_Shocks!L430)</f>
        <v>584.561808272726</v>
      </c>
      <c r="O433" s="0" t="n">
        <f aca="false">N433*EXP((Inputs!$B$6-Inputs!$B$7-0.5*Inputs!$B$8^2)*$B$2+Inputs!$B$8*SQRT($B$2)*MC_Shocks!M430)</f>
        <v>572.160937878874</v>
      </c>
      <c r="P433" s="0" t="n">
        <f aca="false">O433*EXP((Inputs!$B$6-Inputs!$B$7-0.5*Inputs!$B$8^2)*$B$2+Inputs!$B$8*SQRT($B$2)*MC_Shocks!N430)</f>
        <v>565.437795778673</v>
      </c>
      <c r="Q433" s="0" t="n">
        <f aca="false">P433*EXP((Inputs!$B$6-Inputs!$B$7-0.5*Inputs!$B$8^2)*$B$2+Inputs!$B$8*SQRT($B$2)*MC_Shocks!O430)</f>
        <v>566.66323791703</v>
      </c>
      <c r="R433" s="0" t="n">
        <f aca="false">Q433*EXP((Inputs!$B$6-Inputs!$B$7-0.5*Inputs!$B$8^2)*$B$2+Inputs!$B$8*SQRT($B$2)*MC_Shocks!P430)</f>
        <v>566.674315591941</v>
      </c>
      <c r="S433" s="0" t="n">
        <f aca="false">R433*EXP((Inputs!$B$6-Inputs!$B$7-0.5*Inputs!$B$8^2)*$B$2+Inputs!$B$8*SQRT($B$2)*MC_Shocks!Q430)</f>
        <v>565.367296962179</v>
      </c>
      <c r="T433" s="0" t="n">
        <f aca="false">S433*EXP((Inputs!$B$6-Inputs!$B$7-0.5*Inputs!$B$8^2)*$B$2+Inputs!$B$8*SQRT($B$2)*MC_Shocks!R430)</f>
        <v>568.069469748787</v>
      </c>
      <c r="U433" s="0" t="n">
        <f aca="false">T433*EXP((Inputs!$B$6-Inputs!$B$7-0.5*Inputs!$B$8^2)*$B$2+Inputs!$B$8*SQRT($B$2)*MC_Shocks!S430)</f>
        <v>567.255605031762</v>
      </c>
      <c r="V433" s="0" t="n">
        <f aca="false">U433*EXP((Inputs!$B$6-Inputs!$B$7-0.5*Inputs!$B$8^2)*$B$2+Inputs!$B$8*SQRT($B$2)*MC_Shocks!T430)</f>
        <v>567.957549193153</v>
      </c>
      <c r="W433" s="0" t="n">
        <f aca="false">V433*EXP((Inputs!$B$6-Inputs!$B$7-0.5*Inputs!$B$8^2)*$B$2+Inputs!$B$8*SQRT($B$2)*MC_Shocks!U430)</f>
        <v>568.436078557265</v>
      </c>
      <c r="X433" s="0" t="n">
        <f aca="false">W433*EXP((Inputs!$B$6-Inputs!$B$7-0.5*Inputs!$B$8^2)*$B$2+Inputs!$B$8*SQRT($B$2)*MC_Shocks!V430)</f>
        <v>567.671934796988</v>
      </c>
      <c r="Y433" s="0" t="n">
        <f aca="false">X433*EXP((Inputs!$B$6-Inputs!$B$7-0.5*Inputs!$B$8^2)*$B$2+Inputs!$B$8*SQRT($B$2)*MC_Shocks!W430)</f>
        <v>573.672206718199</v>
      </c>
      <c r="Z433" s="0" t="n">
        <f aca="false">Y433*EXP((Inputs!$B$6-Inputs!$B$7-0.5*Inputs!$B$8^2)*$B$2+Inputs!$B$8*SQRT($B$2)*MC_Shocks!X430)</f>
        <v>573.546255117104</v>
      </c>
      <c r="AA433" s="0" t="n">
        <f aca="false">Z433*EXP((Inputs!$B$6-Inputs!$B$7-0.5*Inputs!$B$8^2)*$B$2+Inputs!$B$8*SQRT($B$2)*MC_Shocks!Y430)</f>
        <v>572.857096613319</v>
      </c>
      <c r="AB433" s="0" t="n">
        <f aca="false">AA433*EXP((Inputs!$B$6-Inputs!$B$7-0.5*Inputs!$B$8^2)*$B$2+Inputs!$B$8*SQRT($B$2)*MC_Shocks!Z430)</f>
        <v>572.325828368814</v>
      </c>
      <c r="AC433" s="0" t="n">
        <f aca="false">AB433*EXP((Inputs!$B$6-Inputs!$B$7-0.5*Inputs!$B$8^2)*$B$2+Inputs!$B$8*SQRT($B$2)*MC_Shocks!AA430)</f>
        <v>573.360672098237</v>
      </c>
      <c r="AD433" s="0" t="n">
        <f aca="false">AC433*EXP((Inputs!$B$6-Inputs!$B$7-0.5*Inputs!$B$8^2)*$B$2+Inputs!$B$8*SQRT($B$2)*MC_Shocks!AB430)</f>
        <v>568.262074042475</v>
      </c>
      <c r="AE433" s="0" t="n">
        <f aca="false">AD433*EXP((Inputs!$B$6-Inputs!$B$7-0.5*Inputs!$B$8^2)*$B$2+Inputs!$B$8*SQRT($B$2)*MC_Shocks!AC430)</f>
        <v>569.912334516525</v>
      </c>
      <c r="AF433" s="0" t="n">
        <f aca="false">AE433*EXP((Inputs!$B$6-Inputs!$B$7-0.5*Inputs!$B$8^2)*$B$2+Inputs!$B$8*SQRT($B$2)*MC_Shocks!AD430)</f>
        <v>568.939163466451</v>
      </c>
      <c r="AG433" s="0" t="n">
        <f aca="false">AF433*EXP((Inputs!$B$6-Inputs!$B$7-0.5*Inputs!$B$8^2)*$B$2+Inputs!$B$8*SQRT($B$2)*MC_Shocks!AE430)</f>
        <v>563.167122598542</v>
      </c>
      <c r="AH433" s="0" t="n">
        <f aca="false">AG433*EXP((Inputs!$B$6-Inputs!$B$7-0.5*Inputs!$B$8^2)*$B$2+Inputs!$B$8*SQRT($B$2)*MC_Shocks!AF430)</f>
        <v>563.575011986785</v>
      </c>
      <c r="AI433" s="0" t="n">
        <f aca="false">AH433*EXP((Inputs!$B$6-Inputs!$B$7-0.5*Inputs!$B$8^2)*$B$2+Inputs!$B$8*SQRT($B$2)*MC_Shocks!AG430)</f>
        <v>562.670073682585</v>
      </c>
      <c r="AJ433" s="0" t="n">
        <f aca="false">AI433*EXP((Inputs!$B$6-Inputs!$B$7-0.5*Inputs!$B$8^2)*$B$2+Inputs!$B$8*SQRT($B$2)*MC_Shocks!AH430)</f>
        <v>563.153582982158</v>
      </c>
      <c r="AK433" s="0" t="n">
        <f aca="false">AJ433*EXP((Inputs!$B$6-Inputs!$B$7-0.5*Inputs!$B$8^2)*$B$2+Inputs!$B$8*SQRT($B$2)*MC_Shocks!AI430)</f>
        <v>557.705310944568</v>
      </c>
      <c r="AL433" s="0" t="n">
        <f aca="false">AK433*EXP((Inputs!$B$6-Inputs!$B$7-0.5*Inputs!$B$8^2)*$B$2+Inputs!$B$8*SQRT($B$2)*MC_Shocks!AJ430)</f>
        <v>558.899433623838</v>
      </c>
      <c r="AM433" s="0" t="n">
        <f aca="false">AL433*EXP((Inputs!$B$6-Inputs!$B$7-0.5*Inputs!$B$8^2)*$B$2+Inputs!$B$8*SQRT($B$2)*MC_Shocks!AK430)</f>
        <v>553.290443996122</v>
      </c>
      <c r="AN433" s="0" t="n">
        <f aca="false">AM433*EXP((Inputs!$B$6-Inputs!$B$7-0.5*Inputs!$B$8^2)*$B$2+Inputs!$B$8*SQRT($B$2)*MC_Shocks!AL430)</f>
        <v>553.797538106005</v>
      </c>
      <c r="AO433" s="0" t="n">
        <f aca="false">AN433*EXP((Inputs!$B$6-Inputs!$B$7-0.5*Inputs!$B$8^2)*$B$2+Inputs!$B$8*SQRT($B$2)*MC_Shocks!AM430)</f>
        <v>557.638862723351</v>
      </c>
      <c r="AP433" s="0" t="n">
        <f aca="false">AO433*EXP((Inputs!$B$6-Inputs!$B$7-0.5*Inputs!$B$8^2)*$B$2+Inputs!$B$8*SQRT($B$2)*MC_Shocks!AN430)</f>
        <v>554.693905676471</v>
      </c>
      <c r="AQ433" s="0" t="n">
        <f aca="false">AP433*EXP((Inputs!$B$6-Inputs!$B$7-0.5*Inputs!$B$8^2)*$B$2+Inputs!$B$8*SQRT($B$2)*MC_Shocks!AO430)</f>
        <v>556.088628904841</v>
      </c>
      <c r="AR433" s="0" t="n">
        <f aca="false">AQ433*EXP((Inputs!$B$6-Inputs!$B$7-0.5*Inputs!$B$8^2)*$B$2+Inputs!$B$8*SQRT($B$2)*MC_Shocks!AP430)</f>
        <v>553.410258467512</v>
      </c>
      <c r="AS433" s="0" t="n">
        <f aca="false">AR433*EXP((Inputs!$B$6-Inputs!$B$7-0.5*Inputs!$B$8^2)*$B$2+Inputs!$B$8*SQRT($B$2)*MC_Shocks!AQ430)</f>
        <v>565.576853840673</v>
      </c>
      <c r="AT433" s="0" t="n">
        <f aca="false">AS433*EXP((Inputs!$B$6-Inputs!$B$7-0.5*Inputs!$B$8^2)*$B$2+Inputs!$B$8*SQRT($B$2)*MC_Shocks!AR430)</f>
        <v>565.606849764898</v>
      </c>
      <c r="AU433" s="0" t="n">
        <f aca="false">AT433*EXP((Inputs!$B$6-Inputs!$B$7-0.5*Inputs!$B$8^2)*$B$2+Inputs!$B$8*SQRT($B$2)*MC_Shocks!AS430)</f>
        <v>567.726383656912</v>
      </c>
      <c r="AV433" s="0" t="n">
        <f aca="false">AU433*EXP((Inputs!$B$6-Inputs!$B$7-0.5*Inputs!$B$8^2)*$B$2+Inputs!$B$8*SQRT($B$2)*MC_Shocks!AT430)</f>
        <v>572.589297328929</v>
      </c>
      <c r="AW433" s="0" t="n">
        <f aca="false">AV433*EXP((Inputs!$B$6-Inputs!$B$7-0.5*Inputs!$B$8^2)*$B$2+Inputs!$B$8*SQRT($B$2)*MC_Shocks!AU430)</f>
        <v>575.162073552866</v>
      </c>
      <c r="AX433" s="0" t="n">
        <f aca="false">AW433*EXP((Inputs!$B$6-Inputs!$B$7-0.5*Inputs!$B$8^2)*$B$2+Inputs!$B$8*SQRT($B$2)*MC_Shocks!AV430)</f>
        <v>577.840200372039</v>
      </c>
      <c r="AY433" s="0" t="n">
        <f aca="false">AX433*EXP((Inputs!$B$6-Inputs!$B$7-0.5*Inputs!$B$8^2)*$B$2+Inputs!$B$8*SQRT($B$2)*MC_Shocks!AW430)</f>
        <v>578.114738019834</v>
      </c>
      <c r="AZ433" s="0" t="n">
        <f aca="false">AY433*EXP((Inputs!$B$6-Inputs!$B$7-0.5*Inputs!$B$8^2)*$B$2+Inputs!$B$8*SQRT($B$2)*MC_Shocks!AX430)</f>
        <v>584.474780495045</v>
      </c>
      <c r="BA433" s="0" t="n">
        <f aca="false">AZ433*EXP((Inputs!$B$6-Inputs!$B$7-0.5*Inputs!$B$8^2)*$B$2+Inputs!$B$8*SQRT($B$2)*MC_Shocks!AY430)</f>
        <v>583.065175257236</v>
      </c>
      <c r="BB433" s="0" t="n">
        <f aca="false">BA433*EXP((Inputs!$B$6-Inputs!$B$7-0.5*Inputs!$B$8^2)*$B$2+Inputs!$B$8*SQRT($B$2)*MC_Shocks!AZ430)</f>
        <v>576.834370320247</v>
      </c>
      <c r="BC433" s="0" t="n">
        <f aca="false">BB433*EXP((Inputs!$B$6-Inputs!$B$7-0.5*Inputs!$B$8^2)*$B$2+Inputs!$B$8*SQRT($B$2)*MC_Shocks!BA430)</f>
        <v>575.604564541743</v>
      </c>
      <c r="BD433" s="0" t="n">
        <f aca="false">BC433*EXP((Inputs!$B$6-Inputs!$B$7-0.5*Inputs!$B$8^2)*$B$2+Inputs!$B$8*SQRT($B$2)*MC_Shocks!BB430)</f>
        <v>571.976300417632</v>
      </c>
      <c r="BE433" s="0" t="n">
        <f aca="false">BD433*EXP((Inputs!$B$6-Inputs!$B$7-0.5*Inputs!$B$8^2)*$B$2+Inputs!$B$8*SQRT($B$2)*MC_Shocks!BC430)</f>
        <v>567.084750396769</v>
      </c>
      <c r="BF433" s="0" t="n">
        <f aca="false">BE433*EXP((Inputs!$B$6-Inputs!$B$7-0.5*Inputs!$B$8^2)*$B$2+Inputs!$B$8*SQRT($B$2)*MC_Shocks!BD430)</f>
        <v>561.60236777117</v>
      </c>
      <c r="BG433" s="0" t="n">
        <f aca="false">BF433*EXP((Inputs!$B$6-Inputs!$B$7-0.5*Inputs!$B$8^2)*$B$2+Inputs!$B$8*SQRT($B$2)*MC_Shocks!BE430)</f>
        <v>553.384279182555</v>
      </c>
      <c r="BH433" s="0" t="n">
        <f aca="false">BG433*EXP((Inputs!$B$6-Inputs!$B$7-0.5*Inputs!$B$8^2)*$B$2+Inputs!$B$8*SQRT($B$2)*MC_Shocks!BF430)</f>
        <v>555.632518033657</v>
      </c>
      <c r="BI433" s="0" t="n">
        <f aca="false">BH433*EXP((Inputs!$B$6-Inputs!$B$7-0.5*Inputs!$B$8^2)*$B$2+Inputs!$B$8*SQRT($B$2)*MC_Shocks!BG430)</f>
        <v>558.861215812819</v>
      </c>
      <c r="BJ433" s="0" t="n">
        <f aca="false">BI433*EXP((Inputs!$B$6-Inputs!$B$7-0.5*Inputs!$B$8^2)*$B$2+Inputs!$B$8*SQRT($B$2)*MC_Shocks!BH430)</f>
        <v>555.450943905558</v>
      </c>
      <c r="BK433" s="0" t="n">
        <f aca="false">BJ433*EXP((Inputs!$B$6-Inputs!$B$7-0.5*Inputs!$B$8^2)*$B$2+Inputs!$B$8*SQRT($B$2)*MC_Shocks!BI430)</f>
        <v>552.390914903904</v>
      </c>
      <c r="BL433" s="0" t="n">
        <f aca="false">BK433*EXP((Inputs!$B$6-Inputs!$B$7-0.5*Inputs!$B$8^2)*$B$2+Inputs!$B$8*SQRT($B$2)*MC_Shocks!BJ430)</f>
        <v>549.054056723956</v>
      </c>
      <c r="BM433" s="0" t="n">
        <f aca="false">BL433*EXP((Inputs!$B$6-Inputs!$B$7-0.5*Inputs!$B$8^2)*$B$2+Inputs!$B$8*SQRT($B$2)*MC_Shocks!BK430)</f>
        <v>540.937434543298</v>
      </c>
      <c r="BN433" s="0" t="n">
        <f aca="false">AVERAGE(C433:BM433)</f>
        <v>566.010113678924</v>
      </c>
      <c r="BO433" s="0" t="n">
        <f aca="false">MAX(B433:BM433)</f>
        <v>584.561808272726</v>
      </c>
      <c r="BP433" s="0" t="n">
        <f aca="false">MAX(BM433-Inputs!$B$4,0)</f>
        <v>0</v>
      </c>
      <c r="BQ433" s="0" t="n">
        <f aca="false">MAX(Inputs!$B$4-BM433,0)</f>
        <v>34.0625654567019</v>
      </c>
      <c r="BR433" s="0" t="n">
        <f aca="false">MAX(BN433-Inputs!$B$4,0)</f>
        <v>0</v>
      </c>
      <c r="BS433" s="0" t="n">
        <f aca="false">IF(BO433&gt;=Inputs!$B$9,0,MAX(BM433-Inputs!$B$4,0))</f>
        <v>0</v>
      </c>
    </row>
    <row r="434" customFormat="false" ht="15" hidden="false" customHeight="false" outlineLevel="0" collapsed="false">
      <c r="A434" s="0" t="n">
        <v>430</v>
      </c>
      <c r="B434" s="0" t="n">
        <f aca="false">Inputs!$B$3</f>
        <v>574.788024902344</v>
      </c>
      <c r="C434" s="0" t="n">
        <f aca="false">B434*EXP((Inputs!$B$6-Inputs!$B$7-0.5*Inputs!$B$8^2)*$B$2+Inputs!$B$8*SQRT($B$2)*MC_Shocks!A431)</f>
        <v>574.790399168608</v>
      </c>
      <c r="D434" s="0" t="n">
        <f aca="false">C434*EXP((Inputs!$B$6-Inputs!$B$7-0.5*Inputs!$B$8^2)*$B$2+Inputs!$B$8*SQRT($B$2)*MC_Shocks!B431)</f>
        <v>572.904534005498</v>
      </c>
      <c r="E434" s="0" t="n">
        <f aca="false">D434*EXP((Inputs!$B$6-Inputs!$B$7-0.5*Inputs!$B$8^2)*$B$2+Inputs!$B$8*SQRT($B$2)*MC_Shocks!C431)</f>
        <v>577.432068385154</v>
      </c>
      <c r="F434" s="0" t="n">
        <f aca="false">E434*EXP((Inputs!$B$6-Inputs!$B$7-0.5*Inputs!$B$8^2)*$B$2+Inputs!$B$8*SQRT($B$2)*MC_Shocks!D431)</f>
        <v>567.786639535639</v>
      </c>
      <c r="G434" s="0" t="n">
        <f aca="false">F434*EXP((Inputs!$B$6-Inputs!$B$7-0.5*Inputs!$B$8^2)*$B$2+Inputs!$B$8*SQRT($B$2)*MC_Shocks!E431)</f>
        <v>569.358244088249</v>
      </c>
      <c r="H434" s="0" t="n">
        <f aca="false">G434*EXP((Inputs!$B$6-Inputs!$B$7-0.5*Inputs!$B$8^2)*$B$2+Inputs!$B$8*SQRT($B$2)*MC_Shocks!F431)</f>
        <v>570.805905539653</v>
      </c>
      <c r="I434" s="0" t="n">
        <f aca="false">H434*EXP((Inputs!$B$6-Inputs!$B$7-0.5*Inputs!$B$8^2)*$B$2+Inputs!$B$8*SQRT($B$2)*MC_Shocks!G431)</f>
        <v>572.432206999674</v>
      </c>
      <c r="J434" s="0" t="n">
        <f aca="false">I434*EXP((Inputs!$B$6-Inputs!$B$7-0.5*Inputs!$B$8^2)*$B$2+Inputs!$B$8*SQRT($B$2)*MC_Shocks!H431)</f>
        <v>575.422511801575</v>
      </c>
      <c r="K434" s="0" t="n">
        <f aca="false">J434*EXP((Inputs!$B$6-Inputs!$B$7-0.5*Inputs!$B$8^2)*$B$2+Inputs!$B$8*SQRT($B$2)*MC_Shocks!I431)</f>
        <v>578.816497597867</v>
      </c>
      <c r="L434" s="0" t="n">
        <f aca="false">K434*EXP((Inputs!$B$6-Inputs!$B$7-0.5*Inputs!$B$8^2)*$B$2+Inputs!$B$8*SQRT($B$2)*MC_Shocks!J431)</f>
        <v>581.281036040687</v>
      </c>
      <c r="M434" s="0" t="n">
        <f aca="false">L434*EXP((Inputs!$B$6-Inputs!$B$7-0.5*Inputs!$B$8^2)*$B$2+Inputs!$B$8*SQRT($B$2)*MC_Shocks!K431)</f>
        <v>587.668776750047</v>
      </c>
      <c r="N434" s="0" t="n">
        <f aca="false">M434*EXP((Inputs!$B$6-Inputs!$B$7-0.5*Inputs!$B$8^2)*$B$2+Inputs!$B$8*SQRT($B$2)*MC_Shocks!L431)</f>
        <v>591.397102769591</v>
      </c>
      <c r="O434" s="0" t="n">
        <f aca="false">N434*EXP((Inputs!$B$6-Inputs!$B$7-0.5*Inputs!$B$8^2)*$B$2+Inputs!$B$8*SQRT($B$2)*MC_Shocks!M431)</f>
        <v>582.378737539411</v>
      </c>
      <c r="P434" s="0" t="n">
        <f aca="false">O434*EXP((Inputs!$B$6-Inputs!$B$7-0.5*Inputs!$B$8^2)*$B$2+Inputs!$B$8*SQRT($B$2)*MC_Shocks!N431)</f>
        <v>579.044535186806</v>
      </c>
      <c r="Q434" s="0" t="n">
        <f aca="false">P434*EXP((Inputs!$B$6-Inputs!$B$7-0.5*Inputs!$B$8^2)*$B$2+Inputs!$B$8*SQRT($B$2)*MC_Shocks!O431)</f>
        <v>574.861164181747</v>
      </c>
      <c r="R434" s="0" t="n">
        <f aca="false">Q434*EXP((Inputs!$B$6-Inputs!$B$7-0.5*Inputs!$B$8^2)*$B$2+Inputs!$B$8*SQRT($B$2)*MC_Shocks!P431)</f>
        <v>569.571392152169</v>
      </c>
      <c r="S434" s="0" t="n">
        <f aca="false">R434*EXP((Inputs!$B$6-Inputs!$B$7-0.5*Inputs!$B$8^2)*$B$2+Inputs!$B$8*SQRT($B$2)*MC_Shocks!Q431)</f>
        <v>561.397013494434</v>
      </c>
      <c r="T434" s="0" t="n">
        <f aca="false">S434*EXP((Inputs!$B$6-Inputs!$B$7-0.5*Inputs!$B$8^2)*$B$2+Inputs!$B$8*SQRT($B$2)*MC_Shocks!R431)</f>
        <v>569.395514865666</v>
      </c>
      <c r="U434" s="0" t="n">
        <f aca="false">T434*EXP((Inputs!$B$6-Inputs!$B$7-0.5*Inputs!$B$8^2)*$B$2+Inputs!$B$8*SQRT($B$2)*MC_Shocks!S431)</f>
        <v>575.032315648105</v>
      </c>
      <c r="V434" s="0" t="n">
        <f aca="false">U434*EXP((Inputs!$B$6-Inputs!$B$7-0.5*Inputs!$B$8^2)*$B$2+Inputs!$B$8*SQRT($B$2)*MC_Shocks!T431)</f>
        <v>578.764973093993</v>
      </c>
      <c r="W434" s="0" t="n">
        <f aca="false">V434*EXP((Inputs!$B$6-Inputs!$B$7-0.5*Inputs!$B$8^2)*$B$2+Inputs!$B$8*SQRT($B$2)*MC_Shocks!U431)</f>
        <v>580.980476121436</v>
      </c>
      <c r="X434" s="0" t="n">
        <f aca="false">W434*EXP((Inputs!$B$6-Inputs!$B$7-0.5*Inputs!$B$8^2)*$B$2+Inputs!$B$8*SQRT($B$2)*MC_Shocks!V431)</f>
        <v>582.422357860348</v>
      </c>
      <c r="Y434" s="0" t="n">
        <f aca="false">X434*EXP((Inputs!$B$6-Inputs!$B$7-0.5*Inputs!$B$8^2)*$B$2+Inputs!$B$8*SQRT($B$2)*MC_Shocks!W431)</f>
        <v>584.546345450256</v>
      </c>
      <c r="Z434" s="0" t="n">
        <f aca="false">Y434*EXP((Inputs!$B$6-Inputs!$B$7-0.5*Inputs!$B$8^2)*$B$2+Inputs!$B$8*SQRT($B$2)*MC_Shocks!X431)</f>
        <v>583.585299620426</v>
      </c>
      <c r="AA434" s="0" t="n">
        <f aca="false">Z434*EXP((Inputs!$B$6-Inputs!$B$7-0.5*Inputs!$B$8^2)*$B$2+Inputs!$B$8*SQRT($B$2)*MC_Shocks!Y431)</f>
        <v>583.476955838708</v>
      </c>
      <c r="AB434" s="0" t="n">
        <f aca="false">AA434*EXP((Inputs!$B$6-Inputs!$B$7-0.5*Inputs!$B$8^2)*$B$2+Inputs!$B$8*SQRT($B$2)*MC_Shocks!Z431)</f>
        <v>586.887709463369</v>
      </c>
      <c r="AC434" s="0" t="n">
        <f aca="false">AB434*EXP((Inputs!$B$6-Inputs!$B$7-0.5*Inputs!$B$8^2)*$B$2+Inputs!$B$8*SQRT($B$2)*MC_Shocks!AA431)</f>
        <v>597.160772120152</v>
      </c>
      <c r="AD434" s="0" t="n">
        <f aca="false">AC434*EXP((Inputs!$B$6-Inputs!$B$7-0.5*Inputs!$B$8^2)*$B$2+Inputs!$B$8*SQRT($B$2)*MC_Shocks!AB431)</f>
        <v>601.939591294259</v>
      </c>
      <c r="AE434" s="0" t="n">
        <f aca="false">AD434*EXP((Inputs!$B$6-Inputs!$B$7-0.5*Inputs!$B$8^2)*$B$2+Inputs!$B$8*SQRT($B$2)*MC_Shocks!AC431)</f>
        <v>604.625047744308</v>
      </c>
      <c r="AF434" s="0" t="n">
        <f aca="false">AE434*EXP((Inputs!$B$6-Inputs!$B$7-0.5*Inputs!$B$8^2)*$B$2+Inputs!$B$8*SQRT($B$2)*MC_Shocks!AD431)</f>
        <v>605.868465788475</v>
      </c>
      <c r="AG434" s="0" t="n">
        <f aca="false">AF434*EXP((Inputs!$B$6-Inputs!$B$7-0.5*Inputs!$B$8^2)*$B$2+Inputs!$B$8*SQRT($B$2)*MC_Shocks!AE431)</f>
        <v>611.380090383289</v>
      </c>
      <c r="AH434" s="0" t="n">
        <f aca="false">AG434*EXP((Inputs!$B$6-Inputs!$B$7-0.5*Inputs!$B$8^2)*$B$2+Inputs!$B$8*SQRT($B$2)*MC_Shocks!AF431)</f>
        <v>613.823066439401</v>
      </c>
      <c r="AI434" s="0" t="n">
        <f aca="false">AH434*EXP((Inputs!$B$6-Inputs!$B$7-0.5*Inputs!$B$8^2)*$B$2+Inputs!$B$8*SQRT($B$2)*MC_Shocks!AG431)</f>
        <v>619.413540362673</v>
      </c>
      <c r="AJ434" s="0" t="n">
        <f aca="false">AI434*EXP((Inputs!$B$6-Inputs!$B$7-0.5*Inputs!$B$8^2)*$B$2+Inputs!$B$8*SQRT($B$2)*MC_Shocks!AH431)</f>
        <v>620.090587025724</v>
      </c>
      <c r="AK434" s="0" t="n">
        <f aca="false">AJ434*EXP((Inputs!$B$6-Inputs!$B$7-0.5*Inputs!$B$8^2)*$B$2+Inputs!$B$8*SQRT($B$2)*MC_Shocks!AI431)</f>
        <v>625.450815690179</v>
      </c>
      <c r="AL434" s="0" t="n">
        <f aca="false">AK434*EXP((Inputs!$B$6-Inputs!$B$7-0.5*Inputs!$B$8^2)*$B$2+Inputs!$B$8*SQRT($B$2)*MC_Shocks!AJ431)</f>
        <v>629.736419476775</v>
      </c>
      <c r="AM434" s="0" t="n">
        <f aca="false">AL434*EXP((Inputs!$B$6-Inputs!$B$7-0.5*Inputs!$B$8^2)*$B$2+Inputs!$B$8*SQRT($B$2)*MC_Shocks!AK431)</f>
        <v>636.368258086485</v>
      </c>
      <c r="AN434" s="0" t="n">
        <f aca="false">AM434*EXP((Inputs!$B$6-Inputs!$B$7-0.5*Inputs!$B$8^2)*$B$2+Inputs!$B$8*SQRT($B$2)*MC_Shocks!AL431)</f>
        <v>637.203748421899</v>
      </c>
      <c r="AO434" s="0" t="n">
        <f aca="false">AN434*EXP((Inputs!$B$6-Inputs!$B$7-0.5*Inputs!$B$8^2)*$B$2+Inputs!$B$8*SQRT($B$2)*MC_Shocks!AM431)</f>
        <v>641.659176328484</v>
      </c>
      <c r="AP434" s="0" t="n">
        <f aca="false">AO434*EXP((Inputs!$B$6-Inputs!$B$7-0.5*Inputs!$B$8^2)*$B$2+Inputs!$B$8*SQRT($B$2)*MC_Shocks!AN431)</f>
        <v>637.120068404774</v>
      </c>
      <c r="AQ434" s="0" t="n">
        <f aca="false">AP434*EXP((Inputs!$B$6-Inputs!$B$7-0.5*Inputs!$B$8^2)*$B$2+Inputs!$B$8*SQRT($B$2)*MC_Shocks!AO431)</f>
        <v>635.13200655572</v>
      </c>
      <c r="AR434" s="0" t="n">
        <f aca="false">AQ434*EXP((Inputs!$B$6-Inputs!$B$7-0.5*Inputs!$B$8^2)*$B$2+Inputs!$B$8*SQRT($B$2)*MC_Shocks!AP431)</f>
        <v>635.543997733576</v>
      </c>
      <c r="AS434" s="0" t="n">
        <f aca="false">AR434*EXP((Inputs!$B$6-Inputs!$B$7-0.5*Inputs!$B$8^2)*$B$2+Inputs!$B$8*SQRT($B$2)*MC_Shocks!AQ431)</f>
        <v>639.637794810345</v>
      </c>
      <c r="AT434" s="0" t="n">
        <f aca="false">AS434*EXP((Inputs!$B$6-Inputs!$B$7-0.5*Inputs!$B$8^2)*$B$2+Inputs!$B$8*SQRT($B$2)*MC_Shocks!AR431)</f>
        <v>637.770018327858</v>
      </c>
      <c r="AU434" s="0" t="n">
        <f aca="false">AT434*EXP((Inputs!$B$6-Inputs!$B$7-0.5*Inputs!$B$8^2)*$B$2+Inputs!$B$8*SQRT($B$2)*MC_Shocks!AS431)</f>
        <v>634.344872850662</v>
      </c>
      <c r="AV434" s="0" t="n">
        <f aca="false">AU434*EXP((Inputs!$B$6-Inputs!$B$7-0.5*Inputs!$B$8^2)*$B$2+Inputs!$B$8*SQRT($B$2)*MC_Shocks!AT431)</f>
        <v>633.687009162431</v>
      </c>
      <c r="AW434" s="0" t="n">
        <f aca="false">AV434*EXP((Inputs!$B$6-Inputs!$B$7-0.5*Inputs!$B$8^2)*$B$2+Inputs!$B$8*SQRT($B$2)*MC_Shocks!AU431)</f>
        <v>625.735263321949</v>
      </c>
      <c r="AX434" s="0" t="n">
        <f aca="false">AW434*EXP((Inputs!$B$6-Inputs!$B$7-0.5*Inputs!$B$8^2)*$B$2+Inputs!$B$8*SQRT($B$2)*MC_Shocks!AV431)</f>
        <v>623.516621045735</v>
      </c>
      <c r="AY434" s="0" t="n">
        <f aca="false">AX434*EXP((Inputs!$B$6-Inputs!$B$7-0.5*Inputs!$B$8^2)*$B$2+Inputs!$B$8*SQRT($B$2)*MC_Shocks!AW431)</f>
        <v>619.072344924191</v>
      </c>
      <c r="AZ434" s="0" t="n">
        <f aca="false">AY434*EXP((Inputs!$B$6-Inputs!$B$7-0.5*Inputs!$B$8^2)*$B$2+Inputs!$B$8*SQRT($B$2)*MC_Shocks!AX431)</f>
        <v>618.475078896038</v>
      </c>
      <c r="BA434" s="0" t="n">
        <f aca="false">AZ434*EXP((Inputs!$B$6-Inputs!$B$7-0.5*Inputs!$B$8^2)*$B$2+Inputs!$B$8*SQRT($B$2)*MC_Shocks!AY431)</f>
        <v>615.226938961022</v>
      </c>
      <c r="BB434" s="0" t="n">
        <f aca="false">BA434*EXP((Inputs!$B$6-Inputs!$B$7-0.5*Inputs!$B$8^2)*$B$2+Inputs!$B$8*SQRT($B$2)*MC_Shocks!AZ431)</f>
        <v>619.186406263721</v>
      </c>
      <c r="BC434" s="0" t="n">
        <f aca="false">BB434*EXP((Inputs!$B$6-Inputs!$B$7-0.5*Inputs!$B$8^2)*$B$2+Inputs!$B$8*SQRT($B$2)*MC_Shocks!BA431)</f>
        <v>621.500771543171</v>
      </c>
      <c r="BD434" s="0" t="n">
        <f aca="false">BC434*EXP((Inputs!$B$6-Inputs!$B$7-0.5*Inputs!$B$8^2)*$B$2+Inputs!$B$8*SQRT($B$2)*MC_Shocks!BB431)</f>
        <v>619.839139929371</v>
      </c>
      <c r="BE434" s="0" t="n">
        <f aca="false">BD434*EXP((Inputs!$B$6-Inputs!$B$7-0.5*Inputs!$B$8^2)*$B$2+Inputs!$B$8*SQRT($B$2)*MC_Shocks!BC431)</f>
        <v>618.217574951218</v>
      </c>
      <c r="BF434" s="0" t="n">
        <f aca="false">BE434*EXP((Inputs!$B$6-Inputs!$B$7-0.5*Inputs!$B$8^2)*$B$2+Inputs!$B$8*SQRT($B$2)*MC_Shocks!BD431)</f>
        <v>615.791185481212</v>
      </c>
      <c r="BG434" s="0" t="n">
        <f aca="false">BF434*EXP((Inputs!$B$6-Inputs!$B$7-0.5*Inputs!$B$8^2)*$B$2+Inputs!$B$8*SQRT($B$2)*MC_Shocks!BE431)</f>
        <v>610.496692163471</v>
      </c>
      <c r="BH434" s="0" t="n">
        <f aca="false">BG434*EXP((Inputs!$B$6-Inputs!$B$7-0.5*Inputs!$B$8^2)*$B$2+Inputs!$B$8*SQRT($B$2)*MC_Shocks!BF431)</f>
        <v>617.495291712104</v>
      </c>
      <c r="BI434" s="0" t="n">
        <f aca="false">BH434*EXP((Inputs!$B$6-Inputs!$B$7-0.5*Inputs!$B$8^2)*$B$2+Inputs!$B$8*SQRT($B$2)*MC_Shocks!BG431)</f>
        <v>622.345911187761</v>
      </c>
      <c r="BJ434" s="0" t="n">
        <f aca="false">BI434*EXP((Inputs!$B$6-Inputs!$B$7-0.5*Inputs!$B$8^2)*$B$2+Inputs!$B$8*SQRT($B$2)*MC_Shocks!BH431)</f>
        <v>621.272132406998</v>
      </c>
      <c r="BK434" s="0" t="n">
        <f aca="false">BJ434*EXP((Inputs!$B$6-Inputs!$B$7-0.5*Inputs!$B$8^2)*$B$2+Inputs!$B$8*SQRT($B$2)*MC_Shocks!BI431)</f>
        <v>624.911399272963</v>
      </c>
      <c r="BL434" s="0" t="n">
        <f aca="false">BK434*EXP((Inputs!$B$6-Inputs!$B$7-0.5*Inputs!$B$8^2)*$B$2+Inputs!$B$8*SQRT($B$2)*MC_Shocks!BJ431)</f>
        <v>608.446204985093</v>
      </c>
      <c r="BM434" s="0" t="n">
        <f aca="false">BL434*EXP((Inputs!$B$6-Inputs!$B$7-0.5*Inputs!$B$8^2)*$B$2+Inputs!$B$8*SQRT($B$2)*MC_Shocks!BK431)</f>
        <v>606.019186633</v>
      </c>
      <c r="BN434" s="0" t="n">
        <f aca="false">AVERAGE(C434:BM434)</f>
        <v>603.459431807708</v>
      </c>
      <c r="BO434" s="0" t="n">
        <f aca="false">MAX(B434:BM434)</f>
        <v>641.659176328484</v>
      </c>
      <c r="BP434" s="0" t="n">
        <f aca="false">MAX(BM434-Inputs!$B$4,0)</f>
        <v>31.0191866329998</v>
      </c>
      <c r="BQ434" s="0" t="n">
        <f aca="false">MAX(Inputs!$B$4-BM434,0)</f>
        <v>0</v>
      </c>
      <c r="BR434" s="0" t="n">
        <f aca="false">MAX(BN434-Inputs!$B$4,0)</f>
        <v>28.4594318077079</v>
      </c>
      <c r="BS434" s="0" t="n">
        <f aca="false">IF(BO434&gt;=Inputs!$B$9,0,MAX(BM434-Inputs!$B$4,0))</f>
        <v>0</v>
      </c>
    </row>
    <row r="435" customFormat="false" ht="15" hidden="false" customHeight="false" outlineLevel="0" collapsed="false">
      <c r="A435" s="0" t="n">
        <v>431</v>
      </c>
      <c r="B435" s="0" t="n">
        <f aca="false">Inputs!$B$3</f>
        <v>574.788024902344</v>
      </c>
      <c r="C435" s="0" t="n">
        <f aca="false">B435*EXP((Inputs!$B$6-Inputs!$B$7-0.5*Inputs!$B$8^2)*$B$2+Inputs!$B$8*SQRT($B$2)*MC_Shocks!A432)</f>
        <v>575.199561330667</v>
      </c>
      <c r="D435" s="0" t="n">
        <f aca="false">C435*EXP((Inputs!$B$6-Inputs!$B$7-0.5*Inputs!$B$8^2)*$B$2+Inputs!$B$8*SQRT($B$2)*MC_Shocks!B432)</f>
        <v>577.610963839319</v>
      </c>
      <c r="E435" s="0" t="n">
        <f aca="false">D435*EXP((Inputs!$B$6-Inputs!$B$7-0.5*Inputs!$B$8^2)*$B$2+Inputs!$B$8*SQRT($B$2)*MC_Shocks!C432)</f>
        <v>579.870037692086</v>
      </c>
      <c r="F435" s="0" t="n">
        <f aca="false">E435*EXP((Inputs!$B$6-Inputs!$B$7-0.5*Inputs!$B$8^2)*$B$2+Inputs!$B$8*SQRT($B$2)*MC_Shocks!D432)</f>
        <v>579.78609193938</v>
      </c>
      <c r="G435" s="0" t="n">
        <f aca="false">F435*EXP((Inputs!$B$6-Inputs!$B$7-0.5*Inputs!$B$8^2)*$B$2+Inputs!$B$8*SQRT($B$2)*MC_Shocks!E432)</f>
        <v>579.325912566894</v>
      </c>
      <c r="H435" s="0" t="n">
        <f aca="false">G435*EXP((Inputs!$B$6-Inputs!$B$7-0.5*Inputs!$B$8^2)*$B$2+Inputs!$B$8*SQRT($B$2)*MC_Shocks!F432)</f>
        <v>581.483450849677</v>
      </c>
      <c r="I435" s="0" t="n">
        <f aca="false">H435*EXP((Inputs!$B$6-Inputs!$B$7-0.5*Inputs!$B$8^2)*$B$2+Inputs!$B$8*SQRT($B$2)*MC_Shocks!G432)</f>
        <v>582.799808635425</v>
      </c>
      <c r="J435" s="0" t="n">
        <f aca="false">I435*EXP((Inputs!$B$6-Inputs!$B$7-0.5*Inputs!$B$8^2)*$B$2+Inputs!$B$8*SQRT($B$2)*MC_Shocks!H432)</f>
        <v>576.672155277312</v>
      </c>
      <c r="K435" s="0" t="n">
        <f aca="false">J435*EXP((Inputs!$B$6-Inputs!$B$7-0.5*Inputs!$B$8^2)*$B$2+Inputs!$B$8*SQRT($B$2)*MC_Shocks!I432)</f>
        <v>570.426895775167</v>
      </c>
      <c r="L435" s="0" t="n">
        <f aca="false">K435*EXP((Inputs!$B$6-Inputs!$B$7-0.5*Inputs!$B$8^2)*$B$2+Inputs!$B$8*SQRT($B$2)*MC_Shocks!J432)</f>
        <v>569.341239592792</v>
      </c>
      <c r="M435" s="0" t="n">
        <f aca="false">L435*EXP((Inputs!$B$6-Inputs!$B$7-0.5*Inputs!$B$8^2)*$B$2+Inputs!$B$8*SQRT($B$2)*MC_Shocks!K432)</f>
        <v>575.48574682097</v>
      </c>
      <c r="N435" s="0" t="n">
        <f aca="false">M435*EXP((Inputs!$B$6-Inputs!$B$7-0.5*Inputs!$B$8^2)*$B$2+Inputs!$B$8*SQRT($B$2)*MC_Shocks!L432)</f>
        <v>573.086614192197</v>
      </c>
      <c r="O435" s="0" t="n">
        <f aca="false">N435*EXP((Inputs!$B$6-Inputs!$B$7-0.5*Inputs!$B$8^2)*$B$2+Inputs!$B$8*SQRT($B$2)*MC_Shocks!M432)</f>
        <v>566.117203559485</v>
      </c>
      <c r="P435" s="0" t="n">
        <f aca="false">O435*EXP((Inputs!$B$6-Inputs!$B$7-0.5*Inputs!$B$8^2)*$B$2+Inputs!$B$8*SQRT($B$2)*MC_Shocks!N432)</f>
        <v>560.051664704491</v>
      </c>
      <c r="Q435" s="0" t="n">
        <f aca="false">P435*EXP((Inputs!$B$6-Inputs!$B$7-0.5*Inputs!$B$8^2)*$B$2+Inputs!$B$8*SQRT($B$2)*MC_Shocks!O432)</f>
        <v>556.850718402373</v>
      </c>
      <c r="R435" s="0" t="n">
        <f aca="false">Q435*EXP((Inputs!$B$6-Inputs!$B$7-0.5*Inputs!$B$8^2)*$B$2+Inputs!$B$8*SQRT($B$2)*MC_Shocks!P432)</f>
        <v>550.65445877354</v>
      </c>
      <c r="S435" s="0" t="n">
        <f aca="false">R435*EXP((Inputs!$B$6-Inputs!$B$7-0.5*Inputs!$B$8^2)*$B$2+Inputs!$B$8*SQRT($B$2)*MC_Shocks!Q432)</f>
        <v>550.473230976583</v>
      </c>
      <c r="T435" s="0" t="n">
        <f aca="false">S435*EXP((Inputs!$B$6-Inputs!$B$7-0.5*Inputs!$B$8^2)*$B$2+Inputs!$B$8*SQRT($B$2)*MC_Shocks!R432)</f>
        <v>547.78887033446</v>
      </c>
      <c r="U435" s="0" t="n">
        <f aca="false">T435*EXP((Inputs!$B$6-Inputs!$B$7-0.5*Inputs!$B$8^2)*$B$2+Inputs!$B$8*SQRT($B$2)*MC_Shocks!S432)</f>
        <v>550.807197055819</v>
      </c>
      <c r="V435" s="0" t="n">
        <f aca="false">U435*EXP((Inputs!$B$6-Inputs!$B$7-0.5*Inputs!$B$8^2)*$B$2+Inputs!$B$8*SQRT($B$2)*MC_Shocks!T432)</f>
        <v>549.583451610226</v>
      </c>
      <c r="W435" s="0" t="n">
        <f aca="false">V435*EXP((Inputs!$B$6-Inputs!$B$7-0.5*Inputs!$B$8^2)*$B$2+Inputs!$B$8*SQRT($B$2)*MC_Shocks!U432)</f>
        <v>543.868676929677</v>
      </c>
      <c r="X435" s="0" t="n">
        <f aca="false">W435*EXP((Inputs!$B$6-Inputs!$B$7-0.5*Inputs!$B$8^2)*$B$2+Inputs!$B$8*SQRT($B$2)*MC_Shocks!V432)</f>
        <v>546.469237306806</v>
      </c>
      <c r="Y435" s="0" t="n">
        <f aca="false">X435*EXP((Inputs!$B$6-Inputs!$B$7-0.5*Inputs!$B$8^2)*$B$2+Inputs!$B$8*SQRT($B$2)*MC_Shocks!W432)</f>
        <v>550.26838970291</v>
      </c>
      <c r="Z435" s="0" t="n">
        <f aca="false">Y435*EXP((Inputs!$B$6-Inputs!$B$7-0.5*Inputs!$B$8^2)*$B$2+Inputs!$B$8*SQRT($B$2)*MC_Shocks!X432)</f>
        <v>549.894857762374</v>
      </c>
      <c r="AA435" s="0" t="n">
        <f aca="false">Z435*EXP((Inputs!$B$6-Inputs!$B$7-0.5*Inputs!$B$8^2)*$B$2+Inputs!$B$8*SQRT($B$2)*MC_Shocks!Y432)</f>
        <v>550.936480650056</v>
      </c>
      <c r="AB435" s="0" t="n">
        <f aca="false">AA435*EXP((Inputs!$B$6-Inputs!$B$7-0.5*Inputs!$B$8^2)*$B$2+Inputs!$B$8*SQRT($B$2)*MC_Shocks!Z432)</f>
        <v>548.158339855345</v>
      </c>
      <c r="AC435" s="0" t="n">
        <f aca="false">AB435*EXP((Inputs!$B$6-Inputs!$B$7-0.5*Inputs!$B$8^2)*$B$2+Inputs!$B$8*SQRT($B$2)*MC_Shocks!AA432)</f>
        <v>550.184790433749</v>
      </c>
      <c r="AD435" s="0" t="n">
        <f aca="false">AC435*EXP((Inputs!$B$6-Inputs!$B$7-0.5*Inputs!$B$8^2)*$B$2+Inputs!$B$8*SQRT($B$2)*MC_Shocks!AB432)</f>
        <v>542.786587436658</v>
      </c>
      <c r="AE435" s="0" t="n">
        <f aca="false">AD435*EXP((Inputs!$B$6-Inputs!$B$7-0.5*Inputs!$B$8^2)*$B$2+Inputs!$B$8*SQRT($B$2)*MC_Shocks!AC432)</f>
        <v>548.420043230122</v>
      </c>
      <c r="AF435" s="0" t="n">
        <f aca="false">AE435*EXP((Inputs!$B$6-Inputs!$B$7-0.5*Inputs!$B$8^2)*$B$2+Inputs!$B$8*SQRT($B$2)*MC_Shocks!AD432)</f>
        <v>543.043807869726</v>
      </c>
      <c r="AG435" s="0" t="n">
        <f aca="false">AF435*EXP((Inputs!$B$6-Inputs!$B$7-0.5*Inputs!$B$8^2)*$B$2+Inputs!$B$8*SQRT($B$2)*MC_Shocks!AE432)</f>
        <v>546.400291067321</v>
      </c>
      <c r="AH435" s="0" t="n">
        <f aca="false">AG435*EXP((Inputs!$B$6-Inputs!$B$7-0.5*Inputs!$B$8^2)*$B$2+Inputs!$B$8*SQRT($B$2)*MC_Shocks!AF432)</f>
        <v>554.293111869005</v>
      </c>
      <c r="AI435" s="0" t="n">
        <f aca="false">AH435*EXP((Inputs!$B$6-Inputs!$B$7-0.5*Inputs!$B$8^2)*$B$2+Inputs!$B$8*SQRT($B$2)*MC_Shocks!AG432)</f>
        <v>553.300306033893</v>
      </c>
      <c r="AJ435" s="0" t="n">
        <f aca="false">AI435*EXP((Inputs!$B$6-Inputs!$B$7-0.5*Inputs!$B$8^2)*$B$2+Inputs!$B$8*SQRT($B$2)*MC_Shocks!AH432)</f>
        <v>554.471288264504</v>
      </c>
      <c r="AK435" s="0" t="n">
        <f aca="false">AJ435*EXP((Inputs!$B$6-Inputs!$B$7-0.5*Inputs!$B$8^2)*$B$2+Inputs!$B$8*SQRT($B$2)*MC_Shocks!AI432)</f>
        <v>559.426326382079</v>
      </c>
      <c r="AL435" s="0" t="n">
        <f aca="false">AK435*EXP((Inputs!$B$6-Inputs!$B$7-0.5*Inputs!$B$8^2)*$B$2+Inputs!$B$8*SQRT($B$2)*MC_Shocks!AJ432)</f>
        <v>566.991587338748</v>
      </c>
      <c r="AM435" s="0" t="n">
        <f aca="false">AL435*EXP((Inputs!$B$6-Inputs!$B$7-0.5*Inputs!$B$8^2)*$B$2+Inputs!$B$8*SQRT($B$2)*MC_Shocks!AK432)</f>
        <v>567.082683847536</v>
      </c>
      <c r="AN435" s="0" t="n">
        <f aca="false">AM435*EXP((Inputs!$B$6-Inputs!$B$7-0.5*Inputs!$B$8^2)*$B$2+Inputs!$B$8*SQRT($B$2)*MC_Shocks!AL432)</f>
        <v>562.762770029366</v>
      </c>
      <c r="AO435" s="0" t="n">
        <f aca="false">AN435*EXP((Inputs!$B$6-Inputs!$B$7-0.5*Inputs!$B$8^2)*$B$2+Inputs!$B$8*SQRT($B$2)*MC_Shocks!AM432)</f>
        <v>560.21020882593</v>
      </c>
      <c r="AP435" s="0" t="n">
        <f aca="false">AO435*EXP((Inputs!$B$6-Inputs!$B$7-0.5*Inputs!$B$8^2)*$B$2+Inputs!$B$8*SQRT($B$2)*MC_Shocks!AN432)</f>
        <v>560.011076098592</v>
      </c>
      <c r="AQ435" s="0" t="n">
        <f aca="false">AP435*EXP((Inputs!$B$6-Inputs!$B$7-0.5*Inputs!$B$8^2)*$B$2+Inputs!$B$8*SQRT($B$2)*MC_Shocks!AO432)</f>
        <v>557.940435843127</v>
      </c>
      <c r="AR435" s="0" t="n">
        <f aca="false">AQ435*EXP((Inputs!$B$6-Inputs!$B$7-0.5*Inputs!$B$8^2)*$B$2+Inputs!$B$8*SQRT($B$2)*MC_Shocks!AP432)</f>
        <v>558.113544946894</v>
      </c>
      <c r="AS435" s="0" t="n">
        <f aca="false">AR435*EXP((Inputs!$B$6-Inputs!$B$7-0.5*Inputs!$B$8^2)*$B$2+Inputs!$B$8*SQRT($B$2)*MC_Shocks!AQ432)</f>
        <v>564.532921475758</v>
      </c>
      <c r="AT435" s="0" t="n">
        <f aca="false">AS435*EXP((Inputs!$B$6-Inputs!$B$7-0.5*Inputs!$B$8^2)*$B$2+Inputs!$B$8*SQRT($B$2)*MC_Shocks!AR432)</f>
        <v>570.986134119124</v>
      </c>
      <c r="AU435" s="0" t="n">
        <f aca="false">AT435*EXP((Inputs!$B$6-Inputs!$B$7-0.5*Inputs!$B$8^2)*$B$2+Inputs!$B$8*SQRT($B$2)*MC_Shocks!AS432)</f>
        <v>571.961099720669</v>
      </c>
      <c r="AV435" s="0" t="n">
        <f aca="false">AU435*EXP((Inputs!$B$6-Inputs!$B$7-0.5*Inputs!$B$8^2)*$B$2+Inputs!$B$8*SQRT($B$2)*MC_Shocks!AT432)</f>
        <v>572.744526953312</v>
      </c>
      <c r="AW435" s="0" t="n">
        <f aca="false">AV435*EXP((Inputs!$B$6-Inputs!$B$7-0.5*Inputs!$B$8^2)*$B$2+Inputs!$B$8*SQRT($B$2)*MC_Shocks!AU432)</f>
        <v>568.944722491262</v>
      </c>
      <c r="AX435" s="0" t="n">
        <f aca="false">AW435*EXP((Inputs!$B$6-Inputs!$B$7-0.5*Inputs!$B$8^2)*$B$2+Inputs!$B$8*SQRT($B$2)*MC_Shocks!AV432)</f>
        <v>565.590288256901</v>
      </c>
      <c r="AY435" s="0" t="n">
        <f aca="false">AX435*EXP((Inputs!$B$6-Inputs!$B$7-0.5*Inputs!$B$8^2)*$B$2+Inputs!$B$8*SQRT($B$2)*MC_Shocks!AW432)</f>
        <v>562.934778379966</v>
      </c>
      <c r="AZ435" s="0" t="n">
        <f aca="false">AY435*EXP((Inputs!$B$6-Inputs!$B$7-0.5*Inputs!$B$8^2)*$B$2+Inputs!$B$8*SQRT($B$2)*MC_Shocks!AX432)</f>
        <v>564.241061618199</v>
      </c>
      <c r="BA435" s="0" t="n">
        <f aca="false">AZ435*EXP((Inputs!$B$6-Inputs!$B$7-0.5*Inputs!$B$8^2)*$B$2+Inputs!$B$8*SQRT($B$2)*MC_Shocks!AY432)</f>
        <v>570.508781549775</v>
      </c>
      <c r="BB435" s="0" t="n">
        <f aca="false">BA435*EXP((Inputs!$B$6-Inputs!$B$7-0.5*Inputs!$B$8^2)*$B$2+Inputs!$B$8*SQRT($B$2)*MC_Shocks!AZ432)</f>
        <v>568.700506746207</v>
      </c>
      <c r="BC435" s="0" t="n">
        <f aca="false">BB435*EXP((Inputs!$B$6-Inputs!$B$7-0.5*Inputs!$B$8^2)*$B$2+Inputs!$B$8*SQRT($B$2)*MC_Shocks!BA432)</f>
        <v>566.389568729245</v>
      </c>
      <c r="BD435" s="0" t="n">
        <f aca="false">BC435*EXP((Inputs!$B$6-Inputs!$B$7-0.5*Inputs!$B$8^2)*$B$2+Inputs!$B$8*SQRT($B$2)*MC_Shocks!BB432)</f>
        <v>577.278362024421</v>
      </c>
      <c r="BE435" s="0" t="n">
        <f aca="false">BD435*EXP((Inputs!$B$6-Inputs!$B$7-0.5*Inputs!$B$8^2)*$B$2+Inputs!$B$8*SQRT($B$2)*MC_Shocks!BC432)</f>
        <v>581.166726280002</v>
      </c>
      <c r="BF435" s="0" t="n">
        <f aca="false">BE435*EXP((Inputs!$B$6-Inputs!$B$7-0.5*Inputs!$B$8^2)*$B$2+Inputs!$B$8*SQRT($B$2)*MC_Shocks!BD432)</f>
        <v>584.416617810264</v>
      </c>
      <c r="BG435" s="0" t="n">
        <f aca="false">BF435*EXP((Inputs!$B$6-Inputs!$B$7-0.5*Inputs!$B$8^2)*$B$2+Inputs!$B$8*SQRT($B$2)*MC_Shocks!BE432)</f>
        <v>583.923263068043</v>
      </c>
      <c r="BH435" s="0" t="n">
        <f aca="false">BG435*EXP((Inputs!$B$6-Inputs!$B$7-0.5*Inputs!$B$8^2)*$B$2+Inputs!$B$8*SQRT($B$2)*MC_Shocks!BF432)</f>
        <v>587.711940071095</v>
      </c>
      <c r="BI435" s="0" t="n">
        <f aca="false">BH435*EXP((Inputs!$B$6-Inputs!$B$7-0.5*Inputs!$B$8^2)*$B$2+Inputs!$B$8*SQRT($B$2)*MC_Shocks!BG432)</f>
        <v>587.945218524369</v>
      </c>
      <c r="BJ435" s="0" t="n">
        <f aca="false">BI435*EXP((Inputs!$B$6-Inputs!$B$7-0.5*Inputs!$B$8^2)*$B$2+Inputs!$B$8*SQRT($B$2)*MC_Shocks!BH432)</f>
        <v>588.983559657835</v>
      </c>
      <c r="BK435" s="0" t="n">
        <f aca="false">BJ435*EXP((Inputs!$B$6-Inputs!$B$7-0.5*Inputs!$B$8^2)*$B$2+Inputs!$B$8*SQRT($B$2)*MC_Shocks!BI432)</f>
        <v>589.783266932419</v>
      </c>
      <c r="BL435" s="0" t="n">
        <f aca="false">BK435*EXP((Inputs!$B$6-Inputs!$B$7-0.5*Inputs!$B$8^2)*$B$2+Inputs!$B$8*SQRT($B$2)*MC_Shocks!BJ432)</f>
        <v>593.200575796399</v>
      </c>
      <c r="BM435" s="0" t="n">
        <f aca="false">BL435*EXP((Inputs!$B$6-Inputs!$B$7-0.5*Inputs!$B$8^2)*$B$2+Inputs!$B$8*SQRT($B$2)*MC_Shocks!BK432)</f>
        <v>596.271411685835</v>
      </c>
      <c r="BN435" s="0" t="n">
        <f aca="false">AVERAGE(C435:BM435)</f>
        <v>565.820086468958</v>
      </c>
      <c r="BO435" s="0" t="n">
        <f aca="false">MAX(B435:BM435)</f>
        <v>596.271411685835</v>
      </c>
      <c r="BP435" s="0" t="n">
        <f aca="false">MAX(BM435-Inputs!$B$4,0)</f>
        <v>21.2714116858352</v>
      </c>
      <c r="BQ435" s="0" t="n">
        <f aca="false">MAX(Inputs!$B$4-BM435,0)</f>
        <v>0</v>
      </c>
      <c r="BR435" s="0" t="n">
        <f aca="false">MAX(BN435-Inputs!$B$4,0)</f>
        <v>0</v>
      </c>
      <c r="BS435" s="0" t="n">
        <f aca="false">IF(BO435&gt;=Inputs!$B$9,0,MAX(BM435-Inputs!$B$4,0))</f>
        <v>21.2714116858352</v>
      </c>
    </row>
    <row r="436" customFormat="false" ht="15" hidden="false" customHeight="false" outlineLevel="0" collapsed="false">
      <c r="A436" s="0" t="n">
        <v>432</v>
      </c>
      <c r="B436" s="0" t="n">
        <f aca="false">Inputs!$B$3</f>
        <v>574.788024902344</v>
      </c>
      <c r="C436" s="0" t="n">
        <f aca="false">B436*EXP((Inputs!$B$6-Inputs!$B$7-0.5*Inputs!$B$8^2)*$B$2+Inputs!$B$8*SQRT($B$2)*MC_Shocks!A433)</f>
        <v>579.789649588138</v>
      </c>
      <c r="D436" s="0" t="n">
        <f aca="false">C436*EXP((Inputs!$B$6-Inputs!$B$7-0.5*Inputs!$B$8^2)*$B$2+Inputs!$B$8*SQRT($B$2)*MC_Shocks!B433)</f>
        <v>578.098709731921</v>
      </c>
      <c r="E436" s="0" t="n">
        <f aca="false">D436*EXP((Inputs!$B$6-Inputs!$B$7-0.5*Inputs!$B$8^2)*$B$2+Inputs!$B$8*SQRT($B$2)*MC_Shocks!C433)</f>
        <v>575.539824170476</v>
      </c>
      <c r="F436" s="0" t="n">
        <f aca="false">E436*EXP((Inputs!$B$6-Inputs!$B$7-0.5*Inputs!$B$8^2)*$B$2+Inputs!$B$8*SQRT($B$2)*MC_Shocks!D433)</f>
        <v>579.12366287724</v>
      </c>
      <c r="G436" s="0" t="n">
        <f aca="false">F436*EXP((Inputs!$B$6-Inputs!$B$7-0.5*Inputs!$B$8^2)*$B$2+Inputs!$B$8*SQRT($B$2)*MC_Shocks!E433)</f>
        <v>572.233533858843</v>
      </c>
      <c r="H436" s="0" t="n">
        <f aca="false">G436*EXP((Inputs!$B$6-Inputs!$B$7-0.5*Inputs!$B$8^2)*$B$2+Inputs!$B$8*SQRT($B$2)*MC_Shocks!F433)</f>
        <v>573.717567622707</v>
      </c>
      <c r="I436" s="0" t="n">
        <f aca="false">H436*EXP((Inputs!$B$6-Inputs!$B$7-0.5*Inputs!$B$8^2)*$B$2+Inputs!$B$8*SQRT($B$2)*MC_Shocks!G433)</f>
        <v>566.848831815601</v>
      </c>
      <c r="J436" s="0" t="n">
        <f aca="false">I436*EXP((Inputs!$B$6-Inputs!$B$7-0.5*Inputs!$B$8^2)*$B$2+Inputs!$B$8*SQRT($B$2)*MC_Shocks!H433)</f>
        <v>569.797454762202</v>
      </c>
      <c r="K436" s="0" t="n">
        <f aca="false">J436*EXP((Inputs!$B$6-Inputs!$B$7-0.5*Inputs!$B$8^2)*$B$2+Inputs!$B$8*SQRT($B$2)*MC_Shocks!I433)</f>
        <v>579.086606190292</v>
      </c>
      <c r="L436" s="0" t="n">
        <f aca="false">K436*EXP((Inputs!$B$6-Inputs!$B$7-0.5*Inputs!$B$8^2)*$B$2+Inputs!$B$8*SQRT($B$2)*MC_Shocks!J433)</f>
        <v>577.296357997172</v>
      </c>
      <c r="M436" s="0" t="n">
        <f aca="false">L436*EXP((Inputs!$B$6-Inputs!$B$7-0.5*Inputs!$B$8^2)*$B$2+Inputs!$B$8*SQRT($B$2)*MC_Shocks!K433)</f>
        <v>576.213575321419</v>
      </c>
      <c r="N436" s="0" t="n">
        <f aca="false">M436*EXP((Inputs!$B$6-Inputs!$B$7-0.5*Inputs!$B$8^2)*$B$2+Inputs!$B$8*SQRT($B$2)*MC_Shocks!L433)</f>
        <v>576.110720629423</v>
      </c>
      <c r="O436" s="0" t="n">
        <f aca="false">N436*EXP((Inputs!$B$6-Inputs!$B$7-0.5*Inputs!$B$8^2)*$B$2+Inputs!$B$8*SQRT($B$2)*MC_Shocks!M433)</f>
        <v>579.108005658038</v>
      </c>
      <c r="P436" s="0" t="n">
        <f aca="false">O436*EXP((Inputs!$B$6-Inputs!$B$7-0.5*Inputs!$B$8^2)*$B$2+Inputs!$B$8*SQRT($B$2)*MC_Shocks!N433)</f>
        <v>579.321497164896</v>
      </c>
      <c r="Q436" s="0" t="n">
        <f aca="false">P436*EXP((Inputs!$B$6-Inputs!$B$7-0.5*Inputs!$B$8^2)*$B$2+Inputs!$B$8*SQRT($B$2)*MC_Shocks!O433)</f>
        <v>581.730752038735</v>
      </c>
      <c r="R436" s="0" t="n">
        <f aca="false">Q436*EXP((Inputs!$B$6-Inputs!$B$7-0.5*Inputs!$B$8^2)*$B$2+Inputs!$B$8*SQRT($B$2)*MC_Shocks!P433)</f>
        <v>583.182731504226</v>
      </c>
      <c r="S436" s="0" t="n">
        <f aca="false">R436*EXP((Inputs!$B$6-Inputs!$B$7-0.5*Inputs!$B$8^2)*$B$2+Inputs!$B$8*SQRT($B$2)*MC_Shocks!Q433)</f>
        <v>579.356649110585</v>
      </c>
      <c r="T436" s="0" t="n">
        <f aca="false">S436*EXP((Inputs!$B$6-Inputs!$B$7-0.5*Inputs!$B$8^2)*$B$2+Inputs!$B$8*SQRT($B$2)*MC_Shocks!R433)</f>
        <v>578.565174710728</v>
      </c>
      <c r="U436" s="0" t="n">
        <f aca="false">T436*EXP((Inputs!$B$6-Inputs!$B$7-0.5*Inputs!$B$8^2)*$B$2+Inputs!$B$8*SQRT($B$2)*MC_Shocks!S433)</f>
        <v>575.826735490648</v>
      </c>
      <c r="V436" s="0" t="n">
        <f aca="false">U436*EXP((Inputs!$B$6-Inputs!$B$7-0.5*Inputs!$B$8^2)*$B$2+Inputs!$B$8*SQRT($B$2)*MC_Shocks!T433)</f>
        <v>576.941307099636</v>
      </c>
      <c r="W436" s="0" t="n">
        <f aca="false">V436*EXP((Inputs!$B$6-Inputs!$B$7-0.5*Inputs!$B$8^2)*$B$2+Inputs!$B$8*SQRT($B$2)*MC_Shocks!U433)</f>
        <v>578.563367661476</v>
      </c>
      <c r="X436" s="0" t="n">
        <f aca="false">W436*EXP((Inputs!$B$6-Inputs!$B$7-0.5*Inputs!$B$8^2)*$B$2+Inputs!$B$8*SQRT($B$2)*MC_Shocks!V433)</f>
        <v>583.936905308854</v>
      </c>
      <c r="Y436" s="0" t="n">
        <f aca="false">X436*EXP((Inputs!$B$6-Inputs!$B$7-0.5*Inputs!$B$8^2)*$B$2+Inputs!$B$8*SQRT($B$2)*MC_Shocks!W433)</f>
        <v>585.708808271509</v>
      </c>
      <c r="Z436" s="0" t="n">
        <f aca="false">Y436*EXP((Inputs!$B$6-Inputs!$B$7-0.5*Inputs!$B$8^2)*$B$2+Inputs!$B$8*SQRT($B$2)*MC_Shocks!X433)</f>
        <v>601.401853040232</v>
      </c>
      <c r="AA436" s="0" t="n">
        <f aca="false">Z436*EXP((Inputs!$B$6-Inputs!$B$7-0.5*Inputs!$B$8^2)*$B$2+Inputs!$B$8*SQRT($B$2)*MC_Shocks!Y433)</f>
        <v>604.281341883618</v>
      </c>
      <c r="AB436" s="0" t="n">
        <f aca="false">AA436*EXP((Inputs!$B$6-Inputs!$B$7-0.5*Inputs!$B$8^2)*$B$2+Inputs!$B$8*SQRT($B$2)*MC_Shocks!Z433)</f>
        <v>604.730993117435</v>
      </c>
      <c r="AC436" s="0" t="n">
        <f aca="false">AB436*EXP((Inputs!$B$6-Inputs!$B$7-0.5*Inputs!$B$8^2)*$B$2+Inputs!$B$8*SQRT($B$2)*MC_Shocks!AA433)</f>
        <v>602.089705270318</v>
      </c>
      <c r="AD436" s="0" t="n">
        <f aca="false">AC436*EXP((Inputs!$B$6-Inputs!$B$7-0.5*Inputs!$B$8^2)*$B$2+Inputs!$B$8*SQRT($B$2)*MC_Shocks!AB433)</f>
        <v>603.431292166495</v>
      </c>
      <c r="AE436" s="0" t="n">
        <f aca="false">AD436*EXP((Inputs!$B$6-Inputs!$B$7-0.5*Inputs!$B$8^2)*$B$2+Inputs!$B$8*SQRT($B$2)*MC_Shocks!AC433)</f>
        <v>601.826039242351</v>
      </c>
      <c r="AF436" s="0" t="n">
        <f aca="false">AE436*EXP((Inputs!$B$6-Inputs!$B$7-0.5*Inputs!$B$8^2)*$B$2+Inputs!$B$8*SQRT($B$2)*MC_Shocks!AD433)</f>
        <v>612.381184005295</v>
      </c>
      <c r="AG436" s="0" t="n">
        <f aca="false">AF436*EXP((Inputs!$B$6-Inputs!$B$7-0.5*Inputs!$B$8^2)*$B$2+Inputs!$B$8*SQRT($B$2)*MC_Shocks!AE433)</f>
        <v>612.715152760101</v>
      </c>
      <c r="AH436" s="0" t="n">
        <f aca="false">AG436*EXP((Inputs!$B$6-Inputs!$B$7-0.5*Inputs!$B$8^2)*$B$2+Inputs!$B$8*SQRT($B$2)*MC_Shocks!AF433)</f>
        <v>620.991819283389</v>
      </c>
      <c r="AI436" s="0" t="n">
        <f aca="false">AH436*EXP((Inputs!$B$6-Inputs!$B$7-0.5*Inputs!$B$8^2)*$B$2+Inputs!$B$8*SQRT($B$2)*MC_Shocks!AG433)</f>
        <v>627.032053131918</v>
      </c>
      <c r="AJ436" s="0" t="n">
        <f aca="false">AI436*EXP((Inputs!$B$6-Inputs!$B$7-0.5*Inputs!$B$8^2)*$B$2+Inputs!$B$8*SQRT($B$2)*MC_Shocks!AH433)</f>
        <v>628.022984582937</v>
      </c>
      <c r="AK436" s="0" t="n">
        <f aca="false">AJ436*EXP((Inputs!$B$6-Inputs!$B$7-0.5*Inputs!$B$8^2)*$B$2+Inputs!$B$8*SQRT($B$2)*MC_Shocks!AI433)</f>
        <v>621.755258825927</v>
      </c>
      <c r="AL436" s="0" t="n">
        <f aca="false">AK436*EXP((Inputs!$B$6-Inputs!$B$7-0.5*Inputs!$B$8^2)*$B$2+Inputs!$B$8*SQRT($B$2)*MC_Shocks!AJ433)</f>
        <v>619.985505597118</v>
      </c>
      <c r="AM436" s="0" t="n">
        <f aca="false">AL436*EXP((Inputs!$B$6-Inputs!$B$7-0.5*Inputs!$B$8^2)*$B$2+Inputs!$B$8*SQRT($B$2)*MC_Shocks!AK433)</f>
        <v>619.954322305071</v>
      </c>
      <c r="AN436" s="0" t="n">
        <f aca="false">AM436*EXP((Inputs!$B$6-Inputs!$B$7-0.5*Inputs!$B$8^2)*$B$2+Inputs!$B$8*SQRT($B$2)*MC_Shocks!AL433)</f>
        <v>620.108872330985</v>
      </c>
      <c r="AO436" s="0" t="n">
        <f aca="false">AN436*EXP((Inputs!$B$6-Inputs!$B$7-0.5*Inputs!$B$8^2)*$B$2+Inputs!$B$8*SQRT($B$2)*MC_Shocks!AM433)</f>
        <v>623.688210625594</v>
      </c>
      <c r="AP436" s="0" t="n">
        <f aca="false">AO436*EXP((Inputs!$B$6-Inputs!$B$7-0.5*Inputs!$B$8^2)*$B$2+Inputs!$B$8*SQRT($B$2)*MC_Shocks!AN433)</f>
        <v>626.4445782581</v>
      </c>
      <c r="AQ436" s="0" t="n">
        <f aca="false">AP436*EXP((Inputs!$B$6-Inputs!$B$7-0.5*Inputs!$B$8^2)*$B$2+Inputs!$B$8*SQRT($B$2)*MC_Shocks!AO433)</f>
        <v>624.383197327123</v>
      </c>
      <c r="AR436" s="0" t="n">
        <f aca="false">AQ436*EXP((Inputs!$B$6-Inputs!$B$7-0.5*Inputs!$B$8^2)*$B$2+Inputs!$B$8*SQRT($B$2)*MC_Shocks!AP433)</f>
        <v>631.342570908787</v>
      </c>
      <c r="AS436" s="0" t="n">
        <f aca="false">AR436*EXP((Inputs!$B$6-Inputs!$B$7-0.5*Inputs!$B$8^2)*$B$2+Inputs!$B$8*SQRT($B$2)*MC_Shocks!AQ433)</f>
        <v>628.438562016597</v>
      </c>
      <c r="AT436" s="0" t="n">
        <f aca="false">AS436*EXP((Inputs!$B$6-Inputs!$B$7-0.5*Inputs!$B$8^2)*$B$2+Inputs!$B$8*SQRT($B$2)*MC_Shocks!AR433)</f>
        <v>630.437869564179</v>
      </c>
      <c r="AU436" s="0" t="n">
        <f aca="false">AT436*EXP((Inputs!$B$6-Inputs!$B$7-0.5*Inputs!$B$8^2)*$B$2+Inputs!$B$8*SQRT($B$2)*MC_Shocks!AS433)</f>
        <v>626.381634217676</v>
      </c>
      <c r="AV436" s="0" t="n">
        <f aca="false">AU436*EXP((Inputs!$B$6-Inputs!$B$7-0.5*Inputs!$B$8^2)*$B$2+Inputs!$B$8*SQRT($B$2)*MC_Shocks!AT433)</f>
        <v>621.682700950835</v>
      </c>
      <c r="AW436" s="0" t="n">
        <f aca="false">AV436*EXP((Inputs!$B$6-Inputs!$B$7-0.5*Inputs!$B$8^2)*$B$2+Inputs!$B$8*SQRT($B$2)*MC_Shocks!AU433)</f>
        <v>630.04841988742</v>
      </c>
      <c r="AX436" s="0" t="n">
        <f aca="false">AW436*EXP((Inputs!$B$6-Inputs!$B$7-0.5*Inputs!$B$8^2)*$B$2+Inputs!$B$8*SQRT($B$2)*MC_Shocks!AV433)</f>
        <v>633.021672056518</v>
      </c>
      <c r="AY436" s="0" t="n">
        <f aca="false">AX436*EXP((Inputs!$B$6-Inputs!$B$7-0.5*Inputs!$B$8^2)*$B$2+Inputs!$B$8*SQRT($B$2)*MC_Shocks!AW433)</f>
        <v>637.39263941959</v>
      </c>
      <c r="AZ436" s="0" t="n">
        <f aca="false">AY436*EXP((Inputs!$B$6-Inputs!$B$7-0.5*Inputs!$B$8^2)*$B$2+Inputs!$B$8*SQRT($B$2)*MC_Shocks!AX433)</f>
        <v>646.685755668506</v>
      </c>
      <c r="BA436" s="0" t="n">
        <f aca="false">AZ436*EXP((Inputs!$B$6-Inputs!$B$7-0.5*Inputs!$B$8^2)*$B$2+Inputs!$B$8*SQRT($B$2)*MC_Shocks!AY433)</f>
        <v>652.066047039246</v>
      </c>
      <c r="BB436" s="0" t="n">
        <f aca="false">BA436*EXP((Inputs!$B$6-Inputs!$B$7-0.5*Inputs!$B$8^2)*$B$2+Inputs!$B$8*SQRT($B$2)*MC_Shocks!AZ433)</f>
        <v>639.619709786871</v>
      </c>
      <c r="BC436" s="0" t="n">
        <f aca="false">BB436*EXP((Inputs!$B$6-Inputs!$B$7-0.5*Inputs!$B$8^2)*$B$2+Inputs!$B$8*SQRT($B$2)*MC_Shocks!BA433)</f>
        <v>636.594519489953</v>
      </c>
      <c r="BD436" s="0" t="n">
        <f aca="false">BC436*EXP((Inputs!$B$6-Inputs!$B$7-0.5*Inputs!$B$8^2)*$B$2+Inputs!$B$8*SQRT($B$2)*MC_Shocks!BB433)</f>
        <v>627.044469807051</v>
      </c>
      <c r="BE436" s="0" t="n">
        <f aca="false">BD436*EXP((Inputs!$B$6-Inputs!$B$7-0.5*Inputs!$B$8^2)*$B$2+Inputs!$B$8*SQRT($B$2)*MC_Shocks!BC433)</f>
        <v>622.99256528965</v>
      </c>
      <c r="BF436" s="0" t="n">
        <f aca="false">BE436*EXP((Inputs!$B$6-Inputs!$B$7-0.5*Inputs!$B$8^2)*$B$2+Inputs!$B$8*SQRT($B$2)*MC_Shocks!BD433)</f>
        <v>626.728809012851</v>
      </c>
      <c r="BG436" s="0" t="n">
        <f aca="false">BF436*EXP((Inputs!$B$6-Inputs!$B$7-0.5*Inputs!$B$8^2)*$B$2+Inputs!$B$8*SQRT($B$2)*MC_Shocks!BE433)</f>
        <v>628.689082022458</v>
      </c>
      <c r="BH436" s="0" t="n">
        <f aca="false">BG436*EXP((Inputs!$B$6-Inputs!$B$7-0.5*Inputs!$B$8^2)*$B$2+Inputs!$B$8*SQRT($B$2)*MC_Shocks!BF433)</f>
        <v>625.820203968748</v>
      </c>
      <c r="BI436" s="0" t="n">
        <f aca="false">BH436*EXP((Inputs!$B$6-Inputs!$B$7-0.5*Inputs!$B$8^2)*$B$2+Inputs!$B$8*SQRT($B$2)*MC_Shocks!BG433)</f>
        <v>623.71075285623</v>
      </c>
      <c r="BJ436" s="0" t="n">
        <f aca="false">BI436*EXP((Inputs!$B$6-Inputs!$B$7-0.5*Inputs!$B$8^2)*$B$2+Inputs!$B$8*SQRT($B$2)*MC_Shocks!BH433)</f>
        <v>626.633025631917</v>
      </c>
      <c r="BK436" s="0" t="n">
        <f aca="false">BJ436*EXP((Inputs!$B$6-Inputs!$B$7-0.5*Inputs!$B$8^2)*$B$2+Inputs!$B$8*SQRT($B$2)*MC_Shocks!BI433)</f>
        <v>634.244246968173</v>
      </c>
      <c r="BL436" s="0" t="n">
        <f aca="false">BK436*EXP((Inputs!$B$6-Inputs!$B$7-0.5*Inputs!$B$8^2)*$B$2+Inputs!$B$8*SQRT($B$2)*MC_Shocks!BJ433)</f>
        <v>617.974240366242</v>
      </c>
      <c r="BM436" s="0" t="n">
        <f aca="false">BL436*EXP((Inputs!$B$6-Inputs!$B$7-0.5*Inputs!$B$8^2)*$B$2+Inputs!$B$8*SQRT($B$2)*MC_Shocks!BK433)</f>
        <v>618.724955369181</v>
      </c>
      <c r="BN436" s="0" t="n">
        <f aca="false">AVERAGE(C436:BM436)</f>
        <v>606.787257851388</v>
      </c>
      <c r="BO436" s="0" t="n">
        <f aca="false">MAX(B436:BM436)</f>
        <v>652.066047039246</v>
      </c>
      <c r="BP436" s="0" t="n">
        <f aca="false">MAX(BM436-Inputs!$B$4,0)</f>
        <v>43.7249553691812</v>
      </c>
      <c r="BQ436" s="0" t="n">
        <f aca="false">MAX(Inputs!$B$4-BM436,0)</f>
        <v>0</v>
      </c>
      <c r="BR436" s="0" t="n">
        <f aca="false">MAX(BN436-Inputs!$B$4,0)</f>
        <v>31.787257851388</v>
      </c>
      <c r="BS436" s="0" t="n">
        <f aca="false">IF(BO436&gt;=Inputs!$B$9,0,MAX(BM436-Inputs!$B$4,0))</f>
        <v>0</v>
      </c>
    </row>
    <row r="437" customFormat="false" ht="15" hidden="false" customHeight="false" outlineLevel="0" collapsed="false">
      <c r="A437" s="0" t="n">
        <v>433</v>
      </c>
      <c r="B437" s="0" t="n">
        <f aca="false">Inputs!$B$3</f>
        <v>574.788024902344</v>
      </c>
      <c r="C437" s="0" t="n">
        <f aca="false">B437*EXP((Inputs!$B$6-Inputs!$B$7-0.5*Inputs!$B$8^2)*$B$2+Inputs!$B$8*SQRT($B$2)*MC_Shocks!A434)</f>
        <v>576.329601653293</v>
      </c>
      <c r="D437" s="0" t="n">
        <f aca="false">C437*EXP((Inputs!$B$6-Inputs!$B$7-0.5*Inputs!$B$8^2)*$B$2+Inputs!$B$8*SQRT($B$2)*MC_Shocks!B434)</f>
        <v>575.865986883819</v>
      </c>
      <c r="E437" s="0" t="n">
        <f aca="false">D437*EXP((Inputs!$B$6-Inputs!$B$7-0.5*Inputs!$B$8^2)*$B$2+Inputs!$B$8*SQRT($B$2)*MC_Shocks!C434)</f>
        <v>577.030344998057</v>
      </c>
      <c r="F437" s="0" t="n">
        <f aca="false">E437*EXP((Inputs!$B$6-Inputs!$B$7-0.5*Inputs!$B$8^2)*$B$2+Inputs!$B$8*SQRT($B$2)*MC_Shocks!D434)</f>
        <v>576.523199103713</v>
      </c>
      <c r="G437" s="0" t="n">
        <f aca="false">F437*EXP((Inputs!$B$6-Inputs!$B$7-0.5*Inputs!$B$8^2)*$B$2+Inputs!$B$8*SQRT($B$2)*MC_Shocks!E434)</f>
        <v>570.721075060211</v>
      </c>
      <c r="H437" s="0" t="n">
        <f aca="false">G437*EXP((Inputs!$B$6-Inputs!$B$7-0.5*Inputs!$B$8^2)*$B$2+Inputs!$B$8*SQRT($B$2)*MC_Shocks!F434)</f>
        <v>571.339138541287</v>
      </c>
      <c r="I437" s="0" t="n">
        <f aca="false">H437*EXP((Inputs!$B$6-Inputs!$B$7-0.5*Inputs!$B$8^2)*$B$2+Inputs!$B$8*SQRT($B$2)*MC_Shocks!G434)</f>
        <v>576.687794208644</v>
      </c>
      <c r="J437" s="0" t="n">
        <f aca="false">I437*EXP((Inputs!$B$6-Inputs!$B$7-0.5*Inputs!$B$8^2)*$B$2+Inputs!$B$8*SQRT($B$2)*MC_Shocks!H434)</f>
        <v>577.482233337334</v>
      </c>
      <c r="K437" s="0" t="n">
        <f aca="false">J437*EXP((Inputs!$B$6-Inputs!$B$7-0.5*Inputs!$B$8^2)*$B$2+Inputs!$B$8*SQRT($B$2)*MC_Shocks!I434)</f>
        <v>579.668324735955</v>
      </c>
      <c r="L437" s="0" t="n">
        <f aca="false">K437*EXP((Inputs!$B$6-Inputs!$B$7-0.5*Inputs!$B$8^2)*$B$2+Inputs!$B$8*SQRT($B$2)*MC_Shocks!J434)</f>
        <v>573.211454437607</v>
      </c>
      <c r="M437" s="0" t="n">
        <f aca="false">L437*EXP((Inputs!$B$6-Inputs!$B$7-0.5*Inputs!$B$8^2)*$B$2+Inputs!$B$8*SQRT($B$2)*MC_Shocks!K434)</f>
        <v>567.964300175973</v>
      </c>
      <c r="N437" s="0" t="n">
        <f aca="false">M437*EXP((Inputs!$B$6-Inputs!$B$7-0.5*Inputs!$B$8^2)*$B$2+Inputs!$B$8*SQRT($B$2)*MC_Shocks!L434)</f>
        <v>567.533569565791</v>
      </c>
      <c r="O437" s="0" t="n">
        <f aca="false">N437*EXP((Inputs!$B$6-Inputs!$B$7-0.5*Inputs!$B$8^2)*$B$2+Inputs!$B$8*SQRT($B$2)*MC_Shocks!M434)</f>
        <v>573.374104082627</v>
      </c>
      <c r="P437" s="0" t="n">
        <f aca="false">O437*EXP((Inputs!$B$6-Inputs!$B$7-0.5*Inputs!$B$8^2)*$B$2+Inputs!$B$8*SQRT($B$2)*MC_Shocks!N434)</f>
        <v>579.031959376846</v>
      </c>
      <c r="Q437" s="0" t="n">
        <f aca="false">P437*EXP((Inputs!$B$6-Inputs!$B$7-0.5*Inputs!$B$8^2)*$B$2+Inputs!$B$8*SQRT($B$2)*MC_Shocks!O434)</f>
        <v>579.017110565816</v>
      </c>
      <c r="R437" s="0" t="n">
        <f aca="false">Q437*EXP((Inputs!$B$6-Inputs!$B$7-0.5*Inputs!$B$8^2)*$B$2+Inputs!$B$8*SQRT($B$2)*MC_Shocks!P434)</f>
        <v>577.528804911496</v>
      </c>
      <c r="S437" s="0" t="n">
        <f aca="false">R437*EXP((Inputs!$B$6-Inputs!$B$7-0.5*Inputs!$B$8^2)*$B$2+Inputs!$B$8*SQRT($B$2)*MC_Shocks!Q434)</f>
        <v>579.302338991175</v>
      </c>
      <c r="T437" s="0" t="n">
        <f aca="false">S437*EXP((Inputs!$B$6-Inputs!$B$7-0.5*Inputs!$B$8^2)*$B$2+Inputs!$B$8*SQRT($B$2)*MC_Shocks!R434)</f>
        <v>581.56806160524</v>
      </c>
      <c r="U437" s="0" t="n">
        <f aca="false">T437*EXP((Inputs!$B$6-Inputs!$B$7-0.5*Inputs!$B$8^2)*$B$2+Inputs!$B$8*SQRT($B$2)*MC_Shocks!S434)</f>
        <v>584.364534441015</v>
      </c>
      <c r="V437" s="0" t="n">
        <f aca="false">U437*EXP((Inputs!$B$6-Inputs!$B$7-0.5*Inputs!$B$8^2)*$B$2+Inputs!$B$8*SQRT($B$2)*MC_Shocks!T434)</f>
        <v>584.528127449276</v>
      </c>
      <c r="W437" s="0" t="n">
        <f aca="false">V437*EXP((Inputs!$B$6-Inputs!$B$7-0.5*Inputs!$B$8^2)*$B$2+Inputs!$B$8*SQRT($B$2)*MC_Shocks!U434)</f>
        <v>595.738367795316</v>
      </c>
      <c r="X437" s="0" t="n">
        <f aca="false">W437*EXP((Inputs!$B$6-Inputs!$B$7-0.5*Inputs!$B$8^2)*$B$2+Inputs!$B$8*SQRT($B$2)*MC_Shocks!V434)</f>
        <v>601.022697091482</v>
      </c>
      <c r="Y437" s="0" t="n">
        <f aca="false">X437*EXP((Inputs!$B$6-Inputs!$B$7-0.5*Inputs!$B$8^2)*$B$2+Inputs!$B$8*SQRT($B$2)*MC_Shocks!W434)</f>
        <v>604.076833104429</v>
      </c>
      <c r="Z437" s="0" t="n">
        <f aca="false">Y437*EXP((Inputs!$B$6-Inputs!$B$7-0.5*Inputs!$B$8^2)*$B$2+Inputs!$B$8*SQRT($B$2)*MC_Shocks!X434)</f>
        <v>598.374402369898</v>
      </c>
      <c r="AA437" s="0" t="n">
        <f aca="false">Z437*EXP((Inputs!$B$6-Inputs!$B$7-0.5*Inputs!$B$8^2)*$B$2+Inputs!$B$8*SQRT($B$2)*MC_Shocks!Y434)</f>
        <v>602.306787050029</v>
      </c>
      <c r="AB437" s="0" t="n">
        <f aca="false">AA437*EXP((Inputs!$B$6-Inputs!$B$7-0.5*Inputs!$B$8^2)*$B$2+Inputs!$B$8*SQRT($B$2)*MC_Shocks!Z434)</f>
        <v>601.50184908226</v>
      </c>
      <c r="AC437" s="0" t="n">
        <f aca="false">AB437*EXP((Inputs!$B$6-Inputs!$B$7-0.5*Inputs!$B$8^2)*$B$2+Inputs!$B$8*SQRT($B$2)*MC_Shocks!AA434)</f>
        <v>600.478467008902</v>
      </c>
      <c r="AD437" s="0" t="n">
        <f aca="false">AC437*EXP((Inputs!$B$6-Inputs!$B$7-0.5*Inputs!$B$8^2)*$B$2+Inputs!$B$8*SQRT($B$2)*MC_Shocks!AB434)</f>
        <v>594.383532826011</v>
      </c>
      <c r="AE437" s="0" t="n">
        <f aca="false">AD437*EXP((Inputs!$B$6-Inputs!$B$7-0.5*Inputs!$B$8^2)*$B$2+Inputs!$B$8*SQRT($B$2)*MC_Shocks!AC434)</f>
        <v>588.51542647677</v>
      </c>
      <c r="AF437" s="0" t="n">
        <f aca="false">AE437*EXP((Inputs!$B$6-Inputs!$B$7-0.5*Inputs!$B$8^2)*$B$2+Inputs!$B$8*SQRT($B$2)*MC_Shocks!AD434)</f>
        <v>588.839491363227</v>
      </c>
      <c r="AG437" s="0" t="n">
        <f aca="false">AF437*EXP((Inputs!$B$6-Inputs!$B$7-0.5*Inputs!$B$8^2)*$B$2+Inputs!$B$8*SQRT($B$2)*MC_Shocks!AE434)</f>
        <v>591.120545739536</v>
      </c>
      <c r="AH437" s="0" t="n">
        <f aca="false">AG437*EXP((Inputs!$B$6-Inputs!$B$7-0.5*Inputs!$B$8^2)*$B$2+Inputs!$B$8*SQRT($B$2)*MC_Shocks!AF434)</f>
        <v>594.297749482571</v>
      </c>
      <c r="AI437" s="0" t="n">
        <f aca="false">AH437*EXP((Inputs!$B$6-Inputs!$B$7-0.5*Inputs!$B$8^2)*$B$2+Inputs!$B$8*SQRT($B$2)*MC_Shocks!AG434)</f>
        <v>595.491507984229</v>
      </c>
      <c r="AJ437" s="0" t="n">
        <f aca="false">AI437*EXP((Inputs!$B$6-Inputs!$B$7-0.5*Inputs!$B$8^2)*$B$2+Inputs!$B$8*SQRT($B$2)*MC_Shocks!AH434)</f>
        <v>597.601787987959</v>
      </c>
      <c r="AK437" s="0" t="n">
        <f aca="false">AJ437*EXP((Inputs!$B$6-Inputs!$B$7-0.5*Inputs!$B$8^2)*$B$2+Inputs!$B$8*SQRT($B$2)*MC_Shocks!AI434)</f>
        <v>595.039059042849</v>
      </c>
      <c r="AL437" s="0" t="n">
        <f aca="false">AK437*EXP((Inputs!$B$6-Inputs!$B$7-0.5*Inputs!$B$8^2)*$B$2+Inputs!$B$8*SQRT($B$2)*MC_Shocks!AJ434)</f>
        <v>593.114267981136</v>
      </c>
      <c r="AM437" s="0" t="n">
        <f aca="false">AL437*EXP((Inputs!$B$6-Inputs!$B$7-0.5*Inputs!$B$8^2)*$B$2+Inputs!$B$8*SQRT($B$2)*MC_Shocks!AK434)</f>
        <v>590.391966981747</v>
      </c>
      <c r="AN437" s="0" t="n">
        <f aca="false">AM437*EXP((Inputs!$B$6-Inputs!$B$7-0.5*Inputs!$B$8^2)*$B$2+Inputs!$B$8*SQRT($B$2)*MC_Shocks!AL434)</f>
        <v>584.578541846893</v>
      </c>
      <c r="AO437" s="0" t="n">
        <f aca="false">AN437*EXP((Inputs!$B$6-Inputs!$B$7-0.5*Inputs!$B$8^2)*$B$2+Inputs!$B$8*SQRT($B$2)*MC_Shocks!AM434)</f>
        <v>576.057456140442</v>
      </c>
      <c r="AP437" s="0" t="n">
        <f aca="false">AO437*EXP((Inputs!$B$6-Inputs!$B$7-0.5*Inputs!$B$8^2)*$B$2+Inputs!$B$8*SQRT($B$2)*MC_Shocks!AN434)</f>
        <v>575.542332852585</v>
      </c>
      <c r="AQ437" s="0" t="n">
        <f aca="false">AP437*EXP((Inputs!$B$6-Inputs!$B$7-0.5*Inputs!$B$8^2)*$B$2+Inputs!$B$8*SQRT($B$2)*MC_Shocks!AO434)</f>
        <v>570.598099667264</v>
      </c>
      <c r="AR437" s="0" t="n">
        <f aca="false">AQ437*EXP((Inputs!$B$6-Inputs!$B$7-0.5*Inputs!$B$8^2)*$B$2+Inputs!$B$8*SQRT($B$2)*MC_Shocks!AP434)</f>
        <v>572.246099421417</v>
      </c>
      <c r="AS437" s="0" t="n">
        <f aca="false">AR437*EXP((Inputs!$B$6-Inputs!$B$7-0.5*Inputs!$B$8^2)*$B$2+Inputs!$B$8*SQRT($B$2)*MC_Shocks!AQ434)</f>
        <v>566.945316859393</v>
      </c>
      <c r="AT437" s="0" t="n">
        <f aca="false">AS437*EXP((Inputs!$B$6-Inputs!$B$7-0.5*Inputs!$B$8^2)*$B$2+Inputs!$B$8*SQRT($B$2)*MC_Shocks!AR434)</f>
        <v>562.244198902886</v>
      </c>
      <c r="AU437" s="0" t="n">
        <f aca="false">AT437*EXP((Inputs!$B$6-Inputs!$B$7-0.5*Inputs!$B$8^2)*$B$2+Inputs!$B$8*SQRT($B$2)*MC_Shocks!AS434)</f>
        <v>557.816958002113</v>
      </c>
      <c r="AV437" s="0" t="n">
        <f aca="false">AU437*EXP((Inputs!$B$6-Inputs!$B$7-0.5*Inputs!$B$8^2)*$B$2+Inputs!$B$8*SQRT($B$2)*MC_Shocks!AT434)</f>
        <v>557.453421881245</v>
      </c>
      <c r="AW437" s="0" t="n">
        <f aca="false">AV437*EXP((Inputs!$B$6-Inputs!$B$7-0.5*Inputs!$B$8^2)*$B$2+Inputs!$B$8*SQRT($B$2)*MC_Shocks!AU434)</f>
        <v>560.469787672033</v>
      </c>
      <c r="AX437" s="0" t="n">
        <f aca="false">AW437*EXP((Inputs!$B$6-Inputs!$B$7-0.5*Inputs!$B$8^2)*$B$2+Inputs!$B$8*SQRT($B$2)*MC_Shocks!AV434)</f>
        <v>566.758000647259</v>
      </c>
      <c r="AY437" s="0" t="n">
        <f aca="false">AX437*EXP((Inputs!$B$6-Inputs!$B$7-0.5*Inputs!$B$8^2)*$B$2+Inputs!$B$8*SQRT($B$2)*MC_Shocks!AW434)</f>
        <v>566.991519781455</v>
      </c>
      <c r="AZ437" s="0" t="n">
        <f aca="false">AY437*EXP((Inputs!$B$6-Inputs!$B$7-0.5*Inputs!$B$8^2)*$B$2+Inputs!$B$8*SQRT($B$2)*MC_Shocks!AX434)</f>
        <v>560.190747550439</v>
      </c>
      <c r="BA437" s="0" t="n">
        <f aca="false">AZ437*EXP((Inputs!$B$6-Inputs!$B$7-0.5*Inputs!$B$8^2)*$B$2+Inputs!$B$8*SQRT($B$2)*MC_Shocks!AY434)</f>
        <v>561.622357108562</v>
      </c>
      <c r="BB437" s="0" t="n">
        <f aca="false">BA437*EXP((Inputs!$B$6-Inputs!$B$7-0.5*Inputs!$B$8^2)*$B$2+Inputs!$B$8*SQRT($B$2)*MC_Shocks!AZ434)</f>
        <v>558.187881403831</v>
      </c>
      <c r="BC437" s="0" t="n">
        <f aca="false">BB437*EXP((Inputs!$B$6-Inputs!$B$7-0.5*Inputs!$B$8^2)*$B$2+Inputs!$B$8*SQRT($B$2)*MC_Shocks!BA434)</f>
        <v>554.515580631369</v>
      </c>
      <c r="BD437" s="0" t="n">
        <f aca="false">BC437*EXP((Inputs!$B$6-Inputs!$B$7-0.5*Inputs!$B$8^2)*$B$2+Inputs!$B$8*SQRT($B$2)*MC_Shocks!BB434)</f>
        <v>555.817334031697</v>
      </c>
      <c r="BE437" s="0" t="n">
        <f aca="false">BD437*EXP((Inputs!$B$6-Inputs!$B$7-0.5*Inputs!$B$8^2)*$B$2+Inputs!$B$8*SQRT($B$2)*MC_Shocks!BC434)</f>
        <v>550.095291140742</v>
      </c>
      <c r="BF437" s="0" t="n">
        <f aca="false">BE437*EXP((Inputs!$B$6-Inputs!$B$7-0.5*Inputs!$B$8^2)*$B$2+Inputs!$B$8*SQRT($B$2)*MC_Shocks!BD434)</f>
        <v>562.989028142192</v>
      </c>
      <c r="BG437" s="0" t="n">
        <f aca="false">BF437*EXP((Inputs!$B$6-Inputs!$B$7-0.5*Inputs!$B$8^2)*$B$2+Inputs!$B$8*SQRT($B$2)*MC_Shocks!BE434)</f>
        <v>568.53023620573</v>
      </c>
      <c r="BH437" s="0" t="n">
        <f aca="false">BG437*EXP((Inputs!$B$6-Inputs!$B$7-0.5*Inputs!$B$8^2)*$B$2+Inputs!$B$8*SQRT($B$2)*MC_Shocks!BF434)</f>
        <v>572.728911376095</v>
      </c>
      <c r="BI437" s="0" t="n">
        <f aca="false">BH437*EXP((Inputs!$B$6-Inputs!$B$7-0.5*Inputs!$B$8^2)*$B$2+Inputs!$B$8*SQRT($B$2)*MC_Shocks!BG434)</f>
        <v>576.519748927272</v>
      </c>
      <c r="BJ437" s="0" t="n">
        <f aca="false">BI437*EXP((Inputs!$B$6-Inputs!$B$7-0.5*Inputs!$B$8^2)*$B$2+Inputs!$B$8*SQRT($B$2)*MC_Shocks!BH434)</f>
        <v>575.038136279594</v>
      </c>
      <c r="BK437" s="0" t="n">
        <f aca="false">BJ437*EXP((Inputs!$B$6-Inputs!$B$7-0.5*Inputs!$B$8^2)*$B$2+Inputs!$B$8*SQRT($B$2)*MC_Shocks!BI434)</f>
        <v>573.770695724487</v>
      </c>
      <c r="BL437" s="0" t="n">
        <f aca="false">BK437*EXP((Inputs!$B$6-Inputs!$B$7-0.5*Inputs!$B$8^2)*$B$2+Inputs!$B$8*SQRT($B$2)*MC_Shocks!BJ434)</f>
        <v>572.034124366424</v>
      </c>
      <c r="BM437" s="0" t="n">
        <f aca="false">BL437*EXP((Inputs!$B$6-Inputs!$B$7-0.5*Inputs!$B$8^2)*$B$2+Inputs!$B$8*SQRT($B$2)*MC_Shocks!BK434)</f>
        <v>569.389243692051</v>
      </c>
      <c r="BN437" s="0" t="n">
        <f aca="false">AVERAGE(C437:BM437)</f>
        <v>577.626950059508</v>
      </c>
      <c r="BO437" s="0" t="n">
        <f aca="false">MAX(B437:BM437)</f>
        <v>604.076833104429</v>
      </c>
      <c r="BP437" s="0" t="n">
        <f aca="false">MAX(BM437-Inputs!$B$4,0)</f>
        <v>0</v>
      </c>
      <c r="BQ437" s="0" t="n">
        <f aca="false">MAX(Inputs!$B$4-BM437,0)</f>
        <v>5.61075630794915</v>
      </c>
      <c r="BR437" s="0" t="n">
        <f aca="false">MAX(BN437-Inputs!$B$4,0)</f>
        <v>2.62695005950786</v>
      </c>
      <c r="BS437" s="0" t="n">
        <f aca="false">IF(BO437&gt;=Inputs!$B$9,0,MAX(BM437-Inputs!$B$4,0))</f>
        <v>0</v>
      </c>
    </row>
    <row r="438" customFormat="false" ht="15" hidden="false" customHeight="false" outlineLevel="0" collapsed="false">
      <c r="A438" s="0" t="n">
        <v>434</v>
      </c>
      <c r="B438" s="0" t="n">
        <f aca="false">Inputs!$B$3</f>
        <v>574.788024902344</v>
      </c>
      <c r="C438" s="0" t="n">
        <f aca="false">B438*EXP((Inputs!$B$6-Inputs!$B$7-0.5*Inputs!$B$8^2)*$B$2+Inputs!$B$8*SQRT($B$2)*MC_Shocks!A435)</f>
        <v>579.191282876152</v>
      </c>
      <c r="D438" s="0" t="n">
        <f aca="false">C438*EXP((Inputs!$B$6-Inputs!$B$7-0.5*Inputs!$B$8^2)*$B$2+Inputs!$B$8*SQRT($B$2)*MC_Shocks!B435)</f>
        <v>584.870737686797</v>
      </c>
      <c r="E438" s="0" t="n">
        <f aca="false">D438*EXP((Inputs!$B$6-Inputs!$B$7-0.5*Inputs!$B$8^2)*$B$2+Inputs!$B$8*SQRT($B$2)*MC_Shocks!C435)</f>
        <v>583.089797303731</v>
      </c>
      <c r="F438" s="0" t="n">
        <f aca="false">E438*EXP((Inputs!$B$6-Inputs!$B$7-0.5*Inputs!$B$8^2)*$B$2+Inputs!$B$8*SQRT($B$2)*MC_Shocks!D435)</f>
        <v>586.067596260397</v>
      </c>
      <c r="G438" s="0" t="n">
        <f aca="false">F438*EXP((Inputs!$B$6-Inputs!$B$7-0.5*Inputs!$B$8^2)*$B$2+Inputs!$B$8*SQRT($B$2)*MC_Shocks!E435)</f>
        <v>593.470780237842</v>
      </c>
      <c r="H438" s="0" t="n">
        <f aca="false">G438*EXP((Inputs!$B$6-Inputs!$B$7-0.5*Inputs!$B$8^2)*$B$2+Inputs!$B$8*SQRT($B$2)*MC_Shocks!F435)</f>
        <v>588.970837937736</v>
      </c>
      <c r="I438" s="0" t="n">
        <f aca="false">H438*EXP((Inputs!$B$6-Inputs!$B$7-0.5*Inputs!$B$8^2)*$B$2+Inputs!$B$8*SQRT($B$2)*MC_Shocks!G435)</f>
        <v>582.54341218061</v>
      </c>
      <c r="J438" s="0" t="n">
        <f aca="false">I438*EXP((Inputs!$B$6-Inputs!$B$7-0.5*Inputs!$B$8^2)*$B$2+Inputs!$B$8*SQRT($B$2)*MC_Shocks!H435)</f>
        <v>575.445855470789</v>
      </c>
      <c r="K438" s="0" t="n">
        <f aca="false">J438*EXP((Inputs!$B$6-Inputs!$B$7-0.5*Inputs!$B$8^2)*$B$2+Inputs!$B$8*SQRT($B$2)*MC_Shocks!I435)</f>
        <v>574.647002686094</v>
      </c>
      <c r="L438" s="0" t="n">
        <f aca="false">K438*EXP((Inputs!$B$6-Inputs!$B$7-0.5*Inputs!$B$8^2)*$B$2+Inputs!$B$8*SQRT($B$2)*MC_Shocks!J435)</f>
        <v>571.854607700467</v>
      </c>
      <c r="M438" s="0" t="n">
        <f aca="false">L438*EXP((Inputs!$B$6-Inputs!$B$7-0.5*Inputs!$B$8^2)*$B$2+Inputs!$B$8*SQRT($B$2)*MC_Shocks!K435)</f>
        <v>565.727205693164</v>
      </c>
      <c r="N438" s="0" t="n">
        <f aca="false">M438*EXP((Inputs!$B$6-Inputs!$B$7-0.5*Inputs!$B$8^2)*$B$2+Inputs!$B$8*SQRT($B$2)*MC_Shocks!L435)</f>
        <v>568.666784975561</v>
      </c>
      <c r="O438" s="0" t="n">
        <f aca="false">N438*EXP((Inputs!$B$6-Inputs!$B$7-0.5*Inputs!$B$8^2)*$B$2+Inputs!$B$8*SQRT($B$2)*MC_Shocks!M435)</f>
        <v>563.731465105841</v>
      </c>
      <c r="P438" s="0" t="n">
        <f aca="false">O438*EXP((Inputs!$B$6-Inputs!$B$7-0.5*Inputs!$B$8^2)*$B$2+Inputs!$B$8*SQRT($B$2)*MC_Shocks!N435)</f>
        <v>562.554283010046</v>
      </c>
      <c r="Q438" s="0" t="n">
        <f aca="false">P438*EXP((Inputs!$B$6-Inputs!$B$7-0.5*Inputs!$B$8^2)*$B$2+Inputs!$B$8*SQRT($B$2)*MC_Shocks!O435)</f>
        <v>558.54406899261</v>
      </c>
      <c r="R438" s="0" t="n">
        <f aca="false">Q438*EXP((Inputs!$B$6-Inputs!$B$7-0.5*Inputs!$B$8^2)*$B$2+Inputs!$B$8*SQRT($B$2)*MC_Shocks!P435)</f>
        <v>557.772727164224</v>
      </c>
      <c r="S438" s="0" t="n">
        <f aca="false">R438*EXP((Inputs!$B$6-Inputs!$B$7-0.5*Inputs!$B$8^2)*$B$2+Inputs!$B$8*SQRT($B$2)*MC_Shocks!Q435)</f>
        <v>552.118531519748</v>
      </c>
      <c r="T438" s="0" t="n">
        <f aca="false">S438*EXP((Inputs!$B$6-Inputs!$B$7-0.5*Inputs!$B$8^2)*$B$2+Inputs!$B$8*SQRT($B$2)*MC_Shocks!R435)</f>
        <v>551.192369774423</v>
      </c>
      <c r="U438" s="0" t="n">
        <f aca="false">T438*EXP((Inputs!$B$6-Inputs!$B$7-0.5*Inputs!$B$8^2)*$B$2+Inputs!$B$8*SQRT($B$2)*MC_Shocks!S435)</f>
        <v>557.772153738742</v>
      </c>
      <c r="V438" s="0" t="n">
        <f aca="false">U438*EXP((Inputs!$B$6-Inputs!$B$7-0.5*Inputs!$B$8^2)*$B$2+Inputs!$B$8*SQRT($B$2)*MC_Shocks!T435)</f>
        <v>551.436561328597</v>
      </c>
      <c r="W438" s="0" t="n">
        <f aca="false">V438*EXP((Inputs!$B$6-Inputs!$B$7-0.5*Inputs!$B$8^2)*$B$2+Inputs!$B$8*SQRT($B$2)*MC_Shocks!U435)</f>
        <v>555.6495861716</v>
      </c>
      <c r="X438" s="0" t="n">
        <f aca="false">W438*EXP((Inputs!$B$6-Inputs!$B$7-0.5*Inputs!$B$8^2)*$B$2+Inputs!$B$8*SQRT($B$2)*MC_Shocks!V435)</f>
        <v>550.205431713135</v>
      </c>
      <c r="Y438" s="0" t="n">
        <f aca="false">X438*EXP((Inputs!$B$6-Inputs!$B$7-0.5*Inputs!$B$8^2)*$B$2+Inputs!$B$8*SQRT($B$2)*MC_Shocks!W435)</f>
        <v>550.651400335598</v>
      </c>
      <c r="Z438" s="0" t="n">
        <f aca="false">Y438*EXP((Inputs!$B$6-Inputs!$B$7-0.5*Inputs!$B$8^2)*$B$2+Inputs!$B$8*SQRT($B$2)*MC_Shocks!X435)</f>
        <v>545.589586556686</v>
      </c>
      <c r="AA438" s="0" t="n">
        <f aca="false">Z438*EXP((Inputs!$B$6-Inputs!$B$7-0.5*Inputs!$B$8^2)*$B$2+Inputs!$B$8*SQRT($B$2)*MC_Shocks!Y435)</f>
        <v>540.75119390295</v>
      </c>
      <c r="AB438" s="0" t="n">
        <f aca="false">AA438*EXP((Inputs!$B$6-Inputs!$B$7-0.5*Inputs!$B$8^2)*$B$2+Inputs!$B$8*SQRT($B$2)*MC_Shocks!Z435)</f>
        <v>538.959965683107</v>
      </c>
      <c r="AC438" s="0" t="n">
        <f aca="false">AB438*EXP((Inputs!$B$6-Inputs!$B$7-0.5*Inputs!$B$8^2)*$B$2+Inputs!$B$8*SQRT($B$2)*MC_Shocks!AA435)</f>
        <v>536.840714713817</v>
      </c>
      <c r="AD438" s="0" t="n">
        <f aca="false">AC438*EXP((Inputs!$B$6-Inputs!$B$7-0.5*Inputs!$B$8^2)*$B$2+Inputs!$B$8*SQRT($B$2)*MC_Shocks!AB435)</f>
        <v>535.094336495465</v>
      </c>
      <c r="AE438" s="0" t="n">
        <f aca="false">AD438*EXP((Inputs!$B$6-Inputs!$B$7-0.5*Inputs!$B$8^2)*$B$2+Inputs!$B$8*SQRT($B$2)*MC_Shocks!AC435)</f>
        <v>543.762723777551</v>
      </c>
      <c r="AF438" s="0" t="n">
        <f aca="false">AE438*EXP((Inputs!$B$6-Inputs!$B$7-0.5*Inputs!$B$8^2)*$B$2+Inputs!$B$8*SQRT($B$2)*MC_Shocks!AD435)</f>
        <v>543.303774496818</v>
      </c>
      <c r="AG438" s="0" t="n">
        <f aca="false">AF438*EXP((Inputs!$B$6-Inputs!$B$7-0.5*Inputs!$B$8^2)*$B$2+Inputs!$B$8*SQRT($B$2)*MC_Shocks!AE435)</f>
        <v>548.187083625184</v>
      </c>
      <c r="AH438" s="0" t="n">
        <f aca="false">AG438*EXP((Inputs!$B$6-Inputs!$B$7-0.5*Inputs!$B$8^2)*$B$2+Inputs!$B$8*SQRT($B$2)*MC_Shocks!AF435)</f>
        <v>547.494780847824</v>
      </c>
      <c r="AI438" s="0" t="n">
        <f aca="false">AH438*EXP((Inputs!$B$6-Inputs!$B$7-0.5*Inputs!$B$8^2)*$B$2+Inputs!$B$8*SQRT($B$2)*MC_Shocks!AG435)</f>
        <v>552.533560916309</v>
      </c>
      <c r="AJ438" s="0" t="n">
        <f aca="false">AI438*EXP((Inputs!$B$6-Inputs!$B$7-0.5*Inputs!$B$8^2)*$B$2+Inputs!$B$8*SQRT($B$2)*MC_Shocks!AH435)</f>
        <v>557.804576948265</v>
      </c>
      <c r="AK438" s="0" t="n">
        <f aca="false">AJ438*EXP((Inputs!$B$6-Inputs!$B$7-0.5*Inputs!$B$8^2)*$B$2+Inputs!$B$8*SQRT($B$2)*MC_Shocks!AI435)</f>
        <v>550.799646716331</v>
      </c>
      <c r="AL438" s="0" t="n">
        <f aca="false">AK438*EXP((Inputs!$B$6-Inputs!$B$7-0.5*Inputs!$B$8^2)*$B$2+Inputs!$B$8*SQRT($B$2)*MC_Shocks!AJ435)</f>
        <v>546.19801168721</v>
      </c>
      <c r="AM438" s="0" t="n">
        <f aca="false">AL438*EXP((Inputs!$B$6-Inputs!$B$7-0.5*Inputs!$B$8^2)*$B$2+Inputs!$B$8*SQRT($B$2)*MC_Shocks!AK435)</f>
        <v>546.267487402271</v>
      </c>
      <c r="AN438" s="0" t="n">
        <f aca="false">AM438*EXP((Inputs!$B$6-Inputs!$B$7-0.5*Inputs!$B$8^2)*$B$2+Inputs!$B$8*SQRT($B$2)*MC_Shocks!AL435)</f>
        <v>545.518830656734</v>
      </c>
      <c r="AO438" s="0" t="n">
        <f aca="false">AN438*EXP((Inputs!$B$6-Inputs!$B$7-0.5*Inputs!$B$8^2)*$B$2+Inputs!$B$8*SQRT($B$2)*MC_Shocks!AM435)</f>
        <v>546.644323979642</v>
      </c>
      <c r="AP438" s="0" t="n">
        <f aca="false">AO438*EXP((Inputs!$B$6-Inputs!$B$7-0.5*Inputs!$B$8^2)*$B$2+Inputs!$B$8*SQRT($B$2)*MC_Shocks!AN435)</f>
        <v>544.22996167848</v>
      </c>
      <c r="AQ438" s="0" t="n">
        <f aca="false">AP438*EXP((Inputs!$B$6-Inputs!$B$7-0.5*Inputs!$B$8^2)*$B$2+Inputs!$B$8*SQRT($B$2)*MC_Shocks!AO435)</f>
        <v>547.208183724751</v>
      </c>
      <c r="AR438" s="0" t="n">
        <f aca="false">AQ438*EXP((Inputs!$B$6-Inputs!$B$7-0.5*Inputs!$B$8^2)*$B$2+Inputs!$B$8*SQRT($B$2)*MC_Shocks!AP435)</f>
        <v>542.96254889021</v>
      </c>
      <c r="AS438" s="0" t="n">
        <f aca="false">AR438*EXP((Inputs!$B$6-Inputs!$B$7-0.5*Inputs!$B$8^2)*$B$2+Inputs!$B$8*SQRT($B$2)*MC_Shocks!AQ435)</f>
        <v>544.105086856904</v>
      </c>
      <c r="AT438" s="0" t="n">
        <f aca="false">AS438*EXP((Inputs!$B$6-Inputs!$B$7-0.5*Inputs!$B$8^2)*$B$2+Inputs!$B$8*SQRT($B$2)*MC_Shocks!AR435)</f>
        <v>545.971818596786</v>
      </c>
      <c r="AU438" s="0" t="n">
        <f aca="false">AT438*EXP((Inputs!$B$6-Inputs!$B$7-0.5*Inputs!$B$8^2)*$B$2+Inputs!$B$8*SQRT($B$2)*MC_Shocks!AS435)</f>
        <v>545.929277686462</v>
      </c>
      <c r="AV438" s="0" t="n">
        <f aca="false">AU438*EXP((Inputs!$B$6-Inputs!$B$7-0.5*Inputs!$B$8^2)*$B$2+Inputs!$B$8*SQRT($B$2)*MC_Shocks!AT435)</f>
        <v>548.54719060663</v>
      </c>
      <c r="AW438" s="0" t="n">
        <f aca="false">AV438*EXP((Inputs!$B$6-Inputs!$B$7-0.5*Inputs!$B$8^2)*$B$2+Inputs!$B$8*SQRT($B$2)*MC_Shocks!AU435)</f>
        <v>547.170369328078</v>
      </c>
      <c r="AX438" s="0" t="n">
        <f aca="false">AW438*EXP((Inputs!$B$6-Inputs!$B$7-0.5*Inputs!$B$8^2)*$B$2+Inputs!$B$8*SQRT($B$2)*MC_Shocks!AV435)</f>
        <v>549.559703972012</v>
      </c>
      <c r="AY438" s="0" t="n">
        <f aca="false">AX438*EXP((Inputs!$B$6-Inputs!$B$7-0.5*Inputs!$B$8^2)*$B$2+Inputs!$B$8*SQRT($B$2)*MC_Shocks!AW435)</f>
        <v>547.572551818288</v>
      </c>
      <c r="AZ438" s="0" t="n">
        <f aca="false">AY438*EXP((Inputs!$B$6-Inputs!$B$7-0.5*Inputs!$B$8^2)*$B$2+Inputs!$B$8*SQRT($B$2)*MC_Shocks!AX435)</f>
        <v>542.366928879741</v>
      </c>
      <c r="BA438" s="0" t="n">
        <f aca="false">AZ438*EXP((Inputs!$B$6-Inputs!$B$7-0.5*Inputs!$B$8^2)*$B$2+Inputs!$B$8*SQRT($B$2)*MC_Shocks!AY435)</f>
        <v>545.522167527444</v>
      </c>
      <c r="BB438" s="0" t="n">
        <f aca="false">BA438*EXP((Inputs!$B$6-Inputs!$B$7-0.5*Inputs!$B$8^2)*$B$2+Inputs!$B$8*SQRT($B$2)*MC_Shocks!AZ435)</f>
        <v>546.13905305841</v>
      </c>
      <c r="BC438" s="0" t="n">
        <f aca="false">BB438*EXP((Inputs!$B$6-Inputs!$B$7-0.5*Inputs!$B$8^2)*$B$2+Inputs!$B$8*SQRT($B$2)*MC_Shocks!BA435)</f>
        <v>544.195321027959</v>
      </c>
      <c r="BD438" s="0" t="n">
        <f aca="false">BC438*EXP((Inputs!$B$6-Inputs!$B$7-0.5*Inputs!$B$8^2)*$B$2+Inputs!$B$8*SQRT($B$2)*MC_Shocks!BB435)</f>
        <v>546.131721887791</v>
      </c>
      <c r="BE438" s="0" t="n">
        <f aca="false">BD438*EXP((Inputs!$B$6-Inputs!$B$7-0.5*Inputs!$B$8^2)*$B$2+Inputs!$B$8*SQRT($B$2)*MC_Shocks!BC435)</f>
        <v>544.175108862776</v>
      </c>
      <c r="BF438" s="0" t="n">
        <f aca="false">BE438*EXP((Inputs!$B$6-Inputs!$B$7-0.5*Inputs!$B$8^2)*$B$2+Inputs!$B$8*SQRT($B$2)*MC_Shocks!BD435)</f>
        <v>541.833878147813</v>
      </c>
      <c r="BG438" s="0" t="n">
        <f aca="false">BF438*EXP((Inputs!$B$6-Inputs!$B$7-0.5*Inputs!$B$8^2)*$B$2+Inputs!$B$8*SQRT($B$2)*MC_Shocks!BE435)</f>
        <v>537.248267568688</v>
      </c>
      <c r="BH438" s="0" t="n">
        <f aca="false">BG438*EXP((Inputs!$B$6-Inputs!$B$7-0.5*Inputs!$B$8^2)*$B$2+Inputs!$B$8*SQRT($B$2)*MC_Shocks!BF435)</f>
        <v>539.888120587699</v>
      </c>
      <c r="BI438" s="0" t="n">
        <f aca="false">BH438*EXP((Inputs!$B$6-Inputs!$B$7-0.5*Inputs!$B$8^2)*$B$2+Inputs!$B$8*SQRT($B$2)*MC_Shocks!BG435)</f>
        <v>543.992391696609</v>
      </c>
      <c r="BJ438" s="0" t="n">
        <f aca="false">BI438*EXP((Inputs!$B$6-Inputs!$B$7-0.5*Inputs!$B$8^2)*$B$2+Inputs!$B$8*SQRT($B$2)*MC_Shocks!BH435)</f>
        <v>545.372794839778</v>
      </c>
      <c r="BK438" s="0" t="n">
        <f aca="false">BJ438*EXP((Inputs!$B$6-Inputs!$B$7-0.5*Inputs!$B$8^2)*$B$2+Inputs!$B$8*SQRT($B$2)*MC_Shocks!BI435)</f>
        <v>549.627654594011</v>
      </c>
      <c r="BL438" s="0" t="n">
        <f aca="false">BK438*EXP((Inputs!$B$6-Inputs!$B$7-0.5*Inputs!$B$8^2)*$B$2+Inputs!$B$8*SQRT($B$2)*MC_Shocks!BJ435)</f>
        <v>547.223462522626</v>
      </c>
      <c r="BM438" s="0" t="n">
        <f aca="false">BL438*EXP((Inputs!$B$6-Inputs!$B$7-0.5*Inputs!$B$8^2)*$B$2+Inputs!$B$8*SQRT($B$2)*MC_Shocks!BK435)</f>
        <v>552.342153889564</v>
      </c>
      <c r="BN438" s="0" t="n">
        <f aca="false">AVERAGE(C438:BM438)</f>
        <v>553.670488833644</v>
      </c>
      <c r="BO438" s="0" t="n">
        <f aca="false">MAX(B438:BM438)</f>
        <v>593.470780237842</v>
      </c>
      <c r="BP438" s="0" t="n">
        <f aca="false">MAX(BM438-Inputs!$B$4,0)</f>
        <v>0</v>
      </c>
      <c r="BQ438" s="0" t="n">
        <f aca="false">MAX(Inputs!$B$4-BM438,0)</f>
        <v>22.6578461104364</v>
      </c>
      <c r="BR438" s="0" t="n">
        <f aca="false">MAX(BN438-Inputs!$B$4,0)</f>
        <v>0</v>
      </c>
      <c r="BS438" s="0" t="n">
        <f aca="false">IF(BO438&gt;=Inputs!$B$9,0,MAX(BM438-Inputs!$B$4,0))</f>
        <v>0</v>
      </c>
    </row>
    <row r="439" customFormat="false" ht="15" hidden="false" customHeight="false" outlineLevel="0" collapsed="false">
      <c r="A439" s="0" t="n">
        <v>435</v>
      </c>
      <c r="B439" s="0" t="n">
        <f aca="false">Inputs!$B$3</f>
        <v>574.788024902344</v>
      </c>
      <c r="C439" s="0" t="n">
        <f aca="false">B439*EXP((Inputs!$B$6-Inputs!$B$7-0.5*Inputs!$B$8^2)*$B$2+Inputs!$B$8*SQRT($B$2)*MC_Shocks!A436)</f>
        <v>564.301069355889</v>
      </c>
      <c r="D439" s="0" t="n">
        <f aca="false">C439*EXP((Inputs!$B$6-Inputs!$B$7-0.5*Inputs!$B$8^2)*$B$2+Inputs!$B$8*SQRT($B$2)*MC_Shocks!B436)</f>
        <v>558.582152473884</v>
      </c>
      <c r="E439" s="0" t="n">
        <f aca="false">D439*EXP((Inputs!$B$6-Inputs!$B$7-0.5*Inputs!$B$8^2)*$B$2+Inputs!$B$8*SQRT($B$2)*MC_Shocks!C436)</f>
        <v>558.579116379386</v>
      </c>
      <c r="F439" s="0" t="n">
        <f aca="false">E439*EXP((Inputs!$B$6-Inputs!$B$7-0.5*Inputs!$B$8^2)*$B$2+Inputs!$B$8*SQRT($B$2)*MC_Shocks!D436)</f>
        <v>554.801053996446</v>
      </c>
      <c r="G439" s="0" t="n">
        <f aca="false">F439*EXP((Inputs!$B$6-Inputs!$B$7-0.5*Inputs!$B$8^2)*$B$2+Inputs!$B$8*SQRT($B$2)*MC_Shocks!E436)</f>
        <v>562.104964065969</v>
      </c>
      <c r="H439" s="0" t="n">
        <f aca="false">G439*EXP((Inputs!$B$6-Inputs!$B$7-0.5*Inputs!$B$8^2)*$B$2+Inputs!$B$8*SQRT($B$2)*MC_Shocks!F436)</f>
        <v>551.01669425233</v>
      </c>
      <c r="I439" s="0" t="n">
        <f aca="false">H439*EXP((Inputs!$B$6-Inputs!$B$7-0.5*Inputs!$B$8^2)*$B$2+Inputs!$B$8*SQRT($B$2)*MC_Shocks!G436)</f>
        <v>553.654908601418</v>
      </c>
      <c r="J439" s="0" t="n">
        <f aca="false">I439*EXP((Inputs!$B$6-Inputs!$B$7-0.5*Inputs!$B$8^2)*$B$2+Inputs!$B$8*SQRT($B$2)*MC_Shocks!H436)</f>
        <v>554.236678483979</v>
      </c>
      <c r="K439" s="0" t="n">
        <f aca="false">J439*EXP((Inputs!$B$6-Inputs!$B$7-0.5*Inputs!$B$8^2)*$B$2+Inputs!$B$8*SQRT($B$2)*MC_Shocks!I436)</f>
        <v>562.510154895088</v>
      </c>
      <c r="L439" s="0" t="n">
        <f aca="false">K439*EXP((Inputs!$B$6-Inputs!$B$7-0.5*Inputs!$B$8^2)*$B$2+Inputs!$B$8*SQRT($B$2)*MC_Shocks!J436)</f>
        <v>560.397199184596</v>
      </c>
      <c r="M439" s="0" t="n">
        <f aca="false">L439*EXP((Inputs!$B$6-Inputs!$B$7-0.5*Inputs!$B$8^2)*$B$2+Inputs!$B$8*SQRT($B$2)*MC_Shocks!K436)</f>
        <v>565.390548880979</v>
      </c>
      <c r="N439" s="0" t="n">
        <f aca="false">M439*EXP((Inputs!$B$6-Inputs!$B$7-0.5*Inputs!$B$8^2)*$B$2+Inputs!$B$8*SQRT($B$2)*MC_Shocks!L436)</f>
        <v>564.988075625169</v>
      </c>
      <c r="O439" s="0" t="n">
        <f aca="false">N439*EXP((Inputs!$B$6-Inputs!$B$7-0.5*Inputs!$B$8^2)*$B$2+Inputs!$B$8*SQRT($B$2)*MC_Shocks!M436)</f>
        <v>567.486330244589</v>
      </c>
      <c r="P439" s="0" t="n">
        <f aca="false">O439*EXP((Inputs!$B$6-Inputs!$B$7-0.5*Inputs!$B$8^2)*$B$2+Inputs!$B$8*SQRT($B$2)*MC_Shocks!N436)</f>
        <v>572.412960431858</v>
      </c>
      <c r="Q439" s="0" t="n">
        <f aca="false">P439*EXP((Inputs!$B$6-Inputs!$B$7-0.5*Inputs!$B$8^2)*$B$2+Inputs!$B$8*SQRT($B$2)*MC_Shocks!O436)</f>
        <v>576.131530283182</v>
      </c>
      <c r="R439" s="0" t="n">
        <f aca="false">Q439*EXP((Inputs!$B$6-Inputs!$B$7-0.5*Inputs!$B$8^2)*$B$2+Inputs!$B$8*SQRT($B$2)*MC_Shocks!P436)</f>
        <v>575.154756235957</v>
      </c>
      <c r="S439" s="0" t="n">
        <f aca="false">R439*EXP((Inputs!$B$6-Inputs!$B$7-0.5*Inputs!$B$8^2)*$B$2+Inputs!$B$8*SQRT($B$2)*MC_Shocks!Q436)</f>
        <v>581.086421237759</v>
      </c>
      <c r="T439" s="0" t="n">
        <f aca="false">S439*EXP((Inputs!$B$6-Inputs!$B$7-0.5*Inputs!$B$8^2)*$B$2+Inputs!$B$8*SQRT($B$2)*MC_Shocks!R436)</f>
        <v>584.603659767295</v>
      </c>
      <c r="U439" s="0" t="n">
        <f aca="false">T439*EXP((Inputs!$B$6-Inputs!$B$7-0.5*Inputs!$B$8^2)*$B$2+Inputs!$B$8*SQRT($B$2)*MC_Shocks!S436)</f>
        <v>581.590573848922</v>
      </c>
      <c r="V439" s="0" t="n">
        <f aca="false">U439*EXP((Inputs!$B$6-Inputs!$B$7-0.5*Inputs!$B$8^2)*$B$2+Inputs!$B$8*SQRT($B$2)*MC_Shocks!T436)</f>
        <v>569.760259638663</v>
      </c>
      <c r="W439" s="0" t="n">
        <f aca="false">V439*EXP((Inputs!$B$6-Inputs!$B$7-0.5*Inputs!$B$8^2)*$B$2+Inputs!$B$8*SQRT($B$2)*MC_Shocks!U436)</f>
        <v>567.659240203836</v>
      </c>
      <c r="X439" s="0" t="n">
        <f aca="false">W439*EXP((Inputs!$B$6-Inputs!$B$7-0.5*Inputs!$B$8^2)*$B$2+Inputs!$B$8*SQRT($B$2)*MC_Shocks!V436)</f>
        <v>571.858874482281</v>
      </c>
      <c r="Y439" s="0" t="n">
        <f aca="false">X439*EXP((Inputs!$B$6-Inputs!$B$7-0.5*Inputs!$B$8^2)*$B$2+Inputs!$B$8*SQRT($B$2)*MC_Shocks!W436)</f>
        <v>573.580829933099</v>
      </c>
      <c r="Z439" s="0" t="n">
        <f aca="false">Y439*EXP((Inputs!$B$6-Inputs!$B$7-0.5*Inputs!$B$8^2)*$B$2+Inputs!$B$8*SQRT($B$2)*MC_Shocks!X436)</f>
        <v>573.49120538837</v>
      </c>
      <c r="AA439" s="0" t="n">
        <f aca="false">Z439*EXP((Inputs!$B$6-Inputs!$B$7-0.5*Inputs!$B$8^2)*$B$2+Inputs!$B$8*SQRT($B$2)*MC_Shocks!Y436)</f>
        <v>575.137362565622</v>
      </c>
      <c r="AB439" s="0" t="n">
        <f aca="false">AA439*EXP((Inputs!$B$6-Inputs!$B$7-0.5*Inputs!$B$8^2)*$B$2+Inputs!$B$8*SQRT($B$2)*MC_Shocks!Z436)</f>
        <v>571.085711559724</v>
      </c>
      <c r="AC439" s="0" t="n">
        <f aca="false">AB439*EXP((Inputs!$B$6-Inputs!$B$7-0.5*Inputs!$B$8^2)*$B$2+Inputs!$B$8*SQRT($B$2)*MC_Shocks!AA436)</f>
        <v>570.15509782439</v>
      </c>
      <c r="AD439" s="0" t="n">
        <f aca="false">AC439*EXP((Inputs!$B$6-Inputs!$B$7-0.5*Inputs!$B$8^2)*$B$2+Inputs!$B$8*SQRT($B$2)*MC_Shocks!AB436)</f>
        <v>566.117014045408</v>
      </c>
      <c r="AE439" s="0" t="n">
        <f aca="false">AD439*EXP((Inputs!$B$6-Inputs!$B$7-0.5*Inputs!$B$8^2)*$B$2+Inputs!$B$8*SQRT($B$2)*MC_Shocks!AC436)</f>
        <v>567.584475319809</v>
      </c>
      <c r="AF439" s="0" t="n">
        <f aca="false">AE439*EXP((Inputs!$B$6-Inputs!$B$7-0.5*Inputs!$B$8^2)*$B$2+Inputs!$B$8*SQRT($B$2)*MC_Shocks!AD436)</f>
        <v>561.70049436412</v>
      </c>
      <c r="AG439" s="0" t="n">
        <f aca="false">AF439*EXP((Inputs!$B$6-Inputs!$B$7-0.5*Inputs!$B$8^2)*$B$2+Inputs!$B$8*SQRT($B$2)*MC_Shocks!AE436)</f>
        <v>562.495892044052</v>
      </c>
      <c r="AH439" s="0" t="n">
        <f aca="false">AG439*EXP((Inputs!$B$6-Inputs!$B$7-0.5*Inputs!$B$8^2)*$B$2+Inputs!$B$8*SQRT($B$2)*MC_Shocks!AF436)</f>
        <v>566.89980087171</v>
      </c>
      <c r="AI439" s="0" t="n">
        <f aca="false">AH439*EXP((Inputs!$B$6-Inputs!$B$7-0.5*Inputs!$B$8^2)*$B$2+Inputs!$B$8*SQRT($B$2)*MC_Shocks!AG436)</f>
        <v>557.244610246028</v>
      </c>
      <c r="AJ439" s="0" t="n">
        <f aca="false">AI439*EXP((Inputs!$B$6-Inputs!$B$7-0.5*Inputs!$B$8^2)*$B$2+Inputs!$B$8*SQRT($B$2)*MC_Shocks!AH436)</f>
        <v>565.424120408388</v>
      </c>
      <c r="AK439" s="0" t="n">
        <f aca="false">AJ439*EXP((Inputs!$B$6-Inputs!$B$7-0.5*Inputs!$B$8^2)*$B$2+Inputs!$B$8*SQRT($B$2)*MC_Shocks!AI436)</f>
        <v>568.801103385089</v>
      </c>
      <c r="AL439" s="0" t="n">
        <f aca="false">AK439*EXP((Inputs!$B$6-Inputs!$B$7-0.5*Inputs!$B$8^2)*$B$2+Inputs!$B$8*SQRT($B$2)*MC_Shocks!AJ436)</f>
        <v>571.691398988463</v>
      </c>
      <c r="AM439" s="0" t="n">
        <f aca="false">AL439*EXP((Inputs!$B$6-Inputs!$B$7-0.5*Inputs!$B$8^2)*$B$2+Inputs!$B$8*SQRT($B$2)*MC_Shocks!AK436)</f>
        <v>560.481012231623</v>
      </c>
      <c r="AN439" s="0" t="n">
        <f aca="false">AM439*EXP((Inputs!$B$6-Inputs!$B$7-0.5*Inputs!$B$8^2)*$B$2+Inputs!$B$8*SQRT($B$2)*MC_Shocks!AL436)</f>
        <v>552.556644514988</v>
      </c>
      <c r="AO439" s="0" t="n">
        <f aca="false">AN439*EXP((Inputs!$B$6-Inputs!$B$7-0.5*Inputs!$B$8^2)*$B$2+Inputs!$B$8*SQRT($B$2)*MC_Shocks!AM436)</f>
        <v>546.098305471522</v>
      </c>
      <c r="AP439" s="0" t="n">
        <f aca="false">AO439*EXP((Inputs!$B$6-Inputs!$B$7-0.5*Inputs!$B$8^2)*$B$2+Inputs!$B$8*SQRT($B$2)*MC_Shocks!AN436)</f>
        <v>547.58430751902</v>
      </c>
      <c r="AQ439" s="0" t="n">
        <f aca="false">AP439*EXP((Inputs!$B$6-Inputs!$B$7-0.5*Inputs!$B$8^2)*$B$2+Inputs!$B$8*SQRT($B$2)*MC_Shocks!AO436)</f>
        <v>537.196520997361</v>
      </c>
      <c r="AR439" s="0" t="n">
        <f aca="false">AQ439*EXP((Inputs!$B$6-Inputs!$B$7-0.5*Inputs!$B$8^2)*$B$2+Inputs!$B$8*SQRT($B$2)*MC_Shocks!AP436)</f>
        <v>535.679585507839</v>
      </c>
      <c r="AS439" s="0" t="n">
        <f aca="false">AR439*EXP((Inputs!$B$6-Inputs!$B$7-0.5*Inputs!$B$8^2)*$B$2+Inputs!$B$8*SQRT($B$2)*MC_Shocks!AQ436)</f>
        <v>531.592878087941</v>
      </c>
      <c r="AT439" s="0" t="n">
        <f aca="false">AS439*EXP((Inputs!$B$6-Inputs!$B$7-0.5*Inputs!$B$8^2)*$B$2+Inputs!$B$8*SQRT($B$2)*MC_Shocks!AR436)</f>
        <v>530.885698438396</v>
      </c>
      <c r="AU439" s="0" t="n">
        <f aca="false">AT439*EXP((Inputs!$B$6-Inputs!$B$7-0.5*Inputs!$B$8^2)*$B$2+Inputs!$B$8*SQRT($B$2)*MC_Shocks!AS436)</f>
        <v>531.144166816639</v>
      </c>
      <c r="AV439" s="0" t="n">
        <f aca="false">AU439*EXP((Inputs!$B$6-Inputs!$B$7-0.5*Inputs!$B$8^2)*$B$2+Inputs!$B$8*SQRT($B$2)*MC_Shocks!AT436)</f>
        <v>532.256312164213</v>
      </c>
      <c r="AW439" s="0" t="n">
        <f aca="false">AV439*EXP((Inputs!$B$6-Inputs!$B$7-0.5*Inputs!$B$8^2)*$B$2+Inputs!$B$8*SQRT($B$2)*MC_Shocks!AU436)</f>
        <v>533.192518403209</v>
      </c>
      <c r="AX439" s="0" t="n">
        <f aca="false">AW439*EXP((Inputs!$B$6-Inputs!$B$7-0.5*Inputs!$B$8^2)*$B$2+Inputs!$B$8*SQRT($B$2)*MC_Shocks!AV436)</f>
        <v>530.674980250049</v>
      </c>
      <c r="AY439" s="0" t="n">
        <f aca="false">AX439*EXP((Inputs!$B$6-Inputs!$B$7-0.5*Inputs!$B$8^2)*$B$2+Inputs!$B$8*SQRT($B$2)*MC_Shocks!AW436)</f>
        <v>529.181297192199</v>
      </c>
      <c r="AZ439" s="0" t="n">
        <f aca="false">AY439*EXP((Inputs!$B$6-Inputs!$B$7-0.5*Inputs!$B$8^2)*$B$2+Inputs!$B$8*SQRT($B$2)*MC_Shocks!AX436)</f>
        <v>529.363360979578</v>
      </c>
      <c r="BA439" s="0" t="n">
        <f aca="false">AZ439*EXP((Inputs!$B$6-Inputs!$B$7-0.5*Inputs!$B$8^2)*$B$2+Inputs!$B$8*SQRT($B$2)*MC_Shocks!AY436)</f>
        <v>523.111383421554</v>
      </c>
      <c r="BB439" s="0" t="n">
        <f aca="false">BA439*EXP((Inputs!$B$6-Inputs!$B$7-0.5*Inputs!$B$8^2)*$B$2+Inputs!$B$8*SQRT($B$2)*MC_Shocks!AZ436)</f>
        <v>535.619422191883</v>
      </c>
      <c r="BC439" s="0" t="n">
        <f aca="false">BB439*EXP((Inputs!$B$6-Inputs!$B$7-0.5*Inputs!$B$8^2)*$B$2+Inputs!$B$8*SQRT($B$2)*MC_Shocks!BA436)</f>
        <v>533.507584815562</v>
      </c>
      <c r="BD439" s="0" t="n">
        <f aca="false">BC439*EXP((Inputs!$B$6-Inputs!$B$7-0.5*Inputs!$B$8^2)*$B$2+Inputs!$B$8*SQRT($B$2)*MC_Shocks!BB436)</f>
        <v>530.528575745943</v>
      </c>
      <c r="BE439" s="0" t="n">
        <f aca="false">BD439*EXP((Inputs!$B$6-Inputs!$B$7-0.5*Inputs!$B$8^2)*$B$2+Inputs!$B$8*SQRT($B$2)*MC_Shocks!BC436)</f>
        <v>525.772883104761</v>
      </c>
      <c r="BF439" s="0" t="n">
        <f aca="false">BE439*EXP((Inputs!$B$6-Inputs!$B$7-0.5*Inputs!$B$8^2)*$B$2+Inputs!$B$8*SQRT($B$2)*MC_Shocks!BD436)</f>
        <v>526.093150177059</v>
      </c>
      <c r="BG439" s="0" t="n">
        <f aca="false">BF439*EXP((Inputs!$B$6-Inputs!$B$7-0.5*Inputs!$B$8^2)*$B$2+Inputs!$B$8*SQRT($B$2)*MC_Shocks!BE436)</f>
        <v>525.275661641641</v>
      </c>
      <c r="BH439" s="0" t="n">
        <f aca="false">BG439*EXP((Inputs!$B$6-Inputs!$B$7-0.5*Inputs!$B$8^2)*$B$2+Inputs!$B$8*SQRT($B$2)*MC_Shocks!BF436)</f>
        <v>521.232412869785</v>
      </c>
      <c r="BI439" s="0" t="n">
        <f aca="false">BH439*EXP((Inputs!$B$6-Inputs!$B$7-0.5*Inputs!$B$8^2)*$B$2+Inputs!$B$8*SQRT($B$2)*MC_Shocks!BG436)</f>
        <v>515.151480888082</v>
      </c>
      <c r="BJ439" s="0" t="n">
        <f aca="false">BI439*EXP((Inputs!$B$6-Inputs!$B$7-0.5*Inputs!$B$8^2)*$B$2+Inputs!$B$8*SQRT($B$2)*MC_Shocks!BH436)</f>
        <v>516.429850872952</v>
      </c>
      <c r="BK439" s="0" t="n">
        <f aca="false">BJ439*EXP((Inputs!$B$6-Inputs!$B$7-0.5*Inputs!$B$8^2)*$B$2+Inputs!$B$8*SQRT($B$2)*MC_Shocks!BI436)</f>
        <v>515.385870011664</v>
      </c>
      <c r="BL439" s="0" t="n">
        <f aca="false">BK439*EXP((Inputs!$B$6-Inputs!$B$7-0.5*Inputs!$B$8^2)*$B$2+Inputs!$B$8*SQRT($B$2)*MC_Shocks!BJ436)</f>
        <v>508.616425619434</v>
      </c>
      <c r="BM439" s="0" t="n">
        <f aca="false">BL439*EXP((Inputs!$B$6-Inputs!$B$7-0.5*Inputs!$B$8^2)*$B$2+Inputs!$B$8*SQRT($B$2)*MC_Shocks!BK436)</f>
        <v>517.307926566056</v>
      </c>
      <c r="BN439" s="0" t="n">
        <f aca="false">AVERAGE(C439:BM439)</f>
        <v>551.29581834944</v>
      </c>
      <c r="BO439" s="0" t="n">
        <f aca="false">MAX(B439:BM439)</f>
        <v>584.603659767295</v>
      </c>
      <c r="BP439" s="0" t="n">
        <f aca="false">MAX(BM439-Inputs!$B$4,0)</f>
        <v>0</v>
      </c>
      <c r="BQ439" s="0" t="n">
        <f aca="false">MAX(Inputs!$B$4-BM439,0)</f>
        <v>57.6920734339439</v>
      </c>
      <c r="BR439" s="0" t="n">
        <f aca="false">MAX(BN439-Inputs!$B$4,0)</f>
        <v>0</v>
      </c>
      <c r="BS439" s="0" t="n">
        <f aca="false">IF(BO439&gt;=Inputs!$B$9,0,MAX(BM439-Inputs!$B$4,0))</f>
        <v>0</v>
      </c>
    </row>
    <row r="440" customFormat="false" ht="15" hidden="false" customHeight="false" outlineLevel="0" collapsed="false">
      <c r="A440" s="0" t="n">
        <v>436</v>
      </c>
      <c r="B440" s="0" t="n">
        <f aca="false">Inputs!$B$3</f>
        <v>574.788024902344</v>
      </c>
      <c r="C440" s="0" t="n">
        <f aca="false">B440*EXP((Inputs!$B$6-Inputs!$B$7-0.5*Inputs!$B$8^2)*$B$2+Inputs!$B$8*SQRT($B$2)*MC_Shocks!A437)</f>
        <v>577.997469844529</v>
      </c>
      <c r="D440" s="0" t="n">
        <f aca="false">C440*EXP((Inputs!$B$6-Inputs!$B$7-0.5*Inputs!$B$8^2)*$B$2+Inputs!$B$8*SQRT($B$2)*MC_Shocks!B437)</f>
        <v>571.369093539907</v>
      </c>
      <c r="E440" s="0" t="n">
        <f aca="false">D440*EXP((Inputs!$B$6-Inputs!$B$7-0.5*Inputs!$B$8^2)*$B$2+Inputs!$B$8*SQRT($B$2)*MC_Shocks!C437)</f>
        <v>566.491834849431</v>
      </c>
      <c r="F440" s="0" t="n">
        <f aca="false">E440*EXP((Inputs!$B$6-Inputs!$B$7-0.5*Inputs!$B$8^2)*$B$2+Inputs!$B$8*SQRT($B$2)*MC_Shocks!D437)</f>
        <v>564.202064248336</v>
      </c>
      <c r="G440" s="0" t="n">
        <f aca="false">F440*EXP((Inputs!$B$6-Inputs!$B$7-0.5*Inputs!$B$8^2)*$B$2+Inputs!$B$8*SQRT($B$2)*MC_Shocks!E437)</f>
        <v>566.26687998727</v>
      </c>
      <c r="H440" s="0" t="n">
        <f aca="false">G440*EXP((Inputs!$B$6-Inputs!$B$7-0.5*Inputs!$B$8^2)*$B$2+Inputs!$B$8*SQRT($B$2)*MC_Shocks!F437)</f>
        <v>570.295841263864</v>
      </c>
      <c r="I440" s="0" t="n">
        <f aca="false">H440*EXP((Inputs!$B$6-Inputs!$B$7-0.5*Inputs!$B$8^2)*$B$2+Inputs!$B$8*SQRT($B$2)*MC_Shocks!G437)</f>
        <v>573.030912685711</v>
      </c>
      <c r="J440" s="0" t="n">
        <f aca="false">I440*EXP((Inputs!$B$6-Inputs!$B$7-0.5*Inputs!$B$8^2)*$B$2+Inputs!$B$8*SQRT($B$2)*MC_Shocks!H437)</f>
        <v>566.090354847391</v>
      </c>
      <c r="K440" s="0" t="n">
        <f aca="false">J440*EXP((Inputs!$B$6-Inputs!$B$7-0.5*Inputs!$B$8^2)*$B$2+Inputs!$B$8*SQRT($B$2)*MC_Shocks!I437)</f>
        <v>568.973262136652</v>
      </c>
      <c r="L440" s="0" t="n">
        <f aca="false">K440*EXP((Inputs!$B$6-Inputs!$B$7-0.5*Inputs!$B$8^2)*$B$2+Inputs!$B$8*SQRT($B$2)*MC_Shocks!J437)</f>
        <v>568.569288543384</v>
      </c>
      <c r="M440" s="0" t="n">
        <f aca="false">L440*EXP((Inputs!$B$6-Inputs!$B$7-0.5*Inputs!$B$8^2)*$B$2+Inputs!$B$8*SQRT($B$2)*MC_Shocks!K437)</f>
        <v>572.032979622997</v>
      </c>
      <c r="N440" s="0" t="n">
        <f aca="false">M440*EXP((Inputs!$B$6-Inputs!$B$7-0.5*Inputs!$B$8^2)*$B$2+Inputs!$B$8*SQRT($B$2)*MC_Shocks!L437)</f>
        <v>568.274900060311</v>
      </c>
      <c r="O440" s="0" t="n">
        <f aca="false">N440*EXP((Inputs!$B$6-Inputs!$B$7-0.5*Inputs!$B$8^2)*$B$2+Inputs!$B$8*SQRT($B$2)*MC_Shocks!M437)</f>
        <v>570.76256661955</v>
      </c>
      <c r="P440" s="0" t="n">
        <f aca="false">O440*EXP((Inputs!$B$6-Inputs!$B$7-0.5*Inputs!$B$8^2)*$B$2+Inputs!$B$8*SQRT($B$2)*MC_Shocks!N437)</f>
        <v>571.258509933381</v>
      </c>
      <c r="Q440" s="0" t="n">
        <f aca="false">P440*EXP((Inputs!$B$6-Inputs!$B$7-0.5*Inputs!$B$8^2)*$B$2+Inputs!$B$8*SQRT($B$2)*MC_Shocks!O437)</f>
        <v>578.992990701194</v>
      </c>
      <c r="R440" s="0" t="n">
        <f aca="false">Q440*EXP((Inputs!$B$6-Inputs!$B$7-0.5*Inputs!$B$8^2)*$B$2+Inputs!$B$8*SQRT($B$2)*MC_Shocks!P437)</f>
        <v>586.506345094956</v>
      </c>
      <c r="S440" s="0" t="n">
        <f aca="false">R440*EXP((Inputs!$B$6-Inputs!$B$7-0.5*Inputs!$B$8^2)*$B$2+Inputs!$B$8*SQRT($B$2)*MC_Shocks!Q437)</f>
        <v>586.525967915332</v>
      </c>
      <c r="T440" s="0" t="n">
        <f aca="false">S440*EXP((Inputs!$B$6-Inputs!$B$7-0.5*Inputs!$B$8^2)*$B$2+Inputs!$B$8*SQRT($B$2)*MC_Shocks!R437)</f>
        <v>592.780210842678</v>
      </c>
      <c r="U440" s="0" t="n">
        <f aca="false">T440*EXP((Inputs!$B$6-Inputs!$B$7-0.5*Inputs!$B$8^2)*$B$2+Inputs!$B$8*SQRT($B$2)*MC_Shocks!S437)</f>
        <v>583.018226088852</v>
      </c>
      <c r="V440" s="0" t="n">
        <f aca="false">U440*EXP((Inputs!$B$6-Inputs!$B$7-0.5*Inputs!$B$8^2)*$B$2+Inputs!$B$8*SQRT($B$2)*MC_Shocks!T437)</f>
        <v>592.68719176206</v>
      </c>
      <c r="W440" s="0" t="n">
        <f aca="false">V440*EXP((Inputs!$B$6-Inputs!$B$7-0.5*Inputs!$B$8^2)*$B$2+Inputs!$B$8*SQRT($B$2)*MC_Shocks!U437)</f>
        <v>596.517659152203</v>
      </c>
      <c r="X440" s="0" t="n">
        <f aca="false">W440*EXP((Inputs!$B$6-Inputs!$B$7-0.5*Inputs!$B$8^2)*$B$2+Inputs!$B$8*SQRT($B$2)*MC_Shocks!V437)</f>
        <v>596.494896703755</v>
      </c>
      <c r="Y440" s="0" t="n">
        <f aca="false">X440*EXP((Inputs!$B$6-Inputs!$B$7-0.5*Inputs!$B$8^2)*$B$2+Inputs!$B$8*SQRT($B$2)*MC_Shocks!W437)</f>
        <v>598.281631735692</v>
      </c>
      <c r="Z440" s="0" t="n">
        <f aca="false">Y440*EXP((Inputs!$B$6-Inputs!$B$7-0.5*Inputs!$B$8^2)*$B$2+Inputs!$B$8*SQRT($B$2)*MC_Shocks!X437)</f>
        <v>603.602017725051</v>
      </c>
      <c r="AA440" s="0" t="n">
        <f aca="false">Z440*EXP((Inputs!$B$6-Inputs!$B$7-0.5*Inputs!$B$8^2)*$B$2+Inputs!$B$8*SQRT($B$2)*MC_Shocks!Y437)</f>
        <v>608.263758729141</v>
      </c>
      <c r="AB440" s="0" t="n">
        <f aca="false">AA440*EXP((Inputs!$B$6-Inputs!$B$7-0.5*Inputs!$B$8^2)*$B$2+Inputs!$B$8*SQRT($B$2)*MC_Shocks!Z437)</f>
        <v>613.120658559489</v>
      </c>
      <c r="AC440" s="0" t="n">
        <f aca="false">AB440*EXP((Inputs!$B$6-Inputs!$B$7-0.5*Inputs!$B$8^2)*$B$2+Inputs!$B$8*SQRT($B$2)*MC_Shocks!AA437)</f>
        <v>614.574789312022</v>
      </c>
      <c r="AD440" s="0" t="n">
        <f aca="false">AC440*EXP((Inputs!$B$6-Inputs!$B$7-0.5*Inputs!$B$8^2)*$B$2+Inputs!$B$8*SQRT($B$2)*MC_Shocks!AB437)</f>
        <v>605.188741982949</v>
      </c>
      <c r="AE440" s="0" t="n">
        <f aca="false">AD440*EXP((Inputs!$B$6-Inputs!$B$7-0.5*Inputs!$B$8^2)*$B$2+Inputs!$B$8*SQRT($B$2)*MC_Shocks!AC437)</f>
        <v>604.871738926719</v>
      </c>
      <c r="AF440" s="0" t="n">
        <f aca="false">AE440*EXP((Inputs!$B$6-Inputs!$B$7-0.5*Inputs!$B$8^2)*$B$2+Inputs!$B$8*SQRT($B$2)*MC_Shocks!AD437)</f>
        <v>599.278755554867</v>
      </c>
      <c r="AG440" s="0" t="n">
        <f aca="false">AF440*EXP((Inputs!$B$6-Inputs!$B$7-0.5*Inputs!$B$8^2)*$B$2+Inputs!$B$8*SQRT($B$2)*MC_Shocks!AE437)</f>
        <v>596.929706686478</v>
      </c>
      <c r="AH440" s="0" t="n">
        <f aca="false">AG440*EXP((Inputs!$B$6-Inputs!$B$7-0.5*Inputs!$B$8^2)*$B$2+Inputs!$B$8*SQRT($B$2)*MC_Shocks!AF437)</f>
        <v>591.734149949919</v>
      </c>
      <c r="AI440" s="0" t="n">
        <f aca="false">AH440*EXP((Inputs!$B$6-Inputs!$B$7-0.5*Inputs!$B$8^2)*$B$2+Inputs!$B$8*SQRT($B$2)*MC_Shocks!AG437)</f>
        <v>605.081886384255</v>
      </c>
      <c r="AJ440" s="0" t="n">
        <f aca="false">AI440*EXP((Inputs!$B$6-Inputs!$B$7-0.5*Inputs!$B$8^2)*$B$2+Inputs!$B$8*SQRT($B$2)*MC_Shocks!AH437)</f>
        <v>606.602295579453</v>
      </c>
      <c r="AK440" s="0" t="n">
        <f aca="false">AJ440*EXP((Inputs!$B$6-Inputs!$B$7-0.5*Inputs!$B$8^2)*$B$2+Inputs!$B$8*SQRT($B$2)*MC_Shocks!AI437)</f>
        <v>600.401292802562</v>
      </c>
      <c r="AL440" s="0" t="n">
        <f aca="false">AK440*EXP((Inputs!$B$6-Inputs!$B$7-0.5*Inputs!$B$8^2)*$B$2+Inputs!$B$8*SQRT($B$2)*MC_Shocks!AJ437)</f>
        <v>603.18752715202</v>
      </c>
      <c r="AM440" s="0" t="n">
        <f aca="false">AL440*EXP((Inputs!$B$6-Inputs!$B$7-0.5*Inputs!$B$8^2)*$B$2+Inputs!$B$8*SQRT($B$2)*MC_Shocks!AK437)</f>
        <v>594.868775325497</v>
      </c>
      <c r="AN440" s="0" t="n">
        <f aca="false">AM440*EXP((Inputs!$B$6-Inputs!$B$7-0.5*Inputs!$B$8^2)*$B$2+Inputs!$B$8*SQRT($B$2)*MC_Shocks!AL437)</f>
        <v>587.96270591722</v>
      </c>
      <c r="AO440" s="0" t="n">
        <f aca="false">AN440*EXP((Inputs!$B$6-Inputs!$B$7-0.5*Inputs!$B$8^2)*$B$2+Inputs!$B$8*SQRT($B$2)*MC_Shocks!AM437)</f>
        <v>590.210612746811</v>
      </c>
      <c r="AP440" s="0" t="n">
        <f aca="false">AO440*EXP((Inputs!$B$6-Inputs!$B$7-0.5*Inputs!$B$8^2)*$B$2+Inputs!$B$8*SQRT($B$2)*MC_Shocks!AN437)</f>
        <v>592.627090201177</v>
      </c>
      <c r="AQ440" s="0" t="n">
        <f aca="false">AP440*EXP((Inputs!$B$6-Inputs!$B$7-0.5*Inputs!$B$8^2)*$B$2+Inputs!$B$8*SQRT($B$2)*MC_Shocks!AO437)</f>
        <v>597.467907789728</v>
      </c>
      <c r="AR440" s="0" t="n">
        <f aca="false">AQ440*EXP((Inputs!$B$6-Inputs!$B$7-0.5*Inputs!$B$8^2)*$B$2+Inputs!$B$8*SQRT($B$2)*MC_Shocks!AP437)</f>
        <v>600.516096151066</v>
      </c>
      <c r="AS440" s="0" t="n">
        <f aca="false">AR440*EXP((Inputs!$B$6-Inputs!$B$7-0.5*Inputs!$B$8^2)*$B$2+Inputs!$B$8*SQRT($B$2)*MC_Shocks!AQ437)</f>
        <v>606.473997491881</v>
      </c>
      <c r="AT440" s="0" t="n">
        <f aca="false">AS440*EXP((Inputs!$B$6-Inputs!$B$7-0.5*Inputs!$B$8^2)*$B$2+Inputs!$B$8*SQRT($B$2)*MC_Shocks!AR437)</f>
        <v>604.471449962695</v>
      </c>
      <c r="AU440" s="0" t="n">
        <f aca="false">AT440*EXP((Inputs!$B$6-Inputs!$B$7-0.5*Inputs!$B$8^2)*$B$2+Inputs!$B$8*SQRT($B$2)*MC_Shocks!AS437)</f>
        <v>611.551718191</v>
      </c>
      <c r="AV440" s="0" t="n">
        <f aca="false">AU440*EXP((Inputs!$B$6-Inputs!$B$7-0.5*Inputs!$B$8^2)*$B$2+Inputs!$B$8*SQRT($B$2)*MC_Shocks!AT437)</f>
        <v>608.687174371111</v>
      </c>
      <c r="AW440" s="0" t="n">
        <f aca="false">AV440*EXP((Inputs!$B$6-Inputs!$B$7-0.5*Inputs!$B$8^2)*$B$2+Inputs!$B$8*SQRT($B$2)*MC_Shocks!AU437)</f>
        <v>605.719052402818</v>
      </c>
      <c r="AX440" s="0" t="n">
        <f aca="false">AW440*EXP((Inputs!$B$6-Inputs!$B$7-0.5*Inputs!$B$8^2)*$B$2+Inputs!$B$8*SQRT($B$2)*MC_Shocks!AV437)</f>
        <v>613.812106668048</v>
      </c>
      <c r="AY440" s="0" t="n">
        <f aca="false">AX440*EXP((Inputs!$B$6-Inputs!$B$7-0.5*Inputs!$B$8^2)*$B$2+Inputs!$B$8*SQRT($B$2)*MC_Shocks!AW437)</f>
        <v>606.368897918462</v>
      </c>
      <c r="AZ440" s="0" t="n">
        <f aca="false">AY440*EXP((Inputs!$B$6-Inputs!$B$7-0.5*Inputs!$B$8^2)*$B$2+Inputs!$B$8*SQRT($B$2)*MC_Shocks!AX437)</f>
        <v>603.960276582326</v>
      </c>
      <c r="BA440" s="0" t="n">
        <f aca="false">AZ440*EXP((Inputs!$B$6-Inputs!$B$7-0.5*Inputs!$B$8^2)*$B$2+Inputs!$B$8*SQRT($B$2)*MC_Shocks!AY437)</f>
        <v>600.435623586785</v>
      </c>
      <c r="BB440" s="0" t="n">
        <f aca="false">BA440*EXP((Inputs!$B$6-Inputs!$B$7-0.5*Inputs!$B$8^2)*$B$2+Inputs!$B$8*SQRT($B$2)*MC_Shocks!AZ437)</f>
        <v>604.117200845219</v>
      </c>
      <c r="BC440" s="0" t="n">
        <f aca="false">BB440*EXP((Inputs!$B$6-Inputs!$B$7-0.5*Inputs!$B$8^2)*$B$2+Inputs!$B$8*SQRT($B$2)*MC_Shocks!BA437)</f>
        <v>601.198545591047</v>
      </c>
      <c r="BD440" s="0" t="n">
        <f aca="false">BC440*EXP((Inputs!$B$6-Inputs!$B$7-0.5*Inputs!$B$8^2)*$B$2+Inputs!$B$8*SQRT($B$2)*MC_Shocks!BB437)</f>
        <v>595.906592702412</v>
      </c>
      <c r="BE440" s="0" t="n">
        <f aca="false">BD440*EXP((Inputs!$B$6-Inputs!$B$7-0.5*Inputs!$B$8^2)*$B$2+Inputs!$B$8*SQRT($B$2)*MC_Shocks!BC437)</f>
        <v>596.429184078606</v>
      </c>
      <c r="BF440" s="0" t="n">
        <f aca="false">BE440*EXP((Inputs!$B$6-Inputs!$B$7-0.5*Inputs!$B$8^2)*$B$2+Inputs!$B$8*SQRT($B$2)*MC_Shocks!BD437)</f>
        <v>587.087381780965</v>
      </c>
      <c r="BG440" s="0" t="n">
        <f aca="false">BF440*EXP((Inputs!$B$6-Inputs!$B$7-0.5*Inputs!$B$8^2)*$B$2+Inputs!$B$8*SQRT($B$2)*MC_Shocks!BE437)</f>
        <v>586.937555470275</v>
      </c>
      <c r="BH440" s="0" t="n">
        <f aca="false">BG440*EXP((Inputs!$B$6-Inputs!$B$7-0.5*Inputs!$B$8^2)*$B$2+Inputs!$B$8*SQRT($B$2)*MC_Shocks!BF437)</f>
        <v>581.704713318523</v>
      </c>
      <c r="BI440" s="0" t="n">
        <f aca="false">BH440*EXP((Inputs!$B$6-Inputs!$B$7-0.5*Inputs!$B$8^2)*$B$2+Inputs!$B$8*SQRT($B$2)*MC_Shocks!BG437)</f>
        <v>580.408899235023</v>
      </c>
      <c r="BJ440" s="0" t="n">
        <f aca="false">BI440*EXP((Inputs!$B$6-Inputs!$B$7-0.5*Inputs!$B$8^2)*$B$2+Inputs!$B$8*SQRT($B$2)*MC_Shocks!BH437)</f>
        <v>577.773695697179</v>
      </c>
      <c r="BK440" s="0" t="n">
        <f aca="false">BJ440*EXP((Inputs!$B$6-Inputs!$B$7-0.5*Inputs!$B$8^2)*$B$2+Inputs!$B$8*SQRT($B$2)*MC_Shocks!BI437)</f>
        <v>585.540412846073</v>
      </c>
      <c r="BL440" s="0" t="n">
        <f aca="false">BK440*EXP((Inputs!$B$6-Inputs!$B$7-0.5*Inputs!$B$8^2)*$B$2+Inputs!$B$8*SQRT($B$2)*MC_Shocks!BJ437)</f>
        <v>583.874449707743</v>
      </c>
      <c r="BM440" s="0" t="n">
        <f aca="false">BL440*EXP((Inputs!$B$6-Inputs!$B$7-0.5*Inputs!$B$8^2)*$B$2+Inputs!$B$8*SQRT($B$2)*MC_Shocks!BK437)</f>
        <v>587.344090457664</v>
      </c>
      <c r="BN440" s="0" t="n">
        <f aca="false">AVERAGE(C440:BM440)</f>
        <v>591.011342929551</v>
      </c>
      <c r="BO440" s="0" t="n">
        <f aca="false">MAX(B440:BM440)</f>
        <v>614.574789312022</v>
      </c>
      <c r="BP440" s="0" t="n">
        <f aca="false">MAX(BM440-Inputs!$B$4,0)</f>
        <v>12.344090457664</v>
      </c>
      <c r="BQ440" s="0" t="n">
        <f aca="false">MAX(Inputs!$B$4-BM440,0)</f>
        <v>0</v>
      </c>
      <c r="BR440" s="0" t="n">
        <f aca="false">MAX(BN440-Inputs!$B$4,0)</f>
        <v>16.0113429295511</v>
      </c>
      <c r="BS440" s="0" t="n">
        <f aca="false">IF(BO440&gt;=Inputs!$B$9,0,MAX(BM440-Inputs!$B$4,0))</f>
        <v>0</v>
      </c>
    </row>
    <row r="441" customFormat="false" ht="15" hidden="false" customHeight="false" outlineLevel="0" collapsed="false">
      <c r="A441" s="0" t="n">
        <v>437</v>
      </c>
      <c r="B441" s="0" t="n">
        <f aca="false">Inputs!$B$3</f>
        <v>574.788024902344</v>
      </c>
      <c r="C441" s="0" t="n">
        <f aca="false">B441*EXP((Inputs!$B$6-Inputs!$B$7-0.5*Inputs!$B$8^2)*$B$2+Inputs!$B$8*SQRT($B$2)*MC_Shocks!A438)</f>
        <v>578.714979469981</v>
      </c>
      <c r="D441" s="0" t="n">
        <f aca="false">C441*EXP((Inputs!$B$6-Inputs!$B$7-0.5*Inputs!$B$8^2)*$B$2+Inputs!$B$8*SQRT($B$2)*MC_Shocks!B438)</f>
        <v>570.816914503586</v>
      </c>
      <c r="E441" s="0" t="n">
        <f aca="false">D441*EXP((Inputs!$B$6-Inputs!$B$7-0.5*Inputs!$B$8^2)*$B$2+Inputs!$B$8*SQRT($B$2)*MC_Shocks!C438)</f>
        <v>571.839682584702</v>
      </c>
      <c r="F441" s="0" t="n">
        <f aca="false">E441*EXP((Inputs!$B$6-Inputs!$B$7-0.5*Inputs!$B$8^2)*$B$2+Inputs!$B$8*SQRT($B$2)*MC_Shocks!D438)</f>
        <v>576.463577406628</v>
      </c>
      <c r="G441" s="0" t="n">
        <f aca="false">F441*EXP((Inputs!$B$6-Inputs!$B$7-0.5*Inputs!$B$8^2)*$B$2+Inputs!$B$8*SQRT($B$2)*MC_Shocks!E438)</f>
        <v>578.162784899861</v>
      </c>
      <c r="H441" s="0" t="n">
        <f aca="false">G441*EXP((Inputs!$B$6-Inputs!$B$7-0.5*Inputs!$B$8^2)*$B$2+Inputs!$B$8*SQRT($B$2)*MC_Shocks!F438)</f>
        <v>584.21333304588</v>
      </c>
      <c r="I441" s="0" t="n">
        <f aca="false">H441*EXP((Inputs!$B$6-Inputs!$B$7-0.5*Inputs!$B$8^2)*$B$2+Inputs!$B$8*SQRT($B$2)*MC_Shocks!G438)</f>
        <v>577.660075276936</v>
      </c>
      <c r="J441" s="0" t="n">
        <f aca="false">I441*EXP((Inputs!$B$6-Inputs!$B$7-0.5*Inputs!$B$8^2)*$B$2+Inputs!$B$8*SQRT($B$2)*MC_Shocks!H438)</f>
        <v>580.91167709592</v>
      </c>
      <c r="K441" s="0" t="n">
        <f aca="false">J441*EXP((Inputs!$B$6-Inputs!$B$7-0.5*Inputs!$B$8^2)*$B$2+Inputs!$B$8*SQRT($B$2)*MC_Shocks!I438)</f>
        <v>578.532160800549</v>
      </c>
      <c r="L441" s="0" t="n">
        <f aca="false">K441*EXP((Inputs!$B$6-Inputs!$B$7-0.5*Inputs!$B$8^2)*$B$2+Inputs!$B$8*SQRT($B$2)*MC_Shocks!J438)</f>
        <v>572.395693796235</v>
      </c>
      <c r="M441" s="0" t="n">
        <f aca="false">L441*EXP((Inputs!$B$6-Inputs!$B$7-0.5*Inputs!$B$8^2)*$B$2+Inputs!$B$8*SQRT($B$2)*MC_Shocks!K438)</f>
        <v>574.725504886077</v>
      </c>
      <c r="N441" s="0" t="n">
        <f aca="false">M441*EXP((Inputs!$B$6-Inputs!$B$7-0.5*Inputs!$B$8^2)*$B$2+Inputs!$B$8*SQRT($B$2)*MC_Shocks!L438)</f>
        <v>572.35896659816</v>
      </c>
      <c r="O441" s="0" t="n">
        <f aca="false">N441*EXP((Inputs!$B$6-Inputs!$B$7-0.5*Inputs!$B$8^2)*$B$2+Inputs!$B$8*SQRT($B$2)*MC_Shocks!M438)</f>
        <v>577.109670549312</v>
      </c>
      <c r="P441" s="0" t="n">
        <f aca="false">O441*EXP((Inputs!$B$6-Inputs!$B$7-0.5*Inputs!$B$8^2)*$B$2+Inputs!$B$8*SQRT($B$2)*MC_Shocks!N438)</f>
        <v>566.073796310754</v>
      </c>
      <c r="Q441" s="0" t="n">
        <f aca="false">P441*EXP((Inputs!$B$6-Inputs!$B$7-0.5*Inputs!$B$8^2)*$B$2+Inputs!$B$8*SQRT($B$2)*MC_Shocks!O438)</f>
        <v>561.937431880914</v>
      </c>
      <c r="R441" s="0" t="n">
        <f aca="false">Q441*EXP((Inputs!$B$6-Inputs!$B$7-0.5*Inputs!$B$8^2)*$B$2+Inputs!$B$8*SQRT($B$2)*MC_Shocks!P438)</f>
        <v>562.849784316802</v>
      </c>
      <c r="S441" s="0" t="n">
        <f aca="false">R441*EXP((Inputs!$B$6-Inputs!$B$7-0.5*Inputs!$B$8^2)*$B$2+Inputs!$B$8*SQRT($B$2)*MC_Shocks!Q438)</f>
        <v>566.364558498987</v>
      </c>
      <c r="T441" s="0" t="n">
        <f aca="false">S441*EXP((Inputs!$B$6-Inputs!$B$7-0.5*Inputs!$B$8^2)*$B$2+Inputs!$B$8*SQRT($B$2)*MC_Shocks!R438)</f>
        <v>566.930445468498</v>
      </c>
      <c r="U441" s="0" t="n">
        <f aca="false">T441*EXP((Inputs!$B$6-Inputs!$B$7-0.5*Inputs!$B$8^2)*$B$2+Inputs!$B$8*SQRT($B$2)*MC_Shocks!S438)</f>
        <v>568.515188931369</v>
      </c>
      <c r="V441" s="0" t="n">
        <f aca="false">U441*EXP((Inputs!$B$6-Inputs!$B$7-0.5*Inputs!$B$8^2)*$B$2+Inputs!$B$8*SQRT($B$2)*MC_Shocks!T438)</f>
        <v>559.828073599422</v>
      </c>
      <c r="W441" s="0" t="n">
        <f aca="false">V441*EXP((Inputs!$B$6-Inputs!$B$7-0.5*Inputs!$B$8^2)*$B$2+Inputs!$B$8*SQRT($B$2)*MC_Shocks!U438)</f>
        <v>565.350657857878</v>
      </c>
      <c r="X441" s="0" t="n">
        <f aca="false">W441*EXP((Inputs!$B$6-Inputs!$B$7-0.5*Inputs!$B$8^2)*$B$2+Inputs!$B$8*SQRT($B$2)*MC_Shocks!V438)</f>
        <v>564.799683212593</v>
      </c>
      <c r="Y441" s="0" t="n">
        <f aca="false">X441*EXP((Inputs!$B$6-Inputs!$B$7-0.5*Inputs!$B$8^2)*$B$2+Inputs!$B$8*SQRT($B$2)*MC_Shocks!W438)</f>
        <v>564.93514004571</v>
      </c>
      <c r="Z441" s="0" t="n">
        <f aca="false">Y441*EXP((Inputs!$B$6-Inputs!$B$7-0.5*Inputs!$B$8^2)*$B$2+Inputs!$B$8*SQRT($B$2)*MC_Shocks!X438)</f>
        <v>565.514913375248</v>
      </c>
      <c r="AA441" s="0" t="n">
        <f aca="false">Z441*EXP((Inputs!$B$6-Inputs!$B$7-0.5*Inputs!$B$8^2)*$B$2+Inputs!$B$8*SQRT($B$2)*MC_Shocks!Y438)</f>
        <v>566.055792477035</v>
      </c>
      <c r="AB441" s="0" t="n">
        <f aca="false">AA441*EXP((Inputs!$B$6-Inputs!$B$7-0.5*Inputs!$B$8^2)*$B$2+Inputs!$B$8*SQRT($B$2)*MC_Shocks!Z438)</f>
        <v>566.630694773437</v>
      </c>
      <c r="AC441" s="0" t="n">
        <f aca="false">AB441*EXP((Inputs!$B$6-Inputs!$B$7-0.5*Inputs!$B$8^2)*$B$2+Inputs!$B$8*SQRT($B$2)*MC_Shocks!AA438)</f>
        <v>562.772852863965</v>
      </c>
      <c r="AD441" s="0" t="n">
        <f aca="false">AC441*EXP((Inputs!$B$6-Inputs!$B$7-0.5*Inputs!$B$8^2)*$B$2+Inputs!$B$8*SQRT($B$2)*MC_Shocks!AB438)</f>
        <v>560.113457614604</v>
      </c>
      <c r="AE441" s="0" t="n">
        <f aca="false">AD441*EXP((Inputs!$B$6-Inputs!$B$7-0.5*Inputs!$B$8^2)*$B$2+Inputs!$B$8*SQRT($B$2)*MC_Shocks!AC438)</f>
        <v>558.307834133532</v>
      </c>
      <c r="AF441" s="0" t="n">
        <f aca="false">AE441*EXP((Inputs!$B$6-Inputs!$B$7-0.5*Inputs!$B$8^2)*$B$2+Inputs!$B$8*SQRT($B$2)*MC_Shocks!AD438)</f>
        <v>571.962443657092</v>
      </c>
      <c r="AG441" s="0" t="n">
        <f aca="false">AF441*EXP((Inputs!$B$6-Inputs!$B$7-0.5*Inputs!$B$8^2)*$B$2+Inputs!$B$8*SQRT($B$2)*MC_Shocks!AE438)</f>
        <v>570.657610215892</v>
      </c>
      <c r="AH441" s="0" t="n">
        <f aca="false">AG441*EXP((Inputs!$B$6-Inputs!$B$7-0.5*Inputs!$B$8^2)*$B$2+Inputs!$B$8*SQRT($B$2)*MC_Shocks!AF438)</f>
        <v>578.256677094769</v>
      </c>
      <c r="AI441" s="0" t="n">
        <f aca="false">AH441*EXP((Inputs!$B$6-Inputs!$B$7-0.5*Inputs!$B$8^2)*$B$2+Inputs!$B$8*SQRT($B$2)*MC_Shocks!AG438)</f>
        <v>575.353677607824</v>
      </c>
      <c r="AJ441" s="0" t="n">
        <f aca="false">AI441*EXP((Inputs!$B$6-Inputs!$B$7-0.5*Inputs!$B$8^2)*$B$2+Inputs!$B$8*SQRT($B$2)*MC_Shocks!AH438)</f>
        <v>568.716541743081</v>
      </c>
      <c r="AK441" s="0" t="n">
        <f aca="false">AJ441*EXP((Inputs!$B$6-Inputs!$B$7-0.5*Inputs!$B$8^2)*$B$2+Inputs!$B$8*SQRT($B$2)*MC_Shocks!AI438)</f>
        <v>572.964802018068</v>
      </c>
      <c r="AL441" s="0" t="n">
        <f aca="false">AK441*EXP((Inputs!$B$6-Inputs!$B$7-0.5*Inputs!$B$8^2)*$B$2+Inputs!$B$8*SQRT($B$2)*MC_Shocks!AJ438)</f>
        <v>574.210073606341</v>
      </c>
      <c r="AM441" s="0" t="n">
        <f aca="false">AL441*EXP((Inputs!$B$6-Inputs!$B$7-0.5*Inputs!$B$8^2)*$B$2+Inputs!$B$8*SQRT($B$2)*MC_Shocks!AK438)</f>
        <v>577.001175861866</v>
      </c>
      <c r="AN441" s="0" t="n">
        <f aca="false">AM441*EXP((Inputs!$B$6-Inputs!$B$7-0.5*Inputs!$B$8^2)*$B$2+Inputs!$B$8*SQRT($B$2)*MC_Shocks!AL438)</f>
        <v>571.427719424754</v>
      </c>
      <c r="AO441" s="0" t="n">
        <f aca="false">AN441*EXP((Inputs!$B$6-Inputs!$B$7-0.5*Inputs!$B$8^2)*$B$2+Inputs!$B$8*SQRT($B$2)*MC_Shocks!AM438)</f>
        <v>571.050972928503</v>
      </c>
      <c r="AP441" s="0" t="n">
        <f aca="false">AO441*EXP((Inputs!$B$6-Inputs!$B$7-0.5*Inputs!$B$8^2)*$B$2+Inputs!$B$8*SQRT($B$2)*MC_Shocks!AN438)</f>
        <v>563.327989678519</v>
      </c>
      <c r="AQ441" s="0" t="n">
        <f aca="false">AP441*EXP((Inputs!$B$6-Inputs!$B$7-0.5*Inputs!$B$8^2)*$B$2+Inputs!$B$8*SQRT($B$2)*MC_Shocks!AO438)</f>
        <v>561.534977494788</v>
      </c>
      <c r="AR441" s="0" t="n">
        <f aca="false">AQ441*EXP((Inputs!$B$6-Inputs!$B$7-0.5*Inputs!$B$8^2)*$B$2+Inputs!$B$8*SQRT($B$2)*MC_Shocks!AP438)</f>
        <v>560.508857413359</v>
      </c>
      <c r="AS441" s="0" t="n">
        <f aca="false">AR441*EXP((Inputs!$B$6-Inputs!$B$7-0.5*Inputs!$B$8^2)*$B$2+Inputs!$B$8*SQRT($B$2)*MC_Shocks!AQ438)</f>
        <v>560.258503750326</v>
      </c>
      <c r="AT441" s="0" t="n">
        <f aca="false">AS441*EXP((Inputs!$B$6-Inputs!$B$7-0.5*Inputs!$B$8^2)*$B$2+Inputs!$B$8*SQRT($B$2)*MC_Shocks!AR438)</f>
        <v>556.687209507027</v>
      </c>
      <c r="AU441" s="0" t="n">
        <f aca="false">AT441*EXP((Inputs!$B$6-Inputs!$B$7-0.5*Inputs!$B$8^2)*$B$2+Inputs!$B$8*SQRT($B$2)*MC_Shocks!AS438)</f>
        <v>564.467519774857</v>
      </c>
      <c r="AV441" s="0" t="n">
        <f aca="false">AU441*EXP((Inputs!$B$6-Inputs!$B$7-0.5*Inputs!$B$8^2)*$B$2+Inputs!$B$8*SQRT($B$2)*MC_Shocks!AT438)</f>
        <v>564.13869892152</v>
      </c>
      <c r="AW441" s="0" t="n">
        <f aca="false">AV441*EXP((Inputs!$B$6-Inputs!$B$7-0.5*Inputs!$B$8^2)*$B$2+Inputs!$B$8*SQRT($B$2)*MC_Shocks!AU438)</f>
        <v>564.505510206996</v>
      </c>
      <c r="AX441" s="0" t="n">
        <f aca="false">AW441*EXP((Inputs!$B$6-Inputs!$B$7-0.5*Inputs!$B$8^2)*$B$2+Inputs!$B$8*SQRT($B$2)*MC_Shocks!AV438)</f>
        <v>561.319214344093</v>
      </c>
      <c r="AY441" s="0" t="n">
        <f aca="false">AX441*EXP((Inputs!$B$6-Inputs!$B$7-0.5*Inputs!$B$8^2)*$B$2+Inputs!$B$8*SQRT($B$2)*MC_Shocks!AW438)</f>
        <v>562.208687171983</v>
      </c>
      <c r="AZ441" s="0" t="n">
        <f aca="false">AY441*EXP((Inputs!$B$6-Inputs!$B$7-0.5*Inputs!$B$8^2)*$B$2+Inputs!$B$8*SQRT($B$2)*MC_Shocks!AX438)</f>
        <v>566.914034677165</v>
      </c>
      <c r="BA441" s="0" t="n">
        <f aca="false">AZ441*EXP((Inputs!$B$6-Inputs!$B$7-0.5*Inputs!$B$8^2)*$B$2+Inputs!$B$8*SQRT($B$2)*MC_Shocks!AY438)</f>
        <v>566.934452509642</v>
      </c>
      <c r="BB441" s="0" t="n">
        <f aca="false">BA441*EXP((Inputs!$B$6-Inputs!$B$7-0.5*Inputs!$B$8^2)*$B$2+Inputs!$B$8*SQRT($B$2)*MC_Shocks!AZ438)</f>
        <v>571.879412808041</v>
      </c>
      <c r="BC441" s="0" t="n">
        <f aca="false">BB441*EXP((Inputs!$B$6-Inputs!$B$7-0.5*Inputs!$B$8^2)*$B$2+Inputs!$B$8*SQRT($B$2)*MC_Shocks!BA438)</f>
        <v>580.735561841078</v>
      </c>
      <c r="BD441" s="0" t="n">
        <f aca="false">BC441*EXP((Inputs!$B$6-Inputs!$B$7-0.5*Inputs!$B$8^2)*$B$2+Inputs!$B$8*SQRT($B$2)*MC_Shocks!BB438)</f>
        <v>577.449852746143</v>
      </c>
      <c r="BE441" s="0" t="n">
        <f aca="false">BD441*EXP((Inputs!$B$6-Inputs!$B$7-0.5*Inputs!$B$8^2)*$B$2+Inputs!$B$8*SQRT($B$2)*MC_Shocks!BC438)</f>
        <v>574.857542776044</v>
      </c>
      <c r="BF441" s="0" t="n">
        <f aca="false">BE441*EXP((Inputs!$B$6-Inputs!$B$7-0.5*Inputs!$B$8^2)*$B$2+Inputs!$B$8*SQRT($B$2)*MC_Shocks!BD438)</f>
        <v>572.785426002031</v>
      </c>
      <c r="BG441" s="0" t="n">
        <f aca="false">BF441*EXP((Inputs!$B$6-Inputs!$B$7-0.5*Inputs!$B$8^2)*$B$2+Inputs!$B$8*SQRT($B$2)*MC_Shocks!BE438)</f>
        <v>566.949037805124</v>
      </c>
      <c r="BH441" s="0" t="n">
        <f aca="false">BG441*EXP((Inputs!$B$6-Inputs!$B$7-0.5*Inputs!$B$8^2)*$B$2+Inputs!$B$8*SQRT($B$2)*MC_Shocks!BF438)</f>
        <v>570.00174317562</v>
      </c>
      <c r="BI441" s="0" t="n">
        <f aca="false">BH441*EXP((Inputs!$B$6-Inputs!$B$7-0.5*Inputs!$B$8^2)*$B$2+Inputs!$B$8*SQRT($B$2)*MC_Shocks!BG438)</f>
        <v>576.564213965818</v>
      </c>
      <c r="BJ441" s="0" t="n">
        <f aca="false">BI441*EXP((Inputs!$B$6-Inputs!$B$7-0.5*Inputs!$B$8^2)*$B$2+Inputs!$B$8*SQRT($B$2)*MC_Shocks!BH438)</f>
        <v>576.93902822232</v>
      </c>
      <c r="BK441" s="0" t="n">
        <f aca="false">BJ441*EXP((Inputs!$B$6-Inputs!$B$7-0.5*Inputs!$B$8^2)*$B$2+Inputs!$B$8*SQRT($B$2)*MC_Shocks!BI438)</f>
        <v>578.586248051617</v>
      </c>
      <c r="BL441" s="0" t="n">
        <f aca="false">BK441*EXP((Inputs!$B$6-Inputs!$B$7-0.5*Inputs!$B$8^2)*$B$2+Inputs!$B$8*SQRT($B$2)*MC_Shocks!BJ438)</f>
        <v>582.520193274737</v>
      </c>
      <c r="BM441" s="0" t="n">
        <f aca="false">BL441*EXP((Inputs!$B$6-Inputs!$B$7-0.5*Inputs!$B$8^2)*$B$2+Inputs!$B$8*SQRT($B$2)*MC_Shocks!BK438)</f>
        <v>582.944287095009</v>
      </c>
      <c r="BN441" s="0" t="n">
        <f aca="false">AVERAGE(C441:BM441)</f>
        <v>570.119130534073</v>
      </c>
      <c r="BO441" s="0" t="n">
        <f aca="false">MAX(B441:BM441)</f>
        <v>584.21333304588</v>
      </c>
      <c r="BP441" s="0" t="n">
        <f aca="false">MAX(BM441-Inputs!$B$4,0)</f>
        <v>7.94428709500869</v>
      </c>
      <c r="BQ441" s="0" t="n">
        <f aca="false">MAX(Inputs!$B$4-BM441,0)</f>
        <v>0</v>
      </c>
      <c r="BR441" s="0" t="n">
        <f aca="false">MAX(BN441-Inputs!$B$4,0)</f>
        <v>0</v>
      </c>
      <c r="BS441" s="0" t="n">
        <f aca="false">IF(BO441&gt;=Inputs!$B$9,0,MAX(BM441-Inputs!$B$4,0))</f>
        <v>7.94428709500869</v>
      </c>
    </row>
    <row r="442" customFormat="false" ht="15" hidden="false" customHeight="false" outlineLevel="0" collapsed="false">
      <c r="A442" s="0" t="n">
        <v>438</v>
      </c>
      <c r="B442" s="0" t="n">
        <f aca="false">Inputs!$B$3</f>
        <v>574.788024902344</v>
      </c>
      <c r="C442" s="0" t="n">
        <f aca="false">B442*EXP((Inputs!$B$6-Inputs!$B$7-0.5*Inputs!$B$8^2)*$B$2+Inputs!$B$8*SQRT($B$2)*MC_Shocks!A439)</f>
        <v>577.638065315155</v>
      </c>
      <c r="D442" s="0" t="n">
        <f aca="false">C442*EXP((Inputs!$B$6-Inputs!$B$7-0.5*Inputs!$B$8^2)*$B$2+Inputs!$B$8*SQRT($B$2)*MC_Shocks!B439)</f>
        <v>586.168196976784</v>
      </c>
      <c r="E442" s="0" t="n">
        <f aca="false">D442*EXP((Inputs!$B$6-Inputs!$B$7-0.5*Inputs!$B$8^2)*$B$2+Inputs!$B$8*SQRT($B$2)*MC_Shocks!C439)</f>
        <v>588.278772912866</v>
      </c>
      <c r="F442" s="0" t="n">
        <f aca="false">E442*EXP((Inputs!$B$6-Inputs!$B$7-0.5*Inputs!$B$8^2)*$B$2+Inputs!$B$8*SQRT($B$2)*MC_Shocks!D439)</f>
        <v>593.661972023769</v>
      </c>
      <c r="G442" s="0" t="n">
        <f aca="false">F442*EXP((Inputs!$B$6-Inputs!$B$7-0.5*Inputs!$B$8^2)*$B$2+Inputs!$B$8*SQRT($B$2)*MC_Shocks!E439)</f>
        <v>592.627926444917</v>
      </c>
      <c r="H442" s="0" t="n">
        <f aca="false">G442*EXP((Inputs!$B$6-Inputs!$B$7-0.5*Inputs!$B$8^2)*$B$2+Inputs!$B$8*SQRT($B$2)*MC_Shocks!F439)</f>
        <v>595.776373954981</v>
      </c>
      <c r="I442" s="0" t="n">
        <f aca="false">H442*EXP((Inputs!$B$6-Inputs!$B$7-0.5*Inputs!$B$8^2)*$B$2+Inputs!$B$8*SQRT($B$2)*MC_Shocks!G439)</f>
        <v>590.601307865871</v>
      </c>
      <c r="J442" s="0" t="n">
        <f aca="false">I442*EXP((Inputs!$B$6-Inputs!$B$7-0.5*Inputs!$B$8^2)*$B$2+Inputs!$B$8*SQRT($B$2)*MC_Shocks!H439)</f>
        <v>583.189458095189</v>
      </c>
      <c r="K442" s="0" t="n">
        <f aca="false">J442*EXP((Inputs!$B$6-Inputs!$B$7-0.5*Inputs!$B$8^2)*$B$2+Inputs!$B$8*SQRT($B$2)*MC_Shocks!I439)</f>
        <v>580.10952757282</v>
      </c>
      <c r="L442" s="0" t="n">
        <f aca="false">K442*EXP((Inputs!$B$6-Inputs!$B$7-0.5*Inputs!$B$8^2)*$B$2+Inputs!$B$8*SQRT($B$2)*MC_Shocks!J439)</f>
        <v>587.346822435254</v>
      </c>
      <c r="M442" s="0" t="n">
        <f aca="false">L442*EXP((Inputs!$B$6-Inputs!$B$7-0.5*Inputs!$B$8^2)*$B$2+Inputs!$B$8*SQRT($B$2)*MC_Shocks!K439)</f>
        <v>580.429966727527</v>
      </c>
      <c r="N442" s="0" t="n">
        <f aca="false">M442*EXP((Inputs!$B$6-Inputs!$B$7-0.5*Inputs!$B$8^2)*$B$2+Inputs!$B$8*SQRT($B$2)*MC_Shocks!L439)</f>
        <v>573.273749075226</v>
      </c>
      <c r="O442" s="0" t="n">
        <f aca="false">N442*EXP((Inputs!$B$6-Inputs!$B$7-0.5*Inputs!$B$8^2)*$B$2+Inputs!$B$8*SQRT($B$2)*MC_Shocks!M439)</f>
        <v>573.24237083386</v>
      </c>
      <c r="P442" s="0" t="n">
        <f aca="false">O442*EXP((Inputs!$B$6-Inputs!$B$7-0.5*Inputs!$B$8^2)*$B$2+Inputs!$B$8*SQRT($B$2)*MC_Shocks!N439)</f>
        <v>567.31132047243</v>
      </c>
      <c r="Q442" s="0" t="n">
        <f aca="false">P442*EXP((Inputs!$B$6-Inputs!$B$7-0.5*Inputs!$B$8^2)*$B$2+Inputs!$B$8*SQRT($B$2)*MC_Shocks!O439)</f>
        <v>569.853302799464</v>
      </c>
      <c r="R442" s="0" t="n">
        <f aca="false">Q442*EXP((Inputs!$B$6-Inputs!$B$7-0.5*Inputs!$B$8^2)*$B$2+Inputs!$B$8*SQRT($B$2)*MC_Shocks!P439)</f>
        <v>578.407216885626</v>
      </c>
      <c r="S442" s="0" t="n">
        <f aca="false">R442*EXP((Inputs!$B$6-Inputs!$B$7-0.5*Inputs!$B$8^2)*$B$2+Inputs!$B$8*SQRT($B$2)*MC_Shocks!Q439)</f>
        <v>581.961202183874</v>
      </c>
      <c r="T442" s="0" t="n">
        <f aca="false">S442*EXP((Inputs!$B$6-Inputs!$B$7-0.5*Inputs!$B$8^2)*$B$2+Inputs!$B$8*SQRT($B$2)*MC_Shocks!R439)</f>
        <v>574.086242916134</v>
      </c>
      <c r="U442" s="0" t="n">
        <f aca="false">T442*EXP((Inputs!$B$6-Inputs!$B$7-0.5*Inputs!$B$8^2)*$B$2+Inputs!$B$8*SQRT($B$2)*MC_Shocks!S439)</f>
        <v>580.972045121786</v>
      </c>
      <c r="V442" s="0" t="n">
        <f aca="false">U442*EXP((Inputs!$B$6-Inputs!$B$7-0.5*Inputs!$B$8^2)*$B$2+Inputs!$B$8*SQRT($B$2)*MC_Shocks!T439)</f>
        <v>581.029056014334</v>
      </c>
      <c r="W442" s="0" t="n">
        <f aca="false">V442*EXP((Inputs!$B$6-Inputs!$B$7-0.5*Inputs!$B$8^2)*$B$2+Inputs!$B$8*SQRT($B$2)*MC_Shocks!U439)</f>
        <v>580.92649341816</v>
      </c>
      <c r="X442" s="0" t="n">
        <f aca="false">W442*EXP((Inputs!$B$6-Inputs!$B$7-0.5*Inputs!$B$8^2)*$B$2+Inputs!$B$8*SQRT($B$2)*MC_Shocks!V439)</f>
        <v>583.350358528756</v>
      </c>
      <c r="Y442" s="0" t="n">
        <f aca="false">X442*EXP((Inputs!$B$6-Inputs!$B$7-0.5*Inputs!$B$8^2)*$B$2+Inputs!$B$8*SQRT($B$2)*MC_Shocks!W439)</f>
        <v>585.461679164685</v>
      </c>
      <c r="Z442" s="0" t="n">
        <f aca="false">Y442*EXP((Inputs!$B$6-Inputs!$B$7-0.5*Inputs!$B$8^2)*$B$2+Inputs!$B$8*SQRT($B$2)*MC_Shocks!X439)</f>
        <v>585.181414425927</v>
      </c>
      <c r="AA442" s="0" t="n">
        <f aca="false">Z442*EXP((Inputs!$B$6-Inputs!$B$7-0.5*Inputs!$B$8^2)*$B$2+Inputs!$B$8*SQRT($B$2)*MC_Shocks!Y439)</f>
        <v>587.852372339937</v>
      </c>
      <c r="AB442" s="0" t="n">
        <f aca="false">AA442*EXP((Inputs!$B$6-Inputs!$B$7-0.5*Inputs!$B$8^2)*$B$2+Inputs!$B$8*SQRT($B$2)*MC_Shocks!Z439)</f>
        <v>594.577643846433</v>
      </c>
      <c r="AC442" s="0" t="n">
        <f aca="false">AB442*EXP((Inputs!$B$6-Inputs!$B$7-0.5*Inputs!$B$8^2)*$B$2+Inputs!$B$8*SQRT($B$2)*MC_Shocks!AA439)</f>
        <v>593.620246297884</v>
      </c>
      <c r="AD442" s="0" t="n">
        <f aca="false">AC442*EXP((Inputs!$B$6-Inputs!$B$7-0.5*Inputs!$B$8^2)*$B$2+Inputs!$B$8*SQRT($B$2)*MC_Shocks!AB439)</f>
        <v>588.642566510554</v>
      </c>
      <c r="AE442" s="0" t="n">
        <f aca="false">AD442*EXP((Inputs!$B$6-Inputs!$B$7-0.5*Inputs!$B$8^2)*$B$2+Inputs!$B$8*SQRT($B$2)*MC_Shocks!AC439)</f>
        <v>584.651062125288</v>
      </c>
      <c r="AF442" s="0" t="n">
        <f aca="false">AE442*EXP((Inputs!$B$6-Inputs!$B$7-0.5*Inputs!$B$8^2)*$B$2+Inputs!$B$8*SQRT($B$2)*MC_Shocks!AD439)</f>
        <v>588.474221412517</v>
      </c>
      <c r="AG442" s="0" t="n">
        <f aca="false">AF442*EXP((Inputs!$B$6-Inputs!$B$7-0.5*Inputs!$B$8^2)*$B$2+Inputs!$B$8*SQRT($B$2)*MC_Shocks!AE439)</f>
        <v>594.400534007575</v>
      </c>
      <c r="AH442" s="0" t="n">
        <f aca="false">AG442*EXP((Inputs!$B$6-Inputs!$B$7-0.5*Inputs!$B$8^2)*$B$2+Inputs!$B$8*SQRT($B$2)*MC_Shocks!AF439)</f>
        <v>595.798290424582</v>
      </c>
      <c r="AI442" s="0" t="n">
        <f aca="false">AH442*EXP((Inputs!$B$6-Inputs!$B$7-0.5*Inputs!$B$8^2)*$B$2+Inputs!$B$8*SQRT($B$2)*MC_Shocks!AG439)</f>
        <v>588.48960897018</v>
      </c>
      <c r="AJ442" s="0" t="n">
        <f aca="false">AI442*EXP((Inputs!$B$6-Inputs!$B$7-0.5*Inputs!$B$8^2)*$B$2+Inputs!$B$8*SQRT($B$2)*MC_Shocks!AH439)</f>
        <v>585.538591604627</v>
      </c>
      <c r="AK442" s="0" t="n">
        <f aca="false">AJ442*EXP((Inputs!$B$6-Inputs!$B$7-0.5*Inputs!$B$8^2)*$B$2+Inputs!$B$8*SQRT($B$2)*MC_Shocks!AI439)</f>
        <v>582.332678221635</v>
      </c>
      <c r="AL442" s="0" t="n">
        <f aca="false">AK442*EXP((Inputs!$B$6-Inputs!$B$7-0.5*Inputs!$B$8^2)*$B$2+Inputs!$B$8*SQRT($B$2)*MC_Shocks!AJ439)</f>
        <v>578.290896798411</v>
      </c>
      <c r="AM442" s="0" t="n">
        <f aca="false">AL442*EXP((Inputs!$B$6-Inputs!$B$7-0.5*Inputs!$B$8^2)*$B$2+Inputs!$B$8*SQRT($B$2)*MC_Shocks!AK439)</f>
        <v>576.418192966681</v>
      </c>
      <c r="AN442" s="0" t="n">
        <f aca="false">AM442*EXP((Inputs!$B$6-Inputs!$B$7-0.5*Inputs!$B$8^2)*$B$2+Inputs!$B$8*SQRT($B$2)*MC_Shocks!AL439)</f>
        <v>575.921272423294</v>
      </c>
      <c r="AO442" s="0" t="n">
        <f aca="false">AN442*EXP((Inputs!$B$6-Inputs!$B$7-0.5*Inputs!$B$8^2)*$B$2+Inputs!$B$8*SQRT($B$2)*MC_Shocks!AM439)</f>
        <v>572.957328998961</v>
      </c>
      <c r="AP442" s="0" t="n">
        <f aca="false">AO442*EXP((Inputs!$B$6-Inputs!$B$7-0.5*Inputs!$B$8^2)*$B$2+Inputs!$B$8*SQRT($B$2)*MC_Shocks!AN439)</f>
        <v>575.499458126004</v>
      </c>
      <c r="AQ442" s="0" t="n">
        <f aca="false">AP442*EXP((Inputs!$B$6-Inputs!$B$7-0.5*Inputs!$B$8^2)*$B$2+Inputs!$B$8*SQRT($B$2)*MC_Shocks!AO439)</f>
        <v>582.048335042843</v>
      </c>
      <c r="AR442" s="0" t="n">
        <f aca="false">AQ442*EXP((Inputs!$B$6-Inputs!$B$7-0.5*Inputs!$B$8^2)*$B$2+Inputs!$B$8*SQRT($B$2)*MC_Shocks!AP439)</f>
        <v>578.774140182376</v>
      </c>
      <c r="AS442" s="0" t="n">
        <f aca="false">AR442*EXP((Inputs!$B$6-Inputs!$B$7-0.5*Inputs!$B$8^2)*$B$2+Inputs!$B$8*SQRT($B$2)*MC_Shocks!AQ439)</f>
        <v>573.173071176704</v>
      </c>
      <c r="AT442" s="0" t="n">
        <f aca="false">AS442*EXP((Inputs!$B$6-Inputs!$B$7-0.5*Inputs!$B$8^2)*$B$2+Inputs!$B$8*SQRT($B$2)*MC_Shocks!AR439)</f>
        <v>578.334796167275</v>
      </c>
      <c r="AU442" s="0" t="n">
        <f aca="false">AT442*EXP((Inputs!$B$6-Inputs!$B$7-0.5*Inputs!$B$8^2)*$B$2+Inputs!$B$8*SQRT($B$2)*MC_Shocks!AS439)</f>
        <v>574.630364520332</v>
      </c>
      <c r="AV442" s="0" t="n">
        <f aca="false">AU442*EXP((Inputs!$B$6-Inputs!$B$7-0.5*Inputs!$B$8^2)*$B$2+Inputs!$B$8*SQRT($B$2)*MC_Shocks!AT439)</f>
        <v>567.072901005681</v>
      </c>
      <c r="AW442" s="0" t="n">
        <f aca="false">AV442*EXP((Inputs!$B$6-Inputs!$B$7-0.5*Inputs!$B$8^2)*$B$2+Inputs!$B$8*SQRT($B$2)*MC_Shocks!AU439)</f>
        <v>567.136499952826</v>
      </c>
      <c r="AX442" s="0" t="n">
        <f aca="false">AW442*EXP((Inputs!$B$6-Inputs!$B$7-0.5*Inputs!$B$8^2)*$B$2+Inputs!$B$8*SQRT($B$2)*MC_Shocks!AV439)</f>
        <v>570.882564735592</v>
      </c>
      <c r="AY442" s="0" t="n">
        <f aca="false">AX442*EXP((Inputs!$B$6-Inputs!$B$7-0.5*Inputs!$B$8^2)*$B$2+Inputs!$B$8*SQRT($B$2)*MC_Shocks!AW439)</f>
        <v>570.379510927155</v>
      </c>
      <c r="AZ442" s="0" t="n">
        <f aca="false">AY442*EXP((Inputs!$B$6-Inputs!$B$7-0.5*Inputs!$B$8^2)*$B$2+Inputs!$B$8*SQRT($B$2)*MC_Shocks!AX439)</f>
        <v>572.930054383398</v>
      </c>
      <c r="BA442" s="0" t="n">
        <f aca="false">AZ442*EXP((Inputs!$B$6-Inputs!$B$7-0.5*Inputs!$B$8^2)*$B$2+Inputs!$B$8*SQRT($B$2)*MC_Shocks!AY439)</f>
        <v>575.79429129411</v>
      </c>
      <c r="BB442" s="0" t="n">
        <f aca="false">BA442*EXP((Inputs!$B$6-Inputs!$B$7-0.5*Inputs!$B$8^2)*$B$2+Inputs!$B$8*SQRT($B$2)*MC_Shocks!AZ439)</f>
        <v>573.873138686449</v>
      </c>
      <c r="BC442" s="0" t="n">
        <f aca="false">BB442*EXP((Inputs!$B$6-Inputs!$B$7-0.5*Inputs!$B$8^2)*$B$2+Inputs!$B$8*SQRT($B$2)*MC_Shocks!BA439)</f>
        <v>581.275606553395</v>
      </c>
      <c r="BD442" s="0" t="n">
        <f aca="false">BC442*EXP((Inputs!$B$6-Inputs!$B$7-0.5*Inputs!$B$8^2)*$B$2+Inputs!$B$8*SQRT($B$2)*MC_Shocks!BB439)</f>
        <v>588.027649489218</v>
      </c>
      <c r="BE442" s="0" t="n">
        <f aca="false">BD442*EXP((Inputs!$B$6-Inputs!$B$7-0.5*Inputs!$B$8^2)*$B$2+Inputs!$B$8*SQRT($B$2)*MC_Shocks!BC439)</f>
        <v>587.993129701042</v>
      </c>
      <c r="BF442" s="0" t="n">
        <f aca="false">BE442*EXP((Inputs!$B$6-Inputs!$B$7-0.5*Inputs!$B$8^2)*$B$2+Inputs!$B$8*SQRT($B$2)*MC_Shocks!BD439)</f>
        <v>588.152674163318</v>
      </c>
      <c r="BG442" s="0" t="n">
        <f aca="false">BF442*EXP((Inputs!$B$6-Inputs!$B$7-0.5*Inputs!$B$8^2)*$B$2+Inputs!$B$8*SQRT($B$2)*MC_Shocks!BE439)</f>
        <v>586.607232969832</v>
      </c>
      <c r="BH442" s="0" t="n">
        <f aca="false">BG442*EXP((Inputs!$B$6-Inputs!$B$7-0.5*Inputs!$B$8^2)*$B$2+Inputs!$B$8*SQRT($B$2)*MC_Shocks!BF439)</f>
        <v>577.999916768219</v>
      </c>
      <c r="BI442" s="0" t="n">
        <f aca="false">BH442*EXP((Inputs!$B$6-Inputs!$B$7-0.5*Inputs!$B$8^2)*$B$2+Inputs!$B$8*SQRT($B$2)*MC_Shocks!BG439)</f>
        <v>577.575371106493</v>
      </c>
      <c r="BJ442" s="0" t="n">
        <f aca="false">BI442*EXP((Inputs!$B$6-Inputs!$B$7-0.5*Inputs!$B$8^2)*$B$2+Inputs!$B$8*SQRT($B$2)*MC_Shocks!BH439)</f>
        <v>574.89533492186</v>
      </c>
      <c r="BK442" s="0" t="n">
        <f aca="false">BJ442*EXP((Inputs!$B$6-Inputs!$B$7-0.5*Inputs!$B$8^2)*$B$2+Inputs!$B$8*SQRT($B$2)*MC_Shocks!BI439)</f>
        <v>579.416284323902</v>
      </c>
      <c r="BL442" s="0" t="n">
        <f aca="false">BK442*EXP((Inputs!$B$6-Inputs!$B$7-0.5*Inputs!$B$8^2)*$B$2+Inputs!$B$8*SQRT($B$2)*MC_Shocks!BJ439)</f>
        <v>575.951524690412</v>
      </c>
      <c r="BM442" s="0" t="n">
        <f aca="false">BL442*EXP((Inputs!$B$6-Inputs!$B$7-0.5*Inputs!$B$8^2)*$B$2+Inputs!$B$8*SQRT($B$2)*MC_Shocks!BK439)</f>
        <v>578.416191780245</v>
      </c>
      <c r="BN442" s="0" t="n">
        <f aca="false">AVERAGE(C442:BM442)</f>
        <v>581.201434790201</v>
      </c>
      <c r="BO442" s="0" t="n">
        <f aca="false">MAX(B442:BM442)</f>
        <v>595.798290424582</v>
      </c>
      <c r="BP442" s="0" t="n">
        <f aca="false">MAX(BM442-Inputs!$B$4,0)</f>
        <v>3.4161917802445</v>
      </c>
      <c r="BQ442" s="0" t="n">
        <f aca="false">MAX(Inputs!$B$4-BM442,0)</f>
        <v>0</v>
      </c>
      <c r="BR442" s="0" t="n">
        <f aca="false">MAX(BN442-Inputs!$B$4,0)</f>
        <v>6.20143479020055</v>
      </c>
      <c r="BS442" s="0" t="n">
        <f aca="false">IF(BO442&gt;=Inputs!$B$9,0,MAX(BM442-Inputs!$B$4,0))</f>
        <v>3.4161917802445</v>
      </c>
    </row>
    <row r="443" customFormat="false" ht="15" hidden="false" customHeight="false" outlineLevel="0" collapsed="false">
      <c r="A443" s="0" t="n">
        <v>439</v>
      </c>
      <c r="B443" s="0" t="n">
        <f aca="false">Inputs!$B$3</f>
        <v>574.788024902344</v>
      </c>
      <c r="C443" s="0" t="n">
        <f aca="false">B443*EXP((Inputs!$B$6-Inputs!$B$7-0.5*Inputs!$B$8^2)*$B$2+Inputs!$B$8*SQRT($B$2)*MC_Shocks!A440)</f>
        <v>574.516644789288</v>
      </c>
      <c r="D443" s="0" t="n">
        <f aca="false">C443*EXP((Inputs!$B$6-Inputs!$B$7-0.5*Inputs!$B$8^2)*$B$2+Inputs!$B$8*SQRT($B$2)*MC_Shocks!B440)</f>
        <v>575.067191718942</v>
      </c>
      <c r="E443" s="0" t="n">
        <f aca="false">D443*EXP((Inputs!$B$6-Inputs!$B$7-0.5*Inputs!$B$8^2)*$B$2+Inputs!$B$8*SQRT($B$2)*MC_Shocks!C440)</f>
        <v>570.427838166875</v>
      </c>
      <c r="F443" s="0" t="n">
        <f aca="false">E443*EXP((Inputs!$B$6-Inputs!$B$7-0.5*Inputs!$B$8^2)*$B$2+Inputs!$B$8*SQRT($B$2)*MC_Shocks!D440)</f>
        <v>576.441000232136</v>
      </c>
      <c r="G443" s="0" t="n">
        <f aca="false">F443*EXP((Inputs!$B$6-Inputs!$B$7-0.5*Inputs!$B$8^2)*$B$2+Inputs!$B$8*SQRT($B$2)*MC_Shocks!E440)</f>
        <v>587.032487852685</v>
      </c>
      <c r="H443" s="0" t="n">
        <f aca="false">G443*EXP((Inputs!$B$6-Inputs!$B$7-0.5*Inputs!$B$8^2)*$B$2+Inputs!$B$8*SQRT($B$2)*MC_Shocks!F440)</f>
        <v>588.082735625103</v>
      </c>
      <c r="I443" s="0" t="n">
        <f aca="false">H443*EXP((Inputs!$B$6-Inputs!$B$7-0.5*Inputs!$B$8^2)*$B$2+Inputs!$B$8*SQRT($B$2)*MC_Shocks!G440)</f>
        <v>585.956252516879</v>
      </c>
      <c r="J443" s="0" t="n">
        <f aca="false">I443*EXP((Inputs!$B$6-Inputs!$B$7-0.5*Inputs!$B$8^2)*$B$2+Inputs!$B$8*SQRT($B$2)*MC_Shocks!H440)</f>
        <v>585.30408352589</v>
      </c>
      <c r="K443" s="0" t="n">
        <f aca="false">J443*EXP((Inputs!$B$6-Inputs!$B$7-0.5*Inputs!$B$8^2)*$B$2+Inputs!$B$8*SQRT($B$2)*MC_Shocks!I440)</f>
        <v>579.665267918045</v>
      </c>
      <c r="L443" s="0" t="n">
        <f aca="false">K443*EXP((Inputs!$B$6-Inputs!$B$7-0.5*Inputs!$B$8^2)*$B$2+Inputs!$B$8*SQRT($B$2)*MC_Shocks!J440)</f>
        <v>577.7120031311</v>
      </c>
      <c r="M443" s="0" t="n">
        <f aca="false">L443*EXP((Inputs!$B$6-Inputs!$B$7-0.5*Inputs!$B$8^2)*$B$2+Inputs!$B$8*SQRT($B$2)*MC_Shocks!K440)</f>
        <v>580.356630383046</v>
      </c>
      <c r="N443" s="0" t="n">
        <f aca="false">M443*EXP((Inputs!$B$6-Inputs!$B$7-0.5*Inputs!$B$8^2)*$B$2+Inputs!$B$8*SQRT($B$2)*MC_Shocks!L440)</f>
        <v>591.217866321594</v>
      </c>
      <c r="O443" s="0" t="n">
        <f aca="false">N443*EXP((Inputs!$B$6-Inputs!$B$7-0.5*Inputs!$B$8^2)*$B$2+Inputs!$B$8*SQRT($B$2)*MC_Shocks!M440)</f>
        <v>592.387810683493</v>
      </c>
      <c r="P443" s="0" t="n">
        <f aca="false">O443*EXP((Inputs!$B$6-Inputs!$B$7-0.5*Inputs!$B$8^2)*$B$2+Inputs!$B$8*SQRT($B$2)*MC_Shocks!N440)</f>
        <v>587.632101925672</v>
      </c>
      <c r="Q443" s="0" t="n">
        <f aca="false">P443*EXP((Inputs!$B$6-Inputs!$B$7-0.5*Inputs!$B$8^2)*$B$2+Inputs!$B$8*SQRT($B$2)*MC_Shocks!O440)</f>
        <v>589.518146613115</v>
      </c>
      <c r="R443" s="0" t="n">
        <f aca="false">Q443*EXP((Inputs!$B$6-Inputs!$B$7-0.5*Inputs!$B$8^2)*$B$2+Inputs!$B$8*SQRT($B$2)*MC_Shocks!P440)</f>
        <v>589.441316282628</v>
      </c>
      <c r="S443" s="0" t="n">
        <f aca="false">R443*EXP((Inputs!$B$6-Inputs!$B$7-0.5*Inputs!$B$8^2)*$B$2+Inputs!$B$8*SQRT($B$2)*MC_Shocks!Q440)</f>
        <v>587.529736461443</v>
      </c>
      <c r="T443" s="0" t="n">
        <f aca="false">S443*EXP((Inputs!$B$6-Inputs!$B$7-0.5*Inputs!$B$8^2)*$B$2+Inputs!$B$8*SQRT($B$2)*MC_Shocks!R440)</f>
        <v>592.336841739658</v>
      </c>
      <c r="U443" s="0" t="n">
        <f aca="false">T443*EXP((Inputs!$B$6-Inputs!$B$7-0.5*Inputs!$B$8^2)*$B$2+Inputs!$B$8*SQRT($B$2)*MC_Shocks!S440)</f>
        <v>589.471094095423</v>
      </c>
      <c r="V443" s="0" t="n">
        <f aca="false">U443*EXP((Inputs!$B$6-Inputs!$B$7-0.5*Inputs!$B$8^2)*$B$2+Inputs!$B$8*SQRT($B$2)*MC_Shocks!T440)</f>
        <v>581.919887897622</v>
      </c>
      <c r="W443" s="0" t="n">
        <f aca="false">V443*EXP((Inputs!$B$6-Inputs!$B$7-0.5*Inputs!$B$8^2)*$B$2+Inputs!$B$8*SQRT($B$2)*MC_Shocks!U440)</f>
        <v>582.773170585443</v>
      </c>
      <c r="X443" s="0" t="n">
        <f aca="false">W443*EXP((Inputs!$B$6-Inputs!$B$7-0.5*Inputs!$B$8^2)*$B$2+Inputs!$B$8*SQRT($B$2)*MC_Shocks!V440)</f>
        <v>588.07188251918</v>
      </c>
      <c r="Y443" s="0" t="n">
        <f aca="false">X443*EXP((Inputs!$B$6-Inputs!$B$7-0.5*Inputs!$B$8^2)*$B$2+Inputs!$B$8*SQRT($B$2)*MC_Shocks!W440)</f>
        <v>588.438171891327</v>
      </c>
      <c r="Z443" s="0" t="n">
        <f aca="false">Y443*EXP((Inputs!$B$6-Inputs!$B$7-0.5*Inputs!$B$8^2)*$B$2+Inputs!$B$8*SQRT($B$2)*MC_Shocks!X440)</f>
        <v>598.97037575856</v>
      </c>
      <c r="AA443" s="0" t="n">
        <f aca="false">Z443*EXP((Inputs!$B$6-Inputs!$B$7-0.5*Inputs!$B$8^2)*$B$2+Inputs!$B$8*SQRT($B$2)*MC_Shocks!Y440)</f>
        <v>597.428031989555</v>
      </c>
      <c r="AB443" s="0" t="n">
        <f aca="false">AA443*EXP((Inputs!$B$6-Inputs!$B$7-0.5*Inputs!$B$8^2)*$B$2+Inputs!$B$8*SQRT($B$2)*MC_Shocks!Z440)</f>
        <v>595.344530441179</v>
      </c>
      <c r="AC443" s="0" t="n">
        <f aca="false">AB443*EXP((Inputs!$B$6-Inputs!$B$7-0.5*Inputs!$B$8^2)*$B$2+Inputs!$B$8*SQRT($B$2)*MC_Shocks!AA440)</f>
        <v>587.538544250843</v>
      </c>
      <c r="AD443" s="0" t="n">
        <f aca="false">AC443*EXP((Inputs!$B$6-Inputs!$B$7-0.5*Inputs!$B$8^2)*$B$2+Inputs!$B$8*SQRT($B$2)*MC_Shocks!AB440)</f>
        <v>588.498943783028</v>
      </c>
      <c r="AE443" s="0" t="n">
        <f aca="false">AD443*EXP((Inputs!$B$6-Inputs!$B$7-0.5*Inputs!$B$8^2)*$B$2+Inputs!$B$8*SQRT($B$2)*MC_Shocks!AC440)</f>
        <v>586.650335291032</v>
      </c>
      <c r="AF443" s="0" t="n">
        <f aca="false">AE443*EXP((Inputs!$B$6-Inputs!$B$7-0.5*Inputs!$B$8^2)*$B$2+Inputs!$B$8*SQRT($B$2)*MC_Shocks!AD440)</f>
        <v>590.728106007339</v>
      </c>
      <c r="AG443" s="0" t="n">
        <f aca="false">AF443*EXP((Inputs!$B$6-Inputs!$B$7-0.5*Inputs!$B$8^2)*$B$2+Inputs!$B$8*SQRT($B$2)*MC_Shocks!AE440)</f>
        <v>592.456649057899</v>
      </c>
      <c r="AH443" s="0" t="n">
        <f aca="false">AG443*EXP((Inputs!$B$6-Inputs!$B$7-0.5*Inputs!$B$8^2)*$B$2+Inputs!$B$8*SQRT($B$2)*MC_Shocks!AF440)</f>
        <v>599.725030971719</v>
      </c>
      <c r="AI443" s="0" t="n">
        <f aca="false">AH443*EXP((Inputs!$B$6-Inputs!$B$7-0.5*Inputs!$B$8^2)*$B$2+Inputs!$B$8*SQRT($B$2)*MC_Shocks!AG440)</f>
        <v>600.709138388887</v>
      </c>
      <c r="AJ443" s="0" t="n">
        <f aca="false">AI443*EXP((Inputs!$B$6-Inputs!$B$7-0.5*Inputs!$B$8^2)*$B$2+Inputs!$B$8*SQRT($B$2)*MC_Shocks!AH440)</f>
        <v>602.222626229477</v>
      </c>
      <c r="AK443" s="0" t="n">
        <f aca="false">AJ443*EXP((Inputs!$B$6-Inputs!$B$7-0.5*Inputs!$B$8^2)*$B$2+Inputs!$B$8*SQRT($B$2)*MC_Shocks!AI440)</f>
        <v>600.851596007897</v>
      </c>
      <c r="AL443" s="0" t="n">
        <f aca="false">AK443*EXP((Inputs!$B$6-Inputs!$B$7-0.5*Inputs!$B$8^2)*$B$2+Inputs!$B$8*SQRT($B$2)*MC_Shocks!AJ440)</f>
        <v>603.888315690039</v>
      </c>
      <c r="AM443" s="0" t="n">
        <f aca="false">AL443*EXP((Inputs!$B$6-Inputs!$B$7-0.5*Inputs!$B$8^2)*$B$2+Inputs!$B$8*SQRT($B$2)*MC_Shocks!AK440)</f>
        <v>603.546099987641</v>
      </c>
      <c r="AN443" s="0" t="n">
        <f aca="false">AM443*EXP((Inputs!$B$6-Inputs!$B$7-0.5*Inputs!$B$8^2)*$B$2+Inputs!$B$8*SQRT($B$2)*MC_Shocks!AL440)</f>
        <v>605.201490072332</v>
      </c>
      <c r="AO443" s="0" t="n">
        <f aca="false">AN443*EXP((Inputs!$B$6-Inputs!$B$7-0.5*Inputs!$B$8^2)*$B$2+Inputs!$B$8*SQRT($B$2)*MC_Shocks!AM440)</f>
        <v>606.852366660624</v>
      </c>
      <c r="AP443" s="0" t="n">
        <f aca="false">AO443*EXP((Inputs!$B$6-Inputs!$B$7-0.5*Inputs!$B$8^2)*$B$2+Inputs!$B$8*SQRT($B$2)*MC_Shocks!AN440)</f>
        <v>606.522823989196</v>
      </c>
      <c r="AQ443" s="0" t="n">
        <f aca="false">AP443*EXP((Inputs!$B$6-Inputs!$B$7-0.5*Inputs!$B$8^2)*$B$2+Inputs!$B$8*SQRT($B$2)*MC_Shocks!AO440)</f>
        <v>606.385074522245</v>
      </c>
      <c r="AR443" s="0" t="n">
        <f aca="false">AQ443*EXP((Inputs!$B$6-Inputs!$B$7-0.5*Inputs!$B$8^2)*$B$2+Inputs!$B$8*SQRT($B$2)*MC_Shocks!AP440)</f>
        <v>602.791390740658</v>
      </c>
      <c r="AS443" s="0" t="n">
        <f aca="false">AR443*EXP((Inputs!$B$6-Inputs!$B$7-0.5*Inputs!$B$8^2)*$B$2+Inputs!$B$8*SQRT($B$2)*MC_Shocks!AQ440)</f>
        <v>603.425489365927</v>
      </c>
      <c r="AT443" s="0" t="n">
        <f aca="false">AS443*EXP((Inputs!$B$6-Inputs!$B$7-0.5*Inputs!$B$8^2)*$B$2+Inputs!$B$8*SQRT($B$2)*MC_Shocks!AR440)</f>
        <v>605.159780565685</v>
      </c>
      <c r="AU443" s="0" t="n">
        <f aca="false">AT443*EXP((Inputs!$B$6-Inputs!$B$7-0.5*Inputs!$B$8^2)*$B$2+Inputs!$B$8*SQRT($B$2)*MC_Shocks!AS440)</f>
        <v>606.085575256313</v>
      </c>
      <c r="AV443" s="0" t="n">
        <f aca="false">AU443*EXP((Inputs!$B$6-Inputs!$B$7-0.5*Inputs!$B$8^2)*$B$2+Inputs!$B$8*SQRT($B$2)*MC_Shocks!AT440)</f>
        <v>609.588975660911</v>
      </c>
      <c r="AW443" s="0" t="n">
        <f aca="false">AV443*EXP((Inputs!$B$6-Inputs!$B$7-0.5*Inputs!$B$8^2)*$B$2+Inputs!$B$8*SQRT($B$2)*MC_Shocks!AU440)</f>
        <v>611.389605422713</v>
      </c>
      <c r="AX443" s="0" t="n">
        <f aca="false">AW443*EXP((Inputs!$B$6-Inputs!$B$7-0.5*Inputs!$B$8^2)*$B$2+Inputs!$B$8*SQRT($B$2)*MC_Shocks!AV440)</f>
        <v>601.673917299567</v>
      </c>
      <c r="AY443" s="0" t="n">
        <f aca="false">AX443*EXP((Inputs!$B$6-Inputs!$B$7-0.5*Inputs!$B$8^2)*$B$2+Inputs!$B$8*SQRT($B$2)*MC_Shocks!AW440)</f>
        <v>606.103161847121</v>
      </c>
      <c r="AZ443" s="0" t="n">
        <f aca="false">AY443*EXP((Inputs!$B$6-Inputs!$B$7-0.5*Inputs!$B$8^2)*$B$2+Inputs!$B$8*SQRT($B$2)*MC_Shocks!AX440)</f>
        <v>607.501778748753</v>
      </c>
      <c r="BA443" s="0" t="n">
        <f aca="false">AZ443*EXP((Inputs!$B$6-Inputs!$B$7-0.5*Inputs!$B$8^2)*$B$2+Inputs!$B$8*SQRT($B$2)*MC_Shocks!AY440)</f>
        <v>609.429554668047</v>
      </c>
      <c r="BB443" s="0" t="n">
        <f aca="false">BA443*EXP((Inputs!$B$6-Inputs!$B$7-0.5*Inputs!$B$8^2)*$B$2+Inputs!$B$8*SQRT($B$2)*MC_Shocks!AZ440)</f>
        <v>610.683299779623</v>
      </c>
      <c r="BC443" s="0" t="n">
        <f aca="false">BB443*EXP((Inputs!$B$6-Inputs!$B$7-0.5*Inputs!$B$8^2)*$B$2+Inputs!$B$8*SQRT($B$2)*MC_Shocks!BA440)</f>
        <v>612.347866323208</v>
      </c>
      <c r="BD443" s="0" t="n">
        <f aca="false">BC443*EXP((Inputs!$B$6-Inputs!$B$7-0.5*Inputs!$B$8^2)*$B$2+Inputs!$B$8*SQRT($B$2)*MC_Shocks!BB440)</f>
        <v>611.05053042735</v>
      </c>
      <c r="BE443" s="0" t="n">
        <f aca="false">BD443*EXP((Inputs!$B$6-Inputs!$B$7-0.5*Inputs!$B$8^2)*$B$2+Inputs!$B$8*SQRT($B$2)*MC_Shocks!BC440)</f>
        <v>619.455419868399</v>
      </c>
      <c r="BF443" s="0" t="n">
        <f aca="false">BE443*EXP((Inputs!$B$6-Inputs!$B$7-0.5*Inputs!$B$8^2)*$B$2+Inputs!$B$8*SQRT($B$2)*MC_Shocks!BD440)</f>
        <v>614.437505391571</v>
      </c>
      <c r="BG443" s="0" t="n">
        <f aca="false">BF443*EXP((Inputs!$B$6-Inputs!$B$7-0.5*Inputs!$B$8^2)*$B$2+Inputs!$B$8*SQRT($B$2)*MC_Shocks!BE440)</f>
        <v>611.419496324813</v>
      </c>
      <c r="BH443" s="0" t="n">
        <f aca="false">BG443*EXP((Inputs!$B$6-Inputs!$B$7-0.5*Inputs!$B$8^2)*$B$2+Inputs!$B$8*SQRT($B$2)*MC_Shocks!BF440)</f>
        <v>617.535944462223</v>
      </c>
      <c r="BI443" s="0" t="n">
        <f aca="false">BH443*EXP((Inputs!$B$6-Inputs!$B$7-0.5*Inputs!$B$8^2)*$B$2+Inputs!$B$8*SQRT($B$2)*MC_Shocks!BG440)</f>
        <v>628.811862130553</v>
      </c>
      <c r="BJ443" s="0" t="n">
        <f aca="false">BI443*EXP((Inputs!$B$6-Inputs!$B$7-0.5*Inputs!$B$8^2)*$B$2+Inputs!$B$8*SQRT($B$2)*MC_Shocks!BH440)</f>
        <v>633.764547055259</v>
      </c>
      <c r="BK443" s="0" t="n">
        <f aca="false">BJ443*EXP((Inputs!$B$6-Inputs!$B$7-0.5*Inputs!$B$8^2)*$B$2+Inputs!$B$8*SQRT($B$2)*MC_Shocks!BI440)</f>
        <v>635.045658756333</v>
      </c>
      <c r="BL443" s="0" t="n">
        <f aca="false">BK443*EXP((Inputs!$B$6-Inputs!$B$7-0.5*Inputs!$B$8^2)*$B$2+Inputs!$B$8*SQRT($B$2)*MC_Shocks!BJ440)</f>
        <v>622.237512424787</v>
      </c>
      <c r="BM443" s="0" t="n">
        <f aca="false">BL443*EXP((Inputs!$B$6-Inputs!$B$7-0.5*Inputs!$B$8^2)*$B$2+Inputs!$B$8*SQRT($B$2)*MC_Shocks!BK440)</f>
        <v>619.62010974933</v>
      </c>
      <c r="BN443" s="0" t="n">
        <f aca="false">AVERAGE(C443:BM443)</f>
        <v>598.640940067385</v>
      </c>
      <c r="BO443" s="0" t="n">
        <f aca="false">MAX(B443:BM443)</f>
        <v>635.045658756333</v>
      </c>
      <c r="BP443" s="0" t="n">
        <f aca="false">MAX(BM443-Inputs!$B$4,0)</f>
        <v>44.6201097493295</v>
      </c>
      <c r="BQ443" s="0" t="n">
        <f aca="false">MAX(Inputs!$B$4-BM443,0)</f>
        <v>0</v>
      </c>
      <c r="BR443" s="0" t="n">
        <f aca="false">MAX(BN443-Inputs!$B$4,0)</f>
        <v>23.6409400673845</v>
      </c>
      <c r="BS443" s="0" t="n">
        <f aca="false">IF(BO443&gt;=Inputs!$B$9,0,MAX(BM443-Inputs!$B$4,0))</f>
        <v>0</v>
      </c>
    </row>
    <row r="444" customFormat="false" ht="15" hidden="false" customHeight="false" outlineLevel="0" collapsed="false">
      <c r="A444" s="0" t="n">
        <v>440</v>
      </c>
      <c r="B444" s="0" t="n">
        <f aca="false">Inputs!$B$3</f>
        <v>574.788024902344</v>
      </c>
      <c r="C444" s="0" t="n">
        <f aca="false">B444*EXP((Inputs!$B$6-Inputs!$B$7-0.5*Inputs!$B$8^2)*$B$2+Inputs!$B$8*SQRT($B$2)*MC_Shocks!A441)</f>
        <v>583.144601933744</v>
      </c>
      <c r="D444" s="0" t="n">
        <f aca="false">C444*EXP((Inputs!$B$6-Inputs!$B$7-0.5*Inputs!$B$8^2)*$B$2+Inputs!$B$8*SQRT($B$2)*MC_Shocks!B441)</f>
        <v>586.39904634502</v>
      </c>
      <c r="E444" s="0" t="n">
        <f aca="false">D444*EXP((Inputs!$B$6-Inputs!$B$7-0.5*Inputs!$B$8^2)*$B$2+Inputs!$B$8*SQRT($B$2)*MC_Shocks!C441)</f>
        <v>586.701976154612</v>
      </c>
      <c r="F444" s="0" t="n">
        <f aca="false">E444*EXP((Inputs!$B$6-Inputs!$B$7-0.5*Inputs!$B$8^2)*$B$2+Inputs!$B$8*SQRT($B$2)*MC_Shocks!D441)</f>
        <v>585.577681751795</v>
      </c>
      <c r="G444" s="0" t="n">
        <f aca="false">F444*EXP((Inputs!$B$6-Inputs!$B$7-0.5*Inputs!$B$8^2)*$B$2+Inputs!$B$8*SQRT($B$2)*MC_Shocks!E441)</f>
        <v>591.772949035815</v>
      </c>
      <c r="H444" s="0" t="n">
        <f aca="false">G444*EXP((Inputs!$B$6-Inputs!$B$7-0.5*Inputs!$B$8^2)*$B$2+Inputs!$B$8*SQRT($B$2)*MC_Shocks!F441)</f>
        <v>592.462884711384</v>
      </c>
      <c r="I444" s="0" t="n">
        <f aca="false">H444*EXP((Inputs!$B$6-Inputs!$B$7-0.5*Inputs!$B$8^2)*$B$2+Inputs!$B$8*SQRT($B$2)*MC_Shocks!G441)</f>
        <v>595.901604433047</v>
      </c>
      <c r="J444" s="0" t="n">
        <f aca="false">I444*EXP((Inputs!$B$6-Inputs!$B$7-0.5*Inputs!$B$8^2)*$B$2+Inputs!$B$8*SQRT($B$2)*MC_Shocks!H441)</f>
        <v>601.198980154892</v>
      </c>
      <c r="K444" s="0" t="n">
        <f aca="false">J444*EXP((Inputs!$B$6-Inputs!$B$7-0.5*Inputs!$B$8^2)*$B$2+Inputs!$B$8*SQRT($B$2)*MC_Shocks!I441)</f>
        <v>600.01876342847</v>
      </c>
      <c r="L444" s="0" t="n">
        <f aca="false">K444*EXP((Inputs!$B$6-Inputs!$B$7-0.5*Inputs!$B$8^2)*$B$2+Inputs!$B$8*SQRT($B$2)*MC_Shocks!J441)</f>
        <v>596.402704389201</v>
      </c>
      <c r="M444" s="0" t="n">
        <f aca="false">L444*EXP((Inputs!$B$6-Inputs!$B$7-0.5*Inputs!$B$8^2)*$B$2+Inputs!$B$8*SQRT($B$2)*MC_Shocks!K441)</f>
        <v>592.492667547259</v>
      </c>
      <c r="N444" s="0" t="n">
        <f aca="false">M444*EXP((Inputs!$B$6-Inputs!$B$7-0.5*Inputs!$B$8^2)*$B$2+Inputs!$B$8*SQRT($B$2)*MC_Shocks!L441)</f>
        <v>589.854703129598</v>
      </c>
      <c r="O444" s="0" t="n">
        <f aca="false">N444*EXP((Inputs!$B$6-Inputs!$B$7-0.5*Inputs!$B$8^2)*$B$2+Inputs!$B$8*SQRT($B$2)*MC_Shocks!M441)</f>
        <v>592.242501253835</v>
      </c>
      <c r="P444" s="0" t="n">
        <f aca="false">O444*EXP((Inputs!$B$6-Inputs!$B$7-0.5*Inputs!$B$8^2)*$B$2+Inputs!$B$8*SQRT($B$2)*MC_Shocks!N441)</f>
        <v>588.950426069575</v>
      </c>
      <c r="Q444" s="0" t="n">
        <f aca="false">P444*EXP((Inputs!$B$6-Inputs!$B$7-0.5*Inputs!$B$8^2)*$B$2+Inputs!$B$8*SQRT($B$2)*MC_Shocks!O441)</f>
        <v>587.563675961927</v>
      </c>
      <c r="R444" s="0" t="n">
        <f aca="false">Q444*EXP((Inputs!$B$6-Inputs!$B$7-0.5*Inputs!$B$8^2)*$B$2+Inputs!$B$8*SQRT($B$2)*MC_Shocks!P441)</f>
        <v>586.995055671527</v>
      </c>
      <c r="S444" s="0" t="n">
        <f aca="false">R444*EXP((Inputs!$B$6-Inputs!$B$7-0.5*Inputs!$B$8^2)*$B$2+Inputs!$B$8*SQRT($B$2)*MC_Shocks!Q441)</f>
        <v>589.906035368229</v>
      </c>
      <c r="T444" s="0" t="n">
        <f aca="false">S444*EXP((Inputs!$B$6-Inputs!$B$7-0.5*Inputs!$B$8^2)*$B$2+Inputs!$B$8*SQRT($B$2)*MC_Shocks!R441)</f>
        <v>592.291722956729</v>
      </c>
      <c r="U444" s="0" t="n">
        <f aca="false">T444*EXP((Inputs!$B$6-Inputs!$B$7-0.5*Inputs!$B$8^2)*$B$2+Inputs!$B$8*SQRT($B$2)*MC_Shocks!S441)</f>
        <v>592.000496940066</v>
      </c>
      <c r="V444" s="0" t="n">
        <f aca="false">U444*EXP((Inputs!$B$6-Inputs!$B$7-0.5*Inputs!$B$8^2)*$B$2+Inputs!$B$8*SQRT($B$2)*MC_Shocks!T441)</f>
        <v>580.707026920227</v>
      </c>
      <c r="W444" s="0" t="n">
        <f aca="false">V444*EXP((Inputs!$B$6-Inputs!$B$7-0.5*Inputs!$B$8^2)*$B$2+Inputs!$B$8*SQRT($B$2)*MC_Shocks!U441)</f>
        <v>579.375590751579</v>
      </c>
      <c r="X444" s="0" t="n">
        <f aca="false">W444*EXP((Inputs!$B$6-Inputs!$B$7-0.5*Inputs!$B$8^2)*$B$2+Inputs!$B$8*SQRT($B$2)*MC_Shocks!V441)</f>
        <v>582.246453786504</v>
      </c>
      <c r="Y444" s="0" t="n">
        <f aca="false">X444*EXP((Inputs!$B$6-Inputs!$B$7-0.5*Inputs!$B$8^2)*$B$2+Inputs!$B$8*SQRT($B$2)*MC_Shocks!W441)</f>
        <v>586.159219858983</v>
      </c>
      <c r="Z444" s="0" t="n">
        <f aca="false">Y444*EXP((Inputs!$B$6-Inputs!$B$7-0.5*Inputs!$B$8^2)*$B$2+Inputs!$B$8*SQRT($B$2)*MC_Shocks!X441)</f>
        <v>588.505899907454</v>
      </c>
      <c r="AA444" s="0" t="n">
        <f aca="false">Z444*EXP((Inputs!$B$6-Inputs!$B$7-0.5*Inputs!$B$8^2)*$B$2+Inputs!$B$8*SQRT($B$2)*MC_Shocks!Y441)</f>
        <v>578.482847208552</v>
      </c>
      <c r="AB444" s="0" t="n">
        <f aca="false">AA444*EXP((Inputs!$B$6-Inputs!$B$7-0.5*Inputs!$B$8^2)*$B$2+Inputs!$B$8*SQRT($B$2)*MC_Shocks!Z441)</f>
        <v>580.372715940427</v>
      </c>
      <c r="AC444" s="0" t="n">
        <f aca="false">AB444*EXP((Inputs!$B$6-Inputs!$B$7-0.5*Inputs!$B$8^2)*$B$2+Inputs!$B$8*SQRT($B$2)*MC_Shocks!AA441)</f>
        <v>576.266755105433</v>
      </c>
      <c r="AD444" s="0" t="n">
        <f aca="false">AC444*EXP((Inputs!$B$6-Inputs!$B$7-0.5*Inputs!$B$8^2)*$B$2+Inputs!$B$8*SQRT($B$2)*MC_Shocks!AB441)</f>
        <v>578.042399669668</v>
      </c>
      <c r="AE444" s="0" t="n">
        <f aca="false">AD444*EXP((Inputs!$B$6-Inputs!$B$7-0.5*Inputs!$B$8^2)*$B$2+Inputs!$B$8*SQRT($B$2)*MC_Shocks!AC441)</f>
        <v>576.90037007571</v>
      </c>
      <c r="AF444" s="0" t="n">
        <f aca="false">AE444*EXP((Inputs!$B$6-Inputs!$B$7-0.5*Inputs!$B$8^2)*$B$2+Inputs!$B$8*SQRT($B$2)*MC_Shocks!AD441)</f>
        <v>573.342360516916</v>
      </c>
      <c r="AG444" s="0" t="n">
        <f aca="false">AF444*EXP((Inputs!$B$6-Inputs!$B$7-0.5*Inputs!$B$8^2)*$B$2+Inputs!$B$8*SQRT($B$2)*MC_Shocks!AE441)</f>
        <v>576.003787854977</v>
      </c>
      <c r="AH444" s="0" t="n">
        <f aca="false">AG444*EXP((Inputs!$B$6-Inputs!$B$7-0.5*Inputs!$B$8^2)*$B$2+Inputs!$B$8*SQRT($B$2)*MC_Shocks!AF441)</f>
        <v>578.995368418662</v>
      </c>
      <c r="AI444" s="0" t="n">
        <f aca="false">AH444*EXP((Inputs!$B$6-Inputs!$B$7-0.5*Inputs!$B$8^2)*$B$2+Inputs!$B$8*SQRT($B$2)*MC_Shocks!AG441)</f>
        <v>571.479754506106</v>
      </c>
      <c r="AJ444" s="0" t="n">
        <f aca="false">AI444*EXP((Inputs!$B$6-Inputs!$B$7-0.5*Inputs!$B$8^2)*$B$2+Inputs!$B$8*SQRT($B$2)*MC_Shocks!AH441)</f>
        <v>567.08695293691</v>
      </c>
      <c r="AK444" s="0" t="n">
        <f aca="false">AJ444*EXP((Inputs!$B$6-Inputs!$B$7-0.5*Inputs!$B$8^2)*$B$2+Inputs!$B$8*SQRT($B$2)*MC_Shocks!AI441)</f>
        <v>563.594264361045</v>
      </c>
      <c r="AL444" s="0" t="n">
        <f aca="false">AK444*EXP((Inputs!$B$6-Inputs!$B$7-0.5*Inputs!$B$8^2)*$B$2+Inputs!$B$8*SQRT($B$2)*MC_Shocks!AJ441)</f>
        <v>560.138177475084</v>
      </c>
      <c r="AM444" s="0" t="n">
        <f aca="false">AL444*EXP((Inputs!$B$6-Inputs!$B$7-0.5*Inputs!$B$8^2)*$B$2+Inputs!$B$8*SQRT($B$2)*MC_Shocks!AK441)</f>
        <v>558.152393699638</v>
      </c>
      <c r="AN444" s="0" t="n">
        <f aca="false">AM444*EXP((Inputs!$B$6-Inputs!$B$7-0.5*Inputs!$B$8^2)*$B$2+Inputs!$B$8*SQRT($B$2)*MC_Shocks!AL441)</f>
        <v>549.341024714781</v>
      </c>
      <c r="AO444" s="0" t="n">
        <f aca="false">AN444*EXP((Inputs!$B$6-Inputs!$B$7-0.5*Inputs!$B$8^2)*$B$2+Inputs!$B$8*SQRT($B$2)*MC_Shocks!AM441)</f>
        <v>549.20151248842</v>
      </c>
      <c r="AP444" s="0" t="n">
        <f aca="false">AO444*EXP((Inputs!$B$6-Inputs!$B$7-0.5*Inputs!$B$8^2)*$B$2+Inputs!$B$8*SQRT($B$2)*MC_Shocks!AN441)</f>
        <v>546.743819681683</v>
      </c>
      <c r="AQ444" s="0" t="n">
        <f aca="false">AP444*EXP((Inputs!$B$6-Inputs!$B$7-0.5*Inputs!$B$8^2)*$B$2+Inputs!$B$8*SQRT($B$2)*MC_Shocks!AO441)</f>
        <v>553.125389045474</v>
      </c>
      <c r="AR444" s="0" t="n">
        <f aca="false">AQ444*EXP((Inputs!$B$6-Inputs!$B$7-0.5*Inputs!$B$8^2)*$B$2+Inputs!$B$8*SQRT($B$2)*MC_Shocks!AP441)</f>
        <v>556.80964316585</v>
      </c>
      <c r="AS444" s="0" t="n">
        <f aca="false">AR444*EXP((Inputs!$B$6-Inputs!$B$7-0.5*Inputs!$B$8^2)*$B$2+Inputs!$B$8*SQRT($B$2)*MC_Shocks!AQ441)</f>
        <v>562.192212059689</v>
      </c>
      <c r="AT444" s="0" t="n">
        <f aca="false">AS444*EXP((Inputs!$B$6-Inputs!$B$7-0.5*Inputs!$B$8^2)*$B$2+Inputs!$B$8*SQRT($B$2)*MC_Shocks!AR441)</f>
        <v>556.591198937771</v>
      </c>
      <c r="AU444" s="0" t="n">
        <f aca="false">AT444*EXP((Inputs!$B$6-Inputs!$B$7-0.5*Inputs!$B$8^2)*$B$2+Inputs!$B$8*SQRT($B$2)*MC_Shocks!AS441)</f>
        <v>568.030188414533</v>
      </c>
      <c r="AV444" s="0" t="n">
        <f aca="false">AU444*EXP((Inputs!$B$6-Inputs!$B$7-0.5*Inputs!$B$8^2)*$B$2+Inputs!$B$8*SQRT($B$2)*MC_Shocks!AT441)</f>
        <v>569.899713063168</v>
      </c>
      <c r="AW444" s="0" t="n">
        <f aca="false">AV444*EXP((Inputs!$B$6-Inputs!$B$7-0.5*Inputs!$B$8^2)*$B$2+Inputs!$B$8*SQRT($B$2)*MC_Shocks!AU441)</f>
        <v>583.651284404487</v>
      </c>
      <c r="AX444" s="0" t="n">
        <f aca="false">AW444*EXP((Inputs!$B$6-Inputs!$B$7-0.5*Inputs!$B$8^2)*$B$2+Inputs!$B$8*SQRT($B$2)*MC_Shocks!AV441)</f>
        <v>587.568356590009</v>
      </c>
      <c r="AY444" s="0" t="n">
        <f aca="false">AX444*EXP((Inputs!$B$6-Inputs!$B$7-0.5*Inputs!$B$8^2)*$B$2+Inputs!$B$8*SQRT($B$2)*MC_Shocks!AW441)</f>
        <v>589.916851596184</v>
      </c>
      <c r="AZ444" s="0" t="n">
        <f aca="false">AY444*EXP((Inputs!$B$6-Inputs!$B$7-0.5*Inputs!$B$8^2)*$B$2+Inputs!$B$8*SQRT($B$2)*MC_Shocks!AX441)</f>
        <v>583.526459470825</v>
      </c>
      <c r="BA444" s="0" t="n">
        <f aca="false">AZ444*EXP((Inputs!$B$6-Inputs!$B$7-0.5*Inputs!$B$8^2)*$B$2+Inputs!$B$8*SQRT($B$2)*MC_Shocks!AY441)</f>
        <v>581.748189831213</v>
      </c>
      <c r="BB444" s="0" t="n">
        <f aca="false">BA444*EXP((Inputs!$B$6-Inputs!$B$7-0.5*Inputs!$B$8^2)*$B$2+Inputs!$B$8*SQRT($B$2)*MC_Shocks!AZ441)</f>
        <v>585.661101675783</v>
      </c>
      <c r="BC444" s="0" t="n">
        <f aca="false">BB444*EXP((Inputs!$B$6-Inputs!$B$7-0.5*Inputs!$B$8^2)*$B$2+Inputs!$B$8*SQRT($B$2)*MC_Shocks!BA441)</f>
        <v>580.784268145502</v>
      </c>
      <c r="BD444" s="0" t="n">
        <f aca="false">BC444*EXP((Inputs!$B$6-Inputs!$B$7-0.5*Inputs!$B$8^2)*$B$2+Inputs!$B$8*SQRT($B$2)*MC_Shocks!BB441)</f>
        <v>580.75689360342</v>
      </c>
      <c r="BE444" s="0" t="n">
        <f aca="false">BD444*EXP((Inputs!$B$6-Inputs!$B$7-0.5*Inputs!$B$8^2)*$B$2+Inputs!$B$8*SQRT($B$2)*MC_Shocks!BC441)</f>
        <v>580.638612028544</v>
      </c>
      <c r="BF444" s="0" t="n">
        <f aca="false">BE444*EXP((Inputs!$B$6-Inputs!$B$7-0.5*Inputs!$B$8^2)*$B$2+Inputs!$B$8*SQRT($B$2)*MC_Shocks!BD441)</f>
        <v>586.260146401466</v>
      </c>
      <c r="BG444" s="0" t="n">
        <f aca="false">BF444*EXP((Inputs!$B$6-Inputs!$B$7-0.5*Inputs!$B$8^2)*$B$2+Inputs!$B$8*SQRT($B$2)*MC_Shocks!BE441)</f>
        <v>590.938348546347</v>
      </c>
      <c r="BH444" s="0" t="n">
        <f aca="false">BG444*EXP((Inputs!$B$6-Inputs!$B$7-0.5*Inputs!$B$8^2)*$B$2+Inputs!$B$8*SQRT($B$2)*MC_Shocks!BF441)</f>
        <v>594.875111684688</v>
      </c>
      <c r="BI444" s="0" t="n">
        <f aca="false">BH444*EXP((Inputs!$B$6-Inputs!$B$7-0.5*Inputs!$B$8^2)*$B$2+Inputs!$B$8*SQRT($B$2)*MC_Shocks!BG441)</f>
        <v>594.711990891824</v>
      </c>
      <c r="BJ444" s="0" t="n">
        <f aca="false">BI444*EXP((Inputs!$B$6-Inputs!$B$7-0.5*Inputs!$B$8^2)*$B$2+Inputs!$B$8*SQRT($B$2)*MC_Shocks!BH441)</f>
        <v>594.400718816672</v>
      </c>
      <c r="BK444" s="0" t="n">
        <f aca="false">BJ444*EXP((Inputs!$B$6-Inputs!$B$7-0.5*Inputs!$B$8^2)*$B$2+Inputs!$B$8*SQRT($B$2)*MC_Shocks!BI441)</f>
        <v>587.219569519034</v>
      </c>
      <c r="BL444" s="0" t="n">
        <f aca="false">BK444*EXP((Inputs!$B$6-Inputs!$B$7-0.5*Inputs!$B$8^2)*$B$2+Inputs!$B$8*SQRT($B$2)*MC_Shocks!BJ441)</f>
        <v>585.483793957744</v>
      </c>
      <c r="BM444" s="0" t="n">
        <f aca="false">BL444*EXP((Inputs!$B$6-Inputs!$B$7-0.5*Inputs!$B$8^2)*$B$2+Inputs!$B$8*SQRT($B$2)*MC_Shocks!BK441)</f>
        <v>598.251865109732</v>
      </c>
      <c r="BN444" s="0" t="n">
        <f aca="false">AVERAGE(C444:BM444)</f>
        <v>580.731096509134</v>
      </c>
      <c r="BO444" s="0" t="n">
        <f aca="false">MAX(B444:BM444)</f>
        <v>601.198980154892</v>
      </c>
      <c r="BP444" s="0" t="n">
        <f aca="false">MAX(BM444-Inputs!$B$4,0)</f>
        <v>23.251865109732</v>
      </c>
      <c r="BQ444" s="0" t="n">
        <f aca="false">MAX(Inputs!$B$4-BM444,0)</f>
        <v>0</v>
      </c>
      <c r="BR444" s="0" t="n">
        <f aca="false">MAX(BN444-Inputs!$B$4,0)</f>
        <v>5.73109650913386</v>
      </c>
      <c r="BS444" s="0" t="n">
        <f aca="false">IF(BO444&gt;=Inputs!$B$9,0,MAX(BM444-Inputs!$B$4,0))</f>
        <v>23.251865109732</v>
      </c>
    </row>
    <row r="445" customFormat="false" ht="15" hidden="false" customHeight="false" outlineLevel="0" collapsed="false">
      <c r="A445" s="0" t="n">
        <v>441</v>
      </c>
      <c r="B445" s="0" t="n">
        <f aca="false">Inputs!$B$3</f>
        <v>574.788024902344</v>
      </c>
      <c r="C445" s="0" t="n">
        <f aca="false">B445*EXP((Inputs!$B$6-Inputs!$B$7-0.5*Inputs!$B$8^2)*$B$2+Inputs!$B$8*SQRT($B$2)*MC_Shocks!A442)</f>
        <v>573.645792472541</v>
      </c>
      <c r="D445" s="0" t="n">
        <f aca="false">C445*EXP((Inputs!$B$6-Inputs!$B$7-0.5*Inputs!$B$8^2)*$B$2+Inputs!$B$8*SQRT($B$2)*MC_Shocks!B442)</f>
        <v>580.33723280907</v>
      </c>
      <c r="E445" s="0" t="n">
        <f aca="false">D445*EXP((Inputs!$B$6-Inputs!$B$7-0.5*Inputs!$B$8^2)*$B$2+Inputs!$B$8*SQRT($B$2)*MC_Shocks!C442)</f>
        <v>584.856611019571</v>
      </c>
      <c r="F445" s="0" t="n">
        <f aca="false">E445*EXP((Inputs!$B$6-Inputs!$B$7-0.5*Inputs!$B$8^2)*$B$2+Inputs!$B$8*SQRT($B$2)*MC_Shocks!D442)</f>
        <v>588.69248130712</v>
      </c>
      <c r="G445" s="0" t="n">
        <f aca="false">F445*EXP((Inputs!$B$6-Inputs!$B$7-0.5*Inputs!$B$8^2)*$B$2+Inputs!$B$8*SQRT($B$2)*MC_Shocks!E442)</f>
        <v>591.854311416841</v>
      </c>
      <c r="H445" s="0" t="n">
        <f aca="false">G445*EXP((Inputs!$B$6-Inputs!$B$7-0.5*Inputs!$B$8^2)*$B$2+Inputs!$B$8*SQRT($B$2)*MC_Shocks!F442)</f>
        <v>598.40264286549</v>
      </c>
      <c r="I445" s="0" t="n">
        <f aca="false">H445*EXP((Inputs!$B$6-Inputs!$B$7-0.5*Inputs!$B$8^2)*$B$2+Inputs!$B$8*SQRT($B$2)*MC_Shocks!G442)</f>
        <v>597.493829243212</v>
      </c>
      <c r="J445" s="0" t="n">
        <f aca="false">I445*EXP((Inputs!$B$6-Inputs!$B$7-0.5*Inputs!$B$8^2)*$B$2+Inputs!$B$8*SQRT($B$2)*MC_Shocks!H442)</f>
        <v>604.275441719096</v>
      </c>
      <c r="K445" s="0" t="n">
        <f aca="false">J445*EXP((Inputs!$B$6-Inputs!$B$7-0.5*Inputs!$B$8^2)*$B$2+Inputs!$B$8*SQRT($B$2)*MC_Shocks!I442)</f>
        <v>602.624944618663</v>
      </c>
      <c r="L445" s="0" t="n">
        <f aca="false">K445*EXP((Inputs!$B$6-Inputs!$B$7-0.5*Inputs!$B$8^2)*$B$2+Inputs!$B$8*SQRT($B$2)*MC_Shocks!J442)</f>
        <v>592.081055905907</v>
      </c>
      <c r="M445" s="0" t="n">
        <f aca="false">L445*EXP((Inputs!$B$6-Inputs!$B$7-0.5*Inputs!$B$8^2)*$B$2+Inputs!$B$8*SQRT($B$2)*MC_Shocks!K442)</f>
        <v>598.414480779799</v>
      </c>
      <c r="N445" s="0" t="n">
        <f aca="false">M445*EXP((Inputs!$B$6-Inputs!$B$7-0.5*Inputs!$B$8^2)*$B$2+Inputs!$B$8*SQRT($B$2)*MC_Shocks!L442)</f>
        <v>599.823210355166</v>
      </c>
      <c r="O445" s="0" t="n">
        <f aca="false">N445*EXP((Inputs!$B$6-Inputs!$B$7-0.5*Inputs!$B$8^2)*$B$2+Inputs!$B$8*SQRT($B$2)*MC_Shocks!M442)</f>
        <v>612.00948386293</v>
      </c>
      <c r="P445" s="0" t="n">
        <f aca="false">O445*EXP((Inputs!$B$6-Inputs!$B$7-0.5*Inputs!$B$8^2)*$B$2+Inputs!$B$8*SQRT($B$2)*MC_Shocks!N442)</f>
        <v>613.530154512747</v>
      </c>
      <c r="Q445" s="0" t="n">
        <f aca="false">P445*EXP((Inputs!$B$6-Inputs!$B$7-0.5*Inputs!$B$8^2)*$B$2+Inputs!$B$8*SQRT($B$2)*MC_Shocks!O442)</f>
        <v>610.467521424219</v>
      </c>
      <c r="R445" s="0" t="n">
        <f aca="false">Q445*EXP((Inputs!$B$6-Inputs!$B$7-0.5*Inputs!$B$8^2)*$B$2+Inputs!$B$8*SQRT($B$2)*MC_Shocks!P442)</f>
        <v>607.044813992403</v>
      </c>
      <c r="S445" s="0" t="n">
        <f aca="false">R445*EXP((Inputs!$B$6-Inputs!$B$7-0.5*Inputs!$B$8^2)*$B$2+Inputs!$B$8*SQRT($B$2)*MC_Shocks!Q442)</f>
        <v>606.729599370978</v>
      </c>
      <c r="T445" s="0" t="n">
        <f aca="false">S445*EXP((Inputs!$B$6-Inputs!$B$7-0.5*Inputs!$B$8^2)*$B$2+Inputs!$B$8*SQRT($B$2)*MC_Shocks!R442)</f>
        <v>602.521323786249</v>
      </c>
      <c r="U445" s="0" t="n">
        <f aca="false">T445*EXP((Inputs!$B$6-Inputs!$B$7-0.5*Inputs!$B$8^2)*$B$2+Inputs!$B$8*SQRT($B$2)*MC_Shocks!S442)</f>
        <v>590.529524382352</v>
      </c>
      <c r="V445" s="0" t="n">
        <f aca="false">U445*EXP((Inputs!$B$6-Inputs!$B$7-0.5*Inputs!$B$8^2)*$B$2+Inputs!$B$8*SQRT($B$2)*MC_Shocks!T442)</f>
        <v>582.617169625882</v>
      </c>
      <c r="W445" s="0" t="n">
        <f aca="false">V445*EXP((Inputs!$B$6-Inputs!$B$7-0.5*Inputs!$B$8^2)*$B$2+Inputs!$B$8*SQRT($B$2)*MC_Shocks!U442)</f>
        <v>585.092398342844</v>
      </c>
      <c r="X445" s="0" t="n">
        <f aca="false">W445*EXP((Inputs!$B$6-Inputs!$B$7-0.5*Inputs!$B$8^2)*$B$2+Inputs!$B$8*SQRT($B$2)*MC_Shocks!V442)</f>
        <v>591.922467747733</v>
      </c>
      <c r="Y445" s="0" t="n">
        <f aca="false">X445*EXP((Inputs!$B$6-Inputs!$B$7-0.5*Inputs!$B$8^2)*$B$2+Inputs!$B$8*SQRT($B$2)*MC_Shocks!W442)</f>
        <v>593.888725330575</v>
      </c>
      <c r="Z445" s="0" t="n">
        <f aca="false">Y445*EXP((Inputs!$B$6-Inputs!$B$7-0.5*Inputs!$B$8^2)*$B$2+Inputs!$B$8*SQRT($B$2)*MC_Shocks!X442)</f>
        <v>598.423487125695</v>
      </c>
      <c r="AA445" s="0" t="n">
        <f aca="false">Z445*EXP((Inputs!$B$6-Inputs!$B$7-0.5*Inputs!$B$8^2)*$B$2+Inputs!$B$8*SQRT($B$2)*MC_Shocks!Y442)</f>
        <v>596.340898558403</v>
      </c>
      <c r="AB445" s="0" t="n">
        <f aca="false">AA445*EXP((Inputs!$B$6-Inputs!$B$7-0.5*Inputs!$B$8^2)*$B$2+Inputs!$B$8*SQRT($B$2)*MC_Shocks!Z442)</f>
        <v>602.01187496559</v>
      </c>
      <c r="AC445" s="0" t="n">
        <f aca="false">AB445*EXP((Inputs!$B$6-Inputs!$B$7-0.5*Inputs!$B$8^2)*$B$2+Inputs!$B$8*SQRT($B$2)*MC_Shocks!AA442)</f>
        <v>602.416578105728</v>
      </c>
      <c r="AD445" s="0" t="n">
        <f aca="false">AC445*EXP((Inputs!$B$6-Inputs!$B$7-0.5*Inputs!$B$8^2)*$B$2+Inputs!$B$8*SQRT($B$2)*MC_Shocks!AB442)</f>
        <v>598.481486361846</v>
      </c>
      <c r="AE445" s="0" t="n">
        <f aca="false">AD445*EXP((Inputs!$B$6-Inputs!$B$7-0.5*Inputs!$B$8^2)*$B$2+Inputs!$B$8*SQRT($B$2)*MC_Shocks!AC442)</f>
        <v>599.016255375141</v>
      </c>
      <c r="AF445" s="0" t="n">
        <f aca="false">AE445*EXP((Inputs!$B$6-Inputs!$B$7-0.5*Inputs!$B$8^2)*$B$2+Inputs!$B$8*SQRT($B$2)*MC_Shocks!AD442)</f>
        <v>603.586966438193</v>
      </c>
      <c r="AG445" s="0" t="n">
        <f aca="false">AF445*EXP((Inputs!$B$6-Inputs!$B$7-0.5*Inputs!$B$8^2)*$B$2+Inputs!$B$8*SQRT($B$2)*MC_Shocks!AE442)</f>
        <v>598.044225710041</v>
      </c>
      <c r="AH445" s="0" t="n">
        <f aca="false">AG445*EXP((Inputs!$B$6-Inputs!$B$7-0.5*Inputs!$B$8^2)*$B$2+Inputs!$B$8*SQRT($B$2)*MC_Shocks!AF442)</f>
        <v>607.082634366032</v>
      </c>
      <c r="AI445" s="0" t="n">
        <f aca="false">AH445*EXP((Inputs!$B$6-Inputs!$B$7-0.5*Inputs!$B$8^2)*$B$2+Inputs!$B$8*SQRT($B$2)*MC_Shocks!AG442)</f>
        <v>608.720754035999</v>
      </c>
      <c r="AJ445" s="0" t="n">
        <f aca="false">AI445*EXP((Inputs!$B$6-Inputs!$B$7-0.5*Inputs!$B$8^2)*$B$2+Inputs!$B$8*SQRT($B$2)*MC_Shocks!AH442)</f>
        <v>608.979402712117</v>
      </c>
      <c r="AK445" s="0" t="n">
        <f aca="false">AJ445*EXP((Inputs!$B$6-Inputs!$B$7-0.5*Inputs!$B$8^2)*$B$2+Inputs!$B$8*SQRT($B$2)*MC_Shocks!AI442)</f>
        <v>608.959991772258</v>
      </c>
      <c r="AL445" s="0" t="n">
        <f aca="false">AK445*EXP((Inputs!$B$6-Inputs!$B$7-0.5*Inputs!$B$8^2)*$B$2+Inputs!$B$8*SQRT($B$2)*MC_Shocks!AJ442)</f>
        <v>608.146027624572</v>
      </c>
      <c r="AM445" s="0" t="n">
        <f aca="false">AL445*EXP((Inputs!$B$6-Inputs!$B$7-0.5*Inputs!$B$8^2)*$B$2+Inputs!$B$8*SQRT($B$2)*MC_Shocks!AK442)</f>
        <v>605.265232378152</v>
      </c>
      <c r="AN445" s="0" t="n">
        <f aca="false">AM445*EXP((Inputs!$B$6-Inputs!$B$7-0.5*Inputs!$B$8^2)*$B$2+Inputs!$B$8*SQRT($B$2)*MC_Shocks!AL442)</f>
        <v>605.492378705129</v>
      </c>
      <c r="AO445" s="0" t="n">
        <f aca="false">AN445*EXP((Inputs!$B$6-Inputs!$B$7-0.5*Inputs!$B$8^2)*$B$2+Inputs!$B$8*SQRT($B$2)*MC_Shocks!AM442)</f>
        <v>607.320158405749</v>
      </c>
      <c r="AP445" s="0" t="n">
        <f aca="false">AO445*EXP((Inputs!$B$6-Inputs!$B$7-0.5*Inputs!$B$8^2)*$B$2+Inputs!$B$8*SQRT($B$2)*MC_Shocks!AN442)</f>
        <v>609.344515055244</v>
      </c>
      <c r="AQ445" s="0" t="n">
        <f aca="false">AP445*EXP((Inputs!$B$6-Inputs!$B$7-0.5*Inputs!$B$8^2)*$B$2+Inputs!$B$8*SQRT($B$2)*MC_Shocks!AO442)</f>
        <v>612.365467035799</v>
      </c>
      <c r="AR445" s="0" t="n">
        <f aca="false">AQ445*EXP((Inputs!$B$6-Inputs!$B$7-0.5*Inputs!$B$8^2)*$B$2+Inputs!$B$8*SQRT($B$2)*MC_Shocks!AP442)</f>
        <v>608.609014910217</v>
      </c>
      <c r="AS445" s="0" t="n">
        <f aca="false">AR445*EXP((Inputs!$B$6-Inputs!$B$7-0.5*Inputs!$B$8^2)*$B$2+Inputs!$B$8*SQRT($B$2)*MC_Shocks!AQ442)</f>
        <v>611.796225872699</v>
      </c>
      <c r="AT445" s="0" t="n">
        <f aca="false">AS445*EXP((Inputs!$B$6-Inputs!$B$7-0.5*Inputs!$B$8^2)*$B$2+Inputs!$B$8*SQRT($B$2)*MC_Shocks!AR442)</f>
        <v>607.757642601003</v>
      </c>
      <c r="AU445" s="0" t="n">
        <f aca="false">AT445*EXP((Inputs!$B$6-Inputs!$B$7-0.5*Inputs!$B$8^2)*$B$2+Inputs!$B$8*SQRT($B$2)*MC_Shocks!AS442)</f>
        <v>607.723371346605</v>
      </c>
      <c r="AV445" s="0" t="n">
        <f aca="false">AU445*EXP((Inputs!$B$6-Inputs!$B$7-0.5*Inputs!$B$8^2)*$B$2+Inputs!$B$8*SQRT($B$2)*MC_Shocks!AT442)</f>
        <v>610.29913294879</v>
      </c>
      <c r="AW445" s="0" t="n">
        <f aca="false">AV445*EXP((Inputs!$B$6-Inputs!$B$7-0.5*Inputs!$B$8^2)*$B$2+Inputs!$B$8*SQRT($B$2)*MC_Shocks!AU442)</f>
        <v>607.369748372748</v>
      </c>
      <c r="AX445" s="0" t="n">
        <f aca="false">AW445*EXP((Inputs!$B$6-Inputs!$B$7-0.5*Inputs!$B$8^2)*$B$2+Inputs!$B$8*SQRT($B$2)*MC_Shocks!AV442)</f>
        <v>610.942555503089</v>
      </c>
      <c r="AY445" s="0" t="n">
        <f aca="false">AX445*EXP((Inputs!$B$6-Inputs!$B$7-0.5*Inputs!$B$8^2)*$B$2+Inputs!$B$8*SQRT($B$2)*MC_Shocks!AW442)</f>
        <v>607.914700074604</v>
      </c>
      <c r="AZ445" s="0" t="n">
        <f aca="false">AY445*EXP((Inputs!$B$6-Inputs!$B$7-0.5*Inputs!$B$8^2)*$B$2+Inputs!$B$8*SQRT($B$2)*MC_Shocks!AX442)</f>
        <v>606.946929172653</v>
      </c>
      <c r="BA445" s="0" t="n">
        <f aca="false">AZ445*EXP((Inputs!$B$6-Inputs!$B$7-0.5*Inputs!$B$8^2)*$B$2+Inputs!$B$8*SQRT($B$2)*MC_Shocks!AY442)</f>
        <v>609.882492946511</v>
      </c>
      <c r="BB445" s="0" t="n">
        <f aca="false">BA445*EXP((Inputs!$B$6-Inputs!$B$7-0.5*Inputs!$B$8^2)*$B$2+Inputs!$B$8*SQRT($B$2)*MC_Shocks!AZ442)</f>
        <v>607.387511885955</v>
      </c>
      <c r="BC445" s="0" t="n">
        <f aca="false">BB445*EXP((Inputs!$B$6-Inputs!$B$7-0.5*Inputs!$B$8^2)*$B$2+Inputs!$B$8*SQRT($B$2)*MC_Shocks!BA442)</f>
        <v>604.816584045133</v>
      </c>
      <c r="BD445" s="0" t="n">
        <f aca="false">BC445*EXP((Inputs!$B$6-Inputs!$B$7-0.5*Inputs!$B$8^2)*$B$2+Inputs!$B$8*SQRT($B$2)*MC_Shocks!BB442)</f>
        <v>599.34477392693</v>
      </c>
      <c r="BE445" s="0" t="n">
        <f aca="false">BD445*EXP((Inputs!$B$6-Inputs!$B$7-0.5*Inputs!$B$8^2)*$B$2+Inputs!$B$8*SQRT($B$2)*MC_Shocks!BC442)</f>
        <v>594.824816540584</v>
      </c>
      <c r="BF445" s="0" t="n">
        <f aca="false">BE445*EXP((Inputs!$B$6-Inputs!$B$7-0.5*Inputs!$B$8^2)*$B$2+Inputs!$B$8*SQRT($B$2)*MC_Shocks!BD442)</f>
        <v>592.567035260713</v>
      </c>
      <c r="BG445" s="0" t="n">
        <f aca="false">BF445*EXP((Inputs!$B$6-Inputs!$B$7-0.5*Inputs!$B$8^2)*$B$2+Inputs!$B$8*SQRT($B$2)*MC_Shocks!BE442)</f>
        <v>597.947805891975</v>
      </c>
      <c r="BH445" s="0" t="n">
        <f aca="false">BG445*EXP((Inputs!$B$6-Inputs!$B$7-0.5*Inputs!$B$8^2)*$B$2+Inputs!$B$8*SQRT($B$2)*MC_Shocks!BF442)</f>
        <v>586.500342287844</v>
      </c>
      <c r="BI445" s="0" t="n">
        <f aca="false">BH445*EXP((Inputs!$B$6-Inputs!$B$7-0.5*Inputs!$B$8^2)*$B$2+Inputs!$B$8*SQRT($B$2)*MC_Shocks!BG442)</f>
        <v>593.123364573196</v>
      </c>
      <c r="BJ445" s="0" t="n">
        <f aca="false">BI445*EXP((Inputs!$B$6-Inputs!$B$7-0.5*Inputs!$B$8^2)*$B$2+Inputs!$B$8*SQRT($B$2)*MC_Shocks!BH442)</f>
        <v>588.729174348464</v>
      </c>
      <c r="BK445" s="0" t="n">
        <f aca="false">BJ445*EXP((Inputs!$B$6-Inputs!$B$7-0.5*Inputs!$B$8^2)*$B$2+Inputs!$B$8*SQRT($B$2)*MC_Shocks!BI442)</f>
        <v>586.77370948697</v>
      </c>
      <c r="BL445" s="0" t="n">
        <f aca="false">BK445*EXP((Inputs!$B$6-Inputs!$B$7-0.5*Inputs!$B$8^2)*$B$2+Inputs!$B$8*SQRT($B$2)*MC_Shocks!BJ442)</f>
        <v>592.320572199721</v>
      </c>
      <c r="BM445" s="0" t="n">
        <f aca="false">BL445*EXP((Inputs!$B$6-Inputs!$B$7-0.5*Inputs!$B$8^2)*$B$2+Inputs!$B$8*SQRT($B$2)*MC_Shocks!BK442)</f>
        <v>592.960862480474</v>
      </c>
      <c r="BN445" s="0" t="n">
        <f aca="false">AVERAGE(C445:BM445)</f>
        <v>600.244316163491</v>
      </c>
      <c r="BO445" s="0" t="n">
        <f aca="false">MAX(B445:BM445)</f>
        <v>613.530154512747</v>
      </c>
      <c r="BP445" s="0" t="n">
        <f aca="false">MAX(BM445-Inputs!$B$4,0)</f>
        <v>17.9608624804739</v>
      </c>
      <c r="BQ445" s="0" t="n">
        <f aca="false">MAX(Inputs!$B$4-BM445,0)</f>
        <v>0</v>
      </c>
      <c r="BR445" s="0" t="n">
        <f aca="false">MAX(BN445-Inputs!$B$4,0)</f>
        <v>25.2443161634914</v>
      </c>
      <c r="BS445" s="0" t="n">
        <f aca="false">IF(BO445&gt;=Inputs!$B$9,0,MAX(BM445-Inputs!$B$4,0))</f>
        <v>0</v>
      </c>
    </row>
    <row r="446" customFormat="false" ht="15" hidden="false" customHeight="false" outlineLevel="0" collapsed="false">
      <c r="A446" s="0" t="n">
        <v>442</v>
      </c>
      <c r="B446" s="0" t="n">
        <f aca="false">Inputs!$B$3</f>
        <v>574.788024902344</v>
      </c>
      <c r="C446" s="0" t="n">
        <f aca="false">B446*EXP((Inputs!$B$6-Inputs!$B$7-0.5*Inputs!$B$8^2)*$B$2+Inputs!$B$8*SQRT($B$2)*MC_Shocks!A443)</f>
        <v>575.201487105213</v>
      </c>
      <c r="D446" s="0" t="n">
        <f aca="false">C446*EXP((Inputs!$B$6-Inputs!$B$7-0.5*Inputs!$B$8^2)*$B$2+Inputs!$B$8*SQRT($B$2)*MC_Shocks!B443)</f>
        <v>569.328492351062</v>
      </c>
      <c r="E446" s="0" t="n">
        <f aca="false">D446*EXP((Inputs!$B$6-Inputs!$B$7-0.5*Inputs!$B$8^2)*$B$2+Inputs!$B$8*SQRT($B$2)*MC_Shocks!C443)</f>
        <v>572.613276079052</v>
      </c>
      <c r="F446" s="0" t="n">
        <f aca="false">E446*EXP((Inputs!$B$6-Inputs!$B$7-0.5*Inputs!$B$8^2)*$B$2+Inputs!$B$8*SQRT($B$2)*MC_Shocks!D443)</f>
        <v>573.858531552982</v>
      </c>
      <c r="G446" s="0" t="n">
        <f aca="false">F446*EXP((Inputs!$B$6-Inputs!$B$7-0.5*Inputs!$B$8^2)*$B$2+Inputs!$B$8*SQRT($B$2)*MC_Shocks!E443)</f>
        <v>584.647547041237</v>
      </c>
      <c r="H446" s="0" t="n">
        <f aca="false">G446*EXP((Inputs!$B$6-Inputs!$B$7-0.5*Inputs!$B$8^2)*$B$2+Inputs!$B$8*SQRT($B$2)*MC_Shocks!F443)</f>
        <v>576.711247790095</v>
      </c>
      <c r="I446" s="0" t="n">
        <f aca="false">H446*EXP((Inputs!$B$6-Inputs!$B$7-0.5*Inputs!$B$8^2)*$B$2+Inputs!$B$8*SQRT($B$2)*MC_Shocks!G443)</f>
        <v>581.684389559645</v>
      </c>
      <c r="J446" s="0" t="n">
        <f aca="false">I446*EXP((Inputs!$B$6-Inputs!$B$7-0.5*Inputs!$B$8^2)*$B$2+Inputs!$B$8*SQRT($B$2)*MC_Shocks!H443)</f>
        <v>580.232549877416</v>
      </c>
      <c r="K446" s="0" t="n">
        <f aca="false">J446*EXP((Inputs!$B$6-Inputs!$B$7-0.5*Inputs!$B$8^2)*$B$2+Inputs!$B$8*SQRT($B$2)*MC_Shocks!I443)</f>
        <v>580.754292727313</v>
      </c>
      <c r="L446" s="0" t="n">
        <f aca="false">K446*EXP((Inputs!$B$6-Inputs!$B$7-0.5*Inputs!$B$8^2)*$B$2+Inputs!$B$8*SQRT($B$2)*MC_Shocks!J443)</f>
        <v>581.260795062932</v>
      </c>
      <c r="M446" s="0" t="n">
        <f aca="false">L446*EXP((Inputs!$B$6-Inputs!$B$7-0.5*Inputs!$B$8^2)*$B$2+Inputs!$B$8*SQRT($B$2)*MC_Shocks!K443)</f>
        <v>577.592875631895</v>
      </c>
      <c r="N446" s="0" t="n">
        <f aca="false">M446*EXP((Inputs!$B$6-Inputs!$B$7-0.5*Inputs!$B$8^2)*$B$2+Inputs!$B$8*SQRT($B$2)*MC_Shocks!L443)</f>
        <v>570.039422603603</v>
      </c>
      <c r="O446" s="0" t="n">
        <f aca="false">N446*EXP((Inputs!$B$6-Inputs!$B$7-0.5*Inputs!$B$8^2)*$B$2+Inputs!$B$8*SQRT($B$2)*MC_Shocks!M443)</f>
        <v>568.956942564631</v>
      </c>
      <c r="P446" s="0" t="n">
        <f aca="false">O446*EXP((Inputs!$B$6-Inputs!$B$7-0.5*Inputs!$B$8^2)*$B$2+Inputs!$B$8*SQRT($B$2)*MC_Shocks!N443)</f>
        <v>566.061301291432</v>
      </c>
      <c r="Q446" s="0" t="n">
        <f aca="false">P446*EXP((Inputs!$B$6-Inputs!$B$7-0.5*Inputs!$B$8^2)*$B$2+Inputs!$B$8*SQRT($B$2)*MC_Shocks!O443)</f>
        <v>564.639583616624</v>
      </c>
      <c r="R446" s="0" t="n">
        <f aca="false">Q446*EXP((Inputs!$B$6-Inputs!$B$7-0.5*Inputs!$B$8^2)*$B$2+Inputs!$B$8*SQRT($B$2)*MC_Shocks!P443)</f>
        <v>560.152973353099</v>
      </c>
      <c r="S446" s="0" t="n">
        <f aca="false">R446*EXP((Inputs!$B$6-Inputs!$B$7-0.5*Inputs!$B$8^2)*$B$2+Inputs!$B$8*SQRT($B$2)*MC_Shocks!Q443)</f>
        <v>562.266838279138</v>
      </c>
      <c r="T446" s="0" t="n">
        <f aca="false">S446*EXP((Inputs!$B$6-Inputs!$B$7-0.5*Inputs!$B$8^2)*$B$2+Inputs!$B$8*SQRT($B$2)*MC_Shocks!R443)</f>
        <v>557.54311397476</v>
      </c>
      <c r="U446" s="0" t="n">
        <f aca="false">T446*EXP((Inputs!$B$6-Inputs!$B$7-0.5*Inputs!$B$8^2)*$B$2+Inputs!$B$8*SQRT($B$2)*MC_Shocks!S443)</f>
        <v>552.705113383529</v>
      </c>
      <c r="V446" s="0" t="n">
        <f aca="false">U446*EXP((Inputs!$B$6-Inputs!$B$7-0.5*Inputs!$B$8^2)*$B$2+Inputs!$B$8*SQRT($B$2)*MC_Shocks!T443)</f>
        <v>548.030649049047</v>
      </c>
      <c r="W446" s="0" t="n">
        <f aca="false">V446*EXP((Inputs!$B$6-Inputs!$B$7-0.5*Inputs!$B$8^2)*$B$2+Inputs!$B$8*SQRT($B$2)*MC_Shocks!U443)</f>
        <v>550.960142179839</v>
      </c>
      <c r="X446" s="0" t="n">
        <f aca="false">W446*EXP((Inputs!$B$6-Inputs!$B$7-0.5*Inputs!$B$8^2)*$B$2+Inputs!$B$8*SQRT($B$2)*MC_Shocks!V443)</f>
        <v>551.748437312581</v>
      </c>
      <c r="Y446" s="0" t="n">
        <f aca="false">X446*EXP((Inputs!$B$6-Inputs!$B$7-0.5*Inputs!$B$8^2)*$B$2+Inputs!$B$8*SQRT($B$2)*MC_Shocks!W443)</f>
        <v>550.75323437137</v>
      </c>
      <c r="Z446" s="0" t="n">
        <f aca="false">Y446*EXP((Inputs!$B$6-Inputs!$B$7-0.5*Inputs!$B$8^2)*$B$2+Inputs!$B$8*SQRT($B$2)*MC_Shocks!X443)</f>
        <v>556.827792519616</v>
      </c>
      <c r="AA446" s="0" t="n">
        <f aca="false">Z446*EXP((Inputs!$B$6-Inputs!$B$7-0.5*Inputs!$B$8^2)*$B$2+Inputs!$B$8*SQRT($B$2)*MC_Shocks!Y443)</f>
        <v>549.878811069924</v>
      </c>
      <c r="AB446" s="0" t="n">
        <f aca="false">AA446*EXP((Inputs!$B$6-Inputs!$B$7-0.5*Inputs!$B$8^2)*$B$2+Inputs!$B$8*SQRT($B$2)*MC_Shocks!Z443)</f>
        <v>549.984242279499</v>
      </c>
      <c r="AC446" s="0" t="n">
        <f aca="false">AB446*EXP((Inputs!$B$6-Inputs!$B$7-0.5*Inputs!$B$8^2)*$B$2+Inputs!$B$8*SQRT($B$2)*MC_Shocks!AA443)</f>
        <v>548.798622439938</v>
      </c>
      <c r="AD446" s="0" t="n">
        <f aca="false">AC446*EXP((Inputs!$B$6-Inputs!$B$7-0.5*Inputs!$B$8^2)*$B$2+Inputs!$B$8*SQRT($B$2)*MC_Shocks!AB443)</f>
        <v>551.368432762656</v>
      </c>
      <c r="AE446" s="0" t="n">
        <f aca="false">AD446*EXP((Inputs!$B$6-Inputs!$B$7-0.5*Inputs!$B$8^2)*$B$2+Inputs!$B$8*SQRT($B$2)*MC_Shocks!AC443)</f>
        <v>557.255389220993</v>
      </c>
      <c r="AF446" s="0" t="n">
        <f aca="false">AE446*EXP((Inputs!$B$6-Inputs!$B$7-0.5*Inputs!$B$8^2)*$B$2+Inputs!$B$8*SQRT($B$2)*MC_Shocks!AD443)</f>
        <v>559.984842584119</v>
      </c>
      <c r="AG446" s="0" t="n">
        <f aca="false">AF446*EXP((Inputs!$B$6-Inputs!$B$7-0.5*Inputs!$B$8^2)*$B$2+Inputs!$B$8*SQRT($B$2)*MC_Shocks!AE443)</f>
        <v>559.064642496098</v>
      </c>
      <c r="AH446" s="0" t="n">
        <f aca="false">AG446*EXP((Inputs!$B$6-Inputs!$B$7-0.5*Inputs!$B$8^2)*$B$2+Inputs!$B$8*SQRT($B$2)*MC_Shocks!AF443)</f>
        <v>556.138380579537</v>
      </c>
      <c r="AI446" s="0" t="n">
        <f aca="false">AH446*EXP((Inputs!$B$6-Inputs!$B$7-0.5*Inputs!$B$8^2)*$B$2+Inputs!$B$8*SQRT($B$2)*MC_Shocks!AG443)</f>
        <v>555.477437090087</v>
      </c>
      <c r="AJ446" s="0" t="n">
        <f aca="false">AI446*EXP((Inputs!$B$6-Inputs!$B$7-0.5*Inputs!$B$8^2)*$B$2+Inputs!$B$8*SQRT($B$2)*MC_Shocks!AH443)</f>
        <v>554.003924456676</v>
      </c>
      <c r="AK446" s="0" t="n">
        <f aca="false">AJ446*EXP((Inputs!$B$6-Inputs!$B$7-0.5*Inputs!$B$8^2)*$B$2+Inputs!$B$8*SQRT($B$2)*MC_Shocks!AI443)</f>
        <v>555.539500951281</v>
      </c>
      <c r="AL446" s="0" t="n">
        <f aca="false">AK446*EXP((Inputs!$B$6-Inputs!$B$7-0.5*Inputs!$B$8^2)*$B$2+Inputs!$B$8*SQRT($B$2)*MC_Shocks!AJ443)</f>
        <v>553.408995714549</v>
      </c>
      <c r="AM446" s="0" t="n">
        <f aca="false">AL446*EXP((Inputs!$B$6-Inputs!$B$7-0.5*Inputs!$B$8^2)*$B$2+Inputs!$B$8*SQRT($B$2)*MC_Shocks!AK443)</f>
        <v>546.98883726672</v>
      </c>
      <c r="AN446" s="0" t="n">
        <f aca="false">AM446*EXP((Inputs!$B$6-Inputs!$B$7-0.5*Inputs!$B$8^2)*$B$2+Inputs!$B$8*SQRT($B$2)*MC_Shocks!AL443)</f>
        <v>543.990430436719</v>
      </c>
      <c r="AO446" s="0" t="n">
        <f aca="false">AN446*EXP((Inputs!$B$6-Inputs!$B$7-0.5*Inputs!$B$8^2)*$B$2+Inputs!$B$8*SQRT($B$2)*MC_Shocks!AM443)</f>
        <v>540.559070157679</v>
      </c>
      <c r="AP446" s="0" t="n">
        <f aca="false">AO446*EXP((Inputs!$B$6-Inputs!$B$7-0.5*Inputs!$B$8^2)*$B$2+Inputs!$B$8*SQRT($B$2)*MC_Shocks!AN443)</f>
        <v>539.350601573519</v>
      </c>
      <c r="AQ446" s="0" t="n">
        <f aca="false">AP446*EXP((Inputs!$B$6-Inputs!$B$7-0.5*Inputs!$B$8^2)*$B$2+Inputs!$B$8*SQRT($B$2)*MC_Shocks!AO443)</f>
        <v>545.872059168629</v>
      </c>
      <c r="AR446" s="0" t="n">
        <f aca="false">AQ446*EXP((Inputs!$B$6-Inputs!$B$7-0.5*Inputs!$B$8^2)*$B$2+Inputs!$B$8*SQRT($B$2)*MC_Shocks!AP443)</f>
        <v>550.466582800917</v>
      </c>
      <c r="AS446" s="0" t="n">
        <f aca="false">AR446*EXP((Inputs!$B$6-Inputs!$B$7-0.5*Inputs!$B$8^2)*$B$2+Inputs!$B$8*SQRT($B$2)*MC_Shocks!AQ443)</f>
        <v>548.535536811855</v>
      </c>
      <c r="AT446" s="0" t="n">
        <f aca="false">AS446*EXP((Inputs!$B$6-Inputs!$B$7-0.5*Inputs!$B$8^2)*$B$2+Inputs!$B$8*SQRT($B$2)*MC_Shocks!AR443)</f>
        <v>548.634889317576</v>
      </c>
      <c r="AU446" s="0" t="n">
        <f aca="false">AT446*EXP((Inputs!$B$6-Inputs!$B$7-0.5*Inputs!$B$8^2)*$B$2+Inputs!$B$8*SQRT($B$2)*MC_Shocks!AS443)</f>
        <v>546.775471046046</v>
      </c>
      <c r="AV446" s="0" t="n">
        <f aca="false">AU446*EXP((Inputs!$B$6-Inputs!$B$7-0.5*Inputs!$B$8^2)*$B$2+Inputs!$B$8*SQRT($B$2)*MC_Shocks!AT443)</f>
        <v>539.602938976062</v>
      </c>
      <c r="AW446" s="0" t="n">
        <f aca="false">AV446*EXP((Inputs!$B$6-Inputs!$B$7-0.5*Inputs!$B$8^2)*$B$2+Inputs!$B$8*SQRT($B$2)*MC_Shocks!AU443)</f>
        <v>536.554576249924</v>
      </c>
      <c r="AX446" s="0" t="n">
        <f aca="false">AW446*EXP((Inputs!$B$6-Inputs!$B$7-0.5*Inputs!$B$8^2)*$B$2+Inputs!$B$8*SQRT($B$2)*MC_Shocks!AV443)</f>
        <v>531.272948207101</v>
      </c>
      <c r="AY446" s="0" t="n">
        <f aca="false">AX446*EXP((Inputs!$B$6-Inputs!$B$7-0.5*Inputs!$B$8^2)*$B$2+Inputs!$B$8*SQRT($B$2)*MC_Shocks!AW443)</f>
        <v>530.924135415877</v>
      </c>
      <c r="AZ446" s="0" t="n">
        <f aca="false">AY446*EXP((Inputs!$B$6-Inputs!$B$7-0.5*Inputs!$B$8^2)*$B$2+Inputs!$B$8*SQRT($B$2)*MC_Shocks!AX443)</f>
        <v>534.385280606009</v>
      </c>
      <c r="BA446" s="0" t="n">
        <f aca="false">AZ446*EXP((Inputs!$B$6-Inputs!$B$7-0.5*Inputs!$B$8^2)*$B$2+Inputs!$B$8*SQRT($B$2)*MC_Shocks!AY443)</f>
        <v>534.681079339632</v>
      </c>
      <c r="BB446" s="0" t="n">
        <f aca="false">BA446*EXP((Inputs!$B$6-Inputs!$B$7-0.5*Inputs!$B$8^2)*$B$2+Inputs!$B$8*SQRT($B$2)*MC_Shocks!AZ443)</f>
        <v>538.156197645045</v>
      </c>
      <c r="BC446" s="0" t="n">
        <f aca="false">BB446*EXP((Inputs!$B$6-Inputs!$B$7-0.5*Inputs!$B$8^2)*$B$2+Inputs!$B$8*SQRT($B$2)*MC_Shocks!BA443)</f>
        <v>531.594660640208</v>
      </c>
      <c r="BD446" s="0" t="n">
        <f aca="false">BC446*EXP((Inputs!$B$6-Inputs!$B$7-0.5*Inputs!$B$8^2)*$B$2+Inputs!$B$8*SQRT($B$2)*MC_Shocks!BB443)</f>
        <v>528.321747823025</v>
      </c>
      <c r="BE446" s="0" t="n">
        <f aca="false">BD446*EXP((Inputs!$B$6-Inputs!$B$7-0.5*Inputs!$B$8^2)*$B$2+Inputs!$B$8*SQRT($B$2)*MC_Shocks!BC443)</f>
        <v>526.194329055247</v>
      </c>
      <c r="BF446" s="0" t="n">
        <f aca="false">BE446*EXP((Inputs!$B$6-Inputs!$B$7-0.5*Inputs!$B$8^2)*$B$2+Inputs!$B$8*SQRT($B$2)*MC_Shocks!BD443)</f>
        <v>521.109519533805</v>
      </c>
      <c r="BG446" s="0" t="n">
        <f aca="false">BF446*EXP((Inputs!$B$6-Inputs!$B$7-0.5*Inputs!$B$8^2)*$B$2+Inputs!$B$8*SQRT($B$2)*MC_Shocks!BE443)</f>
        <v>529.577535749435</v>
      </c>
      <c r="BH446" s="0" t="n">
        <f aca="false">BG446*EXP((Inputs!$B$6-Inputs!$B$7-0.5*Inputs!$B$8^2)*$B$2+Inputs!$B$8*SQRT($B$2)*MC_Shocks!BF443)</f>
        <v>527.162177624593</v>
      </c>
      <c r="BI446" s="0" t="n">
        <f aca="false">BH446*EXP((Inputs!$B$6-Inputs!$B$7-0.5*Inputs!$B$8^2)*$B$2+Inputs!$B$8*SQRT($B$2)*MC_Shocks!BG443)</f>
        <v>532.722083156761</v>
      </c>
      <c r="BJ446" s="0" t="n">
        <f aca="false">BI446*EXP((Inputs!$B$6-Inputs!$B$7-0.5*Inputs!$B$8^2)*$B$2+Inputs!$B$8*SQRT($B$2)*MC_Shocks!BH443)</f>
        <v>532.803002801647</v>
      </c>
      <c r="BK446" s="0" t="n">
        <f aca="false">BJ446*EXP((Inputs!$B$6-Inputs!$B$7-0.5*Inputs!$B$8^2)*$B$2+Inputs!$B$8*SQRT($B$2)*MC_Shocks!BI443)</f>
        <v>534.172514144743</v>
      </c>
      <c r="BL446" s="0" t="n">
        <f aca="false">BK446*EXP((Inputs!$B$6-Inputs!$B$7-0.5*Inputs!$B$8^2)*$B$2+Inputs!$B$8*SQRT($B$2)*MC_Shocks!BJ443)</f>
        <v>531.425832327416</v>
      </c>
      <c r="BM446" s="0" t="n">
        <f aca="false">BL446*EXP((Inputs!$B$6-Inputs!$B$7-0.5*Inputs!$B$8^2)*$B$2+Inputs!$B$8*SQRT($B$2)*MC_Shocks!BK443)</f>
        <v>530.514754883966</v>
      </c>
      <c r="BN446" s="0" t="n">
        <f aca="false">AVERAGE(C446:BM446)</f>
        <v>551.552746725137</v>
      </c>
      <c r="BO446" s="0" t="n">
        <f aca="false">MAX(B446:BM446)</f>
        <v>584.647547041237</v>
      </c>
      <c r="BP446" s="0" t="n">
        <f aca="false">MAX(BM446-Inputs!$B$4,0)</f>
        <v>0</v>
      </c>
      <c r="BQ446" s="0" t="n">
        <f aca="false">MAX(Inputs!$B$4-BM446,0)</f>
        <v>44.4852451160344</v>
      </c>
      <c r="BR446" s="0" t="n">
        <f aca="false">MAX(BN446-Inputs!$B$4,0)</f>
        <v>0</v>
      </c>
      <c r="BS446" s="0" t="n">
        <f aca="false">IF(BO446&gt;=Inputs!$B$9,0,MAX(BM446-Inputs!$B$4,0))</f>
        <v>0</v>
      </c>
    </row>
    <row r="447" customFormat="false" ht="15" hidden="false" customHeight="false" outlineLevel="0" collapsed="false">
      <c r="A447" s="0" t="n">
        <v>443</v>
      </c>
      <c r="B447" s="0" t="n">
        <f aca="false">Inputs!$B$3</f>
        <v>574.788024902344</v>
      </c>
      <c r="C447" s="0" t="n">
        <f aca="false">B447*EXP((Inputs!$B$6-Inputs!$B$7-0.5*Inputs!$B$8^2)*$B$2+Inputs!$B$8*SQRT($B$2)*MC_Shocks!A444)</f>
        <v>568.740852231534</v>
      </c>
      <c r="D447" s="0" t="n">
        <f aca="false">C447*EXP((Inputs!$B$6-Inputs!$B$7-0.5*Inputs!$B$8^2)*$B$2+Inputs!$B$8*SQRT($B$2)*MC_Shocks!B444)</f>
        <v>571.516892258324</v>
      </c>
      <c r="E447" s="0" t="n">
        <f aca="false">D447*EXP((Inputs!$B$6-Inputs!$B$7-0.5*Inputs!$B$8^2)*$B$2+Inputs!$B$8*SQRT($B$2)*MC_Shocks!C444)</f>
        <v>568.364530254946</v>
      </c>
      <c r="F447" s="0" t="n">
        <f aca="false">E447*EXP((Inputs!$B$6-Inputs!$B$7-0.5*Inputs!$B$8^2)*$B$2+Inputs!$B$8*SQRT($B$2)*MC_Shocks!D444)</f>
        <v>567.687112548141</v>
      </c>
      <c r="G447" s="0" t="n">
        <f aca="false">F447*EXP((Inputs!$B$6-Inputs!$B$7-0.5*Inputs!$B$8^2)*$B$2+Inputs!$B$8*SQRT($B$2)*MC_Shocks!E444)</f>
        <v>575.153769563893</v>
      </c>
      <c r="H447" s="0" t="n">
        <f aca="false">G447*EXP((Inputs!$B$6-Inputs!$B$7-0.5*Inputs!$B$8^2)*$B$2+Inputs!$B$8*SQRT($B$2)*MC_Shocks!F444)</f>
        <v>579.415076923844</v>
      </c>
      <c r="I447" s="0" t="n">
        <f aca="false">H447*EXP((Inputs!$B$6-Inputs!$B$7-0.5*Inputs!$B$8^2)*$B$2+Inputs!$B$8*SQRT($B$2)*MC_Shocks!G444)</f>
        <v>580.159120102787</v>
      </c>
      <c r="J447" s="0" t="n">
        <f aca="false">I447*EXP((Inputs!$B$6-Inputs!$B$7-0.5*Inputs!$B$8^2)*$B$2+Inputs!$B$8*SQRT($B$2)*MC_Shocks!H444)</f>
        <v>575.11669384897</v>
      </c>
      <c r="K447" s="0" t="n">
        <f aca="false">J447*EXP((Inputs!$B$6-Inputs!$B$7-0.5*Inputs!$B$8^2)*$B$2+Inputs!$B$8*SQRT($B$2)*MC_Shocks!I444)</f>
        <v>573.058953335783</v>
      </c>
      <c r="L447" s="0" t="n">
        <f aca="false">K447*EXP((Inputs!$B$6-Inputs!$B$7-0.5*Inputs!$B$8^2)*$B$2+Inputs!$B$8*SQRT($B$2)*MC_Shocks!J444)</f>
        <v>578.445690880101</v>
      </c>
      <c r="M447" s="0" t="n">
        <f aca="false">L447*EXP((Inputs!$B$6-Inputs!$B$7-0.5*Inputs!$B$8^2)*$B$2+Inputs!$B$8*SQRT($B$2)*MC_Shocks!K444)</f>
        <v>579.144557476023</v>
      </c>
      <c r="N447" s="0" t="n">
        <f aca="false">M447*EXP((Inputs!$B$6-Inputs!$B$7-0.5*Inputs!$B$8^2)*$B$2+Inputs!$B$8*SQRT($B$2)*MC_Shocks!L444)</f>
        <v>570.001653550621</v>
      </c>
      <c r="O447" s="0" t="n">
        <f aca="false">N447*EXP((Inputs!$B$6-Inputs!$B$7-0.5*Inputs!$B$8^2)*$B$2+Inputs!$B$8*SQRT($B$2)*MC_Shocks!M444)</f>
        <v>569.552667655897</v>
      </c>
      <c r="P447" s="0" t="n">
        <f aca="false">O447*EXP((Inputs!$B$6-Inputs!$B$7-0.5*Inputs!$B$8^2)*$B$2+Inputs!$B$8*SQRT($B$2)*MC_Shocks!N444)</f>
        <v>571.087391502408</v>
      </c>
      <c r="Q447" s="0" t="n">
        <f aca="false">P447*EXP((Inputs!$B$6-Inputs!$B$7-0.5*Inputs!$B$8^2)*$B$2+Inputs!$B$8*SQRT($B$2)*MC_Shocks!O444)</f>
        <v>568.917609114505</v>
      </c>
      <c r="R447" s="0" t="n">
        <f aca="false">Q447*EXP((Inputs!$B$6-Inputs!$B$7-0.5*Inputs!$B$8^2)*$B$2+Inputs!$B$8*SQRT($B$2)*MC_Shocks!P444)</f>
        <v>565.53601718639</v>
      </c>
      <c r="S447" s="0" t="n">
        <f aca="false">R447*EXP((Inputs!$B$6-Inputs!$B$7-0.5*Inputs!$B$8^2)*$B$2+Inputs!$B$8*SQRT($B$2)*MC_Shocks!Q444)</f>
        <v>567.639808618941</v>
      </c>
      <c r="T447" s="0" t="n">
        <f aca="false">S447*EXP((Inputs!$B$6-Inputs!$B$7-0.5*Inputs!$B$8^2)*$B$2+Inputs!$B$8*SQRT($B$2)*MC_Shocks!R444)</f>
        <v>565.434521095851</v>
      </c>
      <c r="U447" s="0" t="n">
        <f aca="false">T447*EXP((Inputs!$B$6-Inputs!$B$7-0.5*Inputs!$B$8^2)*$B$2+Inputs!$B$8*SQRT($B$2)*MC_Shocks!S444)</f>
        <v>566.965182158728</v>
      </c>
      <c r="V447" s="0" t="n">
        <f aca="false">U447*EXP((Inputs!$B$6-Inputs!$B$7-0.5*Inputs!$B$8^2)*$B$2+Inputs!$B$8*SQRT($B$2)*MC_Shocks!T444)</f>
        <v>563.792245521479</v>
      </c>
      <c r="W447" s="0" t="n">
        <f aca="false">V447*EXP((Inputs!$B$6-Inputs!$B$7-0.5*Inputs!$B$8^2)*$B$2+Inputs!$B$8*SQRT($B$2)*MC_Shocks!U444)</f>
        <v>563.086908576693</v>
      </c>
      <c r="X447" s="0" t="n">
        <f aca="false">W447*EXP((Inputs!$B$6-Inputs!$B$7-0.5*Inputs!$B$8^2)*$B$2+Inputs!$B$8*SQRT($B$2)*MC_Shocks!V444)</f>
        <v>560.991009135235</v>
      </c>
      <c r="Y447" s="0" t="n">
        <f aca="false">X447*EXP((Inputs!$B$6-Inputs!$B$7-0.5*Inputs!$B$8^2)*$B$2+Inputs!$B$8*SQRT($B$2)*MC_Shocks!W444)</f>
        <v>564.433052279007</v>
      </c>
      <c r="Z447" s="0" t="n">
        <f aca="false">Y447*EXP((Inputs!$B$6-Inputs!$B$7-0.5*Inputs!$B$8^2)*$B$2+Inputs!$B$8*SQRT($B$2)*MC_Shocks!X444)</f>
        <v>568.17606291847</v>
      </c>
      <c r="AA447" s="0" t="n">
        <f aca="false">Z447*EXP((Inputs!$B$6-Inputs!$B$7-0.5*Inputs!$B$8^2)*$B$2+Inputs!$B$8*SQRT($B$2)*MC_Shocks!Y444)</f>
        <v>563.983544755834</v>
      </c>
      <c r="AB447" s="0" t="n">
        <f aca="false">AA447*EXP((Inputs!$B$6-Inputs!$B$7-0.5*Inputs!$B$8^2)*$B$2+Inputs!$B$8*SQRT($B$2)*MC_Shocks!Z444)</f>
        <v>564.39211608711</v>
      </c>
      <c r="AC447" s="0" t="n">
        <f aca="false">AB447*EXP((Inputs!$B$6-Inputs!$B$7-0.5*Inputs!$B$8^2)*$B$2+Inputs!$B$8*SQRT($B$2)*MC_Shocks!AA444)</f>
        <v>563.170491685852</v>
      </c>
      <c r="AD447" s="0" t="n">
        <f aca="false">AC447*EXP((Inputs!$B$6-Inputs!$B$7-0.5*Inputs!$B$8^2)*$B$2+Inputs!$B$8*SQRT($B$2)*MC_Shocks!AB444)</f>
        <v>564.594266127556</v>
      </c>
      <c r="AE447" s="0" t="n">
        <f aca="false">AD447*EXP((Inputs!$B$6-Inputs!$B$7-0.5*Inputs!$B$8^2)*$B$2+Inputs!$B$8*SQRT($B$2)*MC_Shocks!AC444)</f>
        <v>560.636151280274</v>
      </c>
      <c r="AF447" s="0" t="n">
        <f aca="false">AE447*EXP((Inputs!$B$6-Inputs!$B$7-0.5*Inputs!$B$8^2)*$B$2+Inputs!$B$8*SQRT($B$2)*MC_Shocks!AD444)</f>
        <v>563.399058303141</v>
      </c>
      <c r="AG447" s="0" t="n">
        <f aca="false">AF447*EXP((Inputs!$B$6-Inputs!$B$7-0.5*Inputs!$B$8^2)*$B$2+Inputs!$B$8*SQRT($B$2)*MC_Shocks!AE444)</f>
        <v>564.058647515406</v>
      </c>
      <c r="AH447" s="0" t="n">
        <f aca="false">AG447*EXP((Inputs!$B$6-Inputs!$B$7-0.5*Inputs!$B$8^2)*$B$2+Inputs!$B$8*SQRT($B$2)*MC_Shocks!AF444)</f>
        <v>560.605420870683</v>
      </c>
      <c r="AI447" s="0" t="n">
        <f aca="false">AH447*EXP((Inputs!$B$6-Inputs!$B$7-0.5*Inputs!$B$8^2)*$B$2+Inputs!$B$8*SQRT($B$2)*MC_Shocks!AG444)</f>
        <v>555.465515683943</v>
      </c>
      <c r="AJ447" s="0" t="n">
        <f aca="false">AI447*EXP((Inputs!$B$6-Inputs!$B$7-0.5*Inputs!$B$8^2)*$B$2+Inputs!$B$8*SQRT($B$2)*MC_Shocks!AH444)</f>
        <v>557.83087157998</v>
      </c>
      <c r="AK447" s="0" t="n">
        <f aca="false">AJ447*EXP((Inputs!$B$6-Inputs!$B$7-0.5*Inputs!$B$8^2)*$B$2+Inputs!$B$8*SQRT($B$2)*MC_Shocks!AI444)</f>
        <v>549.277649280819</v>
      </c>
      <c r="AL447" s="0" t="n">
        <f aca="false">AK447*EXP((Inputs!$B$6-Inputs!$B$7-0.5*Inputs!$B$8^2)*$B$2+Inputs!$B$8*SQRT($B$2)*MC_Shocks!AJ444)</f>
        <v>547.966110917891</v>
      </c>
      <c r="AM447" s="0" t="n">
        <f aca="false">AL447*EXP((Inputs!$B$6-Inputs!$B$7-0.5*Inputs!$B$8^2)*$B$2+Inputs!$B$8*SQRT($B$2)*MC_Shocks!AK444)</f>
        <v>552.570640080152</v>
      </c>
      <c r="AN447" s="0" t="n">
        <f aca="false">AM447*EXP((Inputs!$B$6-Inputs!$B$7-0.5*Inputs!$B$8^2)*$B$2+Inputs!$B$8*SQRT($B$2)*MC_Shocks!AL444)</f>
        <v>551.007231167189</v>
      </c>
      <c r="AO447" s="0" t="n">
        <f aca="false">AN447*EXP((Inputs!$B$6-Inputs!$B$7-0.5*Inputs!$B$8^2)*$B$2+Inputs!$B$8*SQRT($B$2)*MC_Shocks!AM444)</f>
        <v>552.736047983798</v>
      </c>
      <c r="AP447" s="0" t="n">
        <f aca="false">AO447*EXP((Inputs!$B$6-Inputs!$B$7-0.5*Inputs!$B$8^2)*$B$2+Inputs!$B$8*SQRT($B$2)*MC_Shocks!AN444)</f>
        <v>550.887964722483</v>
      </c>
      <c r="AQ447" s="0" t="n">
        <f aca="false">AP447*EXP((Inputs!$B$6-Inputs!$B$7-0.5*Inputs!$B$8^2)*$B$2+Inputs!$B$8*SQRT($B$2)*MC_Shocks!AO444)</f>
        <v>551.127269892581</v>
      </c>
      <c r="AR447" s="0" t="n">
        <f aca="false">AQ447*EXP((Inputs!$B$6-Inputs!$B$7-0.5*Inputs!$B$8^2)*$B$2+Inputs!$B$8*SQRT($B$2)*MC_Shocks!AP444)</f>
        <v>550.854594089476</v>
      </c>
      <c r="AS447" s="0" t="n">
        <f aca="false">AR447*EXP((Inputs!$B$6-Inputs!$B$7-0.5*Inputs!$B$8^2)*$B$2+Inputs!$B$8*SQRT($B$2)*MC_Shocks!AQ444)</f>
        <v>554.904952406461</v>
      </c>
      <c r="AT447" s="0" t="n">
        <f aca="false">AS447*EXP((Inputs!$B$6-Inputs!$B$7-0.5*Inputs!$B$8^2)*$B$2+Inputs!$B$8*SQRT($B$2)*MC_Shocks!AR444)</f>
        <v>550.615670326648</v>
      </c>
      <c r="AU447" s="0" t="n">
        <f aca="false">AT447*EXP((Inputs!$B$6-Inputs!$B$7-0.5*Inputs!$B$8^2)*$B$2+Inputs!$B$8*SQRT($B$2)*MC_Shocks!AS444)</f>
        <v>555.741297536069</v>
      </c>
      <c r="AV447" s="0" t="n">
        <f aca="false">AU447*EXP((Inputs!$B$6-Inputs!$B$7-0.5*Inputs!$B$8^2)*$B$2+Inputs!$B$8*SQRT($B$2)*MC_Shocks!AT444)</f>
        <v>560.703928841933</v>
      </c>
      <c r="AW447" s="0" t="n">
        <f aca="false">AV447*EXP((Inputs!$B$6-Inputs!$B$7-0.5*Inputs!$B$8^2)*$B$2+Inputs!$B$8*SQRT($B$2)*MC_Shocks!AU444)</f>
        <v>559.125011620024</v>
      </c>
      <c r="AX447" s="0" t="n">
        <f aca="false">AW447*EXP((Inputs!$B$6-Inputs!$B$7-0.5*Inputs!$B$8^2)*$B$2+Inputs!$B$8*SQRT($B$2)*MC_Shocks!AV444)</f>
        <v>552.112654326629</v>
      </c>
      <c r="AY447" s="0" t="n">
        <f aca="false">AX447*EXP((Inputs!$B$6-Inputs!$B$7-0.5*Inputs!$B$8^2)*$B$2+Inputs!$B$8*SQRT($B$2)*MC_Shocks!AW444)</f>
        <v>553.711362343981</v>
      </c>
      <c r="AZ447" s="0" t="n">
        <f aca="false">AY447*EXP((Inputs!$B$6-Inputs!$B$7-0.5*Inputs!$B$8^2)*$B$2+Inputs!$B$8*SQRT($B$2)*MC_Shocks!AX444)</f>
        <v>550.692780226863</v>
      </c>
      <c r="BA447" s="0" t="n">
        <f aca="false">AZ447*EXP((Inputs!$B$6-Inputs!$B$7-0.5*Inputs!$B$8^2)*$B$2+Inputs!$B$8*SQRT($B$2)*MC_Shocks!AY444)</f>
        <v>546.075174215678</v>
      </c>
      <c r="BB447" s="0" t="n">
        <f aca="false">BA447*EXP((Inputs!$B$6-Inputs!$B$7-0.5*Inputs!$B$8^2)*$B$2+Inputs!$B$8*SQRT($B$2)*MC_Shocks!AZ444)</f>
        <v>542.608527362121</v>
      </c>
      <c r="BC447" s="0" t="n">
        <f aca="false">BB447*EXP((Inputs!$B$6-Inputs!$B$7-0.5*Inputs!$B$8^2)*$B$2+Inputs!$B$8*SQRT($B$2)*MC_Shocks!BA444)</f>
        <v>544.001087957108</v>
      </c>
      <c r="BD447" s="0" t="n">
        <f aca="false">BC447*EXP((Inputs!$B$6-Inputs!$B$7-0.5*Inputs!$B$8^2)*$B$2+Inputs!$B$8*SQRT($B$2)*MC_Shocks!BB444)</f>
        <v>548.781741242173</v>
      </c>
      <c r="BE447" s="0" t="n">
        <f aca="false">BD447*EXP((Inputs!$B$6-Inputs!$B$7-0.5*Inputs!$B$8^2)*$B$2+Inputs!$B$8*SQRT($B$2)*MC_Shocks!BC444)</f>
        <v>558.529547350388</v>
      </c>
      <c r="BF447" s="0" t="n">
        <f aca="false">BE447*EXP((Inputs!$B$6-Inputs!$B$7-0.5*Inputs!$B$8^2)*$B$2+Inputs!$B$8*SQRT($B$2)*MC_Shocks!BD444)</f>
        <v>559.748151489325</v>
      </c>
      <c r="BG447" s="0" t="n">
        <f aca="false">BF447*EXP((Inputs!$B$6-Inputs!$B$7-0.5*Inputs!$B$8^2)*$B$2+Inputs!$B$8*SQRT($B$2)*MC_Shocks!BE444)</f>
        <v>554.593581370903</v>
      </c>
      <c r="BH447" s="0" t="n">
        <f aca="false">BG447*EXP((Inputs!$B$6-Inputs!$B$7-0.5*Inputs!$B$8^2)*$B$2+Inputs!$B$8*SQRT($B$2)*MC_Shocks!BF444)</f>
        <v>559.614331256248</v>
      </c>
      <c r="BI447" s="0" t="n">
        <f aca="false">BH447*EXP((Inputs!$B$6-Inputs!$B$7-0.5*Inputs!$B$8^2)*$B$2+Inputs!$B$8*SQRT($B$2)*MC_Shocks!BG444)</f>
        <v>556.566935329969</v>
      </c>
      <c r="BJ447" s="0" t="n">
        <f aca="false">BI447*EXP((Inputs!$B$6-Inputs!$B$7-0.5*Inputs!$B$8^2)*$B$2+Inputs!$B$8*SQRT($B$2)*MC_Shocks!BH444)</f>
        <v>560.830821037844</v>
      </c>
      <c r="BK447" s="0" t="n">
        <f aca="false">BJ447*EXP((Inputs!$B$6-Inputs!$B$7-0.5*Inputs!$B$8^2)*$B$2+Inputs!$B$8*SQRT($B$2)*MC_Shocks!BI444)</f>
        <v>560.411957330908</v>
      </c>
      <c r="BL447" s="0" t="n">
        <f aca="false">BK447*EXP((Inputs!$B$6-Inputs!$B$7-0.5*Inputs!$B$8^2)*$B$2+Inputs!$B$8*SQRT($B$2)*MC_Shocks!BJ444)</f>
        <v>557.326696008006</v>
      </c>
      <c r="BM447" s="0" t="n">
        <f aca="false">BL447*EXP((Inputs!$B$6-Inputs!$B$7-0.5*Inputs!$B$8^2)*$B$2+Inputs!$B$8*SQRT($B$2)*MC_Shocks!BK444)</f>
        <v>560.302981107202</v>
      </c>
      <c r="BN447" s="0" t="n">
        <f aca="false">AVERAGE(C447:BM447)</f>
        <v>561.174288276972</v>
      </c>
      <c r="BO447" s="0" t="n">
        <f aca="false">MAX(B447:BM447)</f>
        <v>580.159120102787</v>
      </c>
      <c r="BP447" s="0" t="n">
        <f aca="false">MAX(BM447-Inputs!$B$4,0)</f>
        <v>0</v>
      </c>
      <c r="BQ447" s="0" t="n">
        <f aca="false">MAX(Inputs!$B$4-BM447,0)</f>
        <v>14.6970188927985</v>
      </c>
      <c r="BR447" s="0" t="n">
        <f aca="false">MAX(BN447-Inputs!$B$4,0)</f>
        <v>0</v>
      </c>
      <c r="BS447" s="0" t="n">
        <f aca="false">IF(BO447&gt;=Inputs!$B$9,0,MAX(BM447-Inputs!$B$4,0))</f>
        <v>0</v>
      </c>
    </row>
    <row r="448" customFormat="false" ht="15" hidden="false" customHeight="false" outlineLevel="0" collapsed="false">
      <c r="A448" s="0" t="n">
        <v>444</v>
      </c>
      <c r="B448" s="0" t="n">
        <f aca="false">Inputs!$B$3</f>
        <v>574.788024902344</v>
      </c>
      <c r="C448" s="0" t="n">
        <f aca="false">B448*EXP((Inputs!$B$6-Inputs!$B$7-0.5*Inputs!$B$8^2)*$B$2+Inputs!$B$8*SQRT($B$2)*MC_Shocks!A445)</f>
        <v>574.065326961196</v>
      </c>
      <c r="D448" s="0" t="n">
        <f aca="false">C448*EXP((Inputs!$B$6-Inputs!$B$7-0.5*Inputs!$B$8^2)*$B$2+Inputs!$B$8*SQRT($B$2)*MC_Shocks!B445)</f>
        <v>576.01311582966</v>
      </c>
      <c r="E448" s="0" t="n">
        <f aca="false">D448*EXP((Inputs!$B$6-Inputs!$B$7-0.5*Inputs!$B$8^2)*$B$2+Inputs!$B$8*SQRT($B$2)*MC_Shocks!C445)</f>
        <v>572.853975336888</v>
      </c>
      <c r="F448" s="0" t="n">
        <f aca="false">E448*EXP((Inputs!$B$6-Inputs!$B$7-0.5*Inputs!$B$8^2)*$B$2+Inputs!$B$8*SQRT($B$2)*MC_Shocks!D445)</f>
        <v>571.839528645022</v>
      </c>
      <c r="G448" s="0" t="n">
        <f aca="false">F448*EXP((Inputs!$B$6-Inputs!$B$7-0.5*Inputs!$B$8^2)*$B$2+Inputs!$B$8*SQRT($B$2)*MC_Shocks!E445)</f>
        <v>571.637164454754</v>
      </c>
      <c r="H448" s="0" t="n">
        <f aca="false">G448*EXP((Inputs!$B$6-Inputs!$B$7-0.5*Inputs!$B$8^2)*$B$2+Inputs!$B$8*SQRT($B$2)*MC_Shocks!F445)</f>
        <v>564.667160171895</v>
      </c>
      <c r="I448" s="0" t="n">
        <f aca="false">H448*EXP((Inputs!$B$6-Inputs!$B$7-0.5*Inputs!$B$8^2)*$B$2+Inputs!$B$8*SQRT($B$2)*MC_Shocks!G445)</f>
        <v>561.761138705823</v>
      </c>
      <c r="J448" s="0" t="n">
        <f aca="false">I448*EXP((Inputs!$B$6-Inputs!$B$7-0.5*Inputs!$B$8^2)*$B$2+Inputs!$B$8*SQRT($B$2)*MC_Shocks!H445)</f>
        <v>564.899365760243</v>
      </c>
      <c r="K448" s="0" t="n">
        <f aca="false">J448*EXP((Inputs!$B$6-Inputs!$B$7-0.5*Inputs!$B$8^2)*$B$2+Inputs!$B$8*SQRT($B$2)*MC_Shocks!I445)</f>
        <v>565.337605341928</v>
      </c>
      <c r="L448" s="0" t="n">
        <f aca="false">K448*EXP((Inputs!$B$6-Inputs!$B$7-0.5*Inputs!$B$8^2)*$B$2+Inputs!$B$8*SQRT($B$2)*MC_Shocks!J445)</f>
        <v>565.731460436903</v>
      </c>
      <c r="M448" s="0" t="n">
        <f aca="false">L448*EXP((Inputs!$B$6-Inputs!$B$7-0.5*Inputs!$B$8^2)*$B$2+Inputs!$B$8*SQRT($B$2)*MC_Shocks!K445)</f>
        <v>565.424439666843</v>
      </c>
      <c r="N448" s="0" t="n">
        <f aca="false">M448*EXP((Inputs!$B$6-Inputs!$B$7-0.5*Inputs!$B$8^2)*$B$2+Inputs!$B$8*SQRT($B$2)*MC_Shocks!L445)</f>
        <v>554.265694034083</v>
      </c>
      <c r="O448" s="0" t="n">
        <f aca="false">N448*EXP((Inputs!$B$6-Inputs!$B$7-0.5*Inputs!$B$8^2)*$B$2+Inputs!$B$8*SQRT($B$2)*MC_Shocks!M445)</f>
        <v>552.689597831242</v>
      </c>
      <c r="P448" s="0" t="n">
        <f aca="false">O448*EXP((Inputs!$B$6-Inputs!$B$7-0.5*Inputs!$B$8^2)*$B$2+Inputs!$B$8*SQRT($B$2)*MC_Shocks!N445)</f>
        <v>561.741399853327</v>
      </c>
      <c r="Q448" s="0" t="n">
        <f aca="false">P448*EXP((Inputs!$B$6-Inputs!$B$7-0.5*Inputs!$B$8^2)*$B$2+Inputs!$B$8*SQRT($B$2)*MC_Shocks!O445)</f>
        <v>564.218694285104</v>
      </c>
      <c r="R448" s="0" t="n">
        <f aca="false">Q448*EXP((Inputs!$B$6-Inputs!$B$7-0.5*Inputs!$B$8^2)*$B$2+Inputs!$B$8*SQRT($B$2)*MC_Shocks!P445)</f>
        <v>572.98852609749</v>
      </c>
      <c r="S448" s="0" t="n">
        <f aca="false">R448*EXP((Inputs!$B$6-Inputs!$B$7-0.5*Inputs!$B$8^2)*$B$2+Inputs!$B$8*SQRT($B$2)*MC_Shocks!Q445)</f>
        <v>574.54377821365</v>
      </c>
      <c r="T448" s="0" t="n">
        <f aca="false">S448*EXP((Inputs!$B$6-Inputs!$B$7-0.5*Inputs!$B$8^2)*$B$2+Inputs!$B$8*SQRT($B$2)*MC_Shocks!R445)</f>
        <v>583.728442460635</v>
      </c>
      <c r="U448" s="0" t="n">
        <f aca="false">T448*EXP((Inputs!$B$6-Inputs!$B$7-0.5*Inputs!$B$8^2)*$B$2+Inputs!$B$8*SQRT($B$2)*MC_Shocks!S445)</f>
        <v>587.833943977161</v>
      </c>
      <c r="V448" s="0" t="n">
        <f aca="false">U448*EXP((Inputs!$B$6-Inputs!$B$7-0.5*Inputs!$B$8^2)*$B$2+Inputs!$B$8*SQRT($B$2)*MC_Shocks!T445)</f>
        <v>595.024542197191</v>
      </c>
      <c r="W448" s="0" t="n">
        <f aca="false">V448*EXP((Inputs!$B$6-Inputs!$B$7-0.5*Inputs!$B$8^2)*$B$2+Inputs!$B$8*SQRT($B$2)*MC_Shocks!U445)</f>
        <v>593.269907895476</v>
      </c>
      <c r="X448" s="0" t="n">
        <f aca="false">W448*EXP((Inputs!$B$6-Inputs!$B$7-0.5*Inputs!$B$8^2)*$B$2+Inputs!$B$8*SQRT($B$2)*MC_Shocks!V445)</f>
        <v>593.323333646908</v>
      </c>
      <c r="Y448" s="0" t="n">
        <f aca="false">X448*EXP((Inputs!$B$6-Inputs!$B$7-0.5*Inputs!$B$8^2)*$B$2+Inputs!$B$8*SQRT($B$2)*MC_Shocks!W445)</f>
        <v>591.954894716267</v>
      </c>
      <c r="Z448" s="0" t="n">
        <f aca="false">Y448*EXP((Inputs!$B$6-Inputs!$B$7-0.5*Inputs!$B$8^2)*$B$2+Inputs!$B$8*SQRT($B$2)*MC_Shocks!X445)</f>
        <v>592.501953722325</v>
      </c>
      <c r="AA448" s="0" t="n">
        <f aca="false">Z448*EXP((Inputs!$B$6-Inputs!$B$7-0.5*Inputs!$B$8^2)*$B$2+Inputs!$B$8*SQRT($B$2)*MC_Shocks!Y445)</f>
        <v>599.148456388527</v>
      </c>
      <c r="AB448" s="0" t="n">
        <f aca="false">AA448*EXP((Inputs!$B$6-Inputs!$B$7-0.5*Inputs!$B$8^2)*$B$2+Inputs!$B$8*SQRT($B$2)*MC_Shocks!Z445)</f>
        <v>596.768932373859</v>
      </c>
      <c r="AC448" s="0" t="n">
        <f aca="false">AB448*EXP((Inputs!$B$6-Inputs!$B$7-0.5*Inputs!$B$8^2)*$B$2+Inputs!$B$8*SQRT($B$2)*MC_Shocks!AA445)</f>
        <v>587.793317820532</v>
      </c>
      <c r="AD448" s="0" t="n">
        <f aca="false">AC448*EXP((Inputs!$B$6-Inputs!$B$7-0.5*Inputs!$B$8^2)*$B$2+Inputs!$B$8*SQRT($B$2)*MC_Shocks!AB445)</f>
        <v>585.943545441737</v>
      </c>
      <c r="AE448" s="0" t="n">
        <f aca="false">AD448*EXP((Inputs!$B$6-Inputs!$B$7-0.5*Inputs!$B$8^2)*$B$2+Inputs!$B$8*SQRT($B$2)*MC_Shocks!AC445)</f>
        <v>587.982165727106</v>
      </c>
      <c r="AF448" s="0" t="n">
        <f aca="false">AE448*EXP((Inputs!$B$6-Inputs!$B$7-0.5*Inputs!$B$8^2)*$B$2+Inputs!$B$8*SQRT($B$2)*MC_Shocks!AD445)</f>
        <v>594.737270560214</v>
      </c>
      <c r="AG448" s="0" t="n">
        <f aca="false">AF448*EXP((Inputs!$B$6-Inputs!$B$7-0.5*Inputs!$B$8^2)*$B$2+Inputs!$B$8*SQRT($B$2)*MC_Shocks!AE445)</f>
        <v>599.093532401642</v>
      </c>
      <c r="AH448" s="0" t="n">
        <f aca="false">AG448*EXP((Inputs!$B$6-Inputs!$B$7-0.5*Inputs!$B$8^2)*$B$2+Inputs!$B$8*SQRT($B$2)*MC_Shocks!AF445)</f>
        <v>597.000598142072</v>
      </c>
      <c r="AI448" s="0" t="n">
        <f aca="false">AH448*EXP((Inputs!$B$6-Inputs!$B$7-0.5*Inputs!$B$8^2)*$B$2+Inputs!$B$8*SQRT($B$2)*MC_Shocks!AG445)</f>
        <v>591.9957403991</v>
      </c>
      <c r="AJ448" s="0" t="n">
        <f aca="false">AI448*EXP((Inputs!$B$6-Inputs!$B$7-0.5*Inputs!$B$8^2)*$B$2+Inputs!$B$8*SQRT($B$2)*MC_Shocks!AH445)</f>
        <v>590.827635587861</v>
      </c>
      <c r="AK448" s="0" t="n">
        <f aca="false">AJ448*EXP((Inputs!$B$6-Inputs!$B$7-0.5*Inputs!$B$8^2)*$B$2+Inputs!$B$8*SQRT($B$2)*MC_Shocks!AI445)</f>
        <v>587.145805041442</v>
      </c>
      <c r="AL448" s="0" t="n">
        <f aca="false">AK448*EXP((Inputs!$B$6-Inputs!$B$7-0.5*Inputs!$B$8^2)*$B$2+Inputs!$B$8*SQRT($B$2)*MC_Shocks!AJ445)</f>
        <v>583.913889805318</v>
      </c>
      <c r="AM448" s="0" t="n">
        <f aca="false">AL448*EXP((Inputs!$B$6-Inputs!$B$7-0.5*Inputs!$B$8^2)*$B$2+Inputs!$B$8*SQRT($B$2)*MC_Shocks!AK445)</f>
        <v>581.627107220534</v>
      </c>
      <c r="AN448" s="0" t="n">
        <f aca="false">AM448*EXP((Inputs!$B$6-Inputs!$B$7-0.5*Inputs!$B$8^2)*$B$2+Inputs!$B$8*SQRT($B$2)*MC_Shocks!AL445)</f>
        <v>584.728423553611</v>
      </c>
      <c r="AO448" s="0" t="n">
        <f aca="false">AN448*EXP((Inputs!$B$6-Inputs!$B$7-0.5*Inputs!$B$8^2)*$B$2+Inputs!$B$8*SQRT($B$2)*MC_Shocks!AM445)</f>
        <v>583.97729607126</v>
      </c>
      <c r="AP448" s="0" t="n">
        <f aca="false">AO448*EXP((Inputs!$B$6-Inputs!$B$7-0.5*Inputs!$B$8^2)*$B$2+Inputs!$B$8*SQRT($B$2)*MC_Shocks!AN445)</f>
        <v>587.976264868137</v>
      </c>
      <c r="AQ448" s="0" t="n">
        <f aca="false">AP448*EXP((Inputs!$B$6-Inputs!$B$7-0.5*Inputs!$B$8^2)*$B$2+Inputs!$B$8*SQRT($B$2)*MC_Shocks!AO445)</f>
        <v>587.950432411536</v>
      </c>
      <c r="AR448" s="0" t="n">
        <f aca="false">AQ448*EXP((Inputs!$B$6-Inputs!$B$7-0.5*Inputs!$B$8^2)*$B$2+Inputs!$B$8*SQRT($B$2)*MC_Shocks!AP445)</f>
        <v>586.464563488859</v>
      </c>
      <c r="AS448" s="0" t="n">
        <f aca="false">AR448*EXP((Inputs!$B$6-Inputs!$B$7-0.5*Inputs!$B$8^2)*$B$2+Inputs!$B$8*SQRT($B$2)*MC_Shocks!AQ445)</f>
        <v>578.760557558377</v>
      </c>
      <c r="AT448" s="0" t="n">
        <f aca="false">AS448*EXP((Inputs!$B$6-Inputs!$B$7-0.5*Inputs!$B$8^2)*$B$2+Inputs!$B$8*SQRT($B$2)*MC_Shocks!AR445)</f>
        <v>584.860424168587</v>
      </c>
      <c r="AU448" s="0" t="n">
        <f aca="false">AT448*EXP((Inputs!$B$6-Inputs!$B$7-0.5*Inputs!$B$8^2)*$B$2+Inputs!$B$8*SQRT($B$2)*MC_Shocks!AS445)</f>
        <v>582.685607439814</v>
      </c>
      <c r="AV448" s="0" t="n">
        <f aca="false">AU448*EXP((Inputs!$B$6-Inputs!$B$7-0.5*Inputs!$B$8^2)*$B$2+Inputs!$B$8*SQRT($B$2)*MC_Shocks!AT445)</f>
        <v>575.933100910257</v>
      </c>
      <c r="AW448" s="0" t="n">
        <f aca="false">AV448*EXP((Inputs!$B$6-Inputs!$B$7-0.5*Inputs!$B$8^2)*$B$2+Inputs!$B$8*SQRT($B$2)*MC_Shocks!AU445)</f>
        <v>572.530453383427</v>
      </c>
      <c r="AX448" s="0" t="n">
        <f aca="false">AW448*EXP((Inputs!$B$6-Inputs!$B$7-0.5*Inputs!$B$8^2)*$B$2+Inputs!$B$8*SQRT($B$2)*MC_Shocks!AV445)</f>
        <v>568.813454114099</v>
      </c>
      <c r="AY448" s="0" t="n">
        <f aca="false">AX448*EXP((Inputs!$B$6-Inputs!$B$7-0.5*Inputs!$B$8^2)*$B$2+Inputs!$B$8*SQRT($B$2)*MC_Shocks!AW445)</f>
        <v>566.221134391406</v>
      </c>
      <c r="AZ448" s="0" t="n">
        <f aca="false">AY448*EXP((Inputs!$B$6-Inputs!$B$7-0.5*Inputs!$B$8^2)*$B$2+Inputs!$B$8*SQRT($B$2)*MC_Shocks!AX445)</f>
        <v>560.47205812452</v>
      </c>
      <c r="BA448" s="0" t="n">
        <f aca="false">AZ448*EXP((Inputs!$B$6-Inputs!$B$7-0.5*Inputs!$B$8^2)*$B$2+Inputs!$B$8*SQRT($B$2)*MC_Shocks!AY445)</f>
        <v>565.38145173841</v>
      </c>
      <c r="BB448" s="0" t="n">
        <f aca="false">BA448*EXP((Inputs!$B$6-Inputs!$B$7-0.5*Inputs!$B$8^2)*$B$2+Inputs!$B$8*SQRT($B$2)*MC_Shocks!AZ445)</f>
        <v>571.685759573178</v>
      </c>
      <c r="BC448" s="0" t="n">
        <f aca="false">BB448*EXP((Inputs!$B$6-Inputs!$B$7-0.5*Inputs!$B$8^2)*$B$2+Inputs!$B$8*SQRT($B$2)*MC_Shocks!BA445)</f>
        <v>571.768417705799</v>
      </c>
      <c r="BD448" s="0" t="n">
        <f aca="false">BC448*EXP((Inputs!$B$6-Inputs!$B$7-0.5*Inputs!$B$8^2)*$B$2+Inputs!$B$8*SQRT($B$2)*MC_Shocks!BB445)</f>
        <v>581.710433866071</v>
      </c>
      <c r="BE448" s="0" t="n">
        <f aca="false">BD448*EXP((Inputs!$B$6-Inputs!$B$7-0.5*Inputs!$B$8^2)*$B$2+Inputs!$B$8*SQRT($B$2)*MC_Shocks!BC445)</f>
        <v>576.113361894636</v>
      </c>
      <c r="BF448" s="0" t="n">
        <f aca="false">BE448*EXP((Inputs!$B$6-Inputs!$B$7-0.5*Inputs!$B$8^2)*$B$2+Inputs!$B$8*SQRT($B$2)*MC_Shocks!BD445)</f>
        <v>570.6150943374</v>
      </c>
      <c r="BG448" s="0" t="n">
        <f aca="false">BF448*EXP((Inputs!$B$6-Inputs!$B$7-0.5*Inputs!$B$8^2)*$B$2+Inputs!$B$8*SQRT($B$2)*MC_Shocks!BE445)</f>
        <v>572.634116509354</v>
      </c>
      <c r="BH448" s="0" t="n">
        <f aca="false">BG448*EXP((Inputs!$B$6-Inputs!$B$7-0.5*Inputs!$B$8^2)*$B$2+Inputs!$B$8*SQRT($B$2)*MC_Shocks!BF445)</f>
        <v>574.375066581537</v>
      </c>
      <c r="BI448" s="0" t="n">
        <f aca="false">BH448*EXP((Inputs!$B$6-Inputs!$B$7-0.5*Inputs!$B$8^2)*$B$2+Inputs!$B$8*SQRT($B$2)*MC_Shocks!BG445)</f>
        <v>574.759025255107</v>
      </c>
      <c r="BJ448" s="0" t="n">
        <f aca="false">BI448*EXP((Inputs!$B$6-Inputs!$B$7-0.5*Inputs!$B$8^2)*$B$2+Inputs!$B$8*SQRT($B$2)*MC_Shocks!BH445)</f>
        <v>574.5760797986</v>
      </c>
      <c r="BK448" s="0" t="n">
        <f aca="false">BJ448*EXP((Inputs!$B$6-Inputs!$B$7-0.5*Inputs!$B$8^2)*$B$2+Inputs!$B$8*SQRT($B$2)*MC_Shocks!BI445)</f>
        <v>574.050848335232</v>
      </c>
      <c r="BL448" s="0" t="n">
        <f aca="false">BK448*EXP((Inputs!$B$6-Inputs!$B$7-0.5*Inputs!$B$8^2)*$B$2+Inputs!$B$8*SQRT($B$2)*MC_Shocks!BJ445)</f>
        <v>571.568235060821</v>
      </c>
      <c r="BM448" s="0" t="n">
        <f aca="false">BL448*EXP((Inputs!$B$6-Inputs!$B$7-0.5*Inputs!$B$8^2)*$B$2+Inputs!$B$8*SQRT($B$2)*MC_Shocks!BK445)</f>
        <v>572.405489740605</v>
      </c>
      <c r="BN448" s="0" t="n">
        <f aca="false">AVERAGE(C448:BM448)</f>
        <v>578.243018064009</v>
      </c>
      <c r="BO448" s="0" t="n">
        <f aca="false">MAX(B448:BM448)</f>
        <v>599.148456388527</v>
      </c>
      <c r="BP448" s="0" t="n">
        <f aca="false">MAX(BM448-Inputs!$B$4,0)</f>
        <v>0</v>
      </c>
      <c r="BQ448" s="0" t="n">
        <f aca="false">MAX(Inputs!$B$4-BM448,0)</f>
        <v>2.59451025939495</v>
      </c>
      <c r="BR448" s="0" t="n">
        <f aca="false">MAX(BN448-Inputs!$B$4,0)</f>
        <v>3.24301806400933</v>
      </c>
      <c r="BS448" s="0" t="n">
        <f aca="false">IF(BO448&gt;=Inputs!$B$9,0,MAX(BM448-Inputs!$B$4,0))</f>
        <v>0</v>
      </c>
    </row>
    <row r="449" customFormat="false" ht="15" hidden="false" customHeight="false" outlineLevel="0" collapsed="false">
      <c r="A449" s="0" t="n">
        <v>445</v>
      </c>
      <c r="B449" s="0" t="n">
        <f aca="false">Inputs!$B$3</f>
        <v>574.788024902344</v>
      </c>
      <c r="C449" s="0" t="n">
        <f aca="false">B449*EXP((Inputs!$B$6-Inputs!$B$7-0.5*Inputs!$B$8^2)*$B$2+Inputs!$B$8*SQRT($B$2)*MC_Shocks!A446)</f>
        <v>570.557145981367</v>
      </c>
      <c r="D449" s="0" t="n">
        <f aca="false">C449*EXP((Inputs!$B$6-Inputs!$B$7-0.5*Inputs!$B$8^2)*$B$2+Inputs!$B$8*SQRT($B$2)*MC_Shocks!B446)</f>
        <v>568.595891714855</v>
      </c>
      <c r="E449" s="0" t="n">
        <f aca="false">D449*EXP((Inputs!$B$6-Inputs!$B$7-0.5*Inputs!$B$8^2)*$B$2+Inputs!$B$8*SQRT($B$2)*MC_Shocks!C446)</f>
        <v>571.394188422379</v>
      </c>
      <c r="F449" s="0" t="n">
        <f aca="false">E449*EXP((Inputs!$B$6-Inputs!$B$7-0.5*Inputs!$B$8^2)*$B$2+Inputs!$B$8*SQRT($B$2)*MC_Shocks!D446)</f>
        <v>565.427594869397</v>
      </c>
      <c r="G449" s="0" t="n">
        <f aca="false">F449*EXP((Inputs!$B$6-Inputs!$B$7-0.5*Inputs!$B$8^2)*$B$2+Inputs!$B$8*SQRT($B$2)*MC_Shocks!E446)</f>
        <v>571.606934307817</v>
      </c>
      <c r="H449" s="0" t="n">
        <f aca="false">G449*EXP((Inputs!$B$6-Inputs!$B$7-0.5*Inputs!$B$8^2)*$B$2+Inputs!$B$8*SQRT($B$2)*MC_Shocks!F446)</f>
        <v>572.078976628804</v>
      </c>
      <c r="I449" s="0" t="n">
        <f aca="false">H449*EXP((Inputs!$B$6-Inputs!$B$7-0.5*Inputs!$B$8^2)*$B$2+Inputs!$B$8*SQRT($B$2)*MC_Shocks!G446)</f>
        <v>567.761174334854</v>
      </c>
      <c r="J449" s="0" t="n">
        <f aca="false">I449*EXP((Inputs!$B$6-Inputs!$B$7-0.5*Inputs!$B$8^2)*$B$2+Inputs!$B$8*SQRT($B$2)*MC_Shocks!H446)</f>
        <v>571.081139935059</v>
      </c>
      <c r="K449" s="0" t="n">
        <f aca="false">J449*EXP((Inputs!$B$6-Inputs!$B$7-0.5*Inputs!$B$8^2)*$B$2+Inputs!$B$8*SQRT($B$2)*MC_Shocks!I446)</f>
        <v>569.73419976725</v>
      </c>
      <c r="L449" s="0" t="n">
        <f aca="false">K449*EXP((Inputs!$B$6-Inputs!$B$7-0.5*Inputs!$B$8^2)*$B$2+Inputs!$B$8*SQRT($B$2)*MC_Shocks!J446)</f>
        <v>567.337277051108</v>
      </c>
      <c r="M449" s="0" t="n">
        <f aca="false">L449*EXP((Inputs!$B$6-Inputs!$B$7-0.5*Inputs!$B$8^2)*$B$2+Inputs!$B$8*SQRT($B$2)*MC_Shocks!K446)</f>
        <v>571.277340416651</v>
      </c>
      <c r="N449" s="0" t="n">
        <f aca="false">M449*EXP((Inputs!$B$6-Inputs!$B$7-0.5*Inputs!$B$8^2)*$B$2+Inputs!$B$8*SQRT($B$2)*MC_Shocks!L446)</f>
        <v>571.65981897231</v>
      </c>
      <c r="O449" s="0" t="n">
        <f aca="false">N449*EXP((Inputs!$B$6-Inputs!$B$7-0.5*Inputs!$B$8^2)*$B$2+Inputs!$B$8*SQRT($B$2)*MC_Shocks!M446)</f>
        <v>572.4239904725</v>
      </c>
      <c r="P449" s="0" t="n">
        <f aca="false">O449*EXP((Inputs!$B$6-Inputs!$B$7-0.5*Inputs!$B$8^2)*$B$2+Inputs!$B$8*SQRT($B$2)*MC_Shocks!N446)</f>
        <v>574.98916747531</v>
      </c>
      <c r="Q449" s="0" t="n">
        <f aca="false">P449*EXP((Inputs!$B$6-Inputs!$B$7-0.5*Inputs!$B$8^2)*$B$2+Inputs!$B$8*SQRT($B$2)*MC_Shocks!O446)</f>
        <v>564.638911625317</v>
      </c>
      <c r="R449" s="0" t="n">
        <f aca="false">Q449*EXP((Inputs!$B$6-Inputs!$B$7-0.5*Inputs!$B$8^2)*$B$2+Inputs!$B$8*SQRT($B$2)*MC_Shocks!P446)</f>
        <v>568.121016367135</v>
      </c>
      <c r="S449" s="0" t="n">
        <f aca="false">R449*EXP((Inputs!$B$6-Inputs!$B$7-0.5*Inputs!$B$8^2)*$B$2+Inputs!$B$8*SQRT($B$2)*MC_Shocks!Q446)</f>
        <v>563.663086090388</v>
      </c>
      <c r="T449" s="0" t="n">
        <f aca="false">S449*EXP((Inputs!$B$6-Inputs!$B$7-0.5*Inputs!$B$8^2)*$B$2+Inputs!$B$8*SQRT($B$2)*MC_Shocks!R446)</f>
        <v>565.47557953215</v>
      </c>
      <c r="U449" s="0" t="n">
        <f aca="false">T449*EXP((Inputs!$B$6-Inputs!$B$7-0.5*Inputs!$B$8^2)*$B$2+Inputs!$B$8*SQRT($B$2)*MC_Shocks!S446)</f>
        <v>570.424990841091</v>
      </c>
      <c r="V449" s="0" t="n">
        <f aca="false">U449*EXP((Inputs!$B$6-Inputs!$B$7-0.5*Inputs!$B$8^2)*$B$2+Inputs!$B$8*SQRT($B$2)*MC_Shocks!T446)</f>
        <v>570.013695260027</v>
      </c>
      <c r="W449" s="0" t="n">
        <f aca="false">V449*EXP((Inputs!$B$6-Inputs!$B$7-0.5*Inputs!$B$8^2)*$B$2+Inputs!$B$8*SQRT($B$2)*MC_Shocks!U446)</f>
        <v>567.139600567141</v>
      </c>
      <c r="X449" s="0" t="n">
        <f aca="false">W449*EXP((Inputs!$B$6-Inputs!$B$7-0.5*Inputs!$B$8^2)*$B$2+Inputs!$B$8*SQRT($B$2)*MC_Shocks!V446)</f>
        <v>563.066334073924</v>
      </c>
      <c r="Y449" s="0" t="n">
        <f aca="false">X449*EXP((Inputs!$B$6-Inputs!$B$7-0.5*Inputs!$B$8^2)*$B$2+Inputs!$B$8*SQRT($B$2)*MC_Shocks!W446)</f>
        <v>556.183559783982</v>
      </c>
      <c r="Z449" s="0" t="n">
        <f aca="false">Y449*EXP((Inputs!$B$6-Inputs!$B$7-0.5*Inputs!$B$8^2)*$B$2+Inputs!$B$8*SQRT($B$2)*MC_Shocks!X446)</f>
        <v>543.390485196926</v>
      </c>
      <c r="AA449" s="0" t="n">
        <f aca="false">Z449*EXP((Inputs!$B$6-Inputs!$B$7-0.5*Inputs!$B$8^2)*$B$2+Inputs!$B$8*SQRT($B$2)*MC_Shocks!Y446)</f>
        <v>542.362824508693</v>
      </c>
      <c r="AB449" s="0" t="n">
        <f aca="false">AA449*EXP((Inputs!$B$6-Inputs!$B$7-0.5*Inputs!$B$8^2)*$B$2+Inputs!$B$8*SQRT($B$2)*MC_Shocks!Z446)</f>
        <v>545.274756203142</v>
      </c>
      <c r="AC449" s="0" t="n">
        <f aca="false">AB449*EXP((Inputs!$B$6-Inputs!$B$7-0.5*Inputs!$B$8^2)*$B$2+Inputs!$B$8*SQRT($B$2)*MC_Shocks!AA446)</f>
        <v>543.370550588142</v>
      </c>
      <c r="AD449" s="0" t="n">
        <f aca="false">AC449*EXP((Inputs!$B$6-Inputs!$B$7-0.5*Inputs!$B$8^2)*$B$2+Inputs!$B$8*SQRT($B$2)*MC_Shocks!AB446)</f>
        <v>544.570649697103</v>
      </c>
      <c r="AE449" s="0" t="n">
        <f aca="false">AD449*EXP((Inputs!$B$6-Inputs!$B$7-0.5*Inputs!$B$8^2)*$B$2+Inputs!$B$8*SQRT($B$2)*MC_Shocks!AC446)</f>
        <v>540.636073366399</v>
      </c>
      <c r="AF449" s="0" t="n">
        <f aca="false">AE449*EXP((Inputs!$B$6-Inputs!$B$7-0.5*Inputs!$B$8^2)*$B$2+Inputs!$B$8*SQRT($B$2)*MC_Shocks!AD446)</f>
        <v>546.279659481089</v>
      </c>
      <c r="AG449" s="0" t="n">
        <f aca="false">AF449*EXP((Inputs!$B$6-Inputs!$B$7-0.5*Inputs!$B$8^2)*$B$2+Inputs!$B$8*SQRT($B$2)*MC_Shocks!AE446)</f>
        <v>536.162594849467</v>
      </c>
      <c r="AH449" s="0" t="n">
        <f aca="false">AG449*EXP((Inputs!$B$6-Inputs!$B$7-0.5*Inputs!$B$8^2)*$B$2+Inputs!$B$8*SQRT($B$2)*MC_Shocks!AF446)</f>
        <v>532.584087146722</v>
      </c>
      <c r="AI449" s="0" t="n">
        <f aca="false">AH449*EXP((Inputs!$B$6-Inputs!$B$7-0.5*Inputs!$B$8^2)*$B$2+Inputs!$B$8*SQRT($B$2)*MC_Shocks!AG446)</f>
        <v>539.797603589532</v>
      </c>
      <c r="AJ449" s="0" t="n">
        <f aca="false">AI449*EXP((Inputs!$B$6-Inputs!$B$7-0.5*Inputs!$B$8^2)*$B$2+Inputs!$B$8*SQRT($B$2)*MC_Shocks!AH446)</f>
        <v>542.893564802062</v>
      </c>
      <c r="AK449" s="0" t="n">
        <f aca="false">AJ449*EXP((Inputs!$B$6-Inputs!$B$7-0.5*Inputs!$B$8^2)*$B$2+Inputs!$B$8*SQRT($B$2)*MC_Shocks!AI446)</f>
        <v>539.441139122711</v>
      </c>
      <c r="AL449" s="0" t="n">
        <f aca="false">AK449*EXP((Inputs!$B$6-Inputs!$B$7-0.5*Inputs!$B$8^2)*$B$2+Inputs!$B$8*SQRT($B$2)*MC_Shocks!AJ446)</f>
        <v>534.480962439666</v>
      </c>
      <c r="AM449" s="0" t="n">
        <f aca="false">AL449*EXP((Inputs!$B$6-Inputs!$B$7-0.5*Inputs!$B$8^2)*$B$2+Inputs!$B$8*SQRT($B$2)*MC_Shocks!AK446)</f>
        <v>539.9535144439</v>
      </c>
      <c r="AN449" s="0" t="n">
        <f aca="false">AM449*EXP((Inputs!$B$6-Inputs!$B$7-0.5*Inputs!$B$8^2)*$B$2+Inputs!$B$8*SQRT($B$2)*MC_Shocks!AL446)</f>
        <v>536.958587322819</v>
      </c>
      <c r="AO449" s="0" t="n">
        <f aca="false">AN449*EXP((Inputs!$B$6-Inputs!$B$7-0.5*Inputs!$B$8^2)*$B$2+Inputs!$B$8*SQRT($B$2)*MC_Shocks!AM446)</f>
        <v>545.36945926588</v>
      </c>
      <c r="AP449" s="0" t="n">
        <f aca="false">AO449*EXP((Inputs!$B$6-Inputs!$B$7-0.5*Inputs!$B$8^2)*$B$2+Inputs!$B$8*SQRT($B$2)*MC_Shocks!AN446)</f>
        <v>545.807580818722</v>
      </c>
      <c r="AQ449" s="0" t="n">
        <f aca="false">AP449*EXP((Inputs!$B$6-Inputs!$B$7-0.5*Inputs!$B$8^2)*$B$2+Inputs!$B$8*SQRT($B$2)*MC_Shocks!AO446)</f>
        <v>541.064773593343</v>
      </c>
      <c r="AR449" s="0" t="n">
        <f aca="false">AQ449*EXP((Inputs!$B$6-Inputs!$B$7-0.5*Inputs!$B$8^2)*$B$2+Inputs!$B$8*SQRT($B$2)*MC_Shocks!AP446)</f>
        <v>543.48846432356</v>
      </c>
      <c r="AS449" s="0" t="n">
        <f aca="false">AR449*EXP((Inputs!$B$6-Inputs!$B$7-0.5*Inputs!$B$8^2)*$B$2+Inputs!$B$8*SQRT($B$2)*MC_Shocks!AQ446)</f>
        <v>550.076393061454</v>
      </c>
      <c r="AT449" s="0" t="n">
        <f aca="false">AS449*EXP((Inputs!$B$6-Inputs!$B$7-0.5*Inputs!$B$8^2)*$B$2+Inputs!$B$8*SQRT($B$2)*MC_Shocks!AR446)</f>
        <v>549.4905501398</v>
      </c>
      <c r="AU449" s="0" t="n">
        <f aca="false">AT449*EXP((Inputs!$B$6-Inputs!$B$7-0.5*Inputs!$B$8^2)*$B$2+Inputs!$B$8*SQRT($B$2)*MC_Shocks!AS446)</f>
        <v>552.184989139185</v>
      </c>
      <c r="AV449" s="0" t="n">
        <f aca="false">AU449*EXP((Inputs!$B$6-Inputs!$B$7-0.5*Inputs!$B$8^2)*$B$2+Inputs!$B$8*SQRT($B$2)*MC_Shocks!AT446)</f>
        <v>549.485936994714</v>
      </c>
      <c r="AW449" s="0" t="n">
        <f aca="false">AV449*EXP((Inputs!$B$6-Inputs!$B$7-0.5*Inputs!$B$8^2)*$B$2+Inputs!$B$8*SQRT($B$2)*MC_Shocks!AU446)</f>
        <v>553.41090294801</v>
      </c>
      <c r="AX449" s="0" t="n">
        <f aca="false">AW449*EXP((Inputs!$B$6-Inputs!$B$7-0.5*Inputs!$B$8^2)*$B$2+Inputs!$B$8*SQRT($B$2)*MC_Shocks!AV446)</f>
        <v>556.865865485459</v>
      </c>
      <c r="AY449" s="0" t="n">
        <f aca="false">AX449*EXP((Inputs!$B$6-Inputs!$B$7-0.5*Inputs!$B$8^2)*$B$2+Inputs!$B$8*SQRT($B$2)*MC_Shocks!AW446)</f>
        <v>565.919167948015</v>
      </c>
      <c r="AZ449" s="0" t="n">
        <f aca="false">AY449*EXP((Inputs!$B$6-Inputs!$B$7-0.5*Inputs!$B$8^2)*$B$2+Inputs!$B$8*SQRT($B$2)*MC_Shocks!AX446)</f>
        <v>565.21004218725</v>
      </c>
      <c r="BA449" s="0" t="n">
        <f aca="false">AZ449*EXP((Inputs!$B$6-Inputs!$B$7-0.5*Inputs!$B$8^2)*$B$2+Inputs!$B$8*SQRT($B$2)*MC_Shocks!AY446)</f>
        <v>565.985352254179</v>
      </c>
      <c r="BB449" s="0" t="n">
        <f aca="false">BA449*EXP((Inputs!$B$6-Inputs!$B$7-0.5*Inputs!$B$8^2)*$B$2+Inputs!$B$8*SQRT($B$2)*MC_Shocks!AZ446)</f>
        <v>571.400254616639</v>
      </c>
      <c r="BC449" s="0" t="n">
        <f aca="false">BB449*EXP((Inputs!$B$6-Inputs!$B$7-0.5*Inputs!$B$8^2)*$B$2+Inputs!$B$8*SQRT($B$2)*MC_Shocks!BA446)</f>
        <v>570.576278768062</v>
      </c>
      <c r="BD449" s="0" t="n">
        <f aca="false">BC449*EXP((Inputs!$B$6-Inputs!$B$7-0.5*Inputs!$B$8^2)*$B$2+Inputs!$B$8*SQRT($B$2)*MC_Shocks!BB446)</f>
        <v>565.999664006765</v>
      </c>
      <c r="BE449" s="0" t="n">
        <f aca="false">BD449*EXP((Inputs!$B$6-Inputs!$B$7-0.5*Inputs!$B$8^2)*$B$2+Inputs!$B$8*SQRT($B$2)*MC_Shocks!BC446)</f>
        <v>567.021886989477</v>
      </c>
      <c r="BF449" s="0" t="n">
        <f aca="false">BE449*EXP((Inputs!$B$6-Inputs!$B$7-0.5*Inputs!$B$8^2)*$B$2+Inputs!$B$8*SQRT($B$2)*MC_Shocks!BD446)</f>
        <v>565.870285367277</v>
      </c>
      <c r="BG449" s="0" t="n">
        <f aca="false">BF449*EXP((Inputs!$B$6-Inputs!$B$7-0.5*Inputs!$B$8^2)*$B$2+Inputs!$B$8*SQRT($B$2)*MC_Shocks!BE446)</f>
        <v>564.697977078823</v>
      </c>
      <c r="BH449" s="0" t="n">
        <f aca="false">BG449*EXP((Inputs!$B$6-Inputs!$B$7-0.5*Inputs!$B$8^2)*$B$2+Inputs!$B$8*SQRT($B$2)*MC_Shocks!BF446)</f>
        <v>570.172680743613</v>
      </c>
      <c r="BI449" s="0" t="n">
        <f aca="false">BH449*EXP((Inputs!$B$6-Inputs!$B$7-0.5*Inputs!$B$8^2)*$B$2+Inputs!$B$8*SQRT($B$2)*MC_Shocks!BG446)</f>
        <v>560.998805489372</v>
      </c>
      <c r="BJ449" s="0" t="n">
        <f aca="false">BI449*EXP((Inputs!$B$6-Inputs!$B$7-0.5*Inputs!$B$8^2)*$B$2+Inputs!$B$8*SQRT($B$2)*MC_Shocks!BH446)</f>
        <v>563.151303592603</v>
      </c>
      <c r="BK449" s="0" t="n">
        <f aca="false">BJ449*EXP((Inputs!$B$6-Inputs!$B$7-0.5*Inputs!$B$8^2)*$B$2+Inputs!$B$8*SQRT($B$2)*MC_Shocks!BI446)</f>
        <v>560.280595034875</v>
      </c>
      <c r="BL449" s="0" t="n">
        <f aca="false">BK449*EXP((Inputs!$B$6-Inputs!$B$7-0.5*Inputs!$B$8^2)*$B$2+Inputs!$B$8*SQRT($B$2)*MC_Shocks!BJ446)</f>
        <v>556.924617273575</v>
      </c>
      <c r="BM449" s="0" t="n">
        <f aca="false">BL449*EXP((Inputs!$B$6-Inputs!$B$7-0.5*Inputs!$B$8^2)*$B$2+Inputs!$B$8*SQRT($B$2)*MC_Shocks!BK446)</f>
        <v>557.594292827702</v>
      </c>
      <c r="BN449" s="0" t="n">
        <f aca="false">AVERAGE(C449:BM449)</f>
        <v>557.807250590437</v>
      </c>
      <c r="BO449" s="0" t="n">
        <f aca="false">MAX(B449:BM449)</f>
        <v>574.98916747531</v>
      </c>
      <c r="BP449" s="0" t="n">
        <f aca="false">MAX(BM449-Inputs!$B$4,0)</f>
        <v>0</v>
      </c>
      <c r="BQ449" s="0" t="n">
        <f aca="false">MAX(Inputs!$B$4-BM449,0)</f>
        <v>17.4057071722981</v>
      </c>
      <c r="BR449" s="0" t="n">
        <f aca="false">MAX(BN449-Inputs!$B$4,0)</f>
        <v>0</v>
      </c>
      <c r="BS449" s="0" t="n">
        <f aca="false">IF(BO449&gt;=Inputs!$B$9,0,MAX(BM449-Inputs!$B$4,0))</f>
        <v>0</v>
      </c>
    </row>
    <row r="450" customFormat="false" ht="15" hidden="false" customHeight="false" outlineLevel="0" collapsed="false">
      <c r="A450" s="0" t="n">
        <v>446</v>
      </c>
      <c r="B450" s="0" t="n">
        <f aca="false">Inputs!$B$3</f>
        <v>574.788024902344</v>
      </c>
      <c r="C450" s="0" t="n">
        <f aca="false">B450*EXP((Inputs!$B$6-Inputs!$B$7-0.5*Inputs!$B$8^2)*$B$2+Inputs!$B$8*SQRT($B$2)*MC_Shocks!A447)</f>
        <v>572.081787868949</v>
      </c>
      <c r="D450" s="0" t="n">
        <f aca="false">C450*EXP((Inputs!$B$6-Inputs!$B$7-0.5*Inputs!$B$8^2)*$B$2+Inputs!$B$8*SQRT($B$2)*MC_Shocks!B447)</f>
        <v>571.021133505319</v>
      </c>
      <c r="E450" s="0" t="n">
        <f aca="false">D450*EXP((Inputs!$B$6-Inputs!$B$7-0.5*Inputs!$B$8^2)*$B$2+Inputs!$B$8*SQRT($B$2)*MC_Shocks!C447)</f>
        <v>577.533603717798</v>
      </c>
      <c r="F450" s="0" t="n">
        <f aca="false">E450*EXP((Inputs!$B$6-Inputs!$B$7-0.5*Inputs!$B$8^2)*$B$2+Inputs!$B$8*SQRT($B$2)*MC_Shocks!D447)</f>
        <v>579.112560130226</v>
      </c>
      <c r="G450" s="0" t="n">
        <f aca="false">F450*EXP((Inputs!$B$6-Inputs!$B$7-0.5*Inputs!$B$8^2)*$B$2+Inputs!$B$8*SQRT($B$2)*MC_Shocks!E447)</f>
        <v>581.988409841812</v>
      </c>
      <c r="H450" s="0" t="n">
        <f aca="false">G450*EXP((Inputs!$B$6-Inputs!$B$7-0.5*Inputs!$B$8^2)*$B$2+Inputs!$B$8*SQRT($B$2)*MC_Shocks!F447)</f>
        <v>584.179247440803</v>
      </c>
      <c r="I450" s="0" t="n">
        <f aca="false">H450*EXP((Inputs!$B$6-Inputs!$B$7-0.5*Inputs!$B$8^2)*$B$2+Inputs!$B$8*SQRT($B$2)*MC_Shocks!G447)</f>
        <v>590.30939651864</v>
      </c>
      <c r="J450" s="0" t="n">
        <f aca="false">I450*EXP((Inputs!$B$6-Inputs!$B$7-0.5*Inputs!$B$8^2)*$B$2+Inputs!$B$8*SQRT($B$2)*MC_Shocks!H447)</f>
        <v>585.113106695569</v>
      </c>
      <c r="K450" s="0" t="n">
        <f aca="false">J450*EXP((Inputs!$B$6-Inputs!$B$7-0.5*Inputs!$B$8^2)*$B$2+Inputs!$B$8*SQRT($B$2)*MC_Shocks!I447)</f>
        <v>577.778718737917</v>
      </c>
      <c r="L450" s="0" t="n">
        <f aca="false">K450*EXP((Inputs!$B$6-Inputs!$B$7-0.5*Inputs!$B$8^2)*$B$2+Inputs!$B$8*SQRT($B$2)*MC_Shocks!J447)</f>
        <v>573.367472305032</v>
      </c>
      <c r="M450" s="0" t="n">
        <f aca="false">L450*EXP((Inputs!$B$6-Inputs!$B$7-0.5*Inputs!$B$8^2)*$B$2+Inputs!$B$8*SQRT($B$2)*MC_Shocks!K447)</f>
        <v>567.671038310391</v>
      </c>
      <c r="N450" s="0" t="n">
        <f aca="false">M450*EXP((Inputs!$B$6-Inputs!$B$7-0.5*Inputs!$B$8^2)*$B$2+Inputs!$B$8*SQRT($B$2)*MC_Shocks!L447)</f>
        <v>569.278856313775</v>
      </c>
      <c r="O450" s="0" t="n">
        <f aca="false">N450*EXP((Inputs!$B$6-Inputs!$B$7-0.5*Inputs!$B$8^2)*$B$2+Inputs!$B$8*SQRT($B$2)*MC_Shocks!M447)</f>
        <v>572.213471586987</v>
      </c>
      <c r="P450" s="0" t="n">
        <f aca="false">O450*EXP((Inputs!$B$6-Inputs!$B$7-0.5*Inputs!$B$8^2)*$B$2+Inputs!$B$8*SQRT($B$2)*MC_Shocks!N447)</f>
        <v>575.812998274804</v>
      </c>
      <c r="Q450" s="0" t="n">
        <f aca="false">P450*EXP((Inputs!$B$6-Inputs!$B$7-0.5*Inputs!$B$8^2)*$B$2+Inputs!$B$8*SQRT($B$2)*MC_Shocks!O447)</f>
        <v>572.932516784131</v>
      </c>
      <c r="R450" s="0" t="n">
        <f aca="false">Q450*EXP((Inputs!$B$6-Inputs!$B$7-0.5*Inputs!$B$8^2)*$B$2+Inputs!$B$8*SQRT($B$2)*MC_Shocks!P447)</f>
        <v>571.955381175128</v>
      </c>
      <c r="S450" s="0" t="n">
        <f aca="false">R450*EXP((Inputs!$B$6-Inputs!$B$7-0.5*Inputs!$B$8^2)*$B$2+Inputs!$B$8*SQRT($B$2)*MC_Shocks!Q447)</f>
        <v>572.359853419173</v>
      </c>
      <c r="T450" s="0" t="n">
        <f aca="false">S450*EXP((Inputs!$B$6-Inputs!$B$7-0.5*Inputs!$B$8^2)*$B$2+Inputs!$B$8*SQRT($B$2)*MC_Shocks!R447)</f>
        <v>566.562767327163</v>
      </c>
      <c r="U450" s="0" t="n">
        <f aca="false">T450*EXP((Inputs!$B$6-Inputs!$B$7-0.5*Inputs!$B$8^2)*$B$2+Inputs!$B$8*SQRT($B$2)*MC_Shocks!S447)</f>
        <v>564.798944032265</v>
      </c>
      <c r="V450" s="0" t="n">
        <f aca="false">U450*EXP((Inputs!$B$6-Inputs!$B$7-0.5*Inputs!$B$8^2)*$B$2+Inputs!$B$8*SQRT($B$2)*MC_Shocks!T447)</f>
        <v>568.62273499291</v>
      </c>
      <c r="W450" s="0" t="n">
        <f aca="false">V450*EXP((Inputs!$B$6-Inputs!$B$7-0.5*Inputs!$B$8^2)*$B$2+Inputs!$B$8*SQRT($B$2)*MC_Shocks!U447)</f>
        <v>571.756461133308</v>
      </c>
      <c r="X450" s="0" t="n">
        <f aca="false">W450*EXP((Inputs!$B$6-Inputs!$B$7-0.5*Inputs!$B$8^2)*$B$2+Inputs!$B$8*SQRT($B$2)*MC_Shocks!V447)</f>
        <v>568.725126083021</v>
      </c>
      <c r="Y450" s="0" t="n">
        <f aca="false">X450*EXP((Inputs!$B$6-Inputs!$B$7-0.5*Inputs!$B$8^2)*$B$2+Inputs!$B$8*SQRT($B$2)*MC_Shocks!W447)</f>
        <v>564.097741261485</v>
      </c>
      <c r="Z450" s="0" t="n">
        <f aca="false">Y450*EXP((Inputs!$B$6-Inputs!$B$7-0.5*Inputs!$B$8^2)*$B$2+Inputs!$B$8*SQRT($B$2)*MC_Shocks!X447)</f>
        <v>561.687365831465</v>
      </c>
      <c r="AA450" s="0" t="n">
        <f aca="false">Z450*EXP((Inputs!$B$6-Inputs!$B$7-0.5*Inputs!$B$8^2)*$B$2+Inputs!$B$8*SQRT($B$2)*MC_Shocks!Y447)</f>
        <v>553.350596032719</v>
      </c>
      <c r="AB450" s="0" t="n">
        <f aca="false">AA450*EXP((Inputs!$B$6-Inputs!$B$7-0.5*Inputs!$B$8^2)*$B$2+Inputs!$B$8*SQRT($B$2)*MC_Shocks!Z447)</f>
        <v>546.271262158229</v>
      </c>
      <c r="AC450" s="0" t="n">
        <f aca="false">AB450*EXP((Inputs!$B$6-Inputs!$B$7-0.5*Inputs!$B$8^2)*$B$2+Inputs!$B$8*SQRT($B$2)*MC_Shocks!AA447)</f>
        <v>544.414702472435</v>
      </c>
      <c r="AD450" s="0" t="n">
        <f aca="false">AC450*EXP((Inputs!$B$6-Inputs!$B$7-0.5*Inputs!$B$8^2)*$B$2+Inputs!$B$8*SQRT($B$2)*MC_Shocks!AB447)</f>
        <v>548.100153727455</v>
      </c>
      <c r="AE450" s="0" t="n">
        <f aca="false">AD450*EXP((Inputs!$B$6-Inputs!$B$7-0.5*Inputs!$B$8^2)*$B$2+Inputs!$B$8*SQRT($B$2)*MC_Shocks!AC447)</f>
        <v>553.877996769709</v>
      </c>
      <c r="AF450" s="0" t="n">
        <f aca="false">AE450*EXP((Inputs!$B$6-Inputs!$B$7-0.5*Inputs!$B$8^2)*$B$2+Inputs!$B$8*SQRT($B$2)*MC_Shocks!AD447)</f>
        <v>555.635137900129</v>
      </c>
      <c r="AG450" s="0" t="n">
        <f aca="false">AF450*EXP((Inputs!$B$6-Inputs!$B$7-0.5*Inputs!$B$8^2)*$B$2+Inputs!$B$8*SQRT($B$2)*MC_Shocks!AE447)</f>
        <v>552.377100921066</v>
      </c>
      <c r="AH450" s="0" t="n">
        <f aca="false">AG450*EXP((Inputs!$B$6-Inputs!$B$7-0.5*Inputs!$B$8^2)*$B$2+Inputs!$B$8*SQRT($B$2)*MC_Shocks!AF447)</f>
        <v>544.48183154299</v>
      </c>
      <c r="AI450" s="0" t="n">
        <f aca="false">AH450*EXP((Inputs!$B$6-Inputs!$B$7-0.5*Inputs!$B$8^2)*$B$2+Inputs!$B$8*SQRT($B$2)*MC_Shocks!AG447)</f>
        <v>542.732905005237</v>
      </c>
      <c r="AJ450" s="0" t="n">
        <f aca="false">AI450*EXP((Inputs!$B$6-Inputs!$B$7-0.5*Inputs!$B$8^2)*$B$2+Inputs!$B$8*SQRT($B$2)*MC_Shocks!AH447)</f>
        <v>537.77497288847</v>
      </c>
      <c r="AK450" s="0" t="n">
        <f aca="false">AJ450*EXP((Inputs!$B$6-Inputs!$B$7-0.5*Inputs!$B$8^2)*$B$2+Inputs!$B$8*SQRT($B$2)*MC_Shocks!AI447)</f>
        <v>538.873338124137</v>
      </c>
      <c r="AL450" s="0" t="n">
        <f aca="false">AK450*EXP((Inputs!$B$6-Inputs!$B$7-0.5*Inputs!$B$8^2)*$B$2+Inputs!$B$8*SQRT($B$2)*MC_Shocks!AJ447)</f>
        <v>536.268234629354</v>
      </c>
      <c r="AM450" s="0" t="n">
        <f aca="false">AL450*EXP((Inputs!$B$6-Inputs!$B$7-0.5*Inputs!$B$8^2)*$B$2+Inputs!$B$8*SQRT($B$2)*MC_Shocks!AK447)</f>
        <v>532.827186559379</v>
      </c>
      <c r="AN450" s="0" t="n">
        <f aca="false">AM450*EXP((Inputs!$B$6-Inputs!$B$7-0.5*Inputs!$B$8^2)*$B$2+Inputs!$B$8*SQRT($B$2)*MC_Shocks!AL447)</f>
        <v>541.311833927398</v>
      </c>
      <c r="AO450" s="0" t="n">
        <f aca="false">AN450*EXP((Inputs!$B$6-Inputs!$B$7-0.5*Inputs!$B$8^2)*$B$2+Inputs!$B$8*SQRT($B$2)*MC_Shocks!AM447)</f>
        <v>543.141370684298</v>
      </c>
      <c r="AP450" s="0" t="n">
        <f aca="false">AO450*EXP((Inputs!$B$6-Inputs!$B$7-0.5*Inputs!$B$8^2)*$B$2+Inputs!$B$8*SQRT($B$2)*MC_Shocks!AN447)</f>
        <v>539.115605220752</v>
      </c>
      <c r="AQ450" s="0" t="n">
        <f aca="false">AP450*EXP((Inputs!$B$6-Inputs!$B$7-0.5*Inputs!$B$8^2)*$B$2+Inputs!$B$8*SQRT($B$2)*MC_Shocks!AO447)</f>
        <v>537.993786026785</v>
      </c>
      <c r="AR450" s="0" t="n">
        <f aca="false">AQ450*EXP((Inputs!$B$6-Inputs!$B$7-0.5*Inputs!$B$8^2)*$B$2+Inputs!$B$8*SQRT($B$2)*MC_Shocks!AP447)</f>
        <v>543.175919728422</v>
      </c>
      <c r="AS450" s="0" t="n">
        <f aca="false">AR450*EXP((Inputs!$B$6-Inputs!$B$7-0.5*Inputs!$B$8^2)*$B$2+Inputs!$B$8*SQRT($B$2)*MC_Shocks!AQ447)</f>
        <v>553.801123013224</v>
      </c>
      <c r="AT450" s="0" t="n">
        <f aca="false">AS450*EXP((Inputs!$B$6-Inputs!$B$7-0.5*Inputs!$B$8^2)*$B$2+Inputs!$B$8*SQRT($B$2)*MC_Shocks!AR447)</f>
        <v>555.462828062997</v>
      </c>
      <c r="AU450" s="0" t="n">
        <f aca="false">AT450*EXP((Inputs!$B$6-Inputs!$B$7-0.5*Inputs!$B$8^2)*$B$2+Inputs!$B$8*SQRT($B$2)*MC_Shocks!AS447)</f>
        <v>555.830785268642</v>
      </c>
      <c r="AV450" s="0" t="n">
        <f aca="false">AU450*EXP((Inputs!$B$6-Inputs!$B$7-0.5*Inputs!$B$8^2)*$B$2+Inputs!$B$8*SQRT($B$2)*MC_Shocks!AT447)</f>
        <v>559.794839671235</v>
      </c>
      <c r="AW450" s="0" t="n">
        <f aca="false">AV450*EXP((Inputs!$B$6-Inputs!$B$7-0.5*Inputs!$B$8^2)*$B$2+Inputs!$B$8*SQRT($B$2)*MC_Shocks!AU447)</f>
        <v>559.212530944345</v>
      </c>
      <c r="AX450" s="0" t="n">
        <f aca="false">AW450*EXP((Inputs!$B$6-Inputs!$B$7-0.5*Inputs!$B$8^2)*$B$2+Inputs!$B$8*SQRT($B$2)*MC_Shocks!AV447)</f>
        <v>557.023138733342</v>
      </c>
      <c r="AY450" s="0" t="n">
        <f aca="false">AX450*EXP((Inputs!$B$6-Inputs!$B$7-0.5*Inputs!$B$8^2)*$B$2+Inputs!$B$8*SQRT($B$2)*MC_Shocks!AW447)</f>
        <v>554.119614081228</v>
      </c>
      <c r="AZ450" s="0" t="n">
        <f aca="false">AY450*EXP((Inputs!$B$6-Inputs!$B$7-0.5*Inputs!$B$8^2)*$B$2+Inputs!$B$8*SQRT($B$2)*MC_Shocks!AX447)</f>
        <v>564.626422847187</v>
      </c>
      <c r="BA450" s="0" t="n">
        <f aca="false">AZ450*EXP((Inputs!$B$6-Inputs!$B$7-0.5*Inputs!$B$8^2)*$B$2+Inputs!$B$8*SQRT($B$2)*MC_Shocks!AY447)</f>
        <v>570.597931745948</v>
      </c>
      <c r="BB450" s="0" t="n">
        <f aca="false">BA450*EXP((Inputs!$B$6-Inputs!$B$7-0.5*Inputs!$B$8^2)*$B$2+Inputs!$B$8*SQRT($B$2)*MC_Shocks!AZ447)</f>
        <v>572.032439035102</v>
      </c>
      <c r="BC450" s="0" t="n">
        <f aca="false">BB450*EXP((Inputs!$B$6-Inputs!$B$7-0.5*Inputs!$B$8^2)*$B$2+Inputs!$B$8*SQRT($B$2)*MC_Shocks!BA447)</f>
        <v>569.495568781748</v>
      </c>
      <c r="BD450" s="0" t="n">
        <f aca="false">BC450*EXP((Inputs!$B$6-Inputs!$B$7-0.5*Inputs!$B$8^2)*$B$2+Inputs!$B$8*SQRT($B$2)*MC_Shocks!BB447)</f>
        <v>567.34311133671</v>
      </c>
      <c r="BE450" s="0" t="n">
        <f aca="false">BD450*EXP((Inputs!$B$6-Inputs!$B$7-0.5*Inputs!$B$8^2)*$B$2+Inputs!$B$8*SQRT($B$2)*MC_Shocks!BC447)</f>
        <v>565.276649912288</v>
      </c>
      <c r="BF450" s="0" t="n">
        <f aca="false">BE450*EXP((Inputs!$B$6-Inputs!$B$7-0.5*Inputs!$B$8^2)*$B$2+Inputs!$B$8*SQRT($B$2)*MC_Shocks!BD447)</f>
        <v>567.052121450878</v>
      </c>
      <c r="BG450" s="0" t="n">
        <f aca="false">BF450*EXP((Inputs!$B$6-Inputs!$B$7-0.5*Inputs!$B$8^2)*$B$2+Inputs!$B$8*SQRT($B$2)*MC_Shocks!BE447)</f>
        <v>568.581495915497</v>
      </c>
      <c r="BH450" s="0" t="n">
        <f aca="false">BG450*EXP((Inputs!$B$6-Inputs!$B$7-0.5*Inputs!$B$8^2)*$B$2+Inputs!$B$8*SQRT($B$2)*MC_Shocks!BF447)</f>
        <v>571.930105558462</v>
      </c>
      <c r="BI450" s="0" t="n">
        <f aca="false">BH450*EXP((Inputs!$B$6-Inputs!$B$7-0.5*Inputs!$B$8^2)*$B$2+Inputs!$B$8*SQRT($B$2)*MC_Shocks!BG447)</f>
        <v>568.508954693179</v>
      </c>
      <c r="BJ450" s="0" t="n">
        <f aca="false">BI450*EXP((Inputs!$B$6-Inputs!$B$7-0.5*Inputs!$B$8^2)*$B$2+Inputs!$B$8*SQRT($B$2)*MC_Shocks!BH447)</f>
        <v>572.729537453976</v>
      </c>
      <c r="BK450" s="0" t="n">
        <f aca="false">BJ450*EXP((Inputs!$B$6-Inputs!$B$7-0.5*Inputs!$B$8^2)*$B$2+Inputs!$B$8*SQRT($B$2)*MC_Shocks!BI447)</f>
        <v>568.934103312736</v>
      </c>
      <c r="BL450" s="0" t="n">
        <f aca="false">BK450*EXP((Inputs!$B$6-Inputs!$B$7-0.5*Inputs!$B$8^2)*$B$2+Inputs!$B$8*SQRT($B$2)*MC_Shocks!BJ447)</f>
        <v>568.050345993964</v>
      </c>
      <c r="BM450" s="0" t="n">
        <f aca="false">BL450*EXP((Inputs!$B$6-Inputs!$B$7-0.5*Inputs!$B$8^2)*$B$2+Inputs!$B$8*SQRT($B$2)*MC_Shocks!BK447)</f>
        <v>568.306971725051</v>
      </c>
      <c r="BN450" s="0" t="n">
        <f aca="false">AVERAGE(C450:BM450)</f>
        <v>562.085638843568</v>
      </c>
      <c r="BO450" s="0" t="n">
        <f aca="false">MAX(B450:BM450)</f>
        <v>590.30939651864</v>
      </c>
      <c r="BP450" s="0" t="n">
        <f aca="false">MAX(BM450-Inputs!$B$4,0)</f>
        <v>0</v>
      </c>
      <c r="BQ450" s="0" t="n">
        <f aca="false">MAX(Inputs!$B$4-BM450,0)</f>
        <v>6.69302827494926</v>
      </c>
      <c r="BR450" s="0" t="n">
        <f aca="false">MAX(BN450-Inputs!$B$4,0)</f>
        <v>0</v>
      </c>
      <c r="BS450" s="0" t="n">
        <f aca="false">IF(BO450&gt;=Inputs!$B$9,0,MAX(BM450-Inputs!$B$4,0))</f>
        <v>0</v>
      </c>
    </row>
    <row r="451" customFormat="false" ht="15" hidden="false" customHeight="false" outlineLevel="0" collapsed="false">
      <c r="A451" s="0" t="n">
        <v>447</v>
      </c>
      <c r="B451" s="0" t="n">
        <f aca="false">Inputs!$B$3</f>
        <v>574.788024902344</v>
      </c>
      <c r="C451" s="0" t="n">
        <f aca="false">B451*EXP((Inputs!$B$6-Inputs!$B$7-0.5*Inputs!$B$8^2)*$B$2+Inputs!$B$8*SQRT($B$2)*MC_Shocks!A448)</f>
        <v>577.844791720572</v>
      </c>
      <c r="D451" s="0" t="n">
        <f aca="false">C451*EXP((Inputs!$B$6-Inputs!$B$7-0.5*Inputs!$B$8^2)*$B$2+Inputs!$B$8*SQRT($B$2)*MC_Shocks!B448)</f>
        <v>584.147251827879</v>
      </c>
      <c r="E451" s="0" t="n">
        <f aca="false">D451*EXP((Inputs!$B$6-Inputs!$B$7-0.5*Inputs!$B$8^2)*$B$2+Inputs!$B$8*SQRT($B$2)*MC_Shocks!C448)</f>
        <v>587.21159675514</v>
      </c>
      <c r="F451" s="0" t="n">
        <f aca="false">E451*EXP((Inputs!$B$6-Inputs!$B$7-0.5*Inputs!$B$8^2)*$B$2+Inputs!$B$8*SQRT($B$2)*MC_Shocks!D448)</f>
        <v>588.806428707247</v>
      </c>
      <c r="G451" s="0" t="n">
        <f aca="false">F451*EXP((Inputs!$B$6-Inputs!$B$7-0.5*Inputs!$B$8^2)*$B$2+Inputs!$B$8*SQRT($B$2)*MC_Shocks!E448)</f>
        <v>600.03332228667</v>
      </c>
      <c r="H451" s="0" t="n">
        <f aca="false">G451*EXP((Inputs!$B$6-Inputs!$B$7-0.5*Inputs!$B$8^2)*$B$2+Inputs!$B$8*SQRT($B$2)*MC_Shocks!F448)</f>
        <v>601.030167799329</v>
      </c>
      <c r="I451" s="0" t="n">
        <f aca="false">H451*EXP((Inputs!$B$6-Inputs!$B$7-0.5*Inputs!$B$8^2)*$B$2+Inputs!$B$8*SQRT($B$2)*MC_Shocks!G448)</f>
        <v>596.695281038013</v>
      </c>
      <c r="J451" s="0" t="n">
        <f aca="false">I451*EXP((Inputs!$B$6-Inputs!$B$7-0.5*Inputs!$B$8^2)*$B$2+Inputs!$B$8*SQRT($B$2)*MC_Shocks!H448)</f>
        <v>594.072387412163</v>
      </c>
      <c r="K451" s="0" t="n">
        <f aca="false">J451*EXP((Inputs!$B$6-Inputs!$B$7-0.5*Inputs!$B$8^2)*$B$2+Inputs!$B$8*SQRT($B$2)*MC_Shocks!I448)</f>
        <v>596.471752991813</v>
      </c>
      <c r="L451" s="0" t="n">
        <f aca="false">K451*EXP((Inputs!$B$6-Inputs!$B$7-0.5*Inputs!$B$8^2)*$B$2+Inputs!$B$8*SQRT($B$2)*MC_Shocks!J448)</f>
        <v>596.305947285857</v>
      </c>
      <c r="M451" s="0" t="n">
        <f aca="false">L451*EXP((Inputs!$B$6-Inputs!$B$7-0.5*Inputs!$B$8^2)*$B$2+Inputs!$B$8*SQRT($B$2)*MC_Shocks!K448)</f>
        <v>598.999180062528</v>
      </c>
      <c r="N451" s="0" t="n">
        <f aca="false">M451*EXP((Inputs!$B$6-Inputs!$B$7-0.5*Inputs!$B$8^2)*$B$2+Inputs!$B$8*SQRT($B$2)*MC_Shocks!L448)</f>
        <v>598.349148473104</v>
      </c>
      <c r="O451" s="0" t="n">
        <f aca="false">N451*EXP((Inputs!$B$6-Inputs!$B$7-0.5*Inputs!$B$8^2)*$B$2+Inputs!$B$8*SQRT($B$2)*MC_Shocks!M448)</f>
        <v>591.138983447699</v>
      </c>
      <c r="P451" s="0" t="n">
        <f aca="false">O451*EXP((Inputs!$B$6-Inputs!$B$7-0.5*Inputs!$B$8^2)*$B$2+Inputs!$B$8*SQRT($B$2)*MC_Shocks!N448)</f>
        <v>586.669964609289</v>
      </c>
      <c r="Q451" s="0" t="n">
        <f aca="false">P451*EXP((Inputs!$B$6-Inputs!$B$7-0.5*Inputs!$B$8^2)*$B$2+Inputs!$B$8*SQRT($B$2)*MC_Shocks!O448)</f>
        <v>584.306285986173</v>
      </c>
      <c r="R451" s="0" t="n">
        <f aca="false">Q451*EXP((Inputs!$B$6-Inputs!$B$7-0.5*Inputs!$B$8^2)*$B$2+Inputs!$B$8*SQRT($B$2)*MC_Shocks!P448)</f>
        <v>586.650752247286</v>
      </c>
      <c r="S451" s="0" t="n">
        <f aca="false">R451*EXP((Inputs!$B$6-Inputs!$B$7-0.5*Inputs!$B$8^2)*$B$2+Inputs!$B$8*SQRT($B$2)*MC_Shocks!Q448)</f>
        <v>583.226003809629</v>
      </c>
      <c r="T451" s="0" t="n">
        <f aca="false">S451*EXP((Inputs!$B$6-Inputs!$B$7-0.5*Inputs!$B$8^2)*$B$2+Inputs!$B$8*SQRT($B$2)*MC_Shocks!R448)</f>
        <v>591.138905574167</v>
      </c>
      <c r="U451" s="0" t="n">
        <f aca="false">T451*EXP((Inputs!$B$6-Inputs!$B$7-0.5*Inputs!$B$8^2)*$B$2+Inputs!$B$8*SQRT($B$2)*MC_Shocks!S448)</f>
        <v>592.37937313948</v>
      </c>
      <c r="V451" s="0" t="n">
        <f aca="false">U451*EXP((Inputs!$B$6-Inputs!$B$7-0.5*Inputs!$B$8^2)*$B$2+Inputs!$B$8*SQRT($B$2)*MC_Shocks!T448)</f>
        <v>589.698288360395</v>
      </c>
      <c r="W451" s="0" t="n">
        <f aca="false">V451*EXP((Inputs!$B$6-Inputs!$B$7-0.5*Inputs!$B$8^2)*$B$2+Inputs!$B$8*SQRT($B$2)*MC_Shocks!U448)</f>
        <v>586.300012656692</v>
      </c>
      <c r="X451" s="0" t="n">
        <f aca="false">W451*EXP((Inputs!$B$6-Inputs!$B$7-0.5*Inputs!$B$8^2)*$B$2+Inputs!$B$8*SQRT($B$2)*MC_Shocks!V448)</f>
        <v>583.247594010754</v>
      </c>
      <c r="Y451" s="0" t="n">
        <f aca="false">X451*EXP((Inputs!$B$6-Inputs!$B$7-0.5*Inputs!$B$8^2)*$B$2+Inputs!$B$8*SQRT($B$2)*MC_Shocks!W448)</f>
        <v>581.939932192094</v>
      </c>
      <c r="Z451" s="0" t="n">
        <f aca="false">Y451*EXP((Inputs!$B$6-Inputs!$B$7-0.5*Inputs!$B$8^2)*$B$2+Inputs!$B$8*SQRT($B$2)*MC_Shocks!X448)</f>
        <v>582.899180676024</v>
      </c>
      <c r="AA451" s="0" t="n">
        <f aca="false">Z451*EXP((Inputs!$B$6-Inputs!$B$7-0.5*Inputs!$B$8^2)*$B$2+Inputs!$B$8*SQRT($B$2)*MC_Shocks!Y448)</f>
        <v>580.471569925901</v>
      </c>
      <c r="AB451" s="0" t="n">
        <f aca="false">AA451*EXP((Inputs!$B$6-Inputs!$B$7-0.5*Inputs!$B$8^2)*$B$2+Inputs!$B$8*SQRT($B$2)*MC_Shocks!Z448)</f>
        <v>584.931158167213</v>
      </c>
      <c r="AC451" s="0" t="n">
        <f aca="false">AB451*EXP((Inputs!$B$6-Inputs!$B$7-0.5*Inputs!$B$8^2)*$B$2+Inputs!$B$8*SQRT($B$2)*MC_Shocks!AA448)</f>
        <v>588.919370121215</v>
      </c>
      <c r="AD451" s="0" t="n">
        <f aca="false">AC451*EXP((Inputs!$B$6-Inputs!$B$7-0.5*Inputs!$B$8^2)*$B$2+Inputs!$B$8*SQRT($B$2)*MC_Shocks!AB448)</f>
        <v>588.686550919316</v>
      </c>
      <c r="AE451" s="0" t="n">
        <f aca="false">AD451*EXP((Inputs!$B$6-Inputs!$B$7-0.5*Inputs!$B$8^2)*$B$2+Inputs!$B$8*SQRT($B$2)*MC_Shocks!AC448)</f>
        <v>587.933724410372</v>
      </c>
      <c r="AF451" s="0" t="n">
        <f aca="false">AE451*EXP((Inputs!$B$6-Inputs!$B$7-0.5*Inputs!$B$8^2)*$B$2+Inputs!$B$8*SQRT($B$2)*MC_Shocks!AD448)</f>
        <v>596.566721131203</v>
      </c>
      <c r="AG451" s="0" t="n">
        <f aca="false">AF451*EXP((Inputs!$B$6-Inputs!$B$7-0.5*Inputs!$B$8^2)*$B$2+Inputs!$B$8*SQRT($B$2)*MC_Shocks!AE448)</f>
        <v>594.472679046345</v>
      </c>
      <c r="AH451" s="0" t="n">
        <f aca="false">AG451*EXP((Inputs!$B$6-Inputs!$B$7-0.5*Inputs!$B$8^2)*$B$2+Inputs!$B$8*SQRT($B$2)*MC_Shocks!AF448)</f>
        <v>590.895428921792</v>
      </c>
      <c r="AI451" s="0" t="n">
        <f aca="false">AH451*EXP((Inputs!$B$6-Inputs!$B$7-0.5*Inputs!$B$8^2)*$B$2+Inputs!$B$8*SQRT($B$2)*MC_Shocks!AG448)</f>
        <v>591.313593075444</v>
      </c>
      <c r="AJ451" s="0" t="n">
        <f aca="false">AI451*EXP((Inputs!$B$6-Inputs!$B$7-0.5*Inputs!$B$8^2)*$B$2+Inputs!$B$8*SQRT($B$2)*MC_Shocks!AH448)</f>
        <v>580.334273045037</v>
      </c>
      <c r="AK451" s="0" t="n">
        <f aca="false">AJ451*EXP((Inputs!$B$6-Inputs!$B$7-0.5*Inputs!$B$8^2)*$B$2+Inputs!$B$8*SQRT($B$2)*MC_Shocks!AI448)</f>
        <v>583.541922422111</v>
      </c>
      <c r="AL451" s="0" t="n">
        <f aca="false">AK451*EXP((Inputs!$B$6-Inputs!$B$7-0.5*Inputs!$B$8^2)*$B$2+Inputs!$B$8*SQRT($B$2)*MC_Shocks!AJ448)</f>
        <v>585.271073681133</v>
      </c>
      <c r="AM451" s="0" t="n">
        <f aca="false">AL451*EXP((Inputs!$B$6-Inputs!$B$7-0.5*Inputs!$B$8^2)*$B$2+Inputs!$B$8*SQRT($B$2)*MC_Shocks!AK448)</f>
        <v>587.163603235394</v>
      </c>
      <c r="AN451" s="0" t="n">
        <f aca="false">AM451*EXP((Inputs!$B$6-Inputs!$B$7-0.5*Inputs!$B$8^2)*$B$2+Inputs!$B$8*SQRT($B$2)*MC_Shocks!AL448)</f>
        <v>587.574010175948</v>
      </c>
      <c r="AO451" s="0" t="n">
        <f aca="false">AN451*EXP((Inputs!$B$6-Inputs!$B$7-0.5*Inputs!$B$8^2)*$B$2+Inputs!$B$8*SQRT($B$2)*MC_Shocks!AM448)</f>
        <v>589.163834301679</v>
      </c>
      <c r="AP451" s="0" t="n">
        <f aca="false">AO451*EXP((Inputs!$B$6-Inputs!$B$7-0.5*Inputs!$B$8^2)*$B$2+Inputs!$B$8*SQRT($B$2)*MC_Shocks!AN448)</f>
        <v>595.83203242569</v>
      </c>
      <c r="AQ451" s="0" t="n">
        <f aca="false">AP451*EXP((Inputs!$B$6-Inputs!$B$7-0.5*Inputs!$B$8^2)*$B$2+Inputs!$B$8*SQRT($B$2)*MC_Shocks!AO448)</f>
        <v>598.477467846132</v>
      </c>
      <c r="AR451" s="0" t="n">
        <f aca="false">AQ451*EXP((Inputs!$B$6-Inputs!$B$7-0.5*Inputs!$B$8^2)*$B$2+Inputs!$B$8*SQRT($B$2)*MC_Shocks!AP448)</f>
        <v>598.997620388083</v>
      </c>
      <c r="AS451" s="0" t="n">
        <f aca="false">AR451*EXP((Inputs!$B$6-Inputs!$B$7-0.5*Inputs!$B$8^2)*$B$2+Inputs!$B$8*SQRT($B$2)*MC_Shocks!AQ448)</f>
        <v>593.243974673464</v>
      </c>
      <c r="AT451" s="0" t="n">
        <f aca="false">AS451*EXP((Inputs!$B$6-Inputs!$B$7-0.5*Inputs!$B$8^2)*$B$2+Inputs!$B$8*SQRT($B$2)*MC_Shocks!AR448)</f>
        <v>583.024818954915</v>
      </c>
      <c r="AU451" s="0" t="n">
        <f aca="false">AT451*EXP((Inputs!$B$6-Inputs!$B$7-0.5*Inputs!$B$8^2)*$B$2+Inputs!$B$8*SQRT($B$2)*MC_Shocks!AS448)</f>
        <v>576.935123133873</v>
      </c>
      <c r="AV451" s="0" t="n">
        <f aca="false">AU451*EXP((Inputs!$B$6-Inputs!$B$7-0.5*Inputs!$B$8^2)*$B$2+Inputs!$B$8*SQRT($B$2)*MC_Shocks!AT448)</f>
        <v>580.54957688039</v>
      </c>
      <c r="AW451" s="0" t="n">
        <f aca="false">AV451*EXP((Inputs!$B$6-Inputs!$B$7-0.5*Inputs!$B$8^2)*$B$2+Inputs!$B$8*SQRT($B$2)*MC_Shocks!AU448)</f>
        <v>583.818040302634</v>
      </c>
      <c r="AX451" s="0" t="n">
        <f aca="false">AW451*EXP((Inputs!$B$6-Inputs!$B$7-0.5*Inputs!$B$8^2)*$B$2+Inputs!$B$8*SQRT($B$2)*MC_Shocks!AV448)</f>
        <v>584.611564602412</v>
      </c>
      <c r="AY451" s="0" t="n">
        <f aca="false">AX451*EXP((Inputs!$B$6-Inputs!$B$7-0.5*Inputs!$B$8^2)*$B$2+Inputs!$B$8*SQRT($B$2)*MC_Shocks!AW448)</f>
        <v>576.44799428151</v>
      </c>
      <c r="AZ451" s="0" t="n">
        <f aca="false">AY451*EXP((Inputs!$B$6-Inputs!$B$7-0.5*Inputs!$B$8^2)*$B$2+Inputs!$B$8*SQRT($B$2)*MC_Shocks!AX448)</f>
        <v>577.259414027679</v>
      </c>
      <c r="BA451" s="0" t="n">
        <f aca="false">AZ451*EXP((Inputs!$B$6-Inputs!$B$7-0.5*Inputs!$B$8^2)*$B$2+Inputs!$B$8*SQRT($B$2)*MC_Shocks!AY448)</f>
        <v>583.425723790204</v>
      </c>
      <c r="BB451" s="0" t="n">
        <f aca="false">BA451*EXP((Inputs!$B$6-Inputs!$B$7-0.5*Inputs!$B$8^2)*$B$2+Inputs!$B$8*SQRT($B$2)*MC_Shocks!AZ448)</f>
        <v>585.805190997527</v>
      </c>
      <c r="BC451" s="0" t="n">
        <f aca="false">BB451*EXP((Inputs!$B$6-Inputs!$B$7-0.5*Inputs!$B$8^2)*$B$2+Inputs!$B$8*SQRT($B$2)*MC_Shocks!BA448)</f>
        <v>582.352496062612</v>
      </c>
      <c r="BD451" s="0" t="n">
        <f aca="false">BC451*EXP((Inputs!$B$6-Inputs!$B$7-0.5*Inputs!$B$8^2)*$B$2+Inputs!$B$8*SQRT($B$2)*MC_Shocks!BB448)</f>
        <v>579.228465528482</v>
      </c>
      <c r="BE451" s="0" t="n">
        <f aca="false">BD451*EXP((Inputs!$B$6-Inputs!$B$7-0.5*Inputs!$B$8^2)*$B$2+Inputs!$B$8*SQRT($B$2)*MC_Shocks!BC448)</f>
        <v>580.203918208721</v>
      </c>
      <c r="BF451" s="0" t="n">
        <f aca="false">BE451*EXP((Inputs!$B$6-Inputs!$B$7-0.5*Inputs!$B$8^2)*$B$2+Inputs!$B$8*SQRT($B$2)*MC_Shocks!BD448)</f>
        <v>577.121288992892</v>
      </c>
      <c r="BG451" s="0" t="n">
        <f aca="false">BF451*EXP((Inputs!$B$6-Inputs!$B$7-0.5*Inputs!$B$8^2)*$B$2+Inputs!$B$8*SQRT($B$2)*MC_Shocks!BE448)</f>
        <v>587.678344316843</v>
      </c>
      <c r="BH451" s="0" t="n">
        <f aca="false">BG451*EXP((Inputs!$B$6-Inputs!$B$7-0.5*Inputs!$B$8^2)*$B$2+Inputs!$B$8*SQRT($B$2)*MC_Shocks!BF448)</f>
        <v>587.249879997281</v>
      </c>
      <c r="BI451" s="0" t="n">
        <f aca="false">BH451*EXP((Inputs!$B$6-Inputs!$B$7-0.5*Inputs!$B$8^2)*$B$2+Inputs!$B$8*SQRT($B$2)*MC_Shocks!BG448)</f>
        <v>583.308941639713</v>
      </c>
      <c r="BJ451" s="0" t="n">
        <f aca="false">BI451*EXP((Inputs!$B$6-Inputs!$B$7-0.5*Inputs!$B$8^2)*$B$2+Inputs!$B$8*SQRT($B$2)*MC_Shocks!BH448)</f>
        <v>587.231055082913</v>
      </c>
      <c r="BK451" s="0" t="n">
        <f aca="false">BJ451*EXP((Inputs!$B$6-Inputs!$B$7-0.5*Inputs!$B$8^2)*$B$2+Inputs!$B$8*SQRT($B$2)*MC_Shocks!BI448)</f>
        <v>591.195838961169</v>
      </c>
      <c r="BL451" s="0" t="n">
        <f aca="false">BK451*EXP((Inputs!$B$6-Inputs!$B$7-0.5*Inputs!$B$8^2)*$B$2+Inputs!$B$8*SQRT($B$2)*MC_Shocks!BJ448)</f>
        <v>600.071082721202</v>
      </c>
      <c r="BM451" s="0" t="n">
        <f aca="false">BL451*EXP((Inputs!$B$6-Inputs!$B$7-0.5*Inputs!$B$8^2)*$B$2+Inputs!$B$8*SQRT($B$2)*MC_Shocks!BK448)</f>
        <v>592.606063668204</v>
      </c>
      <c r="BN451" s="0" t="n">
        <f aca="false">AVERAGE(C451:BM451)</f>
        <v>587.99171370055</v>
      </c>
      <c r="BO451" s="0" t="n">
        <f aca="false">MAX(B451:BM451)</f>
        <v>601.030167799329</v>
      </c>
      <c r="BP451" s="0" t="n">
        <f aca="false">MAX(BM451-Inputs!$B$4,0)</f>
        <v>17.6060636682042</v>
      </c>
      <c r="BQ451" s="0" t="n">
        <f aca="false">MAX(Inputs!$B$4-BM451,0)</f>
        <v>0</v>
      </c>
      <c r="BR451" s="0" t="n">
        <f aca="false">MAX(BN451-Inputs!$B$4,0)</f>
        <v>12.9917137005499</v>
      </c>
      <c r="BS451" s="0" t="n">
        <f aca="false">IF(BO451&gt;=Inputs!$B$9,0,MAX(BM451-Inputs!$B$4,0))</f>
        <v>17.6060636682042</v>
      </c>
    </row>
    <row r="452" customFormat="false" ht="15" hidden="false" customHeight="false" outlineLevel="0" collapsed="false">
      <c r="A452" s="0" t="n">
        <v>448</v>
      </c>
      <c r="B452" s="0" t="n">
        <f aca="false">Inputs!$B$3</f>
        <v>574.788024902344</v>
      </c>
      <c r="C452" s="0" t="n">
        <f aca="false">B452*EXP((Inputs!$B$6-Inputs!$B$7-0.5*Inputs!$B$8^2)*$B$2+Inputs!$B$8*SQRT($B$2)*MC_Shocks!A449)</f>
        <v>578.13569155746</v>
      </c>
      <c r="D452" s="0" t="n">
        <f aca="false">C452*EXP((Inputs!$B$6-Inputs!$B$7-0.5*Inputs!$B$8^2)*$B$2+Inputs!$B$8*SQRT($B$2)*MC_Shocks!B449)</f>
        <v>577.085676948968</v>
      </c>
      <c r="E452" s="0" t="n">
        <f aca="false">D452*EXP((Inputs!$B$6-Inputs!$B$7-0.5*Inputs!$B$8^2)*$B$2+Inputs!$B$8*SQRT($B$2)*MC_Shocks!C449)</f>
        <v>574.381735550354</v>
      </c>
      <c r="F452" s="0" t="n">
        <f aca="false">E452*EXP((Inputs!$B$6-Inputs!$B$7-0.5*Inputs!$B$8^2)*$B$2+Inputs!$B$8*SQRT($B$2)*MC_Shocks!D449)</f>
        <v>567.586619655801</v>
      </c>
      <c r="G452" s="0" t="n">
        <f aca="false">F452*EXP((Inputs!$B$6-Inputs!$B$7-0.5*Inputs!$B$8^2)*$B$2+Inputs!$B$8*SQRT($B$2)*MC_Shocks!E449)</f>
        <v>568.333596565697</v>
      </c>
      <c r="H452" s="0" t="n">
        <f aca="false">G452*EXP((Inputs!$B$6-Inputs!$B$7-0.5*Inputs!$B$8^2)*$B$2+Inputs!$B$8*SQRT($B$2)*MC_Shocks!F449)</f>
        <v>570.824705805521</v>
      </c>
      <c r="I452" s="0" t="n">
        <f aca="false">H452*EXP((Inputs!$B$6-Inputs!$B$7-0.5*Inputs!$B$8^2)*$B$2+Inputs!$B$8*SQRT($B$2)*MC_Shocks!G449)</f>
        <v>570.09530935726</v>
      </c>
      <c r="J452" s="0" t="n">
        <f aca="false">I452*EXP((Inputs!$B$6-Inputs!$B$7-0.5*Inputs!$B$8^2)*$B$2+Inputs!$B$8*SQRT($B$2)*MC_Shocks!H449)</f>
        <v>564.370711366591</v>
      </c>
      <c r="K452" s="0" t="n">
        <f aca="false">J452*EXP((Inputs!$B$6-Inputs!$B$7-0.5*Inputs!$B$8^2)*$B$2+Inputs!$B$8*SQRT($B$2)*MC_Shocks!I449)</f>
        <v>565.186420776444</v>
      </c>
      <c r="L452" s="0" t="n">
        <f aca="false">K452*EXP((Inputs!$B$6-Inputs!$B$7-0.5*Inputs!$B$8^2)*$B$2+Inputs!$B$8*SQRT($B$2)*MC_Shocks!J449)</f>
        <v>569.537650318373</v>
      </c>
      <c r="M452" s="0" t="n">
        <f aca="false">L452*EXP((Inputs!$B$6-Inputs!$B$7-0.5*Inputs!$B$8^2)*$B$2+Inputs!$B$8*SQRT($B$2)*MC_Shocks!K449)</f>
        <v>576.596082575878</v>
      </c>
      <c r="N452" s="0" t="n">
        <f aca="false">M452*EXP((Inputs!$B$6-Inputs!$B$7-0.5*Inputs!$B$8^2)*$B$2+Inputs!$B$8*SQRT($B$2)*MC_Shocks!L449)</f>
        <v>582.26450672079</v>
      </c>
      <c r="O452" s="0" t="n">
        <f aca="false">N452*EXP((Inputs!$B$6-Inputs!$B$7-0.5*Inputs!$B$8^2)*$B$2+Inputs!$B$8*SQRT($B$2)*MC_Shocks!M449)</f>
        <v>578.340020854673</v>
      </c>
      <c r="P452" s="0" t="n">
        <f aca="false">O452*EXP((Inputs!$B$6-Inputs!$B$7-0.5*Inputs!$B$8^2)*$B$2+Inputs!$B$8*SQRT($B$2)*MC_Shocks!N449)</f>
        <v>579.867596891853</v>
      </c>
      <c r="Q452" s="0" t="n">
        <f aca="false">P452*EXP((Inputs!$B$6-Inputs!$B$7-0.5*Inputs!$B$8^2)*$B$2+Inputs!$B$8*SQRT($B$2)*MC_Shocks!O449)</f>
        <v>582.723943343411</v>
      </c>
      <c r="R452" s="0" t="n">
        <f aca="false">Q452*EXP((Inputs!$B$6-Inputs!$B$7-0.5*Inputs!$B$8^2)*$B$2+Inputs!$B$8*SQRT($B$2)*MC_Shocks!P449)</f>
        <v>586.098363568549</v>
      </c>
      <c r="S452" s="0" t="n">
        <f aca="false">R452*EXP((Inputs!$B$6-Inputs!$B$7-0.5*Inputs!$B$8^2)*$B$2+Inputs!$B$8*SQRT($B$2)*MC_Shocks!Q449)</f>
        <v>585.758327225971</v>
      </c>
      <c r="T452" s="0" t="n">
        <f aca="false">S452*EXP((Inputs!$B$6-Inputs!$B$7-0.5*Inputs!$B$8^2)*$B$2+Inputs!$B$8*SQRT($B$2)*MC_Shocks!R449)</f>
        <v>586.927445084685</v>
      </c>
      <c r="U452" s="0" t="n">
        <f aca="false">T452*EXP((Inputs!$B$6-Inputs!$B$7-0.5*Inputs!$B$8^2)*$B$2+Inputs!$B$8*SQRT($B$2)*MC_Shocks!S449)</f>
        <v>588.256033130936</v>
      </c>
      <c r="V452" s="0" t="n">
        <f aca="false">U452*EXP((Inputs!$B$6-Inputs!$B$7-0.5*Inputs!$B$8^2)*$B$2+Inputs!$B$8*SQRT($B$2)*MC_Shocks!T449)</f>
        <v>582.047743147746</v>
      </c>
      <c r="W452" s="0" t="n">
        <f aca="false">V452*EXP((Inputs!$B$6-Inputs!$B$7-0.5*Inputs!$B$8^2)*$B$2+Inputs!$B$8*SQRT($B$2)*MC_Shocks!U449)</f>
        <v>575.043552743401</v>
      </c>
      <c r="X452" s="0" t="n">
        <f aca="false">W452*EXP((Inputs!$B$6-Inputs!$B$7-0.5*Inputs!$B$8^2)*$B$2+Inputs!$B$8*SQRT($B$2)*MC_Shocks!V449)</f>
        <v>582.490192656021</v>
      </c>
      <c r="Y452" s="0" t="n">
        <f aca="false">X452*EXP((Inputs!$B$6-Inputs!$B$7-0.5*Inputs!$B$8^2)*$B$2+Inputs!$B$8*SQRT($B$2)*MC_Shocks!W449)</f>
        <v>581.033198804025</v>
      </c>
      <c r="Z452" s="0" t="n">
        <f aca="false">Y452*EXP((Inputs!$B$6-Inputs!$B$7-0.5*Inputs!$B$8^2)*$B$2+Inputs!$B$8*SQRT($B$2)*MC_Shocks!X449)</f>
        <v>584.680205473446</v>
      </c>
      <c r="AA452" s="0" t="n">
        <f aca="false">Z452*EXP((Inputs!$B$6-Inputs!$B$7-0.5*Inputs!$B$8^2)*$B$2+Inputs!$B$8*SQRT($B$2)*MC_Shocks!Y449)</f>
        <v>585.888052457668</v>
      </c>
      <c r="AB452" s="0" t="n">
        <f aca="false">AA452*EXP((Inputs!$B$6-Inputs!$B$7-0.5*Inputs!$B$8^2)*$B$2+Inputs!$B$8*SQRT($B$2)*MC_Shocks!Z449)</f>
        <v>584.507474638314</v>
      </c>
      <c r="AC452" s="0" t="n">
        <f aca="false">AB452*EXP((Inputs!$B$6-Inputs!$B$7-0.5*Inputs!$B$8^2)*$B$2+Inputs!$B$8*SQRT($B$2)*MC_Shocks!AA449)</f>
        <v>585.549893985268</v>
      </c>
      <c r="AD452" s="0" t="n">
        <f aca="false">AC452*EXP((Inputs!$B$6-Inputs!$B$7-0.5*Inputs!$B$8^2)*$B$2+Inputs!$B$8*SQRT($B$2)*MC_Shocks!AB449)</f>
        <v>584.535487825533</v>
      </c>
      <c r="AE452" s="0" t="n">
        <f aca="false">AD452*EXP((Inputs!$B$6-Inputs!$B$7-0.5*Inputs!$B$8^2)*$B$2+Inputs!$B$8*SQRT($B$2)*MC_Shocks!AC449)</f>
        <v>581.478021624414</v>
      </c>
      <c r="AF452" s="0" t="n">
        <f aca="false">AE452*EXP((Inputs!$B$6-Inputs!$B$7-0.5*Inputs!$B$8^2)*$B$2+Inputs!$B$8*SQRT($B$2)*MC_Shocks!AD449)</f>
        <v>580.17549577374</v>
      </c>
      <c r="AG452" s="0" t="n">
        <f aca="false">AF452*EXP((Inputs!$B$6-Inputs!$B$7-0.5*Inputs!$B$8^2)*$B$2+Inputs!$B$8*SQRT($B$2)*MC_Shocks!AE449)</f>
        <v>583.215228061915</v>
      </c>
      <c r="AH452" s="0" t="n">
        <f aca="false">AG452*EXP((Inputs!$B$6-Inputs!$B$7-0.5*Inputs!$B$8^2)*$B$2+Inputs!$B$8*SQRT($B$2)*MC_Shocks!AF449)</f>
        <v>586.188866374682</v>
      </c>
      <c r="AI452" s="0" t="n">
        <f aca="false">AH452*EXP((Inputs!$B$6-Inputs!$B$7-0.5*Inputs!$B$8^2)*$B$2+Inputs!$B$8*SQRT($B$2)*MC_Shocks!AG449)</f>
        <v>592.978112701799</v>
      </c>
      <c r="AJ452" s="0" t="n">
        <f aca="false">AI452*EXP((Inputs!$B$6-Inputs!$B$7-0.5*Inputs!$B$8^2)*$B$2+Inputs!$B$8*SQRT($B$2)*MC_Shocks!AH449)</f>
        <v>597.064968836338</v>
      </c>
      <c r="AK452" s="0" t="n">
        <f aca="false">AJ452*EXP((Inputs!$B$6-Inputs!$B$7-0.5*Inputs!$B$8^2)*$B$2+Inputs!$B$8*SQRT($B$2)*MC_Shocks!AI449)</f>
        <v>587.899049686075</v>
      </c>
      <c r="AL452" s="0" t="n">
        <f aca="false">AK452*EXP((Inputs!$B$6-Inputs!$B$7-0.5*Inputs!$B$8^2)*$B$2+Inputs!$B$8*SQRT($B$2)*MC_Shocks!AJ449)</f>
        <v>591.660215687034</v>
      </c>
      <c r="AM452" s="0" t="n">
        <f aca="false">AL452*EXP((Inputs!$B$6-Inputs!$B$7-0.5*Inputs!$B$8^2)*$B$2+Inputs!$B$8*SQRT($B$2)*MC_Shocks!AK449)</f>
        <v>597.344420254427</v>
      </c>
      <c r="AN452" s="0" t="n">
        <f aca="false">AM452*EXP((Inputs!$B$6-Inputs!$B$7-0.5*Inputs!$B$8^2)*$B$2+Inputs!$B$8*SQRT($B$2)*MC_Shocks!AL449)</f>
        <v>595.886503081291</v>
      </c>
      <c r="AO452" s="0" t="n">
        <f aca="false">AN452*EXP((Inputs!$B$6-Inputs!$B$7-0.5*Inputs!$B$8^2)*$B$2+Inputs!$B$8*SQRT($B$2)*MC_Shocks!AM449)</f>
        <v>596.464702182466</v>
      </c>
      <c r="AP452" s="0" t="n">
        <f aca="false">AO452*EXP((Inputs!$B$6-Inputs!$B$7-0.5*Inputs!$B$8^2)*$B$2+Inputs!$B$8*SQRT($B$2)*MC_Shocks!AN449)</f>
        <v>597.447268369554</v>
      </c>
      <c r="AQ452" s="0" t="n">
        <f aca="false">AP452*EXP((Inputs!$B$6-Inputs!$B$7-0.5*Inputs!$B$8^2)*$B$2+Inputs!$B$8*SQRT($B$2)*MC_Shocks!AO449)</f>
        <v>590.861976116197</v>
      </c>
      <c r="AR452" s="0" t="n">
        <f aca="false">AQ452*EXP((Inputs!$B$6-Inputs!$B$7-0.5*Inputs!$B$8^2)*$B$2+Inputs!$B$8*SQRT($B$2)*MC_Shocks!AP449)</f>
        <v>588.34915600968</v>
      </c>
      <c r="AS452" s="0" t="n">
        <f aca="false">AR452*EXP((Inputs!$B$6-Inputs!$B$7-0.5*Inputs!$B$8^2)*$B$2+Inputs!$B$8*SQRT($B$2)*MC_Shocks!AQ449)</f>
        <v>590.883760528329</v>
      </c>
      <c r="AT452" s="0" t="n">
        <f aca="false">AS452*EXP((Inputs!$B$6-Inputs!$B$7-0.5*Inputs!$B$8^2)*$B$2+Inputs!$B$8*SQRT($B$2)*MC_Shocks!AR449)</f>
        <v>592.932754635054</v>
      </c>
      <c r="AU452" s="0" t="n">
        <f aca="false">AT452*EXP((Inputs!$B$6-Inputs!$B$7-0.5*Inputs!$B$8^2)*$B$2+Inputs!$B$8*SQRT($B$2)*MC_Shocks!AS449)</f>
        <v>595.357652082039</v>
      </c>
      <c r="AV452" s="0" t="n">
        <f aca="false">AU452*EXP((Inputs!$B$6-Inputs!$B$7-0.5*Inputs!$B$8^2)*$B$2+Inputs!$B$8*SQRT($B$2)*MC_Shocks!AT449)</f>
        <v>591.296375636892</v>
      </c>
      <c r="AW452" s="0" t="n">
        <f aca="false">AV452*EXP((Inputs!$B$6-Inputs!$B$7-0.5*Inputs!$B$8^2)*$B$2+Inputs!$B$8*SQRT($B$2)*MC_Shocks!AU449)</f>
        <v>592.799496226987</v>
      </c>
      <c r="AX452" s="0" t="n">
        <f aca="false">AW452*EXP((Inputs!$B$6-Inputs!$B$7-0.5*Inputs!$B$8^2)*$B$2+Inputs!$B$8*SQRT($B$2)*MC_Shocks!AV449)</f>
        <v>601.34906242941</v>
      </c>
      <c r="AY452" s="0" t="n">
        <f aca="false">AX452*EXP((Inputs!$B$6-Inputs!$B$7-0.5*Inputs!$B$8^2)*$B$2+Inputs!$B$8*SQRT($B$2)*MC_Shocks!AW449)</f>
        <v>601.636362917056</v>
      </c>
      <c r="AZ452" s="0" t="n">
        <f aca="false">AY452*EXP((Inputs!$B$6-Inputs!$B$7-0.5*Inputs!$B$8^2)*$B$2+Inputs!$B$8*SQRT($B$2)*MC_Shocks!AX449)</f>
        <v>609.074571613704</v>
      </c>
      <c r="BA452" s="0" t="n">
        <f aca="false">AZ452*EXP((Inputs!$B$6-Inputs!$B$7-0.5*Inputs!$B$8^2)*$B$2+Inputs!$B$8*SQRT($B$2)*MC_Shocks!AY449)</f>
        <v>598.668259649978</v>
      </c>
      <c r="BB452" s="0" t="n">
        <f aca="false">BA452*EXP((Inputs!$B$6-Inputs!$B$7-0.5*Inputs!$B$8^2)*$B$2+Inputs!$B$8*SQRT($B$2)*MC_Shocks!AZ449)</f>
        <v>603.32894052819</v>
      </c>
      <c r="BC452" s="0" t="n">
        <f aca="false">BB452*EXP((Inputs!$B$6-Inputs!$B$7-0.5*Inputs!$B$8^2)*$B$2+Inputs!$B$8*SQRT($B$2)*MC_Shocks!BA449)</f>
        <v>604.161139289322</v>
      </c>
      <c r="BD452" s="0" t="n">
        <f aca="false">BC452*EXP((Inputs!$B$6-Inputs!$B$7-0.5*Inputs!$B$8^2)*$B$2+Inputs!$B$8*SQRT($B$2)*MC_Shocks!BB449)</f>
        <v>602.981770394899</v>
      </c>
      <c r="BE452" s="0" t="n">
        <f aca="false">BD452*EXP((Inputs!$B$6-Inputs!$B$7-0.5*Inputs!$B$8^2)*$B$2+Inputs!$B$8*SQRT($B$2)*MC_Shocks!BC449)</f>
        <v>604.421139861305</v>
      </c>
      <c r="BF452" s="0" t="n">
        <f aca="false">BE452*EXP((Inputs!$B$6-Inputs!$B$7-0.5*Inputs!$B$8^2)*$B$2+Inputs!$B$8*SQRT($B$2)*MC_Shocks!BD449)</f>
        <v>605.870540656691</v>
      </c>
      <c r="BG452" s="0" t="n">
        <f aca="false">BF452*EXP((Inputs!$B$6-Inputs!$B$7-0.5*Inputs!$B$8^2)*$B$2+Inputs!$B$8*SQRT($B$2)*MC_Shocks!BE449)</f>
        <v>603.903442824435</v>
      </c>
      <c r="BH452" s="0" t="n">
        <f aca="false">BG452*EXP((Inputs!$B$6-Inputs!$B$7-0.5*Inputs!$B$8^2)*$B$2+Inputs!$B$8*SQRT($B$2)*MC_Shocks!BF449)</f>
        <v>596.692102023663</v>
      </c>
      <c r="BI452" s="0" t="n">
        <f aca="false">BH452*EXP((Inputs!$B$6-Inputs!$B$7-0.5*Inputs!$B$8^2)*$B$2+Inputs!$B$8*SQRT($B$2)*MC_Shocks!BG449)</f>
        <v>593.126054043994</v>
      </c>
      <c r="BJ452" s="0" t="n">
        <f aca="false">BI452*EXP((Inputs!$B$6-Inputs!$B$7-0.5*Inputs!$B$8^2)*$B$2+Inputs!$B$8*SQRT($B$2)*MC_Shocks!BH449)</f>
        <v>586.265220133961</v>
      </c>
      <c r="BK452" s="0" t="n">
        <f aca="false">BJ452*EXP((Inputs!$B$6-Inputs!$B$7-0.5*Inputs!$B$8^2)*$B$2+Inputs!$B$8*SQRT($B$2)*MC_Shocks!BI449)</f>
        <v>591.208884561702</v>
      </c>
      <c r="BL452" s="0" t="n">
        <f aca="false">BK452*EXP((Inputs!$B$6-Inputs!$B$7-0.5*Inputs!$B$8^2)*$B$2+Inputs!$B$8*SQRT($B$2)*MC_Shocks!BJ449)</f>
        <v>589.777943946677</v>
      </c>
      <c r="BM452" s="0" t="n">
        <f aca="false">BL452*EXP((Inputs!$B$6-Inputs!$B$7-0.5*Inputs!$B$8^2)*$B$2+Inputs!$B$8*SQRT($B$2)*MC_Shocks!BK449)</f>
        <v>589.107610148354</v>
      </c>
      <c r="BN452" s="0" t="n">
        <f aca="false">AVERAGE(C452:BM452)</f>
        <v>587.46036996703</v>
      </c>
      <c r="BO452" s="0" t="n">
        <f aca="false">MAX(B452:BM452)</f>
        <v>609.074571613704</v>
      </c>
      <c r="BP452" s="0" t="n">
        <f aca="false">MAX(BM452-Inputs!$B$4,0)</f>
        <v>14.1076101483538</v>
      </c>
      <c r="BQ452" s="0" t="n">
        <f aca="false">MAX(Inputs!$B$4-BM452,0)</f>
        <v>0</v>
      </c>
      <c r="BR452" s="0" t="n">
        <f aca="false">MAX(BN452-Inputs!$B$4,0)</f>
        <v>12.4603699670299</v>
      </c>
      <c r="BS452" s="0" t="n">
        <f aca="false">IF(BO452&gt;=Inputs!$B$9,0,MAX(BM452-Inputs!$B$4,0))</f>
        <v>0</v>
      </c>
    </row>
    <row r="453" customFormat="false" ht="15" hidden="false" customHeight="false" outlineLevel="0" collapsed="false">
      <c r="A453" s="0" t="n">
        <v>449</v>
      </c>
      <c r="B453" s="0" t="n">
        <f aca="false">Inputs!$B$3</f>
        <v>574.788024902344</v>
      </c>
      <c r="C453" s="0" t="n">
        <f aca="false">B453*EXP((Inputs!$B$6-Inputs!$B$7-0.5*Inputs!$B$8^2)*$B$2+Inputs!$B$8*SQRT($B$2)*MC_Shocks!A450)</f>
        <v>573.243426548291</v>
      </c>
      <c r="D453" s="0" t="n">
        <f aca="false">C453*EXP((Inputs!$B$6-Inputs!$B$7-0.5*Inputs!$B$8^2)*$B$2+Inputs!$B$8*SQRT($B$2)*MC_Shocks!B450)</f>
        <v>567.072514948013</v>
      </c>
      <c r="E453" s="0" t="n">
        <f aca="false">D453*EXP((Inputs!$B$6-Inputs!$B$7-0.5*Inputs!$B$8^2)*$B$2+Inputs!$B$8*SQRT($B$2)*MC_Shocks!C450)</f>
        <v>568.120206391215</v>
      </c>
      <c r="F453" s="0" t="n">
        <f aca="false">E453*EXP((Inputs!$B$6-Inputs!$B$7-0.5*Inputs!$B$8^2)*$B$2+Inputs!$B$8*SQRT($B$2)*MC_Shocks!D450)</f>
        <v>570.004466863943</v>
      </c>
      <c r="G453" s="0" t="n">
        <f aca="false">F453*EXP((Inputs!$B$6-Inputs!$B$7-0.5*Inputs!$B$8^2)*$B$2+Inputs!$B$8*SQRT($B$2)*MC_Shocks!E450)</f>
        <v>567.648549472216</v>
      </c>
      <c r="H453" s="0" t="n">
        <f aca="false">G453*EXP((Inputs!$B$6-Inputs!$B$7-0.5*Inputs!$B$8^2)*$B$2+Inputs!$B$8*SQRT($B$2)*MC_Shocks!F450)</f>
        <v>575.767087451729</v>
      </c>
      <c r="I453" s="0" t="n">
        <f aca="false">H453*EXP((Inputs!$B$6-Inputs!$B$7-0.5*Inputs!$B$8^2)*$B$2+Inputs!$B$8*SQRT($B$2)*MC_Shocks!G450)</f>
        <v>576.904350634766</v>
      </c>
      <c r="J453" s="0" t="n">
        <f aca="false">I453*EXP((Inputs!$B$6-Inputs!$B$7-0.5*Inputs!$B$8^2)*$B$2+Inputs!$B$8*SQRT($B$2)*MC_Shocks!H450)</f>
        <v>577.573320005175</v>
      </c>
      <c r="K453" s="0" t="n">
        <f aca="false">J453*EXP((Inputs!$B$6-Inputs!$B$7-0.5*Inputs!$B$8^2)*$B$2+Inputs!$B$8*SQRT($B$2)*MC_Shocks!I450)</f>
        <v>581.860595316412</v>
      </c>
      <c r="L453" s="0" t="n">
        <f aca="false">K453*EXP((Inputs!$B$6-Inputs!$B$7-0.5*Inputs!$B$8^2)*$B$2+Inputs!$B$8*SQRT($B$2)*MC_Shocks!J450)</f>
        <v>577.056171034681</v>
      </c>
      <c r="M453" s="0" t="n">
        <f aca="false">L453*EXP((Inputs!$B$6-Inputs!$B$7-0.5*Inputs!$B$8^2)*$B$2+Inputs!$B$8*SQRT($B$2)*MC_Shocks!K450)</f>
        <v>581.99429811048</v>
      </c>
      <c r="N453" s="0" t="n">
        <f aca="false">M453*EXP((Inputs!$B$6-Inputs!$B$7-0.5*Inputs!$B$8^2)*$B$2+Inputs!$B$8*SQRT($B$2)*MC_Shocks!L450)</f>
        <v>582.6769137553</v>
      </c>
      <c r="O453" s="0" t="n">
        <f aca="false">N453*EXP((Inputs!$B$6-Inputs!$B$7-0.5*Inputs!$B$8^2)*$B$2+Inputs!$B$8*SQRT($B$2)*MC_Shocks!M450)</f>
        <v>581.378249471548</v>
      </c>
      <c r="P453" s="0" t="n">
        <f aca="false">O453*EXP((Inputs!$B$6-Inputs!$B$7-0.5*Inputs!$B$8^2)*$B$2+Inputs!$B$8*SQRT($B$2)*MC_Shocks!N450)</f>
        <v>575.223710058626</v>
      </c>
      <c r="Q453" s="0" t="n">
        <f aca="false">P453*EXP((Inputs!$B$6-Inputs!$B$7-0.5*Inputs!$B$8^2)*$B$2+Inputs!$B$8*SQRT($B$2)*MC_Shocks!O450)</f>
        <v>575.326150129128</v>
      </c>
      <c r="R453" s="0" t="n">
        <f aca="false">Q453*EXP((Inputs!$B$6-Inputs!$B$7-0.5*Inputs!$B$8^2)*$B$2+Inputs!$B$8*SQRT($B$2)*MC_Shocks!P450)</f>
        <v>571.12320410258</v>
      </c>
      <c r="S453" s="0" t="n">
        <f aca="false">R453*EXP((Inputs!$B$6-Inputs!$B$7-0.5*Inputs!$B$8^2)*$B$2+Inputs!$B$8*SQRT($B$2)*MC_Shocks!Q450)</f>
        <v>568.011398983812</v>
      </c>
      <c r="T453" s="0" t="n">
        <f aca="false">S453*EXP((Inputs!$B$6-Inputs!$B$7-0.5*Inputs!$B$8^2)*$B$2+Inputs!$B$8*SQRT($B$2)*MC_Shocks!R450)</f>
        <v>567.508899342379</v>
      </c>
      <c r="U453" s="0" t="n">
        <f aca="false">T453*EXP((Inputs!$B$6-Inputs!$B$7-0.5*Inputs!$B$8^2)*$B$2+Inputs!$B$8*SQRT($B$2)*MC_Shocks!S450)</f>
        <v>572.489174434636</v>
      </c>
      <c r="V453" s="0" t="n">
        <f aca="false">U453*EXP((Inputs!$B$6-Inputs!$B$7-0.5*Inputs!$B$8^2)*$B$2+Inputs!$B$8*SQRT($B$2)*MC_Shocks!T450)</f>
        <v>579.096208901181</v>
      </c>
      <c r="W453" s="0" t="n">
        <f aca="false">V453*EXP((Inputs!$B$6-Inputs!$B$7-0.5*Inputs!$B$8^2)*$B$2+Inputs!$B$8*SQRT($B$2)*MC_Shocks!U450)</f>
        <v>578.661716567482</v>
      </c>
      <c r="X453" s="0" t="n">
        <f aca="false">W453*EXP((Inputs!$B$6-Inputs!$B$7-0.5*Inputs!$B$8^2)*$B$2+Inputs!$B$8*SQRT($B$2)*MC_Shocks!V450)</f>
        <v>581.21315929672</v>
      </c>
      <c r="Y453" s="0" t="n">
        <f aca="false">X453*EXP((Inputs!$B$6-Inputs!$B$7-0.5*Inputs!$B$8^2)*$B$2+Inputs!$B$8*SQRT($B$2)*MC_Shocks!W450)</f>
        <v>577.044529889392</v>
      </c>
      <c r="Z453" s="0" t="n">
        <f aca="false">Y453*EXP((Inputs!$B$6-Inputs!$B$7-0.5*Inputs!$B$8^2)*$B$2+Inputs!$B$8*SQRT($B$2)*MC_Shocks!X450)</f>
        <v>573.694437336765</v>
      </c>
      <c r="AA453" s="0" t="n">
        <f aca="false">Z453*EXP((Inputs!$B$6-Inputs!$B$7-0.5*Inputs!$B$8^2)*$B$2+Inputs!$B$8*SQRT($B$2)*MC_Shocks!Y450)</f>
        <v>574.58943230014</v>
      </c>
      <c r="AB453" s="0" t="n">
        <f aca="false">AA453*EXP((Inputs!$B$6-Inputs!$B$7-0.5*Inputs!$B$8^2)*$B$2+Inputs!$B$8*SQRT($B$2)*MC_Shocks!Z450)</f>
        <v>579.945523507555</v>
      </c>
      <c r="AC453" s="0" t="n">
        <f aca="false">AB453*EXP((Inputs!$B$6-Inputs!$B$7-0.5*Inputs!$B$8^2)*$B$2+Inputs!$B$8*SQRT($B$2)*MC_Shocks!AA450)</f>
        <v>577.655030049307</v>
      </c>
      <c r="AD453" s="0" t="n">
        <f aca="false">AC453*EXP((Inputs!$B$6-Inputs!$B$7-0.5*Inputs!$B$8^2)*$B$2+Inputs!$B$8*SQRT($B$2)*MC_Shocks!AB450)</f>
        <v>582.3936173629</v>
      </c>
      <c r="AE453" s="0" t="n">
        <f aca="false">AD453*EXP((Inputs!$B$6-Inputs!$B$7-0.5*Inputs!$B$8^2)*$B$2+Inputs!$B$8*SQRT($B$2)*MC_Shocks!AC450)</f>
        <v>585.96363424329</v>
      </c>
      <c r="AF453" s="0" t="n">
        <f aca="false">AE453*EXP((Inputs!$B$6-Inputs!$B$7-0.5*Inputs!$B$8^2)*$B$2+Inputs!$B$8*SQRT($B$2)*MC_Shocks!AD450)</f>
        <v>590.58981536062</v>
      </c>
      <c r="AG453" s="0" t="n">
        <f aca="false">AF453*EXP((Inputs!$B$6-Inputs!$B$7-0.5*Inputs!$B$8^2)*$B$2+Inputs!$B$8*SQRT($B$2)*MC_Shocks!AE450)</f>
        <v>591.294839563677</v>
      </c>
      <c r="AH453" s="0" t="n">
        <f aca="false">AG453*EXP((Inputs!$B$6-Inputs!$B$7-0.5*Inputs!$B$8^2)*$B$2+Inputs!$B$8*SQRT($B$2)*MC_Shocks!AF450)</f>
        <v>585.886457988883</v>
      </c>
      <c r="AI453" s="0" t="n">
        <f aca="false">AH453*EXP((Inputs!$B$6-Inputs!$B$7-0.5*Inputs!$B$8^2)*$B$2+Inputs!$B$8*SQRT($B$2)*MC_Shocks!AG450)</f>
        <v>585.96515763469</v>
      </c>
      <c r="AJ453" s="0" t="n">
        <f aca="false">AI453*EXP((Inputs!$B$6-Inputs!$B$7-0.5*Inputs!$B$8^2)*$B$2+Inputs!$B$8*SQRT($B$2)*MC_Shocks!AH450)</f>
        <v>588.084528875104</v>
      </c>
      <c r="AK453" s="0" t="n">
        <f aca="false">AJ453*EXP((Inputs!$B$6-Inputs!$B$7-0.5*Inputs!$B$8^2)*$B$2+Inputs!$B$8*SQRT($B$2)*MC_Shocks!AI450)</f>
        <v>595.301300985243</v>
      </c>
      <c r="AL453" s="0" t="n">
        <f aca="false">AK453*EXP((Inputs!$B$6-Inputs!$B$7-0.5*Inputs!$B$8^2)*$B$2+Inputs!$B$8*SQRT($B$2)*MC_Shocks!AJ450)</f>
        <v>592.755504045913</v>
      </c>
      <c r="AM453" s="0" t="n">
        <f aca="false">AL453*EXP((Inputs!$B$6-Inputs!$B$7-0.5*Inputs!$B$8^2)*$B$2+Inputs!$B$8*SQRT($B$2)*MC_Shocks!AK450)</f>
        <v>596.492851574596</v>
      </c>
      <c r="AN453" s="0" t="n">
        <f aca="false">AM453*EXP((Inputs!$B$6-Inputs!$B$7-0.5*Inputs!$B$8^2)*$B$2+Inputs!$B$8*SQRT($B$2)*MC_Shocks!AL450)</f>
        <v>595.993238704774</v>
      </c>
      <c r="AO453" s="0" t="n">
        <f aca="false">AN453*EXP((Inputs!$B$6-Inputs!$B$7-0.5*Inputs!$B$8^2)*$B$2+Inputs!$B$8*SQRT($B$2)*MC_Shocks!AM450)</f>
        <v>597.726715928424</v>
      </c>
      <c r="AP453" s="0" t="n">
        <f aca="false">AO453*EXP((Inputs!$B$6-Inputs!$B$7-0.5*Inputs!$B$8^2)*$B$2+Inputs!$B$8*SQRT($B$2)*MC_Shocks!AN450)</f>
        <v>593.821490562214</v>
      </c>
      <c r="AQ453" s="0" t="n">
        <f aca="false">AP453*EXP((Inputs!$B$6-Inputs!$B$7-0.5*Inputs!$B$8^2)*$B$2+Inputs!$B$8*SQRT($B$2)*MC_Shocks!AO450)</f>
        <v>594.618742427933</v>
      </c>
      <c r="AR453" s="0" t="n">
        <f aca="false">AQ453*EXP((Inputs!$B$6-Inputs!$B$7-0.5*Inputs!$B$8^2)*$B$2+Inputs!$B$8*SQRT($B$2)*MC_Shocks!AP450)</f>
        <v>594.952886063392</v>
      </c>
      <c r="AS453" s="0" t="n">
        <f aca="false">AR453*EXP((Inputs!$B$6-Inputs!$B$7-0.5*Inputs!$B$8^2)*$B$2+Inputs!$B$8*SQRT($B$2)*MC_Shocks!AQ450)</f>
        <v>592.720605620134</v>
      </c>
      <c r="AT453" s="0" t="n">
        <f aca="false">AS453*EXP((Inputs!$B$6-Inputs!$B$7-0.5*Inputs!$B$8^2)*$B$2+Inputs!$B$8*SQRT($B$2)*MC_Shocks!AR450)</f>
        <v>582.951030629397</v>
      </c>
      <c r="AU453" s="0" t="n">
        <f aca="false">AT453*EXP((Inputs!$B$6-Inputs!$B$7-0.5*Inputs!$B$8^2)*$B$2+Inputs!$B$8*SQRT($B$2)*MC_Shocks!AS450)</f>
        <v>578.911432885077</v>
      </c>
      <c r="AV453" s="0" t="n">
        <f aca="false">AU453*EXP((Inputs!$B$6-Inputs!$B$7-0.5*Inputs!$B$8^2)*$B$2+Inputs!$B$8*SQRT($B$2)*MC_Shocks!AT450)</f>
        <v>579.373146232652</v>
      </c>
      <c r="AW453" s="0" t="n">
        <f aca="false">AV453*EXP((Inputs!$B$6-Inputs!$B$7-0.5*Inputs!$B$8^2)*$B$2+Inputs!$B$8*SQRT($B$2)*MC_Shocks!AU450)</f>
        <v>579.413100128531</v>
      </c>
      <c r="AX453" s="0" t="n">
        <f aca="false">AW453*EXP((Inputs!$B$6-Inputs!$B$7-0.5*Inputs!$B$8^2)*$B$2+Inputs!$B$8*SQRT($B$2)*MC_Shocks!AV450)</f>
        <v>581.88551120212</v>
      </c>
      <c r="AY453" s="0" t="n">
        <f aca="false">AX453*EXP((Inputs!$B$6-Inputs!$B$7-0.5*Inputs!$B$8^2)*$B$2+Inputs!$B$8*SQRT($B$2)*MC_Shocks!AW450)</f>
        <v>586.342634252847</v>
      </c>
      <c r="AZ453" s="0" t="n">
        <f aca="false">AY453*EXP((Inputs!$B$6-Inputs!$B$7-0.5*Inputs!$B$8^2)*$B$2+Inputs!$B$8*SQRT($B$2)*MC_Shocks!AX450)</f>
        <v>588.974916960128</v>
      </c>
      <c r="BA453" s="0" t="n">
        <f aca="false">AZ453*EXP((Inputs!$B$6-Inputs!$B$7-0.5*Inputs!$B$8^2)*$B$2+Inputs!$B$8*SQRT($B$2)*MC_Shocks!AY450)</f>
        <v>592.649612839381</v>
      </c>
      <c r="BB453" s="0" t="n">
        <f aca="false">BA453*EXP((Inputs!$B$6-Inputs!$B$7-0.5*Inputs!$B$8^2)*$B$2+Inputs!$B$8*SQRT($B$2)*MC_Shocks!AZ450)</f>
        <v>589.641387363766</v>
      </c>
      <c r="BC453" s="0" t="n">
        <f aca="false">BB453*EXP((Inputs!$B$6-Inputs!$B$7-0.5*Inputs!$B$8^2)*$B$2+Inputs!$B$8*SQRT($B$2)*MC_Shocks!BA450)</f>
        <v>594.729457463346</v>
      </c>
      <c r="BD453" s="0" t="n">
        <f aca="false">BC453*EXP((Inputs!$B$6-Inputs!$B$7-0.5*Inputs!$B$8^2)*$B$2+Inputs!$B$8*SQRT($B$2)*MC_Shocks!BB450)</f>
        <v>588.528073564323</v>
      </c>
      <c r="BE453" s="0" t="n">
        <f aca="false">BD453*EXP((Inputs!$B$6-Inputs!$B$7-0.5*Inputs!$B$8^2)*$B$2+Inputs!$B$8*SQRT($B$2)*MC_Shocks!BC450)</f>
        <v>585.082581516188</v>
      </c>
      <c r="BF453" s="0" t="n">
        <f aca="false">BE453*EXP((Inputs!$B$6-Inputs!$B$7-0.5*Inputs!$B$8^2)*$B$2+Inputs!$B$8*SQRT($B$2)*MC_Shocks!BD450)</f>
        <v>585.042614893591</v>
      </c>
      <c r="BG453" s="0" t="n">
        <f aca="false">BF453*EXP((Inputs!$B$6-Inputs!$B$7-0.5*Inputs!$B$8^2)*$B$2+Inputs!$B$8*SQRT($B$2)*MC_Shocks!BE450)</f>
        <v>585.096324378232</v>
      </c>
      <c r="BH453" s="0" t="n">
        <f aca="false">BG453*EXP((Inputs!$B$6-Inputs!$B$7-0.5*Inputs!$B$8^2)*$B$2+Inputs!$B$8*SQRT($B$2)*MC_Shocks!BF450)</f>
        <v>587.744135409476</v>
      </c>
      <c r="BI453" s="0" t="n">
        <f aca="false">BH453*EXP((Inputs!$B$6-Inputs!$B$7-0.5*Inputs!$B$8^2)*$B$2+Inputs!$B$8*SQRT($B$2)*MC_Shocks!BG450)</f>
        <v>586.54152558795</v>
      </c>
      <c r="BJ453" s="0" t="n">
        <f aca="false">BI453*EXP((Inputs!$B$6-Inputs!$B$7-0.5*Inputs!$B$8^2)*$B$2+Inputs!$B$8*SQRT($B$2)*MC_Shocks!BH450)</f>
        <v>581.555261789383</v>
      </c>
      <c r="BK453" s="0" t="n">
        <f aca="false">BJ453*EXP((Inputs!$B$6-Inputs!$B$7-0.5*Inputs!$B$8^2)*$B$2+Inputs!$B$8*SQRT($B$2)*MC_Shocks!BI450)</f>
        <v>584.863473352162</v>
      </c>
      <c r="BL453" s="0" t="n">
        <f aca="false">BK453*EXP((Inputs!$B$6-Inputs!$B$7-0.5*Inputs!$B$8^2)*$B$2+Inputs!$B$8*SQRT($B$2)*MC_Shocks!BJ450)</f>
        <v>592.077245381548</v>
      </c>
      <c r="BM453" s="0" t="n">
        <f aca="false">BL453*EXP((Inputs!$B$6-Inputs!$B$7-0.5*Inputs!$B$8^2)*$B$2+Inputs!$B$8*SQRT($B$2)*MC_Shocks!BK450)</f>
        <v>588.839018572058</v>
      </c>
      <c r="BN453" s="0" t="n">
        <f aca="false">AVERAGE(C453:BM453)</f>
        <v>582.820422162657</v>
      </c>
      <c r="BO453" s="0" t="n">
        <f aca="false">MAX(B453:BM453)</f>
        <v>597.726715928424</v>
      </c>
      <c r="BP453" s="0" t="n">
        <f aca="false">MAX(BM453-Inputs!$B$4,0)</f>
        <v>13.8390185720584</v>
      </c>
      <c r="BQ453" s="0" t="n">
        <f aca="false">MAX(Inputs!$B$4-BM453,0)</f>
        <v>0</v>
      </c>
      <c r="BR453" s="0" t="n">
        <f aca="false">MAX(BN453-Inputs!$B$4,0)</f>
        <v>7.82042216265734</v>
      </c>
      <c r="BS453" s="0" t="n">
        <f aca="false">IF(BO453&gt;=Inputs!$B$9,0,MAX(BM453-Inputs!$B$4,0))</f>
        <v>13.8390185720584</v>
      </c>
    </row>
    <row r="454" customFormat="false" ht="15" hidden="false" customHeight="false" outlineLevel="0" collapsed="false">
      <c r="A454" s="0" t="n">
        <v>450</v>
      </c>
      <c r="B454" s="0" t="n">
        <f aca="false">Inputs!$B$3</f>
        <v>574.788024902344</v>
      </c>
      <c r="C454" s="0" t="n">
        <f aca="false">B454*EXP((Inputs!$B$6-Inputs!$B$7-0.5*Inputs!$B$8^2)*$B$2+Inputs!$B$8*SQRT($B$2)*MC_Shocks!A451)</f>
        <v>573.364973287464</v>
      </c>
      <c r="D454" s="0" t="n">
        <f aca="false">C454*EXP((Inputs!$B$6-Inputs!$B$7-0.5*Inputs!$B$8^2)*$B$2+Inputs!$B$8*SQRT($B$2)*MC_Shocks!B451)</f>
        <v>578.537453330187</v>
      </c>
      <c r="E454" s="0" t="n">
        <f aca="false">D454*EXP((Inputs!$B$6-Inputs!$B$7-0.5*Inputs!$B$8^2)*$B$2+Inputs!$B$8*SQRT($B$2)*MC_Shocks!C451)</f>
        <v>581.968067581033</v>
      </c>
      <c r="F454" s="0" t="n">
        <f aca="false">E454*EXP((Inputs!$B$6-Inputs!$B$7-0.5*Inputs!$B$8^2)*$B$2+Inputs!$B$8*SQRT($B$2)*MC_Shocks!D451)</f>
        <v>586.003140001763</v>
      </c>
      <c r="G454" s="0" t="n">
        <f aca="false">F454*EXP((Inputs!$B$6-Inputs!$B$7-0.5*Inputs!$B$8^2)*$B$2+Inputs!$B$8*SQRT($B$2)*MC_Shocks!E451)</f>
        <v>589.436597901314</v>
      </c>
      <c r="H454" s="0" t="n">
        <f aca="false">G454*EXP((Inputs!$B$6-Inputs!$B$7-0.5*Inputs!$B$8^2)*$B$2+Inputs!$B$8*SQRT($B$2)*MC_Shocks!F451)</f>
        <v>591.007821836745</v>
      </c>
      <c r="I454" s="0" t="n">
        <f aca="false">H454*EXP((Inputs!$B$6-Inputs!$B$7-0.5*Inputs!$B$8^2)*$B$2+Inputs!$B$8*SQRT($B$2)*MC_Shocks!G451)</f>
        <v>592.314704642604</v>
      </c>
      <c r="J454" s="0" t="n">
        <f aca="false">I454*EXP((Inputs!$B$6-Inputs!$B$7-0.5*Inputs!$B$8^2)*$B$2+Inputs!$B$8*SQRT($B$2)*MC_Shocks!H451)</f>
        <v>595.436730837159</v>
      </c>
      <c r="K454" s="0" t="n">
        <f aca="false">J454*EXP((Inputs!$B$6-Inputs!$B$7-0.5*Inputs!$B$8^2)*$B$2+Inputs!$B$8*SQRT($B$2)*MC_Shocks!I451)</f>
        <v>599.085274499832</v>
      </c>
      <c r="L454" s="0" t="n">
        <f aca="false">K454*EXP((Inputs!$B$6-Inputs!$B$7-0.5*Inputs!$B$8^2)*$B$2+Inputs!$B$8*SQRT($B$2)*MC_Shocks!J451)</f>
        <v>600.230179655858</v>
      </c>
      <c r="M454" s="0" t="n">
        <f aca="false">L454*EXP((Inputs!$B$6-Inputs!$B$7-0.5*Inputs!$B$8^2)*$B$2+Inputs!$B$8*SQRT($B$2)*MC_Shocks!K451)</f>
        <v>599.488775818279</v>
      </c>
      <c r="N454" s="0" t="n">
        <f aca="false">M454*EXP((Inputs!$B$6-Inputs!$B$7-0.5*Inputs!$B$8^2)*$B$2+Inputs!$B$8*SQRT($B$2)*MC_Shocks!L451)</f>
        <v>601.051575815482</v>
      </c>
      <c r="O454" s="0" t="n">
        <f aca="false">N454*EXP((Inputs!$B$6-Inputs!$B$7-0.5*Inputs!$B$8^2)*$B$2+Inputs!$B$8*SQRT($B$2)*MC_Shocks!M451)</f>
        <v>595.608406439732</v>
      </c>
      <c r="P454" s="0" t="n">
        <f aca="false">O454*EXP((Inputs!$B$6-Inputs!$B$7-0.5*Inputs!$B$8^2)*$B$2+Inputs!$B$8*SQRT($B$2)*MC_Shocks!N451)</f>
        <v>593.268514039822</v>
      </c>
      <c r="Q454" s="0" t="n">
        <f aca="false">P454*EXP((Inputs!$B$6-Inputs!$B$7-0.5*Inputs!$B$8^2)*$B$2+Inputs!$B$8*SQRT($B$2)*MC_Shocks!O451)</f>
        <v>600.859751344514</v>
      </c>
      <c r="R454" s="0" t="n">
        <f aca="false">Q454*EXP((Inputs!$B$6-Inputs!$B$7-0.5*Inputs!$B$8^2)*$B$2+Inputs!$B$8*SQRT($B$2)*MC_Shocks!P451)</f>
        <v>598.424976302796</v>
      </c>
      <c r="S454" s="0" t="n">
        <f aca="false">R454*EXP((Inputs!$B$6-Inputs!$B$7-0.5*Inputs!$B$8^2)*$B$2+Inputs!$B$8*SQRT($B$2)*MC_Shocks!Q451)</f>
        <v>595.613362068402</v>
      </c>
      <c r="T454" s="0" t="n">
        <f aca="false">S454*EXP((Inputs!$B$6-Inputs!$B$7-0.5*Inputs!$B$8^2)*$B$2+Inputs!$B$8*SQRT($B$2)*MC_Shocks!R451)</f>
        <v>597.72740076065</v>
      </c>
      <c r="U454" s="0" t="n">
        <f aca="false">T454*EXP((Inputs!$B$6-Inputs!$B$7-0.5*Inputs!$B$8^2)*$B$2+Inputs!$B$8*SQRT($B$2)*MC_Shocks!S451)</f>
        <v>604.916523171902</v>
      </c>
      <c r="V454" s="0" t="n">
        <f aca="false">U454*EXP((Inputs!$B$6-Inputs!$B$7-0.5*Inputs!$B$8^2)*$B$2+Inputs!$B$8*SQRT($B$2)*MC_Shocks!T451)</f>
        <v>604.934873247046</v>
      </c>
      <c r="W454" s="0" t="n">
        <f aca="false">V454*EXP((Inputs!$B$6-Inputs!$B$7-0.5*Inputs!$B$8^2)*$B$2+Inputs!$B$8*SQRT($B$2)*MC_Shocks!U451)</f>
        <v>605.028935922469</v>
      </c>
      <c r="X454" s="0" t="n">
        <f aca="false">W454*EXP((Inputs!$B$6-Inputs!$B$7-0.5*Inputs!$B$8^2)*$B$2+Inputs!$B$8*SQRT($B$2)*MC_Shocks!V451)</f>
        <v>610.494075035977</v>
      </c>
      <c r="Y454" s="0" t="n">
        <f aca="false">X454*EXP((Inputs!$B$6-Inputs!$B$7-0.5*Inputs!$B$8^2)*$B$2+Inputs!$B$8*SQRT($B$2)*MC_Shocks!W451)</f>
        <v>617.621235198175</v>
      </c>
      <c r="Z454" s="0" t="n">
        <f aca="false">Y454*EXP((Inputs!$B$6-Inputs!$B$7-0.5*Inputs!$B$8^2)*$B$2+Inputs!$B$8*SQRT($B$2)*MC_Shocks!X451)</f>
        <v>618.108660540744</v>
      </c>
      <c r="AA454" s="0" t="n">
        <f aca="false">Z454*EXP((Inputs!$B$6-Inputs!$B$7-0.5*Inputs!$B$8^2)*$B$2+Inputs!$B$8*SQRT($B$2)*MC_Shocks!Y451)</f>
        <v>619.311011352043</v>
      </c>
      <c r="AB454" s="0" t="n">
        <f aca="false">AA454*EXP((Inputs!$B$6-Inputs!$B$7-0.5*Inputs!$B$8^2)*$B$2+Inputs!$B$8*SQRT($B$2)*MC_Shocks!Z451)</f>
        <v>621.423034932306</v>
      </c>
      <c r="AC454" s="0" t="n">
        <f aca="false">AB454*EXP((Inputs!$B$6-Inputs!$B$7-0.5*Inputs!$B$8^2)*$B$2+Inputs!$B$8*SQRT($B$2)*MC_Shocks!AA451)</f>
        <v>621.89302194398</v>
      </c>
      <c r="AD454" s="0" t="n">
        <f aca="false">AC454*EXP((Inputs!$B$6-Inputs!$B$7-0.5*Inputs!$B$8^2)*$B$2+Inputs!$B$8*SQRT($B$2)*MC_Shocks!AB451)</f>
        <v>627.416564461361</v>
      </c>
      <c r="AE454" s="0" t="n">
        <f aca="false">AD454*EXP((Inputs!$B$6-Inputs!$B$7-0.5*Inputs!$B$8^2)*$B$2+Inputs!$B$8*SQRT($B$2)*MC_Shocks!AC451)</f>
        <v>629.64391155514</v>
      </c>
      <c r="AF454" s="0" t="n">
        <f aca="false">AE454*EXP((Inputs!$B$6-Inputs!$B$7-0.5*Inputs!$B$8^2)*$B$2+Inputs!$B$8*SQRT($B$2)*MC_Shocks!AD451)</f>
        <v>627.044757020247</v>
      </c>
      <c r="AG454" s="0" t="n">
        <f aca="false">AF454*EXP((Inputs!$B$6-Inputs!$B$7-0.5*Inputs!$B$8^2)*$B$2+Inputs!$B$8*SQRT($B$2)*MC_Shocks!AE451)</f>
        <v>628.8473545011</v>
      </c>
      <c r="AH454" s="0" t="n">
        <f aca="false">AG454*EXP((Inputs!$B$6-Inputs!$B$7-0.5*Inputs!$B$8^2)*$B$2+Inputs!$B$8*SQRT($B$2)*MC_Shocks!AF451)</f>
        <v>637.303865475923</v>
      </c>
      <c r="AI454" s="0" t="n">
        <f aca="false">AH454*EXP((Inputs!$B$6-Inputs!$B$7-0.5*Inputs!$B$8^2)*$B$2+Inputs!$B$8*SQRT($B$2)*MC_Shocks!AG451)</f>
        <v>639.758489390087</v>
      </c>
      <c r="AJ454" s="0" t="n">
        <f aca="false">AI454*EXP((Inputs!$B$6-Inputs!$B$7-0.5*Inputs!$B$8^2)*$B$2+Inputs!$B$8*SQRT($B$2)*MC_Shocks!AH451)</f>
        <v>645.273719347826</v>
      </c>
      <c r="AK454" s="0" t="n">
        <f aca="false">AJ454*EXP((Inputs!$B$6-Inputs!$B$7-0.5*Inputs!$B$8^2)*$B$2+Inputs!$B$8*SQRT($B$2)*MC_Shocks!AI451)</f>
        <v>643.968456140935</v>
      </c>
      <c r="AL454" s="0" t="n">
        <f aca="false">AK454*EXP((Inputs!$B$6-Inputs!$B$7-0.5*Inputs!$B$8^2)*$B$2+Inputs!$B$8*SQRT($B$2)*MC_Shocks!AJ451)</f>
        <v>642.402302468572</v>
      </c>
      <c r="AM454" s="0" t="n">
        <f aca="false">AL454*EXP((Inputs!$B$6-Inputs!$B$7-0.5*Inputs!$B$8^2)*$B$2+Inputs!$B$8*SQRT($B$2)*MC_Shocks!AK451)</f>
        <v>650.9729363293</v>
      </c>
      <c r="AN454" s="0" t="n">
        <f aca="false">AM454*EXP((Inputs!$B$6-Inputs!$B$7-0.5*Inputs!$B$8^2)*$B$2+Inputs!$B$8*SQRT($B$2)*MC_Shocks!AL451)</f>
        <v>647.126100825036</v>
      </c>
      <c r="AO454" s="0" t="n">
        <f aca="false">AN454*EXP((Inputs!$B$6-Inputs!$B$7-0.5*Inputs!$B$8^2)*$B$2+Inputs!$B$8*SQRT($B$2)*MC_Shocks!AM451)</f>
        <v>652.922496955861</v>
      </c>
      <c r="AP454" s="0" t="n">
        <f aca="false">AO454*EXP((Inputs!$B$6-Inputs!$B$7-0.5*Inputs!$B$8^2)*$B$2+Inputs!$B$8*SQRT($B$2)*MC_Shocks!AN451)</f>
        <v>644.957117450261</v>
      </c>
      <c r="AQ454" s="0" t="n">
        <f aca="false">AP454*EXP((Inputs!$B$6-Inputs!$B$7-0.5*Inputs!$B$8^2)*$B$2+Inputs!$B$8*SQRT($B$2)*MC_Shocks!AO451)</f>
        <v>645.267589324049</v>
      </c>
      <c r="AR454" s="0" t="n">
        <f aca="false">AQ454*EXP((Inputs!$B$6-Inputs!$B$7-0.5*Inputs!$B$8^2)*$B$2+Inputs!$B$8*SQRT($B$2)*MC_Shocks!AP451)</f>
        <v>651.740851986733</v>
      </c>
      <c r="AS454" s="0" t="n">
        <f aca="false">AR454*EXP((Inputs!$B$6-Inputs!$B$7-0.5*Inputs!$B$8^2)*$B$2+Inputs!$B$8*SQRT($B$2)*MC_Shocks!AQ451)</f>
        <v>657.734053289949</v>
      </c>
      <c r="AT454" s="0" t="n">
        <f aca="false">AS454*EXP((Inputs!$B$6-Inputs!$B$7-0.5*Inputs!$B$8^2)*$B$2+Inputs!$B$8*SQRT($B$2)*MC_Shocks!AR451)</f>
        <v>655.982148972636</v>
      </c>
      <c r="AU454" s="0" t="n">
        <f aca="false">AT454*EXP((Inputs!$B$6-Inputs!$B$7-0.5*Inputs!$B$8^2)*$B$2+Inputs!$B$8*SQRT($B$2)*MC_Shocks!AS451)</f>
        <v>658.083663300722</v>
      </c>
      <c r="AV454" s="0" t="n">
        <f aca="false">AU454*EXP((Inputs!$B$6-Inputs!$B$7-0.5*Inputs!$B$8^2)*$B$2+Inputs!$B$8*SQRT($B$2)*MC_Shocks!AT451)</f>
        <v>658.650569633571</v>
      </c>
      <c r="AW454" s="0" t="n">
        <f aca="false">AV454*EXP((Inputs!$B$6-Inputs!$B$7-0.5*Inputs!$B$8^2)*$B$2+Inputs!$B$8*SQRT($B$2)*MC_Shocks!AU451)</f>
        <v>650.33873348283</v>
      </c>
      <c r="AX454" s="0" t="n">
        <f aca="false">AW454*EXP((Inputs!$B$6-Inputs!$B$7-0.5*Inputs!$B$8^2)*$B$2+Inputs!$B$8*SQRT($B$2)*MC_Shocks!AV451)</f>
        <v>654.017924895111</v>
      </c>
      <c r="AY454" s="0" t="n">
        <f aca="false">AX454*EXP((Inputs!$B$6-Inputs!$B$7-0.5*Inputs!$B$8^2)*$B$2+Inputs!$B$8*SQRT($B$2)*MC_Shocks!AW451)</f>
        <v>653.76855924818</v>
      </c>
      <c r="AZ454" s="0" t="n">
        <f aca="false">AY454*EXP((Inputs!$B$6-Inputs!$B$7-0.5*Inputs!$B$8^2)*$B$2+Inputs!$B$8*SQRT($B$2)*MC_Shocks!AX451)</f>
        <v>646.507087275707</v>
      </c>
      <c r="BA454" s="0" t="n">
        <f aca="false">AZ454*EXP((Inputs!$B$6-Inputs!$B$7-0.5*Inputs!$B$8^2)*$B$2+Inputs!$B$8*SQRT($B$2)*MC_Shocks!AY451)</f>
        <v>645.182043882862</v>
      </c>
      <c r="BB454" s="0" t="n">
        <f aca="false">BA454*EXP((Inputs!$B$6-Inputs!$B$7-0.5*Inputs!$B$8^2)*$B$2+Inputs!$B$8*SQRT($B$2)*MC_Shocks!AZ451)</f>
        <v>653.519230837368</v>
      </c>
      <c r="BC454" s="0" t="n">
        <f aca="false">BB454*EXP((Inputs!$B$6-Inputs!$B$7-0.5*Inputs!$B$8^2)*$B$2+Inputs!$B$8*SQRT($B$2)*MC_Shocks!BA451)</f>
        <v>650.965767594018</v>
      </c>
      <c r="BD454" s="0" t="n">
        <f aca="false">BC454*EXP((Inputs!$B$6-Inputs!$B$7-0.5*Inputs!$B$8^2)*$B$2+Inputs!$B$8*SQRT($B$2)*MC_Shocks!BB451)</f>
        <v>657.061381126253</v>
      </c>
      <c r="BE454" s="0" t="n">
        <f aca="false">BD454*EXP((Inputs!$B$6-Inputs!$B$7-0.5*Inputs!$B$8^2)*$B$2+Inputs!$B$8*SQRT($B$2)*MC_Shocks!BC451)</f>
        <v>649.830538549442</v>
      </c>
      <c r="BF454" s="0" t="n">
        <f aca="false">BE454*EXP((Inputs!$B$6-Inputs!$B$7-0.5*Inputs!$B$8^2)*$B$2+Inputs!$B$8*SQRT($B$2)*MC_Shocks!BD451)</f>
        <v>654.148063939275</v>
      </c>
      <c r="BG454" s="0" t="n">
        <f aca="false">BF454*EXP((Inputs!$B$6-Inputs!$B$7-0.5*Inputs!$B$8^2)*$B$2+Inputs!$B$8*SQRT($B$2)*MC_Shocks!BE451)</f>
        <v>638.978653650617</v>
      </c>
      <c r="BH454" s="0" t="n">
        <f aca="false">BG454*EXP((Inputs!$B$6-Inputs!$B$7-0.5*Inputs!$B$8^2)*$B$2+Inputs!$B$8*SQRT($B$2)*MC_Shocks!BF451)</f>
        <v>631.643238811555</v>
      </c>
      <c r="BI454" s="0" t="n">
        <f aca="false">BH454*EXP((Inputs!$B$6-Inputs!$B$7-0.5*Inputs!$B$8^2)*$B$2+Inputs!$B$8*SQRT($B$2)*MC_Shocks!BG451)</f>
        <v>635.707507288319</v>
      </c>
      <c r="BJ454" s="0" t="n">
        <f aca="false">BI454*EXP((Inputs!$B$6-Inputs!$B$7-0.5*Inputs!$B$8^2)*$B$2+Inputs!$B$8*SQRT($B$2)*MC_Shocks!BH451)</f>
        <v>635.666542969095</v>
      </c>
      <c r="BK454" s="0" t="n">
        <f aca="false">BJ454*EXP((Inputs!$B$6-Inputs!$B$7-0.5*Inputs!$B$8^2)*$B$2+Inputs!$B$8*SQRT($B$2)*MC_Shocks!BI451)</f>
        <v>631.937071876212</v>
      </c>
      <c r="BL454" s="0" t="n">
        <f aca="false">BK454*EXP((Inputs!$B$6-Inputs!$B$7-0.5*Inputs!$B$8^2)*$B$2+Inputs!$B$8*SQRT($B$2)*MC_Shocks!BJ451)</f>
        <v>628.079907191617</v>
      </c>
      <c r="BM454" s="0" t="n">
        <f aca="false">BL454*EXP((Inputs!$B$6-Inputs!$B$7-0.5*Inputs!$B$8^2)*$B$2+Inputs!$B$8*SQRT($B$2)*MC_Shocks!BK451)</f>
        <v>625.93885496185</v>
      </c>
      <c r="BN454" s="0" t="n">
        <f aca="false">AVERAGE(C454:BM454)</f>
        <v>625.103922754252</v>
      </c>
      <c r="BO454" s="0" t="n">
        <f aca="false">MAX(B454:BM454)</f>
        <v>658.650569633571</v>
      </c>
      <c r="BP454" s="0" t="n">
        <f aca="false">MAX(BM454-Inputs!$B$4,0)</f>
        <v>50.93885496185</v>
      </c>
      <c r="BQ454" s="0" t="n">
        <f aca="false">MAX(Inputs!$B$4-BM454,0)</f>
        <v>0</v>
      </c>
      <c r="BR454" s="0" t="n">
        <f aca="false">MAX(BN454-Inputs!$B$4,0)</f>
        <v>50.1039227542523</v>
      </c>
      <c r="BS454" s="0" t="n">
        <f aca="false">IF(BO454&gt;=Inputs!$B$9,0,MAX(BM454-Inputs!$B$4,0))</f>
        <v>0</v>
      </c>
    </row>
    <row r="455" customFormat="false" ht="15" hidden="false" customHeight="false" outlineLevel="0" collapsed="false">
      <c r="A455" s="0" t="n">
        <v>451</v>
      </c>
      <c r="B455" s="0" t="n">
        <f aca="false">Inputs!$B$3</f>
        <v>574.788024902344</v>
      </c>
      <c r="C455" s="0" t="n">
        <f aca="false">B455*EXP((Inputs!$B$6-Inputs!$B$7-0.5*Inputs!$B$8^2)*$B$2+Inputs!$B$8*SQRT($B$2)*MC_Shocks!A452)</f>
        <v>569.160415339361</v>
      </c>
      <c r="D455" s="0" t="n">
        <f aca="false">C455*EXP((Inputs!$B$6-Inputs!$B$7-0.5*Inputs!$B$8^2)*$B$2+Inputs!$B$8*SQRT($B$2)*MC_Shocks!B452)</f>
        <v>569.769649229435</v>
      </c>
      <c r="E455" s="0" t="n">
        <f aca="false">D455*EXP((Inputs!$B$6-Inputs!$B$7-0.5*Inputs!$B$8^2)*$B$2+Inputs!$B$8*SQRT($B$2)*MC_Shocks!C452)</f>
        <v>571.483516135393</v>
      </c>
      <c r="F455" s="0" t="n">
        <f aca="false">E455*EXP((Inputs!$B$6-Inputs!$B$7-0.5*Inputs!$B$8^2)*$B$2+Inputs!$B$8*SQRT($B$2)*MC_Shocks!D452)</f>
        <v>573.112266936351</v>
      </c>
      <c r="G455" s="0" t="n">
        <f aca="false">F455*EXP((Inputs!$B$6-Inputs!$B$7-0.5*Inputs!$B$8^2)*$B$2+Inputs!$B$8*SQRT($B$2)*MC_Shocks!E452)</f>
        <v>569.276645664657</v>
      </c>
      <c r="H455" s="0" t="n">
        <f aca="false">G455*EXP((Inputs!$B$6-Inputs!$B$7-0.5*Inputs!$B$8^2)*$B$2+Inputs!$B$8*SQRT($B$2)*MC_Shocks!F452)</f>
        <v>567.683402292062</v>
      </c>
      <c r="I455" s="0" t="n">
        <f aca="false">H455*EXP((Inputs!$B$6-Inputs!$B$7-0.5*Inputs!$B$8^2)*$B$2+Inputs!$B$8*SQRT($B$2)*MC_Shocks!G452)</f>
        <v>566.426574056775</v>
      </c>
      <c r="J455" s="0" t="n">
        <f aca="false">I455*EXP((Inputs!$B$6-Inputs!$B$7-0.5*Inputs!$B$8^2)*$B$2+Inputs!$B$8*SQRT($B$2)*MC_Shocks!H452)</f>
        <v>562.917580614096</v>
      </c>
      <c r="K455" s="0" t="n">
        <f aca="false">J455*EXP((Inputs!$B$6-Inputs!$B$7-0.5*Inputs!$B$8^2)*$B$2+Inputs!$B$8*SQRT($B$2)*MC_Shocks!I452)</f>
        <v>572.205659096904</v>
      </c>
      <c r="L455" s="0" t="n">
        <f aca="false">K455*EXP((Inputs!$B$6-Inputs!$B$7-0.5*Inputs!$B$8^2)*$B$2+Inputs!$B$8*SQRT($B$2)*MC_Shocks!J452)</f>
        <v>570.853742703159</v>
      </c>
      <c r="M455" s="0" t="n">
        <f aca="false">L455*EXP((Inputs!$B$6-Inputs!$B$7-0.5*Inputs!$B$8^2)*$B$2+Inputs!$B$8*SQRT($B$2)*MC_Shocks!K452)</f>
        <v>569.918554466508</v>
      </c>
      <c r="N455" s="0" t="n">
        <f aca="false">M455*EXP((Inputs!$B$6-Inputs!$B$7-0.5*Inputs!$B$8^2)*$B$2+Inputs!$B$8*SQRT($B$2)*MC_Shocks!L452)</f>
        <v>562.476413723098</v>
      </c>
      <c r="O455" s="0" t="n">
        <f aca="false">N455*EXP((Inputs!$B$6-Inputs!$B$7-0.5*Inputs!$B$8^2)*$B$2+Inputs!$B$8*SQRT($B$2)*MC_Shocks!M452)</f>
        <v>569.392360828096</v>
      </c>
      <c r="P455" s="0" t="n">
        <f aca="false">O455*EXP((Inputs!$B$6-Inputs!$B$7-0.5*Inputs!$B$8^2)*$B$2+Inputs!$B$8*SQRT($B$2)*MC_Shocks!N452)</f>
        <v>562.454918229343</v>
      </c>
      <c r="Q455" s="0" t="n">
        <f aca="false">P455*EXP((Inputs!$B$6-Inputs!$B$7-0.5*Inputs!$B$8^2)*$B$2+Inputs!$B$8*SQRT($B$2)*MC_Shocks!O452)</f>
        <v>562.171574235321</v>
      </c>
      <c r="R455" s="0" t="n">
        <f aca="false">Q455*EXP((Inputs!$B$6-Inputs!$B$7-0.5*Inputs!$B$8^2)*$B$2+Inputs!$B$8*SQRT($B$2)*MC_Shocks!P452)</f>
        <v>560.047884653925</v>
      </c>
      <c r="S455" s="0" t="n">
        <f aca="false">R455*EXP((Inputs!$B$6-Inputs!$B$7-0.5*Inputs!$B$8^2)*$B$2+Inputs!$B$8*SQRT($B$2)*MC_Shocks!Q452)</f>
        <v>552.703459311108</v>
      </c>
      <c r="T455" s="0" t="n">
        <f aca="false">S455*EXP((Inputs!$B$6-Inputs!$B$7-0.5*Inputs!$B$8^2)*$B$2+Inputs!$B$8*SQRT($B$2)*MC_Shocks!R452)</f>
        <v>550.302126441393</v>
      </c>
      <c r="U455" s="0" t="n">
        <f aca="false">T455*EXP((Inputs!$B$6-Inputs!$B$7-0.5*Inputs!$B$8^2)*$B$2+Inputs!$B$8*SQRT($B$2)*MC_Shocks!S452)</f>
        <v>548.608827813941</v>
      </c>
      <c r="V455" s="0" t="n">
        <f aca="false">U455*EXP((Inputs!$B$6-Inputs!$B$7-0.5*Inputs!$B$8^2)*$B$2+Inputs!$B$8*SQRT($B$2)*MC_Shocks!T452)</f>
        <v>547.607019008535</v>
      </c>
      <c r="W455" s="0" t="n">
        <f aca="false">V455*EXP((Inputs!$B$6-Inputs!$B$7-0.5*Inputs!$B$8^2)*$B$2+Inputs!$B$8*SQRT($B$2)*MC_Shocks!U452)</f>
        <v>549.763206560415</v>
      </c>
      <c r="X455" s="0" t="n">
        <f aca="false">W455*EXP((Inputs!$B$6-Inputs!$B$7-0.5*Inputs!$B$8^2)*$B$2+Inputs!$B$8*SQRT($B$2)*MC_Shocks!V452)</f>
        <v>549.93934087322</v>
      </c>
      <c r="Y455" s="0" t="n">
        <f aca="false">X455*EXP((Inputs!$B$6-Inputs!$B$7-0.5*Inputs!$B$8^2)*$B$2+Inputs!$B$8*SQRT($B$2)*MC_Shocks!W452)</f>
        <v>553.121918898498</v>
      </c>
      <c r="Z455" s="0" t="n">
        <f aca="false">Y455*EXP((Inputs!$B$6-Inputs!$B$7-0.5*Inputs!$B$8^2)*$B$2+Inputs!$B$8*SQRT($B$2)*MC_Shocks!X452)</f>
        <v>553.369703967278</v>
      </c>
      <c r="AA455" s="0" t="n">
        <f aca="false">Z455*EXP((Inputs!$B$6-Inputs!$B$7-0.5*Inputs!$B$8^2)*$B$2+Inputs!$B$8*SQRT($B$2)*MC_Shocks!Y452)</f>
        <v>563.772891283597</v>
      </c>
      <c r="AB455" s="0" t="n">
        <f aca="false">AA455*EXP((Inputs!$B$6-Inputs!$B$7-0.5*Inputs!$B$8^2)*$B$2+Inputs!$B$8*SQRT($B$2)*MC_Shocks!Z452)</f>
        <v>561.910322659963</v>
      </c>
      <c r="AC455" s="0" t="n">
        <f aca="false">AB455*EXP((Inputs!$B$6-Inputs!$B$7-0.5*Inputs!$B$8^2)*$B$2+Inputs!$B$8*SQRT($B$2)*MC_Shocks!AA452)</f>
        <v>562.506299732696</v>
      </c>
      <c r="AD455" s="0" t="n">
        <f aca="false">AC455*EXP((Inputs!$B$6-Inputs!$B$7-0.5*Inputs!$B$8^2)*$B$2+Inputs!$B$8*SQRT($B$2)*MC_Shocks!AB452)</f>
        <v>564.061761879482</v>
      </c>
      <c r="AE455" s="0" t="n">
        <f aca="false">AD455*EXP((Inputs!$B$6-Inputs!$B$7-0.5*Inputs!$B$8^2)*$B$2+Inputs!$B$8*SQRT($B$2)*MC_Shocks!AC452)</f>
        <v>563.132387927031</v>
      </c>
      <c r="AF455" s="0" t="n">
        <f aca="false">AE455*EXP((Inputs!$B$6-Inputs!$B$7-0.5*Inputs!$B$8^2)*$B$2+Inputs!$B$8*SQRT($B$2)*MC_Shocks!AD452)</f>
        <v>569.626841366063</v>
      </c>
      <c r="AG455" s="0" t="n">
        <f aca="false">AF455*EXP((Inputs!$B$6-Inputs!$B$7-0.5*Inputs!$B$8^2)*$B$2+Inputs!$B$8*SQRT($B$2)*MC_Shocks!AE452)</f>
        <v>561.028096010117</v>
      </c>
      <c r="AH455" s="0" t="n">
        <f aca="false">AG455*EXP((Inputs!$B$6-Inputs!$B$7-0.5*Inputs!$B$8^2)*$B$2+Inputs!$B$8*SQRT($B$2)*MC_Shocks!AF452)</f>
        <v>561.538626959903</v>
      </c>
      <c r="AI455" s="0" t="n">
        <f aca="false">AH455*EXP((Inputs!$B$6-Inputs!$B$7-0.5*Inputs!$B$8^2)*$B$2+Inputs!$B$8*SQRT($B$2)*MC_Shocks!AG452)</f>
        <v>562.241723366181</v>
      </c>
      <c r="AJ455" s="0" t="n">
        <f aca="false">AI455*EXP((Inputs!$B$6-Inputs!$B$7-0.5*Inputs!$B$8^2)*$B$2+Inputs!$B$8*SQRT($B$2)*MC_Shocks!AH452)</f>
        <v>566.617599412437</v>
      </c>
      <c r="AK455" s="0" t="n">
        <f aca="false">AJ455*EXP((Inputs!$B$6-Inputs!$B$7-0.5*Inputs!$B$8^2)*$B$2+Inputs!$B$8*SQRT($B$2)*MC_Shocks!AI452)</f>
        <v>566.563411828695</v>
      </c>
      <c r="AL455" s="0" t="n">
        <f aca="false">AK455*EXP((Inputs!$B$6-Inputs!$B$7-0.5*Inputs!$B$8^2)*$B$2+Inputs!$B$8*SQRT($B$2)*MC_Shocks!AJ452)</f>
        <v>560.416714131275</v>
      </c>
      <c r="AM455" s="0" t="n">
        <f aca="false">AL455*EXP((Inputs!$B$6-Inputs!$B$7-0.5*Inputs!$B$8^2)*$B$2+Inputs!$B$8*SQRT($B$2)*MC_Shocks!AK452)</f>
        <v>555.882579625869</v>
      </c>
      <c r="AN455" s="0" t="n">
        <f aca="false">AM455*EXP((Inputs!$B$6-Inputs!$B$7-0.5*Inputs!$B$8^2)*$B$2+Inputs!$B$8*SQRT($B$2)*MC_Shocks!AL452)</f>
        <v>552.179508847465</v>
      </c>
      <c r="AO455" s="0" t="n">
        <f aca="false">AN455*EXP((Inputs!$B$6-Inputs!$B$7-0.5*Inputs!$B$8^2)*$B$2+Inputs!$B$8*SQRT($B$2)*MC_Shocks!AM452)</f>
        <v>549.843095573948</v>
      </c>
      <c r="AP455" s="0" t="n">
        <f aca="false">AO455*EXP((Inputs!$B$6-Inputs!$B$7-0.5*Inputs!$B$8^2)*$B$2+Inputs!$B$8*SQRT($B$2)*MC_Shocks!AN452)</f>
        <v>551.461258295577</v>
      </c>
      <c r="AQ455" s="0" t="n">
        <f aca="false">AP455*EXP((Inputs!$B$6-Inputs!$B$7-0.5*Inputs!$B$8^2)*$B$2+Inputs!$B$8*SQRT($B$2)*MC_Shocks!AO452)</f>
        <v>557.894571120005</v>
      </c>
      <c r="AR455" s="0" t="n">
        <f aca="false">AQ455*EXP((Inputs!$B$6-Inputs!$B$7-0.5*Inputs!$B$8^2)*$B$2+Inputs!$B$8*SQRT($B$2)*MC_Shocks!AP452)</f>
        <v>558.8377409224</v>
      </c>
      <c r="AS455" s="0" t="n">
        <f aca="false">AR455*EXP((Inputs!$B$6-Inputs!$B$7-0.5*Inputs!$B$8^2)*$B$2+Inputs!$B$8*SQRT($B$2)*MC_Shocks!AQ452)</f>
        <v>559.937209289517</v>
      </c>
      <c r="AT455" s="0" t="n">
        <f aca="false">AS455*EXP((Inputs!$B$6-Inputs!$B$7-0.5*Inputs!$B$8^2)*$B$2+Inputs!$B$8*SQRT($B$2)*MC_Shocks!AR452)</f>
        <v>555.350215425606</v>
      </c>
      <c r="AU455" s="0" t="n">
        <f aca="false">AT455*EXP((Inputs!$B$6-Inputs!$B$7-0.5*Inputs!$B$8^2)*$B$2+Inputs!$B$8*SQRT($B$2)*MC_Shocks!AS452)</f>
        <v>554.04110399432</v>
      </c>
      <c r="AV455" s="0" t="n">
        <f aca="false">AU455*EXP((Inputs!$B$6-Inputs!$B$7-0.5*Inputs!$B$8^2)*$B$2+Inputs!$B$8*SQRT($B$2)*MC_Shocks!AT452)</f>
        <v>547.051420298737</v>
      </c>
      <c r="AW455" s="0" t="n">
        <f aca="false">AV455*EXP((Inputs!$B$6-Inputs!$B$7-0.5*Inputs!$B$8^2)*$B$2+Inputs!$B$8*SQRT($B$2)*MC_Shocks!AU452)</f>
        <v>541.930356726309</v>
      </c>
      <c r="AX455" s="0" t="n">
        <f aca="false">AW455*EXP((Inputs!$B$6-Inputs!$B$7-0.5*Inputs!$B$8^2)*$B$2+Inputs!$B$8*SQRT($B$2)*MC_Shocks!AV452)</f>
        <v>543.947747380291</v>
      </c>
      <c r="AY455" s="0" t="n">
        <f aca="false">AX455*EXP((Inputs!$B$6-Inputs!$B$7-0.5*Inputs!$B$8^2)*$B$2+Inputs!$B$8*SQRT($B$2)*MC_Shocks!AW452)</f>
        <v>551.801404574554</v>
      </c>
      <c r="AZ455" s="0" t="n">
        <f aca="false">AY455*EXP((Inputs!$B$6-Inputs!$B$7-0.5*Inputs!$B$8^2)*$B$2+Inputs!$B$8*SQRT($B$2)*MC_Shocks!AX452)</f>
        <v>545.820856724121</v>
      </c>
      <c r="BA455" s="0" t="n">
        <f aca="false">AZ455*EXP((Inputs!$B$6-Inputs!$B$7-0.5*Inputs!$B$8^2)*$B$2+Inputs!$B$8*SQRT($B$2)*MC_Shocks!AY452)</f>
        <v>540.017312079992</v>
      </c>
      <c r="BB455" s="0" t="n">
        <f aca="false">BA455*EXP((Inputs!$B$6-Inputs!$B$7-0.5*Inputs!$B$8^2)*$B$2+Inputs!$B$8*SQRT($B$2)*MC_Shocks!AZ452)</f>
        <v>545.953402889663</v>
      </c>
      <c r="BC455" s="0" t="n">
        <f aca="false">BB455*EXP((Inputs!$B$6-Inputs!$B$7-0.5*Inputs!$B$8^2)*$B$2+Inputs!$B$8*SQRT($B$2)*MC_Shocks!BA452)</f>
        <v>539.506706155864</v>
      </c>
      <c r="BD455" s="0" t="n">
        <f aca="false">BC455*EXP((Inputs!$B$6-Inputs!$B$7-0.5*Inputs!$B$8^2)*$B$2+Inputs!$B$8*SQRT($B$2)*MC_Shocks!BB452)</f>
        <v>537.924503392965</v>
      </c>
      <c r="BE455" s="0" t="n">
        <f aca="false">BD455*EXP((Inputs!$B$6-Inputs!$B$7-0.5*Inputs!$B$8^2)*$B$2+Inputs!$B$8*SQRT($B$2)*MC_Shocks!BC452)</f>
        <v>537.289920477215</v>
      </c>
      <c r="BF455" s="0" t="n">
        <f aca="false">BE455*EXP((Inputs!$B$6-Inputs!$B$7-0.5*Inputs!$B$8^2)*$B$2+Inputs!$B$8*SQRT($B$2)*MC_Shocks!BD452)</f>
        <v>530.50116449707</v>
      </c>
      <c r="BG455" s="0" t="n">
        <f aca="false">BF455*EXP((Inputs!$B$6-Inputs!$B$7-0.5*Inputs!$B$8^2)*$B$2+Inputs!$B$8*SQRT($B$2)*MC_Shocks!BE452)</f>
        <v>524.921719547212</v>
      </c>
      <c r="BH455" s="0" t="n">
        <f aca="false">BG455*EXP((Inputs!$B$6-Inputs!$B$7-0.5*Inputs!$B$8^2)*$B$2+Inputs!$B$8*SQRT($B$2)*MC_Shocks!BF452)</f>
        <v>522.265714791764</v>
      </c>
      <c r="BI455" s="0" t="n">
        <f aca="false">BH455*EXP((Inputs!$B$6-Inputs!$B$7-0.5*Inputs!$B$8^2)*$B$2+Inputs!$B$8*SQRT($B$2)*MC_Shocks!BG452)</f>
        <v>520.357880058553</v>
      </c>
      <c r="BJ455" s="0" t="n">
        <f aca="false">BI455*EXP((Inputs!$B$6-Inputs!$B$7-0.5*Inputs!$B$8^2)*$B$2+Inputs!$B$8*SQRT($B$2)*MC_Shocks!BH452)</f>
        <v>517.868475436312</v>
      </c>
      <c r="BK455" s="0" t="n">
        <f aca="false">BJ455*EXP((Inputs!$B$6-Inputs!$B$7-0.5*Inputs!$B$8^2)*$B$2+Inputs!$B$8*SQRT($B$2)*MC_Shocks!BI452)</f>
        <v>519.563621234153</v>
      </c>
      <c r="BL455" s="0" t="n">
        <f aca="false">BK455*EXP((Inputs!$B$6-Inputs!$B$7-0.5*Inputs!$B$8^2)*$B$2+Inputs!$B$8*SQRT($B$2)*MC_Shocks!BJ452)</f>
        <v>519.839814297549</v>
      </c>
      <c r="BM455" s="0" t="n">
        <f aca="false">BL455*EXP((Inputs!$B$6-Inputs!$B$7-0.5*Inputs!$B$8^2)*$B$2+Inputs!$B$8*SQRT($B$2)*MC_Shocks!BK452)</f>
        <v>523.623591408356</v>
      </c>
      <c r="BN455" s="0" t="n">
        <f aca="false">AVERAGE(C455:BM455)</f>
        <v>553.234862423836</v>
      </c>
      <c r="BO455" s="0" t="n">
        <f aca="false">MAX(B455:BM455)</f>
        <v>574.788024902344</v>
      </c>
      <c r="BP455" s="0" t="n">
        <f aca="false">MAX(BM455-Inputs!$B$4,0)</f>
        <v>0</v>
      </c>
      <c r="BQ455" s="0" t="n">
        <f aca="false">MAX(Inputs!$B$4-BM455,0)</f>
        <v>51.3764085916436</v>
      </c>
      <c r="BR455" s="0" t="n">
        <f aca="false">MAX(BN455-Inputs!$B$4,0)</f>
        <v>0</v>
      </c>
      <c r="BS455" s="0" t="n">
        <f aca="false">IF(BO455&gt;=Inputs!$B$9,0,MAX(BM455-Inputs!$B$4,0))</f>
        <v>0</v>
      </c>
    </row>
    <row r="456" customFormat="false" ht="15" hidden="false" customHeight="false" outlineLevel="0" collapsed="false">
      <c r="A456" s="0" t="n">
        <v>452</v>
      </c>
      <c r="B456" s="0" t="n">
        <f aca="false">Inputs!$B$3</f>
        <v>574.788024902344</v>
      </c>
      <c r="C456" s="0" t="n">
        <f aca="false">B456*EXP((Inputs!$B$6-Inputs!$B$7-0.5*Inputs!$B$8^2)*$B$2+Inputs!$B$8*SQRT($B$2)*MC_Shocks!A453)</f>
        <v>576.362982256762</v>
      </c>
      <c r="D456" s="0" t="n">
        <f aca="false">C456*EXP((Inputs!$B$6-Inputs!$B$7-0.5*Inputs!$B$8^2)*$B$2+Inputs!$B$8*SQRT($B$2)*MC_Shocks!B453)</f>
        <v>578.096297644235</v>
      </c>
      <c r="E456" s="0" t="n">
        <f aca="false">D456*EXP((Inputs!$B$6-Inputs!$B$7-0.5*Inputs!$B$8^2)*$B$2+Inputs!$B$8*SQRT($B$2)*MC_Shocks!C453)</f>
        <v>581.071980649007</v>
      </c>
      <c r="F456" s="0" t="n">
        <f aca="false">E456*EXP((Inputs!$B$6-Inputs!$B$7-0.5*Inputs!$B$8^2)*$B$2+Inputs!$B$8*SQRT($B$2)*MC_Shocks!D453)</f>
        <v>580.496727178259</v>
      </c>
      <c r="G456" s="0" t="n">
        <f aca="false">F456*EXP((Inputs!$B$6-Inputs!$B$7-0.5*Inputs!$B$8^2)*$B$2+Inputs!$B$8*SQRT($B$2)*MC_Shocks!E453)</f>
        <v>582.045497077823</v>
      </c>
      <c r="H456" s="0" t="n">
        <f aca="false">G456*EXP((Inputs!$B$6-Inputs!$B$7-0.5*Inputs!$B$8^2)*$B$2+Inputs!$B$8*SQRT($B$2)*MC_Shocks!F453)</f>
        <v>579.78580732934</v>
      </c>
      <c r="I456" s="0" t="n">
        <f aca="false">H456*EXP((Inputs!$B$6-Inputs!$B$7-0.5*Inputs!$B$8^2)*$B$2+Inputs!$B$8*SQRT($B$2)*MC_Shocks!G453)</f>
        <v>587.351161306705</v>
      </c>
      <c r="J456" s="0" t="n">
        <f aca="false">I456*EXP((Inputs!$B$6-Inputs!$B$7-0.5*Inputs!$B$8^2)*$B$2+Inputs!$B$8*SQRT($B$2)*MC_Shocks!H453)</f>
        <v>587.935023969544</v>
      </c>
      <c r="K456" s="0" t="n">
        <f aca="false">J456*EXP((Inputs!$B$6-Inputs!$B$7-0.5*Inputs!$B$8^2)*$B$2+Inputs!$B$8*SQRT($B$2)*MC_Shocks!I453)</f>
        <v>587.377181869488</v>
      </c>
      <c r="L456" s="0" t="n">
        <f aca="false">K456*EXP((Inputs!$B$6-Inputs!$B$7-0.5*Inputs!$B$8^2)*$B$2+Inputs!$B$8*SQRT($B$2)*MC_Shocks!J453)</f>
        <v>588.881932490267</v>
      </c>
      <c r="M456" s="0" t="n">
        <f aca="false">L456*EXP((Inputs!$B$6-Inputs!$B$7-0.5*Inputs!$B$8^2)*$B$2+Inputs!$B$8*SQRT($B$2)*MC_Shocks!K453)</f>
        <v>589.743455799292</v>
      </c>
      <c r="N456" s="0" t="n">
        <f aca="false">M456*EXP((Inputs!$B$6-Inputs!$B$7-0.5*Inputs!$B$8^2)*$B$2+Inputs!$B$8*SQRT($B$2)*MC_Shocks!L453)</f>
        <v>597.263054783609</v>
      </c>
      <c r="O456" s="0" t="n">
        <f aca="false">N456*EXP((Inputs!$B$6-Inputs!$B$7-0.5*Inputs!$B$8^2)*$B$2+Inputs!$B$8*SQRT($B$2)*MC_Shocks!M453)</f>
        <v>595.632611223827</v>
      </c>
      <c r="P456" s="0" t="n">
        <f aca="false">O456*EXP((Inputs!$B$6-Inputs!$B$7-0.5*Inputs!$B$8^2)*$B$2+Inputs!$B$8*SQRT($B$2)*MC_Shocks!N453)</f>
        <v>592.636334879088</v>
      </c>
      <c r="Q456" s="0" t="n">
        <f aca="false">P456*EXP((Inputs!$B$6-Inputs!$B$7-0.5*Inputs!$B$8^2)*$B$2+Inputs!$B$8*SQRT($B$2)*MC_Shocks!O453)</f>
        <v>590.376260454218</v>
      </c>
      <c r="R456" s="0" t="n">
        <f aca="false">Q456*EXP((Inputs!$B$6-Inputs!$B$7-0.5*Inputs!$B$8^2)*$B$2+Inputs!$B$8*SQRT($B$2)*MC_Shocks!P453)</f>
        <v>585.586676027773</v>
      </c>
      <c r="S456" s="0" t="n">
        <f aca="false">R456*EXP((Inputs!$B$6-Inputs!$B$7-0.5*Inputs!$B$8^2)*$B$2+Inputs!$B$8*SQRT($B$2)*MC_Shocks!Q453)</f>
        <v>584.70638246711</v>
      </c>
      <c r="T456" s="0" t="n">
        <f aca="false">S456*EXP((Inputs!$B$6-Inputs!$B$7-0.5*Inputs!$B$8^2)*$B$2+Inputs!$B$8*SQRT($B$2)*MC_Shocks!R453)</f>
        <v>582.545200297996</v>
      </c>
      <c r="U456" s="0" t="n">
        <f aca="false">T456*EXP((Inputs!$B$6-Inputs!$B$7-0.5*Inputs!$B$8^2)*$B$2+Inputs!$B$8*SQRT($B$2)*MC_Shocks!S453)</f>
        <v>581.879188033785</v>
      </c>
      <c r="V456" s="0" t="n">
        <f aca="false">U456*EXP((Inputs!$B$6-Inputs!$B$7-0.5*Inputs!$B$8^2)*$B$2+Inputs!$B$8*SQRT($B$2)*MC_Shocks!T453)</f>
        <v>578.768667749205</v>
      </c>
      <c r="W456" s="0" t="n">
        <f aca="false">V456*EXP((Inputs!$B$6-Inputs!$B$7-0.5*Inputs!$B$8^2)*$B$2+Inputs!$B$8*SQRT($B$2)*MC_Shocks!U453)</f>
        <v>586.111057212201</v>
      </c>
      <c r="X456" s="0" t="n">
        <f aca="false">W456*EXP((Inputs!$B$6-Inputs!$B$7-0.5*Inputs!$B$8^2)*$B$2+Inputs!$B$8*SQRT($B$2)*MC_Shocks!V453)</f>
        <v>590.336291265692</v>
      </c>
      <c r="Y456" s="0" t="n">
        <f aca="false">X456*EXP((Inputs!$B$6-Inputs!$B$7-0.5*Inputs!$B$8^2)*$B$2+Inputs!$B$8*SQRT($B$2)*MC_Shocks!W453)</f>
        <v>583.006231149721</v>
      </c>
      <c r="Z456" s="0" t="n">
        <f aca="false">Y456*EXP((Inputs!$B$6-Inputs!$B$7-0.5*Inputs!$B$8^2)*$B$2+Inputs!$B$8*SQRT($B$2)*MC_Shocks!X453)</f>
        <v>594.553523656805</v>
      </c>
      <c r="AA456" s="0" t="n">
        <f aca="false">Z456*EXP((Inputs!$B$6-Inputs!$B$7-0.5*Inputs!$B$8^2)*$B$2+Inputs!$B$8*SQRT($B$2)*MC_Shocks!Y453)</f>
        <v>595.27119833543</v>
      </c>
      <c r="AB456" s="0" t="n">
        <f aca="false">AA456*EXP((Inputs!$B$6-Inputs!$B$7-0.5*Inputs!$B$8^2)*$B$2+Inputs!$B$8*SQRT($B$2)*MC_Shocks!Z453)</f>
        <v>589.816701629729</v>
      </c>
      <c r="AC456" s="0" t="n">
        <f aca="false">AB456*EXP((Inputs!$B$6-Inputs!$B$7-0.5*Inputs!$B$8^2)*$B$2+Inputs!$B$8*SQRT($B$2)*MC_Shocks!AA453)</f>
        <v>590.308908943521</v>
      </c>
      <c r="AD456" s="0" t="n">
        <f aca="false">AC456*EXP((Inputs!$B$6-Inputs!$B$7-0.5*Inputs!$B$8^2)*$B$2+Inputs!$B$8*SQRT($B$2)*MC_Shocks!AB453)</f>
        <v>592.264448746717</v>
      </c>
      <c r="AE456" s="0" t="n">
        <f aca="false">AD456*EXP((Inputs!$B$6-Inputs!$B$7-0.5*Inputs!$B$8^2)*$B$2+Inputs!$B$8*SQRT($B$2)*MC_Shocks!AC453)</f>
        <v>591.712496851617</v>
      </c>
      <c r="AF456" s="0" t="n">
        <f aca="false">AE456*EXP((Inputs!$B$6-Inputs!$B$7-0.5*Inputs!$B$8^2)*$B$2+Inputs!$B$8*SQRT($B$2)*MC_Shocks!AD453)</f>
        <v>593.428352247996</v>
      </c>
      <c r="AG456" s="0" t="n">
        <f aca="false">AF456*EXP((Inputs!$B$6-Inputs!$B$7-0.5*Inputs!$B$8^2)*$B$2+Inputs!$B$8*SQRT($B$2)*MC_Shocks!AE453)</f>
        <v>593.339107272016</v>
      </c>
      <c r="AH456" s="0" t="n">
        <f aca="false">AG456*EXP((Inputs!$B$6-Inputs!$B$7-0.5*Inputs!$B$8^2)*$B$2+Inputs!$B$8*SQRT($B$2)*MC_Shocks!AF453)</f>
        <v>596.620748116763</v>
      </c>
      <c r="AI456" s="0" t="n">
        <f aca="false">AH456*EXP((Inputs!$B$6-Inputs!$B$7-0.5*Inputs!$B$8^2)*$B$2+Inputs!$B$8*SQRT($B$2)*MC_Shocks!AG453)</f>
        <v>591.452221816641</v>
      </c>
      <c r="AJ456" s="0" t="n">
        <f aca="false">AI456*EXP((Inputs!$B$6-Inputs!$B$7-0.5*Inputs!$B$8^2)*$B$2+Inputs!$B$8*SQRT($B$2)*MC_Shocks!AH453)</f>
        <v>584.867033465085</v>
      </c>
      <c r="AK456" s="0" t="n">
        <f aca="false">AJ456*EXP((Inputs!$B$6-Inputs!$B$7-0.5*Inputs!$B$8^2)*$B$2+Inputs!$B$8*SQRT($B$2)*MC_Shocks!AI453)</f>
        <v>585.541485944147</v>
      </c>
      <c r="AL456" s="0" t="n">
        <f aca="false">AK456*EXP((Inputs!$B$6-Inputs!$B$7-0.5*Inputs!$B$8^2)*$B$2+Inputs!$B$8*SQRT($B$2)*MC_Shocks!AJ453)</f>
        <v>592.073232216548</v>
      </c>
      <c r="AM456" s="0" t="n">
        <f aca="false">AL456*EXP((Inputs!$B$6-Inputs!$B$7-0.5*Inputs!$B$8^2)*$B$2+Inputs!$B$8*SQRT($B$2)*MC_Shocks!AK453)</f>
        <v>594.594871528146</v>
      </c>
      <c r="AN456" s="0" t="n">
        <f aca="false">AM456*EXP((Inputs!$B$6-Inputs!$B$7-0.5*Inputs!$B$8^2)*$B$2+Inputs!$B$8*SQRT($B$2)*MC_Shocks!AL453)</f>
        <v>595.519532261799</v>
      </c>
      <c r="AO456" s="0" t="n">
        <f aca="false">AN456*EXP((Inputs!$B$6-Inputs!$B$7-0.5*Inputs!$B$8^2)*$B$2+Inputs!$B$8*SQRT($B$2)*MC_Shocks!AM453)</f>
        <v>593.191983129728</v>
      </c>
      <c r="AP456" s="0" t="n">
        <f aca="false">AO456*EXP((Inputs!$B$6-Inputs!$B$7-0.5*Inputs!$B$8^2)*$B$2+Inputs!$B$8*SQRT($B$2)*MC_Shocks!AN453)</f>
        <v>598.010883034835</v>
      </c>
      <c r="AQ456" s="0" t="n">
        <f aca="false">AP456*EXP((Inputs!$B$6-Inputs!$B$7-0.5*Inputs!$B$8^2)*$B$2+Inputs!$B$8*SQRT($B$2)*MC_Shocks!AO453)</f>
        <v>601.727698688396</v>
      </c>
      <c r="AR456" s="0" t="n">
        <f aca="false">AQ456*EXP((Inputs!$B$6-Inputs!$B$7-0.5*Inputs!$B$8^2)*$B$2+Inputs!$B$8*SQRT($B$2)*MC_Shocks!AP453)</f>
        <v>599.351459062278</v>
      </c>
      <c r="AS456" s="0" t="n">
        <f aca="false">AR456*EXP((Inputs!$B$6-Inputs!$B$7-0.5*Inputs!$B$8^2)*$B$2+Inputs!$B$8*SQRT($B$2)*MC_Shocks!AQ453)</f>
        <v>594.959995983647</v>
      </c>
      <c r="AT456" s="0" t="n">
        <f aca="false">AS456*EXP((Inputs!$B$6-Inputs!$B$7-0.5*Inputs!$B$8^2)*$B$2+Inputs!$B$8*SQRT($B$2)*MC_Shocks!AR453)</f>
        <v>597.957438694833</v>
      </c>
      <c r="AU456" s="0" t="n">
        <f aca="false">AT456*EXP((Inputs!$B$6-Inputs!$B$7-0.5*Inputs!$B$8^2)*$B$2+Inputs!$B$8*SQRT($B$2)*MC_Shocks!AS453)</f>
        <v>604.372219303071</v>
      </c>
      <c r="AV456" s="0" t="n">
        <f aca="false">AU456*EXP((Inputs!$B$6-Inputs!$B$7-0.5*Inputs!$B$8^2)*$B$2+Inputs!$B$8*SQRT($B$2)*MC_Shocks!AT453)</f>
        <v>588.885525880452</v>
      </c>
      <c r="AW456" s="0" t="n">
        <f aca="false">AV456*EXP((Inputs!$B$6-Inputs!$B$7-0.5*Inputs!$B$8^2)*$B$2+Inputs!$B$8*SQRT($B$2)*MC_Shocks!AU453)</f>
        <v>585.292789668284</v>
      </c>
      <c r="AX456" s="0" t="n">
        <f aca="false">AW456*EXP((Inputs!$B$6-Inputs!$B$7-0.5*Inputs!$B$8^2)*$B$2+Inputs!$B$8*SQRT($B$2)*MC_Shocks!AV453)</f>
        <v>586.589159017552</v>
      </c>
      <c r="AY456" s="0" t="n">
        <f aca="false">AX456*EXP((Inputs!$B$6-Inputs!$B$7-0.5*Inputs!$B$8^2)*$B$2+Inputs!$B$8*SQRT($B$2)*MC_Shocks!AW453)</f>
        <v>582.614080048166</v>
      </c>
      <c r="AZ456" s="0" t="n">
        <f aca="false">AY456*EXP((Inputs!$B$6-Inputs!$B$7-0.5*Inputs!$B$8^2)*$B$2+Inputs!$B$8*SQRT($B$2)*MC_Shocks!AX453)</f>
        <v>583.244598104959</v>
      </c>
      <c r="BA456" s="0" t="n">
        <f aca="false">AZ456*EXP((Inputs!$B$6-Inputs!$B$7-0.5*Inputs!$B$8^2)*$B$2+Inputs!$B$8*SQRT($B$2)*MC_Shocks!AY453)</f>
        <v>579.300797691814</v>
      </c>
      <c r="BB456" s="0" t="n">
        <f aca="false">BA456*EXP((Inputs!$B$6-Inputs!$B$7-0.5*Inputs!$B$8^2)*$B$2+Inputs!$B$8*SQRT($B$2)*MC_Shocks!AZ453)</f>
        <v>578.623335552882</v>
      </c>
      <c r="BC456" s="0" t="n">
        <f aca="false">BB456*EXP((Inputs!$B$6-Inputs!$B$7-0.5*Inputs!$B$8^2)*$B$2+Inputs!$B$8*SQRT($B$2)*MC_Shocks!BA453)</f>
        <v>578.259074542047</v>
      </c>
      <c r="BD456" s="0" t="n">
        <f aca="false">BC456*EXP((Inputs!$B$6-Inputs!$B$7-0.5*Inputs!$B$8^2)*$B$2+Inputs!$B$8*SQRT($B$2)*MC_Shocks!BB453)</f>
        <v>578.834941814483</v>
      </c>
      <c r="BE456" s="0" t="n">
        <f aca="false">BD456*EXP((Inputs!$B$6-Inputs!$B$7-0.5*Inputs!$B$8^2)*$B$2+Inputs!$B$8*SQRT($B$2)*MC_Shocks!BC453)</f>
        <v>585.574671624265</v>
      </c>
      <c r="BF456" s="0" t="n">
        <f aca="false">BE456*EXP((Inputs!$B$6-Inputs!$B$7-0.5*Inputs!$B$8^2)*$B$2+Inputs!$B$8*SQRT($B$2)*MC_Shocks!BD453)</f>
        <v>576.694812943645</v>
      </c>
      <c r="BG456" s="0" t="n">
        <f aca="false">BF456*EXP((Inputs!$B$6-Inputs!$B$7-0.5*Inputs!$B$8^2)*$B$2+Inputs!$B$8*SQRT($B$2)*MC_Shocks!BE453)</f>
        <v>581.073169310136</v>
      </c>
      <c r="BH456" s="0" t="n">
        <f aca="false">BG456*EXP((Inputs!$B$6-Inputs!$B$7-0.5*Inputs!$B$8^2)*$B$2+Inputs!$B$8*SQRT($B$2)*MC_Shocks!BF453)</f>
        <v>587.431725560323</v>
      </c>
      <c r="BI456" s="0" t="n">
        <f aca="false">BH456*EXP((Inputs!$B$6-Inputs!$B$7-0.5*Inputs!$B$8^2)*$B$2+Inputs!$B$8*SQRT($B$2)*MC_Shocks!BG453)</f>
        <v>588.480013474536</v>
      </c>
      <c r="BJ456" s="0" t="n">
        <f aca="false">BI456*EXP((Inputs!$B$6-Inputs!$B$7-0.5*Inputs!$B$8^2)*$B$2+Inputs!$B$8*SQRT($B$2)*MC_Shocks!BH453)</f>
        <v>593.041636829089</v>
      </c>
      <c r="BK456" s="0" t="n">
        <f aca="false">BJ456*EXP((Inputs!$B$6-Inputs!$B$7-0.5*Inputs!$B$8^2)*$B$2+Inputs!$B$8*SQRT($B$2)*MC_Shocks!BI453)</f>
        <v>593.340939356163</v>
      </c>
      <c r="BL456" s="0" t="n">
        <f aca="false">BK456*EXP((Inputs!$B$6-Inputs!$B$7-0.5*Inputs!$B$8^2)*$B$2+Inputs!$B$8*SQRT($B$2)*MC_Shocks!BJ453)</f>
        <v>590.168150779917</v>
      </c>
      <c r="BM456" s="0" t="n">
        <f aca="false">BL456*EXP((Inputs!$B$6-Inputs!$B$7-0.5*Inputs!$B$8^2)*$B$2+Inputs!$B$8*SQRT($B$2)*MC_Shocks!BK453)</f>
        <v>585.58194248904</v>
      </c>
      <c r="BN456" s="0" t="n">
        <f aca="false">AVERAGE(C456:BM456)</f>
        <v>588.285125535436</v>
      </c>
      <c r="BO456" s="0" t="n">
        <f aca="false">MAX(B456:BM456)</f>
        <v>604.372219303071</v>
      </c>
      <c r="BP456" s="0" t="n">
        <f aca="false">MAX(BM456-Inputs!$B$4,0)</f>
        <v>10.5819424890404</v>
      </c>
      <c r="BQ456" s="0" t="n">
        <f aca="false">MAX(Inputs!$B$4-BM456,0)</f>
        <v>0</v>
      </c>
      <c r="BR456" s="0" t="n">
        <f aca="false">MAX(BN456-Inputs!$B$4,0)</f>
        <v>13.2851255354356</v>
      </c>
      <c r="BS456" s="0" t="n">
        <f aca="false">IF(BO456&gt;=Inputs!$B$9,0,MAX(BM456-Inputs!$B$4,0))</f>
        <v>0</v>
      </c>
    </row>
    <row r="457" customFormat="false" ht="15" hidden="false" customHeight="false" outlineLevel="0" collapsed="false">
      <c r="A457" s="0" t="n">
        <v>453</v>
      </c>
      <c r="B457" s="0" t="n">
        <f aca="false">Inputs!$B$3</f>
        <v>574.788024902344</v>
      </c>
      <c r="C457" s="0" t="n">
        <f aca="false">B457*EXP((Inputs!$B$6-Inputs!$B$7-0.5*Inputs!$B$8^2)*$B$2+Inputs!$B$8*SQRT($B$2)*MC_Shocks!A454)</f>
        <v>571.138890667017</v>
      </c>
      <c r="D457" s="0" t="n">
        <f aca="false">C457*EXP((Inputs!$B$6-Inputs!$B$7-0.5*Inputs!$B$8^2)*$B$2+Inputs!$B$8*SQRT($B$2)*MC_Shocks!B454)</f>
        <v>572.579342907322</v>
      </c>
      <c r="E457" s="0" t="n">
        <f aca="false">D457*EXP((Inputs!$B$6-Inputs!$B$7-0.5*Inputs!$B$8^2)*$B$2+Inputs!$B$8*SQRT($B$2)*MC_Shocks!C454)</f>
        <v>572.408120156339</v>
      </c>
      <c r="F457" s="0" t="n">
        <f aca="false">E457*EXP((Inputs!$B$6-Inputs!$B$7-0.5*Inputs!$B$8^2)*$B$2+Inputs!$B$8*SQRT($B$2)*MC_Shocks!D454)</f>
        <v>570.612801029346</v>
      </c>
      <c r="G457" s="0" t="n">
        <f aca="false">F457*EXP((Inputs!$B$6-Inputs!$B$7-0.5*Inputs!$B$8^2)*$B$2+Inputs!$B$8*SQRT($B$2)*MC_Shocks!E454)</f>
        <v>578.680006863362</v>
      </c>
      <c r="H457" s="0" t="n">
        <f aca="false">G457*EXP((Inputs!$B$6-Inputs!$B$7-0.5*Inputs!$B$8^2)*$B$2+Inputs!$B$8*SQRT($B$2)*MC_Shocks!F454)</f>
        <v>576.120915365724</v>
      </c>
      <c r="I457" s="0" t="n">
        <f aca="false">H457*EXP((Inputs!$B$6-Inputs!$B$7-0.5*Inputs!$B$8^2)*$B$2+Inputs!$B$8*SQRT($B$2)*MC_Shocks!G454)</f>
        <v>582.874902163615</v>
      </c>
      <c r="J457" s="0" t="n">
        <f aca="false">I457*EXP((Inputs!$B$6-Inputs!$B$7-0.5*Inputs!$B$8^2)*$B$2+Inputs!$B$8*SQRT($B$2)*MC_Shocks!H454)</f>
        <v>573.570538223207</v>
      </c>
      <c r="K457" s="0" t="n">
        <f aca="false">J457*EXP((Inputs!$B$6-Inputs!$B$7-0.5*Inputs!$B$8^2)*$B$2+Inputs!$B$8*SQRT($B$2)*MC_Shocks!I454)</f>
        <v>575.468363892319</v>
      </c>
      <c r="L457" s="0" t="n">
        <f aca="false">K457*EXP((Inputs!$B$6-Inputs!$B$7-0.5*Inputs!$B$8^2)*$B$2+Inputs!$B$8*SQRT($B$2)*MC_Shocks!J454)</f>
        <v>576.367334200402</v>
      </c>
      <c r="M457" s="0" t="n">
        <f aca="false">L457*EXP((Inputs!$B$6-Inputs!$B$7-0.5*Inputs!$B$8^2)*$B$2+Inputs!$B$8*SQRT($B$2)*MC_Shocks!K454)</f>
        <v>579.952135142306</v>
      </c>
      <c r="N457" s="0" t="n">
        <f aca="false">M457*EXP((Inputs!$B$6-Inputs!$B$7-0.5*Inputs!$B$8^2)*$B$2+Inputs!$B$8*SQRT($B$2)*MC_Shocks!L454)</f>
        <v>582.912698535875</v>
      </c>
      <c r="O457" s="0" t="n">
        <f aca="false">N457*EXP((Inputs!$B$6-Inputs!$B$7-0.5*Inputs!$B$8^2)*$B$2+Inputs!$B$8*SQRT($B$2)*MC_Shocks!M454)</f>
        <v>572.545072782649</v>
      </c>
      <c r="P457" s="0" t="n">
        <f aca="false">O457*EXP((Inputs!$B$6-Inputs!$B$7-0.5*Inputs!$B$8^2)*$B$2+Inputs!$B$8*SQRT($B$2)*MC_Shocks!N454)</f>
        <v>568.343434240626</v>
      </c>
      <c r="Q457" s="0" t="n">
        <f aca="false">P457*EXP((Inputs!$B$6-Inputs!$B$7-0.5*Inputs!$B$8^2)*$B$2+Inputs!$B$8*SQRT($B$2)*MC_Shocks!O454)</f>
        <v>575.425613290649</v>
      </c>
      <c r="R457" s="0" t="n">
        <f aca="false">Q457*EXP((Inputs!$B$6-Inputs!$B$7-0.5*Inputs!$B$8^2)*$B$2+Inputs!$B$8*SQRT($B$2)*MC_Shocks!P454)</f>
        <v>568.653581852879</v>
      </c>
      <c r="S457" s="0" t="n">
        <f aca="false">R457*EXP((Inputs!$B$6-Inputs!$B$7-0.5*Inputs!$B$8^2)*$B$2+Inputs!$B$8*SQRT($B$2)*MC_Shocks!Q454)</f>
        <v>563.349272252253</v>
      </c>
      <c r="T457" s="0" t="n">
        <f aca="false">S457*EXP((Inputs!$B$6-Inputs!$B$7-0.5*Inputs!$B$8^2)*$B$2+Inputs!$B$8*SQRT($B$2)*MC_Shocks!R454)</f>
        <v>564.660682050651</v>
      </c>
      <c r="U457" s="0" t="n">
        <f aca="false">T457*EXP((Inputs!$B$6-Inputs!$B$7-0.5*Inputs!$B$8^2)*$B$2+Inputs!$B$8*SQRT($B$2)*MC_Shocks!S454)</f>
        <v>563.341660355494</v>
      </c>
      <c r="V457" s="0" t="n">
        <f aca="false">U457*EXP((Inputs!$B$6-Inputs!$B$7-0.5*Inputs!$B$8^2)*$B$2+Inputs!$B$8*SQRT($B$2)*MC_Shocks!T454)</f>
        <v>563.461596456918</v>
      </c>
      <c r="W457" s="0" t="n">
        <f aca="false">V457*EXP((Inputs!$B$6-Inputs!$B$7-0.5*Inputs!$B$8^2)*$B$2+Inputs!$B$8*SQRT($B$2)*MC_Shocks!U454)</f>
        <v>554.765281265152</v>
      </c>
      <c r="X457" s="0" t="n">
        <f aca="false">W457*EXP((Inputs!$B$6-Inputs!$B$7-0.5*Inputs!$B$8^2)*$B$2+Inputs!$B$8*SQRT($B$2)*MC_Shocks!V454)</f>
        <v>558.3334554834</v>
      </c>
      <c r="Y457" s="0" t="n">
        <f aca="false">X457*EXP((Inputs!$B$6-Inputs!$B$7-0.5*Inputs!$B$8^2)*$B$2+Inputs!$B$8*SQRT($B$2)*MC_Shocks!W454)</f>
        <v>557.73972204519</v>
      </c>
      <c r="Z457" s="0" t="n">
        <f aca="false">Y457*EXP((Inputs!$B$6-Inputs!$B$7-0.5*Inputs!$B$8^2)*$B$2+Inputs!$B$8*SQRT($B$2)*MC_Shocks!X454)</f>
        <v>559.6900752841</v>
      </c>
      <c r="AA457" s="0" t="n">
        <f aca="false">Z457*EXP((Inputs!$B$6-Inputs!$B$7-0.5*Inputs!$B$8^2)*$B$2+Inputs!$B$8*SQRT($B$2)*MC_Shocks!Y454)</f>
        <v>566.1424782397</v>
      </c>
      <c r="AB457" s="0" t="n">
        <f aca="false">AA457*EXP((Inputs!$B$6-Inputs!$B$7-0.5*Inputs!$B$8^2)*$B$2+Inputs!$B$8*SQRT($B$2)*MC_Shocks!Z454)</f>
        <v>556.436980556772</v>
      </c>
      <c r="AC457" s="0" t="n">
        <f aca="false">AB457*EXP((Inputs!$B$6-Inputs!$B$7-0.5*Inputs!$B$8^2)*$B$2+Inputs!$B$8*SQRT($B$2)*MC_Shocks!AA454)</f>
        <v>561.730148126276</v>
      </c>
      <c r="AD457" s="0" t="n">
        <f aca="false">AC457*EXP((Inputs!$B$6-Inputs!$B$7-0.5*Inputs!$B$8^2)*$B$2+Inputs!$B$8*SQRT($B$2)*MC_Shocks!AB454)</f>
        <v>560.802964868969</v>
      </c>
      <c r="AE457" s="0" t="n">
        <f aca="false">AD457*EXP((Inputs!$B$6-Inputs!$B$7-0.5*Inputs!$B$8^2)*$B$2+Inputs!$B$8*SQRT($B$2)*MC_Shocks!AC454)</f>
        <v>568.65439547566</v>
      </c>
      <c r="AF457" s="0" t="n">
        <f aca="false">AE457*EXP((Inputs!$B$6-Inputs!$B$7-0.5*Inputs!$B$8^2)*$B$2+Inputs!$B$8*SQRT($B$2)*MC_Shocks!AD454)</f>
        <v>570.511312955264</v>
      </c>
      <c r="AG457" s="0" t="n">
        <f aca="false">AF457*EXP((Inputs!$B$6-Inputs!$B$7-0.5*Inputs!$B$8^2)*$B$2+Inputs!$B$8*SQRT($B$2)*MC_Shocks!AE454)</f>
        <v>568.658378488587</v>
      </c>
      <c r="AH457" s="0" t="n">
        <f aca="false">AG457*EXP((Inputs!$B$6-Inputs!$B$7-0.5*Inputs!$B$8^2)*$B$2+Inputs!$B$8*SQRT($B$2)*MC_Shocks!AF454)</f>
        <v>572.445065127959</v>
      </c>
      <c r="AI457" s="0" t="n">
        <f aca="false">AH457*EXP((Inputs!$B$6-Inputs!$B$7-0.5*Inputs!$B$8^2)*$B$2+Inputs!$B$8*SQRT($B$2)*MC_Shocks!AG454)</f>
        <v>569.840231683432</v>
      </c>
      <c r="AJ457" s="0" t="n">
        <f aca="false">AI457*EXP((Inputs!$B$6-Inputs!$B$7-0.5*Inputs!$B$8^2)*$B$2+Inputs!$B$8*SQRT($B$2)*MC_Shocks!AH454)</f>
        <v>571.111605312833</v>
      </c>
      <c r="AK457" s="0" t="n">
        <f aca="false">AJ457*EXP((Inputs!$B$6-Inputs!$B$7-0.5*Inputs!$B$8^2)*$B$2+Inputs!$B$8*SQRT($B$2)*MC_Shocks!AI454)</f>
        <v>565.933219705721</v>
      </c>
      <c r="AL457" s="0" t="n">
        <f aca="false">AK457*EXP((Inputs!$B$6-Inputs!$B$7-0.5*Inputs!$B$8^2)*$B$2+Inputs!$B$8*SQRT($B$2)*MC_Shocks!AJ454)</f>
        <v>559.905274297723</v>
      </c>
      <c r="AM457" s="0" t="n">
        <f aca="false">AL457*EXP((Inputs!$B$6-Inputs!$B$7-0.5*Inputs!$B$8^2)*$B$2+Inputs!$B$8*SQRT($B$2)*MC_Shocks!AK454)</f>
        <v>562.570560662879</v>
      </c>
      <c r="AN457" s="0" t="n">
        <f aca="false">AM457*EXP((Inputs!$B$6-Inputs!$B$7-0.5*Inputs!$B$8^2)*$B$2+Inputs!$B$8*SQRT($B$2)*MC_Shocks!AL454)</f>
        <v>562.281253808586</v>
      </c>
      <c r="AO457" s="0" t="n">
        <f aca="false">AN457*EXP((Inputs!$B$6-Inputs!$B$7-0.5*Inputs!$B$8^2)*$B$2+Inputs!$B$8*SQRT($B$2)*MC_Shocks!AM454)</f>
        <v>561.516505334724</v>
      </c>
      <c r="AP457" s="0" t="n">
        <f aca="false">AO457*EXP((Inputs!$B$6-Inputs!$B$7-0.5*Inputs!$B$8^2)*$B$2+Inputs!$B$8*SQRT($B$2)*MC_Shocks!AN454)</f>
        <v>558.81709694893</v>
      </c>
      <c r="AQ457" s="0" t="n">
        <f aca="false">AP457*EXP((Inputs!$B$6-Inputs!$B$7-0.5*Inputs!$B$8^2)*$B$2+Inputs!$B$8*SQRT($B$2)*MC_Shocks!AO454)</f>
        <v>558.80605254153</v>
      </c>
      <c r="AR457" s="0" t="n">
        <f aca="false">AQ457*EXP((Inputs!$B$6-Inputs!$B$7-0.5*Inputs!$B$8^2)*$B$2+Inputs!$B$8*SQRT($B$2)*MC_Shocks!AP454)</f>
        <v>558.016119658647</v>
      </c>
      <c r="AS457" s="0" t="n">
        <f aca="false">AR457*EXP((Inputs!$B$6-Inputs!$B$7-0.5*Inputs!$B$8^2)*$B$2+Inputs!$B$8*SQRT($B$2)*MC_Shocks!AQ454)</f>
        <v>559.147393556255</v>
      </c>
      <c r="AT457" s="0" t="n">
        <f aca="false">AS457*EXP((Inputs!$B$6-Inputs!$B$7-0.5*Inputs!$B$8^2)*$B$2+Inputs!$B$8*SQRT($B$2)*MC_Shocks!AR454)</f>
        <v>558.68915568611</v>
      </c>
      <c r="AU457" s="0" t="n">
        <f aca="false">AT457*EXP((Inputs!$B$6-Inputs!$B$7-0.5*Inputs!$B$8^2)*$B$2+Inputs!$B$8*SQRT($B$2)*MC_Shocks!AS454)</f>
        <v>553.018284503094</v>
      </c>
      <c r="AV457" s="0" t="n">
        <f aca="false">AU457*EXP((Inputs!$B$6-Inputs!$B$7-0.5*Inputs!$B$8^2)*$B$2+Inputs!$B$8*SQRT($B$2)*MC_Shocks!AT454)</f>
        <v>550.243022512648</v>
      </c>
      <c r="AW457" s="0" t="n">
        <f aca="false">AV457*EXP((Inputs!$B$6-Inputs!$B$7-0.5*Inputs!$B$8^2)*$B$2+Inputs!$B$8*SQRT($B$2)*MC_Shocks!AU454)</f>
        <v>547.242118254086</v>
      </c>
      <c r="AX457" s="0" t="n">
        <f aca="false">AW457*EXP((Inputs!$B$6-Inputs!$B$7-0.5*Inputs!$B$8^2)*$B$2+Inputs!$B$8*SQRT($B$2)*MC_Shocks!AV454)</f>
        <v>544.163401897012</v>
      </c>
      <c r="AY457" s="0" t="n">
        <f aca="false">AX457*EXP((Inputs!$B$6-Inputs!$B$7-0.5*Inputs!$B$8^2)*$B$2+Inputs!$B$8*SQRT($B$2)*MC_Shocks!AW454)</f>
        <v>544.879167807598</v>
      </c>
      <c r="AZ457" s="0" t="n">
        <f aca="false">AY457*EXP((Inputs!$B$6-Inputs!$B$7-0.5*Inputs!$B$8^2)*$B$2+Inputs!$B$8*SQRT($B$2)*MC_Shocks!AX454)</f>
        <v>543.554047400606</v>
      </c>
      <c r="BA457" s="0" t="n">
        <f aca="false">AZ457*EXP((Inputs!$B$6-Inputs!$B$7-0.5*Inputs!$B$8^2)*$B$2+Inputs!$B$8*SQRT($B$2)*MC_Shocks!AY454)</f>
        <v>548.305225658466</v>
      </c>
      <c r="BB457" s="0" t="n">
        <f aca="false">BA457*EXP((Inputs!$B$6-Inputs!$B$7-0.5*Inputs!$B$8^2)*$B$2+Inputs!$B$8*SQRT($B$2)*MC_Shocks!AZ454)</f>
        <v>542.865200245246</v>
      </c>
      <c r="BC457" s="0" t="n">
        <f aca="false">BB457*EXP((Inputs!$B$6-Inputs!$B$7-0.5*Inputs!$B$8^2)*$B$2+Inputs!$B$8*SQRT($B$2)*MC_Shocks!BA454)</f>
        <v>555.035726276121</v>
      </c>
      <c r="BD457" s="0" t="n">
        <f aca="false">BC457*EXP((Inputs!$B$6-Inputs!$B$7-0.5*Inputs!$B$8^2)*$B$2+Inputs!$B$8*SQRT($B$2)*MC_Shocks!BB454)</f>
        <v>555.471973940774</v>
      </c>
      <c r="BE457" s="0" t="n">
        <f aca="false">BD457*EXP((Inputs!$B$6-Inputs!$B$7-0.5*Inputs!$B$8^2)*$B$2+Inputs!$B$8*SQRT($B$2)*MC_Shocks!BC454)</f>
        <v>550.519182032218</v>
      </c>
      <c r="BF457" s="0" t="n">
        <f aca="false">BE457*EXP((Inputs!$B$6-Inputs!$B$7-0.5*Inputs!$B$8^2)*$B$2+Inputs!$B$8*SQRT($B$2)*MC_Shocks!BD454)</f>
        <v>556.560365939447</v>
      </c>
      <c r="BG457" s="0" t="n">
        <f aca="false">BF457*EXP((Inputs!$B$6-Inputs!$B$7-0.5*Inputs!$B$8^2)*$B$2+Inputs!$B$8*SQRT($B$2)*MC_Shocks!BE454)</f>
        <v>554.850400268502</v>
      </c>
      <c r="BH457" s="0" t="n">
        <f aca="false">BG457*EXP((Inputs!$B$6-Inputs!$B$7-0.5*Inputs!$B$8^2)*$B$2+Inputs!$B$8*SQRT($B$2)*MC_Shocks!BF454)</f>
        <v>557.907595786584</v>
      </c>
      <c r="BI457" s="0" t="n">
        <f aca="false">BH457*EXP((Inputs!$B$6-Inputs!$B$7-0.5*Inputs!$B$8^2)*$B$2+Inputs!$B$8*SQRT($B$2)*MC_Shocks!BG454)</f>
        <v>559.595040038962</v>
      </c>
      <c r="BJ457" s="0" t="n">
        <f aca="false">BI457*EXP((Inputs!$B$6-Inputs!$B$7-0.5*Inputs!$B$8^2)*$B$2+Inputs!$B$8*SQRT($B$2)*MC_Shocks!BH454)</f>
        <v>555.463885481939</v>
      </c>
      <c r="BK457" s="0" t="n">
        <f aca="false">BJ457*EXP((Inputs!$B$6-Inputs!$B$7-0.5*Inputs!$B$8^2)*$B$2+Inputs!$B$8*SQRT($B$2)*MC_Shocks!BI454)</f>
        <v>554.644154019029</v>
      </c>
      <c r="BL457" s="0" t="n">
        <f aca="false">BK457*EXP((Inputs!$B$6-Inputs!$B$7-0.5*Inputs!$B$8^2)*$B$2+Inputs!$B$8*SQRT($B$2)*MC_Shocks!BJ454)</f>
        <v>563.721050378877</v>
      </c>
      <c r="BM457" s="0" t="n">
        <f aca="false">BL457*EXP((Inputs!$B$6-Inputs!$B$7-0.5*Inputs!$B$8^2)*$B$2+Inputs!$B$8*SQRT($B$2)*MC_Shocks!BK454)</f>
        <v>568.158148852011</v>
      </c>
      <c r="BN457" s="0" t="n">
        <f aca="false">AVERAGE(C457:BM457)</f>
        <v>562.876344140263</v>
      </c>
      <c r="BO457" s="0" t="n">
        <f aca="false">MAX(B457:BM457)</f>
        <v>582.912698535875</v>
      </c>
      <c r="BP457" s="0" t="n">
        <f aca="false">MAX(BM457-Inputs!$B$4,0)</f>
        <v>0</v>
      </c>
      <c r="BQ457" s="0" t="n">
        <f aca="false">MAX(Inputs!$B$4-BM457,0)</f>
        <v>6.84185114798936</v>
      </c>
      <c r="BR457" s="0" t="n">
        <f aca="false">MAX(BN457-Inputs!$B$4,0)</f>
        <v>0</v>
      </c>
      <c r="BS457" s="0" t="n">
        <f aca="false">IF(BO457&gt;=Inputs!$B$9,0,MAX(BM457-Inputs!$B$4,0))</f>
        <v>0</v>
      </c>
    </row>
    <row r="458" customFormat="false" ht="15" hidden="false" customHeight="false" outlineLevel="0" collapsed="false">
      <c r="A458" s="0" t="n">
        <v>454</v>
      </c>
      <c r="B458" s="0" t="n">
        <f aca="false">Inputs!$B$3</f>
        <v>574.788024902344</v>
      </c>
      <c r="C458" s="0" t="n">
        <f aca="false">B458*EXP((Inputs!$B$6-Inputs!$B$7-0.5*Inputs!$B$8^2)*$B$2+Inputs!$B$8*SQRT($B$2)*MC_Shocks!A455)</f>
        <v>570.411681211217</v>
      </c>
      <c r="D458" s="0" t="n">
        <f aca="false">C458*EXP((Inputs!$B$6-Inputs!$B$7-0.5*Inputs!$B$8^2)*$B$2+Inputs!$B$8*SQRT($B$2)*MC_Shocks!B455)</f>
        <v>568.437421447313</v>
      </c>
      <c r="E458" s="0" t="n">
        <f aca="false">D458*EXP((Inputs!$B$6-Inputs!$B$7-0.5*Inputs!$B$8^2)*$B$2+Inputs!$B$8*SQRT($B$2)*MC_Shocks!C455)</f>
        <v>560.661685214007</v>
      </c>
      <c r="F458" s="0" t="n">
        <f aca="false">E458*EXP((Inputs!$B$6-Inputs!$B$7-0.5*Inputs!$B$8^2)*$B$2+Inputs!$B$8*SQRT($B$2)*MC_Shocks!D455)</f>
        <v>553.279676034831</v>
      </c>
      <c r="G458" s="0" t="n">
        <f aca="false">F458*EXP((Inputs!$B$6-Inputs!$B$7-0.5*Inputs!$B$8^2)*$B$2+Inputs!$B$8*SQRT($B$2)*MC_Shocks!E455)</f>
        <v>554.836214918418</v>
      </c>
      <c r="H458" s="0" t="n">
        <f aca="false">G458*EXP((Inputs!$B$6-Inputs!$B$7-0.5*Inputs!$B$8^2)*$B$2+Inputs!$B$8*SQRT($B$2)*MC_Shocks!F455)</f>
        <v>543.978215936809</v>
      </c>
      <c r="I458" s="0" t="n">
        <f aca="false">H458*EXP((Inputs!$B$6-Inputs!$B$7-0.5*Inputs!$B$8^2)*$B$2+Inputs!$B$8*SQRT($B$2)*MC_Shocks!G455)</f>
        <v>543.923892333843</v>
      </c>
      <c r="J458" s="0" t="n">
        <f aca="false">I458*EXP((Inputs!$B$6-Inputs!$B$7-0.5*Inputs!$B$8^2)*$B$2+Inputs!$B$8*SQRT($B$2)*MC_Shocks!H455)</f>
        <v>548.145341176086</v>
      </c>
      <c r="K458" s="0" t="n">
        <f aca="false">J458*EXP((Inputs!$B$6-Inputs!$B$7-0.5*Inputs!$B$8^2)*$B$2+Inputs!$B$8*SQRT($B$2)*MC_Shocks!I455)</f>
        <v>550.959575606157</v>
      </c>
      <c r="L458" s="0" t="n">
        <f aca="false">K458*EXP((Inputs!$B$6-Inputs!$B$7-0.5*Inputs!$B$8^2)*$B$2+Inputs!$B$8*SQRT($B$2)*MC_Shocks!J455)</f>
        <v>560.964868673499</v>
      </c>
      <c r="M458" s="0" t="n">
        <f aca="false">L458*EXP((Inputs!$B$6-Inputs!$B$7-0.5*Inputs!$B$8^2)*$B$2+Inputs!$B$8*SQRT($B$2)*MC_Shocks!K455)</f>
        <v>553.911091662224</v>
      </c>
      <c r="N458" s="0" t="n">
        <f aca="false">M458*EXP((Inputs!$B$6-Inputs!$B$7-0.5*Inputs!$B$8^2)*$B$2+Inputs!$B$8*SQRT($B$2)*MC_Shocks!L455)</f>
        <v>546.999196000757</v>
      </c>
      <c r="O458" s="0" t="n">
        <f aca="false">N458*EXP((Inputs!$B$6-Inputs!$B$7-0.5*Inputs!$B$8^2)*$B$2+Inputs!$B$8*SQRT($B$2)*MC_Shocks!M455)</f>
        <v>551.475625615812</v>
      </c>
      <c r="P458" s="0" t="n">
        <f aca="false">O458*EXP((Inputs!$B$6-Inputs!$B$7-0.5*Inputs!$B$8^2)*$B$2+Inputs!$B$8*SQRT($B$2)*MC_Shocks!N455)</f>
        <v>552.525599400134</v>
      </c>
      <c r="Q458" s="0" t="n">
        <f aca="false">P458*EXP((Inputs!$B$6-Inputs!$B$7-0.5*Inputs!$B$8^2)*$B$2+Inputs!$B$8*SQRT($B$2)*MC_Shocks!O455)</f>
        <v>552.158776151766</v>
      </c>
      <c r="R458" s="0" t="n">
        <f aca="false">Q458*EXP((Inputs!$B$6-Inputs!$B$7-0.5*Inputs!$B$8^2)*$B$2+Inputs!$B$8*SQRT($B$2)*MC_Shocks!P455)</f>
        <v>556.433915744932</v>
      </c>
      <c r="S458" s="0" t="n">
        <f aca="false">R458*EXP((Inputs!$B$6-Inputs!$B$7-0.5*Inputs!$B$8^2)*$B$2+Inputs!$B$8*SQRT($B$2)*MC_Shocks!Q455)</f>
        <v>564.288642195565</v>
      </c>
      <c r="T458" s="0" t="n">
        <f aca="false">S458*EXP((Inputs!$B$6-Inputs!$B$7-0.5*Inputs!$B$8^2)*$B$2+Inputs!$B$8*SQRT($B$2)*MC_Shocks!R455)</f>
        <v>565.284409368075</v>
      </c>
      <c r="U458" s="0" t="n">
        <f aca="false">T458*EXP((Inputs!$B$6-Inputs!$B$7-0.5*Inputs!$B$8^2)*$B$2+Inputs!$B$8*SQRT($B$2)*MC_Shocks!S455)</f>
        <v>566.779547045882</v>
      </c>
      <c r="V458" s="0" t="n">
        <f aca="false">U458*EXP((Inputs!$B$6-Inputs!$B$7-0.5*Inputs!$B$8^2)*$B$2+Inputs!$B$8*SQRT($B$2)*MC_Shocks!T455)</f>
        <v>568.582261051759</v>
      </c>
      <c r="W458" s="0" t="n">
        <f aca="false">V458*EXP((Inputs!$B$6-Inputs!$B$7-0.5*Inputs!$B$8^2)*$B$2+Inputs!$B$8*SQRT($B$2)*MC_Shocks!U455)</f>
        <v>567.632118973759</v>
      </c>
      <c r="X458" s="0" t="n">
        <f aca="false">W458*EXP((Inputs!$B$6-Inputs!$B$7-0.5*Inputs!$B$8^2)*$B$2+Inputs!$B$8*SQRT($B$2)*MC_Shocks!V455)</f>
        <v>561.284291183593</v>
      </c>
      <c r="Y458" s="0" t="n">
        <f aca="false">X458*EXP((Inputs!$B$6-Inputs!$B$7-0.5*Inputs!$B$8^2)*$B$2+Inputs!$B$8*SQRT($B$2)*MC_Shocks!W455)</f>
        <v>562.688554271064</v>
      </c>
      <c r="Z458" s="0" t="n">
        <f aca="false">Y458*EXP((Inputs!$B$6-Inputs!$B$7-0.5*Inputs!$B$8^2)*$B$2+Inputs!$B$8*SQRT($B$2)*MC_Shocks!X455)</f>
        <v>561.981255176826</v>
      </c>
      <c r="AA458" s="0" t="n">
        <f aca="false">Z458*EXP((Inputs!$B$6-Inputs!$B$7-0.5*Inputs!$B$8^2)*$B$2+Inputs!$B$8*SQRT($B$2)*MC_Shocks!Y455)</f>
        <v>558.802771872505</v>
      </c>
      <c r="AB458" s="0" t="n">
        <f aca="false">AA458*EXP((Inputs!$B$6-Inputs!$B$7-0.5*Inputs!$B$8^2)*$B$2+Inputs!$B$8*SQRT($B$2)*MC_Shocks!Z455)</f>
        <v>556.404151441011</v>
      </c>
      <c r="AC458" s="0" t="n">
        <f aca="false">AB458*EXP((Inputs!$B$6-Inputs!$B$7-0.5*Inputs!$B$8^2)*$B$2+Inputs!$B$8*SQRT($B$2)*MC_Shocks!AA455)</f>
        <v>559.175538843056</v>
      </c>
      <c r="AD458" s="0" t="n">
        <f aca="false">AC458*EXP((Inputs!$B$6-Inputs!$B$7-0.5*Inputs!$B$8^2)*$B$2+Inputs!$B$8*SQRT($B$2)*MC_Shocks!AB455)</f>
        <v>558.800889169502</v>
      </c>
      <c r="AE458" s="0" t="n">
        <f aca="false">AD458*EXP((Inputs!$B$6-Inputs!$B$7-0.5*Inputs!$B$8^2)*$B$2+Inputs!$B$8*SQRT($B$2)*MC_Shocks!AC455)</f>
        <v>556.431423149728</v>
      </c>
      <c r="AF458" s="0" t="n">
        <f aca="false">AE458*EXP((Inputs!$B$6-Inputs!$B$7-0.5*Inputs!$B$8^2)*$B$2+Inputs!$B$8*SQRT($B$2)*MC_Shocks!AD455)</f>
        <v>561.487453395457</v>
      </c>
      <c r="AG458" s="0" t="n">
        <f aca="false">AF458*EXP((Inputs!$B$6-Inputs!$B$7-0.5*Inputs!$B$8^2)*$B$2+Inputs!$B$8*SQRT($B$2)*MC_Shocks!AE455)</f>
        <v>555.939875701167</v>
      </c>
      <c r="AH458" s="0" t="n">
        <f aca="false">AG458*EXP((Inputs!$B$6-Inputs!$B$7-0.5*Inputs!$B$8^2)*$B$2+Inputs!$B$8*SQRT($B$2)*MC_Shocks!AF455)</f>
        <v>549.713778457334</v>
      </c>
      <c r="AI458" s="0" t="n">
        <f aca="false">AH458*EXP((Inputs!$B$6-Inputs!$B$7-0.5*Inputs!$B$8^2)*$B$2+Inputs!$B$8*SQRT($B$2)*MC_Shocks!AG455)</f>
        <v>552.926927936979</v>
      </c>
      <c r="AJ458" s="0" t="n">
        <f aca="false">AI458*EXP((Inputs!$B$6-Inputs!$B$7-0.5*Inputs!$B$8^2)*$B$2+Inputs!$B$8*SQRT($B$2)*MC_Shocks!AH455)</f>
        <v>552.130154853901</v>
      </c>
      <c r="AK458" s="0" t="n">
        <f aca="false">AJ458*EXP((Inputs!$B$6-Inputs!$B$7-0.5*Inputs!$B$8^2)*$B$2+Inputs!$B$8*SQRT($B$2)*MC_Shocks!AI455)</f>
        <v>549.375932394327</v>
      </c>
      <c r="AL458" s="0" t="n">
        <f aca="false">AK458*EXP((Inputs!$B$6-Inputs!$B$7-0.5*Inputs!$B$8^2)*$B$2+Inputs!$B$8*SQRT($B$2)*MC_Shocks!AJ455)</f>
        <v>551.811018107265</v>
      </c>
      <c r="AM458" s="0" t="n">
        <f aca="false">AL458*EXP((Inputs!$B$6-Inputs!$B$7-0.5*Inputs!$B$8^2)*$B$2+Inputs!$B$8*SQRT($B$2)*MC_Shocks!AK455)</f>
        <v>549.75863311799</v>
      </c>
      <c r="AN458" s="0" t="n">
        <f aca="false">AM458*EXP((Inputs!$B$6-Inputs!$B$7-0.5*Inputs!$B$8^2)*$B$2+Inputs!$B$8*SQRT($B$2)*MC_Shocks!AL455)</f>
        <v>549.098894083778</v>
      </c>
      <c r="AO458" s="0" t="n">
        <f aca="false">AN458*EXP((Inputs!$B$6-Inputs!$B$7-0.5*Inputs!$B$8^2)*$B$2+Inputs!$B$8*SQRT($B$2)*MC_Shocks!AM455)</f>
        <v>555.582895946419</v>
      </c>
      <c r="AP458" s="0" t="n">
        <f aca="false">AO458*EXP((Inputs!$B$6-Inputs!$B$7-0.5*Inputs!$B$8^2)*$B$2+Inputs!$B$8*SQRT($B$2)*MC_Shocks!AN455)</f>
        <v>553.615080369812</v>
      </c>
      <c r="AQ458" s="0" t="n">
        <f aca="false">AP458*EXP((Inputs!$B$6-Inputs!$B$7-0.5*Inputs!$B$8^2)*$B$2+Inputs!$B$8*SQRT($B$2)*MC_Shocks!AO455)</f>
        <v>558.52051997595</v>
      </c>
      <c r="AR458" s="0" t="n">
        <f aca="false">AQ458*EXP((Inputs!$B$6-Inputs!$B$7-0.5*Inputs!$B$8^2)*$B$2+Inputs!$B$8*SQRT($B$2)*MC_Shocks!AP455)</f>
        <v>554.426933033167</v>
      </c>
      <c r="AS458" s="0" t="n">
        <f aca="false">AR458*EXP((Inputs!$B$6-Inputs!$B$7-0.5*Inputs!$B$8^2)*$B$2+Inputs!$B$8*SQRT($B$2)*MC_Shocks!AQ455)</f>
        <v>557.439538419615</v>
      </c>
      <c r="AT458" s="0" t="n">
        <f aca="false">AS458*EXP((Inputs!$B$6-Inputs!$B$7-0.5*Inputs!$B$8^2)*$B$2+Inputs!$B$8*SQRT($B$2)*MC_Shocks!AR455)</f>
        <v>558.205874445875</v>
      </c>
      <c r="AU458" s="0" t="n">
        <f aca="false">AT458*EXP((Inputs!$B$6-Inputs!$B$7-0.5*Inputs!$B$8^2)*$B$2+Inputs!$B$8*SQRT($B$2)*MC_Shocks!AS455)</f>
        <v>552.21415754028</v>
      </c>
      <c r="AV458" s="0" t="n">
        <f aca="false">AU458*EXP((Inputs!$B$6-Inputs!$B$7-0.5*Inputs!$B$8^2)*$B$2+Inputs!$B$8*SQRT($B$2)*MC_Shocks!AT455)</f>
        <v>550.095824315021</v>
      </c>
      <c r="AW458" s="0" t="n">
        <f aca="false">AV458*EXP((Inputs!$B$6-Inputs!$B$7-0.5*Inputs!$B$8^2)*$B$2+Inputs!$B$8*SQRT($B$2)*MC_Shocks!AU455)</f>
        <v>554.879093951586</v>
      </c>
      <c r="AX458" s="0" t="n">
        <f aca="false">AW458*EXP((Inputs!$B$6-Inputs!$B$7-0.5*Inputs!$B$8^2)*$B$2+Inputs!$B$8*SQRT($B$2)*MC_Shocks!AV455)</f>
        <v>559.417387418603</v>
      </c>
      <c r="AY458" s="0" t="n">
        <f aca="false">AX458*EXP((Inputs!$B$6-Inputs!$B$7-0.5*Inputs!$B$8^2)*$B$2+Inputs!$B$8*SQRT($B$2)*MC_Shocks!AW455)</f>
        <v>562.136349874751</v>
      </c>
      <c r="AZ458" s="0" t="n">
        <f aca="false">AY458*EXP((Inputs!$B$6-Inputs!$B$7-0.5*Inputs!$B$8^2)*$B$2+Inputs!$B$8*SQRT($B$2)*MC_Shocks!AX455)</f>
        <v>560.432085522748</v>
      </c>
      <c r="BA458" s="0" t="n">
        <f aca="false">AZ458*EXP((Inputs!$B$6-Inputs!$B$7-0.5*Inputs!$B$8^2)*$B$2+Inputs!$B$8*SQRT($B$2)*MC_Shocks!AY455)</f>
        <v>558.894103911534</v>
      </c>
      <c r="BB458" s="0" t="n">
        <f aca="false">BA458*EXP((Inputs!$B$6-Inputs!$B$7-0.5*Inputs!$B$8^2)*$B$2+Inputs!$B$8*SQRT($B$2)*MC_Shocks!AZ455)</f>
        <v>562.697758056275</v>
      </c>
      <c r="BC458" s="0" t="n">
        <f aca="false">BB458*EXP((Inputs!$B$6-Inputs!$B$7-0.5*Inputs!$B$8^2)*$B$2+Inputs!$B$8*SQRT($B$2)*MC_Shocks!BA455)</f>
        <v>567.985787949283</v>
      </c>
      <c r="BD458" s="0" t="n">
        <f aca="false">BC458*EXP((Inputs!$B$6-Inputs!$B$7-0.5*Inputs!$B$8^2)*$B$2+Inputs!$B$8*SQRT($B$2)*MC_Shocks!BB455)</f>
        <v>566.771902678054</v>
      </c>
      <c r="BE458" s="0" t="n">
        <f aca="false">BD458*EXP((Inputs!$B$6-Inputs!$B$7-0.5*Inputs!$B$8^2)*$B$2+Inputs!$B$8*SQRT($B$2)*MC_Shocks!BC455)</f>
        <v>567.643710276243</v>
      </c>
      <c r="BF458" s="0" t="n">
        <f aca="false">BE458*EXP((Inputs!$B$6-Inputs!$B$7-0.5*Inputs!$B$8^2)*$B$2+Inputs!$B$8*SQRT($B$2)*MC_Shocks!BD455)</f>
        <v>558.064847349663</v>
      </c>
      <c r="BG458" s="0" t="n">
        <f aca="false">BF458*EXP((Inputs!$B$6-Inputs!$B$7-0.5*Inputs!$B$8^2)*$B$2+Inputs!$B$8*SQRT($B$2)*MC_Shocks!BE455)</f>
        <v>557.955450764112</v>
      </c>
      <c r="BH458" s="0" t="n">
        <f aca="false">BG458*EXP((Inputs!$B$6-Inputs!$B$7-0.5*Inputs!$B$8^2)*$B$2+Inputs!$B$8*SQRT($B$2)*MC_Shocks!BF455)</f>
        <v>550.034527031921</v>
      </c>
      <c r="BI458" s="0" t="n">
        <f aca="false">BH458*EXP((Inputs!$B$6-Inputs!$B$7-0.5*Inputs!$B$8^2)*$B$2+Inputs!$B$8*SQRT($B$2)*MC_Shocks!BG455)</f>
        <v>555.217532725346</v>
      </c>
      <c r="BJ458" s="0" t="n">
        <f aca="false">BI458*EXP((Inputs!$B$6-Inputs!$B$7-0.5*Inputs!$B$8^2)*$B$2+Inputs!$B$8*SQRT($B$2)*MC_Shocks!BH455)</f>
        <v>562.243231422799</v>
      </c>
      <c r="BK458" s="0" t="n">
        <f aca="false">BJ458*EXP((Inputs!$B$6-Inputs!$B$7-0.5*Inputs!$B$8^2)*$B$2+Inputs!$B$8*SQRT($B$2)*MC_Shocks!BI455)</f>
        <v>567.314867667297</v>
      </c>
      <c r="BL458" s="0" t="n">
        <f aca="false">BK458*EXP((Inputs!$B$6-Inputs!$B$7-0.5*Inputs!$B$8^2)*$B$2+Inputs!$B$8*SQRT($B$2)*MC_Shocks!BJ455)</f>
        <v>562.041381258874</v>
      </c>
      <c r="BM458" s="0" t="n">
        <f aca="false">BL458*EXP((Inputs!$B$6-Inputs!$B$7-0.5*Inputs!$B$8^2)*$B$2+Inputs!$B$8*SQRT($B$2)*MC_Shocks!BK455)</f>
        <v>554.318106625259</v>
      </c>
      <c r="BN458" s="0" t="n">
        <f aca="false">AVERAGE(C458:BM458)</f>
        <v>557.422702340457</v>
      </c>
      <c r="BO458" s="0" t="n">
        <f aca="false">MAX(B458:BM458)</f>
        <v>574.788024902344</v>
      </c>
      <c r="BP458" s="0" t="n">
        <f aca="false">MAX(BM458-Inputs!$B$4,0)</f>
        <v>0</v>
      </c>
      <c r="BQ458" s="0" t="n">
        <f aca="false">MAX(Inputs!$B$4-BM458,0)</f>
        <v>20.6818933747416</v>
      </c>
      <c r="BR458" s="0" t="n">
        <f aca="false">MAX(BN458-Inputs!$B$4,0)</f>
        <v>0</v>
      </c>
      <c r="BS458" s="0" t="n">
        <f aca="false">IF(BO458&gt;=Inputs!$B$9,0,MAX(BM458-Inputs!$B$4,0))</f>
        <v>0</v>
      </c>
    </row>
    <row r="459" customFormat="false" ht="15" hidden="false" customHeight="false" outlineLevel="0" collapsed="false">
      <c r="A459" s="0" t="n">
        <v>455</v>
      </c>
      <c r="B459" s="0" t="n">
        <f aca="false">Inputs!$B$3</f>
        <v>574.788024902344</v>
      </c>
      <c r="C459" s="0" t="n">
        <f aca="false">B459*EXP((Inputs!$B$6-Inputs!$B$7-0.5*Inputs!$B$8^2)*$B$2+Inputs!$B$8*SQRT($B$2)*MC_Shocks!A456)</f>
        <v>578.420230729152</v>
      </c>
      <c r="D459" s="0" t="n">
        <f aca="false">C459*EXP((Inputs!$B$6-Inputs!$B$7-0.5*Inputs!$B$8^2)*$B$2+Inputs!$B$8*SQRT($B$2)*MC_Shocks!B456)</f>
        <v>580.592205937043</v>
      </c>
      <c r="E459" s="0" t="n">
        <f aca="false">D459*EXP((Inputs!$B$6-Inputs!$B$7-0.5*Inputs!$B$8^2)*$B$2+Inputs!$B$8*SQRT($B$2)*MC_Shocks!C456)</f>
        <v>586.056636961706</v>
      </c>
      <c r="F459" s="0" t="n">
        <f aca="false">E459*EXP((Inputs!$B$6-Inputs!$B$7-0.5*Inputs!$B$8^2)*$B$2+Inputs!$B$8*SQRT($B$2)*MC_Shocks!D456)</f>
        <v>594.596147232012</v>
      </c>
      <c r="G459" s="0" t="n">
        <f aca="false">F459*EXP((Inputs!$B$6-Inputs!$B$7-0.5*Inputs!$B$8^2)*$B$2+Inputs!$B$8*SQRT($B$2)*MC_Shocks!E456)</f>
        <v>591.272874065926</v>
      </c>
      <c r="H459" s="0" t="n">
        <f aca="false">G459*EXP((Inputs!$B$6-Inputs!$B$7-0.5*Inputs!$B$8^2)*$B$2+Inputs!$B$8*SQRT($B$2)*MC_Shocks!F456)</f>
        <v>590.283389666031</v>
      </c>
      <c r="I459" s="0" t="n">
        <f aca="false">H459*EXP((Inputs!$B$6-Inputs!$B$7-0.5*Inputs!$B$8^2)*$B$2+Inputs!$B$8*SQRT($B$2)*MC_Shocks!G456)</f>
        <v>590.289957761358</v>
      </c>
      <c r="J459" s="0" t="n">
        <f aca="false">I459*EXP((Inputs!$B$6-Inputs!$B$7-0.5*Inputs!$B$8^2)*$B$2+Inputs!$B$8*SQRT($B$2)*MC_Shocks!H456)</f>
        <v>596.938917017944</v>
      </c>
      <c r="K459" s="0" t="n">
        <f aca="false">J459*EXP((Inputs!$B$6-Inputs!$B$7-0.5*Inputs!$B$8^2)*$B$2+Inputs!$B$8*SQRT($B$2)*MC_Shocks!I456)</f>
        <v>589.27879448558</v>
      </c>
      <c r="L459" s="0" t="n">
        <f aca="false">K459*EXP((Inputs!$B$6-Inputs!$B$7-0.5*Inputs!$B$8^2)*$B$2+Inputs!$B$8*SQRT($B$2)*MC_Shocks!J456)</f>
        <v>591.692363775604</v>
      </c>
      <c r="M459" s="0" t="n">
        <f aca="false">L459*EXP((Inputs!$B$6-Inputs!$B$7-0.5*Inputs!$B$8^2)*$B$2+Inputs!$B$8*SQRT($B$2)*MC_Shocks!K456)</f>
        <v>589.248463429377</v>
      </c>
      <c r="N459" s="0" t="n">
        <f aca="false">M459*EXP((Inputs!$B$6-Inputs!$B$7-0.5*Inputs!$B$8^2)*$B$2+Inputs!$B$8*SQRT($B$2)*MC_Shocks!L456)</f>
        <v>596.143399151956</v>
      </c>
      <c r="O459" s="0" t="n">
        <f aca="false">N459*EXP((Inputs!$B$6-Inputs!$B$7-0.5*Inputs!$B$8^2)*$B$2+Inputs!$B$8*SQRT($B$2)*MC_Shocks!M456)</f>
        <v>597.101429332034</v>
      </c>
      <c r="P459" s="0" t="n">
        <f aca="false">O459*EXP((Inputs!$B$6-Inputs!$B$7-0.5*Inputs!$B$8^2)*$B$2+Inputs!$B$8*SQRT($B$2)*MC_Shocks!N456)</f>
        <v>595.779041664518</v>
      </c>
      <c r="Q459" s="0" t="n">
        <f aca="false">P459*EXP((Inputs!$B$6-Inputs!$B$7-0.5*Inputs!$B$8^2)*$B$2+Inputs!$B$8*SQRT($B$2)*MC_Shocks!O456)</f>
        <v>594.291247965414</v>
      </c>
      <c r="R459" s="0" t="n">
        <f aca="false">Q459*EXP((Inputs!$B$6-Inputs!$B$7-0.5*Inputs!$B$8^2)*$B$2+Inputs!$B$8*SQRT($B$2)*MC_Shocks!P456)</f>
        <v>593.618598159427</v>
      </c>
      <c r="S459" s="0" t="n">
        <f aca="false">R459*EXP((Inputs!$B$6-Inputs!$B$7-0.5*Inputs!$B$8^2)*$B$2+Inputs!$B$8*SQRT($B$2)*MC_Shocks!Q456)</f>
        <v>591.350156044584</v>
      </c>
      <c r="T459" s="0" t="n">
        <f aca="false">S459*EXP((Inputs!$B$6-Inputs!$B$7-0.5*Inputs!$B$8^2)*$B$2+Inputs!$B$8*SQRT($B$2)*MC_Shocks!R456)</f>
        <v>596.733744595341</v>
      </c>
      <c r="U459" s="0" t="n">
        <f aca="false">T459*EXP((Inputs!$B$6-Inputs!$B$7-0.5*Inputs!$B$8^2)*$B$2+Inputs!$B$8*SQRT($B$2)*MC_Shocks!S456)</f>
        <v>595.856343428295</v>
      </c>
      <c r="V459" s="0" t="n">
        <f aca="false">U459*EXP((Inputs!$B$6-Inputs!$B$7-0.5*Inputs!$B$8^2)*$B$2+Inputs!$B$8*SQRT($B$2)*MC_Shocks!T456)</f>
        <v>595.375021925308</v>
      </c>
      <c r="W459" s="0" t="n">
        <f aca="false">V459*EXP((Inputs!$B$6-Inputs!$B$7-0.5*Inputs!$B$8^2)*$B$2+Inputs!$B$8*SQRT($B$2)*MC_Shocks!U456)</f>
        <v>594.33787649638</v>
      </c>
      <c r="X459" s="0" t="n">
        <f aca="false">W459*EXP((Inputs!$B$6-Inputs!$B$7-0.5*Inputs!$B$8^2)*$B$2+Inputs!$B$8*SQRT($B$2)*MC_Shocks!V456)</f>
        <v>594.052909856614</v>
      </c>
      <c r="Y459" s="0" t="n">
        <f aca="false">X459*EXP((Inputs!$B$6-Inputs!$B$7-0.5*Inputs!$B$8^2)*$B$2+Inputs!$B$8*SQRT($B$2)*MC_Shocks!W456)</f>
        <v>600.14006173569</v>
      </c>
      <c r="Z459" s="0" t="n">
        <f aca="false">Y459*EXP((Inputs!$B$6-Inputs!$B$7-0.5*Inputs!$B$8^2)*$B$2+Inputs!$B$8*SQRT($B$2)*MC_Shocks!X456)</f>
        <v>606.504074205511</v>
      </c>
      <c r="AA459" s="0" t="n">
        <f aca="false">Z459*EXP((Inputs!$B$6-Inputs!$B$7-0.5*Inputs!$B$8^2)*$B$2+Inputs!$B$8*SQRT($B$2)*MC_Shocks!Y456)</f>
        <v>617.310091311821</v>
      </c>
      <c r="AB459" s="0" t="n">
        <f aca="false">AA459*EXP((Inputs!$B$6-Inputs!$B$7-0.5*Inputs!$B$8^2)*$B$2+Inputs!$B$8*SQRT($B$2)*MC_Shocks!Z456)</f>
        <v>613.377355796877</v>
      </c>
      <c r="AC459" s="0" t="n">
        <f aca="false">AB459*EXP((Inputs!$B$6-Inputs!$B$7-0.5*Inputs!$B$8^2)*$B$2+Inputs!$B$8*SQRT($B$2)*MC_Shocks!AA456)</f>
        <v>609.420733084519</v>
      </c>
      <c r="AD459" s="0" t="n">
        <f aca="false">AC459*EXP((Inputs!$B$6-Inputs!$B$7-0.5*Inputs!$B$8^2)*$B$2+Inputs!$B$8*SQRT($B$2)*MC_Shocks!AB456)</f>
        <v>605.413299381263</v>
      </c>
      <c r="AE459" s="0" t="n">
        <f aca="false">AD459*EXP((Inputs!$B$6-Inputs!$B$7-0.5*Inputs!$B$8^2)*$B$2+Inputs!$B$8*SQRT($B$2)*MC_Shocks!AC456)</f>
        <v>603.998635716475</v>
      </c>
      <c r="AF459" s="0" t="n">
        <f aca="false">AE459*EXP((Inputs!$B$6-Inputs!$B$7-0.5*Inputs!$B$8^2)*$B$2+Inputs!$B$8*SQRT($B$2)*MC_Shocks!AD456)</f>
        <v>614.364388312427</v>
      </c>
      <c r="AG459" s="0" t="n">
        <f aca="false">AF459*EXP((Inputs!$B$6-Inputs!$B$7-0.5*Inputs!$B$8^2)*$B$2+Inputs!$B$8*SQRT($B$2)*MC_Shocks!AE456)</f>
        <v>619.447158494437</v>
      </c>
      <c r="AH459" s="0" t="n">
        <f aca="false">AG459*EXP((Inputs!$B$6-Inputs!$B$7-0.5*Inputs!$B$8^2)*$B$2+Inputs!$B$8*SQRT($B$2)*MC_Shocks!AF456)</f>
        <v>618.668649241597</v>
      </c>
      <c r="AI459" s="0" t="n">
        <f aca="false">AH459*EXP((Inputs!$B$6-Inputs!$B$7-0.5*Inputs!$B$8^2)*$B$2+Inputs!$B$8*SQRT($B$2)*MC_Shocks!AG456)</f>
        <v>618.062198956199</v>
      </c>
      <c r="AJ459" s="0" t="n">
        <f aca="false">AI459*EXP((Inputs!$B$6-Inputs!$B$7-0.5*Inputs!$B$8^2)*$B$2+Inputs!$B$8*SQRT($B$2)*MC_Shocks!AH456)</f>
        <v>619.213719318886</v>
      </c>
      <c r="AK459" s="0" t="n">
        <f aca="false">AJ459*EXP((Inputs!$B$6-Inputs!$B$7-0.5*Inputs!$B$8^2)*$B$2+Inputs!$B$8*SQRT($B$2)*MC_Shocks!AI456)</f>
        <v>617.462415148075</v>
      </c>
      <c r="AL459" s="0" t="n">
        <f aca="false">AK459*EXP((Inputs!$B$6-Inputs!$B$7-0.5*Inputs!$B$8^2)*$B$2+Inputs!$B$8*SQRT($B$2)*MC_Shocks!AJ456)</f>
        <v>617.46358534753</v>
      </c>
      <c r="AM459" s="0" t="n">
        <f aca="false">AL459*EXP((Inputs!$B$6-Inputs!$B$7-0.5*Inputs!$B$8^2)*$B$2+Inputs!$B$8*SQRT($B$2)*MC_Shocks!AK456)</f>
        <v>616.930487812857</v>
      </c>
      <c r="AN459" s="0" t="n">
        <f aca="false">AM459*EXP((Inputs!$B$6-Inputs!$B$7-0.5*Inputs!$B$8^2)*$B$2+Inputs!$B$8*SQRT($B$2)*MC_Shocks!AL456)</f>
        <v>620.124561841779</v>
      </c>
      <c r="AO459" s="0" t="n">
        <f aca="false">AN459*EXP((Inputs!$B$6-Inputs!$B$7-0.5*Inputs!$B$8^2)*$B$2+Inputs!$B$8*SQRT($B$2)*MC_Shocks!AM456)</f>
        <v>615.370445539247</v>
      </c>
      <c r="AP459" s="0" t="n">
        <f aca="false">AO459*EXP((Inputs!$B$6-Inputs!$B$7-0.5*Inputs!$B$8^2)*$B$2+Inputs!$B$8*SQRT($B$2)*MC_Shocks!AN456)</f>
        <v>617.535192645022</v>
      </c>
      <c r="AQ459" s="0" t="n">
        <f aca="false">AP459*EXP((Inputs!$B$6-Inputs!$B$7-0.5*Inputs!$B$8^2)*$B$2+Inputs!$B$8*SQRT($B$2)*MC_Shocks!AO456)</f>
        <v>624.147284884513</v>
      </c>
      <c r="AR459" s="0" t="n">
        <f aca="false">AQ459*EXP((Inputs!$B$6-Inputs!$B$7-0.5*Inputs!$B$8^2)*$B$2+Inputs!$B$8*SQRT($B$2)*MC_Shocks!AP456)</f>
        <v>628.035696735083</v>
      </c>
      <c r="AS459" s="0" t="n">
        <f aca="false">AR459*EXP((Inputs!$B$6-Inputs!$B$7-0.5*Inputs!$B$8^2)*$B$2+Inputs!$B$8*SQRT($B$2)*MC_Shocks!AQ456)</f>
        <v>629.833628776426</v>
      </c>
      <c r="AT459" s="0" t="n">
        <f aca="false">AS459*EXP((Inputs!$B$6-Inputs!$B$7-0.5*Inputs!$B$8^2)*$B$2+Inputs!$B$8*SQRT($B$2)*MC_Shocks!AR456)</f>
        <v>624.945624769839</v>
      </c>
      <c r="AU459" s="0" t="n">
        <f aca="false">AT459*EXP((Inputs!$B$6-Inputs!$B$7-0.5*Inputs!$B$8^2)*$B$2+Inputs!$B$8*SQRT($B$2)*MC_Shocks!AS456)</f>
        <v>625.214182906791</v>
      </c>
      <c r="AV459" s="0" t="n">
        <f aca="false">AU459*EXP((Inputs!$B$6-Inputs!$B$7-0.5*Inputs!$B$8^2)*$B$2+Inputs!$B$8*SQRT($B$2)*MC_Shocks!AT456)</f>
        <v>626.197187781451</v>
      </c>
      <c r="AW459" s="0" t="n">
        <f aca="false">AV459*EXP((Inputs!$B$6-Inputs!$B$7-0.5*Inputs!$B$8^2)*$B$2+Inputs!$B$8*SQRT($B$2)*MC_Shocks!AU456)</f>
        <v>632.490527305867</v>
      </c>
      <c r="AX459" s="0" t="n">
        <f aca="false">AW459*EXP((Inputs!$B$6-Inputs!$B$7-0.5*Inputs!$B$8^2)*$B$2+Inputs!$B$8*SQRT($B$2)*MC_Shocks!AV456)</f>
        <v>628.620897848863</v>
      </c>
      <c r="AY459" s="0" t="n">
        <f aca="false">AX459*EXP((Inputs!$B$6-Inputs!$B$7-0.5*Inputs!$B$8^2)*$B$2+Inputs!$B$8*SQRT($B$2)*MC_Shocks!AW456)</f>
        <v>631.940097736746</v>
      </c>
      <c r="AZ459" s="0" t="n">
        <f aca="false">AY459*EXP((Inputs!$B$6-Inputs!$B$7-0.5*Inputs!$B$8^2)*$B$2+Inputs!$B$8*SQRT($B$2)*MC_Shocks!AX456)</f>
        <v>632.501411620638</v>
      </c>
      <c r="BA459" s="0" t="n">
        <f aca="false">AZ459*EXP((Inputs!$B$6-Inputs!$B$7-0.5*Inputs!$B$8^2)*$B$2+Inputs!$B$8*SQRT($B$2)*MC_Shocks!AY456)</f>
        <v>625.176834884394</v>
      </c>
      <c r="BB459" s="0" t="n">
        <f aca="false">BA459*EXP((Inputs!$B$6-Inputs!$B$7-0.5*Inputs!$B$8^2)*$B$2+Inputs!$B$8*SQRT($B$2)*MC_Shocks!AZ456)</f>
        <v>622.717443140035</v>
      </c>
      <c r="BC459" s="0" t="n">
        <f aca="false">BB459*EXP((Inputs!$B$6-Inputs!$B$7-0.5*Inputs!$B$8^2)*$B$2+Inputs!$B$8*SQRT($B$2)*MC_Shocks!BA456)</f>
        <v>630.87268625617</v>
      </c>
      <c r="BD459" s="0" t="n">
        <f aca="false">BC459*EXP((Inputs!$B$6-Inputs!$B$7-0.5*Inputs!$B$8^2)*$B$2+Inputs!$B$8*SQRT($B$2)*MC_Shocks!BB456)</f>
        <v>639.851335132193</v>
      </c>
      <c r="BE459" s="0" t="n">
        <f aca="false">BD459*EXP((Inputs!$B$6-Inputs!$B$7-0.5*Inputs!$B$8^2)*$B$2+Inputs!$B$8*SQRT($B$2)*MC_Shocks!BC456)</f>
        <v>640.23824219983</v>
      </c>
      <c r="BF459" s="0" t="n">
        <f aca="false">BE459*EXP((Inputs!$B$6-Inputs!$B$7-0.5*Inputs!$B$8^2)*$B$2+Inputs!$B$8*SQRT($B$2)*MC_Shocks!BD456)</f>
        <v>646.488436806763</v>
      </c>
      <c r="BG459" s="0" t="n">
        <f aca="false">BF459*EXP((Inputs!$B$6-Inputs!$B$7-0.5*Inputs!$B$8^2)*$B$2+Inputs!$B$8*SQRT($B$2)*MC_Shocks!BE456)</f>
        <v>643.231534311176</v>
      </c>
      <c r="BH459" s="0" t="n">
        <f aca="false">BG459*EXP((Inputs!$B$6-Inputs!$B$7-0.5*Inputs!$B$8^2)*$B$2+Inputs!$B$8*SQRT($B$2)*MC_Shocks!BF456)</f>
        <v>643.076570504542</v>
      </c>
      <c r="BI459" s="0" t="n">
        <f aca="false">BH459*EXP((Inputs!$B$6-Inputs!$B$7-0.5*Inputs!$B$8^2)*$B$2+Inputs!$B$8*SQRT($B$2)*MC_Shocks!BG456)</f>
        <v>642.293996380036</v>
      </c>
      <c r="BJ459" s="0" t="n">
        <f aca="false">BI459*EXP((Inputs!$B$6-Inputs!$B$7-0.5*Inputs!$B$8^2)*$B$2+Inputs!$B$8*SQRT($B$2)*MC_Shocks!BH456)</f>
        <v>645.966103442236</v>
      </c>
      <c r="BK459" s="0" t="n">
        <f aca="false">BJ459*EXP((Inputs!$B$6-Inputs!$B$7-0.5*Inputs!$B$8^2)*$B$2+Inputs!$B$8*SQRT($B$2)*MC_Shocks!BI456)</f>
        <v>637.163968661104</v>
      </c>
      <c r="BL459" s="0" t="n">
        <f aca="false">BK459*EXP((Inputs!$B$6-Inputs!$B$7-0.5*Inputs!$B$8^2)*$B$2+Inputs!$B$8*SQRT($B$2)*MC_Shocks!BJ456)</f>
        <v>623.015359555922</v>
      </c>
      <c r="BM459" s="0" t="n">
        <f aca="false">BL459*EXP((Inputs!$B$6-Inputs!$B$7-0.5*Inputs!$B$8^2)*$B$2+Inputs!$B$8*SQRT($B$2)*MC_Shocks!BK456)</f>
        <v>624.452647559094</v>
      </c>
      <c r="BN459" s="0" t="n">
        <f aca="false">AVERAGE(C459:BM459)</f>
        <v>613.056960361453</v>
      </c>
      <c r="BO459" s="0" t="n">
        <f aca="false">MAX(B459:BM459)</f>
        <v>646.488436806763</v>
      </c>
      <c r="BP459" s="0" t="n">
        <f aca="false">MAX(BM459-Inputs!$B$4,0)</f>
        <v>49.4526475590941</v>
      </c>
      <c r="BQ459" s="0" t="n">
        <f aca="false">MAX(Inputs!$B$4-BM459,0)</f>
        <v>0</v>
      </c>
      <c r="BR459" s="0" t="n">
        <f aca="false">MAX(BN459-Inputs!$B$4,0)</f>
        <v>38.0569603614528</v>
      </c>
      <c r="BS459" s="0" t="n">
        <f aca="false">IF(BO459&gt;=Inputs!$B$9,0,MAX(BM459-Inputs!$B$4,0))</f>
        <v>0</v>
      </c>
    </row>
    <row r="460" customFormat="false" ht="15" hidden="false" customHeight="false" outlineLevel="0" collapsed="false">
      <c r="A460" s="0" t="n">
        <v>456</v>
      </c>
      <c r="B460" s="0" t="n">
        <f aca="false">Inputs!$B$3</f>
        <v>574.788024902344</v>
      </c>
      <c r="C460" s="0" t="n">
        <f aca="false">B460*EXP((Inputs!$B$6-Inputs!$B$7-0.5*Inputs!$B$8^2)*$B$2+Inputs!$B$8*SQRT($B$2)*MC_Shocks!A457)</f>
        <v>573.23456824892</v>
      </c>
      <c r="D460" s="0" t="n">
        <f aca="false">C460*EXP((Inputs!$B$6-Inputs!$B$7-0.5*Inputs!$B$8^2)*$B$2+Inputs!$B$8*SQRT($B$2)*MC_Shocks!B457)</f>
        <v>572.845771817087</v>
      </c>
      <c r="E460" s="0" t="n">
        <f aca="false">D460*EXP((Inputs!$B$6-Inputs!$B$7-0.5*Inputs!$B$8^2)*$B$2+Inputs!$B$8*SQRT($B$2)*MC_Shocks!C457)</f>
        <v>574.081248850886</v>
      </c>
      <c r="F460" s="0" t="n">
        <f aca="false">E460*EXP((Inputs!$B$6-Inputs!$B$7-0.5*Inputs!$B$8^2)*$B$2+Inputs!$B$8*SQRT($B$2)*MC_Shocks!D457)</f>
        <v>577.93768133091</v>
      </c>
      <c r="G460" s="0" t="n">
        <f aca="false">F460*EXP((Inputs!$B$6-Inputs!$B$7-0.5*Inputs!$B$8^2)*$B$2+Inputs!$B$8*SQRT($B$2)*MC_Shocks!E457)</f>
        <v>582.988453897687</v>
      </c>
      <c r="H460" s="0" t="n">
        <f aca="false">G460*EXP((Inputs!$B$6-Inputs!$B$7-0.5*Inputs!$B$8^2)*$B$2+Inputs!$B$8*SQRT($B$2)*MC_Shocks!F457)</f>
        <v>588.319611991097</v>
      </c>
      <c r="I460" s="0" t="n">
        <f aca="false">H460*EXP((Inputs!$B$6-Inputs!$B$7-0.5*Inputs!$B$8^2)*$B$2+Inputs!$B$8*SQRT($B$2)*MC_Shocks!G457)</f>
        <v>586.486665689489</v>
      </c>
      <c r="J460" s="0" t="n">
        <f aca="false">I460*EXP((Inputs!$B$6-Inputs!$B$7-0.5*Inputs!$B$8^2)*$B$2+Inputs!$B$8*SQRT($B$2)*MC_Shocks!H457)</f>
        <v>588.9650343817</v>
      </c>
      <c r="K460" s="0" t="n">
        <f aca="false">J460*EXP((Inputs!$B$6-Inputs!$B$7-0.5*Inputs!$B$8^2)*$B$2+Inputs!$B$8*SQRT($B$2)*MC_Shocks!I457)</f>
        <v>601.192174787737</v>
      </c>
      <c r="L460" s="0" t="n">
        <f aca="false">K460*EXP((Inputs!$B$6-Inputs!$B$7-0.5*Inputs!$B$8^2)*$B$2+Inputs!$B$8*SQRT($B$2)*MC_Shocks!J457)</f>
        <v>599.130793048871</v>
      </c>
      <c r="M460" s="0" t="n">
        <f aca="false">L460*EXP((Inputs!$B$6-Inputs!$B$7-0.5*Inputs!$B$8^2)*$B$2+Inputs!$B$8*SQRT($B$2)*MC_Shocks!K457)</f>
        <v>599.369206441913</v>
      </c>
      <c r="N460" s="0" t="n">
        <f aca="false">M460*EXP((Inputs!$B$6-Inputs!$B$7-0.5*Inputs!$B$8^2)*$B$2+Inputs!$B$8*SQRT($B$2)*MC_Shocks!L457)</f>
        <v>593.05610278772</v>
      </c>
      <c r="O460" s="0" t="n">
        <f aca="false">N460*EXP((Inputs!$B$6-Inputs!$B$7-0.5*Inputs!$B$8^2)*$B$2+Inputs!$B$8*SQRT($B$2)*MC_Shocks!M457)</f>
        <v>591.359051588786</v>
      </c>
      <c r="P460" s="0" t="n">
        <f aca="false">O460*EXP((Inputs!$B$6-Inputs!$B$7-0.5*Inputs!$B$8^2)*$B$2+Inputs!$B$8*SQRT($B$2)*MC_Shocks!N457)</f>
        <v>598.393134135982</v>
      </c>
      <c r="Q460" s="0" t="n">
        <f aca="false">P460*EXP((Inputs!$B$6-Inputs!$B$7-0.5*Inputs!$B$8^2)*$B$2+Inputs!$B$8*SQRT($B$2)*MC_Shocks!O457)</f>
        <v>609.129091649237</v>
      </c>
      <c r="R460" s="0" t="n">
        <f aca="false">Q460*EXP((Inputs!$B$6-Inputs!$B$7-0.5*Inputs!$B$8^2)*$B$2+Inputs!$B$8*SQRT($B$2)*MC_Shocks!P457)</f>
        <v>612.673453959399</v>
      </c>
      <c r="S460" s="0" t="n">
        <f aca="false">R460*EXP((Inputs!$B$6-Inputs!$B$7-0.5*Inputs!$B$8^2)*$B$2+Inputs!$B$8*SQRT($B$2)*MC_Shocks!Q457)</f>
        <v>615.77730047158</v>
      </c>
      <c r="T460" s="0" t="n">
        <f aca="false">S460*EXP((Inputs!$B$6-Inputs!$B$7-0.5*Inputs!$B$8^2)*$B$2+Inputs!$B$8*SQRT($B$2)*MC_Shocks!R457)</f>
        <v>611.244874534606</v>
      </c>
      <c r="U460" s="0" t="n">
        <f aca="false">T460*EXP((Inputs!$B$6-Inputs!$B$7-0.5*Inputs!$B$8^2)*$B$2+Inputs!$B$8*SQRT($B$2)*MC_Shocks!S457)</f>
        <v>611.345555146963</v>
      </c>
      <c r="V460" s="0" t="n">
        <f aca="false">U460*EXP((Inputs!$B$6-Inputs!$B$7-0.5*Inputs!$B$8^2)*$B$2+Inputs!$B$8*SQRT($B$2)*MC_Shocks!T457)</f>
        <v>605.929217902188</v>
      </c>
      <c r="W460" s="0" t="n">
        <f aca="false">V460*EXP((Inputs!$B$6-Inputs!$B$7-0.5*Inputs!$B$8^2)*$B$2+Inputs!$B$8*SQRT($B$2)*MC_Shocks!U457)</f>
        <v>612.388787043562</v>
      </c>
      <c r="X460" s="0" t="n">
        <f aca="false">W460*EXP((Inputs!$B$6-Inputs!$B$7-0.5*Inputs!$B$8^2)*$B$2+Inputs!$B$8*SQRT($B$2)*MC_Shocks!V457)</f>
        <v>607.774713793722</v>
      </c>
      <c r="Y460" s="0" t="n">
        <f aca="false">X460*EXP((Inputs!$B$6-Inputs!$B$7-0.5*Inputs!$B$8^2)*$B$2+Inputs!$B$8*SQRT($B$2)*MC_Shocks!W457)</f>
        <v>604.365426451539</v>
      </c>
      <c r="Z460" s="0" t="n">
        <f aca="false">Y460*EXP((Inputs!$B$6-Inputs!$B$7-0.5*Inputs!$B$8^2)*$B$2+Inputs!$B$8*SQRT($B$2)*MC_Shocks!X457)</f>
        <v>614.177470228482</v>
      </c>
      <c r="AA460" s="0" t="n">
        <f aca="false">Z460*EXP((Inputs!$B$6-Inputs!$B$7-0.5*Inputs!$B$8^2)*$B$2+Inputs!$B$8*SQRT($B$2)*MC_Shocks!Y457)</f>
        <v>607.824371657327</v>
      </c>
      <c r="AB460" s="0" t="n">
        <f aca="false">AA460*EXP((Inputs!$B$6-Inputs!$B$7-0.5*Inputs!$B$8^2)*$B$2+Inputs!$B$8*SQRT($B$2)*MC_Shocks!Z457)</f>
        <v>607.431191013944</v>
      </c>
      <c r="AC460" s="0" t="n">
        <f aca="false">AB460*EXP((Inputs!$B$6-Inputs!$B$7-0.5*Inputs!$B$8^2)*$B$2+Inputs!$B$8*SQRT($B$2)*MC_Shocks!AA457)</f>
        <v>605.60209224234</v>
      </c>
      <c r="AD460" s="0" t="n">
        <f aca="false">AC460*EXP((Inputs!$B$6-Inputs!$B$7-0.5*Inputs!$B$8^2)*$B$2+Inputs!$B$8*SQRT($B$2)*MC_Shocks!AB457)</f>
        <v>609.829049866847</v>
      </c>
      <c r="AE460" s="0" t="n">
        <f aca="false">AD460*EXP((Inputs!$B$6-Inputs!$B$7-0.5*Inputs!$B$8^2)*$B$2+Inputs!$B$8*SQRT($B$2)*MC_Shocks!AC457)</f>
        <v>603.747772000905</v>
      </c>
      <c r="AF460" s="0" t="n">
        <f aca="false">AE460*EXP((Inputs!$B$6-Inputs!$B$7-0.5*Inputs!$B$8^2)*$B$2+Inputs!$B$8*SQRT($B$2)*MC_Shocks!AD457)</f>
        <v>609.511710889424</v>
      </c>
      <c r="AG460" s="0" t="n">
        <f aca="false">AF460*EXP((Inputs!$B$6-Inputs!$B$7-0.5*Inputs!$B$8^2)*$B$2+Inputs!$B$8*SQRT($B$2)*MC_Shocks!AE457)</f>
        <v>605.558720527572</v>
      </c>
      <c r="AH460" s="0" t="n">
        <f aca="false">AG460*EXP((Inputs!$B$6-Inputs!$B$7-0.5*Inputs!$B$8^2)*$B$2+Inputs!$B$8*SQRT($B$2)*MC_Shocks!AF457)</f>
        <v>601.68618228009</v>
      </c>
      <c r="AI460" s="0" t="n">
        <f aca="false">AH460*EXP((Inputs!$B$6-Inputs!$B$7-0.5*Inputs!$B$8^2)*$B$2+Inputs!$B$8*SQRT($B$2)*MC_Shocks!AG457)</f>
        <v>606.411244627819</v>
      </c>
      <c r="AJ460" s="0" t="n">
        <f aca="false">AI460*EXP((Inputs!$B$6-Inputs!$B$7-0.5*Inputs!$B$8^2)*$B$2+Inputs!$B$8*SQRT($B$2)*MC_Shocks!AH457)</f>
        <v>597.000935115359</v>
      </c>
      <c r="AK460" s="0" t="n">
        <f aca="false">AJ460*EXP((Inputs!$B$6-Inputs!$B$7-0.5*Inputs!$B$8^2)*$B$2+Inputs!$B$8*SQRT($B$2)*MC_Shocks!AI457)</f>
        <v>595.961639098394</v>
      </c>
      <c r="AL460" s="0" t="n">
        <f aca="false">AK460*EXP((Inputs!$B$6-Inputs!$B$7-0.5*Inputs!$B$8^2)*$B$2+Inputs!$B$8*SQRT($B$2)*MC_Shocks!AJ457)</f>
        <v>592.934136313476</v>
      </c>
      <c r="AM460" s="0" t="n">
        <f aca="false">AL460*EXP((Inputs!$B$6-Inputs!$B$7-0.5*Inputs!$B$8^2)*$B$2+Inputs!$B$8*SQRT($B$2)*MC_Shocks!AK457)</f>
        <v>600.217591285548</v>
      </c>
      <c r="AN460" s="0" t="n">
        <f aca="false">AM460*EXP((Inputs!$B$6-Inputs!$B$7-0.5*Inputs!$B$8^2)*$B$2+Inputs!$B$8*SQRT($B$2)*MC_Shocks!AL457)</f>
        <v>590.273919707398</v>
      </c>
      <c r="AO460" s="0" t="n">
        <f aca="false">AN460*EXP((Inputs!$B$6-Inputs!$B$7-0.5*Inputs!$B$8^2)*$B$2+Inputs!$B$8*SQRT($B$2)*MC_Shocks!AM457)</f>
        <v>596.092221998315</v>
      </c>
      <c r="AP460" s="0" t="n">
        <f aca="false">AO460*EXP((Inputs!$B$6-Inputs!$B$7-0.5*Inputs!$B$8^2)*$B$2+Inputs!$B$8*SQRT($B$2)*MC_Shocks!AN457)</f>
        <v>591.32118713137</v>
      </c>
      <c r="AQ460" s="0" t="n">
        <f aca="false">AP460*EXP((Inputs!$B$6-Inputs!$B$7-0.5*Inputs!$B$8^2)*$B$2+Inputs!$B$8*SQRT($B$2)*MC_Shocks!AO457)</f>
        <v>596.062273035201</v>
      </c>
      <c r="AR460" s="0" t="n">
        <f aca="false">AQ460*EXP((Inputs!$B$6-Inputs!$B$7-0.5*Inputs!$B$8^2)*$B$2+Inputs!$B$8*SQRT($B$2)*MC_Shocks!AP457)</f>
        <v>599.052888156506</v>
      </c>
      <c r="AS460" s="0" t="n">
        <f aca="false">AR460*EXP((Inputs!$B$6-Inputs!$B$7-0.5*Inputs!$B$8^2)*$B$2+Inputs!$B$8*SQRT($B$2)*MC_Shocks!AQ457)</f>
        <v>595.372381453106</v>
      </c>
      <c r="AT460" s="0" t="n">
        <f aca="false">AS460*EXP((Inputs!$B$6-Inputs!$B$7-0.5*Inputs!$B$8^2)*$B$2+Inputs!$B$8*SQRT($B$2)*MC_Shocks!AR457)</f>
        <v>590.594615988928</v>
      </c>
      <c r="AU460" s="0" t="n">
        <f aca="false">AT460*EXP((Inputs!$B$6-Inputs!$B$7-0.5*Inputs!$B$8^2)*$B$2+Inputs!$B$8*SQRT($B$2)*MC_Shocks!AS457)</f>
        <v>596.63720339126</v>
      </c>
      <c r="AV460" s="0" t="n">
        <f aca="false">AU460*EXP((Inputs!$B$6-Inputs!$B$7-0.5*Inputs!$B$8^2)*$B$2+Inputs!$B$8*SQRT($B$2)*MC_Shocks!AT457)</f>
        <v>591.553947428945</v>
      </c>
      <c r="AW460" s="0" t="n">
        <f aca="false">AV460*EXP((Inputs!$B$6-Inputs!$B$7-0.5*Inputs!$B$8^2)*$B$2+Inputs!$B$8*SQRT($B$2)*MC_Shocks!AU457)</f>
        <v>586.725701539801</v>
      </c>
      <c r="AX460" s="0" t="n">
        <f aca="false">AW460*EXP((Inputs!$B$6-Inputs!$B$7-0.5*Inputs!$B$8^2)*$B$2+Inputs!$B$8*SQRT($B$2)*MC_Shocks!AV457)</f>
        <v>591.163422288327</v>
      </c>
      <c r="AY460" s="0" t="n">
        <f aca="false">AX460*EXP((Inputs!$B$6-Inputs!$B$7-0.5*Inputs!$B$8^2)*$B$2+Inputs!$B$8*SQRT($B$2)*MC_Shocks!AW457)</f>
        <v>583.768684494259</v>
      </c>
      <c r="AZ460" s="0" t="n">
        <f aca="false">AY460*EXP((Inputs!$B$6-Inputs!$B$7-0.5*Inputs!$B$8^2)*$B$2+Inputs!$B$8*SQRT($B$2)*MC_Shocks!AX457)</f>
        <v>590.610258395075</v>
      </c>
      <c r="BA460" s="0" t="n">
        <f aca="false">AZ460*EXP((Inputs!$B$6-Inputs!$B$7-0.5*Inputs!$B$8^2)*$B$2+Inputs!$B$8*SQRT($B$2)*MC_Shocks!AY457)</f>
        <v>593.600754459709</v>
      </c>
      <c r="BB460" s="0" t="n">
        <f aca="false">BA460*EXP((Inputs!$B$6-Inputs!$B$7-0.5*Inputs!$B$8^2)*$B$2+Inputs!$B$8*SQRT($B$2)*MC_Shocks!AZ457)</f>
        <v>591.405188974152</v>
      </c>
      <c r="BC460" s="0" t="n">
        <f aca="false">BB460*EXP((Inputs!$B$6-Inputs!$B$7-0.5*Inputs!$B$8^2)*$B$2+Inputs!$B$8*SQRT($B$2)*MC_Shocks!BA457)</f>
        <v>595.479532054</v>
      </c>
      <c r="BD460" s="0" t="n">
        <f aca="false">BC460*EXP((Inputs!$B$6-Inputs!$B$7-0.5*Inputs!$B$8^2)*$B$2+Inputs!$B$8*SQRT($B$2)*MC_Shocks!BB457)</f>
        <v>594.290631534053</v>
      </c>
      <c r="BE460" s="0" t="n">
        <f aca="false">BD460*EXP((Inputs!$B$6-Inputs!$B$7-0.5*Inputs!$B$8^2)*$B$2+Inputs!$B$8*SQRT($B$2)*MC_Shocks!BC457)</f>
        <v>593.211121837353</v>
      </c>
      <c r="BF460" s="0" t="n">
        <f aca="false">BE460*EXP((Inputs!$B$6-Inputs!$B$7-0.5*Inputs!$B$8^2)*$B$2+Inputs!$B$8*SQRT($B$2)*MC_Shocks!BD457)</f>
        <v>594.148174081578</v>
      </c>
      <c r="BG460" s="0" t="n">
        <f aca="false">BF460*EXP((Inputs!$B$6-Inputs!$B$7-0.5*Inputs!$B$8^2)*$B$2+Inputs!$B$8*SQRT($B$2)*MC_Shocks!BE457)</f>
        <v>590.293379259838</v>
      </c>
      <c r="BH460" s="0" t="n">
        <f aca="false">BG460*EXP((Inputs!$B$6-Inputs!$B$7-0.5*Inputs!$B$8^2)*$B$2+Inputs!$B$8*SQRT($B$2)*MC_Shocks!BF457)</f>
        <v>591.419495141286</v>
      </c>
      <c r="BI460" s="0" t="n">
        <f aca="false">BH460*EXP((Inputs!$B$6-Inputs!$B$7-0.5*Inputs!$B$8^2)*$B$2+Inputs!$B$8*SQRT($B$2)*MC_Shocks!BG457)</f>
        <v>590.38985667978</v>
      </c>
      <c r="BJ460" s="0" t="n">
        <f aca="false">BI460*EXP((Inputs!$B$6-Inputs!$B$7-0.5*Inputs!$B$8^2)*$B$2+Inputs!$B$8*SQRT($B$2)*MC_Shocks!BH457)</f>
        <v>585.09984259054</v>
      </c>
      <c r="BK460" s="0" t="n">
        <f aca="false">BJ460*EXP((Inputs!$B$6-Inputs!$B$7-0.5*Inputs!$B$8^2)*$B$2+Inputs!$B$8*SQRT($B$2)*MC_Shocks!BI457)</f>
        <v>581.496148545717</v>
      </c>
      <c r="BL460" s="0" t="n">
        <f aca="false">BK460*EXP((Inputs!$B$6-Inputs!$B$7-0.5*Inputs!$B$8^2)*$B$2+Inputs!$B$8*SQRT($B$2)*MC_Shocks!BJ457)</f>
        <v>577.936055451161</v>
      </c>
      <c r="BM460" s="0" t="n">
        <f aca="false">BL460*EXP((Inputs!$B$6-Inputs!$B$7-0.5*Inputs!$B$8^2)*$B$2+Inputs!$B$8*SQRT($B$2)*MC_Shocks!BK457)</f>
        <v>583.283856081044</v>
      </c>
      <c r="BN460" s="0" t="n">
        <f aca="false">AVERAGE(C460:BM460)</f>
        <v>595.82801220314</v>
      </c>
      <c r="BO460" s="0" t="n">
        <f aca="false">MAX(B460:BM460)</f>
        <v>615.77730047158</v>
      </c>
      <c r="BP460" s="0" t="n">
        <f aca="false">MAX(BM460-Inputs!$B$4,0)</f>
        <v>8.28385608104395</v>
      </c>
      <c r="BQ460" s="0" t="n">
        <f aca="false">MAX(Inputs!$B$4-BM460,0)</f>
        <v>0</v>
      </c>
      <c r="BR460" s="0" t="n">
        <f aca="false">MAX(BN460-Inputs!$B$4,0)</f>
        <v>20.8280122031398</v>
      </c>
      <c r="BS460" s="0" t="n">
        <f aca="false">IF(BO460&gt;=Inputs!$B$9,0,MAX(BM460-Inputs!$B$4,0))</f>
        <v>0</v>
      </c>
    </row>
    <row r="461" customFormat="false" ht="15" hidden="false" customHeight="false" outlineLevel="0" collapsed="false">
      <c r="A461" s="0" t="n">
        <v>457</v>
      </c>
      <c r="B461" s="0" t="n">
        <f aca="false">Inputs!$B$3</f>
        <v>574.788024902344</v>
      </c>
      <c r="C461" s="0" t="n">
        <f aca="false">B461*EXP((Inputs!$B$6-Inputs!$B$7-0.5*Inputs!$B$8^2)*$B$2+Inputs!$B$8*SQRT($B$2)*MC_Shocks!A458)</f>
        <v>572.454060863678</v>
      </c>
      <c r="D461" s="0" t="n">
        <f aca="false">C461*EXP((Inputs!$B$6-Inputs!$B$7-0.5*Inputs!$B$8^2)*$B$2+Inputs!$B$8*SQRT($B$2)*MC_Shocks!B458)</f>
        <v>576.511860925332</v>
      </c>
      <c r="E461" s="0" t="n">
        <f aca="false">D461*EXP((Inputs!$B$6-Inputs!$B$7-0.5*Inputs!$B$8^2)*$B$2+Inputs!$B$8*SQRT($B$2)*MC_Shocks!C458)</f>
        <v>582.457170835053</v>
      </c>
      <c r="F461" s="0" t="n">
        <f aca="false">E461*EXP((Inputs!$B$6-Inputs!$B$7-0.5*Inputs!$B$8^2)*$B$2+Inputs!$B$8*SQRT($B$2)*MC_Shocks!D458)</f>
        <v>582.843567860485</v>
      </c>
      <c r="G461" s="0" t="n">
        <f aca="false">F461*EXP((Inputs!$B$6-Inputs!$B$7-0.5*Inputs!$B$8^2)*$B$2+Inputs!$B$8*SQRT($B$2)*MC_Shocks!E458)</f>
        <v>587.09514512164</v>
      </c>
      <c r="H461" s="0" t="n">
        <f aca="false">G461*EXP((Inputs!$B$6-Inputs!$B$7-0.5*Inputs!$B$8^2)*$B$2+Inputs!$B$8*SQRT($B$2)*MC_Shocks!F458)</f>
        <v>583.479478816317</v>
      </c>
      <c r="I461" s="0" t="n">
        <f aca="false">H461*EXP((Inputs!$B$6-Inputs!$B$7-0.5*Inputs!$B$8^2)*$B$2+Inputs!$B$8*SQRT($B$2)*MC_Shocks!G458)</f>
        <v>579.776063563195</v>
      </c>
      <c r="J461" s="0" t="n">
        <f aca="false">I461*EXP((Inputs!$B$6-Inputs!$B$7-0.5*Inputs!$B$8^2)*$B$2+Inputs!$B$8*SQRT($B$2)*MC_Shocks!H458)</f>
        <v>588.648787127692</v>
      </c>
      <c r="K461" s="0" t="n">
        <f aca="false">J461*EXP((Inputs!$B$6-Inputs!$B$7-0.5*Inputs!$B$8^2)*$B$2+Inputs!$B$8*SQRT($B$2)*MC_Shocks!I458)</f>
        <v>592.585364972634</v>
      </c>
      <c r="L461" s="0" t="n">
        <f aca="false">K461*EXP((Inputs!$B$6-Inputs!$B$7-0.5*Inputs!$B$8^2)*$B$2+Inputs!$B$8*SQRT($B$2)*MC_Shocks!J458)</f>
        <v>599.544198262968</v>
      </c>
      <c r="M461" s="0" t="n">
        <f aca="false">L461*EXP((Inputs!$B$6-Inputs!$B$7-0.5*Inputs!$B$8^2)*$B$2+Inputs!$B$8*SQRT($B$2)*MC_Shocks!K458)</f>
        <v>601.805344296026</v>
      </c>
      <c r="N461" s="0" t="n">
        <f aca="false">M461*EXP((Inputs!$B$6-Inputs!$B$7-0.5*Inputs!$B$8^2)*$B$2+Inputs!$B$8*SQRT($B$2)*MC_Shocks!L458)</f>
        <v>599.692774490788</v>
      </c>
      <c r="O461" s="0" t="n">
        <f aca="false">N461*EXP((Inputs!$B$6-Inputs!$B$7-0.5*Inputs!$B$8^2)*$B$2+Inputs!$B$8*SQRT($B$2)*MC_Shocks!M458)</f>
        <v>600.903208794869</v>
      </c>
      <c r="P461" s="0" t="n">
        <f aca="false">O461*EXP((Inputs!$B$6-Inputs!$B$7-0.5*Inputs!$B$8^2)*$B$2+Inputs!$B$8*SQRT($B$2)*MC_Shocks!N458)</f>
        <v>603.778093805571</v>
      </c>
      <c r="Q461" s="0" t="n">
        <f aca="false">P461*EXP((Inputs!$B$6-Inputs!$B$7-0.5*Inputs!$B$8^2)*$B$2+Inputs!$B$8*SQRT($B$2)*MC_Shocks!O458)</f>
        <v>597.638953022083</v>
      </c>
      <c r="R461" s="0" t="n">
        <f aca="false">Q461*EXP((Inputs!$B$6-Inputs!$B$7-0.5*Inputs!$B$8^2)*$B$2+Inputs!$B$8*SQRT($B$2)*MC_Shocks!P458)</f>
        <v>608.724317052741</v>
      </c>
      <c r="S461" s="0" t="n">
        <f aca="false">R461*EXP((Inputs!$B$6-Inputs!$B$7-0.5*Inputs!$B$8^2)*$B$2+Inputs!$B$8*SQRT($B$2)*MC_Shocks!Q458)</f>
        <v>602.837548589242</v>
      </c>
      <c r="T461" s="0" t="n">
        <f aca="false">S461*EXP((Inputs!$B$6-Inputs!$B$7-0.5*Inputs!$B$8^2)*$B$2+Inputs!$B$8*SQRT($B$2)*MC_Shocks!R458)</f>
        <v>605.503231938213</v>
      </c>
      <c r="U461" s="0" t="n">
        <f aca="false">T461*EXP((Inputs!$B$6-Inputs!$B$7-0.5*Inputs!$B$8^2)*$B$2+Inputs!$B$8*SQRT($B$2)*MC_Shocks!S458)</f>
        <v>605.935693474334</v>
      </c>
      <c r="V461" s="0" t="n">
        <f aca="false">U461*EXP((Inputs!$B$6-Inputs!$B$7-0.5*Inputs!$B$8^2)*$B$2+Inputs!$B$8*SQRT($B$2)*MC_Shocks!T458)</f>
        <v>608.533366265128</v>
      </c>
      <c r="W461" s="0" t="n">
        <f aca="false">V461*EXP((Inputs!$B$6-Inputs!$B$7-0.5*Inputs!$B$8^2)*$B$2+Inputs!$B$8*SQRT($B$2)*MC_Shocks!U458)</f>
        <v>601.187220580171</v>
      </c>
      <c r="X461" s="0" t="n">
        <f aca="false">W461*EXP((Inputs!$B$6-Inputs!$B$7-0.5*Inputs!$B$8^2)*$B$2+Inputs!$B$8*SQRT($B$2)*MC_Shocks!V458)</f>
        <v>607.144023082413</v>
      </c>
      <c r="Y461" s="0" t="n">
        <f aca="false">X461*EXP((Inputs!$B$6-Inputs!$B$7-0.5*Inputs!$B$8^2)*$B$2+Inputs!$B$8*SQRT($B$2)*MC_Shocks!W458)</f>
        <v>607.144765955618</v>
      </c>
      <c r="Z461" s="0" t="n">
        <f aca="false">Y461*EXP((Inputs!$B$6-Inputs!$B$7-0.5*Inputs!$B$8^2)*$B$2+Inputs!$B$8*SQRT($B$2)*MC_Shocks!X458)</f>
        <v>604.666722446493</v>
      </c>
      <c r="AA461" s="0" t="n">
        <f aca="false">Z461*EXP((Inputs!$B$6-Inputs!$B$7-0.5*Inputs!$B$8^2)*$B$2+Inputs!$B$8*SQRT($B$2)*MC_Shocks!Y458)</f>
        <v>612.50174051355</v>
      </c>
      <c r="AB461" s="0" t="n">
        <f aca="false">AA461*EXP((Inputs!$B$6-Inputs!$B$7-0.5*Inputs!$B$8^2)*$B$2+Inputs!$B$8*SQRT($B$2)*MC_Shocks!Z458)</f>
        <v>617.046032491652</v>
      </c>
      <c r="AC461" s="0" t="n">
        <f aca="false">AB461*EXP((Inputs!$B$6-Inputs!$B$7-0.5*Inputs!$B$8^2)*$B$2+Inputs!$B$8*SQRT($B$2)*MC_Shocks!AA458)</f>
        <v>617.830068955114</v>
      </c>
      <c r="AD461" s="0" t="n">
        <f aca="false">AC461*EXP((Inputs!$B$6-Inputs!$B$7-0.5*Inputs!$B$8^2)*$B$2+Inputs!$B$8*SQRT($B$2)*MC_Shocks!AB458)</f>
        <v>622.249823224964</v>
      </c>
      <c r="AE461" s="0" t="n">
        <f aca="false">AD461*EXP((Inputs!$B$6-Inputs!$B$7-0.5*Inputs!$B$8^2)*$B$2+Inputs!$B$8*SQRT($B$2)*MC_Shocks!AC458)</f>
        <v>626.347947003914</v>
      </c>
      <c r="AF461" s="0" t="n">
        <f aca="false">AE461*EXP((Inputs!$B$6-Inputs!$B$7-0.5*Inputs!$B$8^2)*$B$2+Inputs!$B$8*SQRT($B$2)*MC_Shocks!AD458)</f>
        <v>628.148006061127</v>
      </c>
      <c r="AG461" s="0" t="n">
        <f aca="false">AF461*EXP((Inputs!$B$6-Inputs!$B$7-0.5*Inputs!$B$8^2)*$B$2+Inputs!$B$8*SQRT($B$2)*MC_Shocks!AE458)</f>
        <v>624.978370226267</v>
      </c>
      <c r="AH461" s="0" t="n">
        <f aca="false">AG461*EXP((Inputs!$B$6-Inputs!$B$7-0.5*Inputs!$B$8^2)*$B$2+Inputs!$B$8*SQRT($B$2)*MC_Shocks!AF458)</f>
        <v>626.738968625502</v>
      </c>
      <c r="AI461" s="0" t="n">
        <f aca="false">AH461*EXP((Inputs!$B$6-Inputs!$B$7-0.5*Inputs!$B$8^2)*$B$2+Inputs!$B$8*SQRT($B$2)*MC_Shocks!AG458)</f>
        <v>621.458634218764</v>
      </c>
      <c r="AJ461" s="0" t="n">
        <f aca="false">AI461*EXP((Inputs!$B$6-Inputs!$B$7-0.5*Inputs!$B$8^2)*$B$2+Inputs!$B$8*SQRT($B$2)*MC_Shocks!AH458)</f>
        <v>626.456195209967</v>
      </c>
      <c r="AK461" s="0" t="n">
        <f aca="false">AJ461*EXP((Inputs!$B$6-Inputs!$B$7-0.5*Inputs!$B$8^2)*$B$2+Inputs!$B$8*SQRT($B$2)*MC_Shocks!AI458)</f>
        <v>632.76849603967</v>
      </c>
      <c r="AL461" s="0" t="n">
        <f aca="false">AK461*EXP((Inputs!$B$6-Inputs!$B$7-0.5*Inputs!$B$8^2)*$B$2+Inputs!$B$8*SQRT($B$2)*MC_Shocks!AJ458)</f>
        <v>623.231061320302</v>
      </c>
      <c r="AM461" s="0" t="n">
        <f aca="false">AL461*EXP((Inputs!$B$6-Inputs!$B$7-0.5*Inputs!$B$8^2)*$B$2+Inputs!$B$8*SQRT($B$2)*MC_Shocks!AK458)</f>
        <v>626.551653611353</v>
      </c>
      <c r="AN461" s="0" t="n">
        <f aca="false">AM461*EXP((Inputs!$B$6-Inputs!$B$7-0.5*Inputs!$B$8^2)*$B$2+Inputs!$B$8*SQRT($B$2)*MC_Shocks!AL458)</f>
        <v>633.161143197127</v>
      </c>
      <c r="AO461" s="0" t="n">
        <f aca="false">AN461*EXP((Inputs!$B$6-Inputs!$B$7-0.5*Inputs!$B$8^2)*$B$2+Inputs!$B$8*SQRT($B$2)*MC_Shocks!AM458)</f>
        <v>642.032505495322</v>
      </c>
      <c r="AP461" s="0" t="n">
        <f aca="false">AO461*EXP((Inputs!$B$6-Inputs!$B$7-0.5*Inputs!$B$8^2)*$B$2+Inputs!$B$8*SQRT($B$2)*MC_Shocks!AN458)</f>
        <v>636.640102695433</v>
      </c>
      <c r="AQ461" s="0" t="n">
        <f aca="false">AP461*EXP((Inputs!$B$6-Inputs!$B$7-0.5*Inputs!$B$8^2)*$B$2+Inputs!$B$8*SQRT($B$2)*MC_Shocks!AO458)</f>
        <v>638.426395171154</v>
      </c>
      <c r="AR461" s="0" t="n">
        <f aca="false">AQ461*EXP((Inputs!$B$6-Inputs!$B$7-0.5*Inputs!$B$8^2)*$B$2+Inputs!$B$8*SQRT($B$2)*MC_Shocks!AP458)</f>
        <v>639.772975885515</v>
      </c>
      <c r="AS461" s="0" t="n">
        <f aca="false">AR461*EXP((Inputs!$B$6-Inputs!$B$7-0.5*Inputs!$B$8^2)*$B$2+Inputs!$B$8*SQRT($B$2)*MC_Shocks!AQ458)</f>
        <v>640.641909263883</v>
      </c>
      <c r="AT461" s="0" t="n">
        <f aca="false">AS461*EXP((Inputs!$B$6-Inputs!$B$7-0.5*Inputs!$B$8^2)*$B$2+Inputs!$B$8*SQRT($B$2)*MC_Shocks!AR458)</f>
        <v>635.574521594911</v>
      </c>
      <c r="AU461" s="0" t="n">
        <f aca="false">AT461*EXP((Inputs!$B$6-Inputs!$B$7-0.5*Inputs!$B$8^2)*$B$2+Inputs!$B$8*SQRT($B$2)*MC_Shocks!AS458)</f>
        <v>636.540394303004</v>
      </c>
      <c r="AV461" s="0" t="n">
        <f aca="false">AU461*EXP((Inputs!$B$6-Inputs!$B$7-0.5*Inputs!$B$8^2)*$B$2+Inputs!$B$8*SQRT($B$2)*MC_Shocks!AT458)</f>
        <v>624.872056822935</v>
      </c>
      <c r="AW461" s="0" t="n">
        <f aca="false">AV461*EXP((Inputs!$B$6-Inputs!$B$7-0.5*Inputs!$B$8^2)*$B$2+Inputs!$B$8*SQRT($B$2)*MC_Shocks!AU458)</f>
        <v>624.268228889588</v>
      </c>
      <c r="AX461" s="0" t="n">
        <f aca="false">AW461*EXP((Inputs!$B$6-Inputs!$B$7-0.5*Inputs!$B$8^2)*$B$2+Inputs!$B$8*SQRT($B$2)*MC_Shocks!AV458)</f>
        <v>619.090435017598</v>
      </c>
      <c r="AY461" s="0" t="n">
        <f aca="false">AX461*EXP((Inputs!$B$6-Inputs!$B$7-0.5*Inputs!$B$8^2)*$B$2+Inputs!$B$8*SQRT($B$2)*MC_Shocks!AW458)</f>
        <v>615.206357349078</v>
      </c>
      <c r="AZ461" s="0" t="n">
        <f aca="false">AY461*EXP((Inputs!$B$6-Inputs!$B$7-0.5*Inputs!$B$8^2)*$B$2+Inputs!$B$8*SQRT($B$2)*MC_Shocks!AX458)</f>
        <v>615.44231139084</v>
      </c>
      <c r="BA461" s="0" t="n">
        <f aca="false">AZ461*EXP((Inputs!$B$6-Inputs!$B$7-0.5*Inputs!$B$8^2)*$B$2+Inputs!$B$8*SQRT($B$2)*MC_Shocks!AY458)</f>
        <v>618.373077421176</v>
      </c>
      <c r="BB461" s="0" t="n">
        <f aca="false">BA461*EXP((Inputs!$B$6-Inputs!$B$7-0.5*Inputs!$B$8^2)*$B$2+Inputs!$B$8*SQRT($B$2)*MC_Shocks!AZ458)</f>
        <v>616.804939992531</v>
      </c>
      <c r="BC461" s="0" t="n">
        <f aca="false">BB461*EXP((Inputs!$B$6-Inputs!$B$7-0.5*Inputs!$B$8^2)*$B$2+Inputs!$B$8*SQRT($B$2)*MC_Shocks!BA458)</f>
        <v>614.371974067627</v>
      </c>
      <c r="BD461" s="0" t="n">
        <f aca="false">BC461*EXP((Inputs!$B$6-Inputs!$B$7-0.5*Inputs!$B$8^2)*$B$2+Inputs!$B$8*SQRT($B$2)*MC_Shocks!BB458)</f>
        <v>617.227204105286</v>
      </c>
      <c r="BE461" s="0" t="n">
        <f aca="false">BD461*EXP((Inputs!$B$6-Inputs!$B$7-0.5*Inputs!$B$8^2)*$B$2+Inputs!$B$8*SQRT($B$2)*MC_Shocks!BC458)</f>
        <v>616.471420672395</v>
      </c>
      <c r="BF461" s="0" t="n">
        <f aca="false">BE461*EXP((Inputs!$B$6-Inputs!$B$7-0.5*Inputs!$B$8^2)*$B$2+Inputs!$B$8*SQRT($B$2)*MC_Shocks!BD458)</f>
        <v>610.512962550334</v>
      </c>
      <c r="BG461" s="0" t="n">
        <f aca="false">BF461*EXP((Inputs!$B$6-Inputs!$B$7-0.5*Inputs!$B$8^2)*$B$2+Inputs!$B$8*SQRT($B$2)*MC_Shocks!BE458)</f>
        <v>600.626357022744</v>
      </c>
      <c r="BH461" s="0" t="n">
        <f aca="false">BG461*EXP((Inputs!$B$6-Inputs!$B$7-0.5*Inputs!$B$8^2)*$B$2+Inputs!$B$8*SQRT($B$2)*MC_Shocks!BF458)</f>
        <v>596.625544707628</v>
      </c>
      <c r="BI461" s="0" t="n">
        <f aca="false">BH461*EXP((Inputs!$B$6-Inputs!$B$7-0.5*Inputs!$B$8^2)*$B$2+Inputs!$B$8*SQRT($B$2)*MC_Shocks!BG458)</f>
        <v>587.929366753365</v>
      </c>
      <c r="BJ461" s="0" t="n">
        <f aca="false">BI461*EXP((Inputs!$B$6-Inputs!$B$7-0.5*Inputs!$B$8^2)*$B$2+Inputs!$B$8*SQRT($B$2)*MC_Shocks!BH458)</f>
        <v>590.927859546125</v>
      </c>
      <c r="BK461" s="0" t="n">
        <f aca="false">BJ461*EXP((Inputs!$B$6-Inputs!$B$7-0.5*Inputs!$B$8^2)*$B$2+Inputs!$B$8*SQRT($B$2)*MC_Shocks!BI458)</f>
        <v>587.702147734855</v>
      </c>
      <c r="BL461" s="0" t="n">
        <f aca="false">BK461*EXP((Inputs!$B$6-Inputs!$B$7-0.5*Inputs!$B$8^2)*$B$2+Inputs!$B$8*SQRT($B$2)*MC_Shocks!BJ458)</f>
        <v>581.549546381661</v>
      </c>
      <c r="BM461" s="0" t="n">
        <f aca="false">BL461*EXP((Inputs!$B$6-Inputs!$B$7-0.5*Inputs!$B$8^2)*$B$2+Inputs!$B$8*SQRT($B$2)*MC_Shocks!BK458)</f>
        <v>585.754686284124</v>
      </c>
      <c r="BN461" s="0" t="n">
        <f aca="false">AVERAGE(C461:BM461)</f>
        <v>610.059434666049</v>
      </c>
      <c r="BO461" s="0" t="n">
        <f aca="false">MAX(B461:BM461)</f>
        <v>642.032505495322</v>
      </c>
      <c r="BP461" s="0" t="n">
        <f aca="false">MAX(BM461-Inputs!$B$4,0)</f>
        <v>10.7546862841243</v>
      </c>
      <c r="BQ461" s="0" t="n">
        <f aca="false">MAX(Inputs!$B$4-BM461,0)</f>
        <v>0</v>
      </c>
      <c r="BR461" s="0" t="n">
        <f aca="false">MAX(BN461-Inputs!$B$4,0)</f>
        <v>35.0594346660487</v>
      </c>
      <c r="BS461" s="0" t="n">
        <f aca="false">IF(BO461&gt;=Inputs!$B$9,0,MAX(BM461-Inputs!$B$4,0))</f>
        <v>0</v>
      </c>
    </row>
    <row r="462" customFormat="false" ht="15" hidden="false" customHeight="false" outlineLevel="0" collapsed="false">
      <c r="A462" s="0" t="n">
        <v>458</v>
      </c>
      <c r="B462" s="0" t="n">
        <f aca="false">Inputs!$B$3</f>
        <v>574.788024902344</v>
      </c>
      <c r="C462" s="0" t="n">
        <f aca="false">B462*EXP((Inputs!$B$6-Inputs!$B$7-0.5*Inputs!$B$8^2)*$B$2+Inputs!$B$8*SQRT($B$2)*MC_Shocks!A459)</f>
        <v>577.06090504717</v>
      </c>
      <c r="D462" s="0" t="n">
        <f aca="false">C462*EXP((Inputs!$B$6-Inputs!$B$7-0.5*Inputs!$B$8^2)*$B$2+Inputs!$B$8*SQRT($B$2)*MC_Shocks!B459)</f>
        <v>569.213402795909</v>
      </c>
      <c r="E462" s="0" t="n">
        <f aca="false">D462*EXP((Inputs!$B$6-Inputs!$B$7-0.5*Inputs!$B$8^2)*$B$2+Inputs!$B$8*SQRT($B$2)*MC_Shocks!C459)</f>
        <v>573.687694236653</v>
      </c>
      <c r="F462" s="0" t="n">
        <f aca="false">E462*EXP((Inputs!$B$6-Inputs!$B$7-0.5*Inputs!$B$8^2)*$B$2+Inputs!$B$8*SQRT($B$2)*MC_Shocks!D459)</f>
        <v>579.878513136016</v>
      </c>
      <c r="G462" s="0" t="n">
        <f aca="false">F462*EXP((Inputs!$B$6-Inputs!$B$7-0.5*Inputs!$B$8^2)*$B$2+Inputs!$B$8*SQRT($B$2)*MC_Shocks!E459)</f>
        <v>572.946034128481</v>
      </c>
      <c r="H462" s="0" t="n">
        <f aca="false">G462*EXP((Inputs!$B$6-Inputs!$B$7-0.5*Inputs!$B$8^2)*$B$2+Inputs!$B$8*SQRT($B$2)*MC_Shocks!F459)</f>
        <v>567.585831442216</v>
      </c>
      <c r="I462" s="0" t="n">
        <f aca="false">H462*EXP((Inputs!$B$6-Inputs!$B$7-0.5*Inputs!$B$8^2)*$B$2+Inputs!$B$8*SQRT($B$2)*MC_Shocks!G459)</f>
        <v>565.696840621503</v>
      </c>
      <c r="J462" s="0" t="n">
        <f aca="false">I462*EXP((Inputs!$B$6-Inputs!$B$7-0.5*Inputs!$B$8^2)*$B$2+Inputs!$B$8*SQRT($B$2)*MC_Shocks!H459)</f>
        <v>565.955394492983</v>
      </c>
      <c r="K462" s="0" t="n">
        <f aca="false">J462*EXP((Inputs!$B$6-Inputs!$B$7-0.5*Inputs!$B$8^2)*$B$2+Inputs!$B$8*SQRT($B$2)*MC_Shocks!I459)</f>
        <v>567.981241296518</v>
      </c>
      <c r="L462" s="0" t="n">
        <f aca="false">K462*EXP((Inputs!$B$6-Inputs!$B$7-0.5*Inputs!$B$8^2)*$B$2+Inputs!$B$8*SQRT($B$2)*MC_Shocks!J459)</f>
        <v>566.765722544879</v>
      </c>
      <c r="M462" s="0" t="n">
        <f aca="false">L462*EXP((Inputs!$B$6-Inputs!$B$7-0.5*Inputs!$B$8^2)*$B$2+Inputs!$B$8*SQRT($B$2)*MC_Shocks!K459)</f>
        <v>559.759826988414</v>
      </c>
      <c r="N462" s="0" t="n">
        <f aca="false">M462*EXP((Inputs!$B$6-Inputs!$B$7-0.5*Inputs!$B$8^2)*$B$2+Inputs!$B$8*SQRT($B$2)*MC_Shocks!L459)</f>
        <v>558.754166823172</v>
      </c>
      <c r="O462" s="0" t="n">
        <f aca="false">N462*EXP((Inputs!$B$6-Inputs!$B$7-0.5*Inputs!$B$8^2)*$B$2+Inputs!$B$8*SQRT($B$2)*MC_Shocks!M459)</f>
        <v>549.282855161323</v>
      </c>
      <c r="P462" s="0" t="n">
        <f aca="false">O462*EXP((Inputs!$B$6-Inputs!$B$7-0.5*Inputs!$B$8^2)*$B$2+Inputs!$B$8*SQRT($B$2)*MC_Shocks!N459)</f>
        <v>553.26173744658</v>
      </c>
      <c r="Q462" s="0" t="n">
        <f aca="false">P462*EXP((Inputs!$B$6-Inputs!$B$7-0.5*Inputs!$B$8^2)*$B$2+Inputs!$B$8*SQRT($B$2)*MC_Shocks!O459)</f>
        <v>553.400321621362</v>
      </c>
      <c r="R462" s="0" t="n">
        <f aca="false">Q462*EXP((Inputs!$B$6-Inputs!$B$7-0.5*Inputs!$B$8^2)*$B$2+Inputs!$B$8*SQRT($B$2)*MC_Shocks!P459)</f>
        <v>555.0928716736</v>
      </c>
      <c r="S462" s="0" t="n">
        <f aca="false">R462*EXP((Inputs!$B$6-Inputs!$B$7-0.5*Inputs!$B$8^2)*$B$2+Inputs!$B$8*SQRT($B$2)*MC_Shocks!Q459)</f>
        <v>559.944767461928</v>
      </c>
      <c r="T462" s="0" t="n">
        <f aca="false">S462*EXP((Inputs!$B$6-Inputs!$B$7-0.5*Inputs!$B$8^2)*$B$2+Inputs!$B$8*SQRT($B$2)*MC_Shocks!R459)</f>
        <v>560.678066517685</v>
      </c>
      <c r="U462" s="0" t="n">
        <f aca="false">T462*EXP((Inputs!$B$6-Inputs!$B$7-0.5*Inputs!$B$8^2)*$B$2+Inputs!$B$8*SQRT($B$2)*MC_Shocks!S459)</f>
        <v>558.877638133589</v>
      </c>
      <c r="V462" s="0" t="n">
        <f aca="false">U462*EXP((Inputs!$B$6-Inputs!$B$7-0.5*Inputs!$B$8^2)*$B$2+Inputs!$B$8*SQRT($B$2)*MC_Shocks!T459)</f>
        <v>556.610762544068</v>
      </c>
      <c r="W462" s="0" t="n">
        <f aca="false">V462*EXP((Inputs!$B$6-Inputs!$B$7-0.5*Inputs!$B$8^2)*$B$2+Inputs!$B$8*SQRT($B$2)*MC_Shocks!U459)</f>
        <v>547.160621672564</v>
      </c>
      <c r="X462" s="0" t="n">
        <f aca="false">W462*EXP((Inputs!$B$6-Inputs!$B$7-0.5*Inputs!$B$8^2)*$B$2+Inputs!$B$8*SQRT($B$2)*MC_Shocks!V459)</f>
        <v>545.199687044583</v>
      </c>
      <c r="Y462" s="0" t="n">
        <f aca="false">X462*EXP((Inputs!$B$6-Inputs!$B$7-0.5*Inputs!$B$8^2)*$B$2+Inputs!$B$8*SQRT($B$2)*MC_Shocks!W459)</f>
        <v>540.298877410203</v>
      </c>
      <c r="Z462" s="0" t="n">
        <f aca="false">Y462*EXP((Inputs!$B$6-Inputs!$B$7-0.5*Inputs!$B$8^2)*$B$2+Inputs!$B$8*SQRT($B$2)*MC_Shocks!X459)</f>
        <v>540.066601341688</v>
      </c>
      <c r="AA462" s="0" t="n">
        <f aca="false">Z462*EXP((Inputs!$B$6-Inputs!$B$7-0.5*Inputs!$B$8^2)*$B$2+Inputs!$B$8*SQRT($B$2)*MC_Shocks!Y459)</f>
        <v>532.975174354214</v>
      </c>
      <c r="AB462" s="0" t="n">
        <f aca="false">AA462*EXP((Inputs!$B$6-Inputs!$B$7-0.5*Inputs!$B$8^2)*$B$2+Inputs!$B$8*SQRT($B$2)*MC_Shocks!Z459)</f>
        <v>522.979553682199</v>
      </c>
      <c r="AC462" s="0" t="n">
        <f aca="false">AB462*EXP((Inputs!$B$6-Inputs!$B$7-0.5*Inputs!$B$8^2)*$B$2+Inputs!$B$8*SQRT($B$2)*MC_Shocks!AA459)</f>
        <v>520.829961549757</v>
      </c>
      <c r="AD462" s="0" t="n">
        <f aca="false">AC462*EXP((Inputs!$B$6-Inputs!$B$7-0.5*Inputs!$B$8^2)*$B$2+Inputs!$B$8*SQRT($B$2)*MC_Shocks!AB459)</f>
        <v>524.99706497379</v>
      </c>
      <c r="AE462" s="0" t="n">
        <f aca="false">AD462*EXP((Inputs!$B$6-Inputs!$B$7-0.5*Inputs!$B$8^2)*$B$2+Inputs!$B$8*SQRT($B$2)*MC_Shocks!AC459)</f>
        <v>527.33744071602</v>
      </c>
      <c r="AF462" s="0" t="n">
        <f aca="false">AE462*EXP((Inputs!$B$6-Inputs!$B$7-0.5*Inputs!$B$8^2)*$B$2+Inputs!$B$8*SQRT($B$2)*MC_Shocks!AD459)</f>
        <v>526.208963304359</v>
      </c>
      <c r="AG462" s="0" t="n">
        <f aca="false">AF462*EXP((Inputs!$B$6-Inputs!$B$7-0.5*Inputs!$B$8^2)*$B$2+Inputs!$B$8*SQRT($B$2)*MC_Shocks!AE459)</f>
        <v>524.356265401591</v>
      </c>
      <c r="AH462" s="0" t="n">
        <f aca="false">AG462*EXP((Inputs!$B$6-Inputs!$B$7-0.5*Inputs!$B$8^2)*$B$2+Inputs!$B$8*SQRT($B$2)*MC_Shocks!AF459)</f>
        <v>521.508251779046</v>
      </c>
      <c r="AI462" s="0" t="n">
        <f aca="false">AH462*EXP((Inputs!$B$6-Inputs!$B$7-0.5*Inputs!$B$8^2)*$B$2+Inputs!$B$8*SQRT($B$2)*MC_Shocks!AG459)</f>
        <v>519.656852623179</v>
      </c>
      <c r="AJ462" s="0" t="n">
        <f aca="false">AI462*EXP((Inputs!$B$6-Inputs!$B$7-0.5*Inputs!$B$8^2)*$B$2+Inputs!$B$8*SQRT($B$2)*MC_Shocks!AH459)</f>
        <v>519.677076319362</v>
      </c>
      <c r="AK462" s="0" t="n">
        <f aca="false">AJ462*EXP((Inputs!$B$6-Inputs!$B$7-0.5*Inputs!$B$8^2)*$B$2+Inputs!$B$8*SQRT($B$2)*MC_Shocks!AI459)</f>
        <v>522.355753944221</v>
      </c>
      <c r="AL462" s="0" t="n">
        <f aca="false">AK462*EXP((Inputs!$B$6-Inputs!$B$7-0.5*Inputs!$B$8^2)*$B$2+Inputs!$B$8*SQRT($B$2)*MC_Shocks!AJ459)</f>
        <v>520.745266465867</v>
      </c>
      <c r="AM462" s="0" t="n">
        <f aca="false">AL462*EXP((Inputs!$B$6-Inputs!$B$7-0.5*Inputs!$B$8^2)*$B$2+Inputs!$B$8*SQRT($B$2)*MC_Shocks!AK459)</f>
        <v>513.186730311454</v>
      </c>
      <c r="AN462" s="0" t="n">
        <f aca="false">AM462*EXP((Inputs!$B$6-Inputs!$B$7-0.5*Inputs!$B$8^2)*$B$2+Inputs!$B$8*SQRT($B$2)*MC_Shocks!AL459)</f>
        <v>509.099281469897</v>
      </c>
      <c r="AO462" s="0" t="n">
        <f aca="false">AN462*EXP((Inputs!$B$6-Inputs!$B$7-0.5*Inputs!$B$8^2)*$B$2+Inputs!$B$8*SQRT($B$2)*MC_Shocks!AM459)</f>
        <v>506.992186221777</v>
      </c>
      <c r="AP462" s="0" t="n">
        <f aca="false">AO462*EXP((Inputs!$B$6-Inputs!$B$7-0.5*Inputs!$B$8^2)*$B$2+Inputs!$B$8*SQRT($B$2)*MC_Shocks!AN459)</f>
        <v>502.915621314839</v>
      </c>
      <c r="AQ462" s="0" t="n">
        <f aca="false">AP462*EXP((Inputs!$B$6-Inputs!$B$7-0.5*Inputs!$B$8^2)*$B$2+Inputs!$B$8*SQRT($B$2)*MC_Shocks!AO459)</f>
        <v>504.445784070199</v>
      </c>
      <c r="AR462" s="0" t="n">
        <f aca="false">AQ462*EXP((Inputs!$B$6-Inputs!$B$7-0.5*Inputs!$B$8^2)*$B$2+Inputs!$B$8*SQRT($B$2)*MC_Shocks!AP459)</f>
        <v>506.531617193088</v>
      </c>
      <c r="AS462" s="0" t="n">
        <f aca="false">AR462*EXP((Inputs!$B$6-Inputs!$B$7-0.5*Inputs!$B$8^2)*$B$2+Inputs!$B$8*SQRT($B$2)*MC_Shocks!AQ459)</f>
        <v>509.59343544751</v>
      </c>
      <c r="AT462" s="0" t="n">
        <f aca="false">AS462*EXP((Inputs!$B$6-Inputs!$B$7-0.5*Inputs!$B$8^2)*$B$2+Inputs!$B$8*SQRT($B$2)*MC_Shocks!AR459)</f>
        <v>510.148287880536</v>
      </c>
      <c r="AU462" s="0" t="n">
        <f aca="false">AT462*EXP((Inputs!$B$6-Inputs!$B$7-0.5*Inputs!$B$8^2)*$B$2+Inputs!$B$8*SQRT($B$2)*MC_Shocks!AS459)</f>
        <v>511.907286728464</v>
      </c>
      <c r="AV462" s="0" t="n">
        <f aca="false">AU462*EXP((Inputs!$B$6-Inputs!$B$7-0.5*Inputs!$B$8^2)*$B$2+Inputs!$B$8*SQRT($B$2)*MC_Shocks!AT459)</f>
        <v>507.071824570908</v>
      </c>
      <c r="AW462" s="0" t="n">
        <f aca="false">AV462*EXP((Inputs!$B$6-Inputs!$B$7-0.5*Inputs!$B$8^2)*$B$2+Inputs!$B$8*SQRT($B$2)*MC_Shocks!AU459)</f>
        <v>509.035474804675</v>
      </c>
      <c r="AX462" s="0" t="n">
        <f aca="false">AW462*EXP((Inputs!$B$6-Inputs!$B$7-0.5*Inputs!$B$8^2)*$B$2+Inputs!$B$8*SQRT($B$2)*MC_Shocks!AV459)</f>
        <v>512.335660417223</v>
      </c>
      <c r="AY462" s="0" t="n">
        <f aca="false">AX462*EXP((Inputs!$B$6-Inputs!$B$7-0.5*Inputs!$B$8^2)*$B$2+Inputs!$B$8*SQRT($B$2)*MC_Shocks!AW459)</f>
        <v>504.548482735568</v>
      </c>
      <c r="AZ462" s="0" t="n">
        <f aca="false">AY462*EXP((Inputs!$B$6-Inputs!$B$7-0.5*Inputs!$B$8^2)*$B$2+Inputs!$B$8*SQRT($B$2)*MC_Shocks!AX459)</f>
        <v>506.406145061604</v>
      </c>
      <c r="BA462" s="0" t="n">
        <f aca="false">AZ462*EXP((Inputs!$B$6-Inputs!$B$7-0.5*Inputs!$B$8^2)*$B$2+Inputs!$B$8*SQRT($B$2)*MC_Shocks!AY459)</f>
        <v>505.837462843817</v>
      </c>
      <c r="BB462" s="0" t="n">
        <f aca="false">BA462*EXP((Inputs!$B$6-Inputs!$B$7-0.5*Inputs!$B$8^2)*$B$2+Inputs!$B$8*SQRT($B$2)*MC_Shocks!AZ459)</f>
        <v>504.077184082207</v>
      </c>
      <c r="BC462" s="0" t="n">
        <f aca="false">BB462*EXP((Inputs!$B$6-Inputs!$B$7-0.5*Inputs!$B$8^2)*$B$2+Inputs!$B$8*SQRT($B$2)*MC_Shocks!BA459)</f>
        <v>508.691157555008</v>
      </c>
      <c r="BD462" s="0" t="n">
        <f aca="false">BC462*EXP((Inputs!$B$6-Inputs!$B$7-0.5*Inputs!$B$8^2)*$B$2+Inputs!$B$8*SQRT($B$2)*MC_Shocks!BB459)</f>
        <v>503.777323718272</v>
      </c>
      <c r="BE462" s="0" t="n">
        <f aca="false">BD462*EXP((Inputs!$B$6-Inputs!$B$7-0.5*Inputs!$B$8^2)*$B$2+Inputs!$B$8*SQRT($B$2)*MC_Shocks!BC459)</f>
        <v>501.284818550008</v>
      </c>
      <c r="BF462" s="0" t="n">
        <f aca="false">BE462*EXP((Inputs!$B$6-Inputs!$B$7-0.5*Inputs!$B$8^2)*$B$2+Inputs!$B$8*SQRT($B$2)*MC_Shocks!BD459)</f>
        <v>495.172490638978</v>
      </c>
      <c r="BG462" s="0" t="n">
        <f aca="false">BF462*EXP((Inputs!$B$6-Inputs!$B$7-0.5*Inputs!$B$8^2)*$B$2+Inputs!$B$8*SQRT($B$2)*MC_Shocks!BE459)</f>
        <v>497.894763612717</v>
      </c>
      <c r="BH462" s="0" t="n">
        <f aca="false">BG462*EXP((Inputs!$B$6-Inputs!$B$7-0.5*Inputs!$B$8^2)*$B$2+Inputs!$B$8*SQRT($B$2)*MC_Shocks!BF459)</f>
        <v>497.550323038338</v>
      </c>
      <c r="BI462" s="0" t="n">
        <f aca="false">BH462*EXP((Inputs!$B$6-Inputs!$B$7-0.5*Inputs!$B$8^2)*$B$2+Inputs!$B$8*SQRT($B$2)*MC_Shocks!BG459)</f>
        <v>497.441928606296</v>
      </c>
      <c r="BJ462" s="0" t="n">
        <f aca="false">BI462*EXP((Inputs!$B$6-Inputs!$B$7-0.5*Inputs!$B$8^2)*$B$2+Inputs!$B$8*SQRT($B$2)*MC_Shocks!BH459)</f>
        <v>496.44849102926</v>
      </c>
      <c r="BK462" s="0" t="n">
        <f aca="false">BJ462*EXP((Inputs!$B$6-Inputs!$B$7-0.5*Inputs!$B$8^2)*$B$2+Inputs!$B$8*SQRT($B$2)*MC_Shocks!BI459)</f>
        <v>502.257764853335</v>
      </c>
      <c r="BL462" s="0" t="n">
        <f aca="false">BK462*EXP((Inputs!$B$6-Inputs!$B$7-0.5*Inputs!$B$8^2)*$B$2+Inputs!$B$8*SQRT($B$2)*MC_Shocks!BJ459)</f>
        <v>501.863680868485</v>
      </c>
      <c r="BM462" s="0" t="n">
        <f aca="false">BL462*EXP((Inputs!$B$6-Inputs!$B$7-0.5*Inputs!$B$8^2)*$B$2+Inputs!$B$8*SQRT($B$2)*MC_Shocks!BK459)</f>
        <v>507.622946670925</v>
      </c>
      <c r="BN462" s="0" t="n">
        <f aca="false">AVERAGE(C462:BM462)</f>
        <v>529.570256523684</v>
      </c>
      <c r="BO462" s="0" t="n">
        <f aca="false">MAX(B462:BM462)</f>
        <v>579.878513136016</v>
      </c>
      <c r="BP462" s="0" t="n">
        <f aca="false">MAX(BM462-Inputs!$B$4,0)</f>
        <v>0</v>
      </c>
      <c r="BQ462" s="0" t="n">
        <f aca="false">MAX(Inputs!$B$4-BM462,0)</f>
        <v>67.377053329075</v>
      </c>
      <c r="BR462" s="0" t="n">
        <f aca="false">MAX(BN462-Inputs!$B$4,0)</f>
        <v>0</v>
      </c>
      <c r="BS462" s="0" t="n">
        <f aca="false">IF(BO462&gt;=Inputs!$B$9,0,MAX(BM462-Inputs!$B$4,0))</f>
        <v>0</v>
      </c>
    </row>
    <row r="463" customFormat="false" ht="15" hidden="false" customHeight="false" outlineLevel="0" collapsed="false">
      <c r="A463" s="0" t="n">
        <v>459</v>
      </c>
      <c r="B463" s="0" t="n">
        <f aca="false">Inputs!$B$3</f>
        <v>574.788024902344</v>
      </c>
      <c r="C463" s="0" t="n">
        <f aca="false">B463*EXP((Inputs!$B$6-Inputs!$B$7-0.5*Inputs!$B$8^2)*$B$2+Inputs!$B$8*SQRT($B$2)*MC_Shocks!A460)</f>
        <v>573.210490826167</v>
      </c>
      <c r="D463" s="0" t="n">
        <f aca="false">C463*EXP((Inputs!$B$6-Inputs!$B$7-0.5*Inputs!$B$8^2)*$B$2+Inputs!$B$8*SQRT($B$2)*MC_Shocks!B460)</f>
        <v>583.027185811827</v>
      </c>
      <c r="E463" s="0" t="n">
        <f aca="false">D463*EXP((Inputs!$B$6-Inputs!$B$7-0.5*Inputs!$B$8^2)*$B$2+Inputs!$B$8*SQRT($B$2)*MC_Shocks!C460)</f>
        <v>591.71003549517</v>
      </c>
      <c r="F463" s="0" t="n">
        <f aca="false">E463*EXP((Inputs!$B$6-Inputs!$B$7-0.5*Inputs!$B$8^2)*$B$2+Inputs!$B$8*SQRT($B$2)*MC_Shocks!D460)</f>
        <v>587.935661486257</v>
      </c>
      <c r="G463" s="0" t="n">
        <f aca="false">F463*EXP((Inputs!$B$6-Inputs!$B$7-0.5*Inputs!$B$8^2)*$B$2+Inputs!$B$8*SQRT($B$2)*MC_Shocks!E460)</f>
        <v>590.547397131098</v>
      </c>
      <c r="H463" s="0" t="n">
        <f aca="false">G463*EXP((Inputs!$B$6-Inputs!$B$7-0.5*Inputs!$B$8^2)*$B$2+Inputs!$B$8*SQRT($B$2)*MC_Shocks!F460)</f>
        <v>595.249631192985</v>
      </c>
      <c r="I463" s="0" t="n">
        <f aca="false">H463*EXP((Inputs!$B$6-Inputs!$B$7-0.5*Inputs!$B$8^2)*$B$2+Inputs!$B$8*SQRT($B$2)*MC_Shocks!G460)</f>
        <v>589.334317665124</v>
      </c>
      <c r="J463" s="0" t="n">
        <f aca="false">I463*EXP((Inputs!$B$6-Inputs!$B$7-0.5*Inputs!$B$8^2)*$B$2+Inputs!$B$8*SQRT($B$2)*MC_Shocks!H460)</f>
        <v>587.860048310561</v>
      </c>
      <c r="K463" s="0" t="n">
        <f aca="false">J463*EXP((Inputs!$B$6-Inputs!$B$7-0.5*Inputs!$B$8^2)*$B$2+Inputs!$B$8*SQRT($B$2)*MC_Shocks!I460)</f>
        <v>583.862188692368</v>
      </c>
      <c r="L463" s="0" t="n">
        <f aca="false">K463*EXP((Inputs!$B$6-Inputs!$B$7-0.5*Inputs!$B$8^2)*$B$2+Inputs!$B$8*SQRT($B$2)*MC_Shocks!J460)</f>
        <v>584.68783902239</v>
      </c>
      <c r="M463" s="0" t="n">
        <f aca="false">L463*EXP((Inputs!$B$6-Inputs!$B$7-0.5*Inputs!$B$8^2)*$B$2+Inputs!$B$8*SQRT($B$2)*MC_Shocks!K460)</f>
        <v>572.4440687487</v>
      </c>
      <c r="N463" s="0" t="n">
        <f aca="false">M463*EXP((Inputs!$B$6-Inputs!$B$7-0.5*Inputs!$B$8^2)*$B$2+Inputs!$B$8*SQRT($B$2)*MC_Shocks!L460)</f>
        <v>575.250125298446</v>
      </c>
      <c r="O463" s="0" t="n">
        <f aca="false">N463*EXP((Inputs!$B$6-Inputs!$B$7-0.5*Inputs!$B$8^2)*$B$2+Inputs!$B$8*SQRT($B$2)*MC_Shocks!M460)</f>
        <v>567.397581149196</v>
      </c>
      <c r="P463" s="0" t="n">
        <f aca="false">O463*EXP((Inputs!$B$6-Inputs!$B$7-0.5*Inputs!$B$8^2)*$B$2+Inputs!$B$8*SQRT($B$2)*MC_Shocks!N460)</f>
        <v>567.727415612037</v>
      </c>
      <c r="Q463" s="0" t="n">
        <f aca="false">P463*EXP((Inputs!$B$6-Inputs!$B$7-0.5*Inputs!$B$8^2)*$B$2+Inputs!$B$8*SQRT($B$2)*MC_Shocks!O460)</f>
        <v>575.282310770312</v>
      </c>
      <c r="R463" s="0" t="n">
        <f aca="false">Q463*EXP((Inputs!$B$6-Inputs!$B$7-0.5*Inputs!$B$8^2)*$B$2+Inputs!$B$8*SQRT($B$2)*MC_Shocks!P460)</f>
        <v>573.137012829622</v>
      </c>
      <c r="S463" s="0" t="n">
        <f aca="false">R463*EXP((Inputs!$B$6-Inputs!$B$7-0.5*Inputs!$B$8^2)*$B$2+Inputs!$B$8*SQRT($B$2)*MC_Shocks!Q460)</f>
        <v>571.761605906302</v>
      </c>
      <c r="T463" s="0" t="n">
        <f aca="false">S463*EXP((Inputs!$B$6-Inputs!$B$7-0.5*Inputs!$B$8^2)*$B$2+Inputs!$B$8*SQRT($B$2)*MC_Shocks!R460)</f>
        <v>576.604479655744</v>
      </c>
      <c r="U463" s="0" t="n">
        <f aca="false">T463*EXP((Inputs!$B$6-Inputs!$B$7-0.5*Inputs!$B$8^2)*$B$2+Inputs!$B$8*SQRT($B$2)*MC_Shocks!S460)</f>
        <v>580.893137590133</v>
      </c>
      <c r="V463" s="0" t="n">
        <f aca="false">U463*EXP((Inputs!$B$6-Inputs!$B$7-0.5*Inputs!$B$8^2)*$B$2+Inputs!$B$8*SQRT($B$2)*MC_Shocks!T460)</f>
        <v>581.061768127478</v>
      </c>
      <c r="W463" s="0" t="n">
        <f aca="false">V463*EXP((Inputs!$B$6-Inputs!$B$7-0.5*Inputs!$B$8^2)*$B$2+Inputs!$B$8*SQRT($B$2)*MC_Shocks!U460)</f>
        <v>579.506486865385</v>
      </c>
      <c r="X463" s="0" t="n">
        <f aca="false">W463*EXP((Inputs!$B$6-Inputs!$B$7-0.5*Inputs!$B$8^2)*$B$2+Inputs!$B$8*SQRT($B$2)*MC_Shocks!V460)</f>
        <v>591.032412716316</v>
      </c>
      <c r="Y463" s="0" t="n">
        <f aca="false">X463*EXP((Inputs!$B$6-Inputs!$B$7-0.5*Inputs!$B$8^2)*$B$2+Inputs!$B$8*SQRT($B$2)*MC_Shocks!W460)</f>
        <v>586.170566348365</v>
      </c>
      <c r="Z463" s="0" t="n">
        <f aca="false">Y463*EXP((Inputs!$B$6-Inputs!$B$7-0.5*Inputs!$B$8^2)*$B$2+Inputs!$B$8*SQRT($B$2)*MC_Shocks!X460)</f>
        <v>588.530043824583</v>
      </c>
      <c r="AA463" s="0" t="n">
        <f aca="false">Z463*EXP((Inputs!$B$6-Inputs!$B$7-0.5*Inputs!$B$8^2)*$B$2+Inputs!$B$8*SQRT($B$2)*MC_Shocks!Y460)</f>
        <v>594.836754354506</v>
      </c>
      <c r="AB463" s="0" t="n">
        <f aca="false">AA463*EXP((Inputs!$B$6-Inputs!$B$7-0.5*Inputs!$B$8^2)*$B$2+Inputs!$B$8*SQRT($B$2)*MC_Shocks!Z460)</f>
        <v>590.468263436671</v>
      </c>
      <c r="AC463" s="0" t="n">
        <f aca="false">AB463*EXP((Inputs!$B$6-Inputs!$B$7-0.5*Inputs!$B$8^2)*$B$2+Inputs!$B$8*SQRT($B$2)*MC_Shocks!AA460)</f>
        <v>590.634614822235</v>
      </c>
      <c r="AD463" s="0" t="n">
        <f aca="false">AC463*EXP((Inputs!$B$6-Inputs!$B$7-0.5*Inputs!$B$8^2)*$B$2+Inputs!$B$8*SQRT($B$2)*MC_Shocks!AB460)</f>
        <v>585.018873580255</v>
      </c>
      <c r="AE463" s="0" t="n">
        <f aca="false">AD463*EXP((Inputs!$B$6-Inputs!$B$7-0.5*Inputs!$B$8^2)*$B$2+Inputs!$B$8*SQRT($B$2)*MC_Shocks!AC460)</f>
        <v>583.044888293333</v>
      </c>
      <c r="AF463" s="0" t="n">
        <f aca="false">AE463*EXP((Inputs!$B$6-Inputs!$B$7-0.5*Inputs!$B$8^2)*$B$2+Inputs!$B$8*SQRT($B$2)*MC_Shocks!AD460)</f>
        <v>583.106893871327</v>
      </c>
      <c r="AG463" s="0" t="n">
        <f aca="false">AF463*EXP((Inputs!$B$6-Inputs!$B$7-0.5*Inputs!$B$8^2)*$B$2+Inputs!$B$8*SQRT($B$2)*MC_Shocks!AE460)</f>
        <v>583.868887176152</v>
      </c>
      <c r="AH463" s="0" t="n">
        <f aca="false">AG463*EXP((Inputs!$B$6-Inputs!$B$7-0.5*Inputs!$B$8^2)*$B$2+Inputs!$B$8*SQRT($B$2)*MC_Shocks!AF460)</f>
        <v>581.692196353166</v>
      </c>
      <c r="AI463" s="0" t="n">
        <f aca="false">AH463*EXP((Inputs!$B$6-Inputs!$B$7-0.5*Inputs!$B$8^2)*$B$2+Inputs!$B$8*SQRT($B$2)*MC_Shocks!AG460)</f>
        <v>583.658639567281</v>
      </c>
      <c r="AJ463" s="0" t="n">
        <f aca="false">AI463*EXP((Inputs!$B$6-Inputs!$B$7-0.5*Inputs!$B$8^2)*$B$2+Inputs!$B$8*SQRT($B$2)*MC_Shocks!AH460)</f>
        <v>587.674982036193</v>
      </c>
      <c r="AK463" s="0" t="n">
        <f aca="false">AJ463*EXP((Inputs!$B$6-Inputs!$B$7-0.5*Inputs!$B$8^2)*$B$2+Inputs!$B$8*SQRT($B$2)*MC_Shocks!AI460)</f>
        <v>584.893620782499</v>
      </c>
      <c r="AL463" s="0" t="n">
        <f aca="false">AK463*EXP((Inputs!$B$6-Inputs!$B$7-0.5*Inputs!$B$8^2)*$B$2+Inputs!$B$8*SQRT($B$2)*MC_Shocks!AJ460)</f>
        <v>585.619657374169</v>
      </c>
      <c r="AM463" s="0" t="n">
        <f aca="false">AL463*EXP((Inputs!$B$6-Inputs!$B$7-0.5*Inputs!$B$8^2)*$B$2+Inputs!$B$8*SQRT($B$2)*MC_Shocks!AK460)</f>
        <v>585.518961045208</v>
      </c>
      <c r="AN463" s="0" t="n">
        <f aca="false">AM463*EXP((Inputs!$B$6-Inputs!$B$7-0.5*Inputs!$B$8^2)*$B$2+Inputs!$B$8*SQRT($B$2)*MC_Shocks!AL460)</f>
        <v>580.535461344542</v>
      </c>
      <c r="AO463" s="0" t="n">
        <f aca="false">AN463*EXP((Inputs!$B$6-Inputs!$B$7-0.5*Inputs!$B$8^2)*$B$2+Inputs!$B$8*SQRT($B$2)*MC_Shocks!AM460)</f>
        <v>581.114954324567</v>
      </c>
      <c r="AP463" s="0" t="n">
        <f aca="false">AO463*EXP((Inputs!$B$6-Inputs!$B$7-0.5*Inputs!$B$8^2)*$B$2+Inputs!$B$8*SQRT($B$2)*MC_Shocks!AN460)</f>
        <v>581.10046392217</v>
      </c>
      <c r="AQ463" s="0" t="n">
        <f aca="false">AP463*EXP((Inputs!$B$6-Inputs!$B$7-0.5*Inputs!$B$8^2)*$B$2+Inputs!$B$8*SQRT($B$2)*MC_Shocks!AO460)</f>
        <v>583.926419757759</v>
      </c>
      <c r="AR463" s="0" t="n">
        <f aca="false">AQ463*EXP((Inputs!$B$6-Inputs!$B$7-0.5*Inputs!$B$8^2)*$B$2+Inputs!$B$8*SQRT($B$2)*MC_Shocks!AP460)</f>
        <v>581.989418300261</v>
      </c>
      <c r="AS463" s="0" t="n">
        <f aca="false">AR463*EXP((Inputs!$B$6-Inputs!$B$7-0.5*Inputs!$B$8^2)*$B$2+Inputs!$B$8*SQRT($B$2)*MC_Shocks!AQ460)</f>
        <v>580.431285259775</v>
      </c>
      <c r="AT463" s="0" t="n">
        <f aca="false">AS463*EXP((Inputs!$B$6-Inputs!$B$7-0.5*Inputs!$B$8^2)*$B$2+Inputs!$B$8*SQRT($B$2)*MC_Shocks!AR460)</f>
        <v>576.352778694712</v>
      </c>
      <c r="AU463" s="0" t="n">
        <f aca="false">AT463*EXP((Inputs!$B$6-Inputs!$B$7-0.5*Inputs!$B$8^2)*$B$2+Inputs!$B$8*SQRT($B$2)*MC_Shocks!AS460)</f>
        <v>579.061373105936</v>
      </c>
      <c r="AV463" s="0" t="n">
        <f aca="false">AU463*EXP((Inputs!$B$6-Inputs!$B$7-0.5*Inputs!$B$8^2)*$B$2+Inputs!$B$8*SQRT($B$2)*MC_Shocks!AT460)</f>
        <v>581.223080251607</v>
      </c>
      <c r="AW463" s="0" t="n">
        <f aca="false">AV463*EXP((Inputs!$B$6-Inputs!$B$7-0.5*Inputs!$B$8^2)*$B$2+Inputs!$B$8*SQRT($B$2)*MC_Shocks!AU460)</f>
        <v>577.636613688937</v>
      </c>
      <c r="AX463" s="0" t="n">
        <f aca="false">AW463*EXP((Inputs!$B$6-Inputs!$B$7-0.5*Inputs!$B$8^2)*$B$2+Inputs!$B$8*SQRT($B$2)*MC_Shocks!AV460)</f>
        <v>576.536416932802</v>
      </c>
      <c r="AY463" s="0" t="n">
        <f aca="false">AX463*EXP((Inputs!$B$6-Inputs!$B$7-0.5*Inputs!$B$8^2)*$B$2+Inputs!$B$8*SQRT($B$2)*MC_Shocks!AW460)</f>
        <v>580.750845469348</v>
      </c>
      <c r="AZ463" s="0" t="n">
        <f aca="false">AY463*EXP((Inputs!$B$6-Inputs!$B$7-0.5*Inputs!$B$8^2)*$B$2+Inputs!$B$8*SQRT($B$2)*MC_Shocks!AX460)</f>
        <v>574.816760575873</v>
      </c>
      <c r="BA463" s="0" t="n">
        <f aca="false">AZ463*EXP((Inputs!$B$6-Inputs!$B$7-0.5*Inputs!$B$8^2)*$B$2+Inputs!$B$8*SQRT($B$2)*MC_Shocks!AY460)</f>
        <v>582.66906434806</v>
      </c>
      <c r="BB463" s="0" t="n">
        <f aca="false">BA463*EXP((Inputs!$B$6-Inputs!$B$7-0.5*Inputs!$B$8^2)*$B$2+Inputs!$B$8*SQRT($B$2)*MC_Shocks!AZ460)</f>
        <v>579.109749630833</v>
      </c>
      <c r="BC463" s="0" t="n">
        <f aca="false">BB463*EXP((Inputs!$B$6-Inputs!$B$7-0.5*Inputs!$B$8^2)*$B$2+Inputs!$B$8*SQRT($B$2)*MC_Shocks!BA460)</f>
        <v>585.006650388691</v>
      </c>
      <c r="BD463" s="0" t="n">
        <f aca="false">BC463*EXP((Inputs!$B$6-Inputs!$B$7-0.5*Inputs!$B$8^2)*$B$2+Inputs!$B$8*SQRT($B$2)*MC_Shocks!BB460)</f>
        <v>576.374519201015</v>
      </c>
      <c r="BE463" s="0" t="n">
        <f aca="false">BD463*EXP((Inputs!$B$6-Inputs!$B$7-0.5*Inputs!$B$8^2)*$B$2+Inputs!$B$8*SQRT($B$2)*MC_Shocks!BC460)</f>
        <v>583.535467201679</v>
      </c>
      <c r="BF463" s="0" t="n">
        <f aca="false">BE463*EXP((Inputs!$B$6-Inputs!$B$7-0.5*Inputs!$B$8^2)*$B$2+Inputs!$B$8*SQRT($B$2)*MC_Shocks!BD460)</f>
        <v>578.28035925294</v>
      </c>
      <c r="BG463" s="0" t="n">
        <f aca="false">BF463*EXP((Inputs!$B$6-Inputs!$B$7-0.5*Inputs!$B$8^2)*$B$2+Inputs!$B$8*SQRT($B$2)*MC_Shocks!BE460)</f>
        <v>578.709561946443</v>
      </c>
      <c r="BH463" s="0" t="n">
        <f aca="false">BG463*EXP((Inputs!$B$6-Inputs!$B$7-0.5*Inputs!$B$8^2)*$B$2+Inputs!$B$8*SQRT($B$2)*MC_Shocks!BF460)</f>
        <v>580.449790113</v>
      </c>
      <c r="BI463" s="0" t="n">
        <f aca="false">BH463*EXP((Inputs!$B$6-Inputs!$B$7-0.5*Inputs!$B$8^2)*$B$2+Inputs!$B$8*SQRT($B$2)*MC_Shocks!BG460)</f>
        <v>579.651398898879</v>
      </c>
      <c r="BJ463" s="0" t="n">
        <f aca="false">BI463*EXP((Inputs!$B$6-Inputs!$B$7-0.5*Inputs!$B$8^2)*$B$2+Inputs!$B$8*SQRT($B$2)*MC_Shocks!BH460)</f>
        <v>576.807375862805</v>
      </c>
      <c r="BK463" s="0" t="n">
        <f aca="false">BJ463*EXP((Inputs!$B$6-Inputs!$B$7-0.5*Inputs!$B$8^2)*$B$2+Inputs!$B$8*SQRT($B$2)*MC_Shocks!BI460)</f>
        <v>581.015407281955</v>
      </c>
      <c r="BL463" s="0" t="n">
        <f aca="false">BK463*EXP((Inputs!$B$6-Inputs!$B$7-0.5*Inputs!$B$8^2)*$B$2+Inputs!$B$8*SQRT($B$2)*MC_Shocks!BJ460)</f>
        <v>584.842871230502</v>
      </c>
      <c r="BM463" s="0" t="n">
        <f aca="false">BL463*EXP((Inputs!$B$6-Inputs!$B$7-0.5*Inputs!$B$8^2)*$B$2+Inputs!$B$8*SQRT($B$2)*MC_Shocks!BK460)</f>
        <v>581.891644541278</v>
      </c>
      <c r="BN463" s="0" t="n">
        <f aca="false">AVERAGE(C463:BM463)</f>
        <v>581.87429802057</v>
      </c>
      <c r="BO463" s="0" t="n">
        <f aca="false">MAX(B463:BM463)</f>
        <v>595.249631192985</v>
      </c>
      <c r="BP463" s="0" t="n">
        <f aca="false">MAX(BM463-Inputs!$B$4,0)</f>
        <v>6.89164454127752</v>
      </c>
      <c r="BQ463" s="0" t="n">
        <f aca="false">MAX(Inputs!$B$4-BM463,0)</f>
        <v>0</v>
      </c>
      <c r="BR463" s="0" t="n">
        <f aca="false">MAX(BN463-Inputs!$B$4,0)</f>
        <v>6.87429802057034</v>
      </c>
      <c r="BS463" s="0" t="n">
        <f aca="false">IF(BO463&gt;=Inputs!$B$9,0,MAX(BM463-Inputs!$B$4,0))</f>
        <v>6.89164454127752</v>
      </c>
    </row>
    <row r="464" customFormat="false" ht="15" hidden="false" customHeight="false" outlineLevel="0" collapsed="false">
      <c r="A464" s="0" t="n">
        <v>460</v>
      </c>
      <c r="B464" s="0" t="n">
        <f aca="false">Inputs!$B$3</f>
        <v>574.788024902344</v>
      </c>
      <c r="C464" s="0" t="n">
        <f aca="false">B464*EXP((Inputs!$B$6-Inputs!$B$7-0.5*Inputs!$B$8^2)*$B$2+Inputs!$B$8*SQRT($B$2)*MC_Shocks!A461)</f>
        <v>582.681038716716</v>
      </c>
      <c r="D464" s="0" t="n">
        <f aca="false">C464*EXP((Inputs!$B$6-Inputs!$B$7-0.5*Inputs!$B$8^2)*$B$2+Inputs!$B$8*SQRT($B$2)*MC_Shocks!B461)</f>
        <v>585.443059680279</v>
      </c>
      <c r="E464" s="0" t="n">
        <f aca="false">D464*EXP((Inputs!$B$6-Inputs!$B$7-0.5*Inputs!$B$8^2)*$B$2+Inputs!$B$8*SQRT($B$2)*MC_Shocks!C461)</f>
        <v>571.544076389492</v>
      </c>
      <c r="F464" s="0" t="n">
        <f aca="false">E464*EXP((Inputs!$B$6-Inputs!$B$7-0.5*Inputs!$B$8^2)*$B$2+Inputs!$B$8*SQRT($B$2)*MC_Shocks!D461)</f>
        <v>576.004308726058</v>
      </c>
      <c r="G464" s="0" t="n">
        <f aca="false">F464*EXP((Inputs!$B$6-Inputs!$B$7-0.5*Inputs!$B$8^2)*$B$2+Inputs!$B$8*SQRT($B$2)*MC_Shocks!E461)</f>
        <v>570.837165111598</v>
      </c>
      <c r="H464" s="0" t="n">
        <f aca="false">G464*EXP((Inputs!$B$6-Inputs!$B$7-0.5*Inputs!$B$8^2)*$B$2+Inputs!$B$8*SQRT($B$2)*MC_Shocks!F461)</f>
        <v>573.550877316261</v>
      </c>
      <c r="I464" s="0" t="n">
        <f aca="false">H464*EXP((Inputs!$B$6-Inputs!$B$7-0.5*Inputs!$B$8^2)*$B$2+Inputs!$B$8*SQRT($B$2)*MC_Shocks!G461)</f>
        <v>571.293300441315</v>
      </c>
      <c r="J464" s="0" t="n">
        <f aca="false">I464*EXP((Inputs!$B$6-Inputs!$B$7-0.5*Inputs!$B$8^2)*$B$2+Inputs!$B$8*SQRT($B$2)*MC_Shocks!H461)</f>
        <v>568.389025510988</v>
      </c>
      <c r="K464" s="0" t="n">
        <f aca="false">J464*EXP((Inputs!$B$6-Inputs!$B$7-0.5*Inputs!$B$8^2)*$B$2+Inputs!$B$8*SQRT($B$2)*MC_Shocks!I461)</f>
        <v>563.374417090613</v>
      </c>
      <c r="L464" s="0" t="n">
        <f aca="false">K464*EXP((Inputs!$B$6-Inputs!$B$7-0.5*Inputs!$B$8^2)*$B$2+Inputs!$B$8*SQRT($B$2)*MC_Shocks!J461)</f>
        <v>564.323337036565</v>
      </c>
      <c r="M464" s="0" t="n">
        <f aca="false">L464*EXP((Inputs!$B$6-Inputs!$B$7-0.5*Inputs!$B$8^2)*$B$2+Inputs!$B$8*SQRT($B$2)*MC_Shocks!K461)</f>
        <v>555.541860861841</v>
      </c>
      <c r="N464" s="0" t="n">
        <f aca="false">M464*EXP((Inputs!$B$6-Inputs!$B$7-0.5*Inputs!$B$8^2)*$B$2+Inputs!$B$8*SQRT($B$2)*MC_Shocks!L461)</f>
        <v>558.19785311817</v>
      </c>
      <c r="O464" s="0" t="n">
        <f aca="false">N464*EXP((Inputs!$B$6-Inputs!$B$7-0.5*Inputs!$B$8^2)*$B$2+Inputs!$B$8*SQRT($B$2)*MC_Shocks!M461)</f>
        <v>557.214208459655</v>
      </c>
      <c r="P464" s="0" t="n">
        <f aca="false">O464*EXP((Inputs!$B$6-Inputs!$B$7-0.5*Inputs!$B$8^2)*$B$2+Inputs!$B$8*SQRT($B$2)*MC_Shocks!N461)</f>
        <v>556.183511646345</v>
      </c>
      <c r="Q464" s="0" t="n">
        <f aca="false">P464*EXP((Inputs!$B$6-Inputs!$B$7-0.5*Inputs!$B$8^2)*$B$2+Inputs!$B$8*SQRT($B$2)*MC_Shocks!O461)</f>
        <v>561.208870126065</v>
      </c>
      <c r="R464" s="0" t="n">
        <f aca="false">Q464*EXP((Inputs!$B$6-Inputs!$B$7-0.5*Inputs!$B$8^2)*$B$2+Inputs!$B$8*SQRT($B$2)*MC_Shocks!P461)</f>
        <v>562.536091622759</v>
      </c>
      <c r="S464" s="0" t="n">
        <f aca="false">R464*EXP((Inputs!$B$6-Inputs!$B$7-0.5*Inputs!$B$8^2)*$B$2+Inputs!$B$8*SQRT($B$2)*MC_Shocks!Q461)</f>
        <v>561.868784071778</v>
      </c>
      <c r="T464" s="0" t="n">
        <f aca="false">S464*EXP((Inputs!$B$6-Inputs!$B$7-0.5*Inputs!$B$8^2)*$B$2+Inputs!$B$8*SQRT($B$2)*MC_Shocks!R461)</f>
        <v>563.851359300403</v>
      </c>
      <c r="U464" s="0" t="n">
        <f aca="false">T464*EXP((Inputs!$B$6-Inputs!$B$7-0.5*Inputs!$B$8^2)*$B$2+Inputs!$B$8*SQRT($B$2)*MC_Shocks!S461)</f>
        <v>553.090279664454</v>
      </c>
      <c r="V464" s="0" t="n">
        <f aca="false">U464*EXP((Inputs!$B$6-Inputs!$B$7-0.5*Inputs!$B$8^2)*$B$2+Inputs!$B$8*SQRT($B$2)*MC_Shocks!T461)</f>
        <v>556.834650820065</v>
      </c>
      <c r="W464" s="0" t="n">
        <f aca="false">V464*EXP((Inputs!$B$6-Inputs!$B$7-0.5*Inputs!$B$8^2)*$B$2+Inputs!$B$8*SQRT($B$2)*MC_Shocks!U461)</f>
        <v>551.701058333623</v>
      </c>
      <c r="X464" s="0" t="n">
        <f aca="false">W464*EXP((Inputs!$B$6-Inputs!$B$7-0.5*Inputs!$B$8^2)*$B$2+Inputs!$B$8*SQRT($B$2)*MC_Shocks!V461)</f>
        <v>548.017052424308</v>
      </c>
      <c r="Y464" s="0" t="n">
        <f aca="false">X464*EXP((Inputs!$B$6-Inputs!$B$7-0.5*Inputs!$B$8^2)*$B$2+Inputs!$B$8*SQRT($B$2)*MC_Shocks!W461)</f>
        <v>548.129021272423</v>
      </c>
      <c r="Z464" s="0" t="n">
        <f aca="false">Y464*EXP((Inputs!$B$6-Inputs!$B$7-0.5*Inputs!$B$8^2)*$B$2+Inputs!$B$8*SQRT($B$2)*MC_Shocks!X461)</f>
        <v>551.956200878771</v>
      </c>
      <c r="AA464" s="0" t="n">
        <f aca="false">Z464*EXP((Inputs!$B$6-Inputs!$B$7-0.5*Inputs!$B$8^2)*$B$2+Inputs!$B$8*SQRT($B$2)*MC_Shocks!Y461)</f>
        <v>555.382776878818</v>
      </c>
      <c r="AB464" s="0" t="n">
        <f aca="false">AA464*EXP((Inputs!$B$6-Inputs!$B$7-0.5*Inputs!$B$8^2)*$B$2+Inputs!$B$8*SQRT($B$2)*MC_Shocks!Z461)</f>
        <v>557.722153837368</v>
      </c>
      <c r="AC464" s="0" t="n">
        <f aca="false">AB464*EXP((Inputs!$B$6-Inputs!$B$7-0.5*Inputs!$B$8^2)*$B$2+Inputs!$B$8*SQRT($B$2)*MC_Shocks!AA461)</f>
        <v>565.732555534515</v>
      </c>
      <c r="AD464" s="0" t="n">
        <f aca="false">AC464*EXP((Inputs!$B$6-Inputs!$B$7-0.5*Inputs!$B$8^2)*$B$2+Inputs!$B$8*SQRT($B$2)*MC_Shocks!AB461)</f>
        <v>570.307808276268</v>
      </c>
      <c r="AE464" s="0" t="n">
        <f aca="false">AD464*EXP((Inputs!$B$6-Inputs!$B$7-0.5*Inputs!$B$8^2)*$B$2+Inputs!$B$8*SQRT($B$2)*MC_Shocks!AC461)</f>
        <v>577.108901226469</v>
      </c>
      <c r="AF464" s="0" t="n">
        <f aca="false">AE464*EXP((Inputs!$B$6-Inputs!$B$7-0.5*Inputs!$B$8^2)*$B$2+Inputs!$B$8*SQRT($B$2)*MC_Shocks!AD461)</f>
        <v>571.033878340638</v>
      </c>
      <c r="AG464" s="0" t="n">
        <f aca="false">AF464*EXP((Inputs!$B$6-Inputs!$B$7-0.5*Inputs!$B$8^2)*$B$2+Inputs!$B$8*SQRT($B$2)*MC_Shocks!AE461)</f>
        <v>568.292714938803</v>
      </c>
      <c r="AH464" s="0" t="n">
        <f aca="false">AG464*EXP((Inputs!$B$6-Inputs!$B$7-0.5*Inputs!$B$8^2)*$B$2+Inputs!$B$8*SQRT($B$2)*MC_Shocks!AF461)</f>
        <v>564.813650735947</v>
      </c>
      <c r="AI464" s="0" t="n">
        <f aca="false">AH464*EXP((Inputs!$B$6-Inputs!$B$7-0.5*Inputs!$B$8^2)*$B$2+Inputs!$B$8*SQRT($B$2)*MC_Shocks!AG461)</f>
        <v>562.234488308544</v>
      </c>
      <c r="AJ464" s="0" t="n">
        <f aca="false">AI464*EXP((Inputs!$B$6-Inputs!$B$7-0.5*Inputs!$B$8^2)*$B$2+Inputs!$B$8*SQRT($B$2)*MC_Shocks!AH461)</f>
        <v>561.543241518376</v>
      </c>
      <c r="AK464" s="0" t="n">
        <f aca="false">AJ464*EXP((Inputs!$B$6-Inputs!$B$7-0.5*Inputs!$B$8^2)*$B$2+Inputs!$B$8*SQRT($B$2)*MC_Shocks!AI461)</f>
        <v>555.126263440828</v>
      </c>
      <c r="AL464" s="0" t="n">
        <f aca="false">AK464*EXP((Inputs!$B$6-Inputs!$B$7-0.5*Inputs!$B$8^2)*$B$2+Inputs!$B$8*SQRT($B$2)*MC_Shocks!AJ461)</f>
        <v>557.87508404388</v>
      </c>
      <c r="AM464" s="0" t="n">
        <f aca="false">AL464*EXP((Inputs!$B$6-Inputs!$B$7-0.5*Inputs!$B$8^2)*$B$2+Inputs!$B$8*SQRT($B$2)*MC_Shocks!AK461)</f>
        <v>557.455787413401</v>
      </c>
      <c r="AN464" s="0" t="n">
        <f aca="false">AM464*EXP((Inputs!$B$6-Inputs!$B$7-0.5*Inputs!$B$8^2)*$B$2+Inputs!$B$8*SQRT($B$2)*MC_Shocks!AL461)</f>
        <v>554.214133309191</v>
      </c>
      <c r="AO464" s="0" t="n">
        <f aca="false">AN464*EXP((Inputs!$B$6-Inputs!$B$7-0.5*Inputs!$B$8^2)*$B$2+Inputs!$B$8*SQRT($B$2)*MC_Shocks!AM461)</f>
        <v>560.106286636709</v>
      </c>
      <c r="AP464" s="0" t="n">
        <f aca="false">AO464*EXP((Inputs!$B$6-Inputs!$B$7-0.5*Inputs!$B$8^2)*$B$2+Inputs!$B$8*SQRT($B$2)*MC_Shocks!AN461)</f>
        <v>546.566384379405</v>
      </c>
      <c r="AQ464" s="0" t="n">
        <f aca="false">AP464*EXP((Inputs!$B$6-Inputs!$B$7-0.5*Inputs!$B$8^2)*$B$2+Inputs!$B$8*SQRT($B$2)*MC_Shocks!AO461)</f>
        <v>546.494087520455</v>
      </c>
      <c r="AR464" s="0" t="n">
        <f aca="false">AQ464*EXP((Inputs!$B$6-Inputs!$B$7-0.5*Inputs!$B$8^2)*$B$2+Inputs!$B$8*SQRT($B$2)*MC_Shocks!AP461)</f>
        <v>545.930358837324</v>
      </c>
      <c r="AS464" s="0" t="n">
        <f aca="false">AR464*EXP((Inputs!$B$6-Inputs!$B$7-0.5*Inputs!$B$8^2)*$B$2+Inputs!$B$8*SQRT($B$2)*MC_Shocks!AQ461)</f>
        <v>540.56505089825</v>
      </c>
      <c r="AT464" s="0" t="n">
        <f aca="false">AS464*EXP((Inputs!$B$6-Inputs!$B$7-0.5*Inputs!$B$8^2)*$B$2+Inputs!$B$8*SQRT($B$2)*MC_Shocks!AR461)</f>
        <v>536.706293704496</v>
      </c>
      <c r="AU464" s="0" t="n">
        <f aca="false">AT464*EXP((Inputs!$B$6-Inputs!$B$7-0.5*Inputs!$B$8^2)*$B$2+Inputs!$B$8*SQRT($B$2)*MC_Shocks!AS461)</f>
        <v>536.594807919763</v>
      </c>
      <c r="AV464" s="0" t="n">
        <f aca="false">AU464*EXP((Inputs!$B$6-Inputs!$B$7-0.5*Inputs!$B$8^2)*$B$2+Inputs!$B$8*SQRT($B$2)*MC_Shocks!AT461)</f>
        <v>536.091726532521</v>
      </c>
      <c r="AW464" s="0" t="n">
        <f aca="false">AV464*EXP((Inputs!$B$6-Inputs!$B$7-0.5*Inputs!$B$8^2)*$B$2+Inputs!$B$8*SQRT($B$2)*MC_Shocks!AU461)</f>
        <v>542.578056135229</v>
      </c>
      <c r="AX464" s="0" t="n">
        <f aca="false">AW464*EXP((Inputs!$B$6-Inputs!$B$7-0.5*Inputs!$B$8^2)*$B$2+Inputs!$B$8*SQRT($B$2)*MC_Shocks!AV461)</f>
        <v>545.029927696554</v>
      </c>
      <c r="AY464" s="0" t="n">
        <f aca="false">AX464*EXP((Inputs!$B$6-Inputs!$B$7-0.5*Inputs!$B$8^2)*$B$2+Inputs!$B$8*SQRT($B$2)*MC_Shocks!AW461)</f>
        <v>542.849450057647</v>
      </c>
      <c r="AZ464" s="0" t="n">
        <f aca="false">AY464*EXP((Inputs!$B$6-Inputs!$B$7-0.5*Inputs!$B$8^2)*$B$2+Inputs!$B$8*SQRT($B$2)*MC_Shocks!AX461)</f>
        <v>540.992258296587</v>
      </c>
      <c r="BA464" s="0" t="n">
        <f aca="false">AZ464*EXP((Inputs!$B$6-Inputs!$B$7-0.5*Inputs!$B$8^2)*$B$2+Inputs!$B$8*SQRT($B$2)*MC_Shocks!AY461)</f>
        <v>535.827261723584</v>
      </c>
      <c r="BB464" s="0" t="n">
        <f aca="false">BA464*EXP((Inputs!$B$6-Inputs!$B$7-0.5*Inputs!$B$8^2)*$B$2+Inputs!$B$8*SQRT($B$2)*MC_Shocks!AZ461)</f>
        <v>536.390314166391</v>
      </c>
      <c r="BC464" s="0" t="n">
        <f aca="false">BB464*EXP((Inputs!$B$6-Inputs!$B$7-0.5*Inputs!$B$8^2)*$B$2+Inputs!$B$8*SQRT($B$2)*MC_Shocks!BA461)</f>
        <v>542.377206121689</v>
      </c>
      <c r="BD464" s="0" t="n">
        <f aca="false">BC464*EXP((Inputs!$B$6-Inputs!$B$7-0.5*Inputs!$B$8^2)*$B$2+Inputs!$B$8*SQRT($B$2)*MC_Shocks!BB461)</f>
        <v>537.900198373823</v>
      </c>
      <c r="BE464" s="0" t="n">
        <f aca="false">BD464*EXP((Inputs!$B$6-Inputs!$B$7-0.5*Inputs!$B$8^2)*$B$2+Inputs!$B$8*SQRT($B$2)*MC_Shocks!BC461)</f>
        <v>531.857142975308</v>
      </c>
      <c r="BF464" s="0" t="n">
        <f aca="false">BE464*EXP((Inputs!$B$6-Inputs!$B$7-0.5*Inputs!$B$8^2)*$B$2+Inputs!$B$8*SQRT($B$2)*MC_Shocks!BD461)</f>
        <v>528.130553525575</v>
      </c>
      <c r="BG464" s="0" t="n">
        <f aca="false">BF464*EXP((Inputs!$B$6-Inputs!$B$7-0.5*Inputs!$B$8^2)*$B$2+Inputs!$B$8*SQRT($B$2)*MC_Shocks!BE461)</f>
        <v>528.866449117231</v>
      </c>
      <c r="BH464" s="0" t="n">
        <f aca="false">BG464*EXP((Inputs!$B$6-Inputs!$B$7-0.5*Inputs!$B$8^2)*$B$2+Inputs!$B$8*SQRT($B$2)*MC_Shocks!BF461)</f>
        <v>524.552330365312</v>
      </c>
      <c r="BI464" s="0" t="n">
        <f aca="false">BH464*EXP((Inputs!$B$6-Inputs!$B$7-0.5*Inputs!$B$8^2)*$B$2+Inputs!$B$8*SQRT($B$2)*MC_Shocks!BG461)</f>
        <v>510.524234953806</v>
      </c>
      <c r="BJ464" s="0" t="n">
        <f aca="false">BI464*EXP((Inputs!$B$6-Inputs!$B$7-0.5*Inputs!$B$8^2)*$B$2+Inputs!$B$8*SQRT($B$2)*MC_Shocks!BH461)</f>
        <v>510.106199498576</v>
      </c>
      <c r="BK464" s="0" t="n">
        <f aca="false">BJ464*EXP((Inputs!$B$6-Inputs!$B$7-0.5*Inputs!$B$8^2)*$B$2+Inputs!$B$8*SQRT($B$2)*MC_Shocks!BI461)</f>
        <v>515.490679126335</v>
      </c>
      <c r="BL464" s="0" t="n">
        <f aca="false">BK464*EXP((Inputs!$B$6-Inputs!$B$7-0.5*Inputs!$B$8^2)*$B$2+Inputs!$B$8*SQRT($B$2)*MC_Shocks!BJ461)</f>
        <v>517.942652256941</v>
      </c>
      <c r="BM464" s="0" t="n">
        <f aca="false">BL464*EXP((Inputs!$B$6-Inputs!$B$7-0.5*Inputs!$B$8^2)*$B$2+Inputs!$B$8*SQRT($B$2)*MC_Shocks!BK461)</f>
        <v>515.427666896373</v>
      </c>
      <c r="BN464" s="0" t="n">
        <f aca="false">AVERAGE(C464:BM464)</f>
        <v>551.563689272055</v>
      </c>
      <c r="BO464" s="0" t="n">
        <f aca="false">MAX(B464:BM464)</f>
        <v>585.443059680279</v>
      </c>
      <c r="BP464" s="0" t="n">
        <f aca="false">MAX(BM464-Inputs!$B$4,0)</f>
        <v>0</v>
      </c>
      <c r="BQ464" s="0" t="n">
        <f aca="false">MAX(Inputs!$B$4-BM464,0)</f>
        <v>59.5723331036268</v>
      </c>
      <c r="BR464" s="0" t="n">
        <f aca="false">MAX(BN464-Inputs!$B$4,0)</f>
        <v>0</v>
      </c>
      <c r="BS464" s="0" t="n">
        <f aca="false">IF(BO464&gt;=Inputs!$B$9,0,MAX(BM464-Inputs!$B$4,0))</f>
        <v>0</v>
      </c>
    </row>
    <row r="465" customFormat="false" ht="15" hidden="false" customHeight="false" outlineLevel="0" collapsed="false">
      <c r="A465" s="0" t="n">
        <v>461</v>
      </c>
      <c r="B465" s="0" t="n">
        <f aca="false">Inputs!$B$3</f>
        <v>574.788024902344</v>
      </c>
      <c r="C465" s="0" t="n">
        <f aca="false">B465*EXP((Inputs!$B$6-Inputs!$B$7-0.5*Inputs!$B$8^2)*$B$2+Inputs!$B$8*SQRT($B$2)*MC_Shocks!A462)</f>
        <v>582.207258256632</v>
      </c>
      <c r="D465" s="0" t="n">
        <f aca="false">C465*EXP((Inputs!$B$6-Inputs!$B$7-0.5*Inputs!$B$8^2)*$B$2+Inputs!$B$8*SQRT($B$2)*MC_Shocks!B462)</f>
        <v>581.480221169059</v>
      </c>
      <c r="E465" s="0" t="n">
        <f aca="false">D465*EXP((Inputs!$B$6-Inputs!$B$7-0.5*Inputs!$B$8^2)*$B$2+Inputs!$B$8*SQRT($B$2)*MC_Shocks!C462)</f>
        <v>579.783112605643</v>
      </c>
      <c r="F465" s="0" t="n">
        <f aca="false">E465*EXP((Inputs!$B$6-Inputs!$B$7-0.5*Inputs!$B$8^2)*$B$2+Inputs!$B$8*SQRT($B$2)*MC_Shocks!D462)</f>
        <v>572.819327187491</v>
      </c>
      <c r="G465" s="0" t="n">
        <f aca="false">F465*EXP((Inputs!$B$6-Inputs!$B$7-0.5*Inputs!$B$8^2)*$B$2+Inputs!$B$8*SQRT($B$2)*MC_Shocks!E462)</f>
        <v>566.949911160561</v>
      </c>
      <c r="H465" s="0" t="n">
        <f aca="false">G465*EXP((Inputs!$B$6-Inputs!$B$7-0.5*Inputs!$B$8^2)*$B$2+Inputs!$B$8*SQRT($B$2)*MC_Shocks!F462)</f>
        <v>563.127782777017</v>
      </c>
      <c r="I465" s="0" t="n">
        <f aca="false">H465*EXP((Inputs!$B$6-Inputs!$B$7-0.5*Inputs!$B$8^2)*$B$2+Inputs!$B$8*SQRT($B$2)*MC_Shocks!G462)</f>
        <v>572.926448266828</v>
      </c>
      <c r="J465" s="0" t="n">
        <f aca="false">I465*EXP((Inputs!$B$6-Inputs!$B$7-0.5*Inputs!$B$8^2)*$B$2+Inputs!$B$8*SQRT($B$2)*MC_Shocks!H462)</f>
        <v>568.809167218729</v>
      </c>
      <c r="K465" s="0" t="n">
        <f aca="false">J465*EXP((Inputs!$B$6-Inputs!$B$7-0.5*Inputs!$B$8^2)*$B$2+Inputs!$B$8*SQRT($B$2)*MC_Shocks!I462)</f>
        <v>565.687899994558</v>
      </c>
      <c r="L465" s="0" t="n">
        <f aca="false">K465*EXP((Inputs!$B$6-Inputs!$B$7-0.5*Inputs!$B$8^2)*$B$2+Inputs!$B$8*SQRT($B$2)*MC_Shocks!J462)</f>
        <v>564.593748682614</v>
      </c>
      <c r="M465" s="0" t="n">
        <f aca="false">L465*EXP((Inputs!$B$6-Inputs!$B$7-0.5*Inputs!$B$8^2)*$B$2+Inputs!$B$8*SQRT($B$2)*MC_Shocks!K462)</f>
        <v>572.450664387041</v>
      </c>
      <c r="N465" s="0" t="n">
        <f aca="false">M465*EXP((Inputs!$B$6-Inputs!$B$7-0.5*Inputs!$B$8^2)*$B$2+Inputs!$B$8*SQRT($B$2)*MC_Shocks!L462)</f>
        <v>576.043397534947</v>
      </c>
      <c r="O465" s="0" t="n">
        <f aca="false">N465*EXP((Inputs!$B$6-Inputs!$B$7-0.5*Inputs!$B$8^2)*$B$2+Inputs!$B$8*SQRT($B$2)*MC_Shocks!M462)</f>
        <v>581.455061125411</v>
      </c>
      <c r="P465" s="0" t="n">
        <f aca="false">O465*EXP((Inputs!$B$6-Inputs!$B$7-0.5*Inputs!$B$8^2)*$B$2+Inputs!$B$8*SQRT($B$2)*MC_Shocks!N462)</f>
        <v>590.880028336991</v>
      </c>
      <c r="Q465" s="0" t="n">
        <f aca="false">P465*EXP((Inputs!$B$6-Inputs!$B$7-0.5*Inputs!$B$8^2)*$B$2+Inputs!$B$8*SQRT($B$2)*MC_Shocks!O462)</f>
        <v>590.94943333922</v>
      </c>
      <c r="R465" s="0" t="n">
        <f aca="false">Q465*EXP((Inputs!$B$6-Inputs!$B$7-0.5*Inputs!$B$8^2)*$B$2+Inputs!$B$8*SQRT($B$2)*MC_Shocks!P462)</f>
        <v>594.757566964206</v>
      </c>
      <c r="S465" s="0" t="n">
        <f aca="false">R465*EXP((Inputs!$B$6-Inputs!$B$7-0.5*Inputs!$B$8^2)*$B$2+Inputs!$B$8*SQRT($B$2)*MC_Shocks!Q462)</f>
        <v>582.553923110653</v>
      </c>
      <c r="T465" s="0" t="n">
        <f aca="false">S465*EXP((Inputs!$B$6-Inputs!$B$7-0.5*Inputs!$B$8^2)*$B$2+Inputs!$B$8*SQRT($B$2)*MC_Shocks!R462)</f>
        <v>583.389431519787</v>
      </c>
      <c r="U465" s="0" t="n">
        <f aca="false">T465*EXP((Inputs!$B$6-Inputs!$B$7-0.5*Inputs!$B$8^2)*$B$2+Inputs!$B$8*SQRT($B$2)*MC_Shocks!S462)</f>
        <v>577.487026007953</v>
      </c>
      <c r="V465" s="0" t="n">
        <f aca="false">U465*EXP((Inputs!$B$6-Inputs!$B$7-0.5*Inputs!$B$8^2)*$B$2+Inputs!$B$8*SQRT($B$2)*MC_Shocks!T462)</f>
        <v>584.775437146835</v>
      </c>
      <c r="W465" s="0" t="n">
        <f aca="false">V465*EXP((Inputs!$B$6-Inputs!$B$7-0.5*Inputs!$B$8^2)*$B$2+Inputs!$B$8*SQRT($B$2)*MC_Shocks!U462)</f>
        <v>587.295096417929</v>
      </c>
      <c r="X465" s="0" t="n">
        <f aca="false">W465*EXP((Inputs!$B$6-Inputs!$B$7-0.5*Inputs!$B$8^2)*$B$2+Inputs!$B$8*SQRT($B$2)*MC_Shocks!V462)</f>
        <v>586.899181985469</v>
      </c>
      <c r="Y465" s="0" t="n">
        <f aca="false">X465*EXP((Inputs!$B$6-Inputs!$B$7-0.5*Inputs!$B$8^2)*$B$2+Inputs!$B$8*SQRT($B$2)*MC_Shocks!W462)</f>
        <v>591.198440236501</v>
      </c>
      <c r="Z465" s="0" t="n">
        <f aca="false">Y465*EXP((Inputs!$B$6-Inputs!$B$7-0.5*Inputs!$B$8^2)*$B$2+Inputs!$B$8*SQRT($B$2)*MC_Shocks!X462)</f>
        <v>593.237817907345</v>
      </c>
      <c r="AA465" s="0" t="n">
        <f aca="false">Z465*EXP((Inputs!$B$6-Inputs!$B$7-0.5*Inputs!$B$8^2)*$B$2+Inputs!$B$8*SQRT($B$2)*MC_Shocks!Y462)</f>
        <v>594.320469222618</v>
      </c>
      <c r="AB465" s="0" t="n">
        <f aca="false">AA465*EXP((Inputs!$B$6-Inputs!$B$7-0.5*Inputs!$B$8^2)*$B$2+Inputs!$B$8*SQRT($B$2)*MC_Shocks!Z462)</f>
        <v>595.480471610602</v>
      </c>
      <c r="AC465" s="0" t="n">
        <f aca="false">AB465*EXP((Inputs!$B$6-Inputs!$B$7-0.5*Inputs!$B$8^2)*$B$2+Inputs!$B$8*SQRT($B$2)*MC_Shocks!AA462)</f>
        <v>586.836554779184</v>
      </c>
      <c r="AD465" s="0" t="n">
        <f aca="false">AC465*EXP((Inputs!$B$6-Inputs!$B$7-0.5*Inputs!$B$8^2)*$B$2+Inputs!$B$8*SQRT($B$2)*MC_Shocks!AB462)</f>
        <v>585.133609115448</v>
      </c>
      <c r="AE465" s="0" t="n">
        <f aca="false">AD465*EXP((Inputs!$B$6-Inputs!$B$7-0.5*Inputs!$B$8^2)*$B$2+Inputs!$B$8*SQRT($B$2)*MC_Shocks!AC462)</f>
        <v>582.967012218973</v>
      </c>
      <c r="AF465" s="0" t="n">
        <f aca="false">AE465*EXP((Inputs!$B$6-Inputs!$B$7-0.5*Inputs!$B$8^2)*$B$2+Inputs!$B$8*SQRT($B$2)*MC_Shocks!AD462)</f>
        <v>580.531387464524</v>
      </c>
      <c r="AG465" s="0" t="n">
        <f aca="false">AF465*EXP((Inputs!$B$6-Inputs!$B$7-0.5*Inputs!$B$8^2)*$B$2+Inputs!$B$8*SQRT($B$2)*MC_Shocks!AE462)</f>
        <v>577.771381072326</v>
      </c>
      <c r="AH465" s="0" t="n">
        <f aca="false">AG465*EXP((Inputs!$B$6-Inputs!$B$7-0.5*Inputs!$B$8^2)*$B$2+Inputs!$B$8*SQRT($B$2)*MC_Shocks!AF462)</f>
        <v>578.205951612954</v>
      </c>
      <c r="AI465" s="0" t="n">
        <f aca="false">AH465*EXP((Inputs!$B$6-Inputs!$B$7-0.5*Inputs!$B$8^2)*$B$2+Inputs!$B$8*SQRT($B$2)*MC_Shocks!AG462)</f>
        <v>579.733734127776</v>
      </c>
      <c r="AJ465" s="0" t="n">
        <f aca="false">AI465*EXP((Inputs!$B$6-Inputs!$B$7-0.5*Inputs!$B$8^2)*$B$2+Inputs!$B$8*SQRT($B$2)*MC_Shocks!AH462)</f>
        <v>579.021668839526</v>
      </c>
      <c r="AK465" s="0" t="n">
        <f aca="false">AJ465*EXP((Inputs!$B$6-Inputs!$B$7-0.5*Inputs!$B$8^2)*$B$2+Inputs!$B$8*SQRT($B$2)*MC_Shocks!AI462)</f>
        <v>573.786484326104</v>
      </c>
      <c r="AL465" s="0" t="n">
        <f aca="false">AK465*EXP((Inputs!$B$6-Inputs!$B$7-0.5*Inputs!$B$8^2)*$B$2+Inputs!$B$8*SQRT($B$2)*MC_Shocks!AJ462)</f>
        <v>568.736522171833</v>
      </c>
      <c r="AM465" s="0" t="n">
        <f aca="false">AL465*EXP((Inputs!$B$6-Inputs!$B$7-0.5*Inputs!$B$8^2)*$B$2+Inputs!$B$8*SQRT($B$2)*MC_Shocks!AK462)</f>
        <v>569.875930956446</v>
      </c>
      <c r="AN465" s="0" t="n">
        <f aca="false">AM465*EXP((Inputs!$B$6-Inputs!$B$7-0.5*Inputs!$B$8^2)*$B$2+Inputs!$B$8*SQRT($B$2)*MC_Shocks!AL462)</f>
        <v>566.468642445021</v>
      </c>
      <c r="AO465" s="0" t="n">
        <f aca="false">AN465*EXP((Inputs!$B$6-Inputs!$B$7-0.5*Inputs!$B$8^2)*$B$2+Inputs!$B$8*SQRT($B$2)*MC_Shocks!AM462)</f>
        <v>567.397255875508</v>
      </c>
      <c r="AP465" s="0" t="n">
        <f aca="false">AO465*EXP((Inputs!$B$6-Inputs!$B$7-0.5*Inputs!$B$8^2)*$B$2+Inputs!$B$8*SQRT($B$2)*MC_Shocks!AN462)</f>
        <v>567.298329692795</v>
      </c>
      <c r="AQ465" s="0" t="n">
        <f aca="false">AP465*EXP((Inputs!$B$6-Inputs!$B$7-0.5*Inputs!$B$8^2)*$B$2+Inputs!$B$8*SQRT($B$2)*MC_Shocks!AO462)</f>
        <v>569.487076685873</v>
      </c>
      <c r="AR465" s="0" t="n">
        <f aca="false">AQ465*EXP((Inputs!$B$6-Inputs!$B$7-0.5*Inputs!$B$8^2)*$B$2+Inputs!$B$8*SQRT($B$2)*MC_Shocks!AP462)</f>
        <v>570.36208828826</v>
      </c>
      <c r="AS465" s="0" t="n">
        <f aca="false">AR465*EXP((Inputs!$B$6-Inputs!$B$7-0.5*Inputs!$B$8^2)*$B$2+Inputs!$B$8*SQRT($B$2)*MC_Shocks!AQ462)</f>
        <v>564.378434908778</v>
      </c>
      <c r="AT465" s="0" t="n">
        <f aca="false">AS465*EXP((Inputs!$B$6-Inputs!$B$7-0.5*Inputs!$B$8^2)*$B$2+Inputs!$B$8*SQRT($B$2)*MC_Shocks!AR462)</f>
        <v>564.017999350023</v>
      </c>
      <c r="AU465" s="0" t="n">
        <f aca="false">AT465*EXP((Inputs!$B$6-Inputs!$B$7-0.5*Inputs!$B$8^2)*$B$2+Inputs!$B$8*SQRT($B$2)*MC_Shocks!AS462)</f>
        <v>563.466173042099</v>
      </c>
      <c r="AV465" s="0" t="n">
        <f aca="false">AU465*EXP((Inputs!$B$6-Inputs!$B$7-0.5*Inputs!$B$8^2)*$B$2+Inputs!$B$8*SQRT($B$2)*MC_Shocks!AT462)</f>
        <v>570.026215270581</v>
      </c>
      <c r="AW465" s="0" t="n">
        <f aca="false">AV465*EXP((Inputs!$B$6-Inputs!$B$7-0.5*Inputs!$B$8^2)*$B$2+Inputs!$B$8*SQRT($B$2)*MC_Shocks!AU462)</f>
        <v>571.480235475824</v>
      </c>
      <c r="AX465" s="0" t="n">
        <f aca="false">AW465*EXP((Inputs!$B$6-Inputs!$B$7-0.5*Inputs!$B$8^2)*$B$2+Inputs!$B$8*SQRT($B$2)*MC_Shocks!AV462)</f>
        <v>572.629304018536</v>
      </c>
      <c r="AY465" s="0" t="n">
        <f aca="false">AX465*EXP((Inputs!$B$6-Inputs!$B$7-0.5*Inputs!$B$8^2)*$B$2+Inputs!$B$8*SQRT($B$2)*MC_Shocks!AW462)</f>
        <v>576.462597546453</v>
      </c>
      <c r="AZ465" s="0" t="n">
        <f aca="false">AY465*EXP((Inputs!$B$6-Inputs!$B$7-0.5*Inputs!$B$8^2)*$B$2+Inputs!$B$8*SQRT($B$2)*MC_Shocks!AX462)</f>
        <v>576.41789855394</v>
      </c>
      <c r="BA465" s="0" t="n">
        <f aca="false">AZ465*EXP((Inputs!$B$6-Inputs!$B$7-0.5*Inputs!$B$8^2)*$B$2+Inputs!$B$8*SQRT($B$2)*MC_Shocks!AY462)</f>
        <v>578.438325585718</v>
      </c>
      <c r="BB465" s="0" t="n">
        <f aca="false">BA465*EXP((Inputs!$B$6-Inputs!$B$7-0.5*Inputs!$B$8^2)*$B$2+Inputs!$B$8*SQRT($B$2)*MC_Shocks!AZ462)</f>
        <v>578.125893484966</v>
      </c>
      <c r="BC465" s="0" t="n">
        <f aca="false">BB465*EXP((Inputs!$B$6-Inputs!$B$7-0.5*Inputs!$B$8^2)*$B$2+Inputs!$B$8*SQRT($B$2)*MC_Shocks!BA462)</f>
        <v>577.623402084921</v>
      </c>
      <c r="BD465" s="0" t="n">
        <f aca="false">BC465*EXP((Inputs!$B$6-Inputs!$B$7-0.5*Inputs!$B$8^2)*$B$2+Inputs!$B$8*SQRT($B$2)*MC_Shocks!BB462)</f>
        <v>582.074468663802</v>
      </c>
      <c r="BE465" s="0" t="n">
        <f aca="false">BD465*EXP((Inputs!$B$6-Inputs!$B$7-0.5*Inputs!$B$8^2)*$B$2+Inputs!$B$8*SQRT($B$2)*MC_Shocks!BC462)</f>
        <v>583.973500519573</v>
      </c>
      <c r="BF465" s="0" t="n">
        <f aca="false">BE465*EXP((Inputs!$B$6-Inputs!$B$7-0.5*Inputs!$B$8^2)*$B$2+Inputs!$B$8*SQRT($B$2)*MC_Shocks!BD462)</f>
        <v>583.670217068146</v>
      </c>
      <c r="BG465" s="0" t="n">
        <f aca="false">BF465*EXP((Inputs!$B$6-Inputs!$B$7-0.5*Inputs!$B$8^2)*$B$2+Inputs!$B$8*SQRT($B$2)*MC_Shocks!BE462)</f>
        <v>578.266857362476</v>
      </c>
      <c r="BH465" s="0" t="n">
        <f aca="false">BG465*EXP((Inputs!$B$6-Inputs!$B$7-0.5*Inputs!$B$8^2)*$B$2+Inputs!$B$8*SQRT($B$2)*MC_Shocks!BF462)</f>
        <v>577.14482849281</v>
      </c>
      <c r="BI465" s="0" t="n">
        <f aca="false">BH465*EXP((Inputs!$B$6-Inputs!$B$7-0.5*Inputs!$B$8^2)*$B$2+Inputs!$B$8*SQRT($B$2)*MC_Shocks!BG462)</f>
        <v>580.238178173623</v>
      </c>
      <c r="BJ465" s="0" t="n">
        <f aca="false">BI465*EXP((Inputs!$B$6-Inputs!$B$7-0.5*Inputs!$B$8^2)*$B$2+Inputs!$B$8*SQRT($B$2)*MC_Shocks!BH462)</f>
        <v>578.459022342488</v>
      </c>
      <c r="BK465" s="0" t="n">
        <f aca="false">BJ465*EXP((Inputs!$B$6-Inputs!$B$7-0.5*Inputs!$B$8^2)*$B$2+Inputs!$B$8*SQRT($B$2)*MC_Shocks!BI462)</f>
        <v>570.729929011837</v>
      </c>
      <c r="BL465" s="0" t="n">
        <f aca="false">BK465*EXP((Inputs!$B$6-Inputs!$B$7-0.5*Inputs!$B$8^2)*$B$2+Inputs!$B$8*SQRT($B$2)*MC_Shocks!BJ462)</f>
        <v>566.647971771443</v>
      </c>
      <c r="BM465" s="0" t="n">
        <f aca="false">BL465*EXP((Inputs!$B$6-Inputs!$B$7-0.5*Inputs!$B$8^2)*$B$2+Inputs!$B$8*SQRT($B$2)*MC_Shocks!BK462)</f>
        <v>564.245291498172</v>
      </c>
      <c r="BN465" s="0" t="n">
        <f aca="false">AVERAGE(C465:BM465)</f>
        <v>577.201407905895</v>
      </c>
      <c r="BO465" s="0" t="n">
        <f aca="false">MAX(B465:BM465)</f>
        <v>595.480471610602</v>
      </c>
      <c r="BP465" s="0" t="n">
        <f aca="false">MAX(BM465-Inputs!$B$4,0)</f>
        <v>0</v>
      </c>
      <c r="BQ465" s="0" t="n">
        <f aca="false">MAX(Inputs!$B$4-BM465,0)</f>
        <v>10.7547085018279</v>
      </c>
      <c r="BR465" s="0" t="n">
        <f aca="false">MAX(BN465-Inputs!$B$4,0)</f>
        <v>2.20140790589517</v>
      </c>
      <c r="BS465" s="0" t="n">
        <f aca="false">IF(BO465&gt;=Inputs!$B$9,0,MAX(BM465-Inputs!$B$4,0))</f>
        <v>0</v>
      </c>
    </row>
    <row r="466" customFormat="false" ht="15" hidden="false" customHeight="false" outlineLevel="0" collapsed="false">
      <c r="A466" s="0" t="n">
        <v>462</v>
      </c>
      <c r="B466" s="0" t="n">
        <f aca="false">Inputs!$B$3</f>
        <v>574.788024902344</v>
      </c>
      <c r="C466" s="0" t="n">
        <f aca="false">B466*EXP((Inputs!$B$6-Inputs!$B$7-0.5*Inputs!$B$8^2)*$B$2+Inputs!$B$8*SQRT($B$2)*MC_Shocks!A463)</f>
        <v>571.542913497422</v>
      </c>
      <c r="D466" s="0" t="n">
        <f aca="false">C466*EXP((Inputs!$B$6-Inputs!$B$7-0.5*Inputs!$B$8^2)*$B$2+Inputs!$B$8*SQRT($B$2)*MC_Shocks!B463)</f>
        <v>565.104572528016</v>
      </c>
      <c r="E466" s="0" t="n">
        <f aca="false">D466*EXP((Inputs!$B$6-Inputs!$B$7-0.5*Inputs!$B$8^2)*$B$2+Inputs!$B$8*SQRT($B$2)*MC_Shocks!C463)</f>
        <v>560.355957656953</v>
      </c>
      <c r="F466" s="0" t="n">
        <f aca="false">E466*EXP((Inputs!$B$6-Inputs!$B$7-0.5*Inputs!$B$8^2)*$B$2+Inputs!$B$8*SQRT($B$2)*MC_Shocks!D463)</f>
        <v>557.894825693964</v>
      </c>
      <c r="G466" s="0" t="n">
        <f aca="false">F466*EXP((Inputs!$B$6-Inputs!$B$7-0.5*Inputs!$B$8^2)*$B$2+Inputs!$B$8*SQRT($B$2)*MC_Shocks!E463)</f>
        <v>553.23744797899</v>
      </c>
      <c r="H466" s="0" t="n">
        <f aca="false">G466*EXP((Inputs!$B$6-Inputs!$B$7-0.5*Inputs!$B$8^2)*$B$2+Inputs!$B$8*SQRT($B$2)*MC_Shocks!F463)</f>
        <v>558.057673484386</v>
      </c>
      <c r="I466" s="0" t="n">
        <f aca="false">H466*EXP((Inputs!$B$6-Inputs!$B$7-0.5*Inputs!$B$8^2)*$B$2+Inputs!$B$8*SQRT($B$2)*MC_Shocks!G463)</f>
        <v>564.801337281896</v>
      </c>
      <c r="J466" s="0" t="n">
        <f aca="false">I466*EXP((Inputs!$B$6-Inputs!$B$7-0.5*Inputs!$B$8^2)*$B$2+Inputs!$B$8*SQRT($B$2)*MC_Shocks!H463)</f>
        <v>564.151100404204</v>
      </c>
      <c r="K466" s="0" t="n">
        <f aca="false">J466*EXP((Inputs!$B$6-Inputs!$B$7-0.5*Inputs!$B$8^2)*$B$2+Inputs!$B$8*SQRT($B$2)*MC_Shocks!I463)</f>
        <v>563.896999861466</v>
      </c>
      <c r="L466" s="0" t="n">
        <f aca="false">K466*EXP((Inputs!$B$6-Inputs!$B$7-0.5*Inputs!$B$8^2)*$B$2+Inputs!$B$8*SQRT($B$2)*MC_Shocks!J463)</f>
        <v>566.388792770571</v>
      </c>
      <c r="M466" s="0" t="n">
        <f aca="false">L466*EXP((Inputs!$B$6-Inputs!$B$7-0.5*Inputs!$B$8^2)*$B$2+Inputs!$B$8*SQRT($B$2)*MC_Shocks!K463)</f>
        <v>562.743329387761</v>
      </c>
      <c r="N466" s="0" t="n">
        <f aca="false">M466*EXP((Inputs!$B$6-Inputs!$B$7-0.5*Inputs!$B$8^2)*$B$2+Inputs!$B$8*SQRT($B$2)*MC_Shocks!L463)</f>
        <v>571.175191582522</v>
      </c>
      <c r="O466" s="0" t="n">
        <f aca="false">N466*EXP((Inputs!$B$6-Inputs!$B$7-0.5*Inputs!$B$8^2)*$B$2+Inputs!$B$8*SQRT($B$2)*MC_Shocks!M463)</f>
        <v>573.657560120328</v>
      </c>
      <c r="P466" s="0" t="n">
        <f aca="false">O466*EXP((Inputs!$B$6-Inputs!$B$7-0.5*Inputs!$B$8^2)*$B$2+Inputs!$B$8*SQRT($B$2)*MC_Shocks!N463)</f>
        <v>575.923070874348</v>
      </c>
      <c r="Q466" s="0" t="n">
        <f aca="false">P466*EXP((Inputs!$B$6-Inputs!$B$7-0.5*Inputs!$B$8^2)*$B$2+Inputs!$B$8*SQRT($B$2)*MC_Shocks!O463)</f>
        <v>583.50273572869</v>
      </c>
      <c r="R466" s="0" t="n">
        <f aca="false">Q466*EXP((Inputs!$B$6-Inputs!$B$7-0.5*Inputs!$B$8^2)*$B$2+Inputs!$B$8*SQRT($B$2)*MC_Shocks!P463)</f>
        <v>576.679022649917</v>
      </c>
      <c r="S466" s="0" t="n">
        <f aca="false">R466*EXP((Inputs!$B$6-Inputs!$B$7-0.5*Inputs!$B$8^2)*$B$2+Inputs!$B$8*SQRT($B$2)*MC_Shocks!Q463)</f>
        <v>582.985691693862</v>
      </c>
      <c r="T466" s="0" t="n">
        <f aca="false">S466*EXP((Inputs!$B$6-Inputs!$B$7-0.5*Inputs!$B$8^2)*$B$2+Inputs!$B$8*SQRT($B$2)*MC_Shocks!R463)</f>
        <v>585.768259603599</v>
      </c>
      <c r="U466" s="0" t="n">
        <f aca="false">T466*EXP((Inputs!$B$6-Inputs!$B$7-0.5*Inputs!$B$8^2)*$B$2+Inputs!$B$8*SQRT($B$2)*MC_Shocks!S463)</f>
        <v>581.619008999645</v>
      </c>
      <c r="V466" s="0" t="n">
        <f aca="false">U466*EXP((Inputs!$B$6-Inputs!$B$7-0.5*Inputs!$B$8^2)*$B$2+Inputs!$B$8*SQRT($B$2)*MC_Shocks!T463)</f>
        <v>578.70039137175</v>
      </c>
      <c r="W466" s="0" t="n">
        <f aca="false">V466*EXP((Inputs!$B$6-Inputs!$B$7-0.5*Inputs!$B$8^2)*$B$2+Inputs!$B$8*SQRT($B$2)*MC_Shocks!U463)</f>
        <v>583.865307986185</v>
      </c>
      <c r="X466" s="0" t="n">
        <f aca="false">W466*EXP((Inputs!$B$6-Inputs!$B$7-0.5*Inputs!$B$8^2)*$B$2+Inputs!$B$8*SQRT($B$2)*MC_Shocks!V463)</f>
        <v>580.767489558745</v>
      </c>
      <c r="Y466" s="0" t="n">
        <f aca="false">X466*EXP((Inputs!$B$6-Inputs!$B$7-0.5*Inputs!$B$8^2)*$B$2+Inputs!$B$8*SQRT($B$2)*MC_Shocks!W463)</f>
        <v>579.488585492411</v>
      </c>
      <c r="Z466" s="0" t="n">
        <f aca="false">Y466*EXP((Inputs!$B$6-Inputs!$B$7-0.5*Inputs!$B$8^2)*$B$2+Inputs!$B$8*SQRT($B$2)*MC_Shocks!X463)</f>
        <v>568.915782243163</v>
      </c>
      <c r="AA466" s="0" t="n">
        <f aca="false">Z466*EXP((Inputs!$B$6-Inputs!$B$7-0.5*Inputs!$B$8^2)*$B$2+Inputs!$B$8*SQRT($B$2)*MC_Shocks!Y463)</f>
        <v>567.149136915045</v>
      </c>
      <c r="AB466" s="0" t="n">
        <f aca="false">AA466*EXP((Inputs!$B$6-Inputs!$B$7-0.5*Inputs!$B$8^2)*$B$2+Inputs!$B$8*SQRT($B$2)*MC_Shocks!Z463)</f>
        <v>567.83852468765</v>
      </c>
      <c r="AC466" s="0" t="n">
        <f aca="false">AB466*EXP((Inputs!$B$6-Inputs!$B$7-0.5*Inputs!$B$8^2)*$B$2+Inputs!$B$8*SQRT($B$2)*MC_Shocks!AA463)</f>
        <v>571.763826340585</v>
      </c>
      <c r="AD466" s="0" t="n">
        <f aca="false">AC466*EXP((Inputs!$B$6-Inputs!$B$7-0.5*Inputs!$B$8^2)*$B$2+Inputs!$B$8*SQRT($B$2)*MC_Shocks!AB463)</f>
        <v>575.203790582387</v>
      </c>
      <c r="AE466" s="0" t="n">
        <f aca="false">AD466*EXP((Inputs!$B$6-Inputs!$B$7-0.5*Inputs!$B$8^2)*$B$2+Inputs!$B$8*SQRT($B$2)*MC_Shocks!AC463)</f>
        <v>579.038817789256</v>
      </c>
      <c r="AF466" s="0" t="n">
        <f aca="false">AE466*EXP((Inputs!$B$6-Inputs!$B$7-0.5*Inputs!$B$8^2)*$B$2+Inputs!$B$8*SQRT($B$2)*MC_Shocks!AD463)</f>
        <v>572.828845111137</v>
      </c>
      <c r="AG466" s="0" t="n">
        <f aca="false">AF466*EXP((Inputs!$B$6-Inputs!$B$7-0.5*Inputs!$B$8^2)*$B$2+Inputs!$B$8*SQRT($B$2)*MC_Shocks!AE463)</f>
        <v>572.801220007064</v>
      </c>
      <c r="AH466" s="0" t="n">
        <f aca="false">AG466*EXP((Inputs!$B$6-Inputs!$B$7-0.5*Inputs!$B$8^2)*$B$2+Inputs!$B$8*SQRT($B$2)*MC_Shocks!AF463)</f>
        <v>570.292273467678</v>
      </c>
      <c r="AI466" s="0" t="n">
        <f aca="false">AH466*EXP((Inputs!$B$6-Inputs!$B$7-0.5*Inputs!$B$8^2)*$B$2+Inputs!$B$8*SQRT($B$2)*MC_Shocks!AG463)</f>
        <v>563.535792961282</v>
      </c>
      <c r="AJ466" s="0" t="n">
        <f aca="false">AI466*EXP((Inputs!$B$6-Inputs!$B$7-0.5*Inputs!$B$8^2)*$B$2+Inputs!$B$8*SQRT($B$2)*MC_Shocks!AH463)</f>
        <v>574.232738667899</v>
      </c>
      <c r="AK466" s="0" t="n">
        <f aca="false">AJ466*EXP((Inputs!$B$6-Inputs!$B$7-0.5*Inputs!$B$8^2)*$B$2+Inputs!$B$8*SQRT($B$2)*MC_Shocks!AI463)</f>
        <v>568.490074674921</v>
      </c>
      <c r="AL466" s="0" t="n">
        <f aca="false">AK466*EXP((Inputs!$B$6-Inputs!$B$7-0.5*Inputs!$B$8^2)*$B$2+Inputs!$B$8*SQRT($B$2)*MC_Shocks!AJ463)</f>
        <v>568.29390337627</v>
      </c>
      <c r="AM466" s="0" t="n">
        <f aca="false">AL466*EXP((Inputs!$B$6-Inputs!$B$7-0.5*Inputs!$B$8^2)*$B$2+Inputs!$B$8*SQRT($B$2)*MC_Shocks!AK463)</f>
        <v>566.389399355895</v>
      </c>
      <c r="AN466" s="0" t="n">
        <f aca="false">AM466*EXP((Inputs!$B$6-Inputs!$B$7-0.5*Inputs!$B$8^2)*$B$2+Inputs!$B$8*SQRT($B$2)*MC_Shocks!AL463)</f>
        <v>570.177573363064</v>
      </c>
      <c r="AO466" s="0" t="n">
        <f aca="false">AN466*EXP((Inputs!$B$6-Inputs!$B$7-0.5*Inputs!$B$8^2)*$B$2+Inputs!$B$8*SQRT($B$2)*MC_Shocks!AM463)</f>
        <v>573.657509350108</v>
      </c>
      <c r="AP466" s="0" t="n">
        <f aca="false">AO466*EXP((Inputs!$B$6-Inputs!$B$7-0.5*Inputs!$B$8^2)*$B$2+Inputs!$B$8*SQRT($B$2)*MC_Shocks!AN463)</f>
        <v>571.491081094461</v>
      </c>
      <c r="AQ466" s="0" t="n">
        <f aca="false">AP466*EXP((Inputs!$B$6-Inputs!$B$7-0.5*Inputs!$B$8^2)*$B$2+Inputs!$B$8*SQRT($B$2)*MC_Shocks!AO463)</f>
        <v>560.834741328935</v>
      </c>
      <c r="AR466" s="0" t="n">
        <f aca="false">AQ466*EXP((Inputs!$B$6-Inputs!$B$7-0.5*Inputs!$B$8^2)*$B$2+Inputs!$B$8*SQRT($B$2)*MC_Shocks!AP463)</f>
        <v>556.441122647616</v>
      </c>
      <c r="AS466" s="0" t="n">
        <f aca="false">AR466*EXP((Inputs!$B$6-Inputs!$B$7-0.5*Inputs!$B$8^2)*$B$2+Inputs!$B$8*SQRT($B$2)*MC_Shocks!AQ463)</f>
        <v>550.934732598606</v>
      </c>
      <c r="AT466" s="0" t="n">
        <f aca="false">AS466*EXP((Inputs!$B$6-Inputs!$B$7-0.5*Inputs!$B$8^2)*$B$2+Inputs!$B$8*SQRT($B$2)*MC_Shocks!AR463)</f>
        <v>551.826572028376</v>
      </c>
      <c r="AU466" s="0" t="n">
        <f aca="false">AT466*EXP((Inputs!$B$6-Inputs!$B$7-0.5*Inputs!$B$8^2)*$B$2+Inputs!$B$8*SQRT($B$2)*MC_Shocks!AS463)</f>
        <v>554.51260582664</v>
      </c>
      <c r="AV466" s="0" t="n">
        <f aca="false">AU466*EXP((Inputs!$B$6-Inputs!$B$7-0.5*Inputs!$B$8^2)*$B$2+Inputs!$B$8*SQRT($B$2)*MC_Shocks!AT463)</f>
        <v>558.01060252656</v>
      </c>
      <c r="AW466" s="0" t="n">
        <f aca="false">AV466*EXP((Inputs!$B$6-Inputs!$B$7-0.5*Inputs!$B$8^2)*$B$2+Inputs!$B$8*SQRT($B$2)*MC_Shocks!AU463)</f>
        <v>560.229066417522</v>
      </c>
      <c r="AX466" s="0" t="n">
        <f aca="false">AW466*EXP((Inputs!$B$6-Inputs!$B$7-0.5*Inputs!$B$8^2)*$B$2+Inputs!$B$8*SQRT($B$2)*MC_Shocks!AV463)</f>
        <v>569.480600335589</v>
      </c>
      <c r="AY466" s="0" t="n">
        <f aca="false">AX466*EXP((Inputs!$B$6-Inputs!$B$7-0.5*Inputs!$B$8^2)*$B$2+Inputs!$B$8*SQRT($B$2)*MC_Shocks!AW463)</f>
        <v>572.819009747678</v>
      </c>
      <c r="AZ466" s="0" t="n">
        <f aca="false">AY466*EXP((Inputs!$B$6-Inputs!$B$7-0.5*Inputs!$B$8^2)*$B$2+Inputs!$B$8*SQRT($B$2)*MC_Shocks!AX463)</f>
        <v>575.425282955579</v>
      </c>
      <c r="BA466" s="0" t="n">
        <f aca="false">AZ466*EXP((Inputs!$B$6-Inputs!$B$7-0.5*Inputs!$B$8^2)*$B$2+Inputs!$B$8*SQRT($B$2)*MC_Shocks!AY463)</f>
        <v>576.280676276834</v>
      </c>
      <c r="BB466" s="0" t="n">
        <f aca="false">BA466*EXP((Inputs!$B$6-Inputs!$B$7-0.5*Inputs!$B$8^2)*$B$2+Inputs!$B$8*SQRT($B$2)*MC_Shocks!AZ463)</f>
        <v>575.732985542904</v>
      </c>
      <c r="BC466" s="0" t="n">
        <f aca="false">BB466*EXP((Inputs!$B$6-Inputs!$B$7-0.5*Inputs!$B$8^2)*$B$2+Inputs!$B$8*SQRT($B$2)*MC_Shocks!BA463)</f>
        <v>574.13410737195</v>
      </c>
      <c r="BD466" s="0" t="n">
        <f aca="false">BC466*EXP((Inputs!$B$6-Inputs!$B$7-0.5*Inputs!$B$8^2)*$B$2+Inputs!$B$8*SQRT($B$2)*MC_Shocks!BB463)</f>
        <v>574.256255977398</v>
      </c>
      <c r="BE466" s="0" t="n">
        <f aca="false">BD466*EXP((Inputs!$B$6-Inputs!$B$7-0.5*Inputs!$B$8^2)*$B$2+Inputs!$B$8*SQRT($B$2)*MC_Shocks!BC463)</f>
        <v>576.965590018198</v>
      </c>
      <c r="BF466" s="0" t="n">
        <f aca="false">BE466*EXP((Inputs!$B$6-Inputs!$B$7-0.5*Inputs!$B$8^2)*$B$2+Inputs!$B$8*SQRT($B$2)*MC_Shocks!BD463)</f>
        <v>586.077599952748</v>
      </c>
      <c r="BG466" s="0" t="n">
        <f aca="false">BF466*EXP((Inputs!$B$6-Inputs!$B$7-0.5*Inputs!$B$8^2)*$B$2+Inputs!$B$8*SQRT($B$2)*MC_Shocks!BE463)</f>
        <v>588.814051868519</v>
      </c>
      <c r="BH466" s="0" t="n">
        <f aca="false">BG466*EXP((Inputs!$B$6-Inputs!$B$7-0.5*Inputs!$B$8^2)*$B$2+Inputs!$B$8*SQRT($B$2)*MC_Shocks!BF463)</f>
        <v>593.429946816918</v>
      </c>
      <c r="BI466" s="0" t="n">
        <f aca="false">BH466*EXP((Inputs!$B$6-Inputs!$B$7-0.5*Inputs!$B$8^2)*$B$2+Inputs!$B$8*SQRT($B$2)*MC_Shocks!BG463)</f>
        <v>591.295688632592</v>
      </c>
      <c r="BJ466" s="0" t="n">
        <f aca="false">BI466*EXP((Inputs!$B$6-Inputs!$B$7-0.5*Inputs!$B$8^2)*$B$2+Inputs!$B$8*SQRT($B$2)*MC_Shocks!BH463)</f>
        <v>587.101194556364</v>
      </c>
      <c r="BK466" s="0" t="n">
        <f aca="false">BJ466*EXP((Inputs!$B$6-Inputs!$B$7-0.5*Inputs!$B$8^2)*$B$2+Inputs!$B$8*SQRT($B$2)*MC_Shocks!BI463)</f>
        <v>582.801051070662</v>
      </c>
      <c r="BL466" s="0" t="n">
        <f aca="false">BK466*EXP((Inputs!$B$6-Inputs!$B$7-0.5*Inputs!$B$8^2)*$B$2+Inputs!$B$8*SQRT($B$2)*MC_Shocks!BJ463)</f>
        <v>579.366536945371</v>
      </c>
      <c r="BM466" s="0" t="n">
        <f aca="false">BL466*EXP((Inputs!$B$6-Inputs!$B$7-0.5*Inputs!$B$8^2)*$B$2+Inputs!$B$8*SQRT($B$2)*MC_Shocks!BK463)</f>
        <v>580.035269494279</v>
      </c>
      <c r="BN466" s="0" t="n">
        <f aca="false">AVERAGE(C466:BM466)</f>
        <v>571.765283287831</v>
      </c>
      <c r="BO466" s="0" t="n">
        <f aca="false">MAX(B466:BM466)</f>
        <v>593.429946816918</v>
      </c>
      <c r="BP466" s="0" t="n">
        <f aca="false">MAX(BM466-Inputs!$B$4,0)</f>
        <v>5.03526949427919</v>
      </c>
      <c r="BQ466" s="0" t="n">
        <f aca="false">MAX(Inputs!$B$4-BM466,0)</f>
        <v>0</v>
      </c>
      <c r="BR466" s="0" t="n">
        <f aca="false">MAX(BN466-Inputs!$B$4,0)</f>
        <v>0</v>
      </c>
      <c r="BS466" s="0" t="n">
        <f aca="false">IF(BO466&gt;=Inputs!$B$9,0,MAX(BM466-Inputs!$B$4,0))</f>
        <v>5.03526949427919</v>
      </c>
    </row>
    <row r="467" customFormat="false" ht="15" hidden="false" customHeight="false" outlineLevel="0" collapsed="false">
      <c r="A467" s="0" t="n">
        <v>463</v>
      </c>
      <c r="B467" s="0" t="n">
        <f aca="false">Inputs!$B$3</f>
        <v>574.788024902344</v>
      </c>
      <c r="C467" s="0" t="n">
        <f aca="false">B467*EXP((Inputs!$B$6-Inputs!$B$7-0.5*Inputs!$B$8^2)*$B$2+Inputs!$B$8*SQRT($B$2)*MC_Shocks!A464)</f>
        <v>577.227402894621</v>
      </c>
      <c r="D467" s="0" t="n">
        <f aca="false">C467*EXP((Inputs!$B$6-Inputs!$B$7-0.5*Inputs!$B$8^2)*$B$2+Inputs!$B$8*SQRT($B$2)*MC_Shocks!B464)</f>
        <v>580.713410647083</v>
      </c>
      <c r="E467" s="0" t="n">
        <f aca="false">D467*EXP((Inputs!$B$6-Inputs!$B$7-0.5*Inputs!$B$8^2)*$B$2+Inputs!$B$8*SQRT($B$2)*MC_Shocks!C464)</f>
        <v>587.755252407051</v>
      </c>
      <c r="F467" s="0" t="n">
        <f aca="false">E467*EXP((Inputs!$B$6-Inputs!$B$7-0.5*Inputs!$B$8^2)*$B$2+Inputs!$B$8*SQRT($B$2)*MC_Shocks!D464)</f>
        <v>583.203752414884</v>
      </c>
      <c r="G467" s="0" t="n">
        <f aca="false">F467*EXP((Inputs!$B$6-Inputs!$B$7-0.5*Inputs!$B$8^2)*$B$2+Inputs!$B$8*SQRT($B$2)*MC_Shocks!E464)</f>
        <v>584.067710309562</v>
      </c>
      <c r="H467" s="0" t="n">
        <f aca="false">G467*EXP((Inputs!$B$6-Inputs!$B$7-0.5*Inputs!$B$8^2)*$B$2+Inputs!$B$8*SQRT($B$2)*MC_Shocks!F464)</f>
        <v>589.926772654775</v>
      </c>
      <c r="I467" s="0" t="n">
        <f aca="false">H467*EXP((Inputs!$B$6-Inputs!$B$7-0.5*Inputs!$B$8^2)*$B$2+Inputs!$B$8*SQRT($B$2)*MC_Shocks!G464)</f>
        <v>593.863364378075</v>
      </c>
      <c r="J467" s="0" t="n">
        <f aca="false">I467*EXP((Inputs!$B$6-Inputs!$B$7-0.5*Inputs!$B$8^2)*$B$2+Inputs!$B$8*SQRT($B$2)*MC_Shocks!H464)</f>
        <v>598.018243446126</v>
      </c>
      <c r="K467" s="0" t="n">
        <f aca="false">J467*EXP((Inputs!$B$6-Inputs!$B$7-0.5*Inputs!$B$8^2)*$B$2+Inputs!$B$8*SQRT($B$2)*MC_Shocks!I464)</f>
        <v>597.870560839326</v>
      </c>
      <c r="L467" s="0" t="n">
        <f aca="false">K467*EXP((Inputs!$B$6-Inputs!$B$7-0.5*Inputs!$B$8^2)*$B$2+Inputs!$B$8*SQRT($B$2)*MC_Shocks!J464)</f>
        <v>592.884983970005</v>
      </c>
      <c r="M467" s="0" t="n">
        <f aca="false">L467*EXP((Inputs!$B$6-Inputs!$B$7-0.5*Inputs!$B$8^2)*$B$2+Inputs!$B$8*SQRT($B$2)*MC_Shocks!K464)</f>
        <v>594.580038810733</v>
      </c>
      <c r="N467" s="0" t="n">
        <f aca="false">M467*EXP((Inputs!$B$6-Inputs!$B$7-0.5*Inputs!$B$8^2)*$B$2+Inputs!$B$8*SQRT($B$2)*MC_Shocks!L464)</f>
        <v>605.357339464022</v>
      </c>
      <c r="O467" s="0" t="n">
        <f aca="false">N467*EXP((Inputs!$B$6-Inputs!$B$7-0.5*Inputs!$B$8^2)*$B$2+Inputs!$B$8*SQRT($B$2)*MC_Shocks!M464)</f>
        <v>606.323708168001</v>
      </c>
      <c r="P467" s="0" t="n">
        <f aca="false">O467*EXP((Inputs!$B$6-Inputs!$B$7-0.5*Inputs!$B$8^2)*$B$2+Inputs!$B$8*SQRT($B$2)*MC_Shocks!N464)</f>
        <v>607.132724202746</v>
      </c>
      <c r="Q467" s="0" t="n">
        <f aca="false">P467*EXP((Inputs!$B$6-Inputs!$B$7-0.5*Inputs!$B$8^2)*$B$2+Inputs!$B$8*SQRT($B$2)*MC_Shocks!O464)</f>
        <v>608.274362508303</v>
      </c>
      <c r="R467" s="0" t="n">
        <f aca="false">Q467*EXP((Inputs!$B$6-Inputs!$B$7-0.5*Inputs!$B$8^2)*$B$2+Inputs!$B$8*SQRT($B$2)*MC_Shocks!P464)</f>
        <v>611.367338366328</v>
      </c>
      <c r="S467" s="0" t="n">
        <f aca="false">R467*EXP((Inputs!$B$6-Inputs!$B$7-0.5*Inputs!$B$8^2)*$B$2+Inputs!$B$8*SQRT($B$2)*MC_Shocks!Q464)</f>
        <v>610.371250212127</v>
      </c>
      <c r="T467" s="0" t="n">
        <f aca="false">S467*EXP((Inputs!$B$6-Inputs!$B$7-0.5*Inputs!$B$8^2)*$B$2+Inputs!$B$8*SQRT($B$2)*MC_Shocks!R464)</f>
        <v>610.108622981715</v>
      </c>
      <c r="U467" s="0" t="n">
        <f aca="false">T467*EXP((Inputs!$B$6-Inputs!$B$7-0.5*Inputs!$B$8^2)*$B$2+Inputs!$B$8*SQRT($B$2)*MC_Shocks!S464)</f>
        <v>610.286376946964</v>
      </c>
      <c r="V467" s="0" t="n">
        <f aca="false">U467*EXP((Inputs!$B$6-Inputs!$B$7-0.5*Inputs!$B$8^2)*$B$2+Inputs!$B$8*SQRT($B$2)*MC_Shocks!T464)</f>
        <v>608.349271847072</v>
      </c>
      <c r="W467" s="0" t="n">
        <f aca="false">V467*EXP((Inputs!$B$6-Inputs!$B$7-0.5*Inputs!$B$8^2)*$B$2+Inputs!$B$8*SQRT($B$2)*MC_Shocks!U464)</f>
        <v>610.484773392708</v>
      </c>
      <c r="X467" s="0" t="n">
        <f aca="false">W467*EXP((Inputs!$B$6-Inputs!$B$7-0.5*Inputs!$B$8^2)*$B$2+Inputs!$B$8*SQRT($B$2)*MC_Shocks!V464)</f>
        <v>612.90364945517</v>
      </c>
      <c r="Y467" s="0" t="n">
        <f aca="false">X467*EXP((Inputs!$B$6-Inputs!$B$7-0.5*Inputs!$B$8^2)*$B$2+Inputs!$B$8*SQRT($B$2)*MC_Shocks!W464)</f>
        <v>606.287083105505</v>
      </c>
      <c r="Z467" s="0" t="n">
        <f aca="false">Y467*EXP((Inputs!$B$6-Inputs!$B$7-0.5*Inputs!$B$8^2)*$B$2+Inputs!$B$8*SQRT($B$2)*MC_Shocks!X464)</f>
        <v>603.659677605873</v>
      </c>
      <c r="AA467" s="0" t="n">
        <f aca="false">Z467*EXP((Inputs!$B$6-Inputs!$B$7-0.5*Inputs!$B$8^2)*$B$2+Inputs!$B$8*SQRT($B$2)*MC_Shocks!Y464)</f>
        <v>599.769124309622</v>
      </c>
      <c r="AB467" s="0" t="n">
        <f aca="false">AA467*EXP((Inputs!$B$6-Inputs!$B$7-0.5*Inputs!$B$8^2)*$B$2+Inputs!$B$8*SQRT($B$2)*MC_Shocks!Z464)</f>
        <v>594.019695505035</v>
      </c>
      <c r="AC467" s="0" t="n">
        <f aca="false">AB467*EXP((Inputs!$B$6-Inputs!$B$7-0.5*Inputs!$B$8^2)*$B$2+Inputs!$B$8*SQRT($B$2)*MC_Shocks!AA464)</f>
        <v>591.602235332245</v>
      </c>
      <c r="AD467" s="0" t="n">
        <f aca="false">AC467*EXP((Inputs!$B$6-Inputs!$B$7-0.5*Inputs!$B$8^2)*$B$2+Inputs!$B$8*SQRT($B$2)*MC_Shocks!AB464)</f>
        <v>587.316564032922</v>
      </c>
      <c r="AE467" s="0" t="n">
        <f aca="false">AD467*EXP((Inputs!$B$6-Inputs!$B$7-0.5*Inputs!$B$8^2)*$B$2+Inputs!$B$8*SQRT($B$2)*MC_Shocks!AC464)</f>
        <v>594.777375729268</v>
      </c>
      <c r="AF467" s="0" t="n">
        <f aca="false">AE467*EXP((Inputs!$B$6-Inputs!$B$7-0.5*Inputs!$B$8^2)*$B$2+Inputs!$B$8*SQRT($B$2)*MC_Shocks!AD464)</f>
        <v>593.870902633416</v>
      </c>
      <c r="AG467" s="0" t="n">
        <f aca="false">AF467*EXP((Inputs!$B$6-Inputs!$B$7-0.5*Inputs!$B$8^2)*$B$2+Inputs!$B$8*SQRT($B$2)*MC_Shocks!AE464)</f>
        <v>594.788444139055</v>
      </c>
      <c r="AH467" s="0" t="n">
        <f aca="false">AG467*EXP((Inputs!$B$6-Inputs!$B$7-0.5*Inputs!$B$8^2)*$B$2+Inputs!$B$8*SQRT($B$2)*MC_Shocks!AF464)</f>
        <v>586.980213566041</v>
      </c>
      <c r="AI467" s="0" t="n">
        <f aca="false">AH467*EXP((Inputs!$B$6-Inputs!$B$7-0.5*Inputs!$B$8^2)*$B$2+Inputs!$B$8*SQRT($B$2)*MC_Shocks!AG464)</f>
        <v>582.731460411349</v>
      </c>
      <c r="AJ467" s="0" t="n">
        <f aca="false">AI467*EXP((Inputs!$B$6-Inputs!$B$7-0.5*Inputs!$B$8^2)*$B$2+Inputs!$B$8*SQRT($B$2)*MC_Shocks!AH464)</f>
        <v>585.708419593588</v>
      </c>
      <c r="AK467" s="0" t="n">
        <f aca="false">AJ467*EXP((Inputs!$B$6-Inputs!$B$7-0.5*Inputs!$B$8^2)*$B$2+Inputs!$B$8*SQRT($B$2)*MC_Shocks!AI464)</f>
        <v>584.03391481838</v>
      </c>
      <c r="AL467" s="0" t="n">
        <f aca="false">AK467*EXP((Inputs!$B$6-Inputs!$B$7-0.5*Inputs!$B$8^2)*$B$2+Inputs!$B$8*SQRT($B$2)*MC_Shocks!AJ464)</f>
        <v>583.312563800129</v>
      </c>
      <c r="AM467" s="0" t="n">
        <f aca="false">AL467*EXP((Inputs!$B$6-Inputs!$B$7-0.5*Inputs!$B$8^2)*$B$2+Inputs!$B$8*SQRT($B$2)*MC_Shocks!AK464)</f>
        <v>581.268803732427</v>
      </c>
      <c r="AN467" s="0" t="n">
        <f aca="false">AM467*EXP((Inputs!$B$6-Inputs!$B$7-0.5*Inputs!$B$8^2)*$B$2+Inputs!$B$8*SQRT($B$2)*MC_Shocks!AL464)</f>
        <v>586.04118703915</v>
      </c>
      <c r="AO467" s="0" t="n">
        <f aca="false">AN467*EXP((Inputs!$B$6-Inputs!$B$7-0.5*Inputs!$B$8^2)*$B$2+Inputs!$B$8*SQRT($B$2)*MC_Shocks!AM464)</f>
        <v>584.424968102874</v>
      </c>
      <c r="AP467" s="0" t="n">
        <f aca="false">AO467*EXP((Inputs!$B$6-Inputs!$B$7-0.5*Inputs!$B$8^2)*$B$2+Inputs!$B$8*SQRT($B$2)*MC_Shocks!AN464)</f>
        <v>585.538915807836</v>
      </c>
      <c r="AQ467" s="0" t="n">
        <f aca="false">AP467*EXP((Inputs!$B$6-Inputs!$B$7-0.5*Inputs!$B$8^2)*$B$2+Inputs!$B$8*SQRT($B$2)*MC_Shocks!AO464)</f>
        <v>584.283500750297</v>
      </c>
      <c r="AR467" s="0" t="n">
        <f aca="false">AQ467*EXP((Inputs!$B$6-Inputs!$B$7-0.5*Inputs!$B$8^2)*$B$2+Inputs!$B$8*SQRT($B$2)*MC_Shocks!AP464)</f>
        <v>587.706197255593</v>
      </c>
      <c r="AS467" s="0" t="n">
        <f aca="false">AR467*EXP((Inputs!$B$6-Inputs!$B$7-0.5*Inputs!$B$8^2)*$B$2+Inputs!$B$8*SQRT($B$2)*MC_Shocks!AQ464)</f>
        <v>590.495945571199</v>
      </c>
      <c r="AT467" s="0" t="n">
        <f aca="false">AS467*EXP((Inputs!$B$6-Inputs!$B$7-0.5*Inputs!$B$8^2)*$B$2+Inputs!$B$8*SQRT($B$2)*MC_Shocks!AR464)</f>
        <v>585.077931319246</v>
      </c>
      <c r="AU467" s="0" t="n">
        <f aca="false">AT467*EXP((Inputs!$B$6-Inputs!$B$7-0.5*Inputs!$B$8^2)*$B$2+Inputs!$B$8*SQRT($B$2)*MC_Shocks!AS464)</f>
        <v>590.034652222486</v>
      </c>
      <c r="AV467" s="0" t="n">
        <f aca="false">AU467*EXP((Inputs!$B$6-Inputs!$B$7-0.5*Inputs!$B$8^2)*$B$2+Inputs!$B$8*SQRT($B$2)*MC_Shocks!AT464)</f>
        <v>594.685136415303</v>
      </c>
      <c r="AW467" s="0" t="n">
        <f aca="false">AV467*EXP((Inputs!$B$6-Inputs!$B$7-0.5*Inputs!$B$8^2)*$B$2+Inputs!$B$8*SQRT($B$2)*MC_Shocks!AU464)</f>
        <v>594.984647564741</v>
      </c>
      <c r="AX467" s="0" t="n">
        <f aca="false">AW467*EXP((Inputs!$B$6-Inputs!$B$7-0.5*Inputs!$B$8^2)*$B$2+Inputs!$B$8*SQRT($B$2)*MC_Shocks!AV464)</f>
        <v>598.695610834452</v>
      </c>
      <c r="AY467" s="0" t="n">
        <f aca="false">AX467*EXP((Inputs!$B$6-Inputs!$B$7-0.5*Inputs!$B$8^2)*$B$2+Inputs!$B$8*SQRT($B$2)*MC_Shocks!AW464)</f>
        <v>602.970655923917</v>
      </c>
      <c r="AZ467" s="0" t="n">
        <f aca="false">AY467*EXP((Inputs!$B$6-Inputs!$B$7-0.5*Inputs!$B$8^2)*$B$2+Inputs!$B$8*SQRT($B$2)*MC_Shocks!AX464)</f>
        <v>602.525083102231</v>
      </c>
      <c r="BA467" s="0" t="n">
        <f aca="false">AZ467*EXP((Inputs!$B$6-Inputs!$B$7-0.5*Inputs!$B$8^2)*$B$2+Inputs!$B$8*SQRT($B$2)*MC_Shocks!AY464)</f>
        <v>609.819646902607</v>
      </c>
      <c r="BB467" s="0" t="n">
        <f aca="false">BA467*EXP((Inputs!$B$6-Inputs!$B$7-0.5*Inputs!$B$8^2)*$B$2+Inputs!$B$8*SQRT($B$2)*MC_Shocks!AZ464)</f>
        <v>614.773375904435</v>
      </c>
      <c r="BC467" s="0" t="n">
        <f aca="false">BB467*EXP((Inputs!$B$6-Inputs!$B$7-0.5*Inputs!$B$8^2)*$B$2+Inputs!$B$8*SQRT($B$2)*MC_Shocks!BA464)</f>
        <v>604.893840893449</v>
      </c>
      <c r="BD467" s="0" t="n">
        <f aca="false">BC467*EXP((Inputs!$B$6-Inputs!$B$7-0.5*Inputs!$B$8^2)*$B$2+Inputs!$B$8*SQRT($B$2)*MC_Shocks!BB464)</f>
        <v>602.749870997438</v>
      </c>
      <c r="BE467" s="0" t="n">
        <f aca="false">BD467*EXP((Inputs!$B$6-Inputs!$B$7-0.5*Inputs!$B$8^2)*$B$2+Inputs!$B$8*SQRT($B$2)*MC_Shocks!BC464)</f>
        <v>606.387419979856</v>
      </c>
      <c r="BF467" s="0" t="n">
        <f aca="false">BE467*EXP((Inputs!$B$6-Inputs!$B$7-0.5*Inputs!$B$8^2)*$B$2+Inputs!$B$8*SQRT($B$2)*MC_Shocks!BD464)</f>
        <v>604.43596414939</v>
      </c>
      <c r="BG467" s="0" t="n">
        <f aca="false">BF467*EXP((Inputs!$B$6-Inputs!$B$7-0.5*Inputs!$B$8^2)*$B$2+Inputs!$B$8*SQRT($B$2)*MC_Shocks!BE464)</f>
        <v>601.77850739653</v>
      </c>
      <c r="BH467" s="0" t="n">
        <f aca="false">BG467*EXP((Inputs!$B$6-Inputs!$B$7-0.5*Inputs!$B$8^2)*$B$2+Inputs!$B$8*SQRT($B$2)*MC_Shocks!BF464)</f>
        <v>597.106283354187</v>
      </c>
      <c r="BI467" s="0" t="n">
        <f aca="false">BH467*EXP((Inputs!$B$6-Inputs!$B$7-0.5*Inputs!$B$8^2)*$B$2+Inputs!$B$8*SQRT($B$2)*MC_Shocks!BG464)</f>
        <v>597.765285747185</v>
      </c>
      <c r="BJ467" s="0" t="n">
        <f aca="false">BI467*EXP((Inputs!$B$6-Inputs!$B$7-0.5*Inputs!$B$8^2)*$B$2+Inputs!$B$8*SQRT($B$2)*MC_Shocks!BH464)</f>
        <v>593.208528752916</v>
      </c>
      <c r="BK467" s="0" t="n">
        <f aca="false">BJ467*EXP((Inputs!$B$6-Inputs!$B$7-0.5*Inputs!$B$8^2)*$B$2+Inputs!$B$8*SQRT($B$2)*MC_Shocks!BI464)</f>
        <v>602.936106747395</v>
      </c>
      <c r="BL467" s="0" t="n">
        <f aca="false">BK467*EXP((Inputs!$B$6-Inputs!$B$7-0.5*Inputs!$B$8^2)*$B$2+Inputs!$B$8*SQRT($B$2)*MC_Shocks!BJ464)</f>
        <v>608.067083785017</v>
      </c>
      <c r="BM467" s="0" t="n">
        <f aca="false">BL467*EXP((Inputs!$B$6-Inputs!$B$7-0.5*Inputs!$B$8^2)*$B$2+Inputs!$B$8*SQRT($B$2)*MC_Shocks!BK464)</f>
        <v>607.334404779946</v>
      </c>
      <c r="BN467" s="0" t="n">
        <f aca="false">AVERAGE(C467:BM467)</f>
        <v>596.665367300507</v>
      </c>
      <c r="BO467" s="0" t="n">
        <f aca="false">MAX(B467:BM467)</f>
        <v>614.773375904435</v>
      </c>
      <c r="BP467" s="0" t="n">
        <f aca="false">MAX(BM467-Inputs!$B$4,0)</f>
        <v>32.3344047799459</v>
      </c>
      <c r="BQ467" s="0" t="n">
        <f aca="false">MAX(Inputs!$B$4-BM467,0)</f>
        <v>0</v>
      </c>
      <c r="BR467" s="0" t="n">
        <f aca="false">MAX(BN467-Inputs!$B$4,0)</f>
        <v>21.6653673005067</v>
      </c>
      <c r="BS467" s="0" t="n">
        <f aca="false">IF(BO467&gt;=Inputs!$B$9,0,MAX(BM467-Inputs!$B$4,0))</f>
        <v>0</v>
      </c>
    </row>
    <row r="468" customFormat="false" ht="15" hidden="false" customHeight="false" outlineLevel="0" collapsed="false">
      <c r="A468" s="0" t="n">
        <v>464</v>
      </c>
      <c r="B468" s="0" t="n">
        <f aca="false">Inputs!$B$3</f>
        <v>574.788024902344</v>
      </c>
      <c r="C468" s="0" t="n">
        <f aca="false">B468*EXP((Inputs!$B$6-Inputs!$B$7-0.5*Inputs!$B$8^2)*$B$2+Inputs!$B$8*SQRT($B$2)*MC_Shocks!A465)</f>
        <v>573.34101439295</v>
      </c>
      <c r="D468" s="0" t="n">
        <f aca="false">C468*EXP((Inputs!$B$6-Inputs!$B$7-0.5*Inputs!$B$8^2)*$B$2+Inputs!$B$8*SQRT($B$2)*MC_Shocks!B465)</f>
        <v>577.557577817039</v>
      </c>
      <c r="E468" s="0" t="n">
        <f aca="false">D468*EXP((Inputs!$B$6-Inputs!$B$7-0.5*Inputs!$B$8^2)*$B$2+Inputs!$B$8*SQRT($B$2)*MC_Shocks!C465)</f>
        <v>576.424574874329</v>
      </c>
      <c r="F468" s="0" t="n">
        <f aca="false">E468*EXP((Inputs!$B$6-Inputs!$B$7-0.5*Inputs!$B$8^2)*$B$2+Inputs!$B$8*SQRT($B$2)*MC_Shocks!D465)</f>
        <v>579.338958241803</v>
      </c>
      <c r="G468" s="0" t="n">
        <f aca="false">F468*EXP((Inputs!$B$6-Inputs!$B$7-0.5*Inputs!$B$8^2)*$B$2+Inputs!$B$8*SQRT($B$2)*MC_Shocks!E465)</f>
        <v>580.667997003144</v>
      </c>
      <c r="H468" s="0" t="n">
        <f aca="false">G468*EXP((Inputs!$B$6-Inputs!$B$7-0.5*Inputs!$B$8^2)*$B$2+Inputs!$B$8*SQRT($B$2)*MC_Shocks!F465)</f>
        <v>576.020930052657</v>
      </c>
      <c r="I468" s="0" t="n">
        <f aca="false">H468*EXP((Inputs!$B$6-Inputs!$B$7-0.5*Inputs!$B$8^2)*$B$2+Inputs!$B$8*SQRT($B$2)*MC_Shocks!G465)</f>
        <v>571.936378589479</v>
      </c>
      <c r="J468" s="0" t="n">
        <f aca="false">I468*EXP((Inputs!$B$6-Inputs!$B$7-0.5*Inputs!$B$8^2)*$B$2+Inputs!$B$8*SQRT($B$2)*MC_Shocks!H465)</f>
        <v>576.532508385761</v>
      </c>
      <c r="K468" s="0" t="n">
        <f aca="false">J468*EXP((Inputs!$B$6-Inputs!$B$7-0.5*Inputs!$B$8^2)*$B$2+Inputs!$B$8*SQRT($B$2)*MC_Shocks!I465)</f>
        <v>581.44314236806</v>
      </c>
      <c r="L468" s="0" t="n">
        <f aca="false">K468*EXP((Inputs!$B$6-Inputs!$B$7-0.5*Inputs!$B$8^2)*$B$2+Inputs!$B$8*SQRT($B$2)*MC_Shocks!J465)</f>
        <v>583.397831177641</v>
      </c>
      <c r="M468" s="0" t="n">
        <f aca="false">L468*EXP((Inputs!$B$6-Inputs!$B$7-0.5*Inputs!$B$8^2)*$B$2+Inputs!$B$8*SQRT($B$2)*MC_Shocks!K465)</f>
        <v>583.576672982781</v>
      </c>
      <c r="N468" s="0" t="n">
        <f aca="false">M468*EXP((Inputs!$B$6-Inputs!$B$7-0.5*Inputs!$B$8^2)*$B$2+Inputs!$B$8*SQRT($B$2)*MC_Shocks!L465)</f>
        <v>586.685708028989</v>
      </c>
      <c r="O468" s="0" t="n">
        <f aca="false">N468*EXP((Inputs!$B$6-Inputs!$B$7-0.5*Inputs!$B$8^2)*$B$2+Inputs!$B$8*SQRT($B$2)*MC_Shocks!M465)</f>
        <v>581.917222088264</v>
      </c>
      <c r="P468" s="0" t="n">
        <f aca="false">O468*EXP((Inputs!$B$6-Inputs!$B$7-0.5*Inputs!$B$8^2)*$B$2+Inputs!$B$8*SQRT($B$2)*MC_Shocks!N465)</f>
        <v>580.370507243487</v>
      </c>
      <c r="Q468" s="0" t="n">
        <f aca="false">P468*EXP((Inputs!$B$6-Inputs!$B$7-0.5*Inputs!$B$8^2)*$B$2+Inputs!$B$8*SQRT($B$2)*MC_Shocks!O465)</f>
        <v>578.558448190597</v>
      </c>
      <c r="R468" s="0" t="n">
        <f aca="false">Q468*EXP((Inputs!$B$6-Inputs!$B$7-0.5*Inputs!$B$8^2)*$B$2+Inputs!$B$8*SQRT($B$2)*MC_Shocks!P465)</f>
        <v>584.455886809039</v>
      </c>
      <c r="S468" s="0" t="n">
        <f aca="false">R468*EXP((Inputs!$B$6-Inputs!$B$7-0.5*Inputs!$B$8^2)*$B$2+Inputs!$B$8*SQRT($B$2)*MC_Shocks!Q465)</f>
        <v>579.123389258001</v>
      </c>
      <c r="T468" s="0" t="n">
        <f aca="false">S468*EXP((Inputs!$B$6-Inputs!$B$7-0.5*Inputs!$B$8^2)*$B$2+Inputs!$B$8*SQRT($B$2)*MC_Shocks!R465)</f>
        <v>592.281589265633</v>
      </c>
      <c r="U468" s="0" t="n">
        <f aca="false">T468*EXP((Inputs!$B$6-Inputs!$B$7-0.5*Inputs!$B$8^2)*$B$2+Inputs!$B$8*SQRT($B$2)*MC_Shocks!S465)</f>
        <v>588.431179536699</v>
      </c>
      <c r="V468" s="0" t="n">
        <f aca="false">U468*EXP((Inputs!$B$6-Inputs!$B$7-0.5*Inputs!$B$8^2)*$B$2+Inputs!$B$8*SQRT($B$2)*MC_Shocks!T465)</f>
        <v>584.141032018154</v>
      </c>
      <c r="W468" s="0" t="n">
        <f aca="false">V468*EXP((Inputs!$B$6-Inputs!$B$7-0.5*Inputs!$B$8^2)*$B$2+Inputs!$B$8*SQRT($B$2)*MC_Shocks!U465)</f>
        <v>586.203498476115</v>
      </c>
      <c r="X468" s="0" t="n">
        <f aca="false">W468*EXP((Inputs!$B$6-Inputs!$B$7-0.5*Inputs!$B$8^2)*$B$2+Inputs!$B$8*SQRT($B$2)*MC_Shocks!V465)</f>
        <v>580.368575637089</v>
      </c>
      <c r="Y468" s="0" t="n">
        <f aca="false">X468*EXP((Inputs!$B$6-Inputs!$B$7-0.5*Inputs!$B$8^2)*$B$2+Inputs!$B$8*SQRT($B$2)*MC_Shocks!W465)</f>
        <v>580.713926927482</v>
      </c>
      <c r="Z468" s="0" t="n">
        <f aca="false">Y468*EXP((Inputs!$B$6-Inputs!$B$7-0.5*Inputs!$B$8^2)*$B$2+Inputs!$B$8*SQRT($B$2)*MC_Shocks!X465)</f>
        <v>580.481141835463</v>
      </c>
      <c r="AA468" s="0" t="n">
        <f aca="false">Z468*EXP((Inputs!$B$6-Inputs!$B$7-0.5*Inputs!$B$8^2)*$B$2+Inputs!$B$8*SQRT($B$2)*MC_Shocks!Y465)</f>
        <v>578.974348586473</v>
      </c>
      <c r="AB468" s="0" t="n">
        <f aca="false">AA468*EXP((Inputs!$B$6-Inputs!$B$7-0.5*Inputs!$B$8^2)*$B$2+Inputs!$B$8*SQRT($B$2)*MC_Shocks!Z465)</f>
        <v>564.575164407723</v>
      </c>
      <c r="AC468" s="0" t="n">
        <f aca="false">AB468*EXP((Inputs!$B$6-Inputs!$B$7-0.5*Inputs!$B$8^2)*$B$2+Inputs!$B$8*SQRT($B$2)*MC_Shocks!AA465)</f>
        <v>558.638466173963</v>
      </c>
      <c r="AD468" s="0" t="n">
        <f aca="false">AC468*EXP((Inputs!$B$6-Inputs!$B$7-0.5*Inputs!$B$8^2)*$B$2+Inputs!$B$8*SQRT($B$2)*MC_Shocks!AB465)</f>
        <v>555.592323477161</v>
      </c>
      <c r="AE468" s="0" t="n">
        <f aca="false">AD468*EXP((Inputs!$B$6-Inputs!$B$7-0.5*Inputs!$B$8^2)*$B$2+Inputs!$B$8*SQRT($B$2)*MC_Shocks!AC465)</f>
        <v>559.682894901944</v>
      </c>
      <c r="AF468" s="0" t="n">
        <f aca="false">AE468*EXP((Inputs!$B$6-Inputs!$B$7-0.5*Inputs!$B$8^2)*$B$2+Inputs!$B$8*SQRT($B$2)*MC_Shocks!AD465)</f>
        <v>559.098463282619</v>
      </c>
      <c r="AG468" s="0" t="n">
        <f aca="false">AF468*EXP((Inputs!$B$6-Inputs!$B$7-0.5*Inputs!$B$8^2)*$B$2+Inputs!$B$8*SQRT($B$2)*MC_Shocks!AE465)</f>
        <v>562.769656700797</v>
      </c>
      <c r="AH468" s="0" t="n">
        <f aca="false">AG468*EXP((Inputs!$B$6-Inputs!$B$7-0.5*Inputs!$B$8^2)*$B$2+Inputs!$B$8*SQRT($B$2)*MC_Shocks!AF465)</f>
        <v>559.164085091212</v>
      </c>
      <c r="AI468" s="0" t="n">
        <f aca="false">AH468*EXP((Inputs!$B$6-Inputs!$B$7-0.5*Inputs!$B$8^2)*$B$2+Inputs!$B$8*SQRT($B$2)*MC_Shocks!AG465)</f>
        <v>558.594033350297</v>
      </c>
      <c r="AJ468" s="0" t="n">
        <f aca="false">AI468*EXP((Inputs!$B$6-Inputs!$B$7-0.5*Inputs!$B$8^2)*$B$2+Inputs!$B$8*SQRT($B$2)*MC_Shocks!AH465)</f>
        <v>563.652589893602</v>
      </c>
      <c r="AK468" s="0" t="n">
        <f aca="false">AJ468*EXP((Inputs!$B$6-Inputs!$B$7-0.5*Inputs!$B$8^2)*$B$2+Inputs!$B$8*SQRT($B$2)*MC_Shocks!AI465)</f>
        <v>563.343099732684</v>
      </c>
      <c r="AL468" s="0" t="n">
        <f aca="false">AK468*EXP((Inputs!$B$6-Inputs!$B$7-0.5*Inputs!$B$8^2)*$B$2+Inputs!$B$8*SQRT($B$2)*MC_Shocks!AJ465)</f>
        <v>567.205447439956</v>
      </c>
      <c r="AM468" s="0" t="n">
        <f aca="false">AL468*EXP((Inputs!$B$6-Inputs!$B$7-0.5*Inputs!$B$8^2)*$B$2+Inputs!$B$8*SQRT($B$2)*MC_Shocks!AK465)</f>
        <v>566.578881623867</v>
      </c>
      <c r="AN468" s="0" t="n">
        <f aca="false">AM468*EXP((Inputs!$B$6-Inputs!$B$7-0.5*Inputs!$B$8^2)*$B$2+Inputs!$B$8*SQRT($B$2)*MC_Shocks!AL465)</f>
        <v>570.507131202348</v>
      </c>
      <c r="AO468" s="0" t="n">
        <f aca="false">AN468*EXP((Inputs!$B$6-Inputs!$B$7-0.5*Inputs!$B$8^2)*$B$2+Inputs!$B$8*SQRT($B$2)*MC_Shocks!AM465)</f>
        <v>570.436546375502</v>
      </c>
      <c r="AP468" s="0" t="n">
        <f aca="false">AO468*EXP((Inputs!$B$6-Inputs!$B$7-0.5*Inputs!$B$8^2)*$B$2+Inputs!$B$8*SQRT($B$2)*MC_Shocks!AN465)</f>
        <v>567.104062206909</v>
      </c>
      <c r="AQ468" s="0" t="n">
        <f aca="false">AP468*EXP((Inputs!$B$6-Inputs!$B$7-0.5*Inputs!$B$8^2)*$B$2+Inputs!$B$8*SQRT($B$2)*MC_Shocks!AO465)</f>
        <v>567.3963021755</v>
      </c>
      <c r="AR468" s="0" t="n">
        <f aca="false">AQ468*EXP((Inputs!$B$6-Inputs!$B$7-0.5*Inputs!$B$8^2)*$B$2+Inputs!$B$8*SQRT($B$2)*MC_Shocks!AP465)</f>
        <v>569.212162844703</v>
      </c>
      <c r="AS468" s="0" t="n">
        <f aca="false">AR468*EXP((Inputs!$B$6-Inputs!$B$7-0.5*Inputs!$B$8^2)*$B$2+Inputs!$B$8*SQRT($B$2)*MC_Shocks!AQ465)</f>
        <v>568.34860956477</v>
      </c>
      <c r="AT468" s="0" t="n">
        <f aca="false">AS468*EXP((Inputs!$B$6-Inputs!$B$7-0.5*Inputs!$B$8^2)*$B$2+Inputs!$B$8*SQRT($B$2)*MC_Shocks!AR465)</f>
        <v>565.267225531692</v>
      </c>
      <c r="AU468" s="0" t="n">
        <f aca="false">AT468*EXP((Inputs!$B$6-Inputs!$B$7-0.5*Inputs!$B$8^2)*$B$2+Inputs!$B$8*SQRT($B$2)*MC_Shocks!AS465)</f>
        <v>570.307765319515</v>
      </c>
      <c r="AV468" s="0" t="n">
        <f aca="false">AU468*EXP((Inputs!$B$6-Inputs!$B$7-0.5*Inputs!$B$8^2)*$B$2+Inputs!$B$8*SQRT($B$2)*MC_Shocks!AT465)</f>
        <v>569.183402749263</v>
      </c>
      <c r="AW468" s="0" t="n">
        <f aca="false">AV468*EXP((Inputs!$B$6-Inputs!$B$7-0.5*Inputs!$B$8^2)*$B$2+Inputs!$B$8*SQRT($B$2)*MC_Shocks!AU465)</f>
        <v>563.31841389583</v>
      </c>
      <c r="AX468" s="0" t="n">
        <f aca="false">AW468*EXP((Inputs!$B$6-Inputs!$B$7-0.5*Inputs!$B$8^2)*$B$2+Inputs!$B$8*SQRT($B$2)*MC_Shocks!AV465)</f>
        <v>560.813587439544</v>
      </c>
      <c r="AY468" s="0" t="n">
        <f aca="false">AX468*EXP((Inputs!$B$6-Inputs!$B$7-0.5*Inputs!$B$8^2)*$B$2+Inputs!$B$8*SQRT($B$2)*MC_Shocks!AW465)</f>
        <v>560.609581684711</v>
      </c>
      <c r="AZ468" s="0" t="n">
        <f aca="false">AY468*EXP((Inputs!$B$6-Inputs!$B$7-0.5*Inputs!$B$8^2)*$B$2+Inputs!$B$8*SQRT($B$2)*MC_Shocks!AX465)</f>
        <v>557.824304024351</v>
      </c>
      <c r="BA468" s="0" t="n">
        <f aca="false">AZ468*EXP((Inputs!$B$6-Inputs!$B$7-0.5*Inputs!$B$8^2)*$B$2+Inputs!$B$8*SQRT($B$2)*MC_Shocks!AY465)</f>
        <v>555.877939260742</v>
      </c>
      <c r="BB468" s="0" t="n">
        <f aca="false">BA468*EXP((Inputs!$B$6-Inputs!$B$7-0.5*Inputs!$B$8^2)*$B$2+Inputs!$B$8*SQRT($B$2)*MC_Shocks!AZ465)</f>
        <v>552.616779112751</v>
      </c>
      <c r="BC468" s="0" t="n">
        <f aca="false">BB468*EXP((Inputs!$B$6-Inputs!$B$7-0.5*Inputs!$B$8^2)*$B$2+Inputs!$B$8*SQRT($B$2)*MC_Shocks!BA465)</f>
        <v>561.614052233266</v>
      </c>
      <c r="BD468" s="0" t="n">
        <f aca="false">BC468*EXP((Inputs!$B$6-Inputs!$B$7-0.5*Inputs!$B$8^2)*$B$2+Inputs!$B$8*SQRT($B$2)*MC_Shocks!BB465)</f>
        <v>568.631563620059</v>
      </c>
      <c r="BE468" s="0" t="n">
        <f aca="false">BD468*EXP((Inputs!$B$6-Inputs!$B$7-0.5*Inputs!$B$8^2)*$B$2+Inputs!$B$8*SQRT($B$2)*MC_Shocks!BC465)</f>
        <v>564.170079859043</v>
      </c>
      <c r="BF468" s="0" t="n">
        <f aca="false">BE468*EXP((Inputs!$B$6-Inputs!$B$7-0.5*Inputs!$B$8^2)*$B$2+Inputs!$B$8*SQRT($B$2)*MC_Shocks!BD465)</f>
        <v>571.001259114386</v>
      </c>
      <c r="BG468" s="0" t="n">
        <f aca="false">BF468*EXP((Inputs!$B$6-Inputs!$B$7-0.5*Inputs!$B$8^2)*$B$2+Inputs!$B$8*SQRT($B$2)*MC_Shocks!BE465)</f>
        <v>569.23898352522</v>
      </c>
      <c r="BH468" s="0" t="n">
        <f aca="false">BG468*EXP((Inputs!$B$6-Inputs!$B$7-0.5*Inputs!$B$8^2)*$B$2+Inputs!$B$8*SQRT($B$2)*MC_Shocks!BF465)</f>
        <v>570.884821725824</v>
      </c>
      <c r="BI468" s="0" t="n">
        <f aca="false">BH468*EXP((Inputs!$B$6-Inputs!$B$7-0.5*Inputs!$B$8^2)*$B$2+Inputs!$B$8*SQRT($B$2)*MC_Shocks!BG465)</f>
        <v>575.468524471427</v>
      </c>
      <c r="BJ468" s="0" t="n">
        <f aca="false">BI468*EXP((Inputs!$B$6-Inputs!$B$7-0.5*Inputs!$B$8^2)*$B$2+Inputs!$B$8*SQRT($B$2)*MC_Shocks!BH465)</f>
        <v>573.928660648214</v>
      </c>
      <c r="BK468" s="0" t="n">
        <f aca="false">BJ468*EXP((Inputs!$B$6-Inputs!$B$7-0.5*Inputs!$B$8^2)*$B$2+Inputs!$B$8*SQRT($B$2)*MC_Shocks!BI465)</f>
        <v>573.0681475447</v>
      </c>
      <c r="BL468" s="0" t="n">
        <f aca="false">BK468*EXP((Inputs!$B$6-Inputs!$B$7-0.5*Inputs!$B$8^2)*$B$2+Inputs!$B$8*SQRT($B$2)*MC_Shocks!BJ465)</f>
        <v>563.607283202571</v>
      </c>
      <c r="BM468" s="0" t="n">
        <f aca="false">BL468*EXP((Inputs!$B$6-Inputs!$B$7-0.5*Inputs!$B$8^2)*$B$2+Inputs!$B$8*SQRT($B$2)*MC_Shocks!BK465)</f>
        <v>566.461225953994</v>
      </c>
      <c r="BN468" s="0" t="n">
        <f aca="false">AVERAGE(C468:BM468)</f>
        <v>571.249802557933</v>
      </c>
      <c r="BO468" s="0" t="n">
        <f aca="false">MAX(B468:BM468)</f>
        <v>592.281589265633</v>
      </c>
      <c r="BP468" s="0" t="n">
        <f aca="false">MAX(BM468-Inputs!$B$4,0)</f>
        <v>0</v>
      </c>
      <c r="BQ468" s="0" t="n">
        <f aca="false">MAX(Inputs!$B$4-BM468,0)</f>
        <v>8.53877404600644</v>
      </c>
      <c r="BR468" s="0" t="n">
        <f aca="false">MAX(BN468-Inputs!$B$4,0)</f>
        <v>0</v>
      </c>
      <c r="BS468" s="0" t="n">
        <f aca="false">IF(BO468&gt;=Inputs!$B$9,0,MAX(BM468-Inputs!$B$4,0))</f>
        <v>0</v>
      </c>
    </row>
    <row r="469" customFormat="false" ht="15" hidden="false" customHeight="false" outlineLevel="0" collapsed="false">
      <c r="A469" s="0" t="n">
        <v>465</v>
      </c>
      <c r="B469" s="0" t="n">
        <f aca="false">Inputs!$B$3</f>
        <v>574.788024902344</v>
      </c>
      <c r="C469" s="0" t="n">
        <f aca="false">B469*EXP((Inputs!$B$6-Inputs!$B$7-0.5*Inputs!$B$8^2)*$B$2+Inputs!$B$8*SQRT($B$2)*MC_Shocks!A466)</f>
        <v>568.312424598263</v>
      </c>
      <c r="D469" s="0" t="n">
        <f aca="false">C469*EXP((Inputs!$B$6-Inputs!$B$7-0.5*Inputs!$B$8^2)*$B$2+Inputs!$B$8*SQRT($B$2)*MC_Shocks!B466)</f>
        <v>566.77924046879</v>
      </c>
      <c r="E469" s="0" t="n">
        <f aca="false">D469*EXP((Inputs!$B$6-Inputs!$B$7-0.5*Inputs!$B$8^2)*$B$2+Inputs!$B$8*SQRT($B$2)*MC_Shocks!C466)</f>
        <v>569.812904829913</v>
      </c>
      <c r="F469" s="0" t="n">
        <f aca="false">E469*EXP((Inputs!$B$6-Inputs!$B$7-0.5*Inputs!$B$8^2)*$B$2+Inputs!$B$8*SQRT($B$2)*MC_Shocks!D466)</f>
        <v>566.264909424795</v>
      </c>
      <c r="G469" s="0" t="n">
        <f aca="false">F469*EXP((Inputs!$B$6-Inputs!$B$7-0.5*Inputs!$B$8^2)*$B$2+Inputs!$B$8*SQRT($B$2)*MC_Shocks!E466)</f>
        <v>563.78239512099</v>
      </c>
      <c r="H469" s="0" t="n">
        <f aca="false">G469*EXP((Inputs!$B$6-Inputs!$B$7-0.5*Inputs!$B$8^2)*$B$2+Inputs!$B$8*SQRT($B$2)*MC_Shocks!F466)</f>
        <v>563.675277767205</v>
      </c>
      <c r="I469" s="0" t="n">
        <f aca="false">H469*EXP((Inputs!$B$6-Inputs!$B$7-0.5*Inputs!$B$8^2)*$B$2+Inputs!$B$8*SQRT($B$2)*MC_Shocks!G466)</f>
        <v>562.538825099202</v>
      </c>
      <c r="J469" s="0" t="n">
        <f aca="false">I469*EXP((Inputs!$B$6-Inputs!$B$7-0.5*Inputs!$B$8^2)*$B$2+Inputs!$B$8*SQRT($B$2)*MC_Shocks!H466)</f>
        <v>565.262574395411</v>
      </c>
      <c r="K469" s="0" t="n">
        <f aca="false">J469*EXP((Inputs!$B$6-Inputs!$B$7-0.5*Inputs!$B$8^2)*$B$2+Inputs!$B$8*SQRT($B$2)*MC_Shocks!I466)</f>
        <v>569.031402421576</v>
      </c>
      <c r="L469" s="0" t="n">
        <f aca="false">K469*EXP((Inputs!$B$6-Inputs!$B$7-0.5*Inputs!$B$8^2)*$B$2+Inputs!$B$8*SQRT($B$2)*MC_Shocks!J466)</f>
        <v>565.666863185549</v>
      </c>
      <c r="M469" s="0" t="n">
        <f aca="false">L469*EXP((Inputs!$B$6-Inputs!$B$7-0.5*Inputs!$B$8^2)*$B$2+Inputs!$B$8*SQRT($B$2)*MC_Shocks!K466)</f>
        <v>566.726120503477</v>
      </c>
      <c r="N469" s="0" t="n">
        <f aca="false">M469*EXP((Inputs!$B$6-Inputs!$B$7-0.5*Inputs!$B$8^2)*$B$2+Inputs!$B$8*SQRT($B$2)*MC_Shocks!L466)</f>
        <v>567.139767809816</v>
      </c>
      <c r="O469" s="0" t="n">
        <f aca="false">N469*EXP((Inputs!$B$6-Inputs!$B$7-0.5*Inputs!$B$8^2)*$B$2+Inputs!$B$8*SQRT($B$2)*MC_Shocks!M466)</f>
        <v>565.935600298253</v>
      </c>
      <c r="P469" s="0" t="n">
        <f aca="false">O469*EXP((Inputs!$B$6-Inputs!$B$7-0.5*Inputs!$B$8^2)*$B$2+Inputs!$B$8*SQRT($B$2)*MC_Shocks!N466)</f>
        <v>564.799102413118</v>
      </c>
      <c r="Q469" s="0" t="n">
        <f aca="false">P469*EXP((Inputs!$B$6-Inputs!$B$7-0.5*Inputs!$B$8^2)*$B$2+Inputs!$B$8*SQRT($B$2)*MC_Shocks!O466)</f>
        <v>571.293572953797</v>
      </c>
      <c r="R469" s="0" t="n">
        <f aca="false">Q469*EXP((Inputs!$B$6-Inputs!$B$7-0.5*Inputs!$B$8^2)*$B$2+Inputs!$B$8*SQRT($B$2)*MC_Shocks!P466)</f>
        <v>565.547198798149</v>
      </c>
      <c r="S469" s="0" t="n">
        <f aca="false">R469*EXP((Inputs!$B$6-Inputs!$B$7-0.5*Inputs!$B$8^2)*$B$2+Inputs!$B$8*SQRT($B$2)*MC_Shocks!Q466)</f>
        <v>565.057078727623</v>
      </c>
      <c r="T469" s="0" t="n">
        <f aca="false">S469*EXP((Inputs!$B$6-Inputs!$B$7-0.5*Inputs!$B$8^2)*$B$2+Inputs!$B$8*SQRT($B$2)*MC_Shocks!R466)</f>
        <v>566.019606737956</v>
      </c>
      <c r="U469" s="0" t="n">
        <f aca="false">T469*EXP((Inputs!$B$6-Inputs!$B$7-0.5*Inputs!$B$8^2)*$B$2+Inputs!$B$8*SQRT($B$2)*MC_Shocks!S466)</f>
        <v>564.141531081296</v>
      </c>
      <c r="V469" s="0" t="n">
        <f aca="false">U469*EXP((Inputs!$B$6-Inputs!$B$7-0.5*Inputs!$B$8^2)*$B$2+Inputs!$B$8*SQRT($B$2)*MC_Shocks!T466)</f>
        <v>563.13704031104</v>
      </c>
      <c r="W469" s="0" t="n">
        <f aca="false">V469*EXP((Inputs!$B$6-Inputs!$B$7-0.5*Inputs!$B$8^2)*$B$2+Inputs!$B$8*SQRT($B$2)*MC_Shocks!U466)</f>
        <v>559.773511799397</v>
      </c>
      <c r="X469" s="0" t="n">
        <f aca="false">W469*EXP((Inputs!$B$6-Inputs!$B$7-0.5*Inputs!$B$8^2)*$B$2+Inputs!$B$8*SQRT($B$2)*MC_Shocks!V466)</f>
        <v>557.442178879334</v>
      </c>
      <c r="Y469" s="0" t="n">
        <f aca="false">X469*EXP((Inputs!$B$6-Inputs!$B$7-0.5*Inputs!$B$8^2)*$B$2+Inputs!$B$8*SQRT($B$2)*MC_Shocks!W466)</f>
        <v>554.329050574353</v>
      </c>
      <c r="Z469" s="0" t="n">
        <f aca="false">Y469*EXP((Inputs!$B$6-Inputs!$B$7-0.5*Inputs!$B$8^2)*$B$2+Inputs!$B$8*SQRT($B$2)*MC_Shocks!X466)</f>
        <v>548.471550367833</v>
      </c>
      <c r="AA469" s="0" t="n">
        <f aca="false">Z469*EXP((Inputs!$B$6-Inputs!$B$7-0.5*Inputs!$B$8^2)*$B$2+Inputs!$B$8*SQRT($B$2)*MC_Shocks!Y466)</f>
        <v>544.691717662606</v>
      </c>
      <c r="AB469" s="0" t="n">
        <f aca="false">AA469*EXP((Inputs!$B$6-Inputs!$B$7-0.5*Inputs!$B$8^2)*$B$2+Inputs!$B$8*SQRT($B$2)*MC_Shocks!Z466)</f>
        <v>545.437070561373</v>
      </c>
      <c r="AC469" s="0" t="n">
        <f aca="false">AB469*EXP((Inputs!$B$6-Inputs!$B$7-0.5*Inputs!$B$8^2)*$B$2+Inputs!$B$8*SQRT($B$2)*MC_Shocks!AA466)</f>
        <v>550.369403975646</v>
      </c>
      <c r="AD469" s="0" t="n">
        <f aca="false">AC469*EXP((Inputs!$B$6-Inputs!$B$7-0.5*Inputs!$B$8^2)*$B$2+Inputs!$B$8*SQRT($B$2)*MC_Shocks!AB466)</f>
        <v>543.186893780493</v>
      </c>
      <c r="AE469" s="0" t="n">
        <f aca="false">AD469*EXP((Inputs!$B$6-Inputs!$B$7-0.5*Inputs!$B$8^2)*$B$2+Inputs!$B$8*SQRT($B$2)*MC_Shocks!AC466)</f>
        <v>544.263566145821</v>
      </c>
      <c r="AF469" s="0" t="n">
        <f aca="false">AE469*EXP((Inputs!$B$6-Inputs!$B$7-0.5*Inputs!$B$8^2)*$B$2+Inputs!$B$8*SQRT($B$2)*MC_Shocks!AD466)</f>
        <v>546.361637633564</v>
      </c>
      <c r="AG469" s="0" t="n">
        <f aca="false">AF469*EXP((Inputs!$B$6-Inputs!$B$7-0.5*Inputs!$B$8^2)*$B$2+Inputs!$B$8*SQRT($B$2)*MC_Shocks!AE466)</f>
        <v>553.993420475435</v>
      </c>
      <c r="AH469" s="0" t="n">
        <f aca="false">AG469*EXP((Inputs!$B$6-Inputs!$B$7-0.5*Inputs!$B$8^2)*$B$2+Inputs!$B$8*SQRT($B$2)*MC_Shocks!AF466)</f>
        <v>552.560010651245</v>
      </c>
      <c r="AI469" s="0" t="n">
        <f aca="false">AH469*EXP((Inputs!$B$6-Inputs!$B$7-0.5*Inputs!$B$8^2)*$B$2+Inputs!$B$8*SQRT($B$2)*MC_Shocks!AG466)</f>
        <v>551.959823521643</v>
      </c>
      <c r="AJ469" s="0" t="n">
        <f aca="false">AI469*EXP((Inputs!$B$6-Inputs!$B$7-0.5*Inputs!$B$8^2)*$B$2+Inputs!$B$8*SQRT($B$2)*MC_Shocks!AH466)</f>
        <v>558.686747276223</v>
      </c>
      <c r="AK469" s="0" t="n">
        <f aca="false">AJ469*EXP((Inputs!$B$6-Inputs!$B$7-0.5*Inputs!$B$8^2)*$B$2+Inputs!$B$8*SQRT($B$2)*MC_Shocks!AI466)</f>
        <v>556.733939012025</v>
      </c>
      <c r="AL469" s="0" t="n">
        <f aca="false">AK469*EXP((Inputs!$B$6-Inputs!$B$7-0.5*Inputs!$B$8^2)*$B$2+Inputs!$B$8*SQRT($B$2)*MC_Shocks!AJ466)</f>
        <v>558.991307390859</v>
      </c>
      <c r="AM469" s="0" t="n">
        <f aca="false">AL469*EXP((Inputs!$B$6-Inputs!$B$7-0.5*Inputs!$B$8^2)*$B$2+Inputs!$B$8*SQRT($B$2)*MC_Shocks!AK466)</f>
        <v>547.239246688524</v>
      </c>
      <c r="AN469" s="0" t="n">
        <f aca="false">AM469*EXP((Inputs!$B$6-Inputs!$B$7-0.5*Inputs!$B$8^2)*$B$2+Inputs!$B$8*SQRT($B$2)*MC_Shocks!AL466)</f>
        <v>549.768419620641</v>
      </c>
      <c r="AO469" s="0" t="n">
        <f aca="false">AN469*EXP((Inputs!$B$6-Inputs!$B$7-0.5*Inputs!$B$8^2)*$B$2+Inputs!$B$8*SQRT($B$2)*MC_Shocks!AM466)</f>
        <v>551.721744847441</v>
      </c>
      <c r="AP469" s="0" t="n">
        <f aca="false">AO469*EXP((Inputs!$B$6-Inputs!$B$7-0.5*Inputs!$B$8^2)*$B$2+Inputs!$B$8*SQRT($B$2)*MC_Shocks!AN466)</f>
        <v>555.616177225005</v>
      </c>
      <c r="AQ469" s="0" t="n">
        <f aca="false">AP469*EXP((Inputs!$B$6-Inputs!$B$7-0.5*Inputs!$B$8^2)*$B$2+Inputs!$B$8*SQRT($B$2)*MC_Shocks!AO466)</f>
        <v>550.064041350885</v>
      </c>
      <c r="AR469" s="0" t="n">
        <f aca="false">AQ469*EXP((Inputs!$B$6-Inputs!$B$7-0.5*Inputs!$B$8^2)*$B$2+Inputs!$B$8*SQRT($B$2)*MC_Shocks!AP466)</f>
        <v>551.745149409946</v>
      </c>
      <c r="AS469" s="0" t="n">
        <f aca="false">AR469*EXP((Inputs!$B$6-Inputs!$B$7-0.5*Inputs!$B$8^2)*$B$2+Inputs!$B$8*SQRT($B$2)*MC_Shocks!AQ466)</f>
        <v>554.979567208434</v>
      </c>
      <c r="AT469" s="0" t="n">
        <f aca="false">AS469*EXP((Inputs!$B$6-Inputs!$B$7-0.5*Inputs!$B$8^2)*$B$2+Inputs!$B$8*SQRT($B$2)*MC_Shocks!AR466)</f>
        <v>551.927876063326</v>
      </c>
      <c r="AU469" s="0" t="n">
        <f aca="false">AT469*EXP((Inputs!$B$6-Inputs!$B$7-0.5*Inputs!$B$8^2)*$B$2+Inputs!$B$8*SQRT($B$2)*MC_Shocks!AS466)</f>
        <v>558.057493560009</v>
      </c>
      <c r="AV469" s="0" t="n">
        <f aca="false">AU469*EXP((Inputs!$B$6-Inputs!$B$7-0.5*Inputs!$B$8^2)*$B$2+Inputs!$B$8*SQRT($B$2)*MC_Shocks!AT466)</f>
        <v>555.34933172433</v>
      </c>
      <c r="AW469" s="0" t="n">
        <f aca="false">AV469*EXP((Inputs!$B$6-Inputs!$B$7-0.5*Inputs!$B$8^2)*$B$2+Inputs!$B$8*SQRT($B$2)*MC_Shocks!AU466)</f>
        <v>547.608105705896</v>
      </c>
      <c r="AX469" s="0" t="n">
        <f aca="false">AW469*EXP((Inputs!$B$6-Inputs!$B$7-0.5*Inputs!$B$8^2)*$B$2+Inputs!$B$8*SQRT($B$2)*MC_Shocks!AV466)</f>
        <v>545.203623197221</v>
      </c>
      <c r="AY469" s="0" t="n">
        <f aca="false">AX469*EXP((Inputs!$B$6-Inputs!$B$7-0.5*Inputs!$B$8^2)*$B$2+Inputs!$B$8*SQRT($B$2)*MC_Shocks!AW466)</f>
        <v>542.502802170715</v>
      </c>
      <c r="AZ469" s="0" t="n">
        <f aca="false">AY469*EXP((Inputs!$B$6-Inputs!$B$7-0.5*Inputs!$B$8^2)*$B$2+Inputs!$B$8*SQRT($B$2)*MC_Shocks!AX466)</f>
        <v>538.82208054145</v>
      </c>
      <c r="BA469" s="0" t="n">
        <f aca="false">AZ469*EXP((Inputs!$B$6-Inputs!$B$7-0.5*Inputs!$B$8^2)*$B$2+Inputs!$B$8*SQRT($B$2)*MC_Shocks!AY466)</f>
        <v>531.613491356928</v>
      </c>
      <c r="BB469" s="0" t="n">
        <f aca="false">BA469*EXP((Inputs!$B$6-Inputs!$B$7-0.5*Inputs!$B$8^2)*$B$2+Inputs!$B$8*SQRT($B$2)*MC_Shocks!AZ466)</f>
        <v>526.585120795423</v>
      </c>
      <c r="BC469" s="0" t="n">
        <f aca="false">BB469*EXP((Inputs!$B$6-Inputs!$B$7-0.5*Inputs!$B$8^2)*$B$2+Inputs!$B$8*SQRT($B$2)*MC_Shocks!BA466)</f>
        <v>524.801153914074</v>
      </c>
      <c r="BD469" s="0" t="n">
        <f aca="false">BC469*EXP((Inputs!$B$6-Inputs!$B$7-0.5*Inputs!$B$8^2)*$B$2+Inputs!$B$8*SQRT($B$2)*MC_Shocks!BB466)</f>
        <v>521.100660226303</v>
      </c>
      <c r="BE469" s="0" t="n">
        <f aca="false">BD469*EXP((Inputs!$B$6-Inputs!$B$7-0.5*Inputs!$B$8^2)*$B$2+Inputs!$B$8*SQRT($B$2)*MC_Shocks!BC466)</f>
        <v>524.825404178933</v>
      </c>
      <c r="BF469" s="0" t="n">
        <f aca="false">BE469*EXP((Inputs!$B$6-Inputs!$B$7-0.5*Inputs!$B$8^2)*$B$2+Inputs!$B$8*SQRT($B$2)*MC_Shocks!BD466)</f>
        <v>521.652503846758</v>
      </c>
      <c r="BG469" s="0" t="n">
        <f aca="false">BF469*EXP((Inputs!$B$6-Inputs!$B$7-0.5*Inputs!$B$8^2)*$B$2+Inputs!$B$8*SQRT($B$2)*MC_Shocks!BE466)</f>
        <v>525.879988921341</v>
      </c>
      <c r="BH469" s="0" t="n">
        <f aca="false">BG469*EXP((Inputs!$B$6-Inputs!$B$7-0.5*Inputs!$B$8^2)*$B$2+Inputs!$B$8*SQRT($B$2)*MC_Shocks!BF466)</f>
        <v>527.463110922026</v>
      </c>
      <c r="BI469" s="0" t="n">
        <f aca="false">BH469*EXP((Inputs!$B$6-Inputs!$B$7-0.5*Inputs!$B$8^2)*$B$2+Inputs!$B$8*SQRT($B$2)*MC_Shocks!BG466)</f>
        <v>540.57160320837</v>
      </c>
      <c r="BJ469" s="0" t="n">
        <f aca="false">BI469*EXP((Inputs!$B$6-Inputs!$B$7-0.5*Inputs!$B$8^2)*$B$2+Inputs!$B$8*SQRT($B$2)*MC_Shocks!BH466)</f>
        <v>538.903708252789</v>
      </c>
      <c r="BK469" s="0" t="n">
        <f aca="false">BJ469*EXP((Inputs!$B$6-Inputs!$B$7-0.5*Inputs!$B$8^2)*$B$2+Inputs!$B$8*SQRT($B$2)*MC_Shocks!BI466)</f>
        <v>541.714465024372</v>
      </c>
      <c r="BL469" s="0" t="n">
        <f aca="false">BK469*EXP((Inputs!$B$6-Inputs!$B$7-0.5*Inputs!$B$8^2)*$B$2+Inputs!$B$8*SQRT($B$2)*MC_Shocks!BJ466)</f>
        <v>537.011066016612</v>
      </c>
      <c r="BM469" s="0" t="n">
        <f aca="false">BL469*EXP((Inputs!$B$6-Inputs!$B$7-0.5*Inputs!$B$8^2)*$B$2+Inputs!$B$8*SQRT($B$2)*MC_Shocks!BK466)</f>
        <v>535.40188208336</v>
      </c>
      <c r="BN469" s="0" t="n">
        <f aca="false">AVERAGE(C469:BM469)</f>
        <v>551.528652138336</v>
      </c>
      <c r="BO469" s="0" t="n">
        <f aca="false">MAX(B469:BM469)</f>
        <v>574.788024902344</v>
      </c>
      <c r="BP469" s="0" t="n">
        <f aca="false">MAX(BM469-Inputs!$B$4,0)</f>
        <v>0</v>
      </c>
      <c r="BQ469" s="0" t="n">
        <f aca="false">MAX(Inputs!$B$4-BM469,0)</f>
        <v>39.5981179166405</v>
      </c>
      <c r="BR469" s="0" t="n">
        <f aca="false">MAX(BN469-Inputs!$B$4,0)</f>
        <v>0</v>
      </c>
      <c r="BS469" s="0" t="n">
        <f aca="false">IF(BO469&gt;=Inputs!$B$9,0,MAX(BM469-Inputs!$B$4,0))</f>
        <v>0</v>
      </c>
    </row>
    <row r="470" customFormat="false" ht="15" hidden="false" customHeight="false" outlineLevel="0" collapsed="false">
      <c r="A470" s="0" t="n">
        <v>466</v>
      </c>
      <c r="B470" s="0" t="n">
        <f aca="false">Inputs!$B$3</f>
        <v>574.788024902344</v>
      </c>
      <c r="C470" s="0" t="n">
        <f aca="false">B470*EXP((Inputs!$B$6-Inputs!$B$7-0.5*Inputs!$B$8^2)*$B$2+Inputs!$B$8*SQRT($B$2)*MC_Shocks!A467)</f>
        <v>569.738930550485</v>
      </c>
      <c r="D470" s="0" t="n">
        <f aca="false">C470*EXP((Inputs!$B$6-Inputs!$B$7-0.5*Inputs!$B$8^2)*$B$2+Inputs!$B$8*SQRT($B$2)*MC_Shocks!B467)</f>
        <v>574.711799079382</v>
      </c>
      <c r="E470" s="0" t="n">
        <f aca="false">D470*EXP((Inputs!$B$6-Inputs!$B$7-0.5*Inputs!$B$8^2)*$B$2+Inputs!$B$8*SQRT($B$2)*MC_Shocks!C467)</f>
        <v>570.050838927715</v>
      </c>
      <c r="F470" s="0" t="n">
        <f aca="false">E470*EXP((Inputs!$B$6-Inputs!$B$7-0.5*Inputs!$B$8^2)*$B$2+Inputs!$B$8*SQRT($B$2)*MC_Shocks!D467)</f>
        <v>560.65974112611</v>
      </c>
      <c r="G470" s="0" t="n">
        <f aca="false">F470*EXP((Inputs!$B$6-Inputs!$B$7-0.5*Inputs!$B$8^2)*$B$2+Inputs!$B$8*SQRT($B$2)*MC_Shocks!E467)</f>
        <v>557.323849952384</v>
      </c>
      <c r="H470" s="0" t="n">
        <f aca="false">G470*EXP((Inputs!$B$6-Inputs!$B$7-0.5*Inputs!$B$8^2)*$B$2+Inputs!$B$8*SQRT($B$2)*MC_Shocks!F467)</f>
        <v>553.892712953676</v>
      </c>
      <c r="I470" s="0" t="n">
        <f aca="false">H470*EXP((Inputs!$B$6-Inputs!$B$7-0.5*Inputs!$B$8^2)*$B$2+Inputs!$B$8*SQRT($B$2)*MC_Shocks!G467)</f>
        <v>553.200179923077</v>
      </c>
      <c r="J470" s="0" t="n">
        <f aca="false">I470*EXP((Inputs!$B$6-Inputs!$B$7-0.5*Inputs!$B$8^2)*$B$2+Inputs!$B$8*SQRT($B$2)*MC_Shocks!H467)</f>
        <v>555.559897589802</v>
      </c>
      <c r="K470" s="0" t="n">
        <f aca="false">J470*EXP((Inputs!$B$6-Inputs!$B$7-0.5*Inputs!$B$8^2)*$B$2+Inputs!$B$8*SQRT($B$2)*MC_Shocks!I467)</f>
        <v>552.267344089525</v>
      </c>
      <c r="L470" s="0" t="n">
        <f aca="false">K470*EXP((Inputs!$B$6-Inputs!$B$7-0.5*Inputs!$B$8^2)*$B$2+Inputs!$B$8*SQRT($B$2)*MC_Shocks!J467)</f>
        <v>558.957964533699</v>
      </c>
      <c r="M470" s="0" t="n">
        <f aca="false">L470*EXP((Inputs!$B$6-Inputs!$B$7-0.5*Inputs!$B$8^2)*$B$2+Inputs!$B$8*SQRT($B$2)*MC_Shocks!K467)</f>
        <v>560.866346460308</v>
      </c>
      <c r="N470" s="0" t="n">
        <f aca="false">M470*EXP((Inputs!$B$6-Inputs!$B$7-0.5*Inputs!$B$8^2)*$B$2+Inputs!$B$8*SQRT($B$2)*MC_Shocks!L467)</f>
        <v>568.85563663352</v>
      </c>
      <c r="O470" s="0" t="n">
        <f aca="false">N470*EXP((Inputs!$B$6-Inputs!$B$7-0.5*Inputs!$B$8^2)*$B$2+Inputs!$B$8*SQRT($B$2)*MC_Shocks!M467)</f>
        <v>572.093874435368</v>
      </c>
      <c r="P470" s="0" t="n">
        <f aca="false">O470*EXP((Inputs!$B$6-Inputs!$B$7-0.5*Inputs!$B$8^2)*$B$2+Inputs!$B$8*SQRT($B$2)*MC_Shocks!N467)</f>
        <v>569.241118727501</v>
      </c>
      <c r="Q470" s="0" t="n">
        <f aca="false">P470*EXP((Inputs!$B$6-Inputs!$B$7-0.5*Inputs!$B$8^2)*$B$2+Inputs!$B$8*SQRT($B$2)*MC_Shocks!O467)</f>
        <v>567.016931535174</v>
      </c>
      <c r="R470" s="0" t="n">
        <f aca="false">Q470*EXP((Inputs!$B$6-Inputs!$B$7-0.5*Inputs!$B$8^2)*$B$2+Inputs!$B$8*SQRT($B$2)*MC_Shocks!P467)</f>
        <v>566.841428039002</v>
      </c>
      <c r="S470" s="0" t="n">
        <f aca="false">R470*EXP((Inputs!$B$6-Inputs!$B$7-0.5*Inputs!$B$8^2)*$B$2+Inputs!$B$8*SQRT($B$2)*MC_Shocks!Q467)</f>
        <v>566.129097431782</v>
      </c>
      <c r="T470" s="0" t="n">
        <f aca="false">S470*EXP((Inputs!$B$6-Inputs!$B$7-0.5*Inputs!$B$8^2)*$B$2+Inputs!$B$8*SQRT($B$2)*MC_Shocks!R467)</f>
        <v>574.716547093511</v>
      </c>
      <c r="U470" s="0" t="n">
        <f aca="false">T470*EXP((Inputs!$B$6-Inputs!$B$7-0.5*Inputs!$B$8^2)*$B$2+Inputs!$B$8*SQRT($B$2)*MC_Shocks!S467)</f>
        <v>576.472021817678</v>
      </c>
      <c r="V470" s="0" t="n">
        <f aca="false">U470*EXP((Inputs!$B$6-Inputs!$B$7-0.5*Inputs!$B$8^2)*$B$2+Inputs!$B$8*SQRT($B$2)*MC_Shocks!T467)</f>
        <v>579.651042057194</v>
      </c>
      <c r="W470" s="0" t="n">
        <f aca="false">V470*EXP((Inputs!$B$6-Inputs!$B$7-0.5*Inputs!$B$8^2)*$B$2+Inputs!$B$8*SQRT($B$2)*MC_Shocks!U467)</f>
        <v>582.74453118436</v>
      </c>
      <c r="X470" s="0" t="n">
        <f aca="false">W470*EXP((Inputs!$B$6-Inputs!$B$7-0.5*Inputs!$B$8^2)*$B$2+Inputs!$B$8*SQRT($B$2)*MC_Shocks!V467)</f>
        <v>580.034037539309</v>
      </c>
      <c r="Y470" s="0" t="n">
        <f aca="false">X470*EXP((Inputs!$B$6-Inputs!$B$7-0.5*Inputs!$B$8^2)*$B$2+Inputs!$B$8*SQRT($B$2)*MC_Shocks!W467)</f>
        <v>584.062201159905</v>
      </c>
      <c r="Z470" s="0" t="n">
        <f aca="false">Y470*EXP((Inputs!$B$6-Inputs!$B$7-0.5*Inputs!$B$8^2)*$B$2+Inputs!$B$8*SQRT($B$2)*MC_Shocks!X467)</f>
        <v>586.925986003311</v>
      </c>
      <c r="AA470" s="0" t="n">
        <f aca="false">Z470*EXP((Inputs!$B$6-Inputs!$B$7-0.5*Inputs!$B$8^2)*$B$2+Inputs!$B$8*SQRT($B$2)*MC_Shocks!Y467)</f>
        <v>596.780688470226</v>
      </c>
      <c r="AB470" s="0" t="n">
        <f aca="false">AA470*EXP((Inputs!$B$6-Inputs!$B$7-0.5*Inputs!$B$8^2)*$B$2+Inputs!$B$8*SQRT($B$2)*MC_Shocks!Z467)</f>
        <v>598.231190445529</v>
      </c>
      <c r="AC470" s="0" t="n">
        <f aca="false">AB470*EXP((Inputs!$B$6-Inputs!$B$7-0.5*Inputs!$B$8^2)*$B$2+Inputs!$B$8*SQRT($B$2)*MC_Shocks!AA467)</f>
        <v>603.473051509487</v>
      </c>
      <c r="AD470" s="0" t="n">
        <f aca="false">AC470*EXP((Inputs!$B$6-Inputs!$B$7-0.5*Inputs!$B$8^2)*$B$2+Inputs!$B$8*SQRT($B$2)*MC_Shocks!AB467)</f>
        <v>603.150891354447</v>
      </c>
      <c r="AE470" s="0" t="n">
        <f aca="false">AD470*EXP((Inputs!$B$6-Inputs!$B$7-0.5*Inputs!$B$8^2)*$B$2+Inputs!$B$8*SQRT($B$2)*MC_Shocks!AC467)</f>
        <v>607.776265933642</v>
      </c>
      <c r="AF470" s="0" t="n">
        <f aca="false">AE470*EXP((Inputs!$B$6-Inputs!$B$7-0.5*Inputs!$B$8^2)*$B$2+Inputs!$B$8*SQRT($B$2)*MC_Shocks!AD467)</f>
        <v>607.329713389067</v>
      </c>
      <c r="AG470" s="0" t="n">
        <f aca="false">AF470*EXP((Inputs!$B$6-Inputs!$B$7-0.5*Inputs!$B$8^2)*$B$2+Inputs!$B$8*SQRT($B$2)*MC_Shocks!AE467)</f>
        <v>608.08455495908</v>
      </c>
      <c r="AH470" s="0" t="n">
        <f aca="false">AG470*EXP((Inputs!$B$6-Inputs!$B$7-0.5*Inputs!$B$8^2)*$B$2+Inputs!$B$8*SQRT($B$2)*MC_Shocks!AF467)</f>
        <v>600.128637772943</v>
      </c>
      <c r="AI470" s="0" t="n">
        <f aca="false">AH470*EXP((Inputs!$B$6-Inputs!$B$7-0.5*Inputs!$B$8^2)*$B$2+Inputs!$B$8*SQRT($B$2)*MC_Shocks!AG467)</f>
        <v>597.822534826184</v>
      </c>
      <c r="AJ470" s="0" t="n">
        <f aca="false">AI470*EXP((Inputs!$B$6-Inputs!$B$7-0.5*Inputs!$B$8^2)*$B$2+Inputs!$B$8*SQRT($B$2)*MC_Shocks!AH467)</f>
        <v>606.668218023274</v>
      </c>
      <c r="AK470" s="0" t="n">
        <f aca="false">AJ470*EXP((Inputs!$B$6-Inputs!$B$7-0.5*Inputs!$B$8^2)*$B$2+Inputs!$B$8*SQRT($B$2)*MC_Shocks!AI467)</f>
        <v>612.844167138971</v>
      </c>
      <c r="AL470" s="0" t="n">
        <f aca="false">AK470*EXP((Inputs!$B$6-Inputs!$B$7-0.5*Inputs!$B$8^2)*$B$2+Inputs!$B$8*SQRT($B$2)*MC_Shocks!AJ467)</f>
        <v>612.633608450749</v>
      </c>
      <c r="AM470" s="0" t="n">
        <f aca="false">AL470*EXP((Inputs!$B$6-Inputs!$B$7-0.5*Inputs!$B$8^2)*$B$2+Inputs!$B$8*SQRT($B$2)*MC_Shocks!AK467)</f>
        <v>617.227595379812</v>
      </c>
      <c r="AN470" s="0" t="n">
        <f aca="false">AM470*EXP((Inputs!$B$6-Inputs!$B$7-0.5*Inputs!$B$8^2)*$B$2+Inputs!$B$8*SQRT($B$2)*MC_Shocks!AL467)</f>
        <v>631.994131647338</v>
      </c>
      <c r="AO470" s="0" t="n">
        <f aca="false">AN470*EXP((Inputs!$B$6-Inputs!$B$7-0.5*Inputs!$B$8^2)*$B$2+Inputs!$B$8*SQRT($B$2)*MC_Shocks!AM467)</f>
        <v>625.323138796995</v>
      </c>
      <c r="AP470" s="0" t="n">
        <f aca="false">AO470*EXP((Inputs!$B$6-Inputs!$B$7-0.5*Inputs!$B$8^2)*$B$2+Inputs!$B$8*SQRT($B$2)*MC_Shocks!AN467)</f>
        <v>621.819188589667</v>
      </c>
      <c r="AQ470" s="0" t="n">
        <f aca="false">AP470*EXP((Inputs!$B$6-Inputs!$B$7-0.5*Inputs!$B$8^2)*$B$2+Inputs!$B$8*SQRT($B$2)*MC_Shocks!AO467)</f>
        <v>619.312997668055</v>
      </c>
      <c r="AR470" s="0" t="n">
        <f aca="false">AQ470*EXP((Inputs!$B$6-Inputs!$B$7-0.5*Inputs!$B$8^2)*$B$2+Inputs!$B$8*SQRT($B$2)*MC_Shocks!AP467)</f>
        <v>622.362669738398</v>
      </c>
      <c r="AS470" s="0" t="n">
        <f aca="false">AR470*EXP((Inputs!$B$6-Inputs!$B$7-0.5*Inputs!$B$8^2)*$B$2+Inputs!$B$8*SQRT($B$2)*MC_Shocks!AQ467)</f>
        <v>620.313240902939</v>
      </c>
      <c r="AT470" s="0" t="n">
        <f aca="false">AS470*EXP((Inputs!$B$6-Inputs!$B$7-0.5*Inputs!$B$8^2)*$B$2+Inputs!$B$8*SQRT($B$2)*MC_Shocks!AR467)</f>
        <v>623.847887363648</v>
      </c>
      <c r="AU470" s="0" t="n">
        <f aca="false">AT470*EXP((Inputs!$B$6-Inputs!$B$7-0.5*Inputs!$B$8^2)*$B$2+Inputs!$B$8*SQRT($B$2)*MC_Shocks!AS467)</f>
        <v>622.893633302181</v>
      </c>
      <c r="AV470" s="0" t="n">
        <f aca="false">AU470*EXP((Inputs!$B$6-Inputs!$B$7-0.5*Inputs!$B$8^2)*$B$2+Inputs!$B$8*SQRT($B$2)*MC_Shocks!AT467)</f>
        <v>627.518435385487</v>
      </c>
      <c r="AW470" s="0" t="n">
        <f aca="false">AV470*EXP((Inputs!$B$6-Inputs!$B$7-0.5*Inputs!$B$8^2)*$B$2+Inputs!$B$8*SQRT($B$2)*MC_Shocks!AU467)</f>
        <v>620.073934595061</v>
      </c>
      <c r="AX470" s="0" t="n">
        <f aca="false">AW470*EXP((Inputs!$B$6-Inputs!$B$7-0.5*Inputs!$B$8^2)*$B$2+Inputs!$B$8*SQRT($B$2)*MC_Shocks!AV467)</f>
        <v>627.905497903863</v>
      </c>
      <c r="AY470" s="0" t="n">
        <f aca="false">AX470*EXP((Inputs!$B$6-Inputs!$B$7-0.5*Inputs!$B$8^2)*$B$2+Inputs!$B$8*SQRT($B$2)*MC_Shocks!AW467)</f>
        <v>621.855867915613</v>
      </c>
      <c r="AZ470" s="0" t="n">
        <f aca="false">AY470*EXP((Inputs!$B$6-Inputs!$B$7-0.5*Inputs!$B$8^2)*$B$2+Inputs!$B$8*SQRT($B$2)*MC_Shocks!AX467)</f>
        <v>621.722562508009</v>
      </c>
      <c r="BA470" s="0" t="n">
        <f aca="false">AZ470*EXP((Inputs!$B$6-Inputs!$B$7-0.5*Inputs!$B$8^2)*$B$2+Inputs!$B$8*SQRT($B$2)*MC_Shocks!AY467)</f>
        <v>624.200232641939</v>
      </c>
      <c r="BB470" s="0" t="n">
        <f aca="false">BA470*EXP((Inputs!$B$6-Inputs!$B$7-0.5*Inputs!$B$8^2)*$B$2+Inputs!$B$8*SQRT($B$2)*MC_Shocks!AZ467)</f>
        <v>623.432626655986</v>
      </c>
      <c r="BC470" s="0" t="n">
        <f aca="false">BB470*EXP((Inputs!$B$6-Inputs!$B$7-0.5*Inputs!$B$8^2)*$B$2+Inputs!$B$8*SQRT($B$2)*MC_Shocks!BA467)</f>
        <v>619.874729967113</v>
      </c>
      <c r="BD470" s="0" t="n">
        <f aca="false">BC470*EXP((Inputs!$B$6-Inputs!$B$7-0.5*Inputs!$B$8^2)*$B$2+Inputs!$B$8*SQRT($B$2)*MC_Shocks!BB467)</f>
        <v>613.24797948475</v>
      </c>
      <c r="BE470" s="0" t="n">
        <f aca="false">BD470*EXP((Inputs!$B$6-Inputs!$B$7-0.5*Inputs!$B$8^2)*$B$2+Inputs!$B$8*SQRT($B$2)*MC_Shocks!BC467)</f>
        <v>611.784174763188</v>
      </c>
      <c r="BF470" s="0" t="n">
        <f aca="false">BE470*EXP((Inputs!$B$6-Inputs!$B$7-0.5*Inputs!$B$8^2)*$B$2+Inputs!$B$8*SQRT($B$2)*MC_Shocks!BD467)</f>
        <v>616.180382687221</v>
      </c>
      <c r="BG470" s="0" t="n">
        <f aca="false">BF470*EXP((Inputs!$B$6-Inputs!$B$7-0.5*Inputs!$B$8^2)*$B$2+Inputs!$B$8*SQRT($B$2)*MC_Shocks!BE467)</f>
        <v>615.966615113042</v>
      </c>
      <c r="BH470" s="0" t="n">
        <f aca="false">BG470*EXP((Inputs!$B$6-Inputs!$B$7-0.5*Inputs!$B$8^2)*$B$2+Inputs!$B$8*SQRT($B$2)*MC_Shocks!BF467)</f>
        <v>607.209908125853</v>
      </c>
      <c r="BI470" s="0" t="n">
        <f aca="false">BH470*EXP((Inputs!$B$6-Inputs!$B$7-0.5*Inputs!$B$8^2)*$B$2+Inputs!$B$8*SQRT($B$2)*MC_Shocks!BG467)</f>
        <v>600.809428594913</v>
      </c>
      <c r="BJ470" s="0" t="n">
        <f aca="false">BI470*EXP((Inputs!$B$6-Inputs!$B$7-0.5*Inputs!$B$8^2)*$B$2+Inputs!$B$8*SQRT($B$2)*MC_Shocks!BH467)</f>
        <v>596.54992597304</v>
      </c>
      <c r="BK470" s="0" t="n">
        <f aca="false">BJ470*EXP((Inputs!$B$6-Inputs!$B$7-0.5*Inputs!$B$8^2)*$B$2+Inputs!$B$8*SQRT($B$2)*MC_Shocks!BI467)</f>
        <v>592.852189967063</v>
      </c>
      <c r="BL470" s="0" t="n">
        <f aca="false">BK470*EXP((Inputs!$B$6-Inputs!$B$7-0.5*Inputs!$B$8^2)*$B$2+Inputs!$B$8*SQRT($B$2)*MC_Shocks!BJ467)</f>
        <v>589.627350071022</v>
      </c>
      <c r="BM470" s="0" t="n">
        <f aca="false">BL470*EXP((Inputs!$B$6-Inputs!$B$7-0.5*Inputs!$B$8^2)*$B$2+Inputs!$B$8*SQRT($B$2)*MC_Shocks!BK467)</f>
        <v>584.287232347608</v>
      </c>
      <c r="BN470" s="0" t="n">
        <f aca="false">AVERAGE(C470:BM470)</f>
        <v>595.510018082654</v>
      </c>
      <c r="BO470" s="0" t="n">
        <f aca="false">MAX(B470:BM470)</f>
        <v>631.994131647338</v>
      </c>
      <c r="BP470" s="0" t="n">
        <f aca="false">MAX(BM470-Inputs!$B$4,0)</f>
        <v>9.28723234760787</v>
      </c>
      <c r="BQ470" s="0" t="n">
        <f aca="false">MAX(Inputs!$B$4-BM470,0)</f>
        <v>0</v>
      </c>
      <c r="BR470" s="0" t="n">
        <f aca="false">MAX(BN470-Inputs!$B$4,0)</f>
        <v>20.5100180826537</v>
      </c>
      <c r="BS470" s="0" t="n">
        <f aca="false">IF(BO470&gt;=Inputs!$B$9,0,MAX(BM470-Inputs!$B$4,0))</f>
        <v>0</v>
      </c>
    </row>
    <row r="471" customFormat="false" ht="15" hidden="false" customHeight="false" outlineLevel="0" collapsed="false">
      <c r="A471" s="0" t="n">
        <v>467</v>
      </c>
      <c r="B471" s="0" t="n">
        <f aca="false">Inputs!$B$3</f>
        <v>574.788024902344</v>
      </c>
      <c r="C471" s="0" t="n">
        <f aca="false">B471*EXP((Inputs!$B$6-Inputs!$B$7-0.5*Inputs!$B$8^2)*$B$2+Inputs!$B$8*SQRT($B$2)*MC_Shocks!A468)</f>
        <v>576.928341068742</v>
      </c>
      <c r="D471" s="0" t="n">
        <f aca="false">C471*EXP((Inputs!$B$6-Inputs!$B$7-0.5*Inputs!$B$8^2)*$B$2+Inputs!$B$8*SQRT($B$2)*MC_Shocks!B468)</f>
        <v>583.218696786262</v>
      </c>
      <c r="E471" s="0" t="n">
        <f aca="false">D471*EXP((Inputs!$B$6-Inputs!$B$7-0.5*Inputs!$B$8^2)*$B$2+Inputs!$B$8*SQRT($B$2)*MC_Shocks!C468)</f>
        <v>582.954515198157</v>
      </c>
      <c r="F471" s="0" t="n">
        <f aca="false">E471*EXP((Inputs!$B$6-Inputs!$B$7-0.5*Inputs!$B$8^2)*$B$2+Inputs!$B$8*SQRT($B$2)*MC_Shocks!D468)</f>
        <v>586.80310362425</v>
      </c>
      <c r="G471" s="0" t="n">
        <f aca="false">F471*EXP((Inputs!$B$6-Inputs!$B$7-0.5*Inputs!$B$8^2)*$B$2+Inputs!$B$8*SQRT($B$2)*MC_Shocks!E468)</f>
        <v>591.790745242196</v>
      </c>
      <c r="H471" s="0" t="n">
        <f aca="false">G471*EXP((Inputs!$B$6-Inputs!$B$7-0.5*Inputs!$B$8^2)*$B$2+Inputs!$B$8*SQRT($B$2)*MC_Shocks!F468)</f>
        <v>595.238027092964</v>
      </c>
      <c r="I471" s="0" t="n">
        <f aca="false">H471*EXP((Inputs!$B$6-Inputs!$B$7-0.5*Inputs!$B$8^2)*$B$2+Inputs!$B$8*SQRT($B$2)*MC_Shocks!G468)</f>
        <v>583.672361408911</v>
      </c>
      <c r="J471" s="0" t="n">
        <f aca="false">I471*EXP((Inputs!$B$6-Inputs!$B$7-0.5*Inputs!$B$8^2)*$B$2+Inputs!$B$8*SQRT($B$2)*MC_Shocks!H468)</f>
        <v>583.097410159594</v>
      </c>
      <c r="K471" s="0" t="n">
        <f aca="false">J471*EXP((Inputs!$B$6-Inputs!$B$7-0.5*Inputs!$B$8^2)*$B$2+Inputs!$B$8*SQRT($B$2)*MC_Shocks!I468)</f>
        <v>581.480585043817</v>
      </c>
      <c r="L471" s="0" t="n">
        <f aca="false">K471*EXP((Inputs!$B$6-Inputs!$B$7-0.5*Inputs!$B$8^2)*$B$2+Inputs!$B$8*SQRT($B$2)*MC_Shocks!J468)</f>
        <v>587.201990937048</v>
      </c>
      <c r="M471" s="0" t="n">
        <f aca="false">L471*EXP((Inputs!$B$6-Inputs!$B$7-0.5*Inputs!$B$8^2)*$B$2+Inputs!$B$8*SQRT($B$2)*MC_Shocks!K468)</f>
        <v>595.909980275501</v>
      </c>
      <c r="N471" s="0" t="n">
        <f aca="false">M471*EXP((Inputs!$B$6-Inputs!$B$7-0.5*Inputs!$B$8^2)*$B$2+Inputs!$B$8*SQRT($B$2)*MC_Shocks!L468)</f>
        <v>599.851099085547</v>
      </c>
      <c r="O471" s="0" t="n">
        <f aca="false">N471*EXP((Inputs!$B$6-Inputs!$B$7-0.5*Inputs!$B$8^2)*$B$2+Inputs!$B$8*SQRT($B$2)*MC_Shocks!M468)</f>
        <v>593.102144438297</v>
      </c>
      <c r="P471" s="0" t="n">
        <f aca="false">O471*EXP((Inputs!$B$6-Inputs!$B$7-0.5*Inputs!$B$8^2)*$B$2+Inputs!$B$8*SQRT($B$2)*MC_Shocks!N468)</f>
        <v>591.587243544687</v>
      </c>
      <c r="Q471" s="0" t="n">
        <f aca="false">P471*EXP((Inputs!$B$6-Inputs!$B$7-0.5*Inputs!$B$8^2)*$B$2+Inputs!$B$8*SQRT($B$2)*MC_Shocks!O468)</f>
        <v>588.840214508903</v>
      </c>
      <c r="R471" s="0" t="n">
        <f aca="false">Q471*EXP((Inputs!$B$6-Inputs!$B$7-0.5*Inputs!$B$8^2)*$B$2+Inputs!$B$8*SQRT($B$2)*MC_Shocks!P468)</f>
        <v>585.455499761045</v>
      </c>
      <c r="S471" s="0" t="n">
        <f aca="false">R471*EXP((Inputs!$B$6-Inputs!$B$7-0.5*Inputs!$B$8^2)*$B$2+Inputs!$B$8*SQRT($B$2)*MC_Shocks!Q468)</f>
        <v>588.26389932919</v>
      </c>
      <c r="T471" s="0" t="n">
        <f aca="false">S471*EXP((Inputs!$B$6-Inputs!$B$7-0.5*Inputs!$B$8^2)*$B$2+Inputs!$B$8*SQRT($B$2)*MC_Shocks!R468)</f>
        <v>581.877128770945</v>
      </c>
      <c r="U471" s="0" t="n">
        <f aca="false">T471*EXP((Inputs!$B$6-Inputs!$B$7-0.5*Inputs!$B$8^2)*$B$2+Inputs!$B$8*SQRT($B$2)*MC_Shocks!S468)</f>
        <v>584.8606841986</v>
      </c>
      <c r="V471" s="0" t="n">
        <f aca="false">U471*EXP((Inputs!$B$6-Inputs!$B$7-0.5*Inputs!$B$8^2)*$B$2+Inputs!$B$8*SQRT($B$2)*MC_Shocks!T468)</f>
        <v>578.427036572761</v>
      </c>
      <c r="W471" s="0" t="n">
        <f aca="false">V471*EXP((Inputs!$B$6-Inputs!$B$7-0.5*Inputs!$B$8^2)*$B$2+Inputs!$B$8*SQRT($B$2)*MC_Shocks!U468)</f>
        <v>576.45540123001</v>
      </c>
      <c r="X471" s="0" t="n">
        <f aca="false">W471*EXP((Inputs!$B$6-Inputs!$B$7-0.5*Inputs!$B$8^2)*$B$2+Inputs!$B$8*SQRT($B$2)*MC_Shocks!V468)</f>
        <v>584.750188934965</v>
      </c>
      <c r="Y471" s="0" t="n">
        <f aca="false">X471*EXP((Inputs!$B$6-Inputs!$B$7-0.5*Inputs!$B$8^2)*$B$2+Inputs!$B$8*SQRT($B$2)*MC_Shocks!W468)</f>
        <v>588.285860075936</v>
      </c>
      <c r="Z471" s="0" t="n">
        <f aca="false">Y471*EXP((Inputs!$B$6-Inputs!$B$7-0.5*Inputs!$B$8^2)*$B$2+Inputs!$B$8*SQRT($B$2)*MC_Shocks!X468)</f>
        <v>596.731439326464</v>
      </c>
      <c r="AA471" s="0" t="n">
        <f aca="false">Z471*EXP((Inputs!$B$6-Inputs!$B$7-0.5*Inputs!$B$8^2)*$B$2+Inputs!$B$8*SQRT($B$2)*MC_Shocks!Y468)</f>
        <v>591.305744462948</v>
      </c>
      <c r="AB471" s="0" t="n">
        <f aca="false">AA471*EXP((Inputs!$B$6-Inputs!$B$7-0.5*Inputs!$B$8^2)*$B$2+Inputs!$B$8*SQRT($B$2)*MC_Shocks!Z468)</f>
        <v>591.477574990334</v>
      </c>
      <c r="AC471" s="0" t="n">
        <f aca="false">AB471*EXP((Inputs!$B$6-Inputs!$B$7-0.5*Inputs!$B$8^2)*$B$2+Inputs!$B$8*SQRT($B$2)*MC_Shocks!AA468)</f>
        <v>602.083085724902</v>
      </c>
      <c r="AD471" s="0" t="n">
        <f aca="false">AC471*EXP((Inputs!$B$6-Inputs!$B$7-0.5*Inputs!$B$8^2)*$B$2+Inputs!$B$8*SQRT($B$2)*MC_Shocks!AB468)</f>
        <v>600.347704162414</v>
      </c>
      <c r="AE471" s="0" t="n">
        <f aca="false">AD471*EXP((Inputs!$B$6-Inputs!$B$7-0.5*Inputs!$B$8^2)*$B$2+Inputs!$B$8*SQRT($B$2)*MC_Shocks!AC468)</f>
        <v>602.968300174603</v>
      </c>
      <c r="AF471" s="0" t="n">
        <f aca="false">AE471*EXP((Inputs!$B$6-Inputs!$B$7-0.5*Inputs!$B$8^2)*$B$2+Inputs!$B$8*SQRT($B$2)*MC_Shocks!AD468)</f>
        <v>610.165313885331</v>
      </c>
      <c r="AG471" s="0" t="n">
        <f aca="false">AF471*EXP((Inputs!$B$6-Inputs!$B$7-0.5*Inputs!$B$8^2)*$B$2+Inputs!$B$8*SQRT($B$2)*MC_Shocks!AE468)</f>
        <v>602.15387383511</v>
      </c>
      <c r="AH471" s="0" t="n">
        <f aca="false">AG471*EXP((Inputs!$B$6-Inputs!$B$7-0.5*Inputs!$B$8^2)*$B$2+Inputs!$B$8*SQRT($B$2)*MC_Shocks!AF468)</f>
        <v>601.698356112605</v>
      </c>
      <c r="AI471" s="0" t="n">
        <f aca="false">AH471*EXP((Inputs!$B$6-Inputs!$B$7-0.5*Inputs!$B$8^2)*$B$2+Inputs!$B$8*SQRT($B$2)*MC_Shocks!AG468)</f>
        <v>603.157500651585</v>
      </c>
      <c r="AJ471" s="0" t="n">
        <f aca="false">AI471*EXP((Inputs!$B$6-Inputs!$B$7-0.5*Inputs!$B$8^2)*$B$2+Inputs!$B$8*SQRT($B$2)*MC_Shocks!AH468)</f>
        <v>605.128787120394</v>
      </c>
      <c r="AK471" s="0" t="n">
        <f aca="false">AJ471*EXP((Inputs!$B$6-Inputs!$B$7-0.5*Inputs!$B$8^2)*$B$2+Inputs!$B$8*SQRT($B$2)*MC_Shocks!AI468)</f>
        <v>612.494780866548</v>
      </c>
      <c r="AL471" s="0" t="n">
        <f aca="false">AK471*EXP((Inputs!$B$6-Inputs!$B$7-0.5*Inputs!$B$8^2)*$B$2+Inputs!$B$8*SQRT($B$2)*MC_Shocks!AJ468)</f>
        <v>618.924741540114</v>
      </c>
      <c r="AM471" s="0" t="n">
        <f aca="false">AL471*EXP((Inputs!$B$6-Inputs!$B$7-0.5*Inputs!$B$8^2)*$B$2+Inputs!$B$8*SQRT($B$2)*MC_Shocks!AK468)</f>
        <v>612.705758088762</v>
      </c>
      <c r="AN471" s="0" t="n">
        <f aca="false">AM471*EXP((Inputs!$B$6-Inputs!$B$7-0.5*Inputs!$B$8^2)*$B$2+Inputs!$B$8*SQRT($B$2)*MC_Shocks!AL468)</f>
        <v>615.071449810151</v>
      </c>
      <c r="AO471" s="0" t="n">
        <f aca="false">AN471*EXP((Inputs!$B$6-Inputs!$B$7-0.5*Inputs!$B$8^2)*$B$2+Inputs!$B$8*SQRT($B$2)*MC_Shocks!AM468)</f>
        <v>615.021794331964</v>
      </c>
      <c r="AP471" s="0" t="n">
        <f aca="false">AO471*EXP((Inputs!$B$6-Inputs!$B$7-0.5*Inputs!$B$8^2)*$B$2+Inputs!$B$8*SQRT($B$2)*MC_Shocks!AN468)</f>
        <v>625.136250471811</v>
      </c>
      <c r="AQ471" s="0" t="n">
        <f aca="false">AP471*EXP((Inputs!$B$6-Inputs!$B$7-0.5*Inputs!$B$8^2)*$B$2+Inputs!$B$8*SQRT($B$2)*MC_Shocks!AO468)</f>
        <v>631.766792687464</v>
      </c>
      <c r="AR471" s="0" t="n">
        <f aca="false">AQ471*EXP((Inputs!$B$6-Inputs!$B$7-0.5*Inputs!$B$8^2)*$B$2+Inputs!$B$8*SQRT($B$2)*MC_Shocks!AP468)</f>
        <v>628.777234590342</v>
      </c>
      <c r="AS471" s="0" t="n">
        <f aca="false">AR471*EXP((Inputs!$B$6-Inputs!$B$7-0.5*Inputs!$B$8^2)*$B$2+Inputs!$B$8*SQRT($B$2)*MC_Shocks!AQ468)</f>
        <v>626.955139977812</v>
      </c>
      <c r="AT471" s="0" t="n">
        <f aca="false">AS471*EXP((Inputs!$B$6-Inputs!$B$7-0.5*Inputs!$B$8^2)*$B$2+Inputs!$B$8*SQRT($B$2)*MC_Shocks!AR468)</f>
        <v>618.353228710394</v>
      </c>
      <c r="AU471" s="0" t="n">
        <f aca="false">AT471*EXP((Inputs!$B$6-Inputs!$B$7-0.5*Inputs!$B$8^2)*$B$2+Inputs!$B$8*SQRT($B$2)*MC_Shocks!AS468)</f>
        <v>611.858207884448</v>
      </c>
      <c r="AV471" s="0" t="n">
        <f aca="false">AU471*EXP((Inputs!$B$6-Inputs!$B$7-0.5*Inputs!$B$8^2)*$B$2+Inputs!$B$8*SQRT($B$2)*MC_Shocks!AT468)</f>
        <v>613.036892754462</v>
      </c>
      <c r="AW471" s="0" t="n">
        <f aca="false">AV471*EXP((Inputs!$B$6-Inputs!$B$7-0.5*Inputs!$B$8^2)*$B$2+Inputs!$B$8*SQRT($B$2)*MC_Shocks!AU468)</f>
        <v>610.798748020486</v>
      </c>
      <c r="AX471" s="0" t="n">
        <f aca="false">AW471*EXP((Inputs!$B$6-Inputs!$B$7-0.5*Inputs!$B$8^2)*$B$2+Inputs!$B$8*SQRT($B$2)*MC_Shocks!AV468)</f>
        <v>612.392522823181</v>
      </c>
      <c r="AY471" s="0" t="n">
        <f aca="false">AX471*EXP((Inputs!$B$6-Inputs!$B$7-0.5*Inputs!$B$8^2)*$B$2+Inputs!$B$8*SQRT($B$2)*MC_Shocks!AW468)</f>
        <v>602.547834564358</v>
      </c>
      <c r="AZ471" s="0" t="n">
        <f aca="false">AY471*EXP((Inputs!$B$6-Inputs!$B$7-0.5*Inputs!$B$8^2)*$B$2+Inputs!$B$8*SQRT($B$2)*MC_Shocks!AX468)</f>
        <v>597.136836888243</v>
      </c>
      <c r="BA471" s="0" t="n">
        <f aca="false">AZ471*EXP((Inputs!$B$6-Inputs!$B$7-0.5*Inputs!$B$8^2)*$B$2+Inputs!$B$8*SQRT($B$2)*MC_Shocks!AY468)</f>
        <v>596.389822083675</v>
      </c>
      <c r="BB471" s="0" t="n">
        <f aca="false">BA471*EXP((Inputs!$B$6-Inputs!$B$7-0.5*Inputs!$B$8^2)*$B$2+Inputs!$B$8*SQRT($B$2)*MC_Shocks!AZ468)</f>
        <v>595.498649448512</v>
      </c>
      <c r="BC471" s="0" t="n">
        <f aca="false">BB471*EXP((Inputs!$B$6-Inputs!$B$7-0.5*Inputs!$B$8^2)*$B$2+Inputs!$B$8*SQRT($B$2)*MC_Shocks!BA468)</f>
        <v>588.767581689955</v>
      </c>
      <c r="BD471" s="0" t="n">
        <f aca="false">BC471*EXP((Inputs!$B$6-Inputs!$B$7-0.5*Inputs!$B$8^2)*$B$2+Inputs!$B$8*SQRT($B$2)*MC_Shocks!BB468)</f>
        <v>586.122063220563</v>
      </c>
      <c r="BE471" s="0" t="n">
        <f aca="false">BD471*EXP((Inputs!$B$6-Inputs!$B$7-0.5*Inputs!$B$8^2)*$B$2+Inputs!$B$8*SQRT($B$2)*MC_Shocks!BC468)</f>
        <v>578.974166636493</v>
      </c>
      <c r="BF471" s="0" t="n">
        <f aca="false">BE471*EXP((Inputs!$B$6-Inputs!$B$7-0.5*Inputs!$B$8^2)*$B$2+Inputs!$B$8*SQRT($B$2)*MC_Shocks!BD468)</f>
        <v>589.19329841953</v>
      </c>
      <c r="BG471" s="0" t="n">
        <f aca="false">BF471*EXP((Inputs!$B$6-Inputs!$B$7-0.5*Inputs!$B$8^2)*$B$2+Inputs!$B$8*SQRT($B$2)*MC_Shocks!BE468)</f>
        <v>587.096811664817</v>
      </c>
      <c r="BH471" s="0" t="n">
        <f aca="false">BG471*EXP((Inputs!$B$6-Inputs!$B$7-0.5*Inputs!$B$8^2)*$B$2+Inputs!$B$8*SQRT($B$2)*MC_Shocks!BF468)</f>
        <v>589.557929953221</v>
      </c>
      <c r="BI471" s="0" t="n">
        <f aca="false">BH471*EXP((Inputs!$B$6-Inputs!$B$7-0.5*Inputs!$B$8^2)*$B$2+Inputs!$B$8*SQRT($B$2)*MC_Shocks!BG468)</f>
        <v>581.45526256673</v>
      </c>
      <c r="BJ471" s="0" t="n">
        <f aca="false">BI471*EXP((Inputs!$B$6-Inputs!$B$7-0.5*Inputs!$B$8^2)*$B$2+Inputs!$B$8*SQRT($B$2)*MC_Shocks!BH468)</f>
        <v>574.420003252373</v>
      </c>
      <c r="BK471" s="0" t="n">
        <f aca="false">BJ471*EXP((Inputs!$B$6-Inputs!$B$7-0.5*Inputs!$B$8^2)*$B$2+Inputs!$B$8*SQRT($B$2)*MC_Shocks!BI468)</f>
        <v>574.324567003095</v>
      </c>
      <c r="BL471" s="0" t="n">
        <f aca="false">BK471*EXP((Inputs!$B$6-Inputs!$B$7-0.5*Inputs!$B$8^2)*$B$2+Inputs!$B$8*SQRT($B$2)*MC_Shocks!BJ468)</f>
        <v>567.42405200553</v>
      </c>
      <c r="BM471" s="0" t="n">
        <f aca="false">BL471*EXP((Inputs!$B$6-Inputs!$B$7-0.5*Inputs!$B$8^2)*$B$2+Inputs!$B$8*SQRT($B$2)*MC_Shocks!BK468)</f>
        <v>559.506900572345</v>
      </c>
      <c r="BN471" s="0" t="n">
        <f aca="false">AVERAGE(C471:BM471)</f>
        <v>595.539351750197</v>
      </c>
      <c r="BO471" s="0" t="n">
        <f aca="false">MAX(B471:BM471)</f>
        <v>631.766792687464</v>
      </c>
      <c r="BP471" s="0" t="n">
        <f aca="false">MAX(BM471-Inputs!$B$4,0)</f>
        <v>0</v>
      </c>
      <c r="BQ471" s="0" t="n">
        <f aca="false">MAX(Inputs!$B$4-BM471,0)</f>
        <v>15.4930994276551</v>
      </c>
      <c r="BR471" s="0" t="n">
        <f aca="false">MAX(BN471-Inputs!$B$4,0)</f>
        <v>20.5393517501967</v>
      </c>
      <c r="BS471" s="0" t="n">
        <f aca="false">IF(BO471&gt;=Inputs!$B$9,0,MAX(BM471-Inputs!$B$4,0))</f>
        <v>0</v>
      </c>
    </row>
    <row r="472" customFormat="false" ht="15" hidden="false" customHeight="false" outlineLevel="0" collapsed="false">
      <c r="A472" s="0" t="n">
        <v>468</v>
      </c>
      <c r="B472" s="0" t="n">
        <f aca="false">Inputs!$B$3</f>
        <v>574.788024902344</v>
      </c>
      <c r="C472" s="0" t="n">
        <f aca="false">B472*EXP((Inputs!$B$6-Inputs!$B$7-0.5*Inputs!$B$8^2)*$B$2+Inputs!$B$8*SQRT($B$2)*MC_Shocks!A469)</f>
        <v>574.503036634933</v>
      </c>
      <c r="D472" s="0" t="n">
        <f aca="false">C472*EXP((Inputs!$B$6-Inputs!$B$7-0.5*Inputs!$B$8^2)*$B$2+Inputs!$B$8*SQRT($B$2)*MC_Shocks!B469)</f>
        <v>563.400056951036</v>
      </c>
      <c r="E472" s="0" t="n">
        <f aca="false">D472*EXP((Inputs!$B$6-Inputs!$B$7-0.5*Inputs!$B$8^2)*$B$2+Inputs!$B$8*SQRT($B$2)*MC_Shocks!C469)</f>
        <v>563.59331143742</v>
      </c>
      <c r="F472" s="0" t="n">
        <f aca="false">E472*EXP((Inputs!$B$6-Inputs!$B$7-0.5*Inputs!$B$8^2)*$B$2+Inputs!$B$8*SQRT($B$2)*MC_Shocks!D469)</f>
        <v>564.606498927212</v>
      </c>
      <c r="G472" s="0" t="n">
        <f aca="false">F472*EXP((Inputs!$B$6-Inputs!$B$7-0.5*Inputs!$B$8^2)*$B$2+Inputs!$B$8*SQRT($B$2)*MC_Shocks!E469)</f>
        <v>560.794439675385</v>
      </c>
      <c r="H472" s="0" t="n">
        <f aca="false">G472*EXP((Inputs!$B$6-Inputs!$B$7-0.5*Inputs!$B$8^2)*$B$2+Inputs!$B$8*SQRT($B$2)*MC_Shocks!F469)</f>
        <v>562.423630277593</v>
      </c>
      <c r="I472" s="0" t="n">
        <f aca="false">H472*EXP((Inputs!$B$6-Inputs!$B$7-0.5*Inputs!$B$8^2)*$B$2+Inputs!$B$8*SQRT($B$2)*MC_Shocks!G469)</f>
        <v>562.096018694714</v>
      </c>
      <c r="J472" s="0" t="n">
        <f aca="false">I472*EXP((Inputs!$B$6-Inputs!$B$7-0.5*Inputs!$B$8^2)*$B$2+Inputs!$B$8*SQRT($B$2)*MC_Shocks!H469)</f>
        <v>555.898668362746</v>
      </c>
      <c r="K472" s="0" t="n">
        <f aca="false">J472*EXP((Inputs!$B$6-Inputs!$B$7-0.5*Inputs!$B$8^2)*$B$2+Inputs!$B$8*SQRT($B$2)*MC_Shocks!I469)</f>
        <v>555.866352305946</v>
      </c>
      <c r="L472" s="0" t="n">
        <f aca="false">K472*EXP((Inputs!$B$6-Inputs!$B$7-0.5*Inputs!$B$8^2)*$B$2+Inputs!$B$8*SQRT($B$2)*MC_Shocks!J469)</f>
        <v>563.444439416603</v>
      </c>
      <c r="M472" s="0" t="n">
        <f aca="false">L472*EXP((Inputs!$B$6-Inputs!$B$7-0.5*Inputs!$B$8^2)*$B$2+Inputs!$B$8*SQRT($B$2)*MC_Shocks!K469)</f>
        <v>561.857987611878</v>
      </c>
      <c r="N472" s="0" t="n">
        <f aca="false">M472*EXP((Inputs!$B$6-Inputs!$B$7-0.5*Inputs!$B$8^2)*$B$2+Inputs!$B$8*SQRT($B$2)*MC_Shocks!L469)</f>
        <v>565.023387666446</v>
      </c>
      <c r="O472" s="0" t="n">
        <f aca="false">N472*EXP((Inputs!$B$6-Inputs!$B$7-0.5*Inputs!$B$8^2)*$B$2+Inputs!$B$8*SQRT($B$2)*MC_Shocks!M469)</f>
        <v>561.211191308518</v>
      </c>
      <c r="P472" s="0" t="n">
        <f aca="false">O472*EXP((Inputs!$B$6-Inputs!$B$7-0.5*Inputs!$B$8^2)*$B$2+Inputs!$B$8*SQRT($B$2)*MC_Shocks!N469)</f>
        <v>558.17290034884</v>
      </c>
      <c r="Q472" s="0" t="n">
        <f aca="false">P472*EXP((Inputs!$B$6-Inputs!$B$7-0.5*Inputs!$B$8^2)*$B$2+Inputs!$B$8*SQRT($B$2)*MC_Shocks!O469)</f>
        <v>551.74751308682</v>
      </c>
      <c r="R472" s="0" t="n">
        <f aca="false">Q472*EXP((Inputs!$B$6-Inputs!$B$7-0.5*Inputs!$B$8^2)*$B$2+Inputs!$B$8*SQRT($B$2)*MC_Shocks!P469)</f>
        <v>547.841190829676</v>
      </c>
      <c r="S472" s="0" t="n">
        <f aca="false">R472*EXP((Inputs!$B$6-Inputs!$B$7-0.5*Inputs!$B$8^2)*$B$2+Inputs!$B$8*SQRT($B$2)*MC_Shocks!Q469)</f>
        <v>543.174651241002</v>
      </c>
      <c r="T472" s="0" t="n">
        <f aca="false">S472*EXP((Inputs!$B$6-Inputs!$B$7-0.5*Inputs!$B$8^2)*$B$2+Inputs!$B$8*SQRT($B$2)*MC_Shocks!R469)</f>
        <v>546.116954808549</v>
      </c>
      <c r="U472" s="0" t="n">
        <f aca="false">T472*EXP((Inputs!$B$6-Inputs!$B$7-0.5*Inputs!$B$8^2)*$B$2+Inputs!$B$8*SQRT($B$2)*MC_Shocks!S469)</f>
        <v>542.696097403031</v>
      </c>
      <c r="V472" s="0" t="n">
        <f aca="false">U472*EXP((Inputs!$B$6-Inputs!$B$7-0.5*Inputs!$B$8^2)*$B$2+Inputs!$B$8*SQRT($B$2)*MC_Shocks!T469)</f>
        <v>534.337771775747</v>
      </c>
      <c r="W472" s="0" t="n">
        <f aca="false">V472*EXP((Inputs!$B$6-Inputs!$B$7-0.5*Inputs!$B$8^2)*$B$2+Inputs!$B$8*SQRT($B$2)*MC_Shocks!U469)</f>
        <v>537.315546058845</v>
      </c>
      <c r="X472" s="0" t="n">
        <f aca="false">W472*EXP((Inputs!$B$6-Inputs!$B$7-0.5*Inputs!$B$8^2)*$B$2+Inputs!$B$8*SQRT($B$2)*MC_Shocks!V469)</f>
        <v>529.748626839727</v>
      </c>
      <c r="Y472" s="0" t="n">
        <f aca="false">X472*EXP((Inputs!$B$6-Inputs!$B$7-0.5*Inputs!$B$8^2)*$B$2+Inputs!$B$8*SQRT($B$2)*MC_Shocks!W469)</f>
        <v>532.112485343988</v>
      </c>
      <c r="Z472" s="0" t="n">
        <f aca="false">Y472*EXP((Inputs!$B$6-Inputs!$B$7-0.5*Inputs!$B$8^2)*$B$2+Inputs!$B$8*SQRT($B$2)*MC_Shocks!X469)</f>
        <v>535.771566307887</v>
      </c>
      <c r="AA472" s="0" t="n">
        <f aca="false">Z472*EXP((Inputs!$B$6-Inputs!$B$7-0.5*Inputs!$B$8^2)*$B$2+Inputs!$B$8*SQRT($B$2)*MC_Shocks!Y469)</f>
        <v>534.564538709296</v>
      </c>
      <c r="AB472" s="0" t="n">
        <f aca="false">AA472*EXP((Inputs!$B$6-Inputs!$B$7-0.5*Inputs!$B$8^2)*$B$2+Inputs!$B$8*SQRT($B$2)*MC_Shocks!Z469)</f>
        <v>531.58733775976</v>
      </c>
      <c r="AC472" s="0" t="n">
        <f aca="false">AB472*EXP((Inputs!$B$6-Inputs!$B$7-0.5*Inputs!$B$8^2)*$B$2+Inputs!$B$8*SQRT($B$2)*MC_Shocks!AA469)</f>
        <v>527.806087116372</v>
      </c>
      <c r="AD472" s="0" t="n">
        <f aca="false">AC472*EXP((Inputs!$B$6-Inputs!$B$7-0.5*Inputs!$B$8^2)*$B$2+Inputs!$B$8*SQRT($B$2)*MC_Shocks!AB469)</f>
        <v>531.898620638989</v>
      </c>
      <c r="AE472" s="0" t="n">
        <f aca="false">AD472*EXP((Inputs!$B$6-Inputs!$B$7-0.5*Inputs!$B$8^2)*$B$2+Inputs!$B$8*SQRT($B$2)*MC_Shocks!AC469)</f>
        <v>530.118224387635</v>
      </c>
      <c r="AF472" s="0" t="n">
        <f aca="false">AE472*EXP((Inputs!$B$6-Inputs!$B$7-0.5*Inputs!$B$8^2)*$B$2+Inputs!$B$8*SQRT($B$2)*MC_Shocks!AD469)</f>
        <v>533.05939430998</v>
      </c>
      <c r="AG472" s="0" t="n">
        <f aca="false">AF472*EXP((Inputs!$B$6-Inputs!$B$7-0.5*Inputs!$B$8^2)*$B$2+Inputs!$B$8*SQRT($B$2)*MC_Shocks!AE469)</f>
        <v>539.443871782815</v>
      </c>
      <c r="AH472" s="0" t="n">
        <f aca="false">AG472*EXP((Inputs!$B$6-Inputs!$B$7-0.5*Inputs!$B$8^2)*$B$2+Inputs!$B$8*SQRT($B$2)*MC_Shocks!AF469)</f>
        <v>543.484234336819</v>
      </c>
      <c r="AI472" s="0" t="n">
        <f aca="false">AH472*EXP((Inputs!$B$6-Inputs!$B$7-0.5*Inputs!$B$8^2)*$B$2+Inputs!$B$8*SQRT($B$2)*MC_Shocks!AG469)</f>
        <v>546.782931713224</v>
      </c>
      <c r="AJ472" s="0" t="n">
        <f aca="false">AI472*EXP((Inputs!$B$6-Inputs!$B$7-0.5*Inputs!$B$8^2)*$B$2+Inputs!$B$8*SQRT($B$2)*MC_Shocks!AH469)</f>
        <v>544.576497162146</v>
      </c>
      <c r="AK472" s="0" t="n">
        <f aca="false">AJ472*EXP((Inputs!$B$6-Inputs!$B$7-0.5*Inputs!$B$8^2)*$B$2+Inputs!$B$8*SQRT($B$2)*MC_Shocks!AI469)</f>
        <v>539.672397868828</v>
      </c>
      <c r="AL472" s="0" t="n">
        <f aca="false">AK472*EXP((Inputs!$B$6-Inputs!$B$7-0.5*Inputs!$B$8^2)*$B$2+Inputs!$B$8*SQRT($B$2)*MC_Shocks!AJ469)</f>
        <v>546.067996264261</v>
      </c>
      <c r="AM472" s="0" t="n">
        <f aca="false">AL472*EXP((Inputs!$B$6-Inputs!$B$7-0.5*Inputs!$B$8^2)*$B$2+Inputs!$B$8*SQRT($B$2)*MC_Shocks!AK469)</f>
        <v>544.596818064639</v>
      </c>
      <c r="AN472" s="0" t="n">
        <f aca="false">AM472*EXP((Inputs!$B$6-Inputs!$B$7-0.5*Inputs!$B$8^2)*$B$2+Inputs!$B$8*SQRT($B$2)*MC_Shocks!AL469)</f>
        <v>549.756122377726</v>
      </c>
      <c r="AO472" s="0" t="n">
        <f aca="false">AN472*EXP((Inputs!$B$6-Inputs!$B$7-0.5*Inputs!$B$8^2)*$B$2+Inputs!$B$8*SQRT($B$2)*MC_Shocks!AM469)</f>
        <v>547.07099498954</v>
      </c>
      <c r="AP472" s="0" t="n">
        <f aca="false">AO472*EXP((Inputs!$B$6-Inputs!$B$7-0.5*Inputs!$B$8^2)*$B$2+Inputs!$B$8*SQRT($B$2)*MC_Shocks!AN469)</f>
        <v>549.83212747281</v>
      </c>
      <c r="AQ472" s="0" t="n">
        <f aca="false">AP472*EXP((Inputs!$B$6-Inputs!$B$7-0.5*Inputs!$B$8^2)*$B$2+Inputs!$B$8*SQRT($B$2)*MC_Shocks!AO469)</f>
        <v>554.489288196748</v>
      </c>
      <c r="AR472" s="0" t="n">
        <f aca="false">AQ472*EXP((Inputs!$B$6-Inputs!$B$7-0.5*Inputs!$B$8^2)*$B$2+Inputs!$B$8*SQRT($B$2)*MC_Shocks!AP469)</f>
        <v>551.034879303982</v>
      </c>
      <c r="AS472" s="0" t="n">
        <f aca="false">AR472*EXP((Inputs!$B$6-Inputs!$B$7-0.5*Inputs!$B$8^2)*$B$2+Inputs!$B$8*SQRT($B$2)*MC_Shocks!AQ469)</f>
        <v>553.658721535065</v>
      </c>
      <c r="AT472" s="0" t="n">
        <f aca="false">AS472*EXP((Inputs!$B$6-Inputs!$B$7-0.5*Inputs!$B$8^2)*$B$2+Inputs!$B$8*SQRT($B$2)*MC_Shocks!AR469)</f>
        <v>555.100583150869</v>
      </c>
      <c r="AU472" s="0" t="n">
        <f aca="false">AT472*EXP((Inputs!$B$6-Inputs!$B$7-0.5*Inputs!$B$8^2)*$B$2+Inputs!$B$8*SQRT($B$2)*MC_Shocks!AS469)</f>
        <v>565.016391796189</v>
      </c>
      <c r="AV472" s="0" t="n">
        <f aca="false">AU472*EXP((Inputs!$B$6-Inputs!$B$7-0.5*Inputs!$B$8^2)*$B$2+Inputs!$B$8*SQRT($B$2)*MC_Shocks!AT469)</f>
        <v>560.842498884527</v>
      </c>
      <c r="AW472" s="0" t="n">
        <f aca="false">AV472*EXP((Inputs!$B$6-Inputs!$B$7-0.5*Inputs!$B$8^2)*$B$2+Inputs!$B$8*SQRT($B$2)*MC_Shocks!AU469)</f>
        <v>557.254589326961</v>
      </c>
      <c r="AX472" s="0" t="n">
        <f aca="false">AW472*EXP((Inputs!$B$6-Inputs!$B$7-0.5*Inputs!$B$8^2)*$B$2+Inputs!$B$8*SQRT($B$2)*MC_Shocks!AV469)</f>
        <v>557.28302722798</v>
      </c>
      <c r="AY472" s="0" t="n">
        <f aca="false">AX472*EXP((Inputs!$B$6-Inputs!$B$7-0.5*Inputs!$B$8^2)*$B$2+Inputs!$B$8*SQRT($B$2)*MC_Shocks!AW469)</f>
        <v>564.130612126015</v>
      </c>
      <c r="AZ472" s="0" t="n">
        <f aca="false">AY472*EXP((Inputs!$B$6-Inputs!$B$7-0.5*Inputs!$B$8^2)*$B$2+Inputs!$B$8*SQRT($B$2)*MC_Shocks!AX469)</f>
        <v>558.796998302386</v>
      </c>
      <c r="BA472" s="0" t="n">
        <f aca="false">AZ472*EXP((Inputs!$B$6-Inputs!$B$7-0.5*Inputs!$B$8^2)*$B$2+Inputs!$B$8*SQRT($B$2)*MC_Shocks!AY469)</f>
        <v>561.811298010523</v>
      </c>
      <c r="BB472" s="0" t="n">
        <f aca="false">BA472*EXP((Inputs!$B$6-Inputs!$B$7-0.5*Inputs!$B$8^2)*$B$2+Inputs!$B$8*SQRT($B$2)*MC_Shocks!AZ469)</f>
        <v>563.888641464953</v>
      </c>
      <c r="BC472" s="0" t="n">
        <f aca="false">BB472*EXP((Inputs!$B$6-Inputs!$B$7-0.5*Inputs!$B$8^2)*$B$2+Inputs!$B$8*SQRT($B$2)*MC_Shocks!BA469)</f>
        <v>553.692655989916</v>
      </c>
      <c r="BD472" s="0" t="n">
        <f aca="false">BC472*EXP((Inputs!$B$6-Inputs!$B$7-0.5*Inputs!$B$8^2)*$B$2+Inputs!$B$8*SQRT($B$2)*MC_Shocks!BB469)</f>
        <v>556.844489748891</v>
      </c>
      <c r="BE472" s="0" t="n">
        <f aca="false">BD472*EXP((Inputs!$B$6-Inputs!$B$7-0.5*Inputs!$B$8^2)*$B$2+Inputs!$B$8*SQRT($B$2)*MC_Shocks!BC469)</f>
        <v>553.627685749483</v>
      </c>
      <c r="BF472" s="0" t="n">
        <f aca="false">BE472*EXP((Inputs!$B$6-Inputs!$B$7-0.5*Inputs!$B$8^2)*$B$2+Inputs!$B$8*SQRT($B$2)*MC_Shocks!BD469)</f>
        <v>551.216517215727</v>
      </c>
      <c r="BG472" s="0" t="n">
        <f aca="false">BF472*EXP((Inputs!$B$6-Inputs!$B$7-0.5*Inputs!$B$8^2)*$B$2+Inputs!$B$8*SQRT($B$2)*MC_Shocks!BE469)</f>
        <v>549.564854861797</v>
      </c>
      <c r="BH472" s="0" t="n">
        <f aca="false">BG472*EXP((Inputs!$B$6-Inputs!$B$7-0.5*Inputs!$B$8^2)*$B$2+Inputs!$B$8*SQRT($B$2)*MC_Shocks!BF469)</f>
        <v>548.388523661377</v>
      </c>
      <c r="BI472" s="0" t="n">
        <f aca="false">BH472*EXP((Inputs!$B$6-Inputs!$B$7-0.5*Inputs!$B$8^2)*$B$2+Inputs!$B$8*SQRT($B$2)*MC_Shocks!BG469)</f>
        <v>546.805122233926</v>
      </c>
      <c r="BJ472" s="0" t="n">
        <f aca="false">BI472*EXP((Inputs!$B$6-Inputs!$B$7-0.5*Inputs!$B$8^2)*$B$2+Inputs!$B$8*SQRT($B$2)*MC_Shocks!BH469)</f>
        <v>545.678244404848</v>
      </c>
      <c r="BK472" s="0" t="n">
        <f aca="false">BJ472*EXP((Inputs!$B$6-Inputs!$B$7-0.5*Inputs!$B$8^2)*$B$2+Inputs!$B$8*SQRT($B$2)*MC_Shocks!BI469)</f>
        <v>545.954533396595</v>
      </c>
      <c r="BL472" s="0" t="n">
        <f aca="false">BK472*EXP((Inputs!$B$6-Inputs!$B$7-0.5*Inputs!$B$8^2)*$B$2+Inputs!$B$8*SQRT($B$2)*MC_Shocks!BJ469)</f>
        <v>539.499079113662</v>
      </c>
      <c r="BM472" s="0" t="n">
        <f aca="false">BL472*EXP((Inputs!$B$6-Inputs!$B$7-0.5*Inputs!$B$8^2)*$B$2+Inputs!$B$8*SQRT($B$2)*MC_Shocks!BK469)</f>
        <v>545.197814120263</v>
      </c>
      <c r="BN472" s="0" t="n">
        <f aca="false">AVERAGE(C472:BM472)</f>
        <v>550.06110425543</v>
      </c>
      <c r="BO472" s="0" t="n">
        <f aca="false">MAX(B472:BM472)</f>
        <v>574.788024902344</v>
      </c>
      <c r="BP472" s="0" t="n">
        <f aca="false">MAX(BM472-Inputs!$B$4,0)</f>
        <v>0</v>
      </c>
      <c r="BQ472" s="0" t="n">
        <f aca="false">MAX(Inputs!$B$4-BM472,0)</f>
        <v>29.8021858797374</v>
      </c>
      <c r="BR472" s="0" t="n">
        <f aca="false">MAX(BN472-Inputs!$B$4,0)</f>
        <v>0</v>
      </c>
      <c r="BS472" s="0" t="n">
        <f aca="false">IF(BO472&gt;=Inputs!$B$9,0,MAX(BM472-Inputs!$B$4,0))</f>
        <v>0</v>
      </c>
    </row>
    <row r="473" customFormat="false" ht="15" hidden="false" customHeight="false" outlineLevel="0" collapsed="false">
      <c r="A473" s="0" t="n">
        <v>469</v>
      </c>
      <c r="B473" s="0" t="n">
        <f aca="false">Inputs!$B$3</f>
        <v>574.788024902344</v>
      </c>
      <c r="C473" s="0" t="n">
        <f aca="false">B473*EXP((Inputs!$B$6-Inputs!$B$7-0.5*Inputs!$B$8^2)*$B$2+Inputs!$B$8*SQRT($B$2)*MC_Shocks!A470)</f>
        <v>570.203013195072</v>
      </c>
      <c r="D473" s="0" t="n">
        <f aca="false">C473*EXP((Inputs!$B$6-Inputs!$B$7-0.5*Inputs!$B$8^2)*$B$2+Inputs!$B$8*SQRT($B$2)*MC_Shocks!B470)</f>
        <v>566.548777068183</v>
      </c>
      <c r="E473" s="0" t="n">
        <f aca="false">D473*EXP((Inputs!$B$6-Inputs!$B$7-0.5*Inputs!$B$8^2)*$B$2+Inputs!$B$8*SQRT($B$2)*MC_Shocks!C470)</f>
        <v>563.471713304247</v>
      </c>
      <c r="F473" s="0" t="n">
        <f aca="false">E473*EXP((Inputs!$B$6-Inputs!$B$7-0.5*Inputs!$B$8^2)*$B$2+Inputs!$B$8*SQRT($B$2)*MC_Shocks!D470)</f>
        <v>558.55355657003</v>
      </c>
      <c r="G473" s="0" t="n">
        <f aca="false">F473*EXP((Inputs!$B$6-Inputs!$B$7-0.5*Inputs!$B$8^2)*$B$2+Inputs!$B$8*SQRT($B$2)*MC_Shocks!E470)</f>
        <v>559.0167419944</v>
      </c>
      <c r="H473" s="0" t="n">
        <f aca="false">G473*EXP((Inputs!$B$6-Inputs!$B$7-0.5*Inputs!$B$8^2)*$B$2+Inputs!$B$8*SQRT($B$2)*MC_Shocks!F470)</f>
        <v>567.42027150234</v>
      </c>
      <c r="I473" s="0" t="n">
        <f aca="false">H473*EXP((Inputs!$B$6-Inputs!$B$7-0.5*Inputs!$B$8^2)*$B$2+Inputs!$B$8*SQRT($B$2)*MC_Shocks!G470)</f>
        <v>567.799334122435</v>
      </c>
      <c r="J473" s="0" t="n">
        <f aca="false">I473*EXP((Inputs!$B$6-Inputs!$B$7-0.5*Inputs!$B$8^2)*$B$2+Inputs!$B$8*SQRT($B$2)*MC_Shocks!H470)</f>
        <v>572.335583663756</v>
      </c>
      <c r="K473" s="0" t="n">
        <f aca="false">J473*EXP((Inputs!$B$6-Inputs!$B$7-0.5*Inputs!$B$8^2)*$B$2+Inputs!$B$8*SQRT($B$2)*MC_Shocks!I470)</f>
        <v>575.72242433393</v>
      </c>
      <c r="L473" s="0" t="n">
        <f aca="false">K473*EXP((Inputs!$B$6-Inputs!$B$7-0.5*Inputs!$B$8^2)*$B$2+Inputs!$B$8*SQRT($B$2)*MC_Shocks!J470)</f>
        <v>581.479685592646</v>
      </c>
      <c r="M473" s="0" t="n">
        <f aca="false">L473*EXP((Inputs!$B$6-Inputs!$B$7-0.5*Inputs!$B$8^2)*$B$2+Inputs!$B$8*SQRT($B$2)*MC_Shocks!K470)</f>
        <v>583.740843208962</v>
      </c>
      <c r="N473" s="0" t="n">
        <f aca="false">M473*EXP((Inputs!$B$6-Inputs!$B$7-0.5*Inputs!$B$8^2)*$B$2+Inputs!$B$8*SQRT($B$2)*MC_Shocks!L470)</f>
        <v>586.565559593134</v>
      </c>
      <c r="O473" s="0" t="n">
        <f aca="false">N473*EXP((Inputs!$B$6-Inputs!$B$7-0.5*Inputs!$B$8^2)*$B$2+Inputs!$B$8*SQRT($B$2)*MC_Shocks!M470)</f>
        <v>597.790249641927</v>
      </c>
      <c r="P473" s="0" t="n">
        <f aca="false">O473*EXP((Inputs!$B$6-Inputs!$B$7-0.5*Inputs!$B$8^2)*$B$2+Inputs!$B$8*SQRT($B$2)*MC_Shocks!N470)</f>
        <v>594.534908756955</v>
      </c>
      <c r="Q473" s="0" t="n">
        <f aca="false">P473*EXP((Inputs!$B$6-Inputs!$B$7-0.5*Inputs!$B$8^2)*$B$2+Inputs!$B$8*SQRT($B$2)*MC_Shocks!O470)</f>
        <v>584.209724106378</v>
      </c>
      <c r="R473" s="0" t="n">
        <f aca="false">Q473*EXP((Inputs!$B$6-Inputs!$B$7-0.5*Inputs!$B$8^2)*$B$2+Inputs!$B$8*SQRT($B$2)*MC_Shocks!P470)</f>
        <v>581.461700611266</v>
      </c>
      <c r="S473" s="0" t="n">
        <f aca="false">R473*EXP((Inputs!$B$6-Inputs!$B$7-0.5*Inputs!$B$8^2)*$B$2+Inputs!$B$8*SQRT($B$2)*MC_Shocks!Q470)</f>
        <v>582.453423299201</v>
      </c>
      <c r="T473" s="0" t="n">
        <f aca="false">S473*EXP((Inputs!$B$6-Inputs!$B$7-0.5*Inputs!$B$8^2)*$B$2+Inputs!$B$8*SQRT($B$2)*MC_Shocks!R470)</f>
        <v>582.761406313641</v>
      </c>
      <c r="U473" s="0" t="n">
        <f aca="false">T473*EXP((Inputs!$B$6-Inputs!$B$7-0.5*Inputs!$B$8^2)*$B$2+Inputs!$B$8*SQRT($B$2)*MC_Shocks!S470)</f>
        <v>584.766044411759</v>
      </c>
      <c r="V473" s="0" t="n">
        <f aca="false">U473*EXP((Inputs!$B$6-Inputs!$B$7-0.5*Inputs!$B$8^2)*$B$2+Inputs!$B$8*SQRT($B$2)*MC_Shocks!T470)</f>
        <v>584.403620150782</v>
      </c>
      <c r="W473" s="0" t="n">
        <f aca="false">V473*EXP((Inputs!$B$6-Inputs!$B$7-0.5*Inputs!$B$8^2)*$B$2+Inputs!$B$8*SQRT($B$2)*MC_Shocks!U470)</f>
        <v>584.630361000063</v>
      </c>
      <c r="X473" s="0" t="n">
        <f aca="false">W473*EXP((Inputs!$B$6-Inputs!$B$7-0.5*Inputs!$B$8^2)*$B$2+Inputs!$B$8*SQRT($B$2)*MC_Shocks!V470)</f>
        <v>588.599577551819</v>
      </c>
      <c r="Y473" s="0" t="n">
        <f aca="false">X473*EXP((Inputs!$B$6-Inputs!$B$7-0.5*Inputs!$B$8^2)*$B$2+Inputs!$B$8*SQRT($B$2)*MC_Shocks!W470)</f>
        <v>580.848611719984</v>
      </c>
      <c r="Z473" s="0" t="n">
        <f aca="false">Y473*EXP((Inputs!$B$6-Inputs!$B$7-0.5*Inputs!$B$8^2)*$B$2+Inputs!$B$8*SQRT($B$2)*MC_Shocks!X470)</f>
        <v>587.797218612658</v>
      </c>
      <c r="AA473" s="0" t="n">
        <f aca="false">Z473*EXP((Inputs!$B$6-Inputs!$B$7-0.5*Inputs!$B$8^2)*$B$2+Inputs!$B$8*SQRT($B$2)*MC_Shocks!Y470)</f>
        <v>584.512317189376</v>
      </c>
      <c r="AB473" s="0" t="n">
        <f aca="false">AA473*EXP((Inputs!$B$6-Inputs!$B$7-0.5*Inputs!$B$8^2)*$B$2+Inputs!$B$8*SQRT($B$2)*MC_Shocks!Z470)</f>
        <v>585.036932823408</v>
      </c>
      <c r="AC473" s="0" t="n">
        <f aca="false">AB473*EXP((Inputs!$B$6-Inputs!$B$7-0.5*Inputs!$B$8^2)*$B$2+Inputs!$B$8*SQRT($B$2)*MC_Shocks!AA470)</f>
        <v>576.335572018517</v>
      </c>
      <c r="AD473" s="0" t="n">
        <f aca="false">AC473*EXP((Inputs!$B$6-Inputs!$B$7-0.5*Inputs!$B$8^2)*$B$2+Inputs!$B$8*SQRT($B$2)*MC_Shocks!AB470)</f>
        <v>574.833448189279</v>
      </c>
      <c r="AE473" s="0" t="n">
        <f aca="false">AD473*EXP((Inputs!$B$6-Inputs!$B$7-0.5*Inputs!$B$8^2)*$B$2+Inputs!$B$8*SQRT($B$2)*MC_Shocks!AC470)</f>
        <v>576.531390187781</v>
      </c>
      <c r="AF473" s="0" t="n">
        <f aca="false">AE473*EXP((Inputs!$B$6-Inputs!$B$7-0.5*Inputs!$B$8^2)*$B$2+Inputs!$B$8*SQRT($B$2)*MC_Shocks!AD470)</f>
        <v>577.719910359855</v>
      </c>
      <c r="AG473" s="0" t="n">
        <f aca="false">AF473*EXP((Inputs!$B$6-Inputs!$B$7-0.5*Inputs!$B$8^2)*$B$2+Inputs!$B$8*SQRT($B$2)*MC_Shocks!AE470)</f>
        <v>577.591526068152</v>
      </c>
      <c r="AH473" s="0" t="n">
        <f aca="false">AG473*EXP((Inputs!$B$6-Inputs!$B$7-0.5*Inputs!$B$8^2)*$B$2+Inputs!$B$8*SQRT($B$2)*MC_Shocks!AF470)</f>
        <v>582.906594497825</v>
      </c>
      <c r="AI473" s="0" t="n">
        <f aca="false">AH473*EXP((Inputs!$B$6-Inputs!$B$7-0.5*Inputs!$B$8^2)*$B$2+Inputs!$B$8*SQRT($B$2)*MC_Shocks!AG470)</f>
        <v>586.518864423479</v>
      </c>
      <c r="AJ473" s="0" t="n">
        <f aca="false">AI473*EXP((Inputs!$B$6-Inputs!$B$7-0.5*Inputs!$B$8^2)*$B$2+Inputs!$B$8*SQRT($B$2)*MC_Shocks!AH470)</f>
        <v>594.939101898964</v>
      </c>
      <c r="AK473" s="0" t="n">
        <f aca="false">AJ473*EXP((Inputs!$B$6-Inputs!$B$7-0.5*Inputs!$B$8^2)*$B$2+Inputs!$B$8*SQRT($B$2)*MC_Shocks!AI470)</f>
        <v>599.367731038175</v>
      </c>
      <c r="AL473" s="0" t="n">
        <f aca="false">AK473*EXP((Inputs!$B$6-Inputs!$B$7-0.5*Inputs!$B$8^2)*$B$2+Inputs!$B$8*SQRT($B$2)*MC_Shocks!AJ470)</f>
        <v>598.977892001098</v>
      </c>
      <c r="AM473" s="0" t="n">
        <f aca="false">AL473*EXP((Inputs!$B$6-Inputs!$B$7-0.5*Inputs!$B$8^2)*$B$2+Inputs!$B$8*SQRT($B$2)*MC_Shocks!AK470)</f>
        <v>597.609625142413</v>
      </c>
      <c r="AN473" s="0" t="n">
        <f aca="false">AM473*EXP((Inputs!$B$6-Inputs!$B$7-0.5*Inputs!$B$8^2)*$B$2+Inputs!$B$8*SQRT($B$2)*MC_Shocks!AL470)</f>
        <v>607.124582484608</v>
      </c>
      <c r="AO473" s="0" t="n">
        <f aca="false">AN473*EXP((Inputs!$B$6-Inputs!$B$7-0.5*Inputs!$B$8^2)*$B$2+Inputs!$B$8*SQRT($B$2)*MC_Shocks!AM470)</f>
        <v>607.843128156886</v>
      </c>
      <c r="AP473" s="0" t="n">
        <f aca="false">AO473*EXP((Inputs!$B$6-Inputs!$B$7-0.5*Inputs!$B$8^2)*$B$2+Inputs!$B$8*SQRT($B$2)*MC_Shocks!AN470)</f>
        <v>605.18951343986</v>
      </c>
      <c r="AQ473" s="0" t="n">
        <f aca="false">AP473*EXP((Inputs!$B$6-Inputs!$B$7-0.5*Inputs!$B$8^2)*$B$2+Inputs!$B$8*SQRT($B$2)*MC_Shocks!AO470)</f>
        <v>606.029314174196</v>
      </c>
      <c r="AR473" s="0" t="n">
        <f aca="false">AQ473*EXP((Inputs!$B$6-Inputs!$B$7-0.5*Inputs!$B$8^2)*$B$2+Inputs!$B$8*SQRT($B$2)*MC_Shocks!AP470)</f>
        <v>609.141449809298</v>
      </c>
      <c r="AS473" s="0" t="n">
        <f aca="false">AR473*EXP((Inputs!$B$6-Inputs!$B$7-0.5*Inputs!$B$8^2)*$B$2+Inputs!$B$8*SQRT($B$2)*MC_Shocks!AQ470)</f>
        <v>611.194043629655</v>
      </c>
      <c r="AT473" s="0" t="n">
        <f aca="false">AS473*EXP((Inputs!$B$6-Inputs!$B$7-0.5*Inputs!$B$8^2)*$B$2+Inputs!$B$8*SQRT($B$2)*MC_Shocks!AR470)</f>
        <v>613.879512234735</v>
      </c>
      <c r="AU473" s="0" t="n">
        <f aca="false">AT473*EXP((Inputs!$B$6-Inputs!$B$7-0.5*Inputs!$B$8^2)*$B$2+Inputs!$B$8*SQRT($B$2)*MC_Shocks!AS470)</f>
        <v>617.046361416686</v>
      </c>
      <c r="AV473" s="0" t="n">
        <f aca="false">AU473*EXP((Inputs!$B$6-Inputs!$B$7-0.5*Inputs!$B$8^2)*$B$2+Inputs!$B$8*SQRT($B$2)*MC_Shocks!AT470)</f>
        <v>616.254207928084</v>
      </c>
      <c r="AW473" s="0" t="n">
        <f aca="false">AV473*EXP((Inputs!$B$6-Inputs!$B$7-0.5*Inputs!$B$8^2)*$B$2+Inputs!$B$8*SQRT($B$2)*MC_Shocks!AU470)</f>
        <v>605.132281151949</v>
      </c>
      <c r="AX473" s="0" t="n">
        <f aca="false">AW473*EXP((Inputs!$B$6-Inputs!$B$7-0.5*Inputs!$B$8^2)*$B$2+Inputs!$B$8*SQRT($B$2)*MC_Shocks!AV470)</f>
        <v>608.770379102494</v>
      </c>
      <c r="AY473" s="0" t="n">
        <f aca="false">AX473*EXP((Inputs!$B$6-Inputs!$B$7-0.5*Inputs!$B$8^2)*$B$2+Inputs!$B$8*SQRT($B$2)*MC_Shocks!AW470)</f>
        <v>610.366313953641</v>
      </c>
      <c r="AZ473" s="0" t="n">
        <f aca="false">AY473*EXP((Inputs!$B$6-Inputs!$B$7-0.5*Inputs!$B$8^2)*$B$2+Inputs!$B$8*SQRT($B$2)*MC_Shocks!AX470)</f>
        <v>610.674288136138</v>
      </c>
      <c r="BA473" s="0" t="n">
        <f aca="false">AZ473*EXP((Inputs!$B$6-Inputs!$B$7-0.5*Inputs!$B$8^2)*$B$2+Inputs!$B$8*SQRT($B$2)*MC_Shocks!AY470)</f>
        <v>614.071162141183</v>
      </c>
      <c r="BB473" s="0" t="n">
        <f aca="false">BA473*EXP((Inputs!$B$6-Inputs!$B$7-0.5*Inputs!$B$8^2)*$B$2+Inputs!$B$8*SQRT($B$2)*MC_Shocks!AZ470)</f>
        <v>608.801875152631</v>
      </c>
      <c r="BC473" s="0" t="n">
        <f aca="false">BB473*EXP((Inputs!$B$6-Inputs!$B$7-0.5*Inputs!$B$8^2)*$B$2+Inputs!$B$8*SQRT($B$2)*MC_Shocks!BA470)</f>
        <v>620.419185665956</v>
      </c>
      <c r="BD473" s="0" t="n">
        <f aca="false">BC473*EXP((Inputs!$B$6-Inputs!$B$7-0.5*Inputs!$B$8^2)*$B$2+Inputs!$B$8*SQRT($B$2)*MC_Shocks!BB470)</f>
        <v>623.097218075449</v>
      </c>
      <c r="BE473" s="0" t="n">
        <f aca="false">BD473*EXP((Inputs!$B$6-Inputs!$B$7-0.5*Inputs!$B$8^2)*$B$2+Inputs!$B$8*SQRT($B$2)*MC_Shocks!BC470)</f>
        <v>619.123786983853</v>
      </c>
      <c r="BF473" s="0" t="n">
        <f aca="false">BE473*EXP((Inputs!$B$6-Inputs!$B$7-0.5*Inputs!$B$8^2)*$B$2+Inputs!$B$8*SQRT($B$2)*MC_Shocks!BD470)</f>
        <v>620.628452703711</v>
      </c>
      <c r="BG473" s="0" t="n">
        <f aca="false">BF473*EXP((Inputs!$B$6-Inputs!$B$7-0.5*Inputs!$B$8^2)*$B$2+Inputs!$B$8*SQRT($B$2)*MC_Shocks!BE470)</f>
        <v>624.741902971226</v>
      </c>
      <c r="BH473" s="0" t="n">
        <f aca="false">BG473*EXP((Inputs!$B$6-Inputs!$B$7-0.5*Inputs!$B$8^2)*$B$2+Inputs!$B$8*SQRT($B$2)*MC_Shocks!BF470)</f>
        <v>622.620031091385</v>
      </c>
      <c r="BI473" s="0" t="n">
        <f aca="false">BH473*EXP((Inputs!$B$6-Inputs!$B$7-0.5*Inputs!$B$8^2)*$B$2+Inputs!$B$8*SQRT($B$2)*MC_Shocks!BG470)</f>
        <v>618.217769349598</v>
      </c>
      <c r="BJ473" s="0" t="n">
        <f aca="false">BI473*EXP((Inputs!$B$6-Inputs!$B$7-0.5*Inputs!$B$8^2)*$B$2+Inputs!$B$8*SQRT($B$2)*MC_Shocks!BH470)</f>
        <v>617.243833516936</v>
      </c>
      <c r="BK473" s="0" t="n">
        <f aca="false">BJ473*EXP((Inputs!$B$6-Inputs!$B$7-0.5*Inputs!$B$8^2)*$B$2+Inputs!$B$8*SQRT($B$2)*MC_Shocks!BI470)</f>
        <v>621.238157895028</v>
      </c>
      <c r="BL473" s="0" t="n">
        <f aca="false">BK473*EXP((Inputs!$B$6-Inputs!$B$7-0.5*Inputs!$B$8^2)*$B$2+Inputs!$B$8*SQRT($B$2)*MC_Shocks!BJ470)</f>
        <v>619.052324666909</v>
      </c>
      <c r="BM473" s="0" t="n">
        <f aca="false">BL473*EXP((Inputs!$B$6-Inputs!$B$7-0.5*Inputs!$B$8^2)*$B$2+Inputs!$B$8*SQRT($B$2)*MC_Shocks!BK470)</f>
        <v>621.088490899084</v>
      </c>
      <c r="BN473" s="0" t="n">
        <f aca="false">AVERAGE(C473:BM473)</f>
        <v>594.904520998334</v>
      </c>
      <c r="BO473" s="0" t="n">
        <f aca="false">MAX(B473:BM473)</f>
        <v>624.741902971226</v>
      </c>
      <c r="BP473" s="0" t="n">
        <f aca="false">MAX(BM473-Inputs!$B$4,0)</f>
        <v>46.088490899084</v>
      </c>
      <c r="BQ473" s="0" t="n">
        <f aca="false">MAX(Inputs!$B$4-BM473,0)</f>
        <v>0</v>
      </c>
      <c r="BR473" s="0" t="n">
        <f aca="false">MAX(BN473-Inputs!$B$4,0)</f>
        <v>19.9045209983344</v>
      </c>
      <c r="BS473" s="0" t="n">
        <f aca="false">IF(BO473&gt;=Inputs!$B$9,0,MAX(BM473-Inputs!$B$4,0))</f>
        <v>0</v>
      </c>
    </row>
    <row r="474" customFormat="false" ht="15" hidden="false" customHeight="false" outlineLevel="0" collapsed="false">
      <c r="A474" s="0" t="n">
        <v>470</v>
      </c>
      <c r="B474" s="0" t="n">
        <f aca="false">Inputs!$B$3</f>
        <v>574.788024902344</v>
      </c>
      <c r="C474" s="0" t="n">
        <f aca="false">B474*EXP((Inputs!$B$6-Inputs!$B$7-0.5*Inputs!$B$8^2)*$B$2+Inputs!$B$8*SQRT($B$2)*MC_Shocks!A471)</f>
        <v>571.454068395166</v>
      </c>
      <c r="D474" s="0" t="n">
        <f aca="false">C474*EXP((Inputs!$B$6-Inputs!$B$7-0.5*Inputs!$B$8^2)*$B$2+Inputs!$B$8*SQRT($B$2)*MC_Shocks!B471)</f>
        <v>564.82265820924</v>
      </c>
      <c r="E474" s="0" t="n">
        <f aca="false">D474*EXP((Inputs!$B$6-Inputs!$B$7-0.5*Inputs!$B$8^2)*$B$2+Inputs!$B$8*SQRT($B$2)*MC_Shocks!C471)</f>
        <v>576.673396537631</v>
      </c>
      <c r="F474" s="0" t="n">
        <f aca="false">E474*EXP((Inputs!$B$6-Inputs!$B$7-0.5*Inputs!$B$8^2)*$B$2+Inputs!$B$8*SQRT($B$2)*MC_Shocks!D471)</f>
        <v>576.219867825908</v>
      </c>
      <c r="G474" s="0" t="n">
        <f aca="false">F474*EXP((Inputs!$B$6-Inputs!$B$7-0.5*Inputs!$B$8^2)*$B$2+Inputs!$B$8*SQRT($B$2)*MC_Shocks!E471)</f>
        <v>584.264119581962</v>
      </c>
      <c r="H474" s="0" t="n">
        <f aca="false">G474*EXP((Inputs!$B$6-Inputs!$B$7-0.5*Inputs!$B$8^2)*$B$2+Inputs!$B$8*SQRT($B$2)*MC_Shocks!F471)</f>
        <v>573.109532299525</v>
      </c>
      <c r="I474" s="0" t="n">
        <f aca="false">H474*EXP((Inputs!$B$6-Inputs!$B$7-0.5*Inputs!$B$8^2)*$B$2+Inputs!$B$8*SQRT($B$2)*MC_Shocks!G471)</f>
        <v>575.296060243929</v>
      </c>
      <c r="J474" s="0" t="n">
        <f aca="false">I474*EXP((Inputs!$B$6-Inputs!$B$7-0.5*Inputs!$B$8^2)*$B$2+Inputs!$B$8*SQRT($B$2)*MC_Shocks!H471)</f>
        <v>571.953774086611</v>
      </c>
      <c r="K474" s="0" t="n">
        <f aca="false">J474*EXP((Inputs!$B$6-Inputs!$B$7-0.5*Inputs!$B$8^2)*$B$2+Inputs!$B$8*SQRT($B$2)*MC_Shocks!I471)</f>
        <v>572.168008018903</v>
      </c>
      <c r="L474" s="0" t="n">
        <f aca="false">K474*EXP((Inputs!$B$6-Inputs!$B$7-0.5*Inputs!$B$8^2)*$B$2+Inputs!$B$8*SQRT($B$2)*MC_Shocks!J471)</f>
        <v>575.879153034425</v>
      </c>
      <c r="M474" s="0" t="n">
        <f aca="false">L474*EXP((Inputs!$B$6-Inputs!$B$7-0.5*Inputs!$B$8^2)*$B$2+Inputs!$B$8*SQRT($B$2)*MC_Shocks!K471)</f>
        <v>580.16165109092</v>
      </c>
      <c r="N474" s="0" t="n">
        <f aca="false">M474*EXP((Inputs!$B$6-Inputs!$B$7-0.5*Inputs!$B$8^2)*$B$2+Inputs!$B$8*SQRT($B$2)*MC_Shocks!L471)</f>
        <v>572.963474407278</v>
      </c>
      <c r="O474" s="0" t="n">
        <f aca="false">N474*EXP((Inputs!$B$6-Inputs!$B$7-0.5*Inputs!$B$8^2)*$B$2+Inputs!$B$8*SQRT($B$2)*MC_Shocks!M471)</f>
        <v>568.688526174954</v>
      </c>
      <c r="P474" s="0" t="n">
        <f aca="false">O474*EXP((Inputs!$B$6-Inputs!$B$7-0.5*Inputs!$B$8^2)*$B$2+Inputs!$B$8*SQRT($B$2)*MC_Shocks!N471)</f>
        <v>560.040347121219</v>
      </c>
      <c r="Q474" s="0" t="n">
        <f aca="false">P474*EXP((Inputs!$B$6-Inputs!$B$7-0.5*Inputs!$B$8^2)*$B$2+Inputs!$B$8*SQRT($B$2)*MC_Shocks!O471)</f>
        <v>559.846841016171</v>
      </c>
      <c r="R474" s="0" t="n">
        <f aca="false">Q474*EXP((Inputs!$B$6-Inputs!$B$7-0.5*Inputs!$B$8^2)*$B$2+Inputs!$B$8*SQRT($B$2)*MC_Shocks!P471)</f>
        <v>558.62227027306</v>
      </c>
      <c r="S474" s="0" t="n">
        <f aca="false">R474*EXP((Inputs!$B$6-Inputs!$B$7-0.5*Inputs!$B$8^2)*$B$2+Inputs!$B$8*SQRT($B$2)*MC_Shocks!Q471)</f>
        <v>559.860400993037</v>
      </c>
      <c r="T474" s="0" t="n">
        <f aca="false">S474*EXP((Inputs!$B$6-Inputs!$B$7-0.5*Inputs!$B$8^2)*$B$2+Inputs!$B$8*SQRT($B$2)*MC_Shocks!R471)</f>
        <v>561.18981998885</v>
      </c>
      <c r="U474" s="0" t="n">
        <f aca="false">T474*EXP((Inputs!$B$6-Inputs!$B$7-0.5*Inputs!$B$8^2)*$B$2+Inputs!$B$8*SQRT($B$2)*MC_Shocks!S471)</f>
        <v>565.900792426131</v>
      </c>
      <c r="V474" s="0" t="n">
        <f aca="false">U474*EXP((Inputs!$B$6-Inputs!$B$7-0.5*Inputs!$B$8^2)*$B$2+Inputs!$B$8*SQRT($B$2)*MC_Shocks!T471)</f>
        <v>565.57712081604</v>
      </c>
      <c r="W474" s="0" t="n">
        <f aca="false">V474*EXP((Inputs!$B$6-Inputs!$B$7-0.5*Inputs!$B$8^2)*$B$2+Inputs!$B$8*SQRT($B$2)*MC_Shocks!U471)</f>
        <v>569.183030427005</v>
      </c>
      <c r="X474" s="0" t="n">
        <f aca="false">W474*EXP((Inputs!$B$6-Inputs!$B$7-0.5*Inputs!$B$8^2)*$B$2+Inputs!$B$8*SQRT($B$2)*MC_Shocks!V471)</f>
        <v>567.2446738691</v>
      </c>
      <c r="Y474" s="0" t="n">
        <f aca="false">X474*EXP((Inputs!$B$6-Inputs!$B$7-0.5*Inputs!$B$8^2)*$B$2+Inputs!$B$8*SQRT($B$2)*MC_Shocks!W471)</f>
        <v>566.533592769757</v>
      </c>
      <c r="Z474" s="0" t="n">
        <f aca="false">Y474*EXP((Inputs!$B$6-Inputs!$B$7-0.5*Inputs!$B$8^2)*$B$2+Inputs!$B$8*SQRT($B$2)*MC_Shocks!X471)</f>
        <v>565.29546129029</v>
      </c>
      <c r="AA474" s="0" t="n">
        <f aca="false">Z474*EXP((Inputs!$B$6-Inputs!$B$7-0.5*Inputs!$B$8^2)*$B$2+Inputs!$B$8*SQRT($B$2)*MC_Shocks!Y471)</f>
        <v>557.885710808708</v>
      </c>
      <c r="AB474" s="0" t="n">
        <f aca="false">AA474*EXP((Inputs!$B$6-Inputs!$B$7-0.5*Inputs!$B$8^2)*$B$2+Inputs!$B$8*SQRT($B$2)*MC_Shocks!Z471)</f>
        <v>558.105305886916</v>
      </c>
      <c r="AC474" s="0" t="n">
        <f aca="false">AB474*EXP((Inputs!$B$6-Inputs!$B$7-0.5*Inputs!$B$8^2)*$B$2+Inputs!$B$8*SQRT($B$2)*MC_Shocks!AA471)</f>
        <v>554.817320178519</v>
      </c>
      <c r="AD474" s="0" t="n">
        <f aca="false">AC474*EXP((Inputs!$B$6-Inputs!$B$7-0.5*Inputs!$B$8^2)*$B$2+Inputs!$B$8*SQRT($B$2)*MC_Shocks!AB471)</f>
        <v>545.912490951555</v>
      </c>
      <c r="AE474" s="0" t="n">
        <f aca="false">AD474*EXP((Inputs!$B$6-Inputs!$B$7-0.5*Inputs!$B$8^2)*$B$2+Inputs!$B$8*SQRT($B$2)*MC_Shocks!AC471)</f>
        <v>540.334112677055</v>
      </c>
      <c r="AF474" s="0" t="n">
        <f aca="false">AE474*EXP((Inputs!$B$6-Inputs!$B$7-0.5*Inputs!$B$8^2)*$B$2+Inputs!$B$8*SQRT($B$2)*MC_Shocks!AD471)</f>
        <v>535.464156442038</v>
      </c>
      <c r="AG474" s="0" t="n">
        <f aca="false">AF474*EXP((Inputs!$B$6-Inputs!$B$7-0.5*Inputs!$B$8^2)*$B$2+Inputs!$B$8*SQRT($B$2)*MC_Shocks!AE471)</f>
        <v>536.81913221729</v>
      </c>
      <c r="AH474" s="0" t="n">
        <f aca="false">AG474*EXP((Inputs!$B$6-Inputs!$B$7-0.5*Inputs!$B$8^2)*$B$2+Inputs!$B$8*SQRT($B$2)*MC_Shocks!AF471)</f>
        <v>535.892619677471</v>
      </c>
      <c r="AI474" s="0" t="n">
        <f aca="false">AH474*EXP((Inputs!$B$6-Inputs!$B$7-0.5*Inputs!$B$8^2)*$B$2+Inputs!$B$8*SQRT($B$2)*MC_Shocks!AG471)</f>
        <v>541.577386008962</v>
      </c>
      <c r="AJ474" s="0" t="n">
        <f aca="false">AI474*EXP((Inputs!$B$6-Inputs!$B$7-0.5*Inputs!$B$8^2)*$B$2+Inputs!$B$8*SQRT($B$2)*MC_Shocks!AH471)</f>
        <v>539.489016551492</v>
      </c>
      <c r="AK474" s="0" t="n">
        <f aca="false">AJ474*EXP((Inputs!$B$6-Inputs!$B$7-0.5*Inputs!$B$8^2)*$B$2+Inputs!$B$8*SQRT($B$2)*MC_Shocks!AI471)</f>
        <v>538.366455185829</v>
      </c>
      <c r="AL474" s="0" t="n">
        <f aca="false">AK474*EXP((Inputs!$B$6-Inputs!$B$7-0.5*Inputs!$B$8^2)*$B$2+Inputs!$B$8*SQRT($B$2)*MC_Shocks!AJ471)</f>
        <v>538.317366172115</v>
      </c>
      <c r="AM474" s="0" t="n">
        <f aca="false">AL474*EXP((Inputs!$B$6-Inputs!$B$7-0.5*Inputs!$B$8^2)*$B$2+Inputs!$B$8*SQRT($B$2)*MC_Shocks!AK471)</f>
        <v>533.998974063087</v>
      </c>
      <c r="AN474" s="0" t="n">
        <f aca="false">AM474*EXP((Inputs!$B$6-Inputs!$B$7-0.5*Inputs!$B$8^2)*$B$2+Inputs!$B$8*SQRT($B$2)*MC_Shocks!AL471)</f>
        <v>539.19078859404</v>
      </c>
      <c r="AO474" s="0" t="n">
        <f aca="false">AN474*EXP((Inputs!$B$6-Inputs!$B$7-0.5*Inputs!$B$8^2)*$B$2+Inputs!$B$8*SQRT($B$2)*MC_Shocks!AM471)</f>
        <v>532.293218708181</v>
      </c>
      <c r="AP474" s="0" t="n">
        <f aca="false">AO474*EXP((Inputs!$B$6-Inputs!$B$7-0.5*Inputs!$B$8^2)*$B$2+Inputs!$B$8*SQRT($B$2)*MC_Shocks!AN471)</f>
        <v>528.548813887609</v>
      </c>
      <c r="AQ474" s="0" t="n">
        <f aca="false">AP474*EXP((Inputs!$B$6-Inputs!$B$7-0.5*Inputs!$B$8^2)*$B$2+Inputs!$B$8*SQRT($B$2)*MC_Shocks!AO471)</f>
        <v>528.894949226487</v>
      </c>
      <c r="AR474" s="0" t="n">
        <f aca="false">AQ474*EXP((Inputs!$B$6-Inputs!$B$7-0.5*Inputs!$B$8^2)*$B$2+Inputs!$B$8*SQRT($B$2)*MC_Shocks!AP471)</f>
        <v>529.569293387367</v>
      </c>
      <c r="AS474" s="0" t="n">
        <f aca="false">AR474*EXP((Inputs!$B$6-Inputs!$B$7-0.5*Inputs!$B$8^2)*$B$2+Inputs!$B$8*SQRT($B$2)*MC_Shocks!AQ471)</f>
        <v>527.603829879648</v>
      </c>
      <c r="AT474" s="0" t="n">
        <f aca="false">AS474*EXP((Inputs!$B$6-Inputs!$B$7-0.5*Inputs!$B$8^2)*$B$2+Inputs!$B$8*SQRT($B$2)*MC_Shocks!AR471)</f>
        <v>521.325785353414</v>
      </c>
      <c r="AU474" s="0" t="n">
        <f aca="false">AT474*EXP((Inputs!$B$6-Inputs!$B$7-0.5*Inputs!$B$8^2)*$B$2+Inputs!$B$8*SQRT($B$2)*MC_Shocks!AS471)</f>
        <v>520.954878146485</v>
      </c>
      <c r="AV474" s="0" t="n">
        <f aca="false">AU474*EXP((Inputs!$B$6-Inputs!$B$7-0.5*Inputs!$B$8^2)*$B$2+Inputs!$B$8*SQRT($B$2)*MC_Shocks!AT471)</f>
        <v>520.409066128747</v>
      </c>
      <c r="AW474" s="0" t="n">
        <f aca="false">AV474*EXP((Inputs!$B$6-Inputs!$B$7-0.5*Inputs!$B$8^2)*$B$2+Inputs!$B$8*SQRT($B$2)*MC_Shocks!AU471)</f>
        <v>520.383355714459</v>
      </c>
      <c r="AX474" s="0" t="n">
        <f aca="false">AW474*EXP((Inputs!$B$6-Inputs!$B$7-0.5*Inputs!$B$8^2)*$B$2+Inputs!$B$8*SQRT($B$2)*MC_Shocks!AV471)</f>
        <v>513.126992080367</v>
      </c>
      <c r="AY474" s="0" t="n">
        <f aca="false">AX474*EXP((Inputs!$B$6-Inputs!$B$7-0.5*Inputs!$B$8^2)*$B$2+Inputs!$B$8*SQRT($B$2)*MC_Shocks!AW471)</f>
        <v>514.679319136444</v>
      </c>
      <c r="AZ474" s="0" t="n">
        <f aca="false">AY474*EXP((Inputs!$B$6-Inputs!$B$7-0.5*Inputs!$B$8^2)*$B$2+Inputs!$B$8*SQRT($B$2)*MC_Shocks!AX471)</f>
        <v>514.84837290684</v>
      </c>
      <c r="BA474" s="0" t="n">
        <f aca="false">AZ474*EXP((Inputs!$B$6-Inputs!$B$7-0.5*Inputs!$B$8^2)*$B$2+Inputs!$B$8*SQRT($B$2)*MC_Shocks!AY471)</f>
        <v>508.95387090881</v>
      </c>
      <c r="BB474" s="0" t="n">
        <f aca="false">BA474*EXP((Inputs!$B$6-Inputs!$B$7-0.5*Inputs!$B$8^2)*$B$2+Inputs!$B$8*SQRT($B$2)*MC_Shocks!AZ471)</f>
        <v>508.408613761549</v>
      </c>
      <c r="BC474" s="0" t="n">
        <f aca="false">BB474*EXP((Inputs!$B$6-Inputs!$B$7-0.5*Inputs!$B$8^2)*$B$2+Inputs!$B$8*SQRT($B$2)*MC_Shocks!BA471)</f>
        <v>503.890794090029</v>
      </c>
      <c r="BD474" s="0" t="n">
        <f aca="false">BC474*EXP((Inputs!$B$6-Inputs!$B$7-0.5*Inputs!$B$8^2)*$B$2+Inputs!$B$8*SQRT($B$2)*MC_Shocks!BB471)</f>
        <v>507.594572368915</v>
      </c>
      <c r="BE474" s="0" t="n">
        <f aca="false">BD474*EXP((Inputs!$B$6-Inputs!$B$7-0.5*Inputs!$B$8^2)*$B$2+Inputs!$B$8*SQRT($B$2)*MC_Shocks!BC471)</f>
        <v>508.469863542922</v>
      </c>
      <c r="BF474" s="0" t="n">
        <f aca="false">BE474*EXP((Inputs!$B$6-Inputs!$B$7-0.5*Inputs!$B$8^2)*$B$2+Inputs!$B$8*SQRT($B$2)*MC_Shocks!BD471)</f>
        <v>502.564665260853</v>
      </c>
      <c r="BG474" s="0" t="n">
        <f aca="false">BF474*EXP((Inputs!$B$6-Inputs!$B$7-0.5*Inputs!$B$8^2)*$B$2+Inputs!$B$8*SQRT($B$2)*MC_Shocks!BE471)</f>
        <v>505.316023687476</v>
      </c>
      <c r="BH474" s="0" t="n">
        <f aca="false">BG474*EXP((Inputs!$B$6-Inputs!$B$7-0.5*Inputs!$B$8^2)*$B$2+Inputs!$B$8*SQRT($B$2)*MC_Shocks!BF471)</f>
        <v>505.970617857259</v>
      </c>
      <c r="BI474" s="0" t="n">
        <f aca="false">BH474*EXP((Inputs!$B$6-Inputs!$B$7-0.5*Inputs!$B$8^2)*$B$2+Inputs!$B$8*SQRT($B$2)*MC_Shocks!BG471)</f>
        <v>504.989003565511</v>
      </c>
      <c r="BJ474" s="0" t="n">
        <f aca="false">BI474*EXP((Inputs!$B$6-Inputs!$B$7-0.5*Inputs!$B$8^2)*$B$2+Inputs!$B$8*SQRT($B$2)*MC_Shocks!BH471)</f>
        <v>509.015213871504</v>
      </c>
      <c r="BK474" s="0" t="n">
        <f aca="false">BJ474*EXP((Inputs!$B$6-Inputs!$B$7-0.5*Inputs!$B$8^2)*$B$2+Inputs!$B$8*SQRT($B$2)*MC_Shocks!BI471)</f>
        <v>510.737098298435</v>
      </c>
      <c r="BL474" s="0" t="n">
        <f aca="false">BK474*EXP((Inputs!$B$6-Inputs!$B$7-0.5*Inputs!$B$8^2)*$B$2+Inputs!$B$8*SQRT($B$2)*MC_Shocks!BJ471)</f>
        <v>510.329072780439</v>
      </c>
      <c r="BM474" s="0" t="n">
        <f aca="false">BL474*EXP((Inputs!$B$6-Inputs!$B$7-0.5*Inputs!$B$8^2)*$B$2+Inputs!$B$8*SQRT($B$2)*MC_Shocks!BK471)</f>
        <v>510.188243096106</v>
      </c>
      <c r="BN474" s="0" t="n">
        <f aca="false">AVERAGE(C474:BM474)</f>
        <v>541.717222285048</v>
      </c>
      <c r="BO474" s="0" t="n">
        <f aca="false">MAX(B474:BM474)</f>
        <v>584.264119581962</v>
      </c>
      <c r="BP474" s="0" t="n">
        <f aca="false">MAX(BM474-Inputs!$B$4,0)</f>
        <v>0</v>
      </c>
      <c r="BQ474" s="0" t="n">
        <f aca="false">MAX(Inputs!$B$4-BM474,0)</f>
        <v>64.8117569038936</v>
      </c>
      <c r="BR474" s="0" t="n">
        <f aca="false">MAX(BN474-Inputs!$B$4,0)</f>
        <v>0</v>
      </c>
      <c r="BS474" s="0" t="n">
        <f aca="false">IF(BO474&gt;=Inputs!$B$9,0,MAX(BM474-Inputs!$B$4,0))</f>
        <v>0</v>
      </c>
    </row>
    <row r="475" customFormat="false" ht="15" hidden="false" customHeight="false" outlineLevel="0" collapsed="false">
      <c r="A475" s="0" t="n">
        <v>471</v>
      </c>
      <c r="B475" s="0" t="n">
        <f aca="false">Inputs!$B$3</f>
        <v>574.788024902344</v>
      </c>
      <c r="C475" s="0" t="n">
        <f aca="false">B475*EXP((Inputs!$B$6-Inputs!$B$7-0.5*Inputs!$B$8^2)*$B$2+Inputs!$B$8*SQRT($B$2)*MC_Shocks!A472)</f>
        <v>569.033134660269</v>
      </c>
      <c r="D475" s="0" t="n">
        <f aca="false">C475*EXP((Inputs!$B$6-Inputs!$B$7-0.5*Inputs!$B$8^2)*$B$2+Inputs!$B$8*SQRT($B$2)*MC_Shocks!B472)</f>
        <v>562.170212644684</v>
      </c>
      <c r="E475" s="0" t="n">
        <f aca="false">D475*EXP((Inputs!$B$6-Inputs!$B$7-0.5*Inputs!$B$8^2)*$B$2+Inputs!$B$8*SQRT($B$2)*MC_Shocks!C472)</f>
        <v>566.054457995414</v>
      </c>
      <c r="F475" s="0" t="n">
        <f aca="false">E475*EXP((Inputs!$B$6-Inputs!$B$7-0.5*Inputs!$B$8^2)*$B$2+Inputs!$B$8*SQRT($B$2)*MC_Shocks!D472)</f>
        <v>565.60837853629</v>
      </c>
      <c r="G475" s="0" t="n">
        <f aca="false">F475*EXP((Inputs!$B$6-Inputs!$B$7-0.5*Inputs!$B$8^2)*$B$2+Inputs!$B$8*SQRT($B$2)*MC_Shocks!E472)</f>
        <v>562.644207551894</v>
      </c>
      <c r="H475" s="0" t="n">
        <f aca="false">G475*EXP((Inputs!$B$6-Inputs!$B$7-0.5*Inputs!$B$8^2)*$B$2+Inputs!$B$8*SQRT($B$2)*MC_Shocks!F472)</f>
        <v>555.969075243899</v>
      </c>
      <c r="I475" s="0" t="n">
        <f aca="false">H475*EXP((Inputs!$B$6-Inputs!$B$7-0.5*Inputs!$B$8^2)*$B$2+Inputs!$B$8*SQRT($B$2)*MC_Shocks!G472)</f>
        <v>552.861348950722</v>
      </c>
      <c r="J475" s="0" t="n">
        <f aca="false">I475*EXP((Inputs!$B$6-Inputs!$B$7-0.5*Inputs!$B$8^2)*$B$2+Inputs!$B$8*SQRT($B$2)*MC_Shocks!H472)</f>
        <v>551.638956467342</v>
      </c>
      <c r="K475" s="0" t="n">
        <f aca="false">J475*EXP((Inputs!$B$6-Inputs!$B$7-0.5*Inputs!$B$8^2)*$B$2+Inputs!$B$8*SQRT($B$2)*MC_Shocks!I472)</f>
        <v>548.781540499749</v>
      </c>
      <c r="L475" s="0" t="n">
        <f aca="false">K475*EXP((Inputs!$B$6-Inputs!$B$7-0.5*Inputs!$B$8^2)*$B$2+Inputs!$B$8*SQRT($B$2)*MC_Shocks!J472)</f>
        <v>545.907629980502</v>
      </c>
      <c r="M475" s="0" t="n">
        <f aca="false">L475*EXP((Inputs!$B$6-Inputs!$B$7-0.5*Inputs!$B$8^2)*$B$2+Inputs!$B$8*SQRT($B$2)*MC_Shocks!K472)</f>
        <v>549.991946048556</v>
      </c>
      <c r="N475" s="0" t="n">
        <f aca="false">M475*EXP((Inputs!$B$6-Inputs!$B$7-0.5*Inputs!$B$8^2)*$B$2+Inputs!$B$8*SQRT($B$2)*MC_Shocks!L472)</f>
        <v>549.203198053137</v>
      </c>
      <c r="O475" s="0" t="n">
        <f aca="false">N475*EXP((Inputs!$B$6-Inputs!$B$7-0.5*Inputs!$B$8^2)*$B$2+Inputs!$B$8*SQRT($B$2)*MC_Shocks!M472)</f>
        <v>542.933778421974</v>
      </c>
      <c r="P475" s="0" t="n">
        <f aca="false">O475*EXP((Inputs!$B$6-Inputs!$B$7-0.5*Inputs!$B$8^2)*$B$2+Inputs!$B$8*SQRT($B$2)*MC_Shocks!N472)</f>
        <v>543.878914447263</v>
      </c>
      <c r="Q475" s="0" t="n">
        <f aca="false">P475*EXP((Inputs!$B$6-Inputs!$B$7-0.5*Inputs!$B$8^2)*$B$2+Inputs!$B$8*SQRT($B$2)*MC_Shocks!O472)</f>
        <v>543.371947103021</v>
      </c>
      <c r="R475" s="0" t="n">
        <f aca="false">Q475*EXP((Inputs!$B$6-Inputs!$B$7-0.5*Inputs!$B$8^2)*$B$2+Inputs!$B$8*SQRT($B$2)*MC_Shocks!P472)</f>
        <v>544.46968840317</v>
      </c>
      <c r="S475" s="0" t="n">
        <f aca="false">R475*EXP((Inputs!$B$6-Inputs!$B$7-0.5*Inputs!$B$8^2)*$B$2+Inputs!$B$8*SQRT($B$2)*MC_Shocks!Q472)</f>
        <v>554.608443167529</v>
      </c>
      <c r="T475" s="0" t="n">
        <f aca="false">S475*EXP((Inputs!$B$6-Inputs!$B$7-0.5*Inputs!$B$8^2)*$B$2+Inputs!$B$8*SQRT($B$2)*MC_Shocks!R472)</f>
        <v>554.570169097902</v>
      </c>
      <c r="U475" s="0" t="n">
        <f aca="false">T475*EXP((Inputs!$B$6-Inputs!$B$7-0.5*Inputs!$B$8^2)*$B$2+Inputs!$B$8*SQRT($B$2)*MC_Shocks!S472)</f>
        <v>553.296247419906</v>
      </c>
      <c r="V475" s="0" t="n">
        <f aca="false">U475*EXP((Inputs!$B$6-Inputs!$B$7-0.5*Inputs!$B$8^2)*$B$2+Inputs!$B$8*SQRT($B$2)*MC_Shocks!T472)</f>
        <v>555.60270833979</v>
      </c>
      <c r="W475" s="0" t="n">
        <f aca="false">V475*EXP((Inputs!$B$6-Inputs!$B$7-0.5*Inputs!$B$8^2)*$B$2+Inputs!$B$8*SQRT($B$2)*MC_Shocks!U472)</f>
        <v>560.768129154502</v>
      </c>
      <c r="X475" s="0" t="n">
        <f aca="false">W475*EXP((Inputs!$B$6-Inputs!$B$7-0.5*Inputs!$B$8^2)*$B$2+Inputs!$B$8*SQRT($B$2)*MC_Shocks!V472)</f>
        <v>564.752536931214</v>
      </c>
      <c r="Y475" s="0" t="n">
        <f aca="false">X475*EXP((Inputs!$B$6-Inputs!$B$7-0.5*Inputs!$B$8^2)*$B$2+Inputs!$B$8*SQRT($B$2)*MC_Shocks!W472)</f>
        <v>561.392163312944</v>
      </c>
      <c r="Z475" s="0" t="n">
        <f aca="false">Y475*EXP((Inputs!$B$6-Inputs!$B$7-0.5*Inputs!$B$8^2)*$B$2+Inputs!$B$8*SQRT($B$2)*MC_Shocks!X472)</f>
        <v>552.728028935869</v>
      </c>
      <c r="AA475" s="0" t="n">
        <f aca="false">Z475*EXP((Inputs!$B$6-Inputs!$B$7-0.5*Inputs!$B$8^2)*$B$2+Inputs!$B$8*SQRT($B$2)*MC_Shocks!Y472)</f>
        <v>546.751065457224</v>
      </c>
      <c r="AB475" s="0" t="n">
        <f aca="false">AA475*EXP((Inputs!$B$6-Inputs!$B$7-0.5*Inputs!$B$8^2)*$B$2+Inputs!$B$8*SQRT($B$2)*MC_Shocks!Z472)</f>
        <v>552.665303435898</v>
      </c>
      <c r="AC475" s="0" t="n">
        <f aca="false">AB475*EXP((Inputs!$B$6-Inputs!$B$7-0.5*Inputs!$B$8^2)*$B$2+Inputs!$B$8*SQRT($B$2)*MC_Shocks!AA472)</f>
        <v>548.982839341038</v>
      </c>
      <c r="AD475" s="0" t="n">
        <f aca="false">AC475*EXP((Inputs!$B$6-Inputs!$B$7-0.5*Inputs!$B$8^2)*$B$2+Inputs!$B$8*SQRT($B$2)*MC_Shocks!AB472)</f>
        <v>551.930621095827</v>
      </c>
      <c r="AE475" s="0" t="n">
        <f aca="false">AD475*EXP((Inputs!$B$6-Inputs!$B$7-0.5*Inputs!$B$8^2)*$B$2+Inputs!$B$8*SQRT($B$2)*MC_Shocks!AC472)</f>
        <v>554.538247829079</v>
      </c>
      <c r="AF475" s="0" t="n">
        <f aca="false">AE475*EXP((Inputs!$B$6-Inputs!$B$7-0.5*Inputs!$B$8^2)*$B$2+Inputs!$B$8*SQRT($B$2)*MC_Shocks!AD472)</f>
        <v>556.626770085556</v>
      </c>
      <c r="AG475" s="0" t="n">
        <f aca="false">AF475*EXP((Inputs!$B$6-Inputs!$B$7-0.5*Inputs!$B$8^2)*$B$2+Inputs!$B$8*SQRT($B$2)*MC_Shocks!AE472)</f>
        <v>553.56992124817</v>
      </c>
      <c r="AH475" s="0" t="n">
        <f aca="false">AG475*EXP((Inputs!$B$6-Inputs!$B$7-0.5*Inputs!$B$8^2)*$B$2+Inputs!$B$8*SQRT($B$2)*MC_Shocks!AF472)</f>
        <v>549.425220384948</v>
      </c>
      <c r="AI475" s="0" t="n">
        <f aca="false">AH475*EXP((Inputs!$B$6-Inputs!$B$7-0.5*Inputs!$B$8^2)*$B$2+Inputs!$B$8*SQRT($B$2)*MC_Shocks!AG472)</f>
        <v>549.90453053308</v>
      </c>
      <c r="AJ475" s="0" t="n">
        <f aca="false">AI475*EXP((Inputs!$B$6-Inputs!$B$7-0.5*Inputs!$B$8^2)*$B$2+Inputs!$B$8*SQRT($B$2)*MC_Shocks!AH472)</f>
        <v>550.310212004096</v>
      </c>
      <c r="AK475" s="0" t="n">
        <f aca="false">AJ475*EXP((Inputs!$B$6-Inputs!$B$7-0.5*Inputs!$B$8^2)*$B$2+Inputs!$B$8*SQRT($B$2)*MC_Shocks!AI472)</f>
        <v>548.338875956407</v>
      </c>
      <c r="AL475" s="0" t="n">
        <f aca="false">AK475*EXP((Inputs!$B$6-Inputs!$B$7-0.5*Inputs!$B$8^2)*$B$2+Inputs!$B$8*SQRT($B$2)*MC_Shocks!AJ472)</f>
        <v>545.925179135158</v>
      </c>
      <c r="AM475" s="0" t="n">
        <f aca="false">AL475*EXP((Inputs!$B$6-Inputs!$B$7-0.5*Inputs!$B$8^2)*$B$2+Inputs!$B$8*SQRT($B$2)*MC_Shocks!AK472)</f>
        <v>540.90588935434</v>
      </c>
      <c r="AN475" s="0" t="n">
        <f aca="false">AM475*EXP((Inputs!$B$6-Inputs!$B$7-0.5*Inputs!$B$8^2)*$B$2+Inputs!$B$8*SQRT($B$2)*MC_Shocks!AL472)</f>
        <v>546.496830172092</v>
      </c>
      <c r="AO475" s="0" t="n">
        <f aca="false">AN475*EXP((Inputs!$B$6-Inputs!$B$7-0.5*Inputs!$B$8^2)*$B$2+Inputs!$B$8*SQRT($B$2)*MC_Shocks!AM472)</f>
        <v>546.461555820362</v>
      </c>
      <c r="AP475" s="0" t="n">
        <f aca="false">AO475*EXP((Inputs!$B$6-Inputs!$B$7-0.5*Inputs!$B$8^2)*$B$2+Inputs!$B$8*SQRT($B$2)*MC_Shocks!AN472)</f>
        <v>551.163160507758</v>
      </c>
      <c r="AQ475" s="0" t="n">
        <f aca="false">AP475*EXP((Inputs!$B$6-Inputs!$B$7-0.5*Inputs!$B$8^2)*$B$2+Inputs!$B$8*SQRT($B$2)*MC_Shocks!AO472)</f>
        <v>551.437956721945</v>
      </c>
      <c r="AR475" s="0" t="n">
        <f aca="false">AQ475*EXP((Inputs!$B$6-Inputs!$B$7-0.5*Inputs!$B$8^2)*$B$2+Inputs!$B$8*SQRT($B$2)*MC_Shocks!AP472)</f>
        <v>552.480368519195</v>
      </c>
      <c r="AS475" s="0" t="n">
        <f aca="false">AR475*EXP((Inputs!$B$6-Inputs!$B$7-0.5*Inputs!$B$8^2)*$B$2+Inputs!$B$8*SQRT($B$2)*MC_Shocks!AQ472)</f>
        <v>552.737436268301</v>
      </c>
      <c r="AT475" s="0" t="n">
        <f aca="false">AS475*EXP((Inputs!$B$6-Inputs!$B$7-0.5*Inputs!$B$8^2)*$B$2+Inputs!$B$8*SQRT($B$2)*MC_Shocks!AR472)</f>
        <v>556.307804798557</v>
      </c>
      <c r="AU475" s="0" t="n">
        <f aca="false">AT475*EXP((Inputs!$B$6-Inputs!$B$7-0.5*Inputs!$B$8^2)*$B$2+Inputs!$B$8*SQRT($B$2)*MC_Shocks!AS472)</f>
        <v>562.963439006342</v>
      </c>
      <c r="AV475" s="0" t="n">
        <f aca="false">AU475*EXP((Inputs!$B$6-Inputs!$B$7-0.5*Inputs!$B$8^2)*$B$2+Inputs!$B$8*SQRT($B$2)*MC_Shocks!AT472)</f>
        <v>572.449261514592</v>
      </c>
      <c r="AW475" s="0" t="n">
        <f aca="false">AV475*EXP((Inputs!$B$6-Inputs!$B$7-0.5*Inputs!$B$8^2)*$B$2+Inputs!$B$8*SQRT($B$2)*MC_Shocks!AU472)</f>
        <v>573.099345823276</v>
      </c>
      <c r="AX475" s="0" t="n">
        <f aca="false">AW475*EXP((Inputs!$B$6-Inputs!$B$7-0.5*Inputs!$B$8^2)*$B$2+Inputs!$B$8*SQRT($B$2)*MC_Shocks!AV472)</f>
        <v>575.116438915222</v>
      </c>
      <c r="AY475" s="0" t="n">
        <f aca="false">AX475*EXP((Inputs!$B$6-Inputs!$B$7-0.5*Inputs!$B$8^2)*$B$2+Inputs!$B$8*SQRT($B$2)*MC_Shocks!AW472)</f>
        <v>578.263147520479</v>
      </c>
      <c r="AZ475" s="0" t="n">
        <f aca="false">AY475*EXP((Inputs!$B$6-Inputs!$B$7-0.5*Inputs!$B$8^2)*$B$2+Inputs!$B$8*SQRT($B$2)*MC_Shocks!AX472)</f>
        <v>572.281864411514</v>
      </c>
      <c r="BA475" s="0" t="n">
        <f aca="false">AZ475*EXP((Inputs!$B$6-Inputs!$B$7-0.5*Inputs!$B$8^2)*$B$2+Inputs!$B$8*SQRT($B$2)*MC_Shocks!AY472)</f>
        <v>576.251304035153</v>
      </c>
      <c r="BB475" s="0" t="n">
        <f aca="false">BA475*EXP((Inputs!$B$6-Inputs!$B$7-0.5*Inputs!$B$8^2)*$B$2+Inputs!$B$8*SQRT($B$2)*MC_Shocks!AZ472)</f>
        <v>569.864432887656</v>
      </c>
      <c r="BC475" s="0" t="n">
        <f aca="false">BB475*EXP((Inputs!$B$6-Inputs!$B$7-0.5*Inputs!$B$8^2)*$B$2+Inputs!$B$8*SQRT($B$2)*MC_Shocks!BA472)</f>
        <v>562.623651131735</v>
      </c>
      <c r="BD475" s="0" t="n">
        <f aca="false">BC475*EXP((Inputs!$B$6-Inputs!$B$7-0.5*Inputs!$B$8^2)*$B$2+Inputs!$B$8*SQRT($B$2)*MC_Shocks!BB472)</f>
        <v>571.45267942565</v>
      </c>
      <c r="BE475" s="0" t="n">
        <f aca="false">BD475*EXP((Inputs!$B$6-Inputs!$B$7-0.5*Inputs!$B$8^2)*$B$2+Inputs!$B$8*SQRT($B$2)*MC_Shocks!BC472)</f>
        <v>571.087905764652</v>
      </c>
      <c r="BF475" s="0" t="n">
        <f aca="false">BE475*EXP((Inputs!$B$6-Inputs!$B$7-0.5*Inputs!$B$8^2)*$B$2+Inputs!$B$8*SQRT($B$2)*MC_Shocks!BD472)</f>
        <v>572.955614861492</v>
      </c>
      <c r="BG475" s="0" t="n">
        <f aca="false">BF475*EXP((Inputs!$B$6-Inputs!$B$7-0.5*Inputs!$B$8^2)*$B$2+Inputs!$B$8*SQRT($B$2)*MC_Shocks!BE472)</f>
        <v>586.399798841942</v>
      </c>
      <c r="BH475" s="0" t="n">
        <f aca="false">BG475*EXP((Inputs!$B$6-Inputs!$B$7-0.5*Inputs!$B$8^2)*$B$2+Inputs!$B$8*SQRT($B$2)*MC_Shocks!BF472)</f>
        <v>593.214716096892</v>
      </c>
      <c r="BI475" s="0" t="n">
        <f aca="false">BH475*EXP((Inputs!$B$6-Inputs!$B$7-0.5*Inputs!$B$8^2)*$B$2+Inputs!$B$8*SQRT($B$2)*MC_Shocks!BG472)</f>
        <v>589.634708934996</v>
      </c>
      <c r="BJ475" s="0" t="n">
        <f aca="false">BI475*EXP((Inputs!$B$6-Inputs!$B$7-0.5*Inputs!$B$8^2)*$B$2+Inputs!$B$8*SQRT($B$2)*MC_Shocks!BH472)</f>
        <v>580.319785892913</v>
      </c>
      <c r="BK475" s="0" t="n">
        <f aca="false">BJ475*EXP((Inputs!$B$6-Inputs!$B$7-0.5*Inputs!$B$8^2)*$B$2+Inputs!$B$8*SQRT($B$2)*MC_Shocks!BI472)</f>
        <v>576.2333636194</v>
      </c>
      <c r="BL475" s="0" t="n">
        <f aca="false">BK475*EXP((Inputs!$B$6-Inputs!$B$7-0.5*Inputs!$B$8^2)*$B$2+Inputs!$B$8*SQRT($B$2)*MC_Shocks!BJ472)</f>
        <v>574.810078374989</v>
      </c>
      <c r="BM475" s="0" t="n">
        <f aca="false">BL475*EXP((Inputs!$B$6-Inputs!$B$7-0.5*Inputs!$B$8^2)*$B$2+Inputs!$B$8*SQRT($B$2)*MC_Shocks!BK472)</f>
        <v>574.961593368886</v>
      </c>
      <c r="BN475" s="0" t="n">
        <f aca="false">AVERAGE(C475:BM475)</f>
        <v>559.574281912133</v>
      </c>
      <c r="BO475" s="0" t="n">
        <f aca="false">MAX(B475:BM475)</f>
        <v>593.214716096892</v>
      </c>
      <c r="BP475" s="0" t="n">
        <f aca="false">MAX(BM475-Inputs!$B$4,0)</f>
        <v>0</v>
      </c>
      <c r="BQ475" s="0" t="n">
        <f aca="false">MAX(Inputs!$B$4-BM475,0)</f>
        <v>0.0384066311139577</v>
      </c>
      <c r="BR475" s="0" t="n">
        <f aca="false">MAX(BN475-Inputs!$B$4,0)</f>
        <v>0</v>
      </c>
      <c r="BS475" s="0" t="n">
        <f aca="false">IF(BO475&gt;=Inputs!$B$9,0,MAX(BM475-Inputs!$B$4,0))</f>
        <v>0</v>
      </c>
    </row>
    <row r="476" customFormat="false" ht="15" hidden="false" customHeight="false" outlineLevel="0" collapsed="false">
      <c r="A476" s="0" t="n">
        <v>472</v>
      </c>
      <c r="B476" s="0" t="n">
        <f aca="false">Inputs!$B$3</f>
        <v>574.788024902344</v>
      </c>
      <c r="C476" s="0" t="n">
        <f aca="false">B476*EXP((Inputs!$B$6-Inputs!$B$7-0.5*Inputs!$B$8^2)*$B$2+Inputs!$B$8*SQRT($B$2)*MC_Shocks!A473)</f>
        <v>567.219950894177</v>
      </c>
      <c r="D476" s="0" t="n">
        <f aca="false">C476*EXP((Inputs!$B$6-Inputs!$B$7-0.5*Inputs!$B$8^2)*$B$2+Inputs!$B$8*SQRT($B$2)*MC_Shocks!B473)</f>
        <v>557.687951304778</v>
      </c>
      <c r="E476" s="0" t="n">
        <f aca="false">D476*EXP((Inputs!$B$6-Inputs!$B$7-0.5*Inputs!$B$8^2)*$B$2+Inputs!$B$8*SQRT($B$2)*MC_Shocks!C473)</f>
        <v>560.343117935422</v>
      </c>
      <c r="F476" s="0" t="n">
        <f aca="false">E476*EXP((Inputs!$B$6-Inputs!$B$7-0.5*Inputs!$B$8^2)*$B$2+Inputs!$B$8*SQRT($B$2)*MC_Shocks!D473)</f>
        <v>569.358022484043</v>
      </c>
      <c r="G476" s="0" t="n">
        <f aca="false">F476*EXP((Inputs!$B$6-Inputs!$B$7-0.5*Inputs!$B$8^2)*$B$2+Inputs!$B$8*SQRT($B$2)*MC_Shocks!E473)</f>
        <v>578.968815424343</v>
      </c>
      <c r="H476" s="0" t="n">
        <f aca="false">G476*EXP((Inputs!$B$6-Inputs!$B$7-0.5*Inputs!$B$8^2)*$B$2+Inputs!$B$8*SQRT($B$2)*MC_Shocks!F473)</f>
        <v>572.983267166289</v>
      </c>
      <c r="I476" s="0" t="n">
        <f aca="false">H476*EXP((Inputs!$B$6-Inputs!$B$7-0.5*Inputs!$B$8^2)*$B$2+Inputs!$B$8*SQRT($B$2)*MC_Shocks!G473)</f>
        <v>573.251280458994</v>
      </c>
      <c r="J476" s="0" t="n">
        <f aca="false">I476*EXP((Inputs!$B$6-Inputs!$B$7-0.5*Inputs!$B$8^2)*$B$2+Inputs!$B$8*SQRT($B$2)*MC_Shocks!H473)</f>
        <v>572.472576063731</v>
      </c>
      <c r="K476" s="0" t="n">
        <f aca="false">J476*EXP((Inputs!$B$6-Inputs!$B$7-0.5*Inputs!$B$8^2)*$B$2+Inputs!$B$8*SQRT($B$2)*MC_Shocks!I473)</f>
        <v>580.717451461254</v>
      </c>
      <c r="L476" s="0" t="n">
        <f aca="false">K476*EXP((Inputs!$B$6-Inputs!$B$7-0.5*Inputs!$B$8^2)*$B$2+Inputs!$B$8*SQRT($B$2)*MC_Shocks!J473)</f>
        <v>584.252744191231</v>
      </c>
      <c r="M476" s="0" t="n">
        <f aca="false">L476*EXP((Inputs!$B$6-Inputs!$B$7-0.5*Inputs!$B$8^2)*$B$2+Inputs!$B$8*SQRT($B$2)*MC_Shocks!K473)</f>
        <v>585.679104202891</v>
      </c>
      <c r="N476" s="0" t="n">
        <f aca="false">M476*EXP((Inputs!$B$6-Inputs!$B$7-0.5*Inputs!$B$8^2)*$B$2+Inputs!$B$8*SQRT($B$2)*MC_Shocks!L473)</f>
        <v>584.769404843699</v>
      </c>
      <c r="O476" s="0" t="n">
        <f aca="false">N476*EXP((Inputs!$B$6-Inputs!$B$7-0.5*Inputs!$B$8^2)*$B$2+Inputs!$B$8*SQRT($B$2)*MC_Shocks!M473)</f>
        <v>586.676718237161</v>
      </c>
      <c r="P476" s="0" t="n">
        <f aca="false">O476*EXP((Inputs!$B$6-Inputs!$B$7-0.5*Inputs!$B$8^2)*$B$2+Inputs!$B$8*SQRT($B$2)*MC_Shocks!N473)</f>
        <v>591.580239535853</v>
      </c>
      <c r="Q476" s="0" t="n">
        <f aca="false">P476*EXP((Inputs!$B$6-Inputs!$B$7-0.5*Inputs!$B$8^2)*$B$2+Inputs!$B$8*SQRT($B$2)*MC_Shocks!O473)</f>
        <v>595.329834471056</v>
      </c>
      <c r="R476" s="0" t="n">
        <f aca="false">Q476*EXP((Inputs!$B$6-Inputs!$B$7-0.5*Inputs!$B$8^2)*$B$2+Inputs!$B$8*SQRT($B$2)*MC_Shocks!P473)</f>
        <v>589.706138120345</v>
      </c>
      <c r="S476" s="0" t="n">
        <f aca="false">R476*EXP((Inputs!$B$6-Inputs!$B$7-0.5*Inputs!$B$8^2)*$B$2+Inputs!$B$8*SQRT($B$2)*MC_Shocks!Q473)</f>
        <v>588.617638792893</v>
      </c>
      <c r="T476" s="0" t="n">
        <f aca="false">S476*EXP((Inputs!$B$6-Inputs!$B$7-0.5*Inputs!$B$8^2)*$B$2+Inputs!$B$8*SQRT($B$2)*MC_Shocks!R473)</f>
        <v>585.821370360242</v>
      </c>
      <c r="U476" s="0" t="n">
        <f aca="false">T476*EXP((Inputs!$B$6-Inputs!$B$7-0.5*Inputs!$B$8^2)*$B$2+Inputs!$B$8*SQRT($B$2)*MC_Shocks!S473)</f>
        <v>590.069291341086</v>
      </c>
      <c r="V476" s="0" t="n">
        <f aca="false">U476*EXP((Inputs!$B$6-Inputs!$B$7-0.5*Inputs!$B$8^2)*$B$2+Inputs!$B$8*SQRT($B$2)*MC_Shocks!T473)</f>
        <v>604.116383402371</v>
      </c>
      <c r="W476" s="0" t="n">
        <f aca="false">V476*EXP((Inputs!$B$6-Inputs!$B$7-0.5*Inputs!$B$8^2)*$B$2+Inputs!$B$8*SQRT($B$2)*MC_Shocks!U473)</f>
        <v>606.685758459973</v>
      </c>
      <c r="X476" s="0" t="n">
        <f aca="false">W476*EXP((Inputs!$B$6-Inputs!$B$7-0.5*Inputs!$B$8^2)*$B$2+Inputs!$B$8*SQRT($B$2)*MC_Shocks!V473)</f>
        <v>610.928394896135</v>
      </c>
      <c r="Y476" s="0" t="n">
        <f aca="false">X476*EXP((Inputs!$B$6-Inputs!$B$7-0.5*Inputs!$B$8^2)*$B$2+Inputs!$B$8*SQRT($B$2)*MC_Shocks!W473)</f>
        <v>609.296727312483</v>
      </c>
      <c r="Z476" s="0" t="n">
        <f aca="false">Y476*EXP((Inputs!$B$6-Inputs!$B$7-0.5*Inputs!$B$8^2)*$B$2+Inputs!$B$8*SQRT($B$2)*MC_Shocks!X473)</f>
        <v>593.676284794095</v>
      </c>
      <c r="AA476" s="0" t="n">
        <f aca="false">Z476*EXP((Inputs!$B$6-Inputs!$B$7-0.5*Inputs!$B$8^2)*$B$2+Inputs!$B$8*SQRT($B$2)*MC_Shocks!Y473)</f>
        <v>590.467029113519</v>
      </c>
      <c r="AB476" s="0" t="n">
        <f aca="false">AA476*EXP((Inputs!$B$6-Inputs!$B$7-0.5*Inputs!$B$8^2)*$B$2+Inputs!$B$8*SQRT($B$2)*MC_Shocks!Z473)</f>
        <v>577.843956669869</v>
      </c>
      <c r="AC476" s="0" t="n">
        <f aca="false">AB476*EXP((Inputs!$B$6-Inputs!$B$7-0.5*Inputs!$B$8^2)*$B$2+Inputs!$B$8*SQRT($B$2)*MC_Shocks!AA473)</f>
        <v>575.296845702307</v>
      </c>
      <c r="AD476" s="0" t="n">
        <f aca="false">AC476*EXP((Inputs!$B$6-Inputs!$B$7-0.5*Inputs!$B$8^2)*$B$2+Inputs!$B$8*SQRT($B$2)*MC_Shocks!AB473)</f>
        <v>578.233260210786</v>
      </c>
      <c r="AE476" s="0" t="n">
        <f aca="false">AD476*EXP((Inputs!$B$6-Inputs!$B$7-0.5*Inputs!$B$8^2)*$B$2+Inputs!$B$8*SQRT($B$2)*MC_Shocks!AC473)</f>
        <v>576.693929723943</v>
      </c>
      <c r="AF476" s="0" t="n">
        <f aca="false">AE476*EXP((Inputs!$B$6-Inputs!$B$7-0.5*Inputs!$B$8^2)*$B$2+Inputs!$B$8*SQRT($B$2)*MC_Shocks!AD473)</f>
        <v>568.658606718543</v>
      </c>
      <c r="AG476" s="0" t="n">
        <f aca="false">AF476*EXP((Inputs!$B$6-Inputs!$B$7-0.5*Inputs!$B$8^2)*$B$2+Inputs!$B$8*SQRT($B$2)*MC_Shocks!AE473)</f>
        <v>560.517657364188</v>
      </c>
      <c r="AH476" s="0" t="n">
        <f aca="false">AG476*EXP((Inputs!$B$6-Inputs!$B$7-0.5*Inputs!$B$8^2)*$B$2+Inputs!$B$8*SQRT($B$2)*MC_Shocks!AF473)</f>
        <v>563.134895961835</v>
      </c>
      <c r="AI476" s="0" t="n">
        <f aca="false">AH476*EXP((Inputs!$B$6-Inputs!$B$7-0.5*Inputs!$B$8^2)*$B$2+Inputs!$B$8*SQRT($B$2)*MC_Shocks!AG473)</f>
        <v>562.057991807753</v>
      </c>
      <c r="AJ476" s="0" t="n">
        <f aca="false">AI476*EXP((Inputs!$B$6-Inputs!$B$7-0.5*Inputs!$B$8^2)*$B$2+Inputs!$B$8*SQRT($B$2)*MC_Shocks!AH473)</f>
        <v>568.520674306663</v>
      </c>
      <c r="AK476" s="0" t="n">
        <f aca="false">AJ476*EXP((Inputs!$B$6-Inputs!$B$7-0.5*Inputs!$B$8^2)*$B$2+Inputs!$B$8*SQRT($B$2)*MC_Shocks!AI473)</f>
        <v>564.866795197301</v>
      </c>
      <c r="AL476" s="0" t="n">
        <f aca="false">AK476*EXP((Inputs!$B$6-Inputs!$B$7-0.5*Inputs!$B$8^2)*$B$2+Inputs!$B$8*SQRT($B$2)*MC_Shocks!AJ473)</f>
        <v>558.001454013191</v>
      </c>
      <c r="AM476" s="0" t="n">
        <f aca="false">AL476*EXP((Inputs!$B$6-Inputs!$B$7-0.5*Inputs!$B$8^2)*$B$2+Inputs!$B$8*SQRT($B$2)*MC_Shocks!AK473)</f>
        <v>557.877926277474</v>
      </c>
      <c r="AN476" s="0" t="n">
        <f aca="false">AM476*EXP((Inputs!$B$6-Inputs!$B$7-0.5*Inputs!$B$8^2)*$B$2+Inputs!$B$8*SQRT($B$2)*MC_Shocks!AL473)</f>
        <v>560.892254697396</v>
      </c>
      <c r="AO476" s="0" t="n">
        <f aca="false">AN476*EXP((Inputs!$B$6-Inputs!$B$7-0.5*Inputs!$B$8^2)*$B$2+Inputs!$B$8*SQRT($B$2)*MC_Shocks!AM473)</f>
        <v>559.344884964728</v>
      </c>
      <c r="AP476" s="0" t="n">
        <f aca="false">AO476*EXP((Inputs!$B$6-Inputs!$B$7-0.5*Inputs!$B$8^2)*$B$2+Inputs!$B$8*SQRT($B$2)*MC_Shocks!AN473)</f>
        <v>557.54816384746</v>
      </c>
      <c r="AQ476" s="0" t="n">
        <f aca="false">AP476*EXP((Inputs!$B$6-Inputs!$B$7-0.5*Inputs!$B$8^2)*$B$2+Inputs!$B$8*SQRT($B$2)*MC_Shocks!AO473)</f>
        <v>557.241940413386</v>
      </c>
      <c r="AR476" s="0" t="n">
        <f aca="false">AQ476*EXP((Inputs!$B$6-Inputs!$B$7-0.5*Inputs!$B$8^2)*$B$2+Inputs!$B$8*SQRT($B$2)*MC_Shocks!AP473)</f>
        <v>556.504967291209</v>
      </c>
      <c r="AS476" s="0" t="n">
        <f aca="false">AR476*EXP((Inputs!$B$6-Inputs!$B$7-0.5*Inputs!$B$8^2)*$B$2+Inputs!$B$8*SQRT($B$2)*MC_Shocks!AQ473)</f>
        <v>557.325411337606</v>
      </c>
      <c r="AT476" s="0" t="n">
        <f aca="false">AS476*EXP((Inputs!$B$6-Inputs!$B$7-0.5*Inputs!$B$8^2)*$B$2+Inputs!$B$8*SQRT($B$2)*MC_Shocks!AR473)</f>
        <v>552.991564258033</v>
      </c>
      <c r="AU476" s="0" t="n">
        <f aca="false">AT476*EXP((Inputs!$B$6-Inputs!$B$7-0.5*Inputs!$B$8^2)*$B$2+Inputs!$B$8*SQRT($B$2)*MC_Shocks!AS473)</f>
        <v>549.823111487503</v>
      </c>
      <c r="AV476" s="0" t="n">
        <f aca="false">AU476*EXP((Inputs!$B$6-Inputs!$B$7-0.5*Inputs!$B$8^2)*$B$2+Inputs!$B$8*SQRT($B$2)*MC_Shocks!AT473)</f>
        <v>554.180173967936</v>
      </c>
      <c r="AW476" s="0" t="n">
        <f aca="false">AV476*EXP((Inputs!$B$6-Inputs!$B$7-0.5*Inputs!$B$8^2)*$B$2+Inputs!$B$8*SQRT($B$2)*MC_Shocks!AU473)</f>
        <v>558.693577621573</v>
      </c>
      <c r="AX476" s="0" t="n">
        <f aca="false">AW476*EXP((Inputs!$B$6-Inputs!$B$7-0.5*Inputs!$B$8^2)*$B$2+Inputs!$B$8*SQRT($B$2)*MC_Shocks!AV473)</f>
        <v>559.874936562809</v>
      </c>
      <c r="AY476" s="0" t="n">
        <f aca="false">AX476*EXP((Inputs!$B$6-Inputs!$B$7-0.5*Inputs!$B$8^2)*$B$2+Inputs!$B$8*SQRT($B$2)*MC_Shocks!AW473)</f>
        <v>556.66435207359</v>
      </c>
      <c r="AZ476" s="0" t="n">
        <f aca="false">AY476*EXP((Inputs!$B$6-Inputs!$B$7-0.5*Inputs!$B$8^2)*$B$2+Inputs!$B$8*SQRT($B$2)*MC_Shocks!AX473)</f>
        <v>556.063364569934</v>
      </c>
      <c r="BA476" s="0" t="n">
        <f aca="false">AZ476*EXP((Inputs!$B$6-Inputs!$B$7-0.5*Inputs!$B$8^2)*$B$2+Inputs!$B$8*SQRT($B$2)*MC_Shocks!AY473)</f>
        <v>558.960421115568</v>
      </c>
      <c r="BB476" s="0" t="n">
        <f aca="false">BA476*EXP((Inputs!$B$6-Inputs!$B$7-0.5*Inputs!$B$8^2)*$B$2+Inputs!$B$8*SQRT($B$2)*MC_Shocks!AZ473)</f>
        <v>557.854613153044</v>
      </c>
      <c r="BC476" s="0" t="n">
        <f aca="false">BB476*EXP((Inputs!$B$6-Inputs!$B$7-0.5*Inputs!$B$8^2)*$B$2+Inputs!$B$8*SQRT($B$2)*MC_Shocks!BA473)</f>
        <v>559.373279453268</v>
      </c>
      <c r="BD476" s="0" t="n">
        <f aca="false">BC476*EXP((Inputs!$B$6-Inputs!$B$7-0.5*Inputs!$B$8^2)*$B$2+Inputs!$B$8*SQRT($B$2)*MC_Shocks!BB473)</f>
        <v>555.532146098329</v>
      </c>
      <c r="BE476" s="0" t="n">
        <f aca="false">BD476*EXP((Inputs!$B$6-Inputs!$B$7-0.5*Inputs!$B$8^2)*$B$2+Inputs!$B$8*SQRT($B$2)*MC_Shocks!BC473)</f>
        <v>554.1185562564</v>
      </c>
      <c r="BF476" s="0" t="n">
        <f aca="false">BE476*EXP((Inputs!$B$6-Inputs!$B$7-0.5*Inputs!$B$8^2)*$B$2+Inputs!$B$8*SQRT($B$2)*MC_Shocks!BD473)</f>
        <v>555.558593069582</v>
      </c>
      <c r="BG476" s="0" t="n">
        <f aca="false">BF476*EXP((Inputs!$B$6-Inputs!$B$7-0.5*Inputs!$B$8^2)*$B$2+Inputs!$B$8*SQRT($B$2)*MC_Shocks!BE473)</f>
        <v>554.591485147068</v>
      </c>
      <c r="BH476" s="0" t="n">
        <f aca="false">BG476*EXP((Inputs!$B$6-Inputs!$B$7-0.5*Inputs!$B$8^2)*$B$2+Inputs!$B$8*SQRT($B$2)*MC_Shocks!BF473)</f>
        <v>548.887708694987</v>
      </c>
      <c r="BI476" s="0" t="n">
        <f aca="false">BH476*EXP((Inputs!$B$6-Inputs!$B$7-0.5*Inputs!$B$8^2)*$B$2+Inputs!$B$8*SQRT($B$2)*MC_Shocks!BG473)</f>
        <v>551.42567653307</v>
      </c>
      <c r="BJ476" s="0" t="n">
        <f aca="false">BI476*EXP((Inputs!$B$6-Inputs!$B$7-0.5*Inputs!$B$8^2)*$B$2+Inputs!$B$8*SQRT($B$2)*MC_Shocks!BH473)</f>
        <v>549.718939857387</v>
      </c>
      <c r="BK476" s="0" t="n">
        <f aca="false">BJ476*EXP((Inputs!$B$6-Inputs!$B$7-0.5*Inputs!$B$8^2)*$B$2+Inputs!$B$8*SQRT($B$2)*MC_Shocks!BI473)</f>
        <v>550.078181341685</v>
      </c>
      <c r="BL476" s="0" t="n">
        <f aca="false">BK476*EXP((Inputs!$B$6-Inputs!$B$7-0.5*Inputs!$B$8^2)*$B$2+Inputs!$B$8*SQRT($B$2)*MC_Shocks!BJ473)</f>
        <v>548.269798505257</v>
      </c>
      <c r="BM476" s="0" t="n">
        <f aca="false">BL476*EXP((Inputs!$B$6-Inputs!$B$7-0.5*Inputs!$B$8^2)*$B$2+Inputs!$B$8*SQRT($B$2)*MC_Shocks!BK473)</f>
        <v>551.176158353167</v>
      </c>
      <c r="BN476" s="0" t="n">
        <f aca="false">AVERAGE(C476:BM476)</f>
        <v>569.445615077681</v>
      </c>
      <c r="BO476" s="0" t="n">
        <f aca="false">MAX(B476:BM476)</f>
        <v>610.928394896135</v>
      </c>
      <c r="BP476" s="0" t="n">
        <f aca="false">MAX(BM476-Inputs!$B$4,0)</f>
        <v>0</v>
      </c>
      <c r="BQ476" s="0" t="n">
        <f aca="false">MAX(Inputs!$B$4-BM476,0)</f>
        <v>23.8238416468332</v>
      </c>
      <c r="BR476" s="0" t="n">
        <f aca="false">MAX(BN476-Inputs!$B$4,0)</f>
        <v>0</v>
      </c>
      <c r="BS476" s="0" t="n">
        <f aca="false">IF(BO476&gt;=Inputs!$B$9,0,MAX(BM476-Inputs!$B$4,0))</f>
        <v>0</v>
      </c>
    </row>
    <row r="477" customFormat="false" ht="15" hidden="false" customHeight="false" outlineLevel="0" collapsed="false">
      <c r="A477" s="0" t="n">
        <v>473</v>
      </c>
      <c r="B477" s="0" t="n">
        <f aca="false">Inputs!$B$3</f>
        <v>574.788024902344</v>
      </c>
      <c r="C477" s="0" t="n">
        <f aca="false">B477*EXP((Inputs!$B$6-Inputs!$B$7-0.5*Inputs!$B$8^2)*$B$2+Inputs!$B$8*SQRT($B$2)*MC_Shocks!A474)</f>
        <v>574.339314273407</v>
      </c>
      <c r="D477" s="0" t="n">
        <f aca="false">C477*EXP((Inputs!$B$6-Inputs!$B$7-0.5*Inputs!$B$8^2)*$B$2+Inputs!$B$8*SQRT($B$2)*MC_Shocks!B474)</f>
        <v>569.36765644374</v>
      </c>
      <c r="E477" s="0" t="n">
        <f aca="false">D477*EXP((Inputs!$B$6-Inputs!$B$7-0.5*Inputs!$B$8^2)*$B$2+Inputs!$B$8*SQRT($B$2)*MC_Shocks!C474)</f>
        <v>573.669781886194</v>
      </c>
      <c r="F477" s="0" t="n">
        <f aca="false">E477*EXP((Inputs!$B$6-Inputs!$B$7-0.5*Inputs!$B$8^2)*$B$2+Inputs!$B$8*SQRT($B$2)*MC_Shocks!D474)</f>
        <v>579.806475204777</v>
      </c>
      <c r="G477" s="0" t="n">
        <f aca="false">F477*EXP((Inputs!$B$6-Inputs!$B$7-0.5*Inputs!$B$8^2)*$B$2+Inputs!$B$8*SQRT($B$2)*MC_Shocks!E474)</f>
        <v>585.832421615275</v>
      </c>
      <c r="H477" s="0" t="n">
        <f aca="false">G477*EXP((Inputs!$B$6-Inputs!$B$7-0.5*Inputs!$B$8^2)*$B$2+Inputs!$B$8*SQRT($B$2)*MC_Shocks!F474)</f>
        <v>591.354061365963</v>
      </c>
      <c r="I477" s="0" t="n">
        <f aca="false">H477*EXP((Inputs!$B$6-Inputs!$B$7-0.5*Inputs!$B$8^2)*$B$2+Inputs!$B$8*SQRT($B$2)*MC_Shocks!G474)</f>
        <v>588.623392683946</v>
      </c>
      <c r="J477" s="0" t="n">
        <f aca="false">I477*EXP((Inputs!$B$6-Inputs!$B$7-0.5*Inputs!$B$8^2)*$B$2+Inputs!$B$8*SQRT($B$2)*MC_Shocks!H474)</f>
        <v>595.28098375537</v>
      </c>
      <c r="K477" s="0" t="n">
        <f aca="false">J477*EXP((Inputs!$B$6-Inputs!$B$7-0.5*Inputs!$B$8^2)*$B$2+Inputs!$B$8*SQRT($B$2)*MC_Shocks!I474)</f>
        <v>596.745697641049</v>
      </c>
      <c r="L477" s="0" t="n">
        <f aca="false">K477*EXP((Inputs!$B$6-Inputs!$B$7-0.5*Inputs!$B$8^2)*$B$2+Inputs!$B$8*SQRT($B$2)*MC_Shocks!J474)</f>
        <v>593.881923929828</v>
      </c>
      <c r="M477" s="0" t="n">
        <f aca="false">L477*EXP((Inputs!$B$6-Inputs!$B$7-0.5*Inputs!$B$8^2)*$B$2+Inputs!$B$8*SQRT($B$2)*MC_Shocks!K474)</f>
        <v>591.978020100563</v>
      </c>
      <c r="N477" s="0" t="n">
        <f aca="false">M477*EXP((Inputs!$B$6-Inputs!$B$7-0.5*Inputs!$B$8^2)*$B$2+Inputs!$B$8*SQRT($B$2)*MC_Shocks!L474)</f>
        <v>593.847443971611</v>
      </c>
      <c r="O477" s="0" t="n">
        <f aca="false">N477*EXP((Inputs!$B$6-Inputs!$B$7-0.5*Inputs!$B$8^2)*$B$2+Inputs!$B$8*SQRT($B$2)*MC_Shocks!M474)</f>
        <v>593.004623194107</v>
      </c>
      <c r="P477" s="0" t="n">
        <f aca="false">O477*EXP((Inputs!$B$6-Inputs!$B$7-0.5*Inputs!$B$8^2)*$B$2+Inputs!$B$8*SQRT($B$2)*MC_Shocks!N474)</f>
        <v>592.556687325179</v>
      </c>
      <c r="Q477" s="0" t="n">
        <f aca="false">P477*EXP((Inputs!$B$6-Inputs!$B$7-0.5*Inputs!$B$8^2)*$B$2+Inputs!$B$8*SQRT($B$2)*MC_Shocks!O474)</f>
        <v>593.667718103602</v>
      </c>
      <c r="R477" s="0" t="n">
        <f aca="false">Q477*EXP((Inputs!$B$6-Inputs!$B$7-0.5*Inputs!$B$8^2)*$B$2+Inputs!$B$8*SQRT($B$2)*MC_Shocks!P474)</f>
        <v>594.717579775904</v>
      </c>
      <c r="S477" s="0" t="n">
        <f aca="false">R477*EXP((Inputs!$B$6-Inputs!$B$7-0.5*Inputs!$B$8^2)*$B$2+Inputs!$B$8*SQRT($B$2)*MC_Shocks!Q474)</f>
        <v>584.319198404397</v>
      </c>
      <c r="T477" s="0" t="n">
        <f aca="false">S477*EXP((Inputs!$B$6-Inputs!$B$7-0.5*Inputs!$B$8^2)*$B$2+Inputs!$B$8*SQRT($B$2)*MC_Shocks!R474)</f>
        <v>580.634517942798</v>
      </c>
      <c r="U477" s="0" t="n">
        <f aca="false">T477*EXP((Inputs!$B$6-Inputs!$B$7-0.5*Inputs!$B$8^2)*$B$2+Inputs!$B$8*SQRT($B$2)*MC_Shocks!S474)</f>
        <v>569.373664692499</v>
      </c>
      <c r="V477" s="0" t="n">
        <f aca="false">U477*EXP((Inputs!$B$6-Inputs!$B$7-0.5*Inputs!$B$8^2)*$B$2+Inputs!$B$8*SQRT($B$2)*MC_Shocks!T474)</f>
        <v>571.676710207398</v>
      </c>
      <c r="W477" s="0" t="n">
        <f aca="false">V477*EXP((Inputs!$B$6-Inputs!$B$7-0.5*Inputs!$B$8^2)*$B$2+Inputs!$B$8*SQRT($B$2)*MC_Shocks!U474)</f>
        <v>572.11613504521</v>
      </c>
      <c r="X477" s="0" t="n">
        <f aca="false">W477*EXP((Inputs!$B$6-Inputs!$B$7-0.5*Inputs!$B$8^2)*$B$2+Inputs!$B$8*SQRT($B$2)*MC_Shocks!V474)</f>
        <v>578.248688755525</v>
      </c>
      <c r="Y477" s="0" t="n">
        <f aca="false">X477*EXP((Inputs!$B$6-Inputs!$B$7-0.5*Inputs!$B$8^2)*$B$2+Inputs!$B$8*SQRT($B$2)*MC_Shocks!W474)</f>
        <v>582.029202779113</v>
      </c>
      <c r="Z477" s="0" t="n">
        <f aca="false">Y477*EXP((Inputs!$B$6-Inputs!$B$7-0.5*Inputs!$B$8^2)*$B$2+Inputs!$B$8*SQRT($B$2)*MC_Shocks!X474)</f>
        <v>573.367658020228</v>
      </c>
      <c r="AA477" s="0" t="n">
        <f aca="false">Z477*EXP((Inputs!$B$6-Inputs!$B$7-0.5*Inputs!$B$8^2)*$B$2+Inputs!$B$8*SQRT($B$2)*MC_Shocks!Y474)</f>
        <v>575.801367628591</v>
      </c>
      <c r="AB477" s="0" t="n">
        <f aca="false">AA477*EXP((Inputs!$B$6-Inputs!$B$7-0.5*Inputs!$B$8^2)*$B$2+Inputs!$B$8*SQRT($B$2)*MC_Shocks!Z474)</f>
        <v>567.154354821455</v>
      </c>
      <c r="AC477" s="0" t="n">
        <f aca="false">AB477*EXP((Inputs!$B$6-Inputs!$B$7-0.5*Inputs!$B$8^2)*$B$2+Inputs!$B$8*SQRT($B$2)*MC_Shocks!AA474)</f>
        <v>572.830218158797</v>
      </c>
      <c r="AD477" s="0" t="n">
        <f aca="false">AC477*EXP((Inputs!$B$6-Inputs!$B$7-0.5*Inputs!$B$8^2)*$B$2+Inputs!$B$8*SQRT($B$2)*MC_Shocks!AB474)</f>
        <v>577.69198336532</v>
      </c>
      <c r="AE477" s="0" t="n">
        <f aca="false">AD477*EXP((Inputs!$B$6-Inputs!$B$7-0.5*Inputs!$B$8^2)*$B$2+Inputs!$B$8*SQRT($B$2)*MC_Shocks!AC474)</f>
        <v>579.312541664114</v>
      </c>
      <c r="AF477" s="0" t="n">
        <f aca="false">AE477*EXP((Inputs!$B$6-Inputs!$B$7-0.5*Inputs!$B$8^2)*$B$2+Inputs!$B$8*SQRT($B$2)*MC_Shocks!AD474)</f>
        <v>579.660264415191</v>
      </c>
      <c r="AG477" s="0" t="n">
        <f aca="false">AF477*EXP((Inputs!$B$6-Inputs!$B$7-0.5*Inputs!$B$8^2)*$B$2+Inputs!$B$8*SQRT($B$2)*MC_Shocks!AE474)</f>
        <v>575.485304791583</v>
      </c>
      <c r="AH477" s="0" t="n">
        <f aca="false">AG477*EXP((Inputs!$B$6-Inputs!$B$7-0.5*Inputs!$B$8^2)*$B$2+Inputs!$B$8*SQRT($B$2)*MC_Shocks!AF474)</f>
        <v>573.485169579975</v>
      </c>
      <c r="AI477" s="0" t="n">
        <f aca="false">AH477*EXP((Inputs!$B$6-Inputs!$B$7-0.5*Inputs!$B$8^2)*$B$2+Inputs!$B$8*SQRT($B$2)*MC_Shocks!AG474)</f>
        <v>575.436577056972</v>
      </c>
      <c r="AJ477" s="0" t="n">
        <f aca="false">AI477*EXP((Inputs!$B$6-Inputs!$B$7-0.5*Inputs!$B$8^2)*$B$2+Inputs!$B$8*SQRT($B$2)*MC_Shocks!AH474)</f>
        <v>576.099814045077</v>
      </c>
      <c r="AK477" s="0" t="n">
        <f aca="false">AJ477*EXP((Inputs!$B$6-Inputs!$B$7-0.5*Inputs!$B$8^2)*$B$2+Inputs!$B$8*SQRT($B$2)*MC_Shocks!AI474)</f>
        <v>577.6143176028</v>
      </c>
      <c r="AL477" s="0" t="n">
        <f aca="false">AK477*EXP((Inputs!$B$6-Inputs!$B$7-0.5*Inputs!$B$8^2)*$B$2+Inputs!$B$8*SQRT($B$2)*MC_Shocks!AJ474)</f>
        <v>581.875562931087</v>
      </c>
      <c r="AM477" s="0" t="n">
        <f aca="false">AL477*EXP((Inputs!$B$6-Inputs!$B$7-0.5*Inputs!$B$8^2)*$B$2+Inputs!$B$8*SQRT($B$2)*MC_Shocks!AK474)</f>
        <v>586.044144422466</v>
      </c>
      <c r="AN477" s="0" t="n">
        <f aca="false">AM477*EXP((Inputs!$B$6-Inputs!$B$7-0.5*Inputs!$B$8^2)*$B$2+Inputs!$B$8*SQRT($B$2)*MC_Shocks!AL474)</f>
        <v>581.339709217165</v>
      </c>
      <c r="AO477" s="0" t="n">
        <f aca="false">AN477*EXP((Inputs!$B$6-Inputs!$B$7-0.5*Inputs!$B$8^2)*$B$2+Inputs!$B$8*SQRT($B$2)*MC_Shocks!AM474)</f>
        <v>589.887813486574</v>
      </c>
      <c r="AP477" s="0" t="n">
        <f aca="false">AO477*EXP((Inputs!$B$6-Inputs!$B$7-0.5*Inputs!$B$8^2)*$B$2+Inputs!$B$8*SQRT($B$2)*MC_Shocks!AN474)</f>
        <v>582.422574017393</v>
      </c>
      <c r="AQ477" s="0" t="n">
        <f aca="false">AP477*EXP((Inputs!$B$6-Inputs!$B$7-0.5*Inputs!$B$8^2)*$B$2+Inputs!$B$8*SQRT($B$2)*MC_Shocks!AO474)</f>
        <v>584.064571286559</v>
      </c>
      <c r="AR477" s="0" t="n">
        <f aca="false">AQ477*EXP((Inputs!$B$6-Inputs!$B$7-0.5*Inputs!$B$8^2)*$B$2+Inputs!$B$8*SQRT($B$2)*MC_Shocks!AP474)</f>
        <v>587.710307594285</v>
      </c>
      <c r="AS477" s="0" t="n">
        <f aca="false">AR477*EXP((Inputs!$B$6-Inputs!$B$7-0.5*Inputs!$B$8^2)*$B$2+Inputs!$B$8*SQRT($B$2)*MC_Shocks!AQ474)</f>
        <v>584.326556397179</v>
      </c>
      <c r="AT477" s="0" t="n">
        <f aca="false">AS477*EXP((Inputs!$B$6-Inputs!$B$7-0.5*Inputs!$B$8^2)*$B$2+Inputs!$B$8*SQRT($B$2)*MC_Shocks!AR474)</f>
        <v>577.536798647891</v>
      </c>
      <c r="AU477" s="0" t="n">
        <f aca="false">AT477*EXP((Inputs!$B$6-Inputs!$B$7-0.5*Inputs!$B$8^2)*$B$2+Inputs!$B$8*SQRT($B$2)*MC_Shocks!AS474)</f>
        <v>572.492911752702</v>
      </c>
      <c r="AV477" s="0" t="n">
        <f aca="false">AU477*EXP((Inputs!$B$6-Inputs!$B$7-0.5*Inputs!$B$8^2)*$B$2+Inputs!$B$8*SQRT($B$2)*MC_Shocks!AT474)</f>
        <v>570.272039424666</v>
      </c>
      <c r="AW477" s="0" t="n">
        <f aca="false">AV477*EXP((Inputs!$B$6-Inputs!$B$7-0.5*Inputs!$B$8^2)*$B$2+Inputs!$B$8*SQRT($B$2)*MC_Shocks!AU474)</f>
        <v>565.429597160333</v>
      </c>
      <c r="AX477" s="0" t="n">
        <f aca="false">AW477*EXP((Inputs!$B$6-Inputs!$B$7-0.5*Inputs!$B$8^2)*$B$2+Inputs!$B$8*SQRT($B$2)*MC_Shocks!AV474)</f>
        <v>573.23572938559</v>
      </c>
      <c r="AY477" s="0" t="n">
        <f aca="false">AX477*EXP((Inputs!$B$6-Inputs!$B$7-0.5*Inputs!$B$8^2)*$B$2+Inputs!$B$8*SQRT($B$2)*MC_Shocks!AW474)</f>
        <v>575.667948542398</v>
      </c>
      <c r="AZ477" s="0" t="n">
        <f aca="false">AY477*EXP((Inputs!$B$6-Inputs!$B$7-0.5*Inputs!$B$8^2)*$B$2+Inputs!$B$8*SQRT($B$2)*MC_Shocks!AX474)</f>
        <v>579.898808660525</v>
      </c>
      <c r="BA477" s="0" t="n">
        <f aca="false">AZ477*EXP((Inputs!$B$6-Inputs!$B$7-0.5*Inputs!$B$8^2)*$B$2+Inputs!$B$8*SQRT($B$2)*MC_Shocks!AY474)</f>
        <v>574.346536878869</v>
      </c>
      <c r="BB477" s="0" t="n">
        <f aca="false">BA477*EXP((Inputs!$B$6-Inputs!$B$7-0.5*Inputs!$B$8^2)*$B$2+Inputs!$B$8*SQRT($B$2)*MC_Shocks!AZ474)</f>
        <v>576.150770517467</v>
      </c>
      <c r="BC477" s="0" t="n">
        <f aca="false">BB477*EXP((Inputs!$B$6-Inputs!$B$7-0.5*Inputs!$B$8^2)*$B$2+Inputs!$B$8*SQRT($B$2)*MC_Shocks!BA474)</f>
        <v>572.353685338085</v>
      </c>
      <c r="BD477" s="0" t="n">
        <f aca="false">BC477*EXP((Inputs!$B$6-Inputs!$B$7-0.5*Inputs!$B$8^2)*$B$2+Inputs!$B$8*SQRT($B$2)*MC_Shocks!BB474)</f>
        <v>569.979574970939</v>
      </c>
      <c r="BE477" s="0" t="n">
        <f aca="false">BD477*EXP((Inputs!$B$6-Inputs!$B$7-0.5*Inputs!$B$8^2)*$B$2+Inputs!$B$8*SQRT($B$2)*MC_Shocks!BC474)</f>
        <v>573.946107073821</v>
      </c>
      <c r="BF477" s="0" t="n">
        <f aca="false">BE477*EXP((Inputs!$B$6-Inputs!$B$7-0.5*Inputs!$B$8^2)*$B$2+Inputs!$B$8*SQRT($B$2)*MC_Shocks!BD474)</f>
        <v>576.679207726231</v>
      </c>
      <c r="BG477" s="0" t="n">
        <f aca="false">BF477*EXP((Inputs!$B$6-Inputs!$B$7-0.5*Inputs!$B$8^2)*$B$2+Inputs!$B$8*SQRT($B$2)*MC_Shocks!BE474)</f>
        <v>570.844400231631</v>
      </c>
      <c r="BH477" s="0" t="n">
        <f aca="false">BG477*EXP((Inputs!$B$6-Inputs!$B$7-0.5*Inputs!$B$8^2)*$B$2+Inputs!$B$8*SQRT($B$2)*MC_Shocks!BF474)</f>
        <v>574.421168249331</v>
      </c>
      <c r="BI477" s="0" t="n">
        <f aca="false">BH477*EXP((Inputs!$B$6-Inputs!$B$7-0.5*Inputs!$B$8^2)*$B$2+Inputs!$B$8*SQRT($B$2)*MC_Shocks!BG474)</f>
        <v>573.906578411657</v>
      </c>
      <c r="BJ477" s="0" t="n">
        <f aca="false">BI477*EXP((Inputs!$B$6-Inputs!$B$7-0.5*Inputs!$B$8^2)*$B$2+Inputs!$B$8*SQRT($B$2)*MC_Shocks!BH474)</f>
        <v>577.534871948545</v>
      </c>
      <c r="BK477" s="0" t="n">
        <f aca="false">BJ477*EXP((Inputs!$B$6-Inputs!$B$7-0.5*Inputs!$B$8^2)*$B$2+Inputs!$B$8*SQRT($B$2)*MC_Shocks!BI474)</f>
        <v>579.029671899509</v>
      </c>
      <c r="BL477" s="0" t="n">
        <f aca="false">BK477*EXP((Inputs!$B$6-Inputs!$B$7-0.5*Inputs!$B$8^2)*$B$2+Inputs!$B$8*SQRT($B$2)*MC_Shocks!BJ474)</f>
        <v>579.296393044666</v>
      </c>
      <c r="BM477" s="0" t="n">
        <f aca="false">BL477*EXP((Inputs!$B$6-Inputs!$B$7-0.5*Inputs!$B$8^2)*$B$2+Inputs!$B$8*SQRT($B$2)*MC_Shocks!BK474)</f>
        <v>582.96026554615</v>
      </c>
      <c r="BN477" s="0" t="n">
        <f aca="false">AVERAGE(C477:BM477)</f>
        <v>579.756599603354</v>
      </c>
      <c r="BO477" s="0" t="n">
        <f aca="false">MAX(B477:BM477)</f>
        <v>596.745697641049</v>
      </c>
      <c r="BP477" s="0" t="n">
        <f aca="false">MAX(BM477-Inputs!$B$4,0)</f>
        <v>7.96026554615025</v>
      </c>
      <c r="BQ477" s="0" t="n">
        <f aca="false">MAX(Inputs!$B$4-BM477,0)</f>
        <v>0</v>
      </c>
      <c r="BR477" s="0" t="n">
        <f aca="false">MAX(BN477-Inputs!$B$4,0)</f>
        <v>4.75659960335349</v>
      </c>
      <c r="BS477" s="0" t="n">
        <f aca="false">IF(BO477&gt;=Inputs!$B$9,0,MAX(BM477-Inputs!$B$4,0))</f>
        <v>7.96026554615025</v>
      </c>
    </row>
    <row r="478" customFormat="false" ht="15" hidden="false" customHeight="false" outlineLevel="0" collapsed="false">
      <c r="A478" s="0" t="n">
        <v>474</v>
      </c>
      <c r="B478" s="0" t="n">
        <f aca="false">Inputs!$B$3</f>
        <v>574.788024902344</v>
      </c>
      <c r="C478" s="0" t="n">
        <f aca="false">B478*EXP((Inputs!$B$6-Inputs!$B$7-0.5*Inputs!$B$8^2)*$B$2+Inputs!$B$8*SQRT($B$2)*MC_Shocks!A475)</f>
        <v>579.238805000344</v>
      </c>
      <c r="D478" s="0" t="n">
        <f aca="false">C478*EXP((Inputs!$B$6-Inputs!$B$7-0.5*Inputs!$B$8^2)*$B$2+Inputs!$B$8*SQRT($B$2)*MC_Shocks!B475)</f>
        <v>577.979365909136</v>
      </c>
      <c r="E478" s="0" t="n">
        <f aca="false">D478*EXP((Inputs!$B$6-Inputs!$B$7-0.5*Inputs!$B$8^2)*$B$2+Inputs!$B$8*SQRT($B$2)*MC_Shocks!C475)</f>
        <v>581.920456397882</v>
      </c>
      <c r="F478" s="0" t="n">
        <f aca="false">E478*EXP((Inputs!$B$6-Inputs!$B$7-0.5*Inputs!$B$8^2)*$B$2+Inputs!$B$8*SQRT($B$2)*MC_Shocks!D475)</f>
        <v>585.730044201325</v>
      </c>
      <c r="G478" s="0" t="n">
        <f aca="false">F478*EXP((Inputs!$B$6-Inputs!$B$7-0.5*Inputs!$B$8^2)*$B$2+Inputs!$B$8*SQRT($B$2)*MC_Shocks!E475)</f>
        <v>590.165382931153</v>
      </c>
      <c r="H478" s="0" t="n">
        <f aca="false">G478*EXP((Inputs!$B$6-Inputs!$B$7-0.5*Inputs!$B$8^2)*$B$2+Inputs!$B$8*SQRT($B$2)*MC_Shocks!F475)</f>
        <v>590.58594835842</v>
      </c>
      <c r="I478" s="0" t="n">
        <f aca="false">H478*EXP((Inputs!$B$6-Inputs!$B$7-0.5*Inputs!$B$8^2)*$B$2+Inputs!$B$8*SQRT($B$2)*MC_Shocks!G475)</f>
        <v>586.236420609602</v>
      </c>
      <c r="J478" s="0" t="n">
        <f aca="false">I478*EXP((Inputs!$B$6-Inputs!$B$7-0.5*Inputs!$B$8^2)*$B$2+Inputs!$B$8*SQRT($B$2)*MC_Shocks!H475)</f>
        <v>579.326516950706</v>
      </c>
      <c r="K478" s="0" t="n">
        <f aca="false">J478*EXP((Inputs!$B$6-Inputs!$B$7-0.5*Inputs!$B$8^2)*$B$2+Inputs!$B$8*SQRT($B$2)*MC_Shocks!I475)</f>
        <v>582.727262023284</v>
      </c>
      <c r="L478" s="0" t="n">
        <f aca="false">K478*EXP((Inputs!$B$6-Inputs!$B$7-0.5*Inputs!$B$8^2)*$B$2+Inputs!$B$8*SQRT($B$2)*MC_Shocks!J475)</f>
        <v>572.925250223512</v>
      </c>
      <c r="M478" s="0" t="n">
        <f aca="false">L478*EXP((Inputs!$B$6-Inputs!$B$7-0.5*Inputs!$B$8^2)*$B$2+Inputs!$B$8*SQRT($B$2)*MC_Shocks!K475)</f>
        <v>577.564351303232</v>
      </c>
      <c r="N478" s="0" t="n">
        <f aca="false">M478*EXP((Inputs!$B$6-Inputs!$B$7-0.5*Inputs!$B$8^2)*$B$2+Inputs!$B$8*SQRT($B$2)*MC_Shocks!L475)</f>
        <v>572.675046387079</v>
      </c>
      <c r="O478" s="0" t="n">
        <f aca="false">N478*EXP((Inputs!$B$6-Inputs!$B$7-0.5*Inputs!$B$8^2)*$B$2+Inputs!$B$8*SQRT($B$2)*MC_Shocks!M475)</f>
        <v>576.01745502582</v>
      </c>
      <c r="P478" s="0" t="n">
        <f aca="false">O478*EXP((Inputs!$B$6-Inputs!$B$7-0.5*Inputs!$B$8^2)*$B$2+Inputs!$B$8*SQRT($B$2)*MC_Shocks!N475)</f>
        <v>580.065653099872</v>
      </c>
      <c r="Q478" s="0" t="n">
        <f aca="false">P478*EXP((Inputs!$B$6-Inputs!$B$7-0.5*Inputs!$B$8^2)*$B$2+Inputs!$B$8*SQRT($B$2)*MC_Shocks!O475)</f>
        <v>583.557938390297</v>
      </c>
      <c r="R478" s="0" t="n">
        <f aca="false">Q478*EXP((Inputs!$B$6-Inputs!$B$7-0.5*Inputs!$B$8^2)*$B$2+Inputs!$B$8*SQRT($B$2)*MC_Shocks!P475)</f>
        <v>583.85585845684</v>
      </c>
      <c r="S478" s="0" t="n">
        <f aca="false">R478*EXP((Inputs!$B$6-Inputs!$B$7-0.5*Inputs!$B$8^2)*$B$2+Inputs!$B$8*SQRT($B$2)*MC_Shocks!Q475)</f>
        <v>581.230591726359</v>
      </c>
      <c r="T478" s="0" t="n">
        <f aca="false">S478*EXP((Inputs!$B$6-Inputs!$B$7-0.5*Inputs!$B$8^2)*$B$2+Inputs!$B$8*SQRT($B$2)*MC_Shocks!R475)</f>
        <v>578.204641167721</v>
      </c>
      <c r="U478" s="0" t="n">
        <f aca="false">T478*EXP((Inputs!$B$6-Inputs!$B$7-0.5*Inputs!$B$8^2)*$B$2+Inputs!$B$8*SQRT($B$2)*MC_Shocks!S475)</f>
        <v>582.60578871812</v>
      </c>
      <c r="V478" s="0" t="n">
        <f aca="false">U478*EXP((Inputs!$B$6-Inputs!$B$7-0.5*Inputs!$B$8^2)*$B$2+Inputs!$B$8*SQRT($B$2)*MC_Shocks!T475)</f>
        <v>587.253178894367</v>
      </c>
      <c r="W478" s="0" t="n">
        <f aca="false">V478*EXP((Inputs!$B$6-Inputs!$B$7-0.5*Inputs!$B$8^2)*$B$2+Inputs!$B$8*SQRT($B$2)*MC_Shocks!U475)</f>
        <v>591.594848712287</v>
      </c>
      <c r="X478" s="0" t="n">
        <f aca="false">W478*EXP((Inputs!$B$6-Inputs!$B$7-0.5*Inputs!$B$8^2)*$B$2+Inputs!$B$8*SQRT($B$2)*MC_Shocks!V475)</f>
        <v>592.173532563878</v>
      </c>
      <c r="Y478" s="0" t="n">
        <f aca="false">X478*EXP((Inputs!$B$6-Inputs!$B$7-0.5*Inputs!$B$8^2)*$B$2+Inputs!$B$8*SQRT($B$2)*MC_Shocks!W475)</f>
        <v>593.217555966868</v>
      </c>
      <c r="Z478" s="0" t="n">
        <f aca="false">Y478*EXP((Inputs!$B$6-Inputs!$B$7-0.5*Inputs!$B$8^2)*$B$2+Inputs!$B$8*SQRT($B$2)*MC_Shocks!X475)</f>
        <v>597.762332563187</v>
      </c>
      <c r="AA478" s="0" t="n">
        <f aca="false">Z478*EXP((Inputs!$B$6-Inputs!$B$7-0.5*Inputs!$B$8^2)*$B$2+Inputs!$B$8*SQRT($B$2)*MC_Shocks!Y475)</f>
        <v>596.541498969488</v>
      </c>
      <c r="AB478" s="0" t="n">
        <f aca="false">AA478*EXP((Inputs!$B$6-Inputs!$B$7-0.5*Inputs!$B$8^2)*$B$2+Inputs!$B$8*SQRT($B$2)*MC_Shocks!Z475)</f>
        <v>585.98504427668</v>
      </c>
      <c r="AC478" s="0" t="n">
        <f aca="false">AB478*EXP((Inputs!$B$6-Inputs!$B$7-0.5*Inputs!$B$8^2)*$B$2+Inputs!$B$8*SQRT($B$2)*MC_Shocks!AA475)</f>
        <v>588.391465080409</v>
      </c>
      <c r="AD478" s="0" t="n">
        <f aca="false">AC478*EXP((Inputs!$B$6-Inputs!$B$7-0.5*Inputs!$B$8^2)*$B$2+Inputs!$B$8*SQRT($B$2)*MC_Shocks!AB475)</f>
        <v>590.474141249133</v>
      </c>
      <c r="AE478" s="0" t="n">
        <f aca="false">AD478*EXP((Inputs!$B$6-Inputs!$B$7-0.5*Inputs!$B$8^2)*$B$2+Inputs!$B$8*SQRT($B$2)*MC_Shocks!AC475)</f>
        <v>587.91383480558</v>
      </c>
      <c r="AF478" s="0" t="n">
        <f aca="false">AE478*EXP((Inputs!$B$6-Inputs!$B$7-0.5*Inputs!$B$8^2)*$B$2+Inputs!$B$8*SQRT($B$2)*MC_Shocks!AD475)</f>
        <v>590.581587716779</v>
      </c>
      <c r="AG478" s="0" t="n">
        <f aca="false">AF478*EXP((Inputs!$B$6-Inputs!$B$7-0.5*Inputs!$B$8^2)*$B$2+Inputs!$B$8*SQRT($B$2)*MC_Shocks!AE475)</f>
        <v>587.511166033864</v>
      </c>
      <c r="AH478" s="0" t="n">
        <f aca="false">AG478*EXP((Inputs!$B$6-Inputs!$B$7-0.5*Inputs!$B$8^2)*$B$2+Inputs!$B$8*SQRT($B$2)*MC_Shocks!AF475)</f>
        <v>590.925381161419</v>
      </c>
      <c r="AI478" s="0" t="n">
        <f aca="false">AH478*EXP((Inputs!$B$6-Inputs!$B$7-0.5*Inputs!$B$8^2)*$B$2+Inputs!$B$8*SQRT($B$2)*MC_Shocks!AG475)</f>
        <v>582.453844377969</v>
      </c>
      <c r="AJ478" s="0" t="n">
        <f aca="false">AI478*EXP((Inputs!$B$6-Inputs!$B$7-0.5*Inputs!$B$8^2)*$B$2+Inputs!$B$8*SQRT($B$2)*MC_Shocks!AH475)</f>
        <v>580.917753442918</v>
      </c>
      <c r="AK478" s="0" t="n">
        <f aca="false">AJ478*EXP((Inputs!$B$6-Inputs!$B$7-0.5*Inputs!$B$8^2)*$B$2+Inputs!$B$8*SQRT($B$2)*MC_Shocks!AI475)</f>
        <v>583.837173860509</v>
      </c>
      <c r="AL478" s="0" t="n">
        <f aca="false">AK478*EXP((Inputs!$B$6-Inputs!$B$7-0.5*Inputs!$B$8^2)*$B$2+Inputs!$B$8*SQRT($B$2)*MC_Shocks!AJ475)</f>
        <v>586.625442287999</v>
      </c>
      <c r="AM478" s="0" t="n">
        <f aca="false">AL478*EXP((Inputs!$B$6-Inputs!$B$7-0.5*Inputs!$B$8^2)*$B$2+Inputs!$B$8*SQRT($B$2)*MC_Shocks!AK475)</f>
        <v>589.076943457958</v>
      </c>
      <c r="AN478" s="0" t="n">
        <f aca="false">AM478*EXP((Inputs!$B$6-Inputs!$B$7-0.5*Inputs!$B$8^2)*$B$2+Inputs!$B$8*SQRT($B$2)*MC_Shocks!AL475)</f>
        <v>582.751683820606</v>
      </c>
      <c r="AO478" s="0" t="n">
        <f aca="false">AN478*EXP((Inputs!$B$6-Inputs!$B$7-0.5*Inputs!$B$8^2)*$B$2+Inputs!$B$8*SQRT($B$2)*MC_Shocks!AM475)</f>
        <v>588.70219660291</v>
      </c>
      <c r="AP478" s="0" t="n">
        <f aca="false">AO478*EXP((Inputs!$B$6-Inputs!$B$7-0.5*Inputs!$B$8^2)*$B$2+Inputs!$B$8*SQRT($B$2)*MC_Shocks!AN475)</f>
        <v>591.885693081587</v>
      </c>
      <c r="AQ478" s="0" t="n">
        <f aca="false">AP478*EXP((Inputs!$B$6-Inputs!$B$7-0.5*Inputs!$B$8^2)*$B$2+Inputs!$B$8*SQRT($B$2)*MC_Shocks!AO475)</f>
        <v>594.58488466584</v>
      </c>
      <c r="AR478" s="0" t="n">
        <f aca="false">AQ478*EXP((Inputs!$B$6-Inputs!$B$7-0.5*Inputs!$B$8^2)*$B$2+Inputs!$B$8*SQRT($B$2)*MC_Shocks!AP475)</f>
        <v>594.714982025499</v>
      </c>
      <c r="AS478" s="0" t="n">
        <f aca="false">AR478*EXP((Inputs!$B$6-Inputs!$B$7-0.5*Inputs!$B$8^2)*$B$2+Inputs!$B$8*SQRT($B$2)*MC_Shocks!AQ475)</f>
        <v>596.051635049235</v>
      </c>
      <c r="AT478" s="0" t="n">
        <f aca="false">AS478*EXP((Inputs!$B$6-Inputs!$B$7-0.5*Inputs!$B$8^2)*$B$2+Inputs!$B$8*SQRT($B$2)*MC_Shocks!AR475)</f>
        <v>603.201606036387</v>
      </c>
      <c r="AU478" s="0" t="n">
        <f aca="false">AT478*EXP((Inputs!$B$6-Inputs!$B$7-0.5*Inputs!$B$8^2)*$B$2+Inputs!$B$8*SQRT($B$2)*MC_Shocks!AS475)</f>
        <v>605.174946913328</v>
      </c>
      <c r="AV478" s="0" t="n">
        <f aca="false">AU478*EXP((Inputs!$B$6-Inputs!$B$7-0.5*Inputs!$B$8^2)*$B$2+Inputs!$B$8*SQRT($B$2)*MC_Shocks!AT475)</f>
        <v>605.710194074781</v>
      </c>
      <c r="AW478" s="0" t="n">
        <f aca="false">AV478*EXP((Inputs!$B$6-Inputs!$B$7-0.5*Inputs!$B$8^2)*$B$2+Inputs!$B$8*SQRT($B$2)*MC_Shocks!AU475)</f>
        <v>608.793206358926</v>
      </c>
      <c r="AX478" s="0" t="n">
        <f aca="false">AW478*EXP((Inputs!$B$6-Inputs!$B$7-0.5*Inputs!$B$8^2)*$B$2+Inputs!$B$8*SQRT($B$2)*MC_Shocks!AV475)</f>
        <v>605.542537252552</v>
      </c>
      <c r="AY478" s="0" t="n">
        <f aca="false">AX478*EXP((Inputs!$B$6-Inputs!$B$7-0.5*Inputs!$B$8^2)*$B$2+Inputs!$B$8*SQRT($B$2)*MC_Shocks!AW475)</f>
        <v>601.19870779475</v>
      </c>
      <c r="AZ478" s="0" t="n">
        <f aca="false">AY478*EXP((Inputs!$B$6-Inputs!$B$7-0.5*Inputs!$B$8^2)*$B$2+Inputs!$B$8*SQRT($B$2)*MC_Shocks!AX475)</f>
        <v>601.629420289148</v>
      </c>
      <c r="BA478" s="0" t="n">
        <f aca="false">AZ478*EXP((Inputs!$B$6-Inputs!$B$7-0.5*Inputs!$B$8^2)*$B$2+Inputs!$B$8*SQRT($B$2)*MC_Shocks!AY475)</f>
        <v>600.58676868731</v>
      </c>
      <c r="BB478" s="0" t="n">
        <f aca="false">BA478*EXP((Inputs!$B$6-Inputs!$B$7-0.5*Inputs!$B$8^2)*$B$2+Inputs!$B$8*SQRT($B$2)*MC_Shocks!AZ475)</f>
        <v>611.02936939715</v>
      </c>
      <c r="BC478" s="0" t="n">
        <f aca="false">BB478*EXP((Inputs!$B$6-Inputs!$B$7-0.5*Inputs!$B$8^2)*$B$2+Inputs!$B$8*SQRT($B$2)*MC_Shocks!BA475)</f>
        <v>613.131814938341</v>
      </c>
      <c r="BD478" s="0" t="n">
        <f aca="false">BC478*EXP((Inputs!$B$6-Inputs!$B$7-0.5*Inputs!$B$8^2)*$B$2+Inputs!$B$8*SQRT($B$2)*MC_Shocks!BB475)</f>
        <v>608.32121815475</v>
      </c>
      <c r="BE478" s="0" t="n">
        <f aca="false">BD478*EXP((Inputs!$B$6-Inputs!$B$7-0.5*Inputs!$B$8^2)*$B$2+Inputs!$B$8*SQRT($B$2)*MC_Shocks!BC475)</f>
        <v>610.425646754801</v>
      </c>
      <c r="BF478" s="0" t="n">
        <f aca="false">BE478*EXP((Inputs!$B$6-Inputs!$B$7-0.5*Inputs!$B$8^2)*$B$2+Inputs!$B$8*SQRT($B$2)*MC_Shocks!BD475)</f>
        <v>614.064205085677</v>
      </c>
      <c r="BG478" s="0" t="n">
        <f aca="false">BF478*EXP((Inputs!$B$6-Inputs!$B$7-0.5*Inputs!$B$8^2)*$B$2+Inputs!$B$8*SQRT($B$2)*MC_Shocks!BE475)</f>
        <v>603.125319336182</v>
      </c>
      <c r="BH478" s="0" t="n">
        <f aca="false">BG478*EXP((Inputs!$B$6-Inputs!$B$7-0.5*Inputs!$B$8^2)*$B$2+Inputs!$B$8*SQRT($B$2)*MC_Shocks!BF475)</f>
        <v>594.540394541704</v>
      </c>
      <c r="BI478" s="0" t="n">
        <f aca="false">BH478*EXP((Inputs!$B$6-Inputs!$B$7-0.5*Inputs!$B$8^2)*$B$2+Inputs!$B$8*SQRT($B$2)*MC_Shocks!BG475)</f>
        <v>592.395055075825</v>
      </c>
      <c r="BJ478" s="0" t="n">
        <f aca="false">BI478*EXP((Inputs!$B$6-Inputs!$B$7-0.5*Inputs!$B$8^2)*$B$2+Inputs!$B$8*SQRT($B$2)*MC_Shocks!BH475)</f>
        <v>587.122290432207</v>
      </c>
      <c r="BK478" s="0" t="n">
        <f aca="false">BJ478*EXP((Inputs!$B$6-Inputs!$B$7-0.5*Inputs!$B$8^2)*$B$2+Inputs!$B$8*SQRT($B$2)*MC_Shocks!BI475)</f>
        <v>597.638296674852</v>
      </c>
      <c r="BL478" s="0" t="n">
        <f aca="false">BK478*EXP((Inputs!$B$6-Inputs!$B$7-0.5*Inputs!$B$8^2)*$B$2+Inputs!$B$8*SQRT($B$2)*MC_Shocks!BJ475)</f>
        <v>601.440528450826</v>
      </c>
      <c r="BM478" s="0" t="n">
        <f aca="false">BL478*EXP((Inputs!$B$6-Inputs!$B$7-0.5*Inputs!$B$8^2)*$B$2+Inputs!$B$8*SQRT($B$2)*MC_Shocks!BK475)</f>
        <v>603.74392550726</v>
      </c>
      <c r="BN478" s="0" t="n">
        <f aca="false">AVERAGE(C478:BM478)</f>
        <v>591.481841734991</v>
      </c>
      <c r="BO478" s="0" t="n">
        <f aca="false">MAX(B478:BM478)</f>
        <v>614.064205085677</v>
      </c>
      <c r="BP478" s="0" t="n">
        <f aca="false">MAX(BM478-Inputs!$B$4,0)</f>
        <v>28.7439255072599</v>
      </c>
      <c r="BQ478" s="0" t="n">
        <f aca="false">MAX(Inputs!$B$4-BM478,0)</f>
        <v>0</v>
      </c>
      <c r="BR478" s="0" t="n">
        <f aca="false">MAX(BN478-Inputs!$B$4,0)</f>
        <v>16.4818417349909</v>
      </c>
      <c r="BS478" s="0" t="n">
        <f aca="false">IF(BO478&gt;=Inputs!$B$9,0,MAX(BM478-Inputs!$B$4,0))</f>
        <v>0</v>
      </c>
    </row>
    <row r="479" customFormat="false" ht="15" hidden="false" customHeight="false" outlineLevel="0" collapsed="false">
      <c r="A479" s="0" t="n">
        <v>475</v>
      </c>
      <c r="B479" s="0" t="n">
        <f aca="false">Inputs!$B$3</f>
        <v>574.788024902344</v>
      </c>
      <c r="C479" s="0" t="n">
        <f aca="false">B479*EXP((Inputs!$B$6-Inputs!$B$7-0.5*Inputs!$B$8^2)*$B$2+Inputs!$B$8*SQRT($B$2)*MC_Shocks!A476)</f>
        <v>575.919370494449</v>
      </c>
      <c r="D479" s="0" t="n">
        <f aca="false">C479*EXP((Inputs!$B$6-Inputs!$B$7-0.5*Inputs!$B$8^2)*$B$2+Inputs!$B$8*SQRT($B$2)*MC_Shocks!B476)</f>
        <v>578.216695217842</v>
      </c>
      <c r="E479" s="0" t="n">
        <f aca="false">D479*EXP((Inputs!$B$6-Inputs!$B$7-0.5*Inputs!$B$8^2)*$B$2+Inputs!$B$8*SQRT($B$2)*MC_Shocks!C476)</f>
        <v>590.088361193644</v>
      </c>
      <c r="F479" s="0" t="n">
        <f aca="false">E479*EXP((Inputs!$B$6-Inputs!$B$7-0.5*Inputs!$B$8^2)*$B$2+Inputs!$B$8*SQRT($B$2)*MC_Shocks!D476)</f>
        <v>588.339580995695</v>
      </c>
      <c r="G479" s="0" t="n">
        <f aca="false">F479*EXP((Inputs!$B$6-Inputs!$B$7-0.5*Inputs!$B$8^2)*$B$2+Inputs!$B$8*SQRT($B$2)*MC_Shocks!E476)</f>
        <v>585.86292195117</v>
      </c>
      <c r="H479" s="0" t="n">
        <f aca="false">G479*EXP((Inputs!$B$6-Inputs!$B$7-0.5*Inputs!$B$8^2)*$B$2+Inputs!$B$8*SQRT($B$2)*MC_Shocks!F476)</f>
        <v>578.519565837763</v>
      </c>
      <c r="I479" s="0" t="n">
        <f aca="false">H479*EXP((Inputs!$B$6-Inputs!$B$7-0.5*Inputs!$B$8^2)*$B$2+Inputs!$B$8*SQRT($B$2)*MC_Shocks!G476)</f>
        <v>582.20366250213</v>
      </c>
      <c r="J479" s="0" t="n">
        <f aca="false">I479*EXP((Inputs!$B$6-Inputs!$B$7-0.5*Inputs!$B$8^2)*$B$2+Inputs!$B$8*SQRT($B$2)*MC_Shocks!H476)</f>
        <v>586.291801362642</v>
      </c>
      <c r="K479" s="0" t="n">
        <f aca="false">J479*EXP((Inputs!$B$6-Inputs!$B$7-0.5*Inputs!$B$8^2)*$B$2+Inputs!$B$8*SQRT($B$2)*MC_Shocks!I476)</f>
        <v>598.946429117409</v>
      </c>
      <c r="L479" s="0" t="n">
        <f aca="false">K479*EXP((Inputs!$B$6-Inputs!$B$7-0.5*Inputs!$B$8^2)*$B$2+Inputs!$B$8*SQRT($B$2)*MC_Shocks!J476)</f>
        <v>600.399545180222</v>
      </c>
      <c r="M479" s="0" t="n">
        <f aca="false">L479*EXP((Inputs!$B$6-Inputs!$B$7-0.5*Inputs!$B$8^2)*$B$2+Inputs!$B$8*SQRT($B$2)*MC_Shocks!K476)</f>
        <v>596.17913581203</v>
      </c>
      <c r="N479" s="0" t="n">
        <f aca="false">M479*EXP((Inputs!$B$6-Inputs!$B$7-0.5*Inputs!$B$8^2)*$B$2+Inputs!$B$8*SQRT($B$2)*MC_Shocks!L476)</f>
        <v>599.136015712048</v>
      </c>
      <c r="O479" s="0" t="n">
        <f aca="false">N479*EXP((Inputs!$B$6-Inputs!$B$7-0.5*Inputs!$B$8^2)*$B$2+Inputs!$B$8*SQRT($B$2)*MC_Shocks!M476)</f>
        <v>589.090078886663</v>
      </c>
      <c r="P479" s="0" t="n">
        <f aca="false">O479*EXP((Inputs!$B$6-Inputs!$B$7-0.5*Inputs!$B$8^2)*$B$2+Inputs!$B$8*SQRT($B$2)*MC_Shocks!N476)</f>
        <v>590.346109861693</v>
      </c>
      <c r="Q479" s="0" t="n">
        <f aca="false">P479*EXP((Inputs!$B$6-Inputs!$B$7-0.5*Inputs!$B$8^2)*$B$2+Inputs!$B$8*SQRT($B$2)*MC_Shocks!O476)</f>
        <v>589.713741608563</v>
      </c>
      <c r="R479" s="0" t="n">
        <f aca="false">Q479*EXP((Inputs!$B$6-Inputs!$B$7-0.5*Inputs!$B$8^2)*$B$2+Inputs!$B$8*SQRT($B$2)*MC_Shocks!P476)</f>
        <v>596.181414034307</v>
      </c>
      <c r="S479" s="0" t="n">
        <f aca="false">R479*EXP((Inputs!$B$6-Inputs!$B$7-0.5*Inputs!$B$8^2)*$B$2+Inputs!$B$8*SQRT($B$2)*MC_Shocks!Q476)</f>
        <v>594.880667517879</v>
      </c>
      <c r="T479" s="0" t="n">
        <f aca="false">S479*EXP((Inputs!$B$6-Inputs!$B$7-0.5*Inputs!$B$8^2)*$B$2+Inputs!$B$8*SQRT($B$2)*MC_Shocks!R476)</f>
        <v>604.352127768658</v>
      </c>
      <c r="U479" s="0" t="n">
        <f aca="false">T479*EXP((Inputs!$B$6-Inputs!$B$7-0.5*Inputs!$B$8^2)*$B$2+Inputs!$B$8*SQRT($B$2)*MC_Shocks!S476)</f>
        <v>601.092161656538</v>
      </c>
      <c r="V479" s="0" t="n">
        <f aca="false">U479*EXP((Inputs!$B$6-Inputs!$B$7-0.5*Inputs!$B$8^2)*$B$2+Inputs!$B$8*SQRT($B$2)*MC_Shocks!T476)</f>
        <v>597.704053251139</v>
      </c>
      <c r="W479" s="0" t="n">
        <f aca="false">V479*EXP((Inputs!$B$6-Inputs!$B$7-0.5*Inputs!$B$8^2)*$B$2+Inputs!$B$8*SQRT($B$2)*MC_Shocks!U476)</f>
        <v>591.349290622181</v>
      </c>
      <c r="X479" s="0" t="n">
        <f aca="false">W479*EXP((Inputs!$B$6-Inputs!$B$7-0.5*Inputs!$B$8^2)*$B$2+Inputs!$B$8*SQRT($B$2)*MC_Shocks!V476)</f>
        <v>596.209764420366</v>
      </c>
      <c r="Y479" s="0" t="n">
        <f aca="false">X479*EXP((Inputs!$B$6-Inputs!$B$7-0.5*Inputs!$B$8^2)*$B$2+Inputs!$B$8*SQRT($B$2)*MC_Shocks!W476)</f>
        <v>595.507005962107</v>
      </c>
      <c r="Z479" s="0" t="n">
        <f aca="false">Y479*EXP((Inputs!$B$6-Inputs!$B$7-0.5*Inputs!$B$8^2)*$B$2+Inputs!$B$8*SQRT($B$2)*MC_Shocks!X476)</f>
        <v>592.905333635238</v>
      </c>
      <c r="AA479" s="0" t="n">
        <f aca="false">Z479*EXP((Inputs!$B$6-Inputs!$B$7-0.5*Inputs!$B$8^2)*$B$2+Inputs!$B$8*SQRT($B$2)*MC_Shocks!Y476)</f>
        <v>590.884443521649</v>
      </c>
      <c r="AB479" s="0" t="n">
        <f aca="false">AA479*EXP((Inputs!$B$6-Inputs!$B$7-0.5*Inputs!$B$8^2)*$B$2+Inputs!$B$8*SQRT($B$2)*MC_Shocks!Z476)</f>
        <v>595.010578485279</v>
      </c>
      <c r="AC479" s="0" t="n">
        <f aca="false">AB479*EXP((Inputs!$B$6-Inputs!$B$7-0.5*Inputs!$B$8^2)*$B$2+Inputs!$B$8*SQRT($B$2)*MC_Shocks!AA476)</f>
        <v>606.46620838882</v>
      </c>
      <c r="AD479" s="0" t="n">
        <f aca="false">AC479*EXP((Inputs!$B$6-Inputs!$B$7-0.5*Inputs!$B$8^2)*$B$2+Inputs!$B$8*SQRT($B$2)*MC_Shocks!AB476)</f>
        <v>604.856304311965</v>
      </c>
      <c r="AE479" s="0" t="n">
        <f aca="false">AD479*EXP((Inputs!$B$6-Inputs!$B$7-0.5*Inputs!$B$8^2)*$B$2+Inputs!$B$8*SQRT($B$2)*MC_Shocks!AC476)</f>
        <v>605.645613012378</v>
      </c>
      <c r="AF479" s="0" t="n">
        <f aca="false">AE479*EXP((Inputs!$B$6-Inputs!$B$7-0.5*Inputs!$B$8^2)*$B$2+Inputs!$B$8*SQRT($B$2)*MC_Shocks!AD476)</f>
        <v>608.431735600342</v>
      </c>
      <c r="AG479" s="0" t="n">
        <f aca="false">AF479*EXP((Inputs!$B$6-Inputs!$B$7-0.5*Inputs!$B$8^2)*$B$2+Inputs!$B$8*SQRT($B$2)*MC_Shocks!AE476)</f>
        <v>604.812625638405</v>
      </c>
      <c r="AH479" s="0" t="n">
        <f aca="false">AG479*EXP((Inputs!$B$6-Inputs!$B$7-0.5*Inputs!$B$8^2)*$B$2+Inputs!$B$8*SQRT($B$2)*MC_Shocks!AF476)</f>
        <v>605.085259582494</v>
      </c>
      <c r="AI479" s="0" t="n">
        <f aca="false">AH479*EXP((Inputs!$B$6-Inputs!$B$7-0.5*Inputs!$B$8^2)*$B$2+Inputs!$B$8*SQRT($B$2)*MC_Shocks!AG476)</f>
        <v>611.50848064665</v>
      </c>
      <c r="AJ479" s="0" t="n">
        <f aca="false">AI479*EXP((Inputs!$B$6-Inputs!$B$7-0.5*Inputs!$B$8^2)*$B$2+Inputs!$B$8*SQRT($B$2)*MC_Shocks!AH476)</f>
        <v>621.008821402316</v>
      </c>
      <c r="AK479" s="0" t="n">
        <f aca="false">AJ479*EXP((Inputs!$B$6-Inputs!$B$7-0.5*Inputs!$B$8^2)*$B$2+Inputs!$B$8*SQRT($B$2)*MC_Shocks!AI476)</f>
        <v>626.654678071814</v>
      </c>
      <c r="AL479" s="0" t="n">
        <f aca="false">AK479*EXP((Inputs!$B$6-Inputs!$B$7-0.5*Inputs!$B$8^2)*$B$2+Inputs!$B$8*SQRT($B$2)*MC_Shocks!AJ476)</f>
        <v>614.928678271246</v>
      </c>
      <c r="AM479" s="0" t="n">
        <f aca="false">AL479*EXP((Inputs!$B$6-Inputs!$B$7-0.5*Inputs!$B$8^2)*$B$2+Inputs!$B$8*SQRT($B$2)*MC_Shocks!AK476)</f>
        <v>611.470589657043</v>
      </c>
      <c r="AN479" s="0" t="n">
        <f aca="false">AM479*EXP((Inputs!$B$6-Inputs!$B$7-0.5*Inputs!$B$8^2)*$B$2+Inputs!$B$8*SQRT($B$2)*MC_Shocks!AL476)</f>
        <v>610.613953362664</v>
      </c>
      <c r="AO479" s="0" t="n">
        <f aca="false">AN479*EXP((Inputs!$B$6-Inputs!$B$7-0.5*Inputs!$B$8^2)*$B$2+Inputs!$B$8*SQRT($B$2)*MC_Shocks!AM476)</f>
        <v>611.552232624538</v>
      </c>
      <c r="AP479" s="0" t="n">
        <f aca="false">AO479*EXP((Inputs!$B$6-Inputs!$B$7-0.5*Inputs!$B$8^2)*$B$2+Inputs!$B$8*SQRT($B$2)*MC_Shocks!AN476)</f>
        <v>612.811420565528</v>
      </c>
      <c r="AQ479" s="0" t="n">
        <f aca="false">AP479*EXP((Inputs!$B$6-Inputs!$B$7-0.5*Inputs!$B$8^2)*$B$2+Inputs!$B$8*SQRT($B$2)*MC_Shocks!AO476)</f>
        <v>607.22066724593</v>
      </c>
      <c r="AR479" s="0" t="n">
        <f aca="false">AQ479*EXP((Inputs!$B$6-Inputs!$B$7-0.5*Inputs!$B$8^2)*$B$2+Inputs!$B$8*SQRT($B$2)*MC_Shocks!AP476)</f>
        <v>609.646003791482</v>
      </c>
      <c r="AS479" s="0" t="n">
        <f aca="false">AR479*EXP((Inputs!$B$6-Inputs!$B$7-0.5*Inputs!$B$8^2)*$B$2+Inputs!$B$8*SQRT($B$2)*MC_Shocks!AQ476)</f>
        <v>606.919466526019</v>
      </c>
      <c r="AT479" s="0" t="n">
        <f aca="false">AS479*EXP((Inputs!$B$6-Inputs!$B$7-0.5*Inputs!$B$8^2)*$B$2+Inputs!$B$8*SQRT($B$2)*MC_Shocks!AR476)</f>
        <v>608.656762665898</v>
      </c>
      <c r="AU479" s="0" t="n">
        <f aca="false">AT479*EXP((Inputs!$B$6-Inputs!$B$7-0.5*Inputs!$B$8^2)*$B$2+Inputs!$B$8*SQRT($B$2)*MC_Shocks!AS476)</f>
        <v>599.417075169415</v>
      </c>
      <c r="AV479" s="0" t="n">
        <f aca="false">AU479*EXP((Inputs!$B$6-Inputs!$B$7-0.5*Inputs!$B$8^2)*$B$2+Inputs!$B$8*SQRT($B$2)*MC_Shocks!AT476)</f>
        <v>595.953964629829</v>
      </c>
      <c r="AW479" s="0" t="n">
        <f aca="false">AV479*EXP((Inputs!$B$6-Inputs!$B$7-0.5*Inputs!$B$8^2)*$B$2+Inputs!$B$8*SQRT($B$2)*MC_Shocks!AU476)</f>
        <v>590.150032905821</v>
      </c>
      <c r="AX479" s="0" t="n">
        <f aca="false">AW479*EXP((Inputs!$B$6-Inputs!$B$7-0.5*Inputs!$B$8^2)*$B$2+Inputs!$B$8*SQRT($B$2)*MC_Shocks!AV476)</f>
        <v>592.94830824374</v>
      </c>
      <c r="AY479" s="0" t="n">
        <f aca="false">AX479*EXP((Inputs!$B$6-Inputs!$B$7-0.5*Inputs!$B$8^2)*$B$2+Inputs!$B$8*SQRT($B$2)*MC_Shocks!AW476)</f>
        <v>588.047308039116</v>
      </c>
      <c r="AZ479" s="0" t="n">
        <f aca="false">AY479*EXP((Inputs!$B$6-Inputs!$B$7-0.5*Inputs!$B$8^2)*$B$2+Inputs!$B$8*SQRT($B$2)*MC_Shocks!AX476)</f>
        <v>589.562886951235</v>
      </c>
      <c r="BA479" s="0" t="n">
        <f aca="false">AZ479*EXP((Inputs!$B$6-Inputs!$B$7-0.5*Inputs!$B$8^2)*$B$2+Inputs!$B$8*SQRT($B$2)*MC_Shocks!AY476)</f>
        <v>589.104047112919</v>
      </c>
      <c r="BB479" s="0" t="n">
        <f aca="false">BA479*EXP((Inputs!$B$6-Inputs!$B$7-0.5*Inputs!$B$8^2)*$B$2+Inputs!$B$8*SQRT($B$2)*MC_Shocks!AZ476)</f>
        <v>581.567111810806</v>
      </c>
      <c r="BC479" s="0" t="n">
        <f aca="false">BB479*EXP((Inputs!$B$6-Inputs!$B$7-0.5*Inputs!$B$8^2)*$B$2+Inputs!$B$8*SQRT($B$2)*MC_Shocks!BA476)</f>
        <v>586.453275581854</v>
      </c>
      <c r="BD479" s="0" t="n">
        <f aca="false">BC479*EXP((Inputs!$B$6-Inputs!$B$7-0.5*Inputs!$B$8^2)*$B$2+Inputs!$B$8*SQRT($B$2)*MC_Shocks!BB476)</f>
        <v>585.56369810624</v>
      </c>
      <c r="BE479" s="0" t="n">
        <f aca="false">BD479*EXP((Inputs!$B$6-Inputs!$B$7-0.5*Inputs!$B$8^2)*$B$2+Inputs!$B$8*SQRT($B$2)*MC_Shocks!BC476)</f>
        <v>583.587629111775</v>
      </c>
      <c r="BF479" s="0" t="n">
        <f aca="false">BE479*EXP((Inputs!$B$6-Inputs!$B$7-0.5*Inputs!$B$8^2)*$B$2+Inputs!$B$8*SQRT($B$2)*MC_Shocks!BD476)</f>
        <v>581.240011437523</v>
      </c>
      <c r="BG479" s="0" t="n">
        <f aca="false">BF479*EXP((Inputs!$B$6-Inputs!$B$7-0.5*Inputs!$B$8^2)*$B$2+Inputs!$B$8*SQRT($B$2)*MC_Shocks!BE476)</f>
        <v>583.377305135435</v>
      </c>
      <c r="BH479" s="0" t="n">
        <f aca="false">BG479*EXP((Inputs!$B$6-Inputs!$B$7-0.5*Inputs!$B$8^2)*$B$2+Inputs!$B$8*SQRT($B$2)*MC_Shocks!BF476)</f>
        <v>573.855849582434</v>
      </c>
      <c r="BI479" s="0" t="n">
        <f aca="false">BH479*EXP((Inputs!$B$6-Inputs!$B$7-0.5*Inputs!$B$8^2)*$B$2+Inputs!$B$8*SQRT($B$2)*MC_Shocks!BG476)</f>
        <v>579.835941174479</v>
      </c>
      <c r="BJ479" s="0" t="n">
        <f aca="false">BI479*EXP((Inputs!$B$6-Inputs!$B$7-0.5*Inputs!$B$8^2)*$B$2+Inputs!$B$8*SQRT($B$2)*MC_Shocks!BH476)</f>
        <v>573.21808725715</v>
      </c>
      <c r="BK479" s="0" t="n">
        <f aca="false">BJ479*EXP((Inputs!$B$6-Inputs!$B$7-0.5*Inputs!$B$8^2)*$B$2+Inputs!$B$8*SQRT($B$2)*MC_Shocks!BI476)</f>
        <v>567.772897267181</v>
      </c>
      <c r="BL479" s="0" t="n">
        <f aca="false">BK479*EXP((Inputs!$B$6-Inputs!$B$7-0.5*Inputs!$B$8^2)*$B$2+Inputs!$B$8*SQRT($B$2)*MC_Shocks!BJ476)</f>
        <v>559.328054802594</v>
      </c>
      <c r="BM479" s="0" t="n">
        <f aca="false">BL479*EXP((Inputs!$B$6-Inputs!$B$7-0.5*Inputs!$B$8^2)*$B$2+Inputs!$B$8*SQRT($B$2)*MC_Shocks!BK476)</f>
        <v>566.473234630581</v>
      </c>
      <c r="BN479" s="0" t="n">
        <f aca="false">AVERAGE(C479:BM479)</f>
        <v>594.302794871825</v>
      </c>
      <c r="BO479" s="0" t="n">
        <f aca="false">MAX(B479:BM479)</f>
        <v>626.654678071814</v>
      </c>
      <c r="BP479" s="0" t="n">
        <f aca="false">MAX(BM479-Inputs!$B$4,0)</f>
        <v>0</v>
      </c>
      <c r="BQ479" s="0" t="n">
        <f aca="false">MAX(Inputs!$B$4-BM479,0)</f>
        <v>8.52676536941885</v>
      </c>
      <c r="BR479" s="0" t="n">
        <f aca="false">MAX(BN479-Inputs!$B$4,0)</f>
        <v>19.3027948718247</v>
      </c>
      <c r="BS479" s="0" t="n">
        <f aca="false">IF(BO479&gt;=Inputs!$B$9,0,MAX(BM479-Inputs!$B$4,0))</f>
        <v>0</v>
      </c>
    </row>
    <row r="480" customFormat="false" ht="15" hidden="false" customHeight="false" outlineLevel="0" collapsed="false">
      <c r="A480" s="0" t="n">
        <v>476</v>
      </c>
      <c r="B480" s="0" t="n">
        <f aca="false">Inputs!$B$3</f>
        <v>574.788024902344</v>
      </c>
      <c r="C480" s="0" t="n">
        <f aca="false">B480*EXP((Inputs!$B$6-Inputs!$B$7-0.5*Inputs!$B$8^2)*$B$2+Inputs!$B$8*SQRT($B$2)*MC_Shocks!A477)</f>
        <v>578.817977654169</v>
      </c>
      <c r="D480" s="0" t="n">
        <f aca="false">C480*EXP((Inputs!$B$6-Inputs!$B$7-0.5*Inputs!$B$8^2)*$B$2+Inputs!$B$8*SQRT($B$2)*MC_Shocks!B477)</f>
        <v>572.0617019674</v>
      </c>
      <c r="E480" s="0" t="n">
        <f aca="false">D480*EXP((Inputs!$B$6-Inputs!$B$7-0.5*Inputs!$B$8^2)*$B$2+Inputs!$B$8*SQRT($B$2)*MC_Shocks!C477)</f>
        <v>580.698484285494</v>
      </c>
      <c r="F480" s="0" t="n">
        <f aca="false">E480*EXP((Inputs!$B$6-Inputs!$B$7-0.5*Inputs!$B$8^2)*$B$2+Inputs!$B$8*SQRT($B$2)*MC_Shocks!D477)</f>
        <v>588.201729074906</v>
      </c>
      <c r="G480" s="0" t="n">
        <f aca="false">F480*EXP((Inputs!$B$6-Inputs!$B$7-0.5*Inputs!$B$8^2)*$B$2+Inputs!$B$8*SQRT($B$2)*MC_Shocks!E477)</f>
        <v>590.540382378637</v>
      </c>
      <c r="H480" s="0" t="n">
        <f aca="false">G480*EXP((Inputs!$B$6-Inputs!$B$7-0.5*Inputs!$B$8^2)*$B$2+Inputs!$B$8*SQRT($B$2)*MC_Shocks!F477)</f>
        <v>589.697249368139</v>
      </c>
      <c r="I480" s="0" t="n">
        <f aca="false">H480*EXP((Inputs!$B$6-Inputs!$B$7-0.5*Inputs!$B$8^2)*$B$2+Inputs!$B$8*SQRT($B$2)*MC_Shocks!G477)</f>
        <v>582.350521390329</v>
      </c>
      <c r="J480" s="0" t="n">
        <f aca="false">I480*EXP((Inputs!$B$6-Inputs!$B$7-0.5*Inputs!$B$8^2)*$B$2+Inputs!$B$8*SQRT($B$2)*MC_Shocks!H477)</f>
        <v>583.262050628273</v>
      </c>
      <c r="K480" s="0" t="n">
        <f aca="false">J480*EXP((Inputs!$B$6-Inputs!$B$7-0.5*Inputs!$B$8^2)*$B$2+Inputs!$B$8*SQRT($B$2)*MC_Shocks!I477)</f>
        <v>586.13845734675</v>
      </c>
      <c r="L480" s="0" t="n">
        <f aca="false">K480*EXP((Inputs!$B$6-Inputs!$B$7-0.5*Inputs!$B$8^2)*$B$2+Inputs!$B$8*SQRT($B$2)*MC_Shocks!J477)</f>
        <v>584.747494369195</v>
      </c>
      <c r="M480" s="0" t="n">
        <f aca="false">L480*EXP((Inputs!$B$6-Inputs!$B$7-0.5*Inputs!$B$8^2)*$B$2+Inputs!$B$8*SQRT($B$2)*MC_Shocks!K477)</f>
        <v>582.628147895535</v>
      </c>
      <c r="N480" s="0" t="n">
        <f aca="false">M480*EXP((Inputs!$B$6-Inputs!$B$7-0.5*Inputs!$B$8^2)*$B$2+Inputs!$B$8*SQRT($B$2)*MC_Shocks!L477)</f>
        <v>580.647085935681</v>
      </c>
      <c r="O480" s="0" t="n">
        <f aca="false">N480*EXP((Inputs!$B$6-Inputs!$B$7-0.5*Inputs!$B$8^2)*$B$2+Inputs!$B$8*SQRT($B$2)*MC_Shocks!M477)</f>
        <v>581.522365184444</v>
      </c>
      <c r="P480" s="0" t="n">
        <f aca="false">O480*EXP((Inputs!$B$6-Inputs!$B$7-0.5*Inputs!$B$8^2)*$B$2+Inputs!$B$8*SQRT($B$2)*MC_Shocks!N477)</f>
        <v>590.667575991895</v>
      </c>
      <c r="Q480" s="0" t="n">
        <f aca="false">P480*EXP((Inputs!$B$6-Inputs!$B$7-0.5*Inputs!$B$8^2)*$B$2+Inputs!$B$8*SQRT($B$2)*MC_Shocks!O477)</f>
        <v>595.039102300483</v>
      </c>
      <c r="R480" s="0" t="n">
        <f aca="false">Q480*EXP((Inputs!$B$6-Inputs!$B$7-0.5*Inputs!$B$8^2)*$B$2+Inputs!$B$8*SQRT($B$2)*MC_Shocks!P477)</f>
        <v>588.427952856034</v>
      </c>
      <c r="S480" s="0" t="n">
        <f aca="false">R480*EXP((Inputs!$B$6-Inputs!$B$7-0.5*Inputs!$B$8^2)*$B$2+Inputs!$B$8*SQRT($B$2)*MC_Shocks!Q477)</f>
        <v>587.610792538139</v>
      </c>
      <c r="T480" s="0" t="n">
        <f aca="false">S480*EXP((Inputs!$B$6-Inputs!$B$7-0.5*Inputs!$B$8^2)*$B$2+Inputs!$B$8*SQRT($B$2)*MC_Shocks!R477)</f>
        <v>589.171724850363</v>
      </c>
      <c r="U480" s="0" t="n">
        <f aca="false">T480*EXP((Inputs!$B$6-Inputs!$B$7-0.5*Inputs!$B$8^2)*$B$2+Inputs!$B$8*SQRT($B$2)*MC_Shocks!S477)</f>
        <v>584.023741138304</v>
      </c>
      <c r="V480" s="0" t="n">
        <f aca="false">U480*EXP((Inputs!$B$6-Inputs!$B$7-0.5*Inputs!$B$8^2)*$B$2+Inputs!$B$8*SQRT($B$2)*MC_Shocks!T477)</f>
        <v>589.3387428317</v>
      </c>
      <c r="W480" s="0" t="n">
        <f aca="false">V480*EXP((Inputs!$B$6-Inputs!$B$7-0.5*Inputs!$B$8^2)*$B$2+Inputs!$B$8*SQRT($B$2)*MC_Shocks!U477)</f>
        <v>590.448926043781</v>
      </c>
      <c r="X480" s="0" t="n">
        <f aca="false">W480*EXP((Inputs!$B$6-Inputs!$B$7-0.5*Inputs!$B$8^2)*$B$2+Inputs!$B$8*SQRT($B$2)*MC_Shocks!V477)</f>
        <v>589.859654474287</v>
      </c>
      <c r="Y480" s="0" t="n">
        <f aca="false">X480*EXP((Inputs!$B$6-Inputs!$B$7-0.5*Inputs!$B$8^2)*$B$2+Inputs!$B$8*SQRT($B$2)*MC_Shocks!W477)</f>
        <v>591.984465043004</v>
      </c>
      <c r="Z480" s="0" t="n">
        <f aca="false">Y480*EXP((Inputs!$B$6-Inputs!$B$7-0.5*Inputs!$B$8^2)*$B$2+Inputs!$B$8*SQRT($B$2)*MC_Shocks!X477)</f>
        <v>591.567251347364</v>
      </c>
      <c r="AA480" s="0" t="n">
        <f aca="false">Z480*EXP((Inputs!$B$6-Inputs!$B$7-0.5*Inputs!$B$8^2)*$B$2+Inputs!$B$8*SQRT($B$2)*MC_Shocks!Y477)</f>
        <v>592.504619487262</v>
      </c>
      <c r="AB480" s="0" t="n">
        <f aca="false">AA480*EXP((Inputs!$B$6-Inputs!$B$7-0.5*Inputs!$B$8^2)*$B$2+Inputs!$B$8*SQRT($B$2)*MC_Shocks!Z477)</f>
        <v>599.175133051987</v>
      </c>
      <c r="AC480" s="0" t="n">
        <f aca="false">AB480*EXP((Inputs!$B$6-Inputs!$B$7-0.5*Inputs!$B$8^2)*$B$2+Inputs!$B$8*SQRT($B$2)*MC_Shocks!AA477)</f>
        <v>598.369587209277</v>
      </c>
      <c r="AD480" s="0" t="n">
        <f aca="false">AC480*EXP((Inputs!$B$6-Inputs!$B$7-0.5*Inputs!$B$8^2)*$B$2+Inputs!$B$8*SQRT($B$2)*MC_Shocks!AB477)</f>
        <v>604.765447333563</v>
      </c>
      <c r="AE480" s="0" t="n">
        <f aca="false">AD480*EXP((Inputs!$B$6-Inputs!$B$7-0.5*Inputs!$B$8^2)*$B$2+Inputs!$B$8*SQRT($B$2)*MC_Shocks!AC477)</f>
        <v>604.028391057581</v>
      </c>
      <c r="AF480" s="0" t="n">
        <f aca="false">AE480*EXP((Inputs!$B$6-Inputs!$B$7-0.5*Inputs!$B$8^2)*$B$2+Inputs!$B$8*SQRT($B$2)*MC_Shocks!AD477)</f>
        <v>597.536018341906</v>
      </c>
      <c r="AG480" s="0" t="n">
        <f aca="false">AF480*EXP((Inputs!$B$6-Inputs!$B$7-0.5*Inputs!$B$8^2)*$B$2+Inputs!$B$8*SQRT($B$2)*MC_Shocks!AE477)</f>
        <v>598.926111553184</v>
      </c>
      <c r="AH480" s="0" t="n">
        <f aca="false">AG480*EXP((Inputs!$B$6-Inputs!$B$7-0.5*Inputs!$B$8^2)*$B$2+Inputs!$B$8*SQRT($B$2)*MC_Shocks!AF477)</f>
        <v>604.57509875442</v>
      </c>
      <c r="AI480" s="0" t="n">
        <f aca="false">AH480*EXP((Inputs!$B$6-Inputs!$B$7-0.5*Inputs!$B$8^2)*$B$2+Inputs!$B$8*SQRT($B$2)*MC_Shocks!AG477)</f>
        <v>605.241536514227</v>
      </c>
      <c r="AJ480" s="0" t="n">
        <f aca="false">AI480*EXP((Inputs!$B$6-Inputs!$B$7-0.5*Inputs!$B$8^2)*$B$2+Inputs!$B$8*SQRT($B$2)*MC_Shocks!AH477)</f>
        <v>609.306810223825</v>
      </c>
      <c r="AK480" s="0" t="n">
        <f aca="false">AJ480*EXP((Inputs!$B$6-Inputs!$B$7-0.5*Inputs!$B$8^2)*$B$2+Inputs!$B$8*SQRT($B$2)*MC_Shocks!AI477)</f>
        <v>606.497159725023</v>
      </c>
      <c r="AL480" s="0" t="n">
        <f aca="false">AK480*EXP((Inputs!$B$6-Inputs!$B$7-0.5*Inputs!$B$8^2)*$B$2+Inputs!$B$8*SQRT($B$2)*MC_Shocks!AJ477)</f>
        <v>607.266878206591</v>
      </c>
      <c r="AM480" s="0" t="n">
        <f aca="false">AL480*EXP((Inputs!$B$6-Inputs!$B$7-0.5*Inputs!$B$8^2)*$B$2+Inputs!$B$8*SQRT($B$2)*MC_Shocks!AK477)</f>
        <v>599.142343160744</v>
      </c>
      <c r="AN480" s="0" t="n">
        <f aca="false">AM480*EXP((Inputs!$B$6-Inputs!$B$7-0.5*Inputs!$B$8^2)*$B$2+Inputs!$B$8*SQRT($B$2)*MC_Shocks!AL477)</f>
        <v>593.696105280919</v>
      </c>
      <c r="AO480" s="0" t="n">
        <f aca="false">AN480*EXP((Inputs!$B$6-Inputs!$B$7-0.5*Inputs!$B$8^2)*$B$2+Inputs!$B$8*SQRT($B$2)*MC_Shocks!AM477)</f>
        <v>594.473589585175</v>
      </c>
      <c r="AP480" s="0" t="n">
        <f aca="false">AO480*EXP((Inputs!$B$6-Inputs!$B$7-0.5*Inputs!$B$8^2)*$B$2+Inputs!$B$8*SQRT($B$2)*MC_Shocks!AN477)</f>
        <v>591.164144705992</v>
      </c>
      <c r="AQ480" s="0" t="n">
        <f aca="false">AP480*EXP((Inputs!$B$6-Inputs!$B$7-0.5*Inputs!$B$8^2)*$B$2+Inputs!$B$8*SQRT($B$2)*MC_Shocks!AO477)</f>
        <v>593.06711791968</v>
      </c>
      <c r="AR480" s="0" t="n">
        <f aca="false">AQ480*EXP((Inputs!$B$6-Inputs!$B$7-0.5*Inputs!$B$8^2)*$B$2+Inputs!$B$8*SQRT($B$2)*MC_Shocks!AP477)</f>
        <v>592.963310055695</v>
      </c>
      <c r="AS480" s="0" t="n">
        <f aca="false">AR480*EXP((Inputs!$B$6-Inputs!$B$7-0.5*Inputs!$B$8^2)*$B$2+Inputs!$B$8*SQRT($B$2)*MC_Shocks!AQ477)</f>
        <v>594.722016034717</v>
      </c>
      <c r="AT480" s="0" t="n">
        <f aca="false">AS480*EXP((Inputs!$B$6-Inputs!$B$7-0.5*Inputs!$B$8^2)*$B$2+Inputs!$B$8*SQRT($B$2)*MC_Shocks!AR477)</f>
        <v>591.172680859924</v>
      </c>
      <c r="AU480" s="0" t="n">
        <f aca="false">AT480*EXP((Inputs!$B$6-Inputs!$B$7-0.5*Inputs!$B$8^2)*$B$2+Inputs!$B$8*SQRT($B$2)*MC_Shocks!AS477)</f>
        <v>584.545514240356</v>
      </c>
      <c r="AV480" s="0" t="n">
        <f aca="false">AU480*EXP((Inputs!$B$6-Inputs!$B$7-0.5*Inputs!$B$8^2)*$B$2+Inputs!$B$8*SQRT($B$2)*MC_Shocks!AT477)</f>
        <v>580.908541736847</v>
      </c>
      <c r="AW480" s="0" t="n">
        <f aca="false">AV480*EXP((Inputs!$B$6-Inputs!$B$7-0.5*Inputs!$B$8^2)*$B$2+Inputs!$B$8*SQRT($B$2)*MC_Shocks!AU477)</f>
        <v>576.729856079289</v>
      </c>
      <c r="AX480" s="0" t="n">
        <f aca="false">AW480*EXP((Inputs!$B$6-Inputs!$B$7-0.5*Inputs!$B$8^2)*$B$2+Inputs!$B$8*SQRT($B$2)*MC_Shocks!AV477)</f>
        <v>572.576247124611</v>
      </c>
      <c r="AY480" s="0" t="n">
        <f aca="false">AX480*EXP((Inputs!$B$6-Inputs!$B$7-0.5*Inputs!$B$8^2)*$B$2+Inputs!$B$8*SQRT($B$2)*MC_Shocks!AW477)</f>
        <v>570.131562331765</v>
      </c>
      <c r="AZ480" s="0" t="n">
        <f aca="false">AY480*EXP((Inputs!$B$6-Inputs!$B$7-0.5*Inputs!$B$8^2)*$B$2+Inputs!$B$8*SQRT($B$2)*MC_Shocks!AX477)</f>
        <v>575.36198719562</v>
      </c>
      <c r="BA480" s="0" t="n">
        <f aca="false">AZ480*EXP((Inputs!$B$6-Inputs!$B$7-0.5*Inputs!$B$8^2)*$B$2+Inputs!$B$8*SQRT($B$2)*MC_Shocks!AY477)</f>
        <v>567.703895862014</v>
      </c>
      <c r="BB480" s="0" t="n">
        <f aca="false">BA480*EXP((Inputs!$B$6-Inputs!$B$7-0.5*Inputs!$B$8^2)*$B$2+Inputs!$B$8*SQRT($B$2)*MC_Shocks!AZ477)</f>
        <v>559.688276549368</v>
      </c>
      <c r="BC480" s="0" t="n">
        <f aca="false">BB480*EXP((Inputs!$B$6-Inputs!$B$7-0.5*Inputs!$B$8^2)*$B$2+Inputs!$B$8*SQRT($B$2)*MC_Shocks!BA477)</f>
        <v>560.780557113031</v>
      </c>
      <c r="BD480" s="0" t="n">
        <f aca="false">BC480*EXP((Inputs!$B$6-Inputs!$B$7-0.5*Inputs!$B$8^2)*$B$2+Inputs!$B$8*SQRT($B$2)*MC_Shocks!BB477)</f>
        <v>562.48514510058</v>
      </c>
      <c r="BE480" s="0" t="n">
        <f aca="false">BD480*EXP((Inputs!$B$6-Inputs!$B$7-0.5*Inputs!$B$8^2)*$B$2+Inputs!$B$8*SQRT($B$2)*MC_Shocks!BC477)</f>
        <v>559.811889106791</v>
      </c>
      <c r="BF480" s="0" t="n">
        <f aca="false">BE480*EXP((Inputs!$B$6-Inputs!$B$7-0.5*Inputs!$B$8^2)*$B$2+Inputs!$B$8*SQRT($B$2)*MC_Shocks!BD477)</f>
        <v>557.42366264915</v>
      </c>
      <c r="BG480" s="0" t="n">
        <f aca="false">BF480*EXP((Inputs!$B$6-Inputs!$B$7-0.5*Inputs!$B$8^2)*$B$2+Inputs!$B$8*SQRT($B$2)*MC_Shocks!BE477)</f>
        <v>558.370055221763</v>
      </c>
      <c r="BH480" s="0" t="n">
        <f aca="false">BG480*EXP((Inputs!$B$6-Inputs!$B$7-0.5*Inputs!$B$8^2)*$B$2+Inputs!$B$8*SQRT($B$2)*MC_Shocks!BF477)</f>
        <v>563.987820519656</v>
      </c>
      <c r="BI480" s="0" t="n">
        <f aca="false">BH480*EXP((Inputs!$B$6-Inputs!$B$7-0.5*Inputs!$B$8^2)*$B$2+Inputs!$B$8*SQRT($B$2)*MC_Shocks!BG477)</f>
        <v>562.674815293345</v>
      </c>
      <c r="BJ480" s="0" t="n">
        <f aca="false">BI480*EXP((Inputs!$B$6-Inputs!$B$7-0.5*Inputs!$B$8^2)*$B$2+Inputs!$B$8*SQRT($B$2)*MC_Shocks!BH477)</f>
        <v>560.271603114895</v>
      </c>
      <c r="BK480" s="0" t="n">
        <f aca="false">BJ480*EXP((Inputs!$B$6-Inputs!$B$7-0.5*Inputs!$B$8^2)*$B$2+Inputs!$B$8*SQRT($B$2)*MC_Shocks!BI477)</f>
        <v>557.107427059801</v>
      </c>
      <c r="BL480" s="0" t="n">
        <f aca="false">BK480*EXP((Inputs!$B$6-Inputs!$B$7-0.5*Inputs!$B$8^2)*$B$2+Inputs!$B$8*SQRT($B$2)*MC_Shocks!BJ477)</f>
        <v>555.618268142287</v>
      </c>
      <c r="BM480" s="0" t="n">
        <f aca="false">BL480*EXP((Inputs!$B$6-Inputs!$B$7-0.5*Inputs!$B$8^2)*$B$2+Inputs!$B$8*SQRT($B$2)*MC_Shocks!BK477)</f>
        <v>556.867073358134</v>
      </c>
      <c r="BN480" s="0" t="n">
        <f aca="false">AVERAGE(C480:BM480)</f>
        <v>583.985585297703</v>
      </c>
      <c r="BO480" s="0" t="n">
        <f aca="false">MAX(B480:BM480)</f>
        <v>609.306810223825</v>
      </c>
      <c r="BP480" s="0" t="n">
        <f aca="false">MAX(BM480-Inputs!$B$4,0)</f>
        <v>0</v>
      </c>
      <c r="BQ480" s="0" t="n">
        <f aca="false">MAX(Inputs!$B$4-BM480,0)</f>
        <v>18.1329266418659</v>
      </c>
      <c r="BR480" s="0" t="n">
        <f aca="false">MAX(BN480-Inputs!$B$4,0)</f>
        <v>8.98558529770321</v>
      </c>
      <c r="BS480" s="0" t="n">
        <f aca="false">IF(BO480&gt;=Inputs!$B$9,0,MAX(BM480-Inputs!$B$4,0))</f>
        <v>0</v>
      </c>
    </row>
    <row r="481" customFormat="false" ht="15" hidden="false" customHeight="false" outlineLevel="0" collapsed="false">
      <c r="A481" s="0" t="n">
        <v>477</v>
      </c>
      <c r="B481" s="0" t="n">
        <f aca="false">Inputs!$B$3</f>
        <v>574.788024902344</v>
      </c>
      <c r="C481" s="0" t="n">
        <f aca="false">B481*EXP((Inputs!$B$6-Inputs!$B$7-0.5*Inputs!$B$8^2)*$B$2+Inputs!$B$8*SQRT($B$2)*MC_Shocks!A478)</f>
        <v>570.327221435636</v>
      </c>
      <c r="D481" s="0" t="n">
        <f aca="false">C481*EXP((Inputs!$B$6-Inputs!$B$7-0.5*Inputs!$B$8^2)*$B$2+Inputs!$B$8*SQRT($B$2)*MC_Shocks!B478)</f>
        <v>570.083147478778</v>
      </c>
      <c r="E481" s="0" t="n">
        <f aca="false">D481*EXP((Inputs!$B$6-Inputs!$B$7-0.5*Inputs!$B$8^2)*$B$2+Inputs!$B$8*SQRT($B$2)*MC_Shocks!C478)</f>
        <v>572.243595399687</v>
      </c>
      <c r="F481" s="0" t="n">
        <f aca="false">E481*EXP((Inputs!$B$6-Inputs!$B$7-0.5*Inputs!$B$8^2)*$B$2+Inputs!$B$8*SQRT($B$2)*MC_Shocks!D478)</f>
        <v>573.118333301998</v>
      </c>
      <c r="G481" s="0" t="n">
        <f aca="false">F481*EXP((Inputs!$B$6-Inputs!$B$7-0.5*Inputs!$B$8^2)*$B$2+Inputs!$B$8*SQRT($B$2)*MC_Shocks!E478)</f>
        <v>581.166472110431</v>
      </c>
      <c r="H481" s="0" t="n">
        <f aca="false">G481*EXP((Inputs!$B$6-Inputs!$B$7-0.5*Inputs!$B$8^2)*$B$2+Inputs!$B$8*SQRT($B$2)*MC_Shocks!F478)</f>
        <v>582.062184169137</v>
      </c>
      <c r="I481" s="0" t="n">
        <f aca="false">H481*EXP((Inputs!$B$6-Inputs!$B$7-0.5*Inputs!$B$8^2)*$B$2+Inputs!$B$8*SQRT($B$2)*MC_Shocks!G478)</f>
        <v>578.946617368739</v>
      </c>
      <c r="J481" s="0" t="n">
        <f aca="false">I481*EXP((Inputs!$B$6-Inputs!$B$7-0.5*Inputs!$B$8^2)*$B$2+Inputs!$B$8*SQRT($B$2)*MC_Shocks!H478)</f>
        <v>577.442642779021</v>
      </c>
      <c r="K481" s="0" t="n">
        <f aca="false">J481*EXP((Inputs!$B$6-Inputs!$B$7-0.5*Inputs!$B$8^2)*$B$2+Inputs!$B$8*SQRT($B$2)*MC_Shocks!I478)</f>
        <v>570.572404732189</v>
      </c>
      <c r="L481" s="0" t="n">
        <f aca="false">K481*EXP((Inputs!$B$6-Inputs!$B$7-0.5*Inputs!$B$8^2)*$B$2+Inputs!$B$8*SQRT($B$2)*MC_Shocks!J478)</f>
        <v>571.817893803828</v>
      </c>
      <c r="M481" s="0" t="n">
        <f aca="false">L481*EXP((Inputs!$B$6-Inputs!$B$7-0.5*Inputs!$B$8^2)*$B$2+Inputs!$B$8*SQRT($B$2)*MC_Shocks!K478)</f>
        <v>569.665339444345</v>
      </c>
      <c r="N481" s="0" t="n">
        <f aca="false">M481*EXP((Inputs!$B$6-Inputs!$B$7-0.5*Inputs!$B$8^2)*$B$2+Inputs!$B$8*SQRT($B$2)*MC_Shocks!L478)</f>
        <v>566.147483293989</v>
      </c>
      <c r="O481" s="0" t="n">
        <f aca="false">N481*EXP((Inputs!$B$6-Inputs!$B$7-0.5*Inputs!$B$8^2)*$B$2+Inputs!$B$8*SQRT($B$2)*MC_Shocks!M478)</f>
        <v>555.774785386493</v>
      </c>
      <c r="P481" s="0" t="n">
        <f aca="false">O481*EXP((Inputs!$B$6-Inputs!$B$7-0.5*Inputs!$B$8^2)*$B$2+Inputs!$B$8*SQRT($B$2)*MC_Shocks!N478)</f>
        <v>555.189256688023</v>
      </c>
      <c r="Q481" s="0" t="n">
        <f aca="false">P481*EXP((Inputs!$B$6-Inputs!$B$7-0.5*Inputs!$B$8^2)*$B$2+Inputs!$B$8*SQRT($B$2)*MC_Shocks!O478)</f>
        <v>559.860072808813</v>
      </c>
      <c r="R481" s="0" t="n">
        <f aca="false">Q481*EXP((Inputs!$B$6-Inputs!$B$7-0.5*Inputs!$B$8^2)*$B$2+Inputs!$B$8*SQRT($B$2)*MC_Shocks!P478)</f>
        <v>556.159222425483</v>
      </c>
      <c r="S481" s="0" t="n">
        <f aca="false">R481*EXP((Inputs!$B$6-Inputs!$B$7-0.5*Inputs!$B$8^2)*$B$2+Inputs!$B$8*SQRT($B$2)*MC_Shocks!Q478)</f>
        <v>548.03996324725</v>
      </c>
      <c r="T481" s="0" t="n">
        <f aca="false">S481*EXP((Inputs!$B$6-Inputs!$B$7-0.5*Inputs!$B$8^2)*$B$2+Inputs!$B$8*SQRT($B$2)*MC_Shocks!R478)</f>
        <v>549.495895320445</v>
      </c>
      <c r="U481" s="0" t="n">
        <f aca="false">T481*EXP((Inputs!$B$6-Inputs!$B$7-0.5*Inputs!$B$8^2)*$B$2+Inputs!$B$8*SQRT($B$2)*MC_Shocks!S478)</f>
        <v>545.893206792671</v>
      </c>
      <c r="V481" s="0" t="n">
        <f aca="false">U481*EXP((Inputs!$B$6-Inputs!$B$7-0.5*Inputs!$B$8^2)*$B$2+Inputs!$B$8*SQRT($B$2)*MC_Shocks!T478)</f>
        <v>540.648984263075</v>
      </c>
      <c r="W481" s="0" t="n">
        <f aca="false">V481*EXP((Inputs!$B$6-Inputs!$B$7-0.5*Inputs!$B$8^2)*$B$2+Inputs!$B$8*SQRT($B$2)*MC_Shocks!U478)</f>
        <v>536.354984888953</v>
      </c>
      <c r="X481" s="0" t="n">
        <f aca="false">W481*EXP((Inputs!$B$6-Inputs!$B$7-0.5*Inputs!$B$8^2)*$B$2+Inputs!$B$8*SQRT($B$2)*MC_Shocks!V478)</f>
        <v>535.871559176626</v>
      </c>
      <c r="Y481" s="0" t="n">
        <f aca="false">X481*EXP((Inputs!$B$6-Inputs!$B$7-0.5*Inputs!$B$8^2)*$B$2+Inputs!$B$8*SQRT($B$2)*MC_Shocks!W478)</f>
        <v>538.899877023065</v>
      </c>
      <c r="Z481" s="0" t="n">
        <f aca="false">Y481*EXP((Inputs!$B$6-Inputs!$B$7-0.5*Inputs!$B$8^2)*$B$2+Inputs!$B$8*SQRT($B$2)*MC_Shocks!X478)</f>
        <v>539.298333347215</v>
      </c>
      <c r="AA481" s="0" t="n">
        <f aca="false">Z481*EXP((Inputs!$B$6-Inputs!$B$7-0.5*Inputs!$B$8^2)*$B$2+Inputs!$B$8*SQRT($B$2)*MC_Shocks!Y478)</f>
        <v>537.390586965896</v>
      </c>
      <c r="AB481" s="0" t="n">
        <f aca="false">AA481*EXP((Inputs!$B$6-Inputs!$B$7-0.5*Inputs!$B$8^2)*$B$2+Inputs!$B$8*SQRT($B$2)*MC_Shocks!Z478)</f>
        <v>533.58298879173</v>
      </c>
      <c r="AC481" s="0" t="n">
        <f aca="false">AB481*EXP((Inputs!$B$6-Inputs!$B$7-0.5*Inputs!$B$8^2)*$B$2+Inputs!$B$8*SQRT($B$2)*MC_Shocks!AA478)</f>
        <v>532.221506718728</v>
      </c>
      <c r="AD481" s="0" t="n">
        <f aca="false">AC481*EXP((Inputs!$B$6-Inputs!$B$7-0.5*Inputs!$B$8^2)*$B$2+Inputs!$B$8*SQRT($B$2)*MC_Shocks!AB478)</f>
        <v>533.878289922548</v>
      </c>
      <c r="AE481" s="0" t="n">
        <f aca="false">AD481*EXP((Inputs!$B$6-Inputs!$B$7-0.5*Inputs!$B$8^2)*$B$2+Inputs!$B$8*SQRT($B$2)*MC_Shocks!AC478)</f>
        <v>531.58144069207</v>
      </c>
      <c r="AF481" s="0" t="n">
        <f aca="false">AE481*EXP((Inputs!$B$6-Inputs!$B$7-0.5*Inputs!$B$8^2)*$B$2+Inputs!$B$8*SQRT($B$2)*MC_Shocks!AD478)</f>
        <v>528.016598885789</v>
      </c>
      <c r="AG481" s="0" t="n">
        <f aca="false">AF481*EXP((Inputs!$B$6-Inputs!$B$7-0.5*Inputs!$B$8^2)*$B$2+Inputs!$B$8*SQRT($B$2)*MC_Shocks!AE478)</f>
        <v>526.478563921537</v>
      </c>
      <c r="AH481" s="0" t="n">
        <f aca="false">AG481*EXP((Inputs!$B$6-Inputs!$B$7-0.5*Inputs!$B$8^2)*$B$2+Inputs!$B$8*SQRT($B$2)*MC_Shocks!AF478)</f>
        <v>530.032531003484</v>
      </c>
      <c r="AI481" s="0" t="n">
        <f aca="false">AH481*EXP((Inputs!$B$6-Inputs!$B$7-0.5*Inputs!$B$8^2)*$B$2+Inputs!$B$8*SQRT($B$2)*MC_Shocks!AG478)</f>
        <v>530.845914151275</v>
      </c>
      <c r="AJ481" s="0" t="n">
        <f aca="false">AI481*EXP((Inputs!$B$6-Inputs!$B$7-0.5*Inputs!$B$8^2)*$B$2+Inputs!$B$8*SQRT($B$2)*MC_Shocks!AH478)</f>
        <v>526.919139405076</v>
      </c>
      <c r="AK481" s="0" t="n">
        <f aca="false">AJ481*EXP((Inputs!$B$6-Inputs!$B$7-0.5*Inputs!$B$8^2)*$B$2+Inputs!$B$8*SQRT($B$2)*MC_Shocks!AI478)</f>
        <v>532.78227718622</v>
      </c>
      <c r="AL481" s="0" t="n">
        <f aca="false">AK481*EXP((Inputs!$B$6-Inputs!$B$7-0.5*Inputs!$B$8^2)*$B$2+Inputs!$B$8*SQRT($B$2)*MC_Shocks!AJ478)</f>
        <v>541.754140075203</v>
      </c>
      <c r="AM481" s="0" t="n">
        <f aca="false">AL481*EXP((Inputs!$B$6-Inputs!$B$7-0.5*Inputs!$B$8^2)*$B$2+Inputs!$B$8*SQRT($B$2)*MC_Shocks!AK478)</f>
        <v>535.361943327336</v>
      </c>
      <c r="AN481" s="0" t="n">
        <f aca="false">AM481*EXP((Inputs!$B$6-Inputs!$B$7-0.5*Inputs!$B$8^2)*$B$2+Inputs!$B$8*SQRT($B$2)*MC_Shocks!AL478)</f>
        <v>533.24465730864</v>
      </c>
      <c r="AO481" s="0" t="n">
        <f aca="false">AN481*EXP((Inputs!$B$6-Inputs!$B$7-0.5*Inputs!$B$8^2)*$B$2+Inputs!$B$8*SQRT($B$2)*MC_Shocks!AM478)</f>
        <v>530.734289971977</v>
      </c>
      <c r="AP481" s="0" t="n">
        <f aca="false">AO481*EXP((Inputs!$B$6-Inputs!$B$7-0.5*Inputs!$B$8^2)*$B$2+Inputs!$B$8*SQRT($B$2)*MC_Shocks!AN478)</f>
        <v>535.337920828831</v>
      </c>
      <c r="AQ481" s="0" t="n">
        <f aca="false">AP481*EXP((Inputs!$B$6-Inputs!$B$7-0.5*Inputs!$B$8^2)*$B$2+Inputs!$B$8*SQRT($B$2)*MC_Shocks!AO478)</f>
        <v>532.265125595875</v>
      </c>
      <c r="AR481" s="0" t="n">
        <f aca="false">AQ481*EXP((Inputs!$B$6-Inputs!$B$7-0.5*Inputs!$B$8^2)*$B$2+Inputs!$B$8*SQRT($B$2)*MC_Shocks!AP478)</f>
        <v>531.154273107158</v>
      </c>
      <c r="AS481" s="0" t="n">
        <f aca="false">AR481*EXP((Inputs!$B$6-Inputs!$B$7-0.5*Inputs!$B$8^2)*$B$2+Inputs!$B$8*SQRT($B$2)*MC_Shocks!AQ478)</f>
        <v>537.922903998885</v>
      </c>
      <c r="AT481" s="0" t="n">
        <f aca="false">AS481*EXP((Inputs!$B$6-Inputs!$B$7-0.5*Inputs!$B$8^2)*$B$2+Inputs!$B$8*SQRT($B$2)*MC_Shocks!AR478)</f>
        <v>531.929409559821</v>
      </c>
      <c r="AU481" s="0" t="n">
        <f aca="false">AT481*EXP((Inputs!$B$6-Inputs!$B$7-0.5*Inputs!$B$8^2)*$B$2+Inputs!$B$8*SQRT($B$2)*MC_Shocks!AS478)</f>
        <v>531.310337809068</v>
      </c>
      <c r="AV481" s="0" t="n">
        <f aca="false">AU481*EXP((Inputs!$B$6-Inputs!$B$7-0.5*Inputs!$B$8^2)*$B$2+Inputs!$B$8*SQRT($B$2)*MC_Shocks!AT478)</f>
        <v>533.032680852032</v>
      </c>
      <c r="AW481" s="0" t="n">
        <f aca="false">AV481*EXP((Inputs!$B$6-Inputs!$B$7-0.5*Inputs!$B$8^2)*$B$2+Inputs!$B$8*SQRT($B$2)*MC_Shocks!AU478)</f>
        <v>534.683852770511</v>
      </c>
      <c r="AX481" s="0" t="n">
        <f aca="false">AW481*EXP((Inputs!$B$6-Inputs!$B$7-0.5*Inputs!$B$8^2)*$B$2+Inputs!$B$8*SQRT($B$2)*MC_Shocks!AV478)</f>
        <v>543.351612544756</v>
      </c>
      <c r="AY481" s="0" t="n">
        <f aca="false">AX481*EXP((Inputs!$B$6-Inputs!$B$7-0.5*Inputs!$B$8^2)*$B$2+Inputs!$B$8*SQRT($B$2)*MC_Shocks!AW478)</f>
        <v>540.851126501539</v>
      </c>
      <c r="AZ481" s="0" t="n">
        <f aca="false">AY481*EXP((Inputs!$B$6-Inputs!$B$7-0.5*Inputs!$B$8^2)*$B$2+Inputs!$B$8*SQRT($B$2)*MC_Shocks!AX478)</f>
        <v>539.779694743561</v>
      </c>
      <c r="BA481" s="0" t="n">
        <f aca="false">AZ481*EXP((Inputs!$B$6-Inputs!$B$7-0.5*Inputs!$B$8^2)*$B$2+Inputs!$B$8*SQRT($B$2)*MC_Shocks!AY478)</f>
        <v>540.662392953223</v>
      </c>
      <c r="BB481" s="0" t="n">
        <f aca="false">BA481*EXP((Inputs!$B$6-Inputs!$B$7-0.5*Inputs!$B$8^2)*$B$2+Inputs!$B$8*SQRT($B$2)*MC_Shocks!AZ478)</f>
        <v>535.257101974836</v>
      </c>
      <c r="BC481" s="0" t="n">
        <f aca="false">BB481*EXP((Inputs!$B$6-Inputs!$B$7-0.5*Inputs!$B$8^2)*$B$2+Inputs!$B$8*SQRT($B$2)*MC_Shocks!BA478)</f>
        <v>541.216629665109</v>
      </c>
      <c r="BD481" s="0" t="n">
        <f aca="false">BC481*EXP((Inputs!$B$6-Inputs!$B$7-0.5*Inputs!$B$8^2)*$B$2+Inputs!$B$8*SQRT($B$2)*MC_Shocks!BB478)</f>
        <v>543.836213665957</v>
      </c>
      <c r="BE481" s="0" t="n">
        <f aca="false">BD481*EXP((Inputs!$B$6-Inputs!$B$7-0.5*Inputs!$B$8^2)*$B$2+Inputs!$B$8*SQRT($B$2)*MC_Shocks!BC478)</f>
        <v>547.567386092161</v>
      </c>
      <c r="BF481" s="0" t="n">
        <f aca="false">BE481*EXP((Inputs!$B$6-Inputs!$B$7-0.5*Inputs!$B$8^2)*$B$2+Inputs!$B$8*SQRT($B$2)*MC_Shocks!BD478)</f>
        <v>548.831532065903</v>
      </c>
      <c r="BG481" s="0" t="n">
        <f aca="false">BF481*EXP((Inputs!$B$6-Inputs!$B$7-0.5*Inputs!$B$8^2)*$B$2+Inputs!$B$8*SQRT($B$2)*MC_Shocks!BE478)</f>
        <v>548.589600444174</v>
      </c>
      <c r="BH481" s="0" t="n">
        <f aca="false">BG481*EXP((Inputs!$B$6-Inputs!$B$7-0.5*Inputs!$B$8^2)*$B$2+Inputs!$B$8*SQRT($B$2)*MC_Shocks!BF478)</f>
        <v>546.77296914419</v>
      </c>
      <c r="BI481" s="0" t="n">
        <f aca="false">BH481*EXP((Inputs!$B$6-Inputs!$B$7-0.5*Inputs!$B$8^2)*$B$2+Inputs!$B$8*SQRT($B$2)*MC_Shocks!BG478)</f>
        <v>548.331770063016</v>
      </c>
      <c r="BJ481" s="0" t="n">
        <f aca="false">BI481*EXP((Inputs!$B$6-Inputs!$B$7-0.5*Inputs!$B$8^2)*$B$2+Inputs!$B$8*SQRT($B$2)*MC_Shocks!BH478)</f>
        <v>552.213573580559</v>
      </c>
      <c r="BK481" s="0" t="n">
        <f aca="false">BJ481*EXP((Inputs!$B$6-Inputs!$B$7-0.5*Inputs!$B$8^2)*$B$2+Inputs!$B$8*SQRT($B$2)*MC_Shocks!BI478)</f>
        <v>544.928274988757</v>
      </c>
      <c r="BL481" s="0" t="n">
        <f aca="false">BK481*EXP((Inputs!$B$6-Inputs!$B$7-0.5*Inputs!$B$8^2)*$B$2+Inputs!$B$8*SQRT($B$2)*MC_Shocks!BJ478)</f>
        <v>534.652530744352</v>
      </c>
      <c r="BM481" s="0" t="n">
        <f aca="false">BL481*EXP((Inputs!$B$6-Inputs!$B$7-0.5*Inputs!$B$8^2)*$B$2+Inputs!$B$8*SQRT($B$2)*MC_Shocks!BK478)</f>
        <v>534.095520759415</v>
      </c>
      <c r="BN481" s="0" t="n">
        <f aca="false">AVERAGE(C481:BM481)</f>
        <v>545.848869515351</v>
      </c>
      <c r="BO481" s="0" t="n">
        <f aca="false">MAX(B481:BM481)</f>
        <v>582.062184169137</v>
      </c>
      <c r="BP481" s="0" t="n">
        <f aca="false">MAX(BM481-Inputs!$B$4,0)</f>
        <v>0</v>
      </c>
      <c r="BQ481" s="0" t="n">
        <f aca="false">MAX(Inputs!$B$4-BM481,0)</f>
        <v>40.9044792405847</v>
      </c>
      <c r="BR481" s="0" t="n">
        <f aca="false">MAX(BN481-Inputs!$B$4,0)</f>
        <v>0</v>
      </c>
      <c r="BS481" s="0" t="n">
        <f aca="false">IF(BO481&gt;=Inputs!$B$9,0,MAX(BM481-Inputs!$B$4,0))</f>
        <v>0</v>
      </c>
    </row>
    <row r="482" customFormat="false" ht="15" hidden="false" customHeight="false" outlineLevel="0" collapsed="false">
      <c r="A482" s="0" t="n">
        <v>478</v>
      </c>
      <c r="B482" s="0" t="n">
        <f aca="false">Inputs!$B$3</f>
        <v>574.788024902344</v>
      </c>
      <c r="C482" s="0" t="n">
        <f aca="false">B482*EXP((Inputs!$B$6-Inputs!$B$7-0.5*Inputs!$B$8^2)*$B$2+Inputs!$B$8*SQRT($B$2)*MC_Shocks!A479)</f>
        <v>578.303696597393</v>
      </c>
      <c r="D482" s="0" t="n">
        <f aca="false">C482*EXP((Inputs!$B$6-Inputs!$B$7-0.5*Inputs!$B$8^2)*$B$2+Inputs!$B$8*SQRT($B$2)*MC_Shocks!B479)</f>
        <v>571.628191397002</v>
      </c>
      <c r="E482" s="0" t="n">
        <f aca="false">D482*EXP((Inputs!$B$6-Inputs!$B$7-0.5*Inputs!$B$8^2)*$B$2+Inputs!$B$8*SQRT($B$2)*MC_Shocks!C479)</f>
        <v>578.281144959285</v>
      </c>
      <c r="F482" s="0" t="n">
        <f aca="false">E482*EXP((Inputs!$B$6-Inputs!$B$7-0.5*Inputs!$B$8^2)*$B$2+Inputs!$B$8*SQRT($B$2)*MC_Shocks!D479)</f>
        <v>579.873648164414</v>
      </c>
      <c r="G482" s="0" t="n">
        <f aca="false">F482*EXP((Inputs!$B$6-Inputs!$B$7-0.5*Inputs!$B$8^2)*$B$2+Inputs!$B$8*SQRT($B$2)*MC_Shocks!E479)</f>
        <v>583.13972837036</v>
      </c>
      <c r="H482" s="0" t="n">
        <f aca="false">G482*EXP((Inputs!$B$6-Inputs!$B$7-0.5*Inputs!$B$8^2)*$B$2+Inputs!$B$8*SQRT($B$2)*MC_Shocks!F479)</f>
        <v>588.584032165132</v>
      </c>
      <c r="I482" s="0" t="n">
        <f aca="false">H482*EXP((Inputs!$B$6-Inputs!$B$7-0.5*Inputs!$B$8^2)*$B$2+Inputs!$B$8*SQRT($B$2)*MC_Shocks!G479)</f>
        <v>589.948624483146</v>
      </c>
      <c r="J482" s="0" t="n">
        <f aca="false">I482*EXP((Inputs!$B$6-Inputs!$B$7-0.5*Inputs!$B$8^2)*$B$2+Inputs!$B$8*SQRT($B$2)*MC_Shocks!H479)</f>
        <v>594.062912504768</v>
      </c>
      <c r="K482" s="0" t="n">
        <f aca="false">J482*EXP((Inputs!$B$6-Inputs!$B$7-0.5*Inputs!$B$8^2)*$B$2+Inputs!$B$8*SQRT($B$2)*MC_Shocks!I479)</f>
        <v>594.059312699676</v>
      </c>
      <c r="L482" s="0" t="n">
        <f aca="false">K482*EXP((Inputs!$B$6-Inputs!$B$7-0.5*Inputs!$B$8^2)*$B$2+Inputs!$B$8*SQRT($B$2)*MC_Shocks!J479)</f>
        <v>593.987276864095</v>
      </c>
      <c r="M482" s="0" t="n">
        <f aca="false">L482*EXP((Inputs!$B$6-Inputs!$B$7-0.5*Inputs!$B$8^2)*$B$2+Inputs!$B$8*SQRT($B$2)*MC_Shocks!K479)</f>
        <v>596.978576654168</v>
      </c>
      <c r="N482" s="0" t="n">
        <f aca="false">M482*EXP((Inputs!$B$6-Inputs!$B$7-0.5*Inputs!$B$8^2)*$B$2+Inputs!$B$8*SQRT($B$2)*MC_Shocks!L479)</f>
        <v>598.792317995266</v>
      </c>
      <c r="O482" s="0" t="n">
        <f aca="false">N482*EXP((Inputs!$B$6-Inputs!$B$7-0.5*Inputs!$B$8^2)*$B$2+Inputs!$B$8*SQRT($B$2)*MC_Shocks!M479)</f>
        <v>599.946489477406</v>
      </c>
      <c r="P482" s="0" t="n">
        <f aca="false">O482*EXP((Inputs!$B$6-Inputs!$B$7-0.5*Inputs!$B$8^2)*$B$2+Inputs!$B$8*SQRT($B$2)*MC_Shocks!N479)</f>
        <v>596.160733357015</v>
      </c>
      <c r="Q482" s="0" t="n">
        <f aca="false">P482*EXP((Inputs!$B$6-Inputs!$B$7-0.5*Inputs!$B$8^2)*$B$2+Inputs!$B$8*SQRT($B$2)*MC_Shocks!O479)</f>
        <v>596.91942029943</v>
      </c>
      <c r="R482" s="0" t="n">
        <f aca="false">Q482*EXP((Inputs!$B$6-Inputs!$B$7-0.5*Inputs!$B$8^2)*$B$2+Inputs!$B$8*SQRT($B$2)*MC_Shocks!P479)</f>
        <v>593.082866804594</v>
      </c>
      <c r="S482" s="0" t="n">
        <f aca="false">R482*EXP((Inputs!$B$6-Inputs!$B$7-0.5*Inputs!$B$8^2)*$B$2+Inputs!$B$8*SQRT($B$2)*MC_Shocks!Q479)</f>
        <v>590.388755221153</v>
      </c>
      <c r="T482" s="0" t="n">
        <f aca="false">S482*EXP((Inputs!$B$6-Inputs!$B$7-0.5*Inputs!$B$8^2)*$B$2+Inputs!$B$8*SQRT($B$2)*MC_Shocks!R479)</f>
        <v>587.773473233544</v>
      </c>
      <c r="U482" s="0" t="n">
        <f aca="false">T482*EXP((Inputs!$B$6-Inputs!$B$7-0.5*Inputs!$B$8^2)*$B$2+Inputs!$B$8*SQRT($B$2)*MC_Shocks!S479)</f>
        <v>581.392578900066</v>
      </c>
      <c r="V482" s="0" t="n">
        <f aca="false">U482*EXP((Inputs!$B$6-Inputs!$B$7-0.5*Inputs!$B$8^2)*$B$2+Inputs!$B$8*SQRT($B$2)*MC_Shocks!T479)</f>
        <v>586.63371826632</v>
      </c>
      <c r="W482" s="0" t="n">
        <f aca="false">V482*EXP((Inputs!$B$6-Inputs!$B$7-0.5*Inputs!$B$8^2)*$B$2+Inputs!$B$8*SQRT($B$2)*MC_Shocks!U479)</f>
        <v>588.895475278086</v>
      </c>
      <c r="X482" s="0" t="n">
        <f aca="false">W482*EXP((Inputs!$B$6-Inputs!$B$7-0.5*Inputs!$B$8^2)*$B$2+Inputs!$B$8*SQRT($B$2)*MC_Shocks!V479)</f>
        <v>580.77002580196</v>
      </c>
      <c r="Y482" s="0" t="n">
        <f aca="false">X482*EXP((Inputs!$B$6-Inputs!$B$7-0.5*Inputs!$B$8^2)*$B$2+Inputs!$B$8*SQRT($B$2)*MC_Shocks!W479)</f>
        <v>582.011649111077</v>
      </c>
      <c r="Z482" s="0" t="n">
        <f aca="false">Y482*EXP((Inputs!$B$6-Inputs!$B$7-0.5*Inputs!$B$8^2)*$B$2+Inputs!$B$8*SQRT($B$2)*MC_Shocks!X479)</f>
        <v>595.211650422872</v>
      </c>
      <c r="AA482" s="0" t="n">
        <f aca="false">Z482*EXP((Inputs!$B$6-Inputs!$B$7-0.5*Inputs!$B$8^2)*$B$2+Inputs!$B$8*SQRT($B$2)*MC_Shocks!Y479)</f>
        <v>596.227034532168</v>
      </c>
      <c r="AB482" s="0" t="n">
        <f aca="false">AA482*EXP((Inputs!$B$6-Inputs!$B$7-0.5*Inputs!$B$8^2)*$B$2+Inputs!$B$8*SQRT($B$2)*MC_Shocks!Z479)</f>
        <v>595.645316062548</v>
      </c>
      <c r="AC482" s="0" t="n">
        <f aca="false">AB482*EXP((Inputs!$B$6-Inputs!$B$7-0.5*Inputs!$B$8^2)*$B$2+Inputs!$B$8*SQRT($B$2)*MC_Shocks!AA479)</f>
        <v>608.198413425499</v>
      </c>
      <c r="AD482" s="0" t="n">
        <f aca="false">AC482*EXP((Inputs!$B$6-Inputs!$B$7-0.5*Inputs!$B$8^2)*$B$2+Inputs!$B$8*SQRT($B$2)*MC_Shocks!AB479)</f>
        <v>601.85312367467</v>
      </c>
      <c r="AE482" s="0" t="n">
        <f aca="false">AD482*EXP((Inputs!$B$6-Inputs!$B$7-0.5*Inputs!$B$8^2)*$B$2+Inputs!$B$8*SQRT($B$2)*MC_Shocks!AC479)</f>
        <v>605.327489040163</v>
      </c>
      <c r="AF482" s="0" t="n">
        <f aca="false">AE482*EXP((Inputs!$B$6-Inputs!$B$7-0.5*Inputs!$B$8^2)*$B$2+Inputs!$B$8*SQRT($B$2)*MC_Shocks!AD479)</f>
        <v>603.808723673459</v>
      </c>
      <c r="AG482" s="0" t="n">
        <f aca="false">AF482*EXP((Inputs!$B$6-Inputs!$B$7-0.5*Inputs!$B$8^2)*$B$2+Inputs!$B$8*SQRT($B$2)*MC_Shocks!AE479)</f>
        <v>604.949204872647</v>
      </c>
      <c r="AH482" s="0" t="n">
        <f aca="false">AG482*EXP((Inputs!$B$6-Inputs!$B$7-0.5*Inputs!$B$8^2)*$B$2+Inputs!$B$8*SQRT($B$2)*MC_Shocks!AF479)</f>
        <v>611.221408889449</v>
      </c>
      <c r="AI482" s="0" t="n">
        <f aca="false">AH482*EXP((Inputs!$B$6-Inputs!$B$7-0.5*Inputs!$B$8^2)*$B$2+Inputs!$B$8*SQRT($B$2)*MC_Shocks!AG479)</f>
        <v>616.492336487462</v>
      </c>
      <c r="AJ482" s="0" t="n">
        <f aca="false">AI482*EXP((Inputs!$B$6-Inputs!$B$7-0.5*Inputs!$B$8^2)*$B$2+Inputs!$B$8*SQRT($B$2)*MC_Shocks!AH479)</f>
        <v>621.141053368548</v>
      </c>
      <c r="AK482" s="0" t="n">
        <f aca="false">AJ482*EXP((Inputs!$B$6-Inputs!$B$7-0.5*Inputs!$B$8^2)*$B$2+Inputs!$B$8*SQRT($B$2)*MC_Shocks!AI479)</f>
        <v>615.872480570807</v>
      </c>
      <c r="AL482" s="0" t="n">
        <f aca="false">AK482*EXP((Inputs!$B$6-Inputs!$B$7-0.5*Inputs!$B$8^2)*$B$2+Inputs!$B$8*SQRT($B$2)*MC_Shocks!AJ479)</f>
        <v>616.65189338753</v>
      </c>
      <c r="AM482" s="0" t="n">
        <f aca="false">AL482*EXP((Inputs!$B$6-Inputs!$B$7-0.5*Inputs!$B$8^2)*$B$2+Inputs!$B$8*SQRT($B$2)*MC_Shocks!AK479)</f>
        <v>619.268497629789</v>
      </c>
      <c r="AN482" s="0" t="n">
        <f aca="false">AM482*EXP((Inputs!$B$6-Inputs!$B$7-0.5*Inputs!$B$8^2)*$B$2+Inputs!$B$8*SQRT($B$2)*MC_Shocks!AL479)</f>
        <v>623.935802642526</v>
      </c>
      <c r="AO482" s="0" t="n">
        <f aca="false">AN482*EXP((Inputs!$B$6-Inputs!$B$7-0.5*Inputs!$B$8^2)*$B$2+Inputs!$B$8*SQRT($B$2)*MC_Shocks!AM479)</f>
        <v>618.101570416155</v>
      </c>
      <c r="AP482" s="0" t="n">
        <f aca="false">AO482*EXP((Inputs!$B$6-Inputs!$B$7-0.5*Inputs!$B$8^2)*$B$2+Inputs!$B$8*SQRT($B$2)*MC_Shocks!AN479)</f>
        <v>611.021210841082</v>
      </c>
      <c r="AQ482" s="0" t="n">
        <f aca="false">AP482*EXP((Inputs!$B$6-Inputs!$B$7-0.5*Inputs!$B$8^2)*$B$2+Inputs!$B$8*SQRT($B$2)*MC_Shocks!AO479)</f>
        <v>605.362513301655</v>
      </c>
      <c r="AR482" s="0" t="n">
        <f aca="false">AQ482*EXP((Inputs!$B$6-Inputs!$B$7-0.5*Inputs!$B$8^2)*$B$2+Inputs!$B$8*SQRT($B$2)*MC_Shocks!AP479)</f>
        <v>603.059168609286</v>
      </c>
      <c r="AS482" s="0" t="n">
        <f aca="false">AR482*EXP((Inputs!$B$6-Inputs!$B$7-0.5*Inputs!$B$8^2)*$B$2+Inputs!$B$8*SQRT($B$2)*MC_Shocks!AQ479)</f>
        <v>601.730958694499</v>
      </c>
      <c r="AT482" s="0" t="n">
        <f aca="false">AS482*EXP((Inputs!$B$6-Inputs!$B$7-0.5*Inputs!$B$8^2)*$B$2+Inputs!$B$8*SQRT($B$2)*MC_Shocks!AR479)</f>
        <v>607.620644900862</v>
      </c>
      <c r="AU482" s="0" t="n">
        <f aca="false">AT482*EXP((Inputs!$B$6-Inputs!$B$7-0.5*Inputs!$B$8^2)*$B$2+Inputs!$B$8*SQRT($B$2)*MC_Shocks!AS479)</f>
        <v>608.864135974974</v>
      </c>
      <c r="AV482" s="0" t="n">
        <f aca="false">AU482*EXP((Inputs!$B$6-Inputs!$B$7-0.5*Inputs!$B$8^2)*$B$2+Inputs!$B$8*SQRT($B$2)*MC_Shocks!AT479)</f>
        <v>612.233969898816</v>
      </c>
      <c r="AW482" s="0" t="n">
        <f aca="false">AV482*EXP((Inputs!$B$6-Inputs!$B$7-0.5*Inputs!$B$8^2)*$B$2+Inputs!$B$8*SQRT($B$2)*MC_Shocks!AU479)</f>
        <v>621.223274303603</v>
      </c>
      <c r="AX482" s="0" t="n">
        <f aca="false">AW482*EXP((Inputs!$B$6-Inputs!$B$7-0.5*Inputs!$B$8^2)*$B$2+Inputs!$B$8*SQRT($B$2)*MC_Shocks!AV479)</f>
        <v>616.093908496438</v>
      </c>
      <c r="AY482" s="0" t="n">
        <f aca="false">AX482*EXP((Inputs!$B$6-Inputs!$B$7-0.5*Inputs!$B$8^2)*$B$2+Inputs!$B$8*SQRT($B$2)*MC_Shocks!AW479)</f>
        <v>619.56258457592</v>
      </c>
      <c r="AZ482" s="0" t="n">
        <f aca="false">AY482*EXP((Inputs!$B$6-Inputs!$B$7-0.5*Inputs!$B$8^2)*$B$2+Inputs!$B$8*SQRT($B$2)*MC_Shocks!AX479)</f>
        <v>613.770259253405</v>
      </c>
      <c r="BA482" s="0" t="n">
        <f aca="false">AZ482*EXP((Inputs!$B$6-Inputs!$B$7-0.5*Inputs!$B$8^2)*$B$2+Inputs!$B$8*SQRT($B$2)*MC_Shocks!AY479)</f>
        <v>609.549497391546</v>
      </c>
      <c r="BB482" s="0" t="n">
        <f aca="false">BA482*EXP((Inputs!$B$6-Inputs!$B$7-0.5*Inputs!$B$8^2)*$B$2+Inputs!$B$8*SQRT($B$2)*MC_Shocks!AZ479)</f>
        <v>606.920652152266</v>
      </c>
      <c r="BC482" s="0" t="n">
        <f aca="false">BB482*EXP((Inputs!$B$6-Inputs!$B$7-0.5*Inputs!$B$8^2)*$B$2+Inputs!$B$8*SQRT($B$2)*MC_Shocks!BA479)</f>
        <v>604.03394909892</v>
      </c>
      <c r="BD482" s="0" t="n">
        <f aca="false">BC482*EXP((Inputs!$B$6-Inputs!$B$7-0.5*Inputs!$B$8^2)*$B$2+Inputs!$B$8*SQRT($B$2)*MC_Shocks!BB479)</f>
        <v>607.046862904879</v>
      </c>
      <c r="BE482" s="0" t="n">
        <f aca="false">BD482*EXP((Inputs!$B$6-Inputs!$B$7-0.5*Inputs!$B$8^2)*$B$2+Inputs!$B$8*SQRT($B$2)*MC_Shocks!BC479)</f>
        <v>598.222086530361</v>
      </c>
      <c r="BF482" s="0" t="n">
        <f aca="false">BE482*EXP((Inputs!$B$6-Inputs!$B$7-0.5*Inputs!$B$8^2)*$B$2+Inputs!$B$8*SQRT($B$2)*MC_Shocks!BD479)</f>
        <v>598.073874645967</v>
      </c>
      <c r="BG482" s="0" t="n">
        <f aca="false">BF482*EXP((Inputs!$B$6-Inputs!$B$7-0.5*Inputs!$B$8^2)*$B$2+Inputs!$B$8*SQRT($B$2)*MC_Shocks!BE479)</f>
        <v>596.699357610281</v>
      </c>
      <c r="BH482" s="0" t="n">
        <f aca="false">BG482*EXP((Inputs!$B$6-Inputs!$B$7-0.5*Inputs!$B$8^2)*$B$2+Inputs!$B$8*SQRT($B$2)*MC_Shocks!BF479)</f>
        <v>599.836322939822</v>
      </c>
      <c r="BI482" s="0" t="n">
        <f aca="false">BH482*EXP((Inputs!$B$6-Inputs!$B$7-0.5*Inputs!$B$8^2)*$B$2+Inputs!$B$8*SQRT($B$2)*MC_Shocks!BG479)</f>
        <v>604.3406616508</v>
      </c>
      <c r="BJ482" s="0" t="n">
        <f aca="false">BI482*EXP((Inputs!$B$6-Inputs!$B$7-0.5*Inputs!$B$8^2)*$B$2+Inputs!$B$8*SQRT($B$2)*MC_Shocks!BH479)</f>
        <v>602.113523876686</v>
      </c>
      <c r="BK482" s="0" t="n">
        <f aca="false">BJ482*EXP((Inputs!$B$6-Inputs!$B$7-0.5*Inputs!$B$8^2)*$B$2+Inputs!$B$8*SQRT($B$2)*MC_Shocks!BI479)</f>
        <v>601.132157902713</v>
      </c>
      <c r="BL482" s="0" t="n">
        <f aca="false">BK482*EXP((Inputs!$B$6-Inputs!$B$7-0.5*Inputs!$B$8^2)*$B$2+Inputs!$B$8*SQRT($B$2)*MC_Shocks!BJ479)</f>
        <v>604.965260833913</v>
      </c>
      <c r="BM482" s="0" t="n">
        <f aca="false">BL482*EXP((Inputs!$B$6-Inputs!$B$7-0.5*Inputs!$B$8^2)*$B$2+Inputs!$B$8*SQRT($B$2)*MC_Shocks!BK479)</f>
        <v>611.965768437877</v>
      </c>
      <c r="BN482" s="0" t="n">
        <f aca="false">AVERAGE(C482:BM482)</f>
        <v>600.808940516321</v>
      </c>
      <c r="BO482" s="0" t="n">
        <f aca="false">MAX(B482:BM482)</f>
        <v>623.935802642526</v>
      </c>
      <c r="BP482" s="0" t="n">
        <f aca="false">MAX(BM482-Inputs!$B$4,0)</f>
        <v>36.9657684378774</v>
      </c>
      <c r="BQ482" s="0" t="n">
        <f aca="false">MAX(Inputs!$B$4-BM482,0)</f>
        <v>0</v>
      </c>
      <c r="BR482" s="0" t="n">
        <f aca="false">MAX(BN482-Inputs!$B$4,0)</f>
        <v>25.8089405163208</v>
      </c>
      <c r="BS482" s="0" t="n">
        <f aca="false">IF(BO482&gt;=Inputs!$B$9,0,MAX(BM482-Inputs!$B$4,0))</f>
        <v>0</v>
      </c>
    </row>
    <row r="483" customFormat="false" ht="15" hidden="false" customHeight="false" outlineLevel="0" collapsed="false">
      <c r="A483" s="0" t="n">
        <v>479</v>
      </c>
      <c r="B483" s="0" t="n">
        <f aca="false">Inputs!$B$3</f>
        <v>574.788024902344</v>
      </c>
      <c r="C483" s="0" t="n">
        <f aca="false">B483*EXP((Inputs!$B$6-Inputs!$B$7-0.5*Inputs!$B$8^2)*$B$2+Inputs!$B$8*SQRT($B$2)*MC_Shocks!A480)</f>
        <v>580.662619292868</v>
      </c>
      <c r="D483" s="0" t="n">
        <f aca="false">C483*EXP((Inputs!$B$6-Inputs!$B$7-0.5*Inputs!$B$8^2)*$B$2+Inputs!$B$8*SQRT($B$2)*MC_Shocks!B480)</f>
        <v>575.233096639681</v>
      </c>
      <c r="E483" s="0" t="n">
        <f aca="false">D483*EXP((Inputs!$B$6-Inputs!$B$7-0.5*Inputs!$B$8^2)*$B$2+Inputs!$B$8*SQRT($B$2)*MC_Shocks!C480)</f>
        <v>578.092904630092</v>
      </c>
      <c r="F483" s="0" t="n">
        <f aca="false">E483*EXP((Inputs!$B$6-Inputs!$B$7-0.5*Inputs!$B$8^2)*$B$2+Inputs!$B$8*SQRT($B$2)*MC_Shocks!D480)</f>
        <v>579.703906060285</v>
      </c>
      <c r="G483" s="0" t="n">
        <f aca="false">F483*EXP((Inputs!$B$6-Inputs!$B$7-0.5*Inputs!$B$8^2)*$B$2+Inputs!$B$8*SQRT($B$2)*MC_Shocks!E480)</f>
        <v>573.126408982588</v>
      </c>
      <c r="H483" s="0" t="n">
        <f aca="false">G483*EXP((Inputs!$B$6-Inputs!$B$7-0.5*Inputs!$B$8^2)*$B$2+Inputs!$B$8*SQRT($B$2)*MC_Shocks!F480)</f>
        <v>578.30569084672</v>
      </c>
      <c r="I483" s="0" t="n">
        <f aca="false">H483*EXP((Inputs!$B$6-Inputs!$B$7-0.5*Inputs!$B$8^2)*$B$2+Inputs!$B$8*SQRT($B$2)*MC_Shocks!G480)</f>
        <v>581.705412248446</v>
      </c>
      <c r="J483" s="0" t="n">
        <f aca="false">I483*EXP((Inputs!$B$6-Inputs!$B$7-0.5*Inputs!$B$8^2)*$B$2+Inputs!$B$8*SQRT($B$2)*MC_Shocks!H480)</f>
        <v>585.319048160083</v>
      </c>
      <c r="K483" s="0" t="n">
        <f aca="false">J483*EXP((Inputs!$B$6-Inputs!$B$7-0.5*Inputs!$B$8^2)*$B$2+Inputs!$B$8*SQRT($B$2)*MC_Shocks!I480)</f>
        <v>577.908374006234</v>
      </c>
      <c r="L483" s="0" t="n">
        <f aca="false">K483*EXP((Inputs!$B$6-Inputs!$B$7-0.5*Inputs!$B$8^2)*$B$2+Inputs!$B$8*SQRT($B$2)*MC_Shocks!J480)</f>
        <v>568.895196259808</v>
      </c>
      <c r="M483" s="0" t="n">
        <f aca="false">L483*EXP((Inputs!$B$6-Inputs!$B$7-0.5*Inputs!$B$8^2)*$B$2+Inputs!$B$8*SQRT($B$2)*MC_Shocks!K480)</f>
        <v>565.566811114947</v>
      </c>
      <c r="N483" s="0" t="n">
        <f aca="false">M483*EXP((Inputs!$B$6-Inputs!$B$7-0.5*Inputs!$B$8^2)*$B$2+Inputs!$B$8*SQRT($B$2)*MC_Shocks!L480)</f>
        <v>562.115981316582</v>
      </c>
      <c r="O483" s="0" t="n">
        <f aca="false">N483*EXP((Inputs!$B$6-Inputs!$B$7-0.5*Inputs!$B$8^2)*$B$2+Inputs!$B$8*SQRT($B$2)*MC_Shocks!M480)</f>
        <v>564.763162788275</v>
      </c>
      <c r="P483" s="0" t="n">
        <f aca="false">O483*EXP((Inputs!$B$6-Inputs!$B$7-0.5*Inputs!$B$8^2)*$B$2+Inputs!$B$8*SQRT($B$2)*MC_Shocks!N480)</f>
        <v>556.158157186298</v>
      </c>
      <c r="Q483" s="0" t="n">
        <f aca="false">P483*EXP((Inputs!$B$6-Inputs!$B$7-0.5*Inputs!$B$8^2)*$B$2+Inputs!$B$8*SQRT($B$2)*MC_Shocks!O480)</f>
        <v>555.030691904983</v>
      </c>
      <c r="R483" s="0" t="n">
        <f aca="false">Q483*EXP((Inputs!$B$6-Inputs!$B$7-0.5*Inputs!$B$8^2)*$B$2+Inputs!$B$8*SQRT($B$2)*MC_Shocks!P480)</f>
        <v>551.339102133455</v>
      </c>
      <c r="S483" s="0" t="n">
        <f aca="false">R483*EXP((Inputs!$B$6-Inputs!$B$7-0.5*Inputs!$B$8^2)*$B$2+Inputs!$B$8*SQRT($B$2)*MC_Shocks!Q480)</f>
        <v>551.852887806204</v>
      </c>
      <c r="T483" s="0" t="n">
        <f aca="false">S483*EXP((Inputs!$B$6-Inputs!$B$7-0.5*Inputs!$B$8^2)*$B$2+Inputs!$B$8*SQRT($B$2)*MC_Shocks!R480)</f>
        <v>553.079704883505</v>
      </c>
      <c r="U483" s="0" t="n">
        <f aca="false">T483*EXP((Inputs!$B$6-Inputs!$B$7-0.5*Inputs!$B$8^2)*$B$2+Inputs!$B$8*SQRT($B$2)*MC_Shocks!S480)</f>
        <v>545.882418212099</v>
      </c>
      <c r="V483" s="0" t="n">
        <f aca="false">U483*EXP((Inputs!$B$6-Inputs!$B$7-0.5*Inputs!$B$8^2)*$B$2+Inputs!$B$8*SQRT($B$2)*MC_Shocks!T480)</f>
        <v>543.601435019217</v>
      </c>
      <c r="W483" s="0" t="n">
        <f aca="false">V483*EXP((Inputs!$B$6-Inputs!$B$7-0.5*Inputs!$B$8^2)*$B$2+Inputs!$B$8*SQRT($B$2)*MC_Shocks!U480)</f>
        <v>537.429154069303</v>
      </c>
      <c r="X483" s="0" t="n">
        <f aca="false">W483*EXP((Inputs!$B$6-Inputs!$B$7-0.5*Inputs!$B$8^2)*$B$2+Inputs!$B$8*SQRT($B$2)*MC_Shocks!V480)</f>
        <v>536.392282770232</v>
      </c>
      <c r="Y483" s="0" t="n">
        <f aca="false">X483*EXP((Inputs!$B$6-Inputs!$B$7-0.5*Inputs!$B$8^2)*$B$2+Inputs!$B$8*SQRT($B$2)*MC_Shocks!W480)</f>
        <v>540.065349900686</v>
      </c>
      <c r="Z483" s="0" t="n">
        <f aca="false">Y483*EXP((Inputs!$B$6-Inputs!$B$7-0.5*Inputs!$B$8^2)*$B$2+Inputs!$B$8*SQRT($B$2)*MC_Shocks!X480)</f>
        <v>542.621549671272</v>
      </c>
      <c r="AA483" s="0" t="n">
        <f aca="false">Z483*EXP((Inputs!$B$6-Inputs!$B$7-0.5*Inputs!$B$8^2)*$B$2+Inputs!$B$8*SQRT($B$2)*MC_Shocks!Y480)</f>
        <v>542.229651783404</v>
      </c>
      <c r="AB483" s="0" t="n">
        <f aca="false">AA483*EXP((Inputs!$B$6-Inputs!$B$7-0.5*Inputs!$B$8^2)*$B$2+Inputs!$B$8*SQRT($B$2)*MC_Shocks!Z480)</f>
        <v>544.982646548536</v>
      </c>
      <c r="AC483" s="0" t="n">
        <f aca="false">AB483*EXP((Inputs!$B$6-Inputs!$B$7-0.5*Inputs!$B$8^2)*$B$2+Inputs!$B$8*SQRT($B$2)*MC_Shocks!AA480)</f>
        <v>549.843520090278</v>
      </c>
      <c r="AD483" s="0" t="n">
        <f aca="false">AC483*EXP((Inputs!$B$6-Inputs!$B$7-0.5*Inputs!$B$8^2)*$B$2+Inputs!$B$8*SQRT($B$2)*MC_Shocks!AB480)</f>
        <v>544.679344120581</v>
      </c>
      <c r="AE483" s="0" t="n">
        <f aca="false">AD483*EXP((Inputs!$B$6-Inputs!$B$7-0.5*Inputs!$B$8^2)*$B$2+Inputs!$B$8*SQRT($B$2)*MC_Shocks!AC480)</f>
        <v>547.090383028196</v>
      </c>
      <c r="AF483" s="0" t="n">
        <f aca="false">AE483*EXP((Inputs!$B$6-Inputs!$B$7-0.5*Inputs!$B$8^2)*$B$2+Inputs!$B$8*SQRT($B$2)*MC_Shocks!AD480)</f>
        <v>546.542500362007</v>
      </c>
      <c r="AG483" s="0" t="n">
        <f aca="false">AF483*EXP((Inputs!$B$6-Inputs!$B$7-0.5*Inputs!$B$8^2)*$B$2+Inputs!$B$8*SQRT($B$2)*MC_Shocks!AE480)</f>
        <v>545.311496374283</v>
      </c>
      <c r="AH483" s="0" t="n">
        <f aca="false">AG483*EXP((Inputs!$B$6-Inputs!$B$7-0.5*Inputs!$B$8^2)*$B$2+Inputs!$B$8*SQRT($B$2)*MC_Shocks!AF480)</f>
        <v>547.913434308277</v>
      </c>
      <c r="AI483" s="0" t="n">
        <f aca="false">AH483*EXP((Inputs!$B$6-Inputs!$B$7-0.5*Inputs!$B$8^2)*$B$2+Inputs!$B$8*SQRT($B$2)*MC_Shocks!AG480)</f>
        <v>541.694668275585</v>
      </c>
      <c r="AJ483" s="0" t="n">
        <f aca="false">AI483*EXP((Inputs!$B$6-Inputs!$B$7-0.5*Inputs!$B$8^2)*$B$2+Inputs!$B$8*SQRT($B$2)*MC_Shocks!AH480)</f>
        <v>546.568186762278</v>
      </c>
      <c r="AK483" s="0" t="n">
        <f aca="false">AJ483*EXP((Inputs!$B$6-Inputs!$B$7-0.5*Inputs!$B$8^2)*$B$2+Inputs!$B$8*SQRT($B$2)*MC_Shocks!AI480)</f>
        <v>545.486433142058</v>
      </c>
      <c r="AL483" s="0" t="n">
        <f aca="false">AK483*EXP((Inputs!$B$6-Inputs!$B$7-0.5*Inputs!$B$8^2)*$B$2+Inputs!$B$8*SQRT($B$2)*MC_Shocks!AJ480)</f>
        <v>544.4737980081</v>
      </c>
      <c r="AM483" s="0" t="n">
        <f aca="false">AL483*EXP((Inputs!$B$6-Inputs!$B$7-0.5*Inputs!$B$8^2)*$B$2+Inputs!$B$8*SQRT($B$2)*MC_Shocks!AK480)</f>
        <v>544.75957327906</v>
      </c>
      <c r="AN483" s="0" t="n">
        <f aca="false">AM483*EXP((Inputs!$B$6-Inputs!$B$7-0.5*Inputs!$B$8^2)*$B$2+Inputs!$B$8*SQRT($B$2)*MC_Shocks!AL480)</f>
        <v>550.445104725472</v>
      </c>
      <c r="AO483" s="0" t="n">
        <f aca="false">AN483*EXP((Inputs!$B$6-Inputs!$B$7-0.5*Inputs!$B$8^2)*$B$2+Inputs!$B$8*SQRT($B$2)*MC_Shocks!AM480)</f>
        <v>546.707212337226</v>
      </c>
      <c r="AP483" s="0" t="n">
        <f aca="false">AO483*EXP((Inputs!$B$6-Inputs!$B$7-0.5*Inputs!$B$8^2)*$B$2+Inputs!$B$8*SQRT($B$2)*MC_Shocks!AN480)</f>
        <v>543.543361250428</v>
      </c>
      <c r="AQ483" s="0" t="n">
        <f aca="false">AP483*EXP((Inputs!$B$6-Inputs!$B$7-0.5*Inputs!$B$8^2)*$B$2+Inputs!$B$8*SQRT($B$2)*MC_Shocks!AO480)</f>
        <v>546.515719623631</v>
      </c>
      <c r="AR483" s="0" t="n">
        <f aca="false">AQ483*EXP((Inputs!$B$6-Inputs!$B$7-0.5*Inputs!$B$8^2)*$B$2+Inputs!$B$8*SQRT($B$2)*MC_Shocks!AP480)</f>
        <v>543.508274375902</v>
      </c>
      <c r="AS483" s="0" t="n">
        <f aca="false">AR483*EXP((Inputs!$B$6-Inputs!$B$7-0.5*Inputs!$B$8^2)*$B$2+Inputs!$B$8*SQRT($B$2)*MC_Shocks!AQ480)</f>
        <v>541.945330630527</v>
      </c>
      <c r="AT483" s="0" t="n">
        <f aca="false">AS483*EXP((Inputs!$B$6-Inputs!$B$7-0.5*Inputs!$B$8^2)*$B$2+Inputs!$B$8*SQRT($B$2)*MC_Shocks!AR480)</f>
        <v>547.530684163113</v>
      </c>
      <c r="AU483" s="0" t="n">
        <f aca="false">AT483*EXP((Inputs!$B$6-Inputs!$B$7-0.5*Inputs!$B$8^2)*$B$2+Inputs!$B$8*SQRT($B$2)*MC_Shocks!AS480)</f>
        <v>551.304350399243</v>
      </c>
      <c r="AV483" s="0" t="n">
        <f aca="false">AU483*EXP((Inputs!$B$6-Inputs!$B$7-0.5*Inputs!$B$8^2)*$B$2+Inputs!$B$8*SQRT($B$2)*MC_Shocks!AT480)</f>
        <v>546.400051307506</v>
      </c>
      <c r="AW483" s="0" t="n">
        <f aca="false">AV483*EXP((Inputs!$B$6-Inputs!$B$7-0.5*Inputs!$B$8^2)*$B$2+Inputs!$B$8*SQRT($B$2)*MC_Shocks!AU480)</f>
        <v>545.111926525752</v>
      </c>
      <c r="AX483" s="0" t="n">
        <f aca="false">AW483*EXP((Inputs!$B$6-Inputs!$B$7-0.5*Inputs!$B$8^2)*$B$2+Inputs!$B$8*SQRT($B$2)*MC_Shocks!AV480)</f>
        <v>547.60929334474</v>
      </c>
      <c r="AY483" s="0" t="n">
        <f aca="false">AX483*EXP((Inputs!$B$6-Inputs!$B$7-0.5*Inputs!$B$8^2)*$B$2+Inputs!$B$8*SQRT($B$2)*MC_Shocks!AW480)</f>
        <v>551.40339067387</v>
      </c>
      <c r="AZ483" s="0" t="n">
        <f aca="false">AY483*EXP((Inputs!$B$6-Inputs!$B$7-0.5*Inputs!$B$8^2)*$B$2+Inputs!$B$8*SQRT($B$2)*MC_Shocks!AX480)</f>
        <v>553.714701238602</v>
      </c>
      <c r="BA483" s="0" t="n">
        <f aca="false">AZ483*EXP((Inputs!$B$6-Inputs!$B$7-0.5*Inputs!$B$8^2)*$B$2+Inputs!$B$8*SQRT($B$2)*MC_Shocks!AY480)</f>
        <v>555.722984551468</v>
      </c>
      <c r="BB483" s="0" t="n">
        <f aca="false">BA483*EXP((Inputs!$B$6-Inputs!$B$7-0.5*Inputs!$B$8^2)*$B$2+Inputs!$B$8*SQRT($B$2)*MC_Shocks!AZ480)</f>
        <v>559.517754650283</v>
      </c>
      <c r="BC483" s="0" t="n">
        <f aca="false">BB483*EXP((Inputs!$B$6-Inputs!$B$7-0.5*Inputs!$B$8^2)*$B$2+Inputs!$B$8*SQRT($B$2)*MC_Shocks!BA480)</f>
        <v>567.355978501831</v>
      </c>
      <c r="BD483" s="0" t="n">
        <f aca="false">BC483*EXP((Inputs!$B$6-Inputs!$B$7-0.5*Inputs!$B$8^2)*$B$2+Inputs!$B$8*SQRT($B$2)*MC_Shocks!BB480)</f>
        <v>562.301161865134</v>
      </c>
      <c r="BE483" s="0" t="n">
        <f aca="false">BD483*EXP((Inputs!$B$6-Inputs!$B$7-0.5*Inputs!$B$8^2)*$B$2+Inputs!$B$8*SQRT($B$2)*MC_Shocks!BC480)</f>
        <v>558.040706385868</v>
      </c>
      <c r="BF483" s="0" t="n">
        <f aca="false">BE483*EXP((Inputs!$B$6-Inputs!$B$7-0.5*Inputs!$B$8^2)*$B$2+Inputs!$B$8*SQRT($B$2)*MC_Shocks!BD480)</f>
        <v>563.759038647934</v>
      </c>
      <c r="BG483" s="0" t="n">
        <f aca="false">BF483*EXP((Inputs!$B$6-Inputs!$B$7-0.5*Inputs!$B$8^2)*$B$2+Inputs!$B$8*SQRT($B$2)*MC_Shocks!BE480)</f>
        <v>563.20286920141</v>
      </c>
      <c r="BH483" s="0" t="n">
        <f aca="false">BG483*EXP((Inputs!$B$6-Inputs!$B$7-0.5*Inputs!$B$8^2)*$B$2+Inputs!$B$8*SQRT($B$2)*MC_Shocks!BF480)</f>
        <v>567.301919255511</v>
      </c>
      <c r="BI483" s="0" t="n">
        <f aca="false">BH483*EXP((Inputs!$B$6-Inputs!$B$7-0.5*Inputs!$B$8^2)*$B$2+Inputs!$B$8*SQRT($B$2)*MC_Shocks!BG480)</f>
        <v>568.533920318898</v>
      </c>
      <c r="BJ483" s="0" t="n">
        <f aca="false">BI483*EXP((Inputs!$B$6-Inputs!$B$7-0.5*Inputs!$B$8^2)*$B$2+Inputs!$B$8*SQRT($B$2)*MC_Shocks!BH480)</f>
        <v>570.144778132318</v>
      </c>
      <c r="BK483" s="0" t="n">
        <f aca="false">BJ483*EXP((Inputs!$B$6-Inputs!$B$7-0.5*Inputs!$B$8^2)*$B$2+Inputs!$B$8*SQRT($B$2)*MC_Shocks!BI480)</f>
        <v>572.137098387243</v>
      </c>
      <c r="BL483" s="0" t="n">
        <f aca="false">BK483*EXP((Inputs!$B$6-Inputs!$B$7-0.5*Inputs!$B$8^2)*$B$2+Inputs!$B$8*SQRT($B$2)*MC_Shocks!BJ480)</f>
        <v>563.171202609652</v>
      </c>
      <c r="BM483" s="0" t="n">
        <f aca="false">BL483*EXP((Inputs!$B$6-Inputs!$B$7-0.5*Inputs!$B$8^2)*$B$2+Inputs!$B$8*SQRT($B$2)*MC_Shocks!BK480)</f>
        <v>565.195159188689</v>
      </c>
      <c r="BN483" s="0" t="n">
        <f aca="false">AVERAGE(C483:BM483)</f>
        <v>556.008745306012</v>
      </c>
      <c r="BO483" s="0" t="n">
        <f aca="false">MAX(B483:BM483)</f>
        <v>585.319048160083</v>
      </c>
      <c r="BP483" s="0" t="n">
        <f aca="false">MAX(BM483-Inputs!$B$4,0)</f>
        <v>0</v>
      </c>
      <c r="BQ483" s="0" t="n">
        <f aca="false">MAX(Inputs!$B$4-BM483,0)</f>
        <v>9.80484081131078</v>
      </c>
      <c r="BR483" s="0" t="n">
        <f aca="false">MAX(BN483-Inputs!$B$4,0)</f>
        <v>0</v>
      </c>
      <c r="BS483" s="0" t="n">
        <f aca="false">IF(BO483&gt;=Inputs!$B$9,0,MAX(BM483-Inputs!$B$4,0))</f>
        <v>0</v>
      </c>
    </row>
    <row r="484" customFormat="false" ht="15" hidden="false" customHeight="false" outlineLevel="0" collapsed="false">
      <c r="A484" s="0" t="n">
        <v>480</v>
      </c>
      <c r="B484" s="0" t="n">
        <f aca="false">Inputs!$B$3</f>
        <v>574.788024902344</v>
      </c>
      <c r="C484" s="0" t="n">
        <f aca="false">B484*EXP((Inputs!$B$6-Inputs!$B$7-0.5*Inputs!$B$8^2)*$B$2+Inputs!$B$8*SQRT($B$2)*MC_Shocks!A481)</f>
        <v>578.539933470733</v>
      </c>
      <c r="D484" s="0" t="n">
        <f aca="false">C484*EXP((Inputs!$B$6-Inputs!$B$7-0.5*Inputs!$B$8^2)*$B$2+Inputs!$B$8*SQRT($B$2)*MC_Shocks!B481)</f>
        <v>582.105341228728</v>
      </c>
      <c r="E484" s="0" t="n">
        <f aca="false">D484*EXP((Inputs!$B$6-Inputs!$B$7-0.5*Inputs!$B$8^2)*$B$2+Inputs!$B$8*SQRT($B$2)*MC_Shocks!C481)</f>
        <v>577.3597269733</v>
      </c>
      <c r="F484" s="0" t="n">
        <f aca="false">E484*EXP((Inputs!$B$6-Inputs!$B$7-0.5*Inputs!$B$8^2)*$B$2+Inputs!$B$8*SQRT($B$2)*MC_Shocks!D481)</f>
        <v>585.031625775643</v>
      </c>
      <c r="G484" s="0" t="n">
        <f aca="false">F484*EXP((Inputs!$B$6-Inputs!$B$7-0.5*Inputs!$B$8^2)*$B$2+Inputs!$B$8*SQRT($B$2)*MC_Shocks!E481)</f>
        <v>588.637234060262</v>
      </c>
      <c r="H484" s="0" t="n">
        <f aca="false">G484*EXP((Inputs!$B$6-Inputs!$B$7-0.5*Inputs!$B$8^2)*$B$2+Inputs!$B$8*SQRT($B$2)*MC_Shocks!F481)</f>
        <v>581.974615650514</v>
      </c>
      <c r="I484" s="0" t="n">
        <f aca="false">H484*EXP((Inputs!$B$6-Inputs!$B$7-0.5*Inputs!$B$8^2)*$B$2+Inputs!$B$8*SQRT($B$2)*MC_Shocks!G481)</f>
        <v>580.904066818184</v>
      </c>
      <c r="J484" s="0" t="n">
        <f aca="false">I484*EXP((Inputs!$B$6-Inputs!$B$7-0.5*Inputs!$B$8^2)*$B$2+Inputs!$B$8*SQRT($B$2)*MC_Shocks!H481)</f>
        <v>580.075022204731</v>
      </c>
      <c r="K484" s="0" t="n">
        <f aca="false">J484*EXP((Inputs!$B$6-Inputs!$B$7-0.5*Inputs!$B$8^2)*$B$2+Inputs!$B$8*SQRT($B$2)*MC_Shocks!I481)</f>
        <v>570.399810482419</v>
      </c>
      <c r="L484" s="0" t="n">
        <f aca="false">K484*EXP((Inputs!$B$6-Inputs!$B$7-0.5*Inputs!$B$8^2)*$B$2+Inputs!$B$8*SQRT($B$2)*MC_Shocks!J481)</f>
        <v>569.339886501982</v>
      </c>
      <c r="M484" s="0" t="n">
        <f aca="false">L484*EXP((Inputs!$B$6-Inputs!$B$7-0.5*Inputs!$B$8^2)*$B$2+Inputs!$B$8*SQRT($B$2)*MC_Shocks!K481)</f>
        <v>572.601456753925</v>
      </c>
      <c r="N484" s="0" t="n">
        <f aca="false">M484*EXP((Inputs!$B$6-Inputs!$B$7-0.5*Inputs!$B$8^2)*$B$2+Inputs!$B$8*SQRT($B$2)*MC_Shocks!L481)</f>
        <v>573.938341044417</v>
      </c>
      <c r="O484" s="0" t="n">
        <f aca="false">N484*EXP((Inputs!$B$6-Inputs!$B$7-0.5*Inputs!$B$8^2)*$B$2+Inputs!$B$8*SQRT($B$2)*MC_Shocks!M481)</f>
        <v>579.185982148152</v>
      </c>
      <c r="P484" s="0" t="n">
        <f aca="false">O484*EXP((Inputs!$B$6-Inputs!$B$7-0.5*Inputs!$B$8^2)*$B$2+Inputs!$B$8*SQRT($B$2)*MC_Shocks!N481)</f>
        <v>573.498124829947</v>
      </c>
      <c r="Q484" s="0" t="n">
        <f aca="false">P484*EXP((Inputs!$B$6-Inputs!$B$7-0.5*Inputs!$B$8^2)*$B$2+Inputs!$B$8*SQRT($B$2)*MC_Shocks!O481)</f>
        <v>570.943935830033</v>
      </c>
      <c r="R484" s="0" t="n">
        <f aca="false">Q484*EXP((Inputs!$B$6-Inputs!$B$7-0.5*Inputs!$B$8^2)*$B$2+Inputs!$B$8*SQRT($B$2)*MC_Shocks!P481)</f>
        <v>565.92718020026</v>
      </c>
      <c r="S484" s="0" t="n">
        <f aca="false">R484*EXP((Inputs!$B$6-Inputs!$B$7-0.5*Inputs!$B$8^2)*$B$2+Inputs!$B$8*SQRT($B$2)*MC_Shocks!Q481)</f>
        <v>560.560505913448</v>
      </c>
      <c r="T484" s="0" t="n">
        <f aca="false">S484*EXP((Inputs!$B$6-Inputs!$B$7-0.5*Inputs!$B$8^2)*$B$2+Inputs!$B$8*SQRT($B$2)*MC_Shocks!R481)</f>
        <v>562.45854425198</v>
      </c>
      <c r="U484" s="0" t="n">
        <f aca="false">T484*EXP((Inputs!$B$6-Inputs!$B$7-0.5*Inputs!$B$8^2)*$B$2+Inputs!$B$8*SQRT($B$2)*MC_Shocks!S481)</f>
        <v>566.743288640051</v>
      </c>
      <c r="V484" s="0" t="n">
        <f aca="false">U484*EXP((Inputs!$B$6-Inputs!$B$7-0.5*Inputs!$B$8^2)*$B$2+Inputs!$B$8*SQRT($B$2)*MC_Shocks!T481)</f>
        <v>567.029320081345</v>
      </c>
      <c r="W484" s="0" t="n">
        <f aca="false">V484*EXP((Inputs!$B$6-Inputs!$B$7-0.5*Inputs!$B$8^2)*$B$2+Inputs!$B$8*SQRT($B$2)*MC_Shocks!U481)</f>
        <v>571.022675358574</v>
      </c>
      <c r="X484" s="0" t="n">
        <f aca="false">W484*EXP((Inputs!$B$6-Inputs!$B$7-0.5*Inputs!$B$8^2)*$B$2+Inputs!$B$8*SQRT($B$2)*MC_Shocks!V481)</f>
        <v>570.329721175307</v>
      </c>
      <c r="Y484" s="0" t="n">
        <f aca="false">X484*EXP((Inputs!$B$6-Inputs!$B$7-0.5*Inputs!$B$8^2)*$B$2+Inputs!$B$8*SQRT($B$2)*MC_Shocks!W481)</f>
        <v>565.2839092136</v>
      </c>
      <c r="Z484" s="0" t="n">
        <f aca="false">Y484*EXP((Inputs!$B$6-Inputs!$B$7-0.5*Inputs!$B$8^2)*$B$2+Inputs!$B$8*SQRT($B$2)*MC_Shocks!X481)</f>
        <v>566.091809184717</v>
      </c>
      <c r="AA484" s="0" t="n">
        <f aca="false">Z484*EXP((Inputs!$B$6-Inputs!$B$7-0.5*Inputs!$B$8^2)*$B$2+Inputs!$B$8*SQRT($B$2)*MC_Shocks!Y481)</f>
        <v>565.47195136024</v>
      </c>
      <c r="AB484" s="0" t="n">
        <f aca="false">AA484*EXP((Inputs!$B$6-Inputs!$B$7-0.5*Inputs!$B$8^2)*$B$2+Inputs!$B$8*SQRT($B$2)*MC_Shocks!Z481)</f>
        <v>565.946468968922</v>
      </c>
      <c r="AC484" s="0" t="n">
        <f aca="false">AB484*EXP((Inputs!$B$6-Inputs!$B$7-0.5*Inputs!$B$8^2)*$B$2+Inputs!$B$8*SQRT($B$2)*MC_Shocks!AA481)</f>
        <v>562.407016909396</v>
      </c>
      <c r="AD484" s="0" t="n">
        <f aca="false">AC484*EXP((Inputs!$B$6-Inputs!$B$7-0.5*Inputs!$B$8^2)*$B$2+Inputs!$B$8*SQRT($B$2)*MC_Shocks!AB481)</f>
        <v>565.447603751521</v>
      </c>
      <c r="AE484" s="0" t="n">
        <f aca="false">AD484*EXP((Inputs!$B$6-Inputs!$B$7-0.5*Inputs!$B$8^2)*$B$2+Inputs!$B$8*SQRT($B$2)*MC_Shocks!AC481)</f>
        <v>575.44076026208</v>
      </c>
      <c r="AF484" s="0" t="n">
        <f aca="false">AE484*EXP((Inputs!$B$6-Inputs!$B$7-0.5*Inputs!$B$8^2)*$B$2+Inputs!$B$8*SQRT($B$2)*MC_Shocks!AD481)</f>
        <v>573.349357667798</v>
      </c>
      <c r="AG484" s="0" t="n">
        <f aca="false">AF484*EXP((Inputs!$B$6-Inputs!$B$7-0.5*Inputs!$B$8^2)*$B$2+Inputs!$B$8*SQRT($B$2)*MC_Shocks!AE481)</f>
        <v>568.927554888614</v>
      </c>
      <c r="AH484" s="0" t="n">
        <f aca="false">AG484*EXP((Inputs!$B$6-Inputs!$B$7-0.5*Inputs!$B$8^2)*$B$2+Inputs!$B$8*SQRT($B$2)*MC_Shocks!AF481)</f>
        <v>566.969984090516</v>
      </c>
      <c r="AI484" s="0" t="n">
        <f aca="false">AH484*EXP((Inputs!$B$6-Inputs!$B$7-0.5*Inputs!$B$8^2)*$B$2+Inputs!$B$8*SQRT($B$2)*MC_Shocks!AG481)</f>
        <v>569.910662147287</v>
      </c>
      <c r="AJ484" s="0" t="n">
        <f aca="false">AI484*EXP((Inputs!$B$6-Inputs!$B$7-0.5*Inputs!$B$8^2)*$B$2+Inputs!$B$8*SQRT($B$2)*MC_Shocks!AH481)</f>
        <v>575.119560147155</v>
      </c>
      <c r="AK484" s="0" t="n">
        <f aca="false">AJ484*EXP((Inputs!$B$6-Inputs!$B$7-0.5*Inputs!$B$8^2)*$B$2+Inputs!$B$8*SQRT($B$2)*MC_Shocks!AI481)</f>
        <v>572.921923325925</v>
      </c>
      <c r="AL484" s="0" t="n">
        <f aca="false">AK484*EXP((Inputs!$B$6-Inputs!$B$7-0.5*Inputs!$B$8^2)*$B$2+Inputs!$B$8*SQRT($B$2)*MC_Shocks!AJ481)</f>
        <v>572.333251167835</v>
      </c>
      <c r="AM484" s="0" t="n">
        <f aca="false">AL484*EXP((Inputs!$B$6-Inputs!$B$7-0.5*Inputs!$B$8^2)*$B$2+Inputs!$B$8*SQRT($B$2)*MC_Shocks!AK481)</f>
        <v>572.95871550514</v>
      </c>
      <c r="AN484" s="0" t="n">
        <f aca="false">AM484*EXP((Inputs!$B$6-Inputs!$B$7-0.5*Inputs!$B$8^2)*$B$2+Inputs!$B$8*SQRT($B$2)*MC_Shocks!AL481)</f>
        <v>564.788012437717</v>
      </c>
      <c r="AO484" s="0" t="n">
        <f aca="false">AN484*EXP((Inputs!$B$6-Inputs!$B$7-0.5*Inputs!$B$8^2)*$B$2+Inputs!$B$8*SQRT($B$2)*MC_Shocks!AM481)</f>
        <v>569.099744944821</v>
      </c>
      <c r="AP484" s="0" t="n">
        <f aca="false">AO484*EXP((Inputs!$B$6-Inputs!$B$7-0.5*Inputs!$B$8^2)*$B$2+Inputs!$B$8*SQRT($B$2)*MC_Shocks!AN481)</f>
        <v>561.19517229506</v>
      </c>
      <c r="AQ484" s="0" t="n">
        <f aca="false">AP484*EXP((Inputs!$B$6-Inputs!$B$7-0.5*Inputs!$B$8^2)*$B$2+Inputs!$B$8*SQRT($B$2)*MC_Shocks!AO481)</f>
        <v>561.106615523152</v>
      </c>
      <c r="AR484" s="0" t="n">
        <f aca="false">AQ484*EXP((Inputs!$B$6-Inputs!$B$7-0.5*Inputs!$B$8^2)*$B$2+Inputs!$B$8*SQRT($B$2)*MC_Shocks!AP481)</f>
        <v>569.390658958565</v>
      </c>
      <c r="AS484" s="0" t="n">
        <f aca="false">AR484*EXP((Inputs!$B$6-Inputs!$B$7-0.5*Inputs!$B$8^2)*$B$2+Inputs!$B$8*SQRT($B$2)*MC_Shocks!AQ481)</f>
        <v>570.254472981352</v>
      </c>
      <c r="AT484" s="0" t="n">
        <f aca="false">AS484*EXP((Inputs!$B$6-Inputs!$B$7-0.5*Inputs!$B$8^2)*$B$2+Inputs!$B$8*SQRT($B$2)*MC_Shocks!AR481)</f>
        <v>565.983761469198</v>
      </c>
      <c r="AU484" s="0" t="n">
        <f aca="false">AT484*EXP((Inputs!$B$6-Inputs!$B$7-0.5*Inputs!$B$8^2)*$B$2+Inputs!$B$8*SQRT($B$2)*MC_Shocks!AS481)</f>
        <v>567.678752907017</v>
      </c>
      <c r="AV484" s="0" t="n">
        <f aca="false">AU484*EXP((Inputs!$B$6-Inputs!$B$7-0.5*Inputs!$B$8^2)*$B$2+Inputs!$B$8*SQRT($B$2)*MC_Shocks!AT481)</f>
        <v>574.413414384034</v>
      </c>
      <c r="AW484" s="0" t="n">
        <f aca="false">AV484*EXP((Inputs!$B$6-Inputs!$B$7-0.5*Inputs!$B$8^2)*$B$2+Inputs!$B$8*SQRT($B$2)*MC_Shocks!AU481)</f>
        <v>575.217819894095</v>
      </c>
      <c r="AX484" s="0" t="n">
        <f aca="false">AW484*EXP((Inputs!$B$6-Inputs!$B$7-0.5*Inputs!$B$8^2)*$B$2+Inputs!$B$8*SQRT($B$2)*MC_Shocks!AV481)</f>
        <v>579.197212845196</v>
      </c>
      <c r="AY484" s="0" t="n">
        <f aca="false">AX484*EXP((Inputs!$B$6-Inputs!$B$7-0.5*Inputs!$B$8^2)*$B$2+Inputs!$B$8*SQRT($B$2)*MC_Shocks!AW481)</f>
        <v>576.99627590242</v>
      </c>
      <c r="AZ484" s="0" t="n">
        <f aca="false">AY484*EXP((Inputs!$B$6-Inputs!$B$7-0.5*Inputs!$B$8^2)*$B$2+Inputs!$B$8*SQRT($B$2)*MC_Shocks!AX481)</f>
        <v>573.521135486412</v>
      </c>
      <c r="BA484" s="0" t="n">
        <f aca="false">AZ484*EXP((Inputs!$B$6-Inputs!$B$7-0.5*Inputs!$B$8^2)*$B$2+Inputs!$B$8*SQRT($B$2)*MC_Shocks!AY481)</f>
        <v>578.401618480535</v>
      </c>
      <c r="BB484" s="0" t="n">
        <f aca="false">BA484*EXP((Inputs!$B$6-Inputs!$B$7-0.5*Inputs!$B$8^2)*$B$2+Inputs!$B$8*SQRT($B$2)*MC_Shocks!AZ481)</f>
        <v>581.704107905499</v>
      </c>
      <c r="BC484" s="0" t="n">
        <f aca="false">BB484*EXP((Inputs!$B$6-Inputs!$B$7-0.5*Inputs!$B$8^2)*$B$2+Inputs!$B$8*SQRT($B$2)*MC_Shocks!BA481)</f>
        <v>578.277481545267</v>
      </c>
      <c r="BD484" s="0" t="n">
        <f aca="false">BC484*EXP((Inputs!$B$6-Inputs!$B$7-0.5*Inputs!$B$8^2)*$B$2+Inputs!$B$8*SQRT($B$2)*MC_Shocks!BB481)</f>
        <v>582.285764321181</v>
      </c>
      <c r="BE484" s="0" t="n">
        <f aca="false">BD484*EXP((Inputs!$B$6-Inputs!$B$7-0.5*Inputs!$B$8^2)*$B$2+Inputs!$B$8*SQRT($B$2)*MC_Shocks!BC481)</f>
        <v>587.361443410087</v>
      </c>
      <c r="BF484" s="0" t="n">
        <f aca="false">BE484*EXP((Inputs!$B$6-Inputs!$B$7-0.5*Inputs!$B$8^2)*$B$2+Inputs!$B$8*SQRT($B$2)*MC_Shocks!BD481)</f>
        <v>592.935257822517</v>
      </c>
      <c r="BG484" s="0" t="n">
        <f aca="false">BF484*EXP((Inputs!$B$6-Inputs!$B$7-0.5*Inputs!$B$8^2)*$B$2+Inputs!$B$8*SQRT($B$2)*MC_Shocks!BE481)</f>
        <v>591.337449386236</v>
      </c>
      <c r="BH484" s="0" t="n">
        <f aca="false">BG484*EXP((Inputs!$B$6-Inputs!$B$7-0.5*Inputs!$B$8^2)*$B$2+Inputs!$B$8*SQRT($B$2)*MC_Shocks!BF481)</f>
        <v>589.944595405373</v>
      </c>
      <c r="BI484" s="0" t="n">
        <f aca="false">BH484*EXP((Inputs!$B$6-Inputs!$B$7-0.5*Inputs!$B$8^2)*$B$2+Inputs!$B$8*SQRT($B$2)*MC_Shocks!BG481)</f>
        <v>593.210591275981</v>
      </c>
      <c r="BJ484" s="0" t="n">
        <f aca="false">BI484*EXP((Inputs!$B$6-Inputs!$B$7-0.5*Inputs!$B$8^2)*$B$2+Inputs!$B$8*SQRT($B$2)*MC_Shocks!BH481)</f>
        <v>593.242616891097</v>
      </c>
      <c r="BK484" s="0" t="n">
        <f aca="false">BJ484*EXP((Inputs!$B$6-Inputs!$B$7-0.5*Inputs!$B$8^2)*$B$2+Inputs!$B$8*SQRT($B$2)*MC_Shocks!BI481)</f>
        <v>586.154317966191</v>
      </c>
      <c r="BL484" s="0" t="n">
        <f aca="false">BK484*EXP((Inputs!$B$6-Inputs!$B$7-0.5*Inputs!$B$8^2)*$B$2+Inputs!$B$8*SQRT($B$2)*MC_Shocks!BJ481)</f>
        <v>590.75690532587</v>
      </c>
      <c r="BM484" s="0" t="n">
        <f aca="false">BL484*EXP((Inputs!$B$6-Inputs!$B$7-0.5*Inputs!$B$8^2)*$B$2+Inputs!$B$8*SQRT($B$2)*MC_Shocks!BK481)</f>
        <v>600.031426149248</v>
      </c>
      <c r="BN484" s="0" t="n">
        <f aca="false">AVERAGE(C484:BM484)</f>
        <v>574.947198315854</v>
      </c>
      <c r="BO484" s="0" t="n">
        <f aca="false">MAX(B484:BM484)</f>
        <v>600.031426149248</v>
      </c>
      <c r="BP484" s="0" t="n">
        <f aca="false">MAX(BM484-Inputs!$B$4,0)</f>
        <v>25.0314261492478</v>
      </c>
      <c r="BQ484" s="0" t="n">
        <f aca="false">MAX(Inputs!$B$4-BM484,0)</f>
        <v>0</v>
      </c>
      <c r="BR484" s="0" t="n">
        <f aca="false">MAX(BN484-Inputs!$B$4,0)</f>
        <v>0</v>
      </c>
      <c r="BS484" s="0" t="n">
        <f aca="false">IF(BO484&gt;=Inputs!$B$9,0,MAX(BM484-Inputs!$B$4,0))</f>
        <v>25.0314261492478</v>
      </c>
    </row>
    <row r="485" customFormat="false" ht="15" hidden="false" customHeight="false" outlineLevel="0" collapsed="false">
      <c r="A485" s="0" t="n">
        <v>481</v>
      </c>
      <c r="B485" s="0" t="n">
        <f aca="false">Inputs!$B$3</f>
        <v>574.788024902344</v>
      </c>
      <c r="C485" s="0" t="n">
        <f aca="false">B485*EXP((Inputs!$B$6-Inputs!$B$7-0.5*Inputs!$B$8^2)*$B$2+Inputs!$B$8*SQRT($B$2)*MC_Shocks!A482)</f>
        <v>572.770751154939</v>
      </c>
      <c r="D485" s="0" t="n">
        <f aca="false">C485*EXP((Inputs!$B$6-Inputs!$B$7-0.5*Inputs!$B$8^2)*$B$2+Inputs!$B$8*SQRT($B$2)*MC_Shocks!B482)</f>
        <v>573.326686212154</v>
      </c>
      <c r="E485" s="0" t="n">
        <f aca="false">D485*EXP((Inputs!$B$6-Inputs!$B$7-0.5*Inputs!$B$8^2)*$B$2+Inputs!$B$8*SQRT($B$2)*MC_Shocks!C482)</f>
        <v>576.61950732894</v>
      </c>
      <c r="F485" s="0" t="n">
        <f aca="false">E485*EXP((Inputs!$B$6-Inputs!$B$7-0.5*Inputs!$B$8^2)*$B$2+Inputs!$B$8*SQRT($B$2)*MC_Shocks!D482)</f>
        <v>573.698511428177</v>
      </c>
      <c r="G485" s="0" t="n">
        <f aca="false">F485*EXP((Inputs!$B$6-Inputs!$B$7-0.5*Inputs!$B$8^2)*$B$2+Inputs!$B$8*SQRT($B$2)*MC_Shocks!E482)</f>
        <v>569.945535384693</v>
      </c>
      <c r="H485" s="0" t="n">
        <f aca="false">G485*EXP((Inputs!$B$6-Inputs!$B$7-0.5*Inputs!$B$8^2)*$B$2+Inputs!$B$8*SQRT($B$2)*MC_Shocks!F482)</f>
        <v>580.072627419138</v>
      </c>
      <c r="I485" s="0" t="n">
        <f aca="false">H485*EXP((Inputs!$B$6-Inputs!$B$7-0.5*Inputs!$B$8^2)*$B$2+Inputs!$B$8*SQRT($B$2)*MC_Shocks!G482)</f>
        <v>583.138473407207</v>
      </c>
      <c r="J485" s="0" t="n">
        <f aca="false">I485*EXP((Inputs!$B$6-Inputs!$B$7-0.5*Inputs!$B$8^2)*$B$2+Inputs!$B$8*SQRT($B$2)*MC_Shocks!H482)</f>
        <v>572.569564870292</v>
      </c>
      <c r="K485" s="0" t="n">
        <f aca="false">J485*EXP((Inputs!$B$6-Inputs!$B$7-0.5*Inputs!$B$8^2)*$B$2+Inputs!$B$8*SQRT($B$2)*MC_Shocks!I482)</f>
        <v>569.979524366707</v>
      </c>
      <c r="L485" s="0" t="n">
        <f aca="false">K485*EXP((Inputs!$B$6-Inputs!$B$7-0.5*Inputs!$B$8^2)*$B$2+Inputs!$B$8*SQRT($B$2)*MC_Shocks!J482)</f>
        <v>566.984100537099</v>
      </c>
      <c r="M485" s="0" t="n">
        <f aca="false">L485*EXP((Inputs!$B$6-Inputs!$B$7-0.5*Inputs!$B$8^2)*$B$2+Inputs!$B$8*SQRT($B$2)*MC_Shocks!K482)</f>
        <v>561.786039697534</v>
      </c>
      <c r="N485" s="0" t="n">
        <f aca="false">M485*EXP((Inputs!$B$6-Inputs!$B$7-0.5*Inputs!$B$8^2)*$B$2+Inputs!$B$8*SQRT($B$2)*MC_Shocks!L482)</f>
        <v>561.762962782752</v>
      </c>
      <c r="O485" s="0" t="n">
        <f aca="false">N485*EXP((Inputs!$B$6-Inputs!$B$7-0.5*Inputs!$B$8^2)*$B$2+Inputs!$B$8*SQRT($B$2)*MC_Shocks!M482)</f>
        <v>558.276438873385</v>
      </c>
      <c r="P485" s="0" t="n">
        <f aca="false">O485*EXP((Inputs!$B$6-Inputs!$B$7-0.5*Inputs!$B$8^2)*$B$2+Inputs!$B$8*SQRT($B$2)*MC_Shocks!N482)</f>
        <v>555.157701046147</v>
      </c>
      <c r="Q485" s="0" t="n">
        <f aca="false">P485*EXP((Inputs!$B$6-Inputs!$B$7-0.5*Inputs!$B$8^2)*$B$2+Inputs!$B$8*SQRT($B$2)*MC_Shocks!O482)</f>
        <v>552.840952672847</v>
      </c>
      <c r="R485" s="0" t="n">
        <f aca="false">Q485*EXP((Inputs!$B$6-Inputs!$B$7-0.5*Inputs!$B$8^2)*$B$2+Inputs!$B$8*SQRT($B$2)*MC_Shocks!P482)</f>
        <v>554.307278925286</v>
      </c>
      <c r="S485" s="0" t="n">
        <f aca="false">R485*EXP((Inputs!$B$6-Inputs!$B$7-0.5*Inputs!$B$8^2)*$B$2+Inputs!$B$8*SQRT($B$2)*MC_Shocks!Q482)</f>
        <v>553.603418367431</v>
      </c>
      <c r="T485" s="0" t="n">
        <f aca="false">S485*EXP((Inputs!$B$6-Inputs!$B$7-0.5*Inputs!$B$8^2)*$B$2+Inputs!$B$8*SQRT($B$2)*MC_Shocks!R482)</f>
        <v>556.24584073895</v>
      </c>
      <c r="U485" s="0" t="n">
        <f aca="false">T485*EXP((Inputs!$B$6-Inputs!$B$7-0.5*Inputs!$B$8^2)*$B$2+Inputs!$B$8*SQRT($B$2)*MC_Shocks!S482)</f>
        <v>556.24176477221</v>
      </c>
      <c r="V485" s="0" t="n">
        <f aca="false">U485*EXP((Inputs!$B$6-Inputs!$B$7-0.5*Inputs!$B$8^2)*$B$2+Inputs!$B$8*SQRT($B$2)*MC_Shocks!T482)</f>
        <v>561.474831134566</v>
      </c>
      <c r="W485" s="0" t="n">
        <f aca="false">V485*EXP((Inputs!$B$6-Inputs!$B$7-0.5*Inputs!$B$8^2)*$B$2+Inputs!$B$8*SQRT($B$2)*MC_Shocks!U482)</f>
        <v>565.060760360667</v>
      </c>
      <c r="X485" s="0" t="n">
        <f aca="false">W485*EXP((Inputs!$B$6-Inputs!$B$7-0.5*Inputs!$B$8^2)*$B$2+Inputs!$B$8*SQRT($B$2)*MC_Shocks!V482)</f>
        <v>566.381094775662</v>
      </c>
      <c r="Y485" s="0" t="n">
        <f aca="false">X485*EXP((Inputs!$B$6-Inputs!$B$7-0.5*Inputs!$B$8^2)*$B$2+Inputs!$B$8*SQRT($B$2)*MC_Shocks!W482)</f>
        <v>570.690978727</v>
      </c>
      <c r="Z485" s="0" t="n">
        <f aca="false">Y485*EXP((Inputs!$B$6-Inputs!$B$7-0.5*Inputs!$B$8^2)*$B$2+Inputs!$B$8*SQRT($B$2)*MC_Shocks!X482)</f>
        <v>573.035964522556</v>
      </c>
      <c r="AA485" s="0" t="n">
        <f aca="false">Z485*EXP((Inputs!$B$6-Inputs!$B$7-0.5*Inputs!$B$8^2)*$B$2+Inputs!$B$8*SQRT($B$2)*MC_Shocks!Y482)</f>
        <v>573.835761822765</v>
      </c>
      <c r="AB485" s="0" t="n">
        <f aca="false">AA485*EXP((Inputs!$B$6-Inputs!$B$7-0.5*Inputs!$B$8^2)*$B$2+Inputs!$B$8*SQRT($B$2)*MC_Shocks!Z482)</f>
        <v>572.061453832871</v>
      </c>
      <c r="AC485" s="0" t="n">
        <f aca="false">AB485*EXP((Inputs!$B$6-Inputs!$B$7-0.5*Inputs!$B$8^2)*$B$2+Inputs!$B$8*SQRT($B$2)*MC_Shocks!AA482)</f>
        <v>567.823328496829</v>
      </c>
      <c r="AD485" s="0" t="n">
        <f aca="false">AC485*EXP((Inputs!$B$6-Inputs!$B$7-0.5*Inputs!$B$8^2)*$B$2+Inputs!$B$8*SQRT($B$2)*MC_Shocks!AB482)</f>
        <v>569.970063911847</v>
      </c>
      <c r="AE485" s="0" t="n">
        <f aca="false">AD485*EXP((Inputs!$B$6-Inputs!$B$7-0.5*Inputs!$B$8^2)*$B$2+Inputs!$B$8*SQRT($B$2)*MC_Shocks!AC482)</f>
        <v>564.018377325667</v>
      </c>
      <c r="AF485" s="0" t="n">
        <f aca="false">AE485*EXP((Inputs!$B$6-Inputs!$B$7-0.5*Inputs!$B$8^2)*$B$2+Inputs!$B$8*SQRT($B$2)*MC_Shocks!AD482)</f>
        <v>559.887123106449</v>
      </c>
      <c r="AG485" s="0" t="n">
        <f aca="false">AF485*EXP((Inputs!$B$6-Inputs!$B$7-0.5*Inputs!$B$8^2)*$B$2+Inputs!$B$8*SQRT($B$2)*MC_Shocks!AE482)</f>
        <v>557.705234123533</v>
      </c>
      <c r="AH485" s="0" t="n">
        <f aca="false">AG485*EXP((Inputs!$B$6-Inputs!$B$7-0.5*Inputs!$B$8^2)*$B$2+Inputs!$B$8*SQRT($B$2)*MC_Shocks!AF482)</f>
        <v>557.078410948521</v>
      </c>
      <c r="AI485" s="0" t="n">
        <f aca="false">AH485*EXP((Inputs!$B$6-Inputs!$B$7-0.5*Inputs!$B$8^2)*$B$2+Inputs!$B$8*SQRT($B$2)*MC_Shocks!AG482)</f>
        <v>555.722327340075</v>
      </c>
      <c r="AJ485" s="0" t="n">
        <f aca="false">AI485*EXP((Inputs!$B$6-Inputs!$B$7-0.5*Inputs!$B$8^2)*$B$2+Inputs!$B$8*SQRT($B$2)*MC_Shocks!AH482)</f>
        <v>550.565678202503</v>
      </c>
      <c r="AK485" s="0" t="n">
        <f aca="false">AJ485*EXP((Inputs!$B$6-Inputs!$B$7-0.5*Inputs!$B$8^2)*$B$2+Inputs!$B$8*SQRT($B$2)*MC_Shocks!AI482)</f>
        <v>545.298839376699</v>
      </c>
      <c r="AL485" s="0" t="n">
        <f aca="false">AK485*EXP((Inputs!$B$6-Inputs!$B$7-0.5*Inputs!$B$8^2)*$B$2+Inputs!$B$8*SQRT($B$2)*MC_Shocks!AJ482)</f>
        <v>539.605448148304</v>
      </c>
      <c r="AM485" s="0" t="n">
        <f aca="false">AL485*EXP((Inputs!$B$6-Inputs!$B$7-0.5*Inputs!$B$8^2)*$B$2+Inputs!$B$8*SQRT($B$2)*MC_Shocks!AK482)</f>
        <v>539.479456122204</v>
      </c>
      <c r="AN485" s="0" t="n">
        <f aca="false">AM485*EXP((Inputs!$B$6-Inputs!$B$7-0.5*Inputs!$B$8^2)*$B$2+Inputs!$B$8*SQRT($B$2)*MC_Shocks!AL482)</f>
        <v>537.16026730883</v>
      </c>
      <c r="AO485" s="0" t="n">
        <f aca="false">AN485*EXP((Inputs!$B$6-Inputs!$B$7-0.5*Inputs!$B$8^2)*$B$2+Inputs!$B$8*SQRT($B$2)*MC_Shocks!AM482)</f>
        <v>531.515587670985</v>
      </c>
      <c r="AP485" s="0" t="n">
        <f aca="false">AO485*EXP((Inputs!$B$6-Inputs!$B$7-0.5*Inputs!$B$8^2)*$B$2+Inputs!$B$8*SQRT($B$2)*MC_Shocks!AN482)</f>
        <v>534.202386307287</v>
      </c>
      <c r="AQ485" s="0" t="n">
        <f aca="false">AP485*EXP((Inputs!$B$6-Inputs!$B$7-0.5*Inputs!$B$8^2)*$B$2+Inputs!$B$8*SQRT($B$2)*MC_Shocks!AO482)</f>
        <v>535.604001004853</v>
      </c>
      <c r="AR485" s="0" t="n">
        <f aca="false">AQ485*EXP((Inputs!$B$6-Inputs!$B$7-0.5*Inputs!$B$8^2)*$B$2+Inputs!$B$8*SQRT($B$2)*MC_Shocks!AP482)</f>
        <v>535.58638500788</v>
      </c>
      <c r="AS485" s="0" t="n">
        <f aca="false">AR485*EXP((Inputs!$B$6-Inputs!$B$7-0.5*Inputs!$B$8^2)*$B$2+Inputs!$B$8*SQRT($B$2)*MC_Shocks!AQ482)</f>
        <v>531.827952482397</v>
      </c>
      <c r="AT485" s="0" t="n">
        <f aca="false">AS485*EXP((Inputs!$B$6-Inputs!$B$7-0.5*Inputs!$B$8^2)*$B$2+Inputs!$B$8*SQRT($B$2)*MC_Shocks!AR482)</f>
        <v>528.030655775212</v>
      </c>
      <c r="AU485" s="0" t="n">
        <f aca="false">AT485*EXP((Inputs!$B$6-Inputs!$B$7-0.5*Inputs!$B$8^2)*$B$2+Inputs!$B$8*SQRT($B$2)*MC_Shocks!AS482)</f>
        <v>529.048497792628</v>
      </c>
      <c r="AV485" s="0" t="n">
        <f aca="false">AU485*EXP((Inputs!$B$6-Inputs!$B$7-0.5*Inputs!$B$8^2)*$B$2+Inputs!$B$8*SQRT($B$2)*MC_Shocks!AT482)</f>
        <v>535.468558327425</v>
      </c>
      <c r="AW485" s="0" t="n">
        <f aca="false">AV485*EXP((Inputs!$B$6-Inputs!$B$7-0.5*Inputs!$B$8^2)*$B$2+Inputs!$B$8*SQRT($B$2)*MC_Shocks!AU482)</f>
        <v>534.474239421855</v>
      </c>
      <c r="AX485" s="0" t="n">
        <f aca="false">AW485*EXP((Inputs!$B$6-Inputs!$B$7-0.5*Inputs!$B$8^2)*$B$2+Inputs!$B$8*SQRT($B$2)*MC_Shocks!AV482)</f>
        <v>538.432869848782</v>
      </c>
      <c r="AY485" s="0" t="n">
        <f aca="false">AX485*EXP((Inputs!$B$6-Inputs!$B$7-0.5*Inputs!$B$8^2)*$B$2+Inputs!$B$8*SQRT($B$2)*MC_Shocks!AW482)</f>
        <v>544.886088527219</v>
      </c>
      <c r="AZ485" s="0" t="n">
        <f aca="false">AY485*EXP((Inputs!$B$6-Inputs!$B$7-0.5*Inputs!$B$8^2)*$B$2+Inputs!$B$8*SQRT($B$2)*MC_Shocks!AX482)</f>
        <v>550.428646761251</v>
      </c>
      <c r="BA485" s="0" t="n">
        <f aca="false">AZ485*EXP((Inputs!$B$6-Inputs!$B$7-0.5*Inputs!$B$8^2)*$B$2+Inputs!$B$8*SQRT($B$2)*MC_Shocks!AY482)</f>
        <v>549.057126882508</v>
      </c>
      <c r="BB485" s="0" t="n">
        <f aca="false">BA485*EXP((Inputs!$B$6-Inputs!$B$7-0.5*Inputs!$B$8^2)*$B$2+Inputs!$B$8*SQRT($B$2)*MC_Shocks!AZ482)</f>
        <v>543.212052406364</v>
      </c>
      <c r="BC485" s="0" t="n">
        <f aca="false">BB485*EXP((Inputs!$B$6-Inputs!$B$7-0.5*Inputs!$B$8^2)*$B$2+Inputs!$B$8*SQRT($B$2)*MC_Shocks!BA482)</f>
        <v>543.095697460203</v>
      </c>
      <c r="BD485" s="0" t="n">
        <f aca="false">BC485*EXP((Inputs!$B$6-Inputs!$B$7-0.5*Inputs!$B$8^2)*$B$2+Inputs!$B$8*SQRT($B$2)*MC_Shocks!BB482)</f>
        <v>542.236902839156</v>
      </c>
      <c r="BE485" s="0" t="n">
        <f aca="false">BD485*EXP((Inputs!$B$6-Inputs!$B$7-0.5*Inputs!$B$8^2)*$B$2+Inputs!$B$8*SQRT($B$2)*MC_Shocks!BC482)</f>
        <v>537.223099948766</v>
      </c>
      <c r="BF485" s="0" t="n">
        <f aca="false">BE485*EXP((Inputs!$B$6-Inputs!$B$7-0.5*Inputs!$B$8^2)*$B$2+Inputs!$B$8*SQRT($B$2)*MC_Shocks!BD482)</f>
        <v>543.89700104778</v>
      </c>
      <c r="BG485" s="0" t="n">
        <f aca="false">BF485*EXP((Inputs!$B$6-Inputs!$B$7-0.5*Inputs!$B$8^2)*$B$2+Inputs!$B$8*SQRT($B$2)*MC_Shocks!BE482)</f>
        <v>541.708308883947</v>
      </c>
      <c r="BH485" s="0" t="n">
        <f aca="false">BG485*EXP((Inputs!$B$6-Inputs!$B$7-0.5*Inputs!$B$8^2)*$B$2+Inputs!$B$8*SQRT($B$2)*MC_Shocks!BF482)</f>
        <v>541.809221759362</v>
      </c>
      <c r="BI485" s="0" t="n">
        <f aca="false">BH485*EXP((Inputs!$B$6-Inputs!$B$7-0.5*Inputs!$B$8^2)*$B$2+Inputs!$B$8*SQRT($B$2)*MC_Shocks!BG482)</f>
        <v>539.432556674043</v>
      </c>
      <c r="BJ485" s="0" t="n">
        <f aca="false">BI485*EXP((Inputs!$B$6-Inputs!$B$7-0.5*Inputs!$B$8^2)*$B$2+Inputs!$B$8*SQRT($B$2)*MC_Shocks!BH482)</f>
        <v>541.556582309087</v>
      </c>
      <c r="BK485" s="0" t="n">
        <f aca="false">BJ485*EXP((Inputs!$B$6-Inputs!$B$7-0.5*Inputs!$B$8^2)*$B$2+Inputs!$B$8*SQRT($B$2)*MC_Shocks!BI482)</f>
        <v>545.133405316536</v>
      </c>
      <c r="BL485" s="0" t="n">
        <f aca="false">BK485*EXP((Inputs!$B$6-Inputs!$B$7-0.5*Inputs!$B$8^2)*$B$2+Inputs!$B$8*SQRT($B$2)*MC_Shocks!BJ482)</f>
        <v>544.577476315015</v>
      </c>
      <c r="BM485" s="0" t="n">
        <f aca="false">BL485*EXP((Inputs!$B$6-Inputs!$B$7-0.5*Inputs!$B$8^2)*$B$2+Inputs!$B$8*SQRT($B$2)*MC_Shocks!BK482)</f>
        <v>537.549892239367</v>
      </c>
      <c r="BN485" s="0" t="n">
        <f aca="false">AVERAGE(C485:BM485)</f>
        <v>553.272670993386</v>
      </c>
      <c r="BO485" s="0" t="n">
        <f aca="false">MAX(B485:BM485)</f>
        <v>583.138473407207</v>
      </c>
      <c r="BP485" s="0" t="n">
        <f aca="false">MAX(BM485-Inputs!$B$4,0)</f>
        <v>0</v>
      </c>
      <c r="BQ485" s="0" t="n">
        <f aca="false">MAX(Inputs!$B$4-BM485,0)</f>
        <v>37.4501077606326</v>
      </c>
      <c r="BR485" s="0" t="n">
        <f aca="false">MAX(BN485-Inputs!$B$4,0)</f>
        <v>0</v>
      </c>
      <c r="BS485" s="0" t="n">
        <f aca="false">IF(BO485&gt;=Inputs!$B$9,0,MAX(BM485-Inputs!$B$4,0))</f>
        <v>0</v>
      </c>
    </row>
    <row r="486" customFormat="false" ht="15" hidden="false" customHeight="false" outlineLevel="0" collapsed="false">
      <c r="A486" s="0" t="n">
        <v>482</v>
      </c>
      <c r="B486" s="0" t="n">
        <f aca="false">Inputs!$B$3</f>
        <v>574.788024902344</v>
      </c>
      <c r="C486" s="0" t="n">
        <f aca="false">B486*EXP((Inputs!$B$6-Inputs!$B$7-0.5*Inputs!$B$8^2)*$B$2+Inputs!$B$8*SQRT($B$2)*MC_Shocks!A483)</f>
        <v>570.929698398268</v>
      </c>
      <c r="D486" s="0" t="n">
        <f aca="false">C486*EXP((Inputs!$B$6-Inputs!$B$7-0.5*Inputs!$B$8^2)*$B$2+Inputs!$B$8*SQRT($B$2)*MC_Shocks!B483)</f>
        <v>573.287832794392</v>
      </c>
      <c r="E486" s="0" t="n">
        <f aca="false">D486*EXP((Inputs!$B$6-Inputs!$B$7-0.5*Inputs!$B$8^2)*$B$2+Inputs!$B$8*SQRT($B$2)*MC_Shocks!C483)</f>
        <v>579.47361037897</v>
      </c>
      <c r="F486" s="0" t="n">
        <f aca="false">E486*EXP((Inputs!$B$6-Inputs!$B$7-0.5*Inputs!$B$8^2)*$B$2+Inputs!$B$8*SQRT($B$2)*MC_Shocks!D483)</f>
        <v>587.313192348128</v>
      </c>
      <c r="G486" s="0" t="n">
        <f aca="false">F486*EXP((Inputs!$B$6-Inputs!$B$7-0.5*Inputs!$B$8^2)*$B$2+Inputs!$B$8*SQRT($B$2)*MC_Shocks!E483)</f>
        <v>581.268036583191</v>
      </c>
      <c r="H486" s="0" t="n">
        <f aca="false">G486*EXP((Inputs!$B$6-Inputs!$B$7-0.5*Inputs!$B$8^2)*$B$2+Inputs!$B$8*SQRT($B$2)*MC_Shocks!F483)</f>
        <v>585.744065184265</v>
      </c>
      <c r="I486" s="0" t="n">
        <f aca="false">H486*EXP((Inputs!$B$6-Inputs!$B$7-0.5*Inputs!$B$8^2)*$B$2+Inputs!$B$8*SQRT($B$2)*MC_Shocks!G483)</f>
        <v>587.313975400616</v>
      </c>
      <c r="J486" s="0" t="n">
        <f aca="false">I486*EXP((Inputs!$B$6-Inputs!$B$7-0.5*Inputs!$B$8^2)*$B$2+Inputs!$B$8*SQRT($B$2)*MC_Shocks!H483)</f>
        <v>581.245241189415</v>
      </c>
      <c r="K486" s="0" t="n">
        <f aca="false">J486*EXP((Inputs!$B$6-Inputs!$B$7-0.5*Inputs!$B$8^2)*$B$2+Inputs!$B$8*SQRT($B$2)*MC_Shocks!I483)</f>
        <v>588.790312695617</v>
      </c>
      <c r="L486" s="0" t="n">
        <f aca="false">K486*EXP((Inputs!$B$6-Inputs!$B$7-0.5*Inputs!$B$8^2)*$B$2+Inputs!$B$8*SQRT($B$2)*MC_Shocks!J483)</f>
        <v>581.916150615729</v>
      </c>
      <c r="M486" s="0" t="n">
        <f aca="false">L486*EXP((Inputs!$B$6-Inputs!$B$7-0.5*Inputs!$B$8^2)*$B$2+Inputs!$B$8*SQRT($B$2)*MC_Shocks!K483)</f>
        <v>583.143218382763</v>
      </c>
      <c r="N486" s="0" t="n">
        <f aca="false">M486*EXP((Inputs!$B$6-Inputs!$B$7-0.5*Inputs!$B$8^2)*$B$2+Inputs!$B$8*SQRT($B$2)*MC_Shocks!L483)</f>
        <v>588.536418344645</v>
      </c>
      <c r="O486" s="0" t="n">
        <f aca="false">N486*EXP((Inputs!$B$6-Inputs!$B$7-0.5*Inputs!$B$8^2)*$B$2+Inputs!$B$8*SQRT($B$2)*MC_Shocks!M483)</f>
        <v>589.748020098024</v>
      </c>
      <c r="P486" s="0" t="n">
        <f aca="false">O486*EXP((Inputs!$B$6-Inputs!$B$7-0.5*Inputs!$B$8^2)*$B$2+Inputs!$B$8*SQRT($B$2)*MC_Shocks!N483)</f>
        <v>593.194311605555</v>
      </c>
      <c r="Q486" s="0" t="n">
        <f aca="false">P486*EXP((Inputs!$B$6-Inputs!$B$7-0.5*Inputs!$B$8^2)*$B$2+Inputs!$B$8*SQRT($B$2)*MC_Shocks!O483)</f>
        <v>591.179292222146</v>
      </c>
      <c r="R486" s="0" t="n">
        <f aca="false">Q486*EXP((Inputs!$B$6-Inputs!$B$7-0.5*Inputs!$B$8^2)*$B$2+Inputs!$B$8*SQRT($B$2)*MC_Shocks!P483)</f>
        <v>594.282787529136</v>
      </c>
      <c r="S486" s="0" t="n">
        <f aca="false">R486*EXP((Inputs!$B$6-Inputs!$B$7-0.5*Inputs!$B$8^2)*$B$2+Inputs!$B$8*SQRT($B$2)*MC_Shocks!Q483)</f>
        <v>603.420674899911</v>
      </c>
      <c r="T486" s="0" t="n">
        <f aca="false">S486*EXP((Inputs!$B$6-Inputs!$B$7-0.5*Inputs!$B$8^2)*$B$2+Inputs!$B$8*SQRT($B$2)*MC_Shocks!R483)</f>
        <v>604.534434378002</v>
      </c>
      <c r="U486" s="0" t="n">
        <f aca="false">T486*EXP((Inputs!$B$6-Inputs!$B$7-0.5*Inputs!$B$8^2)*$B$2+Inputs!$B$8*SQRT($B$2)*MC_Shocks!S483)</f>
        <v>611.132857665223</v>
      </c>
      <c r="V486" s="0" t="n">
        <f aca="false">U486*EXP((Inputs!$B$6-Inputs!$B$7-0.5*Inputs!$B$8^2)*$B$2+Inputs!$B$8*SQRT($B$2)*MC_Shocks!T483)</f>
        <v>610.200654310186</v>
      </c>
      <c r="W486" s="0" t="n">
        <f aca="false">V486*EXP((Inputs!$B$6-Inputs!$B$7-0.5*Inputs!$B$8^2)*$B$2+Inputs!$B$8*SQRT($B$2)*MC_Shocks!U483)</f>
        <v>616.032443946743</v>
      </c>
      <c r="X486" s="0" t="n">
        <f aca="false">W486*EXP((Inputs!$B$6-Inputs!$B$7-0.5*Inputs!$B$8^2)*$B$2+Inputs!$B$8*SQRT($B$2)*MC_Shocks!V483)</f>
        <v>618.48030312992</v>
      </c>
      <c r="Y486" s="0" t="n">
        <f aca="false">X486*EXP((Inputs!$B$6-Inputs!$B$7-0.5*Inputs!$B$8^2)*$B$2+Inputs!$B$8*SQRT($B$2)*MC_Shocks!W483)</f>
        <v>617.643364584311</v>
      </c>
      <c r="Z486" s="0" t="n">
        <f aca="false">Y486*EXP((Inputs!$B$6-Inputs!$B$7-0.5*Inputs!$B$8^2)*$B$2+Inputs!$B$8*SQRT($B$2)*MC_Shocks!X483)</f>
        <v>618.74359691794</v>
      </c>
      <c r="AA486" s="0" t="n">
        <f aca="false">Z486*EXP((Inputs!$B$6-Inputs!$B$7-0.5*Inputs!$B$8^2)*$B$2+Inputs!$B$8*SQRT($B$2)*MC_Shocks!Y483)</f>
        <v>617.573839484768</v>
      </c>
      <c r="AB486" s="0" t="n">
        <f aca="false">AA486*EXP((Inputs!$B$6-Inputs!$B$7-0.5*Inputs!$B$8^2)*$B$2+Inputs!$B$8*SQRT($B$2)*MC_Shocks!Z483)</f>
        <v>614.307904538076</v>
      </c>
      <c r="AC486" s="0" t="n">
        <f aca="false">AB486*EXP((Inputs!$B$6-Inputs!$B$7-0.5*Inputs!$B$8^2)*$B$2+Inputs!$B$8*SQRT($B$2)*MC_Shocks!AA483)</f>
        <v>620.035321275076</v>
      </c>
      <c r="AD486" s="0" t="n">
        <f aca="false">AC486*EXP((Inputs!$B$6-Inputs!$B$7-0.5*Inputs!$B$8^2)*$B$2+Inputs!$B$8*SQRT($B$2)*MC_Shocks!AB483)</f>
        <v>620.410674573518</v>
      </c>
      <c r="AE486" s="0" t="n">
        <f aca="false">AD486*EXP((Inputs!$B$6-Inputs!$B$7-0.5*Inputs!$B$8^2)*$B$2+Inputs!$B$8*SQRT($B$2)*MC_Shocks!AC483)</f>
        <v>637.075892218125</v>
      </c>
      <c r="AF486" s="0" t="n">
        <f aca="false">AE486*EXP((Inputs!$B$6-Inputs!$B$7-0.5*Inputs!$B$8^2)*$B$2+Inputs!$B$8*SQRT($B$2)*MC_Shocks!AD483)</f>
        <v>635.887099339064</v>
      </c>
      <c r="AG486" s="0" t="n">
        <f aca="false">AF486*EXP((Inputs!$B$6-Inputs!$B$7-0.5*Inputs!$B$8^2)*$B$2+Inputs!$B$8*SQRT($B$2)*MC_Shocks!AE483)</f>
        <v>637.466486397794</v>
      </c>
      <c r="AH486" s="0" t="n">
        <f aca="false">AG486*EXP((Inputs!$B$6-Inputs!$B$7-0.5*Inputs!$B$8^2)*$B$2+Inputs!$B$8*SQRT($B$2)*MC_Shocks!AF483)</f>
        <v>642.51984381692</v>
      </c>
      <c r="AI486" s="0" t="n">
        <f aca="false">AH486*EXP((Inputs!$B$6-Inputs!$B$7-0.5*Inputs!$B$8^2)*$B$2+Inputs!$B$8*SQRT($B$2)*MC_Shocks!AG483)</f>
        <v>640.97306737892</v>
      </c>
      <c r="AJ486" s="0" t="n">
        <f aca="false">AI486*EXP((Inputs!$B$6-Inputs!$B$7-0.5*Inputs!$B$8^2)*$B$2+Inputs!$B$8*SQRT($B$2)*MC_Shocks!AH483)</f>
        <v>635.097673158522</v>
      </c>
      <c r="AK486" s="0" t="n">
        <f aca="false">AJ486*EXP((Inputs!$B$6-Inputs!$B$7-0.5*Inputs!$B$8^2)*$B$2+Inputs!$B$8*SQRT($B$2)*MC_Shocks!AI483)</f>
        <v>637.560618908384</v>
      </c>
      <c r="AL486" s="0" t="n">
        <f aca="false">AK486*EXP((Inputs!$B$6-Inputs!$B$7-0.5*Inputs!$B$8^2)*$B$2+Inputs!$B$8*SQRT($B$2)*MC_Shocks!AJ483)</f>
        <v>642.417796373845</v>
      </c>
      <c r="AM486" s="0" t="n">
        <f aca="false">AL486*EXP((Inputs!$B$6-Inputs!$B$7-0.5*Inputs!$B$8^2)*$B$2+Inputs!$B$8*SQRT($B$2)*MC_Shocks!AK483)</f>
        <v>641.637853843739</v>
      </c>
      <c r="AN486" s="0" t="n">
        <f aca="false">AM486*EXP((Inputs!$B$6-Inputs!$B$7-0.5*Inputs!$B$8^2)*$B$2+Inputs!$B$8*SQRT($B$2)*MC_Shocks!AL483)</f>
        <v>648.533524086153</v>
      </c>
      <c r="AO486" s="0" t="n">
        <f aca="false">AN486*EXP((Inputs!$B$6-Inputs!$B$7-0.5*Inputs!$B$8^2)*$B$2+Inputs!$B$8*SQRT($B$2)*MC_Shocks!AM483)</f>
        <v>652.001462220831</v>
      </c>
      <c r="AP486" s="0" t="n">
        <f aca="false">AO486*EXP((Inputs!$B$6-Inputs!$B$7-0.5*Inputs!$B$8^2)*$B$2+Inputs!$B$8*SQRT($B$2)*MC_Shocks!AN483)</f>
        <v>645.77029732798</v>
      </c>
      <c r="AQ486" s="0" t="n">
        <f aca="false">AP486*EXP((Inputs!$B$6-Inputs!$B$7-0.5*Inputs!$B$8^2)*$B$2+Inputs!$B$8*SQRT($B$2)*MC_Shocks!AO483)</f>
        <v>645.512726599272</v>
      </c>
      <c r="AR486" s="0" t="n">
        <f aca="false">AQ486*EXP((Inputs!$B$6-Inputs!$B$7-0.5*Inputs!$B$8^2)*$B$2+Inputs!$B$8*SQRT($B$2)*MC_Shocks!AP483)</f>
        <v>655.271066346197</v>
      </c>
      <c r="AS486" s="0" t="n">
        <f aca="false">AR486*EXP((Inputs!$B$6-Inputs!$B$7-0.5*Inputs!$B$8^2)*$B$2+Inputs!$B$8*SQRT($B$2)*MC_Shocks!AQ483)</f>
        <v>664.74185951474</v>
      </c>
      <c r="AT486" s="0" t="n">
        <f aca="false">AS486*EXP((Inputs!$B$6-Inputs!$B$7-0.5*Inputs!$B$8^2)*$B$2+Inputs!$B$8*SQRT($B$2)*MC_Shocks!AR483)</f>
        <v>663.950296730835</v>
      </c>
      <c r="AU486" s="0" t="n">
        <f aca="false">AT486*EXP((Inputs!$B$6-Inputs!$B$7-0.5*Inputs!$B$8^2)*$B$2+Inputs!$B$8*SQRT($B$2)*MC_Shocks!AS483)</f>
        <v>659.485713487357</v>
      </c>
      <c r="AV486" s="0" t="n">
        <f aca="false">AU486*EXP((Inputs!$B$6-Inputs!$B$7-0.5*Inputs!$B$8^2)*$B$2+Inputs!$B$8*SQRT($B$2)*MC_Shocks!AT483)</f>
        <v>668.066129510151</v>
      </c>
      <c r="AW486" s="0" t="n">
        <f aca="false">AV486*EXP((Inputs!$B$6-Inputs!$B$7-0.5*Inputs!$B$8^2)*$B$2+Inputs!$B$8*SQRT($B$2)*MC_Shocks!AU483)</f>
        <v>665.749810503191</v>
      </c>
      <c r="AX486" s="0" t="n">
        <f aca="false">AW486*EXP((Inputs!$B$6-Inputs!$B$7-0.5*Inputs!$B$8^2)*$B$2+Inputs!$B$8*SQRT($B$2)*MC_Shocks!AV483)</f>
        <v>658.822864929286</v>
      </c>
      <c r="AY486" s="0" t="n">
        <f aca="false">AX486*EXP((Inputs!$B$6-Inputs!$B$7-0.5*Inputs!$B$8^2)*$B$2+Inputs!$B$8*SQRT($B$2)*MC_Shocks!AW483)</f>
        <v>649.090868930635</v>
      </c>
      <c r="AZ486" s="0" t="n">
        <f aca="false">AY486*EXP((Inputs!$B$6-Inputs!$B$7-0.5*Inputs!$B$8^2)*$B$2+Inputs!$B$8*SQRT($B$2)*MC_Shocks!AX483)</f>
        <v>647.448640767349</v>
      </c>
      <c r="BA486" s="0" t="n">
        <f aca="false">AZ486*EXP((Inputs!$B$6-Inputs!$B$7-0.5*Inputs!$B$8^2)*$B$2+Inputs!$B$8*SQRT($B$2)*MC_Shocks!AY483)</f>
        <v>644.911664825411</v>
      </c>
      <c r="BB486" s="0" t="n">
        <f aca="false">BA486*EXP((Inputs!$B$6-Inputs!$B$7-0.5*Inputs!$B$8^2)*$B$2+Inputs!$B$8*SQRT($B$2)*MC_Shocks!AZ483)</f>
        <v>655.97990129388</v>
      </c>
      <c r="BC486" s="0" t="n">
        <f aca="false">BB486*EXP((Inputs!$B$6-Inputs!$B$7-0.5*Inputs!$B$8^2)*$B$2+Inputs!$B$8*SQRT($B$2)*MC_Shocks!BA483)</f>
        <v>645.204436820123</v>
      </c>
      <c r="BD486" s="0" t="n">
        <f aca="false">BC486*EXP((Inputs!$B$6-Inputs!$B$7-0.5*Inputs!$B$8^2)*$B$2+Inputs!$B$8*SQRT($B$2)*MC_Shocks!BB483)</f>
        <v>648.217891409462</v>
      </c>
      <c r="BE486" s="0" t="n">
        <f aca="false">BD486*EXP((Inputs!$B$6-Inputs!$B$7-0.5*Inputs!$B$8^2)*$B$2+Inputs!$B$8*SQRT($B$2)*MC_Shocks!BC483)</f>
        <v>653.097487588684</v>
      </c>
      <c r="BF486" s="0" t="n">
        <f aca="false">BE486*EXP((Inputs!$B$6-Inputs!$B$7-0.5*Inputs!$B$8^2)*$B$2+Inputs!$B$8*SQRT($B$2)*MC_Shocks!BD483)</f>
        <v>654.482782080496</v>
      </c>
      <c r="BG486" s="0" t="n">
        <f aca="false">BF486*EXP((Inputs!$B$6-Inputs!$B$7-0.5*Inputs!$B$8^2)*$B$2+Inputs!$B$8*SQRT($B$2)*MC_Shocks!BE483)</f>
        <v>646.742069898383</v>
      </c>
      <c r="BH486" s="0" t="n">
        <f aca="false">BG486*EXP((Inputs!$B$6-Inputs!$B$7-0.5*Inputs!$B$8^2)*$B$2+Inputs!$B$8*SQRT($B$2)*MC_Shocks!BF483)</f>
        <v>635.572103772986</v>
      </c>
      <c r="BI486" s="0" t="n">
        <f aca="false">BH486*EXP((Inputs!$B$6-Inputs!$B$7-0.5*Inputs!$B$8^2)*$B$2+Inputs!$B$8*SQRT($B$2)*MC_Shocks!BG483)</f>
        <v>635.000006836335</v>
      </c>
      <c r="BJ486" s="0" t="n">
        <f aca="false">BI486*EXP((Inputs!$B$6-Inputs!$B$7-0.5*Inputs!$B$8^2)*$B$2+Inputs!$B$8*SQRT($B$2)*MC_Shocks!BH483)</f>
        <v>630.05150787632</v>
      </c>
      <c r="BK486" s="0" t="n">
        <f aca="false">BJ486*EXP((Inputs!$B$6-Inputs!$B$7-0.5*Inputs!$B$8^2)*$B$2+Inputs!$B$8*SQRT($B$2)*MC_Shocks!BI483)</f>
        <v>629.895017279457</v>
      </c>
      <c r="BL486" s="0" t="n">
        <f aca="false">BK486*EXP((Inputs!$B$6-Inputs!$B$7-0.5*Inputs!$B$8^2)*$B$2+Inputs!$B$8*SQRT($B$2)*MC_Shocks!BJ483)</f>
        <v>635.162127352838</v>
      </c>
      <c r="BM486" s="0" t="n">
        <f aca="false">BL486*EXP((Inputs!$B$6-Inputs!$B$7-0.5*Inputs!$B$8^2)*$B$2+Inputs!$B$8*SQRT($B$2)*MC_Shocks!BK483)</f>
        <v>627.823868379478</v>
      </c>
      <c r="BN486" s="0" t="n">
        <f aca="false">AVERAGE(C486:BM486)</f>
        <v>624.557217321868</v>
      </c>
      <c r="BO486" s="0" t="n">
        <f aca="false">MAX(B486:BM486)</f>
        <v>668.066129510151</v>
      </c>
      <c r="BP486" s="0" t="n">
        <f aca="false">MAX(BM486-Inputs!$B$4,0)</f>
        <v>52.8238683794783</v>
      </c>
      <c r="BQ486" s="0" t="n">
        <f aca="false">MAX(Inputs!$B$4-BM486,0)</f>
        <v>0</v>
      </c>
      <c r="BR486" s="0" t="n">
        <f aca="false">MAX(BN486-Inputs!$B$4,0)</f>
        <v>49.5572173218678</v>
      </c>
      <c r="BS486" s="0" t="n">
        <f aca="false">IF(BO486&gt;=Inputs!$B$9,0,MAX(BM486-Inputs!$B$4,0))</f>
        <v>0</v>
      </c>
    </row>
    <row r="487" customFormat="false" ht="15" hidden="false" customHeight="false" outlineLevel="0" collapsed="false">
      <c r="A487" s="0" t="n">
        <v>483</v>
      </c>
      <c r="B487" s="0" t="n">
        <f aca="false">Inputs!$B$3</f>
        <v>574.788024902344</v>
      </c>
      <c r="C487" s="0" t="n">
        <f aca="false">B487*EXP((Inputs!$B$6-Inputs!$B$7-0.5*Inputs!$B$8^2)*$B$2+Inputs!$B$8*SQRT($B$2)*MC_Shocks!A484)</f>
        <v>577.686284663666</v>
      </c>
      <c r="D487" s="0" t="n">
        <f aca="false">C487*EXP((Inputs!$B$6-Inputs!$B$7-0.5*Inputs!$B$8^2)*$B$2+Inputs!$B$8*SQRT($B$2)*MC_Shocks!B484)</f>
        <v>570.745832297669</v>
      </c>
      <c r="E487" s="0" t="n">
        <f aca="false">D487*EXP((Inputs!$B$6-Inputs!$B$7-0.5*Inputs!$B$8^2)*$B$2+Inputs!$B$8*SQRT($B$2)*MC_Shocks!C484)</f>
        <v>564.949887909495</v>
      </c>
      <c r="F487" s="0" t="n">
        <f aca="false">E487*EXP((Inputs!$B$6-Inputs!$B$7-0.5*Inputs!$B$8^2)*$B$2+Inputs!$B$8*SQRT($B$2)*MC_Shocks!D484)</f>
        <v>562.257671616749</v>
      </c>
      <c r="G487" s="0" t="n">
        <f aca="false">F487*EXP((Inputs!$B$6-Inputs!$B$7-0.5*Inputs!$B$8^2)*$B$2+Inputs!$B$8*SQRT($B$2)*MC_Shocks!E484)</f>
        <v>554.210942870534</v>
      </c>
      <c r="H487" s="0" t="n">
        <f aca="false">G487*EXP((Inputs!$B$6-Inputs!$B$7-0.5*Inputs!$B$8^2)*$B$2+Inputs!$B$8*SQRT($B$2)*MC_Shocks!F484)</f>
        <v>544.534113419116</v>
      </c>
      <c r="I487" s="0" t="n">
        <f aca="false">H487*EXP((Inputs!$B$6-Inputs!$B$7-0.5*Inputs!$B$8^2)*$B$2+Inputs!$B$8*SQRT($B$2)*MC_Shocks!G484)</f>
        <v>545.343089052098</v>
      </c>
      <c r="J487" s="0" t="n">
        <f aca="false">I487*EXP((Inputs!$B$6-Inputs!$B$7-0.5*Inputs!$B$8^2)*$B$2+Inputs!$B$8*SQRT($B$2)*MC_Shocks!H484)</f>
        <v>548.905105967</v>
      </c>
      <c r="K487" s="0" t="n">
        <f aca="false">J487*EXP((Inputs!$B$6-Inputs!$B$7-0.5*Inputs!$B$8^2)*$B$2+Inputs!$B$8*SQRT($B$2)*MC_Shocks!I484)</f>
        <v>557.13583842601</v>
      </c>
      <c r="L487" s="0" t="n">
        <f aca="false">K487*EXP((Inputs!$B$6-Inputs!$B$7-0.5*Inputs!$B$8^2)*$B$2+Inputs!$B$8*SQRT($B$2)*MC_Shocks!J484)</f>
        <v>547.354370445366</v>
      </c>
      <c r="M487" s="0" t="n">
        <f aca="false">L487*EXP((Inputs!$B$6-Inputs!$B$7-0.5*Inputs!$B$8^2)*$B$2+Inputs!$B$8*SQRT($B$2)*MC_Shocks!K484)</f>
        <v>549.318678628508</v>
      </c>
      <c r="N487" s="0" t="n">
        <f aca="false">M487*EXP((Inputs!$B$6-Inputs!$B$7-0.5*Inputs!$B$8^2)*$B$2+Inputs!$B$8*SQRT($B$2)*MC_Shocks!L484)</f>
        <v>544.446057116032</v>
      </c>
      <c r="O487" s="0" t="n">
        <f aca="false">N487*EXP((Inputs!$B$6-Inputs!$B$7-0.5*Inputs!$B$8^2)*$B$2+Inputs!$B$8*SQRT($B$2)*MC_Shocks!M484)</f>
        <v>547.708683656009</v>
      </c>
      <c r="P487" s="0" t="n">
        <f aca="false">O487*EXP((Inputs!$B$6-Inputs!$B$7-0.5*Inputs!$B$8^2)*$B$2+Inputs!$B$8*SQRT($B$2)*MC_Shocks!N484)</f>
        <v>541.116648924045</v>
      </c>
      <c r="Q487" s="0" t="n">
        <f aca="false">P487*EXP((Inputs!$B$6-Inputs!$B$7-0.5*Inputs!$B$8^2)*$B$2+Inputs!$B$8*SQRT($B$2)*MC_Shocks!O484)</f>
        <v>544.181704164207</v>
      </c>
      <c r="R487" s="0" t="n">
        <f aca="false">Q487*EXP((Inputs!$B$6-Inputs!$B$7-0.5*Inputs!$B$8^2)*$B$2+Inputs!$B$8*SQRT($B$2)*MC_Shocks!P484)</f>
        <v>549.402539077224</v>
      </c>
      <c r="S487" s="0" t="n">
        <f aca="false">R487*EXP((Inputs!$B$6-Inputs!$B$7-0.5*Inputs!$B$8^2)*$B$2+Inputs!$B$8*SQRT($B$2)*MC_Shocks!Q484)</f>
        <v>550.363955304853</v>
      </c>
      <c r="T487" s="0" t="n">
        <f aca="false">S487*EXP((Inputs!$B$6-Inputs!$B$7-0.5*Inputs!$B$8^2)*$B$2+Inputs!$B$8*SQRT($B$2)*MC_Shocks!R484)</f>
        <v>552.742736999916</v>
      </c>
      <c r="U487" s="0" t="n">
        <f aca="false">T487*EXP((Inputs!$B$6-Inputs!$B$7-0.5*Inputs!$B$8^2)*$B$2+Inputs!$B$8*SQRT($B$2)*MC_Shocks!S484)</f>
        <v>550.186100027111</v>
      </c>
      <c r="V487" s="0" t="n">
        <f aca="false">U487*EXP((Inputs!$B$6-Inputs!$B$7-0.5*Inputs!$B$8^2)*$B$2+Inputs!$B$8*SQRT($B$2)*MC_Shocks!T484)</f>
        <v>550.46238572207</v>
      </c>
      <c r="W487" s="0" t="n">
        <f aca="false">V487*EXP((Inputs!$B$6-Inputs!$B$7-0.5*Inputs!$B$8^2)*$B$2+Inputs!$B$8*SQRT($B$2)*MC_Shocks!U484)</f>
        <v>547.779818669898</v>
      </c>
      <c r="X487" s="0" t="n">
        <f aca="false">W487*EXP((Inputs!$B$6-Inputs!$B$7-0.5*Inputs!$B$8^2)*$B$2+Inputs!$B$8*SQRT($B$2)*MC_Shocks!V484)</f>
        <v>549.097710741941</v>
      </c>
      <c r="Y487" s="0" t="n">
        <f aca="false">X487*EXP((Inputs!$B$6-Inputs!$B$7-0.5*Inputs!$B$8^2)*$B$2+Inputs!$B$8*SQRT($B$2)*MC_Shocks!W484)</f>
        <v>552.054627202978</v>
      </c>
      <c r="Z487" s="0" t="n">
        <f aca="false">Y487*EXP((Inputs!$B$6-Inputs!$B$7-0.5*Inputs!$B$8^2)*$B$2+Inputs!$B$8*SQRT($B$2)*MC_Shocks!X484)</f>
        <v>554.668531328336</v>
      </c>
      <c r="AA487" s="0" t="n">
        <f aca="false">Z487*EXP((Inputs!$B$6-Inputs!$B$7-0.5*Inputs!$B$8^2)*$B$2+Inputs!$B$8*SQRT($B$2)*MC_Shocks!Y484)</f>
        <v>545.794538875592</v>
      </c>
      <c r="AB487" s="0" t="n">
        <f aca="false">AA487*EXP((Inputs!$B$6-Inputs!$B$7-0.5*Inputs!$B$8^2)*$B$2+Inputs!$B$8*SQRT($B$2)*MC_Shocks!Z484)</f>
        <v>544.871865581569</v>
      </c>
      <c r="AC487" s="0" t="n">
        <f aca="false">AB487*EXP((Inputs!$B$6-Inputs!$B$7-0.5*Inputs!$B$8^2)*$B$2+Inputs!$B$8*SQRT($B$2)*MC_Shocks!AA484)</f>
        <v>553.566613175837</v>
      </c>
      <c r="AD487" s="0" t="n">
        <f aca="false">AC487*EXP((Inputs!$B$6-Inputs!$B$7-0.5*Inputs!$B$8^2)*$B$2+Inputs!$B$8*SQRT($B$2)*MC_Shocks!AB484)</f>
        <v>555.908225978479</v>
      </c>
      <c r="AE487" s="0" t="n">
        <f aca="false">AD487*EXP((Inputs!$B$6-Inputs!$B$7-0.5*Inputs!$B$8^2)*$B$2+Inputs!$B$8*SQRT($B$2)*MC_Shocks!AC484)</f>
        <v>555.533610775924</v>
      </c>
      <c r="AF487" s="0" t="n">
        <f aca="false">AE487*EXP((Inputs!$B$6-Inputs!$B$7-0.5*Inputs!$B$8^2)*$B$2+Inputs!$B$8*SQRT($B$2)*MC_Shocks!AD484)</f>
        <v>547.51176866962</v>
      </c>
      <c r="AG487" s="0" t="n">
        <f aca="false">AF487*EXP((Inputs!$B$6-Inputs!$B$7-0.5*Inputs!$B$8^2)*$B$2+Inputs!$B$8*SQRT($B$2)*MC_Shocks!AE484)</f>
        <v>543.113139185669</v>
      </c>
      <c r="AH487" s="0" t="n">
        <f aca="false">AG487*EXP((Inputs!$B$6-Inputs!$B$7-0.5*Inputs!$B$8^2)*$B$2+Inputs!$B$8*SQRT($B$2)*MC_Shocks!AF484)</f>
        <v>547.150519339577</v>
      </c>
      <c r="AI487" s="0" t="n">
        <f aca="false">AH487*EXP((Inputs!$B$6-Inputs!$B$7-0.5*Inputs!$B$8^2)*$B$2+Inputs!$B$8*SQRT($B$2)*MC_Shocks!AG484)</f>
        <v>536.804271475923</v>
      </c>
      <c r="AJ487" s="0" t="n">
        <f aca="false">AI487*EXP((Inputs!$B$6-Inputs!$B$7-0.5*Inputs!$B$8^2)*$B$2+Inputs!$B$8*SQRT($B$2)*MC_Shocks!AH484)</f>
        <v>536.987633078502</v>
      </c>
      <c r="AK487" s="0" t="n">
        <f aca="false">AJ487*EXP((Inputs!$B$6-Inputs!$B$7-0.5*Inputs!$B$8^2)*$B$2+Inputs!$B$8*SQRT($B$2)*MC_Shocks!AI484)</f>
        <v>531.754707321472</v>
      </c>
      <c r="AL487" s="0" t="n">
        <f aca="false">AK487*EXP((Inputs!$B$6-Inputs!$B$7-0.5*Inputs!$B$8^2)*$B$2+Inputs!$B$8*SQRT($B$2)*MC_Shocks!AJ484)</f>
        <v>536.699995934747</v>
      </c>
      <c r="AM487" s="0" t="n">
        <f aca="false">AL487*EXP((Inputs!$B$6-Inputs!$B$7-0.5*Inputs!$B$8^2)*$B$2+Inputs!$B$8*SQRT($B$2)*MC_Shocks!AK484)</f>
        <v>547.059807415413</v>
      </c>
      <c r="AN487" s="0" t="n">
        <f aca="false">AM487*EXP((Inputs!$B$6-Inputs!$B$7-0.5*Inputs!$B$8^2)*$B$2+Inputs!$B$8*SQRT($B$2)*MC_Shocks!AL484)</f>
        <v>553.25858342332</v>
      </c>
      <c r="AO487" s="0" t="n">
        <f aca="false">AN487*EXP((Inputs!$B$6-Inputs!$B$7-0.5*Inputs!$B$8^2)*$B$2+Inputs!$B$8*SQRT($B$2)*MC_Shocks!AM484)</f>
        <v>567.763290462158</v>
      </c>
      <c r="AP487" s="0" t="n">
        <f aca="false">AO487*EXP((Inputs!$B$6-Inputs!$B$7-0.5*Inputs!$B$8^2)*$B$2+Inputs!$B$8*SQRT($B$2)*MC_Shocks!AN484)</f>
        <v>558.382267598306</v>
      </c>
      <c r="AQ487" s="0" t="n">
        <f aca="false">AP487*EXP((Inputs!$B$6-Inputs!$B$7-0.5*Inputs!$B$8^2)*$B$2+Inputs!$B$8*SQRT($B$2)*MC_Shocks!AO484)</f>
        <v>557.485359304048</v>
      </c>
      <c r="AR487" s="0" t="n">
        <f aca="false">AQ487*EXP((Inputs!$B$6-Inputs!$B$7-0.5*Inputs!$B$8^2)*$B$2+Inputs!$B$8*SQRT($B$2)*MC_Shocks!AP484)</f>
        <v>561.642616709586</v>
      </c>
      <c r="AS487" s="0" t="n">
        <f aca="false">AR487*EXP((Inputs!$B$6-Inputs!$B$7-0.5*Inputs!$B$8^2)*$B$2+Inputs!$B$8*SQRT($B$2)*MC_Shocks!AQ484)</f>
        <v>559.682362640156</v>
      </c>
      <c r="AT487" s="0" t="n">
        <f aca="false">AS487*EXP((Inputs!$B$6-Inputs!$B$7-0.5*Inputs!$B$8^2)*$B$2+Inputs!$B$8*SQRT($B$2)*MC_Shocks!AR484)</f>
        <v>558.895078992467</v>
      </c>
      <c r="AU487" s="0" t="n">
        <f aca="false">AT487*EXP((Inputs!$B$6-Inputs!$B$7-0.5*Inputs!$B$8^2)*$B$2+Inputs!$B$8*SQRT($B$2)*MC_Shocks!AS484)</f>
        <v>556.201283124306</v>
      </c>
      <c r="AV487" s="0" t="n">
        <f aca="false">AU487*EXP((Inputs!$B$6-Inputs!$B$7-0.5*Inputs!$B$8^2)*$B$2+Inputs!$B$8*SQRT($B$2)*MC_Shocks!AT484)</f>
        <v>550.941928705762</v>
      </c>
      <c r="AW487" s="0" t="n">
        <f aca="false">AV487*EXP((Inputs!$B$6-Inputs!$B$7-0.5*Inputs!$B$8^2)*$B$2+Inputs!$B$8*SQRT($B$2)*MC_Shocks!AU484)</f>
        <v>552.26260782383</v>
      </c>
      <c r="AX487" s="0" t="n">
        <f aca="false">AW487*EXP((Inputs!$B$6-Inputs!$B$7-0.5*Inputs!$B$8^2)*$B$2+Inputs!$B$8*SQRT($B$2)*MC_Shocks!AV484)</f>
        <v>556.183196762903</v>
      </c>
      <c r="AY487" s="0" t="n">
        <f aca="false">AX487*EXP((Inputs!$B$6-Inputs!$B$7-0.5*Inputs!$B$8^2)*$B$2+Inputs!$B$8*SQRT($B$2)*MC_Shocks!AW484)</f>
        <v>552.594991980804</v>
      </c>
      <c r="AZ487" s="0" t="n">
        <f aca="false">AY487*EXP((Inputs!$B$6-Inputs!$B$7-0.5*Inputs!$B$8^2)*$B$2+Inputs!$B$8*SQRT($B$2)*MC_Shocks!AX484)</f>
        <v>549.140760442896</v>
      </c>
      <c r="BA487" s="0" t="n">
        <f aca="false">AZ487*EXP((Inputs!$B$6-Inputs!$B$7-0.5*Inputs!$B$8^2)*$B$2+Inputs!$B$8*SQRT($B$2)*MC_Shocks!AY484)</f>
        <v>548.75385936504</v>
      </c>
      <c r="BB487" s="0" t="n">
        <f aca="false">BA487*EXP((Inputs!$B$6-Inputs!$B$7-0.5*Inputs!$B$8^2)*$B$2+Inputs!$B$8*SQRT($B$2)*MC_Shocks!AZ484)</f>
        <v>539.406722030374</v>
      </c>
      <c r="BC487" s="0" t="n">
        <f aca="false">BB487*EXP((Inputs!$B$6-Inputs!$B$7-0.5*Inputs!$B$8^2)*$B$2+Inputs!$B$8*SQRT($B$2)*MC_Shocks!BA484)</f>
        <v>541.33452110588</v>
      </c>
      <c r="BD487" s="0" t="n">
        <f aca="false">BC487*EXP((Inputs!$B$6-Inputs!$B$7-0.5*Inputs!$B$8^2)*$B$2+Inputs!$B$8*SQRT($B$2)*MC_Shocks!BB484)</f>
        <v>545.264115082393</v>
      </c>
      <c r="BE487" s="0" t="n">
        <f aca="false">BD487*EXP((Inputs!$B$6-Inputs!$B$7-0.5*Inputs!$B$8^2)*$B$2+Inputs!$B$8*SQRT($B$2)*MC_Shocks!BC484)</f>
        <v>543.50989737683</v>
      </c>
      <c r="BF487" s="0" t="n">
        <f aca="false">BE487*EXP((Inputs!$B$6-Inputs!$B$7-0.5*Inputs!$B$8^2)*$B$2+Inputs!$B$8*SQRT($B$2)*MC_Shocks!BD484)</f>
        <v>546.479338659127</v>
      </c>
      <c r="BG487" s="0" t="n">
        <f aca="false">BF487*EXP((Inputs!$B$6-Inputs!$B$7-0.5*Inputs!$B$8^2)*$B$2+Inputs!$B$8*SQRT($B$2)*MC_Shocks!BE484)</f>
        <v>544.386740715206</v>
      </c>
      <c r="BH487" s="0" t="n">
        <f aca="false">BG487*EXP((Inputs!$B$6-Inputs!$B$7-0.5*Inputs!$B$8^2)*$B$2+Inputs!$B$8*SQRT($B$2)*MC_Shocks!BF484)</f>
        <v>548.047775331793</v>
      </c>
      <c r="BI487" s="0" t="n">
        <f aca="false">BH487*EXP((Inputs!$B$6-Inputs!$B$7-0.5*Inputs!$B$8^2)*$B$2+Inputs!$B$8*SQRT($B$2)*MC_Shocks!BG484)</f>
        <v>549.842513723722</v>
      </c>
      <c r="BJ487" s="0" t="n">
        <f aca="false">BI487*EXP((Inputs!$B$6-Inputs!$B$7-0.5*Inputs!$B$8^2)*$B$2+Inputs!$B$8*SQRT($B$2)*MC_Shocks!BH484)</f>
        <v>541.707540688806</v>
      </c>
      <c r="BK487" s="0" t="n">
        <f aca="false">BJ487*EXP((Inputs!$B$6-Inputs!$B$7-0.5*Inputs!$B$8^2)*$B$2+Inputs!$B$8*SQRT($B$2)*MC_Shocks!BI484)</f>
        <v>543.504561512466</v>
      </c>
      <c r="BL487" s="0" t="n">
        <f aca="false">BK487*EXP((Inputs!$B$6-Inputs!$B$7-0.5*Inputs!$B$8^2)*$B$2+Inputs!$B$8*SQRT($B$2)*MC_Shocks!BJ484)</f>
        <v>547.011423008371</v>
      </c>
      <c r="BM487" s="0" t="n">
        <f aca="false">BL487*EXP((Inputs!$B$6-Inputs!$B$7-0.5*Inputs!$B$8^2)*$B$2+Inputs!$B$8*SQRT($B$2)*MC_Shocks!BK484)</f>
        <v>542.00599582225</v>
      </c>
      <c r="BN487" s="0" t="n">
        <f aca="false">AVERAGE(C487:BM487)</f>
        <v>550.080941959237</v>
      </c>
      <c r="BO487" s="0" t="n">
        <f aca="false">MAX(B487:BM487)</f>
        <v>577.686284663666</v>
      </c>
      <c r="BP487" s="0" t="n">
        <f aca="false">MAX(BM487-Inputs!$B$4,0)</f>
        <v>0</v>
      </c>
      <c r="BQ487" s="0" t="n">
        <f aca="false">MAX(Inputs!$B$4-BM487,0)</f>
        <v>32.9940041777505</v>
      </c>
      <c r="BR487" s="0" t="n">
        <f aca="false">MAX(BN487-Inputs!$B$4,0)</f>
        <v>0</v>
      </c>
      <c r="BS487" s="0" t="n">
        <f aca="false">IF(BO487&gt;=Inputs!$B$9,0,MAX(BM487-Inputs!$B$4,0))</f>
        <v>0</v>
      </c>
    </row>
    <row r="488" customFormat="false" ht="15" hidden="false" customHeight="false" outlineLevel="0" collapsed="false">
      <c r="A488" s="0" t="n">
        <v>484</v>
      </c>
      <c r="B488" s="0" t="n">
        <f aca="false">Inputs!$B$3</f>
        <v>574.788024902344</v>
      </c>
      <c r="C488" s="0" t="n">
        <f aca="false">B488*EXP((Inputs!$B$6-Inputs!$B$7-0.5*Inputs!$B$8^2)*$B$2+Inputs!$B$8*SQRT($B$2)*MC_Shocks!A485)</f>
        <v>579.655245778025</v>
      </c>
      <c r="D488" s="0" t="n">
        <f aca="false">C488*EXP((Inputs!$B$6-Inputs!$B$7-0.5*Inputs!$B$8^2)*$B$2+Inputs!$B$8*SQRT($B$2)*MC_Shocks!B485)</f>
        <v>582.905419393745</v>
      </c>
      <c r="E488" s="0" t="n">
        <f aca="false">D488*EXP((Inputs!$B$6-Inputs!$B$7-0.5*Inputs!$B$8^2)*$B$2+Inputs!$B$8*SQRT($B$2)*MC_Shocks!C485)</f>
        <v>580.300128798311</v>
      </c>
      <c r="F488" s="0" t="n">
        <f aca="false">E488*EXP((Inputs!$B$6-Inputs!$B$7-0.5*Inputs!$B$8^2)*$B$2+Inputs!$B$8*SQRT($B$2)*MC_Shocks!D485)</f>
        <v>576.050528335925</v>
      </c>
      <c r="G488" s="0" t="n">
        <f aca="false">F488*EXP((Inputs!$B$6-Inputs!$B$7-0.5*Inputs!$B$8^2)*$B$2+Inputs!$B$8*SQRT($B$2)*MC_Shocks!E485)</f>
        <v>570.553941316156</v>
      </c>
      <c r="H488" s="0" t="n">
        <f aca="false">G488*EXP((Inputs!$B$6-Inputs!$B$7-0.5*Inputs!$B$8^2)*$B$2+Inputs!$B$8*SQRT($B$2)*MC_Shocks!F485)</f>
        <v>574.000188740682</v>
      </c>
      <c r="I488" s="0" t="n">
        <f aca="false">H488*EXP((Inputs!$B$6-Inputs!$B$7-0.5*Inputs!$B$8^2)*$B$2+Inputs!$B$8*SQRT($B$2)*MC_Shocks!G485)</f>
        <v>571.346547749178</v>
      </c>
      <c r="J488" s="0" t="n">
        <f aca="false">I488*EXP((Inputs!$B$6-Inputs!$B$7-0.5*Inputs!$B$8^2)*$B$2+Inputs!$B$8*SQRT($B$2)*MC_Shocks!H485)</f>
        <v>573.517175785624</v>
      </c>
      <c r="K488" s="0" t="n">
        <f aca="false">J488*EXP((Inputs!$B$6-Inputs!$B$7-0.5*Inputs!$B$8^2)*$B$2+Inputs!$B$8*SQRT($B$2)*MC_Shocks!I485)</f>
        <v>576.333712785378</v>
      </c>
      <c r="L488" s="0" t="n">
        <f aca="false">K488*EXP((Inputs!$B$6-Inputs!$B$7-0.5*Inputs!$B$8^2)*$B$2+Inputs!$B$8*SQRT($B$2)*MC_Shocks!J485)</f>
        <v>570.912605666373</v>
      </c>
      <c r="M488" s="0" t="n">
        <f aca="false">L488*EXP((Inputs!$B$6-Inputs!$B$7-0.5*Inputs!$B$8^2)*$B$2+Inputs!$B$8*SQRT($B$2)*MC_Shocks!K485)</f>
        <v>573.461076609989</v>
      </c>
      <c r="N488" s="0" t="n">
        <f aca="false">M488*EXP((Inputs!$B$6-Inputs!$B$7-0.5*Inputs!$B$8^2)*$B$2+Inputs!$B$8*SQRT($B$2)*MC_Shocks!L485)</f>
        <v>572.250828069367</v>
      </c>
      <c r="O488" s="0" t="n">
        <f aca="false">N488*EXP((Inputs!$B$6-Inputs!$B$7-0.5*Inputs!$B$8^2)*$B$2+Inputs!$B$8*SQRT($B$2)*MC_Shocks!M485)</f>
        <v>571.598903486005</v>
      </c>
      <c r="P488" s="0" t="n">
        <f aca="false">O488*EXP((Inputs!$B$6-Inputs!$B$7-0.5*Inputs!$B$8^2)*$B$2+Inputs!$B$8*SQRT($B$2)*MC_Shocks!N485)</f>
        <v>576.529268739587</v>
      </c>
      <c r="Q488" s="0" t="n">
        <f aca="false">P488*EXP((Inputs!$B$6-Inputs!$B$7-0.5*Inputs!$B$8^2)*$B$2+Inputs!$B$8*SQRT($B$2)*MC_Shocks!O485)</f>
        <v>572.181620262858</v>
      </c>
      <c r="R488" s="0" t="n">
        <f aca="false">Q488*EXP((Inputs!$B$6-Inputs!$B$7-0.5*Inputs!$B$8^2)*$B$2+Inputs!$B$8*SQRT($B$2)*MC_Shocks!P485)</f>
        <v>569.697831546598</v>
      </c>
      <c r="S488" s="0" t="n">
        <f aca="false">R488*EXP((Inputs!$B$6-Inputs!$B$7-0.5*Inputs!$B$8^2)*$B$2+Inputs!$B$8*SQRT($B$2)*MC_Shocks!Q485)</f>
        <v>578.800346730818</v>
      </c>
      <c r="T488" s="0" t="n">
        <f aca="false">S488*EXP((Inputs!$B$6-Inputs!$B$7-0.5*Inputs!$B$8^2)*$B$2+Inputs!$B$8*SQRT($B$2)*MC_Shocks!R485)</f>
        <v>577.582419911088</v>
      </c>
      <c r="U488" s="0" t="n">
        <f aca="false">T488*EXP((Inputs!$B$6-Inputs!$B$7-0.5*Inputs!$B$8^2)*$B$2+Inputs!$B$8*SQRT($B$2)*MC_Shocks!S485)</f>
        <v>581.189837682295</v>
      </c>
      <c r="V488" s="0" t="n">
        <f aca="false">U488*EXP((Inputs!$B$6-Inputs!$B$7-0.5*Inputs!$B$8^2)*$B$2+Inputs!$B$8*SQRT($B$2)*MC_Shocks!T485)</f>
        <v>576.208006901001</v>
      </c>
      <c r="W488" s="0" t="n">
        <f aca="false">V488*EXP((Inputs!$B$6-Inputs!$B$7-0.5*Inputs!$B$8^2)*$B$2+Inputs!$B$8*SQRT($B$2)*MC_Shocks!U485)</f>
        <v>582.907986816523</v>
      </c>
      <c r="X488" s="0" t="n">
        <f aca="false">W488*EXP((Inputs!$B$6-Inputs!$B$7-0.5*Inputs!$B$8^2)*$B$2+Inputs!$B$8*SQRT($B$2)*MC_Shocks!V485)</f>
        <v>584.61387841854</v>
      </c>
      <c r="Y488" s="0" t="n">
        <f aca="false">X488*EXP((Inputs!$B$6-Inputs!$B$7-0.5*Inputs!$B$8^2)*$B$2+Inputs!$B$8*SQRT($B$2)*MC_Shocks!W485)</f>
        <v>582.992308618256</v>
      </c>
      <c r="Z488" s="0" t="n">
        <f aca="false">Y488*EXP((Inputs!$B$6-Inputs!$B$7-0.5*Inputs!$B$8^2)*$B$2+Inputs!$B$8*SQRT($B$2)*MC_Shocks!X485)</f>
        <v>582.796018009615</v>
      </c>
      <c r="AA488" s="0" t="n">
        <f aca="false">Z488*EXP((Inputs!$B$6-Inputs!$B$7-0.5*Inputs!$B$8^2)*$B$2+Inputs!$B$8*SQRT($B$2)*MC_Shocks!Y485)</f>
        <v>579.333932514679</v>
      </c>
      <c r="AB488" s="0" t="n">
        <f aca="false">AA488*EXP((Inputs!$B$6-Inputs!$B$7-0.5*Inputs!$B$8^2)*$B$2+Inputs!$B$8*SQRT($B$2)*MC_Shocks!Z485)</f>
        <v>586.409858010978</v>
      </c>
      <c r="AC488" s="0" t="n">
        <f aca="false">AB488*EXP((Inputs!$B$6-Inputs!$B$7-0.5*Inputs!$B$8^2)*$B$2+Inputs!$B$8*SQRT($B$2)*MC_Shocks!AA485)</f>
        <v>578.829937745931</v>
      </c>
      <c r="AD488" s="0" t="n">
        <f aca="false">AC488*EXP((Inputs!$B$6-Inputs!$B$7-0.5*Inputs!$B$8^2)*$B$2+Inputs!$B$8*SQRT($B$2)*MC_Shocks!AB485)</f>
        <v>576.477951116655</v>
      </c>
      <c r="AE488" s="0" t="n">
        <f aca="false">AD488*EXP((Inputs!$B$6-Inputs!$B$7-0.5*Inputs!$B$8^2)*$B$2+Inputs!$B$8*SQRT($B$2)*MC_Shocks!AC485)</f>
        <v>570.346932425898</v>
      </c>
      <c r="AF488" s="0" t="n">
        <f aca="false">AE488*EXP((Inputs!$B$6-Inputs!$B$7-0.5*Inputs!$B$8^2)*$B$2+Inputs!$B$8*SQRT($B$2)*MC_Shocks!AD485)</f>
        <v>566.45851284382</v>
      </c>
      <c r="AG488" s="0" t="n">
        <f aca="false">AF488*EXP((Inputs!$B$6-Inputs!$B$7-0.5*Inputs!$B$8^2)*$B$2+Inputs!$B$8*SQRT($B$2)*MC_Shocks!AE485)</f>
        <v>566.564127719353</v>
      </c>
      <c r="AH488" s="0" t="n">
        <f aca="false">AG488*EXP((Inputs!$B$6-Inputs!$B$7-0.5*Inputs!$B$8^2)*$B$2+Inputs!$B$8*SQRT($B$2)*MC_Shocks!AF485)</f>
        <v>572.41948955104</v>
      </c>
      <c r="AI488" s="0" t="n">
        <f aca="false">AH488*EXP((Inputs!$B$6-Inputs!$B$7-0.5*Inputs!$B$8^2)*$B$2+Inputs!$B$8*SQRT($B$2)*MC_Shocks!AG485)</f>
        <v>575.038542535458</v>
      </c>
      <c r="AJ488" s="0" t="n">
        <f aca="false">AI488*EXP((Inputs!$B$6-Inputs!$B$7-0.5*Inputs!$B$8^2)*$B$2+Inputs!$B$8*SQRT($B$2)*MC_Shocks!AH485)</f>
        <v>567.886430750059</v>
      </c>
      <c r="AK488" s="0" t="n">
        <f aca="false">AJ488*EXP((Inputs!$B$6-Inputs!$B$7-0.5*Inputs!$B$8^2)*$B$2+Inputs!$B$8*SQRT($B$2)*MC_Shocks!AI485)</f>
        <v>561.732162279143</v>
      </c>
      <c r="AL488" s="0" t="n">
        <f aca="false">AK488*EXP((Inputs!$B$6-Inputs!$B$7-0.5*Inputs!$B$8^2)*$B$2+Inputs!$B$8*SQRT($B$2)*MC_Shocks!AJ485)</f>
        <v>564.553270602519</v>
      </c>
      <c r="AM488" s="0" t="n">
        <f aca="false">AL488*EXP((Inputs!$B$6-Inputs!$B$7-0.5*Inputs!$B$8^2)*$B$2+Inputs!$B$8*SQRT($B$2)*MC_Shocks!AK485)</f>
        <v>577.371884378021</v>
      </c>
      <c r="AN488" s="0" t="n">
        <f aca="false">AM488*EXP((Inputs!$B$6-Inputs!$B$7-0.5*Inputs!$B$8^2)*$B$2+Inputs!$B$8*SQRT($B$2)*MC_Shocks!AL485)</f>
        <v>578.401439515828</v>
      </c>
      <c r="AO488" s="0" t="n">
        <f aca="false">AN488*EXP((Inputs!$B$6-Inputs!$B$7-0.5*Inputs!$B$8^2)*$B$2+Inputs!$B$8*SQRT($B$2)*MC_Shocks!AM485)</f>
        <v>579.777739960008</v>
      </c>
      <c r="AP488" s="0" t="n">
        <f aca="false">AO488*EXP((Inputs!$B$6-Inputs!$B$7-0.5*Inputs!$B$8^2)*$B$2+Inputs!$B$8*SQRT($B$2)*MC_Shocks!AN485)</f>
        <v>580.98247171622</v>
      </c>
      <c r="AQ488" s="0" t="n">
        <f aca="false">AP488*EXP((Inputs!$B$6-Inputs!$B$7-0.5*Inputs!$B$8^2)*$B$2+Inputs!$B$8*SQRT($B$2)*MC_Shocks!AO485)</f>
        <v>578.606157229202</v>
      </c>
      <c r="AR488" s="0" t="n">
        <f aca="false">AQ488*EXP((Inputs!$B$6-Inputs!$B$7-0.5*Inputs!$B$8^2)*$B$2+Inputs!$B$8*SQRT($B$2)*MC_Shocks!AP485)</f>
        <v>574.652437545587</v>
      </c>
      <c r="AS488" s="0" t="n">
        <f aca="false">AR488*EXP((Inputs!$B$6-Inputs!$B$7-0.5*Inputs!$B$8^2)*$B$2+Inputs!$B$8*SQRT($B$2)*MC_Shocks!AQ485)</f>
        <v>570.209434132868</v>
      </c>
      <c r="AT488" s="0" t="n">
        <f aca="false">AS488*EXP((Inputs!$B$6-Inputs!$B$7-0.5*Inputs!$B$8^2)*$B$2+Inputs!$B$8*SQRT($B$2)*MC_Shocks!AR485)</f>
        <v>568.250450856678</v>
      </c>
      <c r="AU488" s="0" t="n">
        <f aca="false">AT488*EXP((Inputs!$B$6-Inputs!$B$7-0.5*Inputs!$B$8^2)*$B$2+Inputs!$B$8*SQRT($B$2)*MC_Shocks!AS485)</f>
        <v>576.480795874443</v>
      </c>
      <c r="AV488" s="0" t="n">
        <f aca="false">AU488*EXP((Inputs!$B$6-Inputs!$B$7-0.5*Inputs!$B$8^2)*$B$2+Inputs!$B$8*SQRT($B$2)*MC_Shocks!AT485)</f>
        <v>578.097812108612</v>
      </c>
      <c r="AW488" s="0" t="n">
        <f aca="false">AV488*EXP((Inputs!$B$6-Inputs!$B$7-0.5*Inputs!$B$8^2)*$B$2+Inputs!$B$8*SQRT($B$2)*MC_Shocks!AU485)</f>
        <v>567.68072273763</v>
      </c>
      <c r="AX488" s="0" t="n">
        <f aca="false">AW488*EXP((Inputs!$B$6-Inputs!$B$7-0.5*Inputs!$B$8^2)*$B$2+Inputs!$B$8*SQRT($B$2)*MC_Shocks!AV485)</f>
        <v>566.051369989322</v>
      </c>
      <c r="AY488" s="0" t="n">
        <f aca="false">AX488*EXP((Inputs!$B$6-Inputs!$B$7-0.5*Inputs!$B$8^2)*$B$2+Inputs!$B$8*SQRT($B$2)*MC_Shocks!AW485)</f>
        <v>564.455338315056</v>
      </c>
      <c r="AZ488" s="0" t="n">
        <f aca="false">AY488*EXP((Inputs!$B$6-Inputs!$B$7-0.5*Inputs!$B$8^2)*$B$2+Inputs!$B$8*SQRT($B$2)*MC_Shocks!AX485)</f>
        <v>562.901019146534</v>
      </c>
      <c r="BA488" s="0" t="n">
        <f aca="false">AZ488*EXP((Inputs!$B$6-Inputs!$B$7-0.5*Inputs!$B$8^2)*$B$2+Inputs!$B$8*SQRT($B$2)*MC_Shocks!AY485)</f>
        <v>561.102130847602</v>
      </c>
      <c r="BB488" s="0" t="n">
        <f aca="false">BA488*EXP((Inputs!$B$6-Inputs!$B$7-0.5*Inputs!$B$8^2)*$B$2+Inputs!$B$8*SQRT($B$2)*MC_Shocks!AZ485)</f>
        <v>571.864688047016</v>
      </c>
      <c r="BC488" s="0" t="n">
        <f aca="false">BB488*EXP((Inputs!$B$6-Inputs!$B$7-0.5*Inputs!$B$8^2)*$B$2+Inputs!$B$8*SQRT($B$2)*MC_Shocks!BA485)</f>
        <v>573.006390187789</v>
      </c>
      <c r="BD488" s="0" t="n">
        <f aca="false">BC488*EXP((Inputs!$B$6-Inputs!$B$7-0.5*Inputs!$B$8^2)*$B$2+Inputs!$B$8*SQRT($B$2)*MC_Shocks!BB485)</f>
        <v>573.232732334394</v>
      </c>
      <c r="BE488" s="0" t="n">
        <f aca="false">BD488*EXP((Inputs!$B$6-Inputs!$B$7-0.5*Inputs!$B$8^2)*$B$2+Inputs!$B$8*SQRT($B$2)*MC_Shocks!BC485)</f>
        <v>567.488266630514</v>
      </c>
      <c r="BF488" s="0" t="n">
        <f aca="false">BE488*EXP((Inputs!$B$6-Inputs!$B$7-0.5*Inputs!$B$8^2)*$B$2+Inputs!$B$8*SQRT($B$2)*MC_Shocks!BD485)</f>
        <v>567.327202557425</v>
      </c>
      <c r="BG488" s="0" t="n">
        <f aca="false">BF488*EXP((Inputs!$B$6-Inputs!$B$7-0.5*Inputs!$B$8^2)*$B$2+Inputs!$B$8*SQRT($B$2)*MC_Shocks!BE485)</f>
        <v>574.840293857306</v>
      </c>
      <c r="BH488" s="0" t="n">
        <f aca="false">BG488*EXP((Inputs!$B$6-Inputs!$B$7-0.5*Inputs!$B$8^2)*$B$2+Inputs!$B$8*SQRT($B$2)*MC_Shocks!BF485)</f>
        <v>572.936390739023</v>
      </c>
      <c r="BI488" s="0" t="n">
        <f aca="false">BH488*EXP((Inputs!$B$6-Inputs!$B$7-0.5*Inputs!$B$8^2)*$B$2+Inputs!$B$8*SQRT($B$2)*MC_Shocks!BG485)</f>
        <v>576.65590506456</v>
      </c>
      <c r="BJ488" s="0" t="n">
        <f aca="false">BI488*EXP((Inputs!$B$6-Inputs!$B$7-0.5*Inputs!$B$8^2)*$B$2+Inputs!$B$8*SQRT($B$2)*MC_Shocks!BH485)</f>
        <v>582.304075414066</v>
      </c>
      <c r="BK488" s="0" t="n">
        <f aca="false">BJ488*EXP((Inputs!$B$6-Inputs!$B$7-0.5*Inputs!$B$8^2)*$B$2+Inputs!$B$8*SQRT($B$2)*MC_Shocks!BI485)</f>
        <v>586.225458192484</v>
      </c>
      <c r="BL488" s="0" t="n">
        <f aca="false">BK488*EXP((Inputs!$B$6-Inputs!$B$7-0.5*Inputs!$B$8^2)*$B$2+Inputs!$B$8*SQRT($B$2)*MC_Shocks!BJ485)</f>
        <v>583.763023825382</v>
      </c>
      <c r="BM488" s="0" t="n">
        <f aca="false">BL488*EXP((Inputs!$B$6-Inputs!$B$7-0.5*Inputs!$B$8^2)*$B$2+Inputs!$B$8*SQRT($B$2)*MC_Shocks!BK485)</f>
        <v>578.017267776672</v>
      </c>
      <c r="BN488" s="0" t="n">
        <f aca="false">AVERAGE(C488:BM488)</f>
        <v>574.557458305202</v>
      </c>
      <c r="BO488" s="0" t="n">
        <f aca="false">MAX(B488:BM488)</f>
        <v>586.409858010978</v>
      </c>
      <c r="BP488" s="0" t="n">
        <f aca="false">MAX(BM488-Inputs!$B$4,0)</f>
        <v>3.01726777667227</v>
      </c>
      <c r="BQ488" s="0" t="n">
        <f aca="false">MAX(Inputs!$B$4-BM488,0)</f>
        <v>0</v>
      </c>
      <c r="BR488" s="0" t="n">
        <f aca="false">MAX(BN488-Inputs!$B$4,0)</f>
        <v>0</v>
      </c>
      <c r="BS488" s="0" t="n">
        <f aca="false">IF(BO488&gt;=Inputs!$B$9,0,MAX(BM488-Inputs!$B$4,0))</f>
        <v>3.01726777667227</v>
      </c>
    </row>
    <row r="489" customFormat="false" ht="15" hidden="false" customHeight="false" outlineLevel="0" collapsed="false">
      <c r="A489" s="0" t="n">
        <v>485</v>
      </c>
      <c r="B489" s="0" t="n">
        <f aca="false">Inputs!$B$3</f>
        <v>574.788024902344</v>
      </c>
      <c r="C489" s="0" t="n">
        <f aca="false">B489*EXP((Inputs!$B$6-Inputs!$B$7-0.5*Inputs!$B$8^2)*$B$2+Inputs!$B$8*SQRT($B$2)*MC_Shocks!A486)</f>
        <v>572.644201344003</v>
      </c>
      <c r="D489" s="0" t="n">
        <f aca="false">C489*EXP((Inputs!$B$6-Inputs!$B$7-0.5*Inputs!$B$8^2)*$B$2+Inputs!$B$8*SQRT($B$2)*MC_Shocks!B486)</f>
        <v>569.834003184966</v>
      </c>
      <c r="E489" s="0" t="n">
        <f aca="false">D489*EXP((Inputs!$B$6-Inputs!$B$7-0.5*Inputs!$B$8^2)*$B$2+Inputs!$B$8*SQRT($B$2)*MC_Shocks!C486)</f>
        <v>567.753175418202</v>
      </c>
      <c r="F489" s="0" t="n">
        <f aca="false">E489*EXP((Inputs!$B$6-Inputs!$B$7-0.5*Inputs!$B$8^2)*$B$2+Inputs!$B$8*SQRT($B$2)*MC_Shocks!D486)</f>
        <v>567.35049920877</v>
      </c>
      <c r="G489" s="0" t="n">
        <f aca="false">F489*EXP((Inputs!$B$6-Inputs!$B$7-0.5*Inputs!$B$8^2)*$B$2+Inputs!$B$8*SQRT($B$2)*MC_Shocks!E486)</f>
        <v>564.275654557457</v>
      </c>
      <c r="H489" s="0" t="n">
        <f aca="false">G489*EXP((Inputs!$B$6-Inputs!$B$7-0.5*Inputs!$B$8^2)*$B$2+Inputs!$B$8*SQRT($B$2)*MC_Shocks!F486)</f>
        <v>575.26181087632</v>
      </c>
      <c r="I489" s="0" t="n">
        <f aca="false">H489*EXP((Inputs!$B$6-Inputs!$B$7-0.5*Inputs!$B$8^2)*$B$2+Inputs!$B$8*SQRT($B$2)*MC_Shocks!G486)</f>
        <v>574.809297112805</v>
      </c>
      <c r="J489" s="0" t="n">
        <f aca="false">I489*EXP((Inputs!$B$6-Inputs!$B$7-0.5*Inputs!$B$8^2)*$B$2+Inputs!$B$8*SQRT($B$2)*MC_Shocks!H486)</f>
        <v>579.64856984232</v>
      </c>
      <c r="K489" s="0" t="n">
        <f aca="false">J489*EXP((Inputs!$B$6-Inputs!$B$7-0.5*Inputs!$B$8^2)*$B$2+Inputs!$B$8*SQRT($B$2)*MC_Shocks!I486)</f>
        <v>574.379927991243</v>
      </c>
      <c r="L489" s="0" t="n">
        <f aca="false">K489*EXP((Inputs!$B$6-Inputs!$B$7-0.5*Inputs!$B$8^2)*$B$2+Inputs!$B$8*SQRT($B$2)*MC_Shocks!J486)</f>
        <v>575.105083394089</v>
      </c>
      <c r="M489" s="0" t="n">
        <f aca="false">L489*EXP((Inputs!$B$6-Inputs!$B$7-0.5*Inputs!$B$8^2)*$B$2+Inputs!$B$8*SQRT($B$2)*MC_Shocks!K486)</f>
        <v>575.018144279356</v>
      </c>
      <c r="N489" s="0" t="n">
        <f aca="false">M489*EXP((Inputs!$B$6-Inputs!$B$7-0.5*Inputs!$B$8^2)*$B$2+Inputs!$B$8*SQRT($B$2)*MC_Shocks!L486)</f>
        <v>581.979718819944</v>
      </c>
      <c r="O489" s="0" t="n">
        <f aca="false">N489*EXP((Inputs!$B$6-Inputs!$B$7-0.5*Inputs!$B$8^2)*$B$2+Inputs!$B$8*SQRT($B$2)*MC_Shocks!M486)</f>
        <v>577.358532884393</v>
      </c>
      <c r="P489" s="0" t="n">
        <f aca="false">O489*EXP((Inputs!$B$6-Inputs!$B$7-0.5*Inputs!$B$8^2)*$B$2+Inputs!$B$8*SQRT($B$2)*MC_Shocks!N486)</f>
        <v>574.54659878703</v>
      </c>
      <c r="Q489" s="0" t="n">
        <f aca="false">P489*EXP((Inputs!$B$6-Inputs!$B$7-0.5*Inputs!$B$8^2)*$B$2+Inputs!$B$8*SQRT($B$2)*MC_Shocks!O486)</f>
        <v>572.067669553105</v>
      </c>
      <c r="R489" s="0" t="n">
        <f aca="false">Q489*EXP((Inputs!$B$6-Inputs!$B$7-0.5*Inputs!$B$8^2)*$B$2+Inputs!$B$8*SQRT($B$2)*MC_Shocks!P486)</f>
        <v>575.823559855879</v>
      </c>
      <c r="S489" s="0" t="n">
        <f aca="false">R489*EXP((Inputs!$B$6-Inputs!$B$7-0.5*Inputs!$B$8^2)*$B$2+Inputs!$B$8*SQRT($B$2)*MC_Shocks!Q486)</f>
        <v>579.423055456575</v>
      </c>
      <c r="T489" s="0" t="n">
        <f aca="false">S489*EXP((Inputs!$B$6-Inputs!$B$7-0.5*Inputs!$B$8^2)*$B$2+Inputs!$B$8*SQRT($B$2)*MC_Shocks!R486)</f>
        <v>578.450743880407</v>
      </c>
      <c r="U489" s="0" t="n">
        <f aca="false">T489*EXP((Inputs!$B$6-Inputs!$B$7-0.5*Inputs!$B$8^2)*$B$2+Inputs!$B$8*SQRT($B$2)*MC_Shocks!S486)</f>
        <v>581.701340268697</v>
      </c>
      <c r="V489" s="0" t="n">
        <f aca="false">U489*EXP((Inputs!$B$6-Inputs!$B$7-0.5*Inputs!$B$8^2)*$B$2+Inputs!$B$8*SQRT($B$2)*MC_Shocks!T486)</f>
        <v>579.752619110749</v>
      </c>
      <c r="W489" s="0" t="n">
        <f aca="false">V489*EXP((Inputs!$B$6-Inputs!$B$7-0.5*Inputs!$B$8^2)*$B$2+Inputs!$B$8*SQRT($B$2)*MC_Shocks!U486)</f>
        <v>589.832298613475</v>
      </c>
      <c r="X489" s="0" t="n">
        <f aca="false">W489*EXP((Inputs!$B$6-Inputs!$B$7-0.5*Inputs!$B$8^2)*$B$2+Inputs!$B$8*SQRT($B$2)*MC_Shocks!V486)</f>
        <v>592.173849527973</v>
      </c>
      <c r="Y489" s="0" t="n">
        <f aca="false">X489*EXP((Inputs!$B$6-Inputs!$B$7-0.5*Inputs!$B$8^2)*$B$2+Inputs!$B$8*SQRT($B$2)*MC_Shocks!W486)</f>
        <v>583.848195075199</v>
      </c>
      <c r="Z489" s="0" t="n">
        <f aca="false">Y489*EXP((Inputs!$B$6-Inputs!$B$7-0.5*Inputs!$B$8^2)*$B$2+Inputs!$B$8*SQRT($B$2)*MC_Shocks!X486)</f>
        <v>581.87108100219</v>
      </c>
      <c r="AA489" s="0" t="n">
        <f aca="false">Z489*EXP((Inputs!$B$6-Inputs!$B$7-0.5*Inputs!$B$8^2)*$B$2+Inputs!$B$8*SQRT($B$2)*MC_Shocks!Y486)</f>
        <v>581.156493738037</v>
      </c>
      <c r="AB489" s="0" t="n">
        <f aca="false">AA489*EXP((Inputs!$B$6-Inputs!$B$7-0.5*Inputs!$B$8^2)*$B$2+Inputs!$B$8*SQRT($B$2)*MC_Shocks!Z486)</f>
        <v>572.129678324267</v>
      </c>
      <c r="AC489" s="0" t="n">
        <f aca="false">AB489*EXP((Inputs!$B$6-Inputs!$B$7-0.5*Inputs!$B$8^2)*$B$2+Inputs!$B$8*SQRT($B$2)*MC_Shocks!AA486)</f>
        <v>582.885653618924</v>
      </c>
      <c r="AD489" s="0" t="n">
        <f aca="false">AC489*EXP((Inputs!$B$6-Inputs!$B$7-0.5*Inputs!$B$8^2)*$B$2+Inputs!$B$8*SQRT($B$2)*MC_Shocks!AB486)</f>
        <v>586.723219531011</v>
      </c>
      <c r="AE489" s="0" t="n">
        <f aca="false">AD489*EXP((Inputs!$B$6-Inputs!$B$7-0.5*Inputs!$B$8^2)*$B$2+Inputs!$B$8*SQRT($B$2)*MC_Shocks!AC486)</f>
        <v>588.648958653046</v>
      </c>
      <c r="AF489" s="0" t="n">
        <f aca="false">AE489*EXP((Inputs!$B$6-Inputs!$B$7-0.5*Inputs!$B$8^2)*$B$2+Inputs!$B$8*SQRT($B$2)*MC_Shocks!AD486)</f>
        <v>584.709458285884</v>
      </c>
      <c r="AG489" s="0" t="n">
        <f aca="false">AF489*EXP((Inputs!$B$6-Inputs!$B$7-0.5*Inputs!$B$8^2)*$B$2+Inputs!$B$8*SQRT($B$2)*MC_Shocks!AE486)</f>
        <v>580.716596022932</v>
      </c>
      <c r="AH489" s="0" t="n">
        <f aca="false">AG489*EXP((Inputs!$B$6-Inputs!$B$7-0.5*Inputs!$B$8^2)*$B$2+Inputs!$B$8*SQRT($B$2)*MC_Shocks!AF486)</f>
        <v>584.775010873112</v>
      </c>
      <c r="AI489" s="0" t="n">
        <f aca="false">AH489*EXP((Inputs!$B$6-Inputs!$B$7-0.5*Inputs!$B$8^2)*$B$2+Inputs!$B$8*SQRT($B$2)*MC_Shocks!AG486)</f>
        <v>580.218508551961</v>
      </c>
      <c r="AJ489" s="0" t="n">
        <f aca="false">AI489*EXP((Inputs!$B$6-Inputs!$B$7-0.5*Inputs!$B$8^2)*$B$2+Inputs!$B$8*SQRT($B$2)*MC_Shocks!AH486)</f>
        <v>582.132787837001</v>
      </c>
      <c r="AK489" s="0" t="n">
        <f aca="false">AJ489*EXP((Inputs!$B$6-Inputs!$B$7-0.5*Inputs!$B$8^2)*$B$2+Inputs!$B$8*SQRT($B$2)*MC_Shocks!AI486)</f>
        <v>576.618585352107</v>
      </c>
      <c r="AL489" s="0" t="n">
        <f aca="false">AK489*EXP((Inputs!$B$6-Inputs!$B$7-0.5*Inputs!$B$8^2)*$B$2+Inputs!$B$8*SQRT($B$2)*MC_Shocks!AJ486)</f>
        <v>581.416437089441</v>
      </c>
      <c r="AM489" s="0" t="n">
        <f aca="false">AL489*EXP((Inputs!$B$6-Inputs!$B$7-0.5*Inputs!$B$8^2)*$B$2+Inputs!$B$8*SQRT($B$2)*MC_Shocks!AK486)</f>
        <v>582.040372051995</v>
      </c>
      <c r="AN489" s="0" t="n">
        <f aca="false">AM489*EXP((Inputs!$B$6-Inputs!$B$7-0.5*Inputs!$B$8^2)*$B$2+Inputs!$B$8*SQRT($B$2)*MC_Shocks!AL486)</f>
        <v>584.363148394717</v>
      </c>
      <c r="AO489" s="0" t="n">
        <f aca="false">AN489*EXP((Inputs!$B$6-Inputs!$B$7-0.5*Inputs!$B$8^2)*$B$2+Inputs!$B$8*SQRT($B$2)*MC_Shocks!AM486)</f>
        <v>579.542789668632</v>
      </c>
      <c r="AP489" s="0" t="n">
        <f aca="false">AO489*EXP((Inputs!$B$6-Inputs!$B$7-0.5*Inputs!$B$8^2)*$B$2+Inputs!$B$8*SQRT($B$2)*MC_Shocks!AN486)</f>
        <v>582.006158742543</v>
      </c>
      <c r="AQ489" s="0" t="n">
        <f aca="false">AP489*EXP((Inputs!$B$6-Inputs!$B$7-0.5*Inputs!$B$8^2)*$B$2+Inputs!$B$8*SQRT($B$2)*MC_Shocks!AO486)</f>
        <v>582.257098359594</v>
      </c>
      <c r="AR489" s="0" t="n">
        <f aca="false">AQ489*EXP((Inputs!$B$6-Inputs!$B$7-0.5*Inputs!$B$8^2)*$B$2+Inputs!$B$8*SQRT($B$2)*MC_Shocks!AP486)</f>
        <v>579.975529782883</v>
      </c>
      <c r="AS489" s="0" t="n">
        <f aca="false">AR489*EXP((Inputs!$B$6-Inputs!$B$7-0.5*Inputs!$B$8^2)*$B$2+Inputs!$B$8*SQRT($B$2)*MC_Shocks!AQ486)</f>
        <v>577.526729438219</v>
      </c>
      <c r="AT489" s="0" t="n">
        <f aca="false">AS489*EXP((Inputs!$B$6-Inputs!$B$7-0.5*Inputs!$B$8^2)*$B$2+Inputs!$B$8*SQRT($B$2)*MC_Shocks!AR486)</f>
        <v>573.531518582649</v>
      </c>
      <c r="AU489" s="0" t="n">
        <f aca="false">AT489*EXP((Inputs!$B$6-Inputs!$B$7-0.5*Inputs!$B$8^2)*$B$2+Inputs!$B$8*SQRT($B$2)*MC_Shocks!AS486)</f>
        <v>572.625758297543</v>
      </c>
      <c r="AV489" s="0" t="n">
        <f aca="false">AU489*EXP((Inputs!$B$6-Inputs!$B$7-0.5*Inputs!$B$8^2)*$B$2+Inputs!$B$8*SQRT($B$2)*MC_Shocks!AT486)</f>
        <v>574.583055267117</v>
      </c>
      <c r="AW489" s="0" t="n">
        <f aca="false">AV489*EXP((Inputs!$B$6-Inputs!$B$7-0.5*Inputs!$B$8^2)*$B$2+Inputs!$B$8*SQRT($B$2)*MC_Shocks!AU486)</f>
        <v>576.233598085193</v>
      </c>
      <c r="AX489" s="0" t="n">
        <f aca="false">AW489*EXP((Inputs!$B$6-Inputs!$B$7-0.5*Inputs!$B$8^2)*$B$2+Inputs!$B$8*SQRT($B$2)*MC_Shocks!AV486)</f>
        <v>576.170602048518</v>
      </c>
      <c r="AY489" s="0" t="n">
        <f aca="false">AX489*EXP((Inputs!$B$6-Inputs!$B$7-0.5*Inputs!$B$8^2)*$B$2+Inputs!$B$8*SQRT($B$2)*MC_Shocks!AW486)</f>
        <v>575.085152591301</v>
      </c>
      <c r="AZ489" s="0" t="n">
        <f aca="false">AY489*EXP((Inputs!$B$6-Inputs!$B$7-0.5*Inputs!$B$8^2)*$B$2+Inputs!$B$8*SQRT($B$2)*MC_Shocks!AX486)</f>
        <v>575.811272992431</v>
      </c>
      <c r="BA489" s="0" t="n">
        <f aca="false">AZ489*EXP((Inputs!$B$6-Inputs!$B$7-0.5*Inputs!$B$8^2)*$B$2+Inputs!$B$8*SQRT($B$2)*MC_Shocks!AY486)</f>
        <v>575.777869840346</v>
      </c>
      <c r="BB489" s="0" t="n">
        <f aca="false">BA489*EXP((Inputs!$B$6-Inputs!$B$7-0.5*Inputs!$B$8^2)*$B$2+Inputs!$B$8*SQRT($B$2)*MC_Shocks!AZ486)</f>
        <v>582.80496125027</v>
      </c>
      <c r="BC489" s="0" t="n">
        <f aca="false">BB489*EXP((Inputs!$B$6-Inputs!$B$7-0.5*Inputs!$B$8^2)*$B$2+Inputs!$B$8*SQRT($B$2)*MC_Shocks!BA486)</f>
        <v>579.782371370508</v>
      </c>
      <c r="BD489" s="0" t="n">
        <f aca="false">BC489*EXP((Inputs!$B$6-Inputs!$B$7-0.5*Inputs!$B$8^2)*$B$2+Inputs!$B$8*SQRT($B$2)*MC_Shocks!BB486)</f>
        <v>579.004576882275</v>
      </c>
      <c r="BE489" s="0" t="n">
        <f aca="false">BD489*EXP((Inputs!$B$6-Inputs!$B$7-0.5*Inputs!$B$8^2)*$B$2+Inputs!$B$8*SQRT($B$2)*MC_Shocks!BC486)</f>
        <v>574.475190107162</v>
      </c>
      <c r="BF489" s="0" t="n">
        <f aca="false">BE489*EXP((Inputs!$B$6-Inputs!$B$7-0.5*Inputs!$B$8^2)*$B$2+Inputs!$B$8*SQRT($B$2)*MC_Shocks!BD486)</f>
        <v>574.528650048265</v>
      </c>
      <c r="BG489" s="0" t="n">
        <f aca="false">BF489*EXP((Inputs!$B$6-Inputs!$B$7-0.5*Inputs!$B$8^2)*$B$2+Inputs!$B$8*SQRT($B$2)*MC_Shocks!BE486)</f>
        <v>582.561601476933</v>
      </c>
      <c r="BH489" s="0" t="n">
        <f aca="false">BG489*EXP((Inputs!$B$6-Inputs!$B$7-0.5*Inputs!$B$8^2)*$B$2+Inputs!$B$8*SQRT($B$2)*MC_Shocks!BF486)</f>
        <v>584.275606712123</v>
      </c>
      <c r="BI489" s="0" t="n">
        <f aca="false">BH489*EXP((Inputs!$B$6-Inputs!$B$7-0.5*Inputs!$B$8^2)*$B$2+Inputs!$B$8*SQRT($B$2)*MC_Shocks!BG486)</f>
        <v>585.258227754017</v>
      </c>
      <c r="BJ489" s="0" t="n">
        <f aca="false">BI489*EXP((Inputs!$B$6-Inputs!$B$7-0.5*Inputs!$B$8^2)*$B$2+Inputs!$B$8*SQRT($B$2)*MC_Shocks!BH486)</f>
        <v>581.874081540651</v>
      </c>
      <c r="BK489" s="0" t="n">
        <f aca="false">BJ489*EXP((Inputs!$B$6-Inputs!$B$7-0.5*Inputs!$B$8^2)*$B$2+Inputs!$B$8*SQRT($B$2)*MC_Shocks!BI486)</f>
        <v>591.565135501436</v>
      </c>
      <c r="BL489" s="0" t="n">
        <f aca="false">BK489*EXP((Inputs!$B$6-Inputs!$B$7-0.5*Inputs!$B$8^2)*$B$2+Inputs!$B$8*SQRT($B$2)*MC_Shocks!BJ486)</f>
        <v>591.427702619048</v>
      </c>
      <c r="BM489" s="0" t="n">
        <f aca="false">BL489*EXP((Inputs!$B$6-Inputs!$B$7-0.5*Inputs!$B$8^2)*$B$2+Inputs!$B$8*SQRT($B$2)*MC_Shocks!BK486)</f>
        <v>589.078122708371</v>
      </c>
      <c r="BN489" s="0" t="n">
        <f aca="false">AVERAGE(C489:BM489)</f>
        <v>579.225522222819</v>
      </c>
      <c r="BO489" s="0" t="n">
        <f aca="false">MAX(B489:BM489)</f>
        <v>592.173849527973</v>
      </c>
      <c r="BP489" s="0" t="n">
        <f aca="false">MAX(BM489-Inputs!$B$4,0)</f>
        <v>14.0781227083712</v>
      </c>
      <c r="BQ489" s="0" t="n">
        <f aca="false">MAX(Inputs!$B$4-BM489,0)</f>
        <v>0</v>
      </c>
      <c r="BR489" s="0" t="n">
        <f aca="false">MAX(BN489-Inputs!$B$4,0)</f>
        <v>4.22552222281922</v>
      </c>
      <c r="BS489" s="0" t="n">
        <f aca="false">IF(BO489&gt;=Inputs!$B$9,0,MAX(BM489-Inputs!$B$4,0))</f>
        <v>14.0781227083712</v>
      </c>
    </row>
    <row r="490" customFormat="false" ht="15" hidden="false" customHeight="false" outlineLevel="0" collapsed="false">
      <c r="A490" s="0" t="n">
        <v>486</v>
      </c>
      <c r="B490" s="0" t="n">
        <f aca="false">Inputs!$B$3</f>
        <v>574.788024902344</v>
      </c>
      <c r="C490" s="0" t="n">
        <f aca="false">B490*EXP((Inputs!$B$6-Inputs!$B$7-0.5*Inputs!$B$8^2)*$B$2+Inputs!$B$8*SQRT($B$2)*MC_Shocks!A487)</f>
        <v>577.866692225572</v>
      </c>
      <c r="D490" s="0" t="n">
        <f aca="false">C490*EXP((Inputs!$B$6-Inputs!$B$7-0.5*Inputs!$B$8^2)*$B$2+Inputs!$B$8*SQRT($B$2)*MC_Shocks!B487)</f>
        <v>577.579163358258</v>
      </c>
      <c r="E490" s="0" t="n">
        <f aca="false">D490*EXP((Inputs!$B$6-Inputs!$B$7-0.5*Inputs!$B$8^2)*$B$2+Inputs!$B$8*SQRT($B$2)*MC_Shocks!C487)</f>
        <v>580.514103504913</v>
      </c>
      <c r="F490" s="0" t="n">
        <f aca="false">E490*EXP((Inputs!$B$6-Inputs!$B$7-0.5*Inputs!$B$8^2)*$B$2+Inputs!$B$8*SQRT($B$2)*MC_Shocks!D487)</f>
        <v>583.938750247114</v>
      </c>
      <c r="G490" s="0" t="n">
        <f aca="false">F490*EXP((Inputs!$B$6-Inputs!$B$7-0.5*Inputs!$B$8^2)*$B$2+Inputs!$B$8*SQRT($B$2)*MC_Shocks!E487)</f>
        <v>585.889030598239</v>
      </c>
      <c r="H490" s="0" t="n">
        <f aca="false">G490*EXP((Inputs!$B$6-Inputs!$B$7-0.5*Inputs!$B$8^2)*$B$2+Inputs!$B$8*SQRT($B$2)*MC_Shocks!F487)</f>
        <v>589.257119249702</v>
      </c>
      <c r="I490" s="0" t="n">
        <f aca="false">H490*EXP((Inputs!$B$6-Inputs!$B$7-0.5*Inputs!$B$8^2)*$B$2+Inputs!$B$8*SQRT($B$2)*MC_Shocks!G487)</f>
        <v>586.125443426053</v>
      </c>
      <c r="J490" s="0" t="n">
        <f aca="false">I490*EXP((Inputs!$B$6-Inputs!$B$7-0.5*Inputs!$B$8^2)*$B$2+Inputs!$B$8*SQRT($B$2)*MC_Shocks!H487)</f>
        <v>589.608351949747</v>
      </c>
      <c r="K490" s="0" t="n">
        <f aca="false">J490*EXP((Inputs!$B$6-Inputs!$B$7-0.5*Inputs!$B$8^2)*$B$2+Inputs!$B$8*SQRT($B$2)*MC_Shocks!I487)</f>
        <v>593.902749035725</v>
      </c>
      <c r="L490" s="0" t="n">
        <f aca="false">K490*EXP((Inputs!$B$6-Inputs!$B$7-0.5*Inputs!$B$8^2)*$B$2+Inputs!$B$8*SQRT($B$2)*MC_Shocks!J487)</f>
        <v>585.686698485546</v>
      </c>
      <c r="M490" s="0" t="n">
        <f aca="false">L490*EXP((Inputs!$B$6-Inputs!$B$7-0.5*Inputs!$B$8^2)*$B$2+Inputs!$B$8*SQRT($B$2)*MC_Shocks!K487)</f>
        <v>581.294676690009</v>
      </c>
      <c r="N490" s="0" t="n">
        <f aca="false">M490*EXP((Inputs!$B$6-Inputs!$B$7-0.5*Inputs!$B$8^2)*$B$2+Inputs!$B$8*SQRT($B$2)*MC_Shocks!L487)</f>
        <v>589.998183240666</v>
      </c>
      <c r="O490" s="0" t="n">
        <f aca="false">N490*EXP((Inputs!$B$6-Inputs!$B$7-0.5*Inputs!$B$8^2)*$B$2+Inputs!$B$8*SQRT($B$2)*MC_Shocks!M487)</f>
        <v>593.644504161475</v>
      </c>
      <c r="P490" s="0" t="n">
        <f aca="false">O490*EXP((Inputs!$B$6-Inputs!$B$7-0.5*Inputs!$B$8^2)*$B$2+Inputs!$B$8*SQRT($B$2)*MC_Shocks!N487)</f>
        <v>592.559648657913</v>
      </c>
      <c r="Q490" s="0" t="n">
        <f aca="false">P490*EXP((Inputs!$B$6-Inputs!$B$7-0.5*Inputs!$B$8^2)*$B$2+Inputs!$B$8*SQRT($B$2)*MC_Shocks!O487)</f>
        <v>591.095462942015</v>
      </c>
      <c r="R490" s="0" t="n">
        <f aca="false">Q490*EXP((Inputs!$B$6-Inputs!$B$7-0.5*Inputs!$B$8^2)*$B$2+Inputs!$B$8*SQRT($B$2)*MC_Shocks!P487)</f>
        <v>598.182494201684</v>
      </c>
      <c r="S490" s="0" t="n">
        <f aca="false">R490*EXP((Inputs!$B$6-Inputs!$B$7-0.5*Inputs!$B$8^2)*$B$2+Inputs!$B$8*SQRT($B$2)*MC_Shocks!Q487)</f>
        <v>592.76578488575</v>
      </c>
      <c r="T490" s="0" t="n">
        <f aca="false">S490*EXP((Inputs!$B$6-Inputs!$B$7-0.5*Inputs!$B$8^2)*$B$2+Inputs!$B$8*SQRT($B$2)*MC_Shocks!R487)</f>
        <v>588.953485831723</v>
      </c>
      <c r="U490" s="0" t="n">
        <f aca="false">T490*EXP((Inputs!$B$6-Inputs!$B$7-0.5*Inputs!$B$8^2)*$B$2+Inputs!$B$8*SQRT($B$2)*MC_Shocks!S487)</f>
        <v>586.761614978482</v>
      </c>
      <c r="V490" s="0" t="n">
        <f aca="false">U490*EXP((Inputs!$B$6-Inputs!$B$7-0.5*Inputs!$B$8^2)*$B$2+Inputs!$B$8*SQRT($B$2)*MC_Shocks!T487)</f>
        <v>580.534994977163</v>
      </c>
      <c r="W490" s="0" t="n">
        <f aca="false">V490*EXP((Inputs!$B$6-Inputs!$B$7-0.5*Inputs!$B$8^2)*$B$2+Inputs!$B$8*SQRT($B$2)*MC_Shocks!U487)</f>
        <v>578.5103354219</v>
      </c>
      <c r="X490" s="0" t="n">
        <f aca="false">W490*EXP((Inputs!$B$6-Inputs!$B$7-0.5*Inputs!$B$8^2)*$B$2+Inputs!$B$8*SQRT($B$2)*MC_Shocks!V487)</f>
        <v>576.509700136143</v>
      </c>
      <c r="Y490" s="0" t="n">
        <f aca="false">X490*EXP((Inputs!$B$6-Inputs!$B$7-0.5*Inputs!$B$8^2)*$B$2+Inputs!$B$8*SQRT($B$2)*MC_Shocks!W487)</f>
        <v>569.483314703217</v>
      </c>
      <c r="Z490" s="0" t="n">
        <f aca="false">Y490*EXP((Inputs!$B$6-Inputs!$B$7-0.5*Inputs!$B$8^2)*$B$2+Inputs!$B$8*SQRT($B$2)*MC_Shocks!X487)</f>
        <v>564.583267896943</v>
      </c>
      <c r="AA490" s="0" t="n">
        <f aca="false">Z490*EXP((Inputs!$B$6-Inputs!$B$7-0.5*Inputs!$B$8^2)*$B$2+Inputs!$B$8*SQRT($B$2)*MC_Shocks!Y487)</f>
        <v>568.418449078435</v>
      </c>
      <c r="AB490" s="0" t="n">
        <f aca="false">AA490*EXP((Inputs!$B$6-Inputs!$B$7-0.5*Inputs!$B$8^2)*$B$2+Inputs!$B$8*SQRT($B$2)*MC_Shocks!Z487)</f>
        <v>565.623729735664</v>
      </c>
      <c r="AC490" s="0" t="n">
        <f aca="false">AB490*EXP((Inputs!$B$6-Inputs!$B$7-0.5*Inputs!$B$8^2)*$B$2+Inputs!$B$8*SQRT($B$2)*MC_Shocks!AA487)</f>
        <v>568.665852374365</v>
      </c>
      <c r="AD490" s="0" t="n">
        <f aca="false">AC490*EXP((Inputs!$B$6-Inputs!$B$7-0.5*Inputs!$B$8^2)*$B$2+Inputs!$B$8*SQRT($B$2)*MC_Shocks!AB487)</f>
        <v>566.449479696201</v>
      </c>
      <c r="AE490" s="0" t="n">
        <f aca="false">AD490*EXP((Inputs!$B$6-Inputs!$B$7-0.5*Inputs!$B$8^2)*$B$2+Inputs!$B$8*SQRT($B$2)*MC_Shocks!AC487)</f>
        <v>564.365035468896</v>
      </c>
      <c r="AF490" s="0" t="n">
        <f aca="false">AE490*EXP((Inputs!$B$6-Inputs!$B$7-0.5*Inputs!$B$8^2)*$B$2+Inputs!$B$8*SQRT($B$2)*MC_Shocks!AD487)</f>
        <v>570.646876310827</v>
      </c>
      <c r="AG490" s="0" t="n">
        <f aca="false">AF490*EXP((Inputs!$B$6-Inputs!$B$7-0.5*Inputs!$B$8^2)*$B$2+Inputs!$B$8*SQRT($B$2)*MC_Shocks!AE487)</f>
        <v>571.252610651609</v>
      </c>
      <c r="AH490" s="0" t="n">
        <f aca="false">AG490*EXP((Inputs!$B$6-Inputs!$B$7-0.5*Inputs!$B$8^2)*$B$2+Inputs!$B$8*SQRT($B$2)*MC_Shocks!AF487)</f>
        <v>570.105576931744</v>
      </c>
      <c r="AI490" s="0" t="n">
        <f aca="false">AH490*EXP((Inputs!$B$6-Inputs!$B$7-0.5*Inputs!$B$8^2)*$B$2+Inputs!$B$8*SQRT($B$2)*MC_Shocks!AG487)</f>
        <v>572.136138333947</v>
      </c>
      <c r="AJ490" s="0" t="n">
        <f aca="false">AI490*EXP((Inputs!$B$6-Inputs!$B$7-0.5*Inputs!$B$8^2)*$B$2+Inputs!$B$8*SQRT($B$2)*MC_Shocks!AH487)</f>
        <v>570.763371547371</v>
      </c>
      <c r="AK490" s="0" t="n">
        <f aca="false">AJ490*EXP((Inputs!$B$6-Inputs!$B$7-0.5*Inputs!$B$8^2)*$B$2+Inputs!$B$8*SQRT($B$2)*MC_Shocks!AI487)</f>
        <v>567.179530145449</v>
      </c>
      <c r="AL490" s="0" t="n">
        <f aca="false">AK490*EXP((Inputs!$B$6-Inputs!$B$7-0.5*Inputs!$B$8^2)*$B$2+Inputs!$B$8*SQRT($B$2)*MC_Shocks!AJ487)</f>
        <v>567.370713943105</v>
      </c>
      <c r="AM490" s="0" t="n">
        <f aca="false">AL490*EXP((Inputs!$B$6-Inputs!$B$7-0.5*Inputs!$B$8^2)*$B$2+Inputs!$B$8*SQRT($B$2)*MC_Shocks!AK487)</f>
        <v>566.414133562477</v>
      </c>
      <c r="AN490" s="0" t="n">
        <f aca="false">AM490*EXP((Inputs!$B$6-Inputs!$B$7-0.5*Inputs!$B$8^2)*$B$2+Inputs!$B$8*SQRT($B$2)*MC_Shocks!AL487)</f>
        <v>560.284770861309</v>
      </c>
      <c r="AO490" s="0" t="n">
        <f aca="false">AN490*EXP((Inputs!$B$6-Inputs!$B$7-0.5*Inputs!$B$8^2)*$B$2+Inputs!$B$8*SQRT($B$2)*MC_Shocks!AM487)</f>
        <v>558.238143363005</v>
      </c>
      <c r="AP490" s="0" t="n">
        <f aca="false">AO490*EXP((Inputs!$B$6-Inputs!$B$7-0.5*Inputs!$B$8^2)*$B$2+Inputs!$B$8*SQRT($B$2)*MC_Shocks!AN487)</f>
        <v>557.40208076188</v>
      </c>
      <c r="AQ490" s="0" t="n">
        <f aca="false">AP490*EXP((Inputs!$B$6-Inputs!$B$7-0.5*Inputs!$B$8^2)*$B$2+Inputs!$B$8*SQRT($B$2)*MC_Shocks!AO487)</f>
        <v>561.707685530594</v>
      </c>
      <c r="AR490" s="0" t="n">
        <f aca="false">AQ490*EXP((Inputs!$B$6-Inputs!$B$7-0.5*Inputs!$B$8^2)*$B$2+Inputs!$B$8*SQRT($B$2)*MC_Shocks!AP487)</f>
        <v>558.778240325558</v>
      </c>
      <c r="AS490" s="0" t="n">
        <f aca="false">AR490*EXP((Inputs!$B$6-Inputs!$B$7-0.5*Inputs!$B$8^2)*$B$2+Inputs!$B$8*SQRT($B$2)*MC_Shocks!AQ487)</f>
        <v>557.369250551598</v>
      </c>
      <c r="AT490" s="0" t="n">
        <f aca="false">AS490*EXP((Inputs!$B$6-Inputs!$B$7-0.5*Inputs!$B$8^2)*$B$2+Inputs!$B$8*SQRT($B$2)*MC_Shocks!AR487)</f>
        <v>551.773932902242</v>
      </c>
      <c r="AU490" s="0" t="n">
        <f aca="false">AT490*EXP((Inputs!$B$6-Inputs!$B$7-0.5*Inputs!$B$8^2)*$B$2+Inputs!$B$8*SQRT($B$2)*MC_Shocks!AS487)</f>
        <v>551.620804918536</v>
      </c>
      <c r="AV490" s="0" t="n">
        <f aca="false">AU490*EXP((Inputs!$B$6-Inputs!$B$7-0.5*Inputs!$B$8^2)*$B$2+Inputs!$B$8*SQRT($B$2)*MC_Shocks!AT487)</f>
        <v>559.679087594401</v>
      </c>
      <c r="AW490" s="0" t="n">
        <f aca="false">AV490*EXP((Inputs!$B$6-Inputs!$B$7-0.5*Inputs!$B$8^2)*$B$2+Inputs!$B$8*SQRT($B$2)*MC_Shocks!AU487)</f>
        <v>567.332120017226</v>
      </c>
      <c r="AX490" s="0" t="n">
        <f aca="false">AW490*EXP((Inputs!$B$6-Inputs!$B$7-0.5*Inputs!$B$8^2)*$B$2+Inputs!$B$8*SQRT($B$2)*MC_Shocks!AV487)</f>
        <v>564.08394707592</v>
      </c>
      <c r="AY490" s="0" t="n">
        <f aca="false">AX490*EXP((Inputs!$B$6-Inputs!$B$7-0.5*Inputs!$B$8^2)*$B$2+Inputs!$B$8*SQRT($B$2)*MC_Shocks!AW487)</f>
        <v>566.694713199747</v>
      </c>
      <c r="AZ490" s="0" t="n">
        <f aca="false">AY490*EXP((Inputs!$B$6-Inputs!$B$7-0.5*Inputs!$B$8^2)*$B$2+Inputs!$B$8*SQRT($B$2)*MC_Shocks!AX487)</f>
        <v>564.78786486174</v>
      </c>
      <c r="BA490" s="0" t="n">
        <f aca="false">AZ490*EXP((Inputs!$B$6-Inputs!$B$7-0.5*Inputs!$B$8^2)*$B$2+Inputs!$B$8*SQRT($B$2)*MC_Shocks!AY487)</f>
        <v>564.329513577674</v>
      </c>
      <c r="BB490" s="0" t="n">
        <f aca="false">BA490*EXP((Inputs!$B$6-Inputs!$B$7-0.5*Inputs!$B$8^2)*$B$2+Inputs!$B$8*SQRT($B$2)*MC_Shocks!AZ487)</f>
        <v>565.13022149714</v>
      </c>
      <c r="BC490" s="0" t="n">
        <f aca="false">BB490*EXP((Inputs!$B$6-Inputs!$B$7-0.5*Inputs!$B$8^2)*$B$2+Inputs!$B$8*SQRT($B$2)*MC_Shocks!BA487)</f>
        <v>565.615740057023</v>
      </c>
      <c r="BD490" s="0" t="n">
        <f aca="false">BC490*EXP((Inputs!$B$6-Inputs!$B$7-0.5*Inputs!$B$8^2)*$B$2+Inputs!$B$8*SQRT($B$2)*MC_Shocks!BB487)</f>
        <v>569.565831828862</v>
      </c>
      <c r="BE490" s="0" t="n">
        <f aca="false">BD490*EXP((Inputs!$B$6-Inputs!$B$7-0.5*Inputs!$B$8^2)*$B$2+Inputs!$B$8*SQRT($B$2)*MC_Shocks!BC487)</f>
        <v>569.690860412048</v>
      </c>
      <c r="BF490" s="0" t="n">
        <f aca="false">BE490*EXP((Inputs!$B$6-Inputs!$B$7-0.5*Inputs!$B$8^2)*$B$2+Inputs!$B$8*SQRT($B$2)*MC_Shocks!BD487)</f>
        <v>572.392505718207</v>
      </c>
      <c r="BG490" s="0" t="n">
        <f aca="false">BF490*EXP((Inputs!$B$6-Inputs!$B$7-0.5*Inputs!$B$8^2)*$B$2+Inputs!$B$8*SQRT($B$2)*MC_Shocks!BE487)</f>
        <v>574.139489019523</v>
      </c>
      <c r="BH490" s="0" t="n">
        <f aca="false">BG490*EXP((Inputs!$B$6-Inputs!$B$7-0.5*Inputs!$B$8^2)*$B$2+Inputs!$B$8*SQRT($B$2)*MC_Shocks!BF487)</f>
        <v>575.66978247467</v>
      </c>
      <c r="BI490" s="0" t="n">
        <f aca="false">BH490*EXP((Inputs!$B$6-Inputs!$B$7-0.5*Inputs!$B$8^2)*$B$2+Inputs!$B$8*SQRT($B$2)*MC_Shocks!BG487)</f>
        <v>576.760370930169</v>
      </c>
      <c r="BJ490" s="0" t="n">
        <f aca="false">BI490*EXP((Inputs!$B$6-Inputs!$B$7-0.5*Inputs!$B$8^2)*$B$2+Inputs!$B$8*SQRT($B$2)*MC_Shocks!BH487)</f>
        <v>572.610448653499</v>
      </c>
      <c r="BK490" s="0" t="n">
        <f aca="false">BJ490*EXP((Inputs!$B$6-Inputs!$B$7-0.5*Inputs!$B$8^2)*$B$2+Inputs!$B$8*SQRT($B$2)*MC_Shocks!BI487)</f>
        <v>573.254397873286</v>
      </c>
      <c r="BL490" s="0" t="n">
        <f aca="false">BK490*EXP((Inputs!$B$6-Inputs!$B$7-0.5*Inputs!$B$8^2)*$B$2+Inputs!$B$8*SQRT($B$2)*MC_Shocks!BJ487)</f>
        <v>568.671495334141</v>
      </c>
      <c r="BM490" s="0" t="n">
        <f aca="false">BL490*EXP((Inputs!$B$6-Inputs!$B$7-0.5*Inputs!$B$8^2)*$B$2+Inputs!$B$8*SQRT($B$2)*MC_Shocks!BK487)</f>
        <v>561.828989784534</v>
      </c>
      <c r="BN490" s="0" t="n">
        <f aca="false">AVERAGE(C490:BM490)</f>
        <v>573.238878693819</v>
      </c>
      <c r="BO490" s="0" t="n">
        <f aca="false">MAX(B490:BM490)</f>
        <v>598.182494201684</v>
      </c>
      <c r="BP490" s="0" t="n">
        <f aca="false">MAX(BM490-Inputs!$B$4,0)</f>
        <v>0</v>
      </c>
      <c r="BQ490" s="0" t="n">
        <f aca="false">MAX(Inputs!$B$4-BM490,0)</f>
        <v>13.1710102154663</v>
      </c>
      <c r="BR490" s="0" t="n">
        <f aca="false">MAX(BN490-Inputs!$B$4,0)</f>
        <v>0</v>
      </c>
      <c r="BS490" s="0" t="n">
        <f aca="false">IF(BO490&gt;=Inputs!$B$9,0,MAX(BM490-Inputs!$B$4,0))</f>
        <v>0</v>
      </c>
    </row>
    <row r="491" customFormat="false" ht="15" hidden="false" customHeight="false" outlineLevel="0" collapsed="false">
      <c r="A491" s="0" t="n">
        <v>487</v>
      </c>
      <c r="B491" s="0" t="n">
        <f aca="false">Inputs!$B$3</f>
        <v>574.788024902344</v>
      </c>
      <c r="C491" s="0" t="n">
        <f aca="false">B491*EXP((Inputs!$B$6-Inputs!$B$7-0.5*Inputs!$B$8^2)*$B$2+Inputs!$B$8*SQRT($B$2)*MC_Shocks!A488)</f>
        <v>570.956717548911</v>
      </c>
      <c r="D491" s="0" t="n">
        <f aca="false">C491*EXP((Inputs!$B$6-Inputs!$B$7-0.5*Inputs!$B$8^2)*$B$2+Inputs!$B$8*SQRT($B$2)*MC_Shocks!B488)</f>
        <v>568.594664343675</v>
      </c>
      <c r="E491" s="0" t="n">
        <f aca="false">D491*EXP((Inputs!$B$6-Inputs!$B$7-0.5*Inputs!$B$8^2)*$B$2+Inputs!$B$8*SQRT($B$2)*MC_Shocks!C488)</f>
        <v>567.175849510806</v>
      </c>
      <c r="F491" s="0" t="n">
        <f aca="false">E491*EXP((Inputs!$B$6-Inputs!$B$7-0.5*Inputs!$B$8^2)*$B$2+Inputs!$B$8*SQRT($B$2)*MC_Shocks!D488)</f>
        <v>563.348739284442</v>
      </c>
      <c r="G491" s="0" t="n">
        <f aca="false">F491*EXP((Inputs!$B$6-Inputs!$B$7-0.5*Inputs!$B$8^2)*$B$2+Inputs!$B$8*SQRT($B$2)*MC_Shocks!E488)</f>
        <v>563.002629802164</v>
      </c>
      <c r="H491" s="0" t="n">
        <f aca="false">G491*EXP((Inputs!$B$6-Inputs!$B$7-0.5*Inputs!$B$8^2)*$B$2+Inputs!$B$8*SQRT($B$2)*MC_Shocks!F488)</f>
        <v>558.67509161986</v>
      </c>
      <c r="I491" s="0" t="n">
        <f aca="false">H491*EXP((Inputs!$B$6-Inputs!$B$7-0.5*Inputs!$B$8^2)*$B$2+Inputs!$B$8*SQRT($B$2)*MC_Shocks!G488)</f>
        <v>556.012470552107</v>
      </c>
      <c r="J491" s="0" t="n">
        <f aca="false">I491*EXP((Inputs!$B$6-Inputs!$B$7-0.5*Inputs!$B$8^2)*$B$2+Inputs!$B$8*SQRT($B$2)*MC_Shocks!H488)</f>
        <v>557.654531292515</v>
      </c>
      <c r="K491" s="0" t="n">
        <f aca="false">J491*EXP((Inputs!$B$6-Inputs!$B$7-0.5*Inputs!$B$8^2)*$B$2+Inputs!$B$8*SQRT($B$2)*MC_Shocks!I488)</f>
        <v>553.75770126524</v>
      </c>
      <c r="L491" s="0" t="n">
        <f aca="false">K491*EXP((Inputs!$B$6-Inputs!$B$7-0.5*Inputs!$B$8^2)*$B$2+Inputs!$B$8*SQRT($B$2)*MC_Shocks!J488)</f>
        <v>553.408180299952</v>
      </c>
      <c r="M491" s="0" t="n">
        <f aca="false">L491*EXP((Inputs!$B$6-Inputs!$B$7-0.5*Inputs!$B$8^2)*$B$2+Inputs!$B$8*SQRT($B$2)*MC_Shocks!K488)</f>
        <v>553.926561742198</v>
      </c>
      <c r="N491" s="0" t="n">
        <f aca="false">M491*EXP((Inputs!$B$6-Inputs!$B$7-0.5*Inputs!$B$8^2)*$B$2+Inputs!$B$8*SQRT($B$2)*MC_Shocks!L488)</f>
        <v>556.075521466785</v>
      </c>
      <c r="O491" s="0" t="n">
        <f aca="false">N491*EXP((Inputs!$B$6-Inputs!$B$7-0.5*Inputs!$B$8^2)*$B$2+Inputs!$B$8*SQRT($B$2)*MC_Shocks!M488)</f>
        <v>555.396027128922</v>
      </c>
      <c r="P491" s="0" t="n">
        <f aca="false">O491*EXP((Inputs!$B$6-Inputs!$B$7-0.5*Inputs!$B$8^2)*$B$2+Inputs!$B$8*SQRT($B$2)*MC_Shocks!N488)</f>
        <v>551.074963795811</v>
      </c>
      <c r="Q491" s="0" t="n">
        <f aca="false">P491*EXP((Inputs!$B$6-Inputs!$B$7-0.5*Inputs!$B$8^2)*$B$2+Inputs!$B$8*SQRT($B$2)*MC_Shocks!O488)</f>
        <v>547.254112751908</v>
      </c>
      <c r="R491" s="0" t="n">
        <f aca="false">Q491*EXP((Inputs!$B$6-Inputs!$B$7-0.5*Inputs!$B$8^2)*$B$2+Inputs!$B$8*SQRT($B$2)*MC_Shocks!P488)</f>
        <v>545.773535846136</v>
      </c>
      <c r="S491" s="0" t="n">
        <f aca="false">R491*EXP((Inputs!$B$6-Inputs!$B$7-0.5*Inputs!$B$8^2)*$B$2+Inputs!$B$8*SQRT($B$2)*MC_Shocks!Q488)</f>
        <v>543.234723572036</v>
      </c>
      <c r="T491" s="0" t="n">
        <f aca="false">S491*EXP((Inputs!$B$6-Inputs!$B$7-0.5*Inputs!$B$8^2)*$B$2+Inputs!$B$8*SQRT($B$2)*MC_Shocks!R488)</f>
        <v>537.832678343202</v>
      </c>
      <c r="U491" s="0" t="n">
        <f aca="false">T491*EXP((Inputs!$B$6-Inputs!$B$7-0.5*Inputs!$B$8^2)*$B$2+Inputs!$B$8*SQRT($B$2)*MC_Shocks!S488)</f>
        <v>538.523701440137</v>
      </c>
      <c r="V491" s="0" t="n">
        <f aca="false">U491*EXP((Inputs!$B$6-Inputs!$B$7-0.5*Inputs!$B$8^2)*$B$2+Inputs!$B$8*SQRT($B$2)*MC_Shocks!T488)</f>
        <v>543.361269748291</v>
      </c>
      <c r="W491" s="0" t="n">
        <f aca="false">V491*EXP((Inputs!$B$6-Inputs!$B$7-0.5*Inputs!$B$8^2)*$B$2+Inputs!$B$8*SQRT($B$2)*MC_Shocks!U488)</f>
        <v>537.832372263089</v>
      </c>
      <c r="X491" s="0" t="n">
        <f aca="false">W491*EXP((Inputs!$B$6-Inputs!$B$7-0.5*Inputs!$B$8^2)*$B$2+Inputs!$B$8*SQRT($B$2)*MC_Shocks!V488)</f>
        <v>540.148430892242</v>
      </c>
      <c r="Y491" s="0" t="n">
        <f aca="false">X491*EXP((Inputs!$B$6-Inputs!$B$7-0.5*Inputs!$B$8^2)*$B$2+Inputs!$B$8*SQRT($B$2)*MC_Shocks!W488)</f>
        <v>543.16586132117</v>
      </c>
      <c r="Z491" s="0" t="n">
        <f aca="false">Y491*EXP((Inputs!$B$6-Inputs!$B$7-0.5*Inputs!$B$8^2)*$B$2+Inputs!$B$8*SQRT($B$2)*MC_Shocks!X488)</f>
        <v>551.012900269236</v>
      </c>
      <c r="AA491" s="0" t="n">
        <f aca="false">Z491*EXP((Inputs!$B$6-Inputs!$B$7-0.5*Inputs!$B$8^2)*$B$2+Inputs!$B$8*SQRT($B$2)*MC_Shocks!Y488)</f>
        <v>548.573121665811</v>
      </c>
      <c r="AB491" s="0" t="n">
        <f aca="false">AA491*EXP((Inputs!$B$6-Inputs!$B$7-0.5*Inputs!$B$8^2)*$B$2+Inputs!$B$8*SQRT($B$2)*MC_Shocks!Z488)</f>
        <v>555.727369301718</v>
      </c>
      <c r="AC491" s="0" t="n">
        <f aca="false">AB491*EXP((Inputs!$B$6-Inputs!$B$7-0.5*Inputs!$B$8^2)*$B$2+Inputs!$B$8*SQRT($B$2)*MC_Shocks!AA488)</f>
        <v>559.097531322288</v>
      </c>
      <c r="AD491" s="0" t="n">
        <f aca="false">AC491*EXP((Inputs!$B$6-Inputs!$B$7-0.5*Inputs!$B$8^2)*$B$2+Inputs!$B$8*SQRT($B$2)*MC_Shocks!AB488)</f>
        <v>556.547098607586</v>
      </c>
      <c r="AE491" s="0" t="n">
        <f aca="false">AD491*EXP((Inputs!$B$6-Inputs!$B$7-0.5*Inputs!$B$8^2)*$B$2+Inputs!$B$8*SQRT($B$2)*MC_Shocks!AC488)</f>
        <v>553.421078293512</v>
      </c>
      <c r="AF491" s="0" t="n">
        <f aca="false">AE491*EXP((Inputs!$B$6-Inputs!$B$7-0.5*Inputs!$B$8^2)*$B$2+Inputs!$B$8*SQRT($B$2)*MC_Shocks!AD488)</f>
        <v>556.342118819022</v>
      </c>
      <c r="AG491" s="0" t="n">
        <f aca="false">AF491*EXP((Inputs!$B$6-Inputs!$B$7-0.5*Inputs!$B$8^2)*$B$2+Inputs!$B$8*SQRT($B$2)*MC_Shocks!AE488)</f>
        <v>556.987048525821</v>
      </c>
      <c r="AH491" s="0" t="n">
        <f aca="false">AG491*EXP((Inputs!$B$6-Inputs!$B$7-0.5*Inputs!$B$8^2)*$B$2+Inputs!$B$8*SQRT($B$2)*MC_Shocks!AF488)</f>
        <v>560.908939129429</v>
      </c>
      <c r="AI491" s="0" t="n">
        <f aca="false">AH491*EXP((Inputs!$B$6-Inputs!$B$7-0.5*Inputs!$B$8^2)*$B$2+Inputs!$B$8*SQRT($B$2)*MC_Shocks!AG488)</f>
        <v>563.407581216941</v>
      </c>
      <c r="AJ491" s="0" t="n">
        <f aca="false">AI491*EXP((Inputs!$B$6-Inputs!$B$7-0.5*Inputs!$B$8^2)*$B$2+Inputs!$B$8*SQRT($B$2)*MC_Shocks!AH488)</f>
        <v>562.272025532687</v>
      </c>
      <c r="AK491" s="0" t="n">
        <f aca="false">AJ491*EXP((Inputs!$B$6-Inputs!$B$7-0.5*Inputs!$B$8^2)*$B$2+Inputs!$B$8*SQRT($B$2)*MC_Shocks!AI488)</f>
        <v>564.567321565137</v>
      </c>
      <c r="AL491" s="0" t="n">
        <f aca="false">AK491*EXP((Inputs!$B$6-Inputs!$B$7-0.5*Inputs!$B$8^2)*$B$2+Inputs!$B$8*SQRT($B$2)*MC_Shocks!AJ488)</f>
        <v>565.715505473451</v>
      </c>
      <c r="AM491" s="0" t="n">
        <f aca="false">AL491*EXP((Inputs!$B$6-Inputs!$B$7-0.5*Inputs!$B$8^2)*$B$2+Inputs!$B$8*SQRT($B$2)*MC_Shocks!AK488)</f>
        <v>572.381141057654</v>
      </c>
      <c r="AN491" s="0" t="n">
        <f aca="false">AM491*EXP((Inputs!$B$6-Inputs!$B$7-0.5*Inputs!$B$8^2)*$B$2+Inputs!$B$8*SQRT($B$2)*MC_Shocks!AL488)</f>
        <v>567.313312608193</v>
      </c>
      <c r="AO491" s="0" t="n">
        <f aca="false">AN491*EXP((Inputs!$B$6-Inputs!$B$7-0.5*Inputs!$B$8^2)*$B$2+Inputs!$B$8*SQRT($B$2)*MC_Shocks!AM488)</f>
        <v>565.075708775497</v>
      </c>
      <c r="AP491" s="0" t="n">
        <f aca="false">AO491*EXP((Inputs!$B$6-Inputs!$B$7-0.5*Inputs!$B$8^2)*$B$2+Inputs!$B$8*SQRT($B$2)*MC_Shocks!AN488)</f>
        <v>561.585459033304</v>
      </c>
      <c r="AQ491" s="0" t="n">
        <f aca="false">AP491*EXP((Inputs!$B$6-Inputs!$B$7-0.5*Inputs!$B$8^2)*$B$2+Inputs!$B$8*SQRT($B$2)*MC_Shocks!AO488)</f>
        <v>555.91832963099</v>
      </c>
      <c r="AR491" s="0" t="n">
        <f aca="false">AQ491*EXP((Inputs!$B$6-Inputs!$B$7-0.5*Inputs!$B$8^2)*$B$2+Inputs!$B$8*SQRT($B$2)*MC_Shocks!AP488)</f>
        <v>559.622306534632</v>
      </c>
      <c r="AS491" s="0" t="n">
        <f aca="false">AR491*EXP((Inputs!$B$6-Inputs!$B$7-0.5*Inputs!$B$8^2)*$B$2+Inputs!$B$8*SQRT($B$2)*MC_Shocks!AQ488)</f>
        <v>561.268589848527</v>
      </c>
      <c r="AT491" s="0" t="n">
        <f aca="false">AS491*EXP((Inputs!$B$6-Inputs!$B$7-0.5*Inputs!$B$8^2)*$B$2+Inputs!$B$8*SQRT($B$2)*MC_Shocks!AR488)</f>
        <v>569.822857123907</v>
      </c>
      <c r="AU491" s="0" t="n">
        <f aca="false">AT491*EXP((Inputs!$B$6-Inputs!$B$7-0.5*Inputs!$B$8^2)*$B$2+Inputs!$B$8*SQRT($B$2)*MC_Shocks!AS488)</f>
        <v>555.854745410822</v>
      </c>
      <c r="AV491" s="0" t="n">
        <f aca="false">AU491*EXP((Inputs!$B$6-Inputs!$B$7-0.5*Inputs!$B$8^2)*$B$2+Inputs!$B$8*SQRT($B$2)*MC_Shocks!AT488)</f>
        <v>556.567241687551</v>
      </c>
      <c r="AW491" s="0" t="n">
        <f aca="false">AV491*EXP((Inputs!$B$6-Inputs!$B$7-0.5*Inputs!$B$8^2)*$B$2+Inputs!$B$8*SQRT($B$2)*MC_Shocks!AU488)</f>
        <v>552.051938236756</v>
      </c>
      <c r="AX491" s="0" t="n">
        <f aca="false">AW491*EXP((Inputs!$B$6-Inputs!$B$7-0.5*Inputs!$B$8^2)*$B$2+Inputs!$B$8*SQRT($B$2)*MC_Shocks!AV488)</f>
        <v>557.55365709959</v>
      </c>
      <c r="AY491" s="0" t="n">
        <f aca="false">AX491*EXP((Inputs!$B$6-Inputs!$B$7-0.5*Inputs!$B$8^2)*$B$2+Inputs!$B$8*SQRT($B$2)*MC_Shocks!AW488)</f>
        <v>553.216132678053</v>
      </c>
      <c r="AZ491" s="0" t="n">
        <f aca="false">AY491*EXP((Inputs!$B$6-Inputs!$B$7-0.5*Inputs!$B$8^2)*$B$2+Inputs!$B$8*SQRT($B$2)*MC_Shocks!AX488)</f>
        <v>545.175027023578</v>
      </c>
      <c r="BA491" s="0" t="n">
        <f aca="false">AZ491*EXP((Inputs!$B$6-Inputs!$B$7-0.5*Inputs!$B$8^2)*$B$2+Inputs!$B$8*SQRT($B$2)*MC_Shocks!AY488)</f>
        <v>545.487246839167</v>
      </c>
      <c r="BB491" s="0" t="n">
        <f aca="false">BA491*EXP((Inputs!$B$6-Inputs!$B$7-0.5*Inputs!$B$8^2)*$B$2+Inputs!$B$8*SQRT($B$2)*MC_Shocks!AZ488)</f>
        <v>549.931121824541</v>
      </c>
      <c r="BC491" s="0" t="n">
        <f aca="false">BB491*EXP((Inputs!$B$6-Inputs!$B$7-0.5*Inputs!$B$8^2)*$B$2+Inputs!$B$8*SQRT($B$2)*MC_Shocks!BA488)</f>
        <v>550.588899343203</v>
      </c>
      <c r="BD491" s="0" t="n">
        <f aca="false">BC491*EXP((Inputs!$B$6-Inputs!$B$7-0.5*Inputs!$B$8^2)*$B$2+Inputs!$B$8*SQRT($B$2)*MC_Shocks!BB488)</f>
        <v>560.454225263599</v>
      </c>
      <c r="BE491" s="0" t="n">
        <f aca="false">BD491*EXP((Inputs!$B$6-Inputs!$B$7-0.5*Inputs!$B$8^2)*$B$2+Inputs!$B$8*SQRT($B$2)*MC_Shocks!BC488)</f>
        <v>560.67558193524</v>
      </c>
      <c r="BF491" s="0" t="n">
        <f aca="false">BE491*EXP((Inputs!$B$6-Inputs!$B$7-0.5*Inputs!$B$8^2)*$B$2+Inputs!$B$8*SQRT($B$2)*MC_Shocks!BD488)</f>
        <v>557.08848115014</v>
      </c>
      <c r="BG491" s="0" t="n">
        <f aca="false">BF491*EXP((Inputs!$B$6-Inputs!$B$7-0.5*Inputs!$B$8^2)*$B$2+Inputs!$B$8*SQRT($B$2)*MC_Shocks!BE488)</f>
        <v>557.299095782441</v>
      </c>
      <c r="BH491" s="0" t="n">
        <f aca="false">BG491*EXP((Inputs!$B$6-Inputs!$B$7-0.5*Inputs!$B$8^2)*$B$2+Inputs!$B$8*SQRT($B$2)*MC_Shocks!BF488)</f>
        <v>558.609392537153</v>
      </c>
      <c r="BI491" s="0" t="n">
        <f aca="false">BH491*EXP((Inputs!$B$6-Inputs!$B$7-0.5*Inputs!$B$8^2)*$B$2+Inputs!$B$8*SQRT($B$2)*MC_Shocks!BG488)</f>
        <v>556.328873358011</v>
      </c>
      <c r="BJ491" s="0" t="n">
        <f aca="false">BI491*EXP((Inputs!$B$6-Inputs!$B$7-0.5*Inputs!$B$8^2)*$B$2+Inputs!$B$8*SQRT($B$2)*MC_Shocks!BH488)</f>
        <v>553.721714642771</v>
      </c>
      <c r="BK491" s="0" t="n">
        <f aca="false">BJ491*EXP((Inputs!$B$6-Inputs!$B$7-0.5*Inputs!$B$8^2)*$B$2+Inputs!$B$8*SQRT($B$2)*MC_Shocks!BI488)</f>
        <v>561.114247307357</v>
      </c>
      <c r="BL491" s="0" t="n">
        <f aca="false">BK491*EXP((Inputs!$B$6-Inputs!$B$7-0.5*Inputs!$B$8^2)*$B$2+Inputs!$B$8*SQRT($B$2)*MC_Shocks!BJ488)</f>
        <v>560.77190298616</v>
      </c>
      <c r="BM491" s="0" t="n">
        <f aca="false">BL491*EXP((Inputs!$B$6-Inputs!$B$7-0.5*Inputs!$B$8^2)*$B$2+Inputs!$B$8*SQRT($B$2)*MC_Shocks!BK488)</f>
        <v>550.091146593317</v>
      </c>
      <c r="BN491" s="0" t="n">
        <f aca="false">AVERAGE(C491:BM491)</f>
        <v>555.814830982006</v>
      </c>
      <c r="BO491" s="0" t="n">
        <f aca="false">MAX(B491:BM491)</f>
        <v>574.788024902344</v>
      </c>
      <c r="BP491" s="0" t="n">
        <f aca="false">MAX(BM491-Inputs!$B$4,0)</f>
        <v>0</v>
      </c>
      <c r="BQ491" s="0" t="n">
        <f aca="false">MAX(Inputs!$B$4-BM491,0)</f>
        <v>24.9088534066835</v>
      </c>
      <c r="BR491" s="0" t="n">
        <f aca="false">MAX(BN491-Inputs!$B$4,0)</f>
        <v>0</v>
      </c>
      <c r="BS491" s="0" t="n">
        <f aca="false">IF(BO491&gt;=Inputs!$B$9,0,MAX(BM491-Inputs!$B$4,0))</f>
        <v>0</v>
      </c>
    </row>
    <row r="492" customFormat="false" ht="15" hidden="false" customHeight="false" outlineLevel="0" collapsed="false">
      <c r="A492" s="0" t="n">
        <v>488</v>
      </c>
      <c r="B492" s="0" t="n">
        <f aca="false">Inputs!$B$3</f>
        <v>574.788024902344</v>
      </c>
      <c r="C492" s="0" t="n">
        <f aca="false">B492*EXP((Inputs!$B$6-Inputs!$B$7-0.5*Inputs!$B$8^2)*$B$2+Inputs!$B$8*SQRT($B$2)*MC_Shocks!A489)</f>
        <v>580.962540148678</v>
      </c>
      <c r="D492" s="0" t="n">
        <f aca="false">C492*EXP((Inputs!$B$6-Inputs!$B$7-0.5*Inputs!$B$8^2)*$B$2+Inputs!$B$8*SQRT($B$2)*MC_Shocks!B489)</f>
        <v>581.411188479228</v>
      </c>
      <c r="E492" s="0" t="n">
        <f aca="false">D492*EXP((Inputs!$B$6-Inputs!$B$7-0.5*Inputs!$B$8^2)*$B$2+Inputs!$B$8*SQRT($B$2)*MC_Shocks!C489)</f>
        <v>572.577881347571</v>
      </c>
      <c r="F492" s="0" t="n">
        <f aca="false">E492*EXP((Inputs!$B$6-Inputs!$B$7-0.5*Inputs!$B$8^2)*$B$2+Inputs!$B$8*SQRT($B$2)*MC_Shocks!D489)</f>
        <v>567.637898476255</v>
      </c>
      <c r="G492" s="0" t="n">
        <f aca="false">F492*EXP((Inputs!$B$6-Inputs!$B$7-0.5*Inputs!$B$8^2)*$B$2+Inputs!$B$8*SQRT($B$2)*MC_Shocks!E489)</f>
        <v>570.008228277788</v>
      </c>
      <c r="H492" s="0" t="n">
        <f aca="false">G492*EXP((Inputs!$B$6-Inputs!$B$7-0.5*Inputs!$B$8^2)*$B$2+Inputs!$B$8*SQRT($B$2)*MC_Shocks!F489)</f>
        <v>569.130558350602</v>
      </c>
      <c r="I492" s="0" t="n">
        <f aca="false">H492*EXP((Inputs!$B$6-Inputs!$B$7-0.5*Inputs!$B$8^2)*$B$2+Inputs!$B$8*SQRT($B$2)*MC_Shocks!G489)</f>
        <v>569.193780651398</v>
      </c>
      <c r="J492" s="0" t="n">
        <f aca="false">I492*EXP((Inputs!$B$6-Inputs!$B$7-0.5*Inputs!$B$8^2)*$B$2+Inputs!$B$8*SQRT($B$2)*MC_Shocks!H489)</f>
        <v>572.635673615489</v>
      </c>
      <c r="K492" s="0" t="n">
        <f aca="false">J492*EXP((Inputs!$B$6-Inputs!$B$7-0.5*Inputs!$B$8^2)*$B$2+Inputs!$B$8*SQRT($B$2)*MC_Shocks!I489)</f>
        <v>573.027127554156</v>
      </c>
      <c r="L492" s="0" t="n">
        <f aca="false">K492*EXP((Inputs!$B$6-Inputs!$B$7-0.5*Inputs!$B$8^2)*$B$2+Inputs!$B$8*SQRT($B$2)*MC_Shocks!J489)</f>
        <v>574.355387515867</v>
      </c>
      <c r="M492" s="0" t="n">
        <f aca="false">L492*EXP((Inputs!$B$6-Inputs!$B$7-0.5*Inputs!$B$8^2)*$B$2+Inputs!$B$8*SQRT($B$2)*MC_Shocks!K489)</f>
        <v>573.896026570638</v>
      </c>
      <c r="N492" s="0" t="n">
        <f aca="false">M492*EXP((Inputs!$B$6-Inputs!$B$7-0.5*Inputs!$B$8^2)*$B$2+Inputs!$B$8*SQRT($B$2)*MC_Shocks!L489)</f>
        <v>577.367780010998</v>
      </c>
      <c r="O492" s="0" t="n">
        <f aca="false">N492*EXP((Inputs!$B$6-Inputs!$B$7-0.5*Inputs!$B$8^2)*$B$2+Inputs!$B$8*SQRT($B$2)*MC_Shocks!M489)</f>
        <v>583.29972010174</v>
      </c>
      <c r="P492" s="0" t="n">
        <f aca="false">O492*EXP((Inputs!$B$6-Inputs!$B$7-0.5*Inputs!$B$8^2)*$B$2+Inputs!$B$8*SQRT($B$2)*MC_Shocks!N489)</f>
        <v>583.545811601551</v>
      </c>
      <c r="Q492" s="0" t="n">
        <f aca="false">P492*EXP((Inputs!$B$6-Inputs!$B$7-0.5*Inputs!$B$8^2)*$B$2+Inputs!$B$8*SQRT($B$2)*MC_Shocks!O489)</f>
        <v>575.714179964025</v>
      </c>
      <c r="R492" s="0" t="n">
        <f aca="false">Q492*EXP((Inputs!$B$6-Inputs!$B$7-0.5*Inputs!$B$8^2)*$B$2+Inputs!$B$8*SQRT($B$2)*MC_Shocks!P489)</f>
        <v>575.393144835654</v>
      </c>
      <c r="S492" s="0" t="n">
        <f aca="false">R492*EXP((Inputs!$B$6-Inputs!$B$7-0.5*Inputs!$B$8^2)*$B$2+Inputs!$B$8*SQRT($B$2)*MC_Shocks!Q489)</f>
        <v>576.963141855793</v>
      </c>
      <c r="T492" s="0" t="n">
        <f aca="false">S492*EXP((Inputs!$B$6-Inputs!$B$7-0.5*Inputs!$B$8^2)*$B$2+Inputs!$B$8*SQRT($B$2)*MC_Shocks!R489)</f>
        <v>573.576076043131</v>
      </c>
      <c r="U492" s="0" t="n">
        <f aca="false">T492*EXP((Inputs!$B$6-Inputs!$B$7-0.5*Inputs!$B$8^2)*$B$2+Inputs!$B$8*SQRT($B$2)*MC_Shocks!S489)</f>
        <v>574.351082315796</v>
      </c>
      <c r="V492" s="0" t="n">
        <f aca="false">U492*EXP((Inputs!$B$6-Inputs!$B$7-0.5*Inputs!$B$8^2)*$B$2+Inputs!$B$8*SQRT($B$2)*MC_Shocks!T489)</f>
        <v>565.955892328912</v>
      </c>
      <c r="W492" s="0" t="n">
        <f aca="false">V492*EXP((Inputs!$B$6-Inputs!$B$7-0.5*Inputs!$B$8^2)*$B$2+Inputs!$B$8*SQRT($B$2)*MC_Shocks!U489)</f>
        <v>566.026848119607</v>
      </c>
      <c r="X492" s="0" t="n">
        <f aca="false">W492*EXP((Inputs!$B$6-Inputs!$B$7-0.5*Inputs!$B$8^2)*$B$2+Inputs!$B$8*SQRT($B$2)*MC_Shocks!V489)</f>
        <v>562.943249997402</v>
      </c>
      <c r="Y492" s="0" t="n">
        <f aca="false">X492*EXP((Inputs!$B$6-Inputs!$B$7-0.5*Inputs!$B$8^2)*$B$2+Inputs!$B$8*SQRT($B$2)*MC_Shocks!W489)</f>
        <v>566.376696644055</v>
      </c>
      <c r="Z492" s="0" t="n">
        <f aca="false">Y492*EXP((Inputs!$B$6-Inputs!$B$7-0.5*Inputs!$B$8^2)*$B$2+Inputs!$B$8*SQRT($B$2)*MC_Shocks!X489)</f>
        <v>564.174013734721</v>
      </c>
      <c r="AA492" s="0" t="n">
        <f aca="false">Z492*EXP((Inputs!$B$6-Inputs!$B$7-0.5*Inputs!$B$8^2)*$B$2+Inputs!$B$8*SQRT($B$2)*MC_Shocks!Y489)</f>
        <v>562.997259693675</v>
      </c>
      <c r="AB492" s="0" t="n">
        <f aca="false">AA492*EXP((Inputs!$B$6-Inputs!$B$7-0.5*Inputs!$B$8^2)*$B$2+Inputs!$B$8*SQRT($B$2)*MC_Shocks!Z489)</f>
        <v>563.302818476316</v>
      </c>
      <c r="AC492" s="0" t="n">
        <f aca="false">AB492*EXP((Inputs!$B$6-Inputs!$B$7-0.5*Inputs!$B$8^2)*$B$2+Inputs!$B$8*SQRT($B$2)*MC_Shocks!AA489)</f>
        <v>565.602820807714</v>
      </c>
      <c r="AD492" s="0" t="n">
        <f aca="false">AC492*EXP((Inputs!$B$6-Inputs!$B$7-0.5*Inputs!$B$8^2)*$B$2+Inputs!$B$8*SQRT($B$2)*MC_Shocks!AB489)</f>
        <v>568.526484068731</v>
      </c>
      <c r="AE492" s="0" t="n">
        <f aca="false">AD492*EXP((Inputs!$B$6-Inputs!$B$7-0.5*Inputs!$B$8^2)*$B$2+Inputs!$B$8*SQRT($B$2)*MC_Shocks!AC489)</f>
        <v>567.307981227074</v>
      </c>
      <c r="AF492" s="0" t="n">
        <f aca="false">AE492*EXP((Inputs!$B$6-Inputs!$B$7-0.5*Inputs!$B$8^2)*$B$2+Inputs!$B$8*SQRT($B$2)*MC_Shocks!AD489)</f>
        <v>564.537781972099</v>
      </c>
      <c r="AG492" s="0" t="n">
        <f aca="false">AF492*EXP((Inputs!$B$6-Inputs!$B$7-0.5*Inputs!$B$8^2)*$B$2+Inputs!$B$8*SQRT($B$2)*MC_Shocks!AE489)</f>
        <v>565.16087014735</v>
      </c>
      <c r="AH492" s="0" t="n">
        <f aca="false">AG492*EXP((Inputs!$B$6-Inputs!$B$7-0.5*Inputs!$B$8^2)*$B$2+Inputs!$B$8*SQRT($B$2)*MC_Shocks!AF489)</f>
        <v>563.927591272366</v>
      </c>
      <c r="AI492" s="0" t="n">
        <f aca="false">AH492*EXP((Inputs!$B$6-Inputs!$B$7-0.5*Inputs!$B$8^2)*$B$2+Inputs!$B$8*SQRT($B$2)*MC_Shocks!AG489)</f>
        <v>564.150444990892</v>
      </c>
      <c r="AJ492" s="0" t="n">
        <f aca="false">AI492*EXP((Inputs!$B$6-Inputs!$B$7-0.5*Inputs!$B$8^2)*$B$2+Inputs!$B$8*SQRT($B$2)*MC_Shocks!AH489)</f>
        <v>563.762851477768</v>
      </c>
      <c r="AK492" s="0" t="n">
        <f aca="false">AJ492*EXP((Inputs!$B$6-Inputs!$B$7-0.5*Inputs!$B$8^2)*$B$2+Inputs!$B$8*SQRT($B$2)*MC_Shocks!AI489)</f>
        <v>564.713282032001</v>
      </c>
      <c r="AL492" s="0" t="n">
        <f aca="false">AK492*EXP((Inputs!$B$6-Inputs!$B$7-0.5*Inputs!$B$8^2)*$B$2+Inputs!$B$8*SQRT($B$2)*MC_Shocks!AJ489)</f>
        <v>564.686036371776</v>
      </c>
      <c r="AM492" s="0" t="n">
        <f aca="false">AL492*EXP((Inputs!$B$6-Inputs!$B$7-0.5*Inputs!$B$8^2)*$B$2+Inputs!$B$8*SQRT($B$2)*MC_Shocks!AK489)</f>
        <v>552.780372880628</v>
      </c>
      <c r="AN492" s="0" t="n">
        <f aca="false">AM492*EXP((Inputs!$B$6-Inputs!$B$7-0.5*Inputs!$B$8^2)*$B$2+Inputs!$B$8*SQRT($B$2)*MC_Shocks!AL489)</f>
        <v>551.467502823628</v>
      </c>
      <c r="AO492" s="0" t="n">
        <f aca="false">AN492*EXP((Inputs!$B$6-Inputs!$B$7-0.5*Inputs!$B$8^2)*$B$2+Inputs!$B$8*SQRT($B$2)*MC_Shocks!AM489)</f>
        <v>548.703445816874</v>
      </c>
      <c r="AP492" s="0" t="n">
        <f aca="false">AO492*EXP((Inputs!$B$6-Inputs!$B$7-0.5*Inputs!$B$8^2)*$B$2+Inputs!$B$8*SQRT($B$2)*MC_Shocks!AN489)</f>
        <v>546.851687458728</v>
      </c>
      <c r="AQ492" s="0" t="n">
        <f aca="false">AP492*EXP((Inputs!$B$6-Inputs!$B$7-0.5*Inputs!$B$8^2)*$B$2+Inputs!$B$8*SQRT($B$2)*MC_Shocks!AO489)</f>
        <v>548.044709816616</v>
      </c>
      <c r="AR492" s="0" t="n">
        <f aca="false">AQ492*EXP((Inputs!$B$6-Inputs!$B$7-0.5*Inputs!$B$8^2)*$B$2+Inputs!$B$8*SQRT($B$2)*MC_Shocks!AP489)</f>
        <v>542.498886378234</v>
      </c>
      <c r="AS492" s="0" t="n">
        <f aca="false">AR492*EXP((Inputs!$B$6-Inputs!$B$7-0.5*Inputs!$B$8^2)*$B$2+Inputs!$B$8*SQRT($B$2)*MC_Shocks!AQ489)</f>
        <v>543.80468703285</v>
      </c>
      <c r="AT492" s="0" t="n">
        <f aca="false">AS492*EXP((Inputs!$B$6-Inputs!$B$7-0.5*Inputs!$B$8^2)*$B$2+Inputs!$B$8*SQRT($B$2)*MC_Shocks!AR489)</f>
        <v>539.323066355483</v>
      </c>
      <c r="AU492" s="0" t="n">
        <f aca="false">AT492*EXP((Inputs!$B$6-Inputs!$B$7-0.5*Inputs!$B$8^2)*$B$2+Inputs!$B$8*SQRT($B$2)*MC_Shocks!AS489)</f>
        <v>540.805854953004</v>
      </c>
      <c r="AV492" s="0" t="n">
        <f aca="false">AU492*EXP((Inputs!$B$6-Inputs!$B$7-0.5*Inputs!$B$8^2)*$B$2+Inputs!$B$8*SQRT($B$2)*MC_Shocks!AT489)</f>
        <v>544.991448322928</v>
      </c>
      <c r="AW492" s="0" t="n">
        <f aca="false">AV492*EXP((Inputs!$B$6-Inputs!$B$7-0.5*Inputs!$B$8^2)*$B$2+Inputs!$B$8*SQRT($B$2)*MC_Shocks!AU489)</f>
        <v>543.465244656733</v>
      </c>
      <c r="AX492" s="0" t="n">
        <f aca="false">AW492*EXP((Inputs!$B$6-Inputs!$B$7-0.5*Inputs!$B$8^2)*$B$2+Inputs!$B$8*SQRT($B$2)*MC_Shocks!AV489)</f>
        <v>548.300435084213</v>
      </c>
      <c r="AY492" s="0" t="n">
        <f aca="false">AX492*EXP((Inputs!$B$6-Inputs!$B$7-0.5*Inputs!$B$8^2)*$B$2+Inputs!$B$8*SQRT($B$2)*MC_Shocks!AW489)</f>
        <v>546.027035799591</v>
      </c>
      <c r="AZ492" s="0" t="n">
        <f aca="false">AY492*EXP((Inputs!$B$6-Inputs!$B$7-0.5*Inputs!$B$8^2)*$B$2+Inputs!$B$8*SQRT($B$2)*MC_Shocks!AX489)</f>
        <v>551.276243219471</v>
      </c>
      <c r="BA492" s="0" t="n">
        <f aca="false">AZ492*EXP((Inputs!$B$6-Inputs!$B$7-0.5*Inputs!$B$8^2)*$B$2+Inputs!$B$8*SQRT($B$2)*MC_Shocks!AY489)</f>
        <v>552.725247641941</v>
      </c>
      <c r="BB492" s="0" t="n">
        <f aca="false">BA492*EXP((Inputs!$B$6-Inputs!$B$7-0.5*Inputs!$B$8^2)*$B$2+Inputs!$B$8*SQRT($B$2)*MC_Shocks!AZ489)</f>
        <v>559.091543033803</v>
      </c>
      <c r="BC492" s="0" t="n">
        <f aca="false">BB492*EXP((Inputs!$B$6-Inputs!$B$7-0.5*Inputs!$B$8^2)*$B$2+Inputs!$B$8*SQRT($B$2)*MC_Shocks!BA489)</f>
        <v>546.756497261666</v>
      </c>
      <c r="BD492" s="0" t="n">
        <f aca="false">BC492*EXP((Inputs!$B$6-Inputs!$B$7-0.5*Inputs!$B$8^2)*$B$2+Inputs!$B$8*SQRT($B$2)*MC_Shocks!BB489)</f>
        <v>554.029906020053</v>
      </c>
      <c r="BE492" s="0" t="n">
        <f aca="false">BD492*EXP((Inputs!$B$6-Inputs!$B$7-0.5*Inputs!$B$8^2)*$B$2+Inputs!$B$8*SQRT($B$2)*MC_Shocks!BC489)</f>
        <v>554.03903412366</v>
      </c>
      <c r="BF492" s="0" t="n">
        <f aca="false">BE492*EXP((Inputs!$B$6-Inputs!$B$7-0.5*Inputs!$B$8^2)*$B$2+Inputs!$B$8*SQRT($B$2)*MC_Shocks!BD489)</f>
        <v>549.088528435456</v>
      </c>
      <c r="BG492" s="0" t="n">
        <f aca="false">BF492*EXP((Inputs!$B$6-Inputs!$B$7-0.5*Inputs!$B$8^2)*$B$2+Inputs!$B$8*SQRT($B$2)*MC_Shocks!BE489)</f>
        <v>544.64401689117</v>
      </c>
      <c r="BH492" s="0" t="n">
        <f aca="false">BG492*EXP((Inputs!$B$6-Inputs!$B$7-0.5*Inputs!$B$8^2)*$B$2+Inputs!$B$8*SQRT($B$2)*MC_Shocks!BF489)</f>
        <v>541.029099151761</v>
      </c>
      <c r="BI492" s="0" t="n">
        <f aca="false">BH492*EXP((Inputs!$B$6-Inputs!$B$7-0.5*Inputs!$B$8^2)*$B$2+Inputs!$B$8*SQRT($B$2)*MC_Shocks!BG489)</f>
        <v>542.443511243436</v>
      </c>
      <c r="BJ492" s="0" t="n">
        <f aca="false">BI492*EXP((Inputs!$B$6-Inputs!$B$7-0.5*Inputs!$B$8^2)*$B$2+Inputs!$B$8*SQRT($B$2)*MC_Shocks!BH489)</f>
        <v>536.711198841459</v>
      </c>
      <c r="BK492" s="0" t="n">
        <f aca="false">BJ492*EXP((Inputs!$B$6-Inputs!$B$7-0.5*Inputs!$B$8^2)*$B$2+Inputs!$B$8*SQRT($B$2)*MC_Shocks!BI489)</f>
        <v>532.886564484001</v>
      </c>
      <c r="BL492" s="0" t="n">
        <f aca="false">BK492*EXP((Inputs!$B$6-Inputs!$B$7-0.5*Inputs!$B$8^2)*$B$2+Inputs!$B$8*SQRT($B$2)*MC_Shocks!BJ489)</f>
        <v>532.040034877961</v>
      </c>
      <c r="BM492" s="0" t="n">
        <f aca="false">BL492*EXP((Inputs!$B$6-Inputs!$B$7-0.5*Inputs!$B$8^2)*$B$2+Inputs!$B$8*SQRT($B$2)*MC_Shocks!BK489)</f>
        <v>531.075688160154</v>
      </c>
      <c r="BN492" s="0" t="n">
        <f aca="false">AVERAGE(C492:BM492)</f>
        <v>559.58891494991</v>
      </c>
      <c r="BO492" s="0" t="n">
        <f aca="false">MAX(B492:BM492)</f>
        <v>583.545811601551</v>
      </c>
      <c r="BP492" s="0" t="n">
        <f aca="false">MAX(BM492-Inputs!$B$4,0)</f>
        <v>0</v>
      </c>
      <c r="BQ492" s="0" t="n">
        <f aca="false">MAX(Inputs!$B$4-BM492,0)</f>
        <v>43.924311839846</v>
      </c>
      <c r="BR492" s="0" t="n">
        <f aca="false">MAX(BN492-Inputs!$B$4,0)</f>
        <v>0</v>
      </c>
      <c r="BS492" s="0" t="n">
        <f aca="false">IF(BO492&gt;=Inputs!$B$9,0,MAX(BM492-Inputs!$B$4,0))</f>
        <v>0</v>
      </c>
    </row>
    <row r="493" customFormat="false" ht="15" hidden="false" customHeight="false" outlineLevel="0" collapsed="false">
      <c r="A493" s="0" t="n">
        <v>489</v>
      </c>
      <c r="B493" s="0" t="n">
        <f aca="false">Inputs!$B$3</f>
        <v>574.788024902344</v>
      </c>
      <c r="C493" s="0" t="n">
        <f aca="false">B493*EXP((Inputs!$B$6-Inputs!$B$7-0.5*Inputs!$B$8^2)*$B$2+Inputs!$B$8*SQRT($B$2)*MC_Shocks!A490)</f>
        <v>576.229866403988</v>
      </c>
      <c r="D493" s="0" t="n">
        <f aca="false">C493*EXP((Inputs!$B$6-Inputs!$B$7-0.5*Inputs!$B$8^2)*$B$2+Inputs!$B$8*SQRT($B$2)*MC_Shocks!B490)</f>
        <v>580.457866116811</v>
      </c>
      <c r="E493" s="0" t="n">
        <f aca="false">D493*EXP((Inputs!$B$6-Inputs!$B$7-0.5*Inputs!$B$8^2)*$B$2+Inputs!$B$8*SQRT($B$2)*MC_Shocks!C490)</f>
        <v>574.843180335231</v>
      </c>
      <c r="F493" s="0" t="n">
        <f aca="false">E493*EXP((Inputs!$B$6-Inputs!$B$7-0.5*Inputs!$B$8^2)*$B$2+Inputs!$B$8*SQRT($B$2)*MC_Shocks!D490)</f>
        <v>568.943940628644</v>
      </c>
      <c r="G493" s="0" t="n">
        <f aca="false">F493*EXP((Inputs!$B$6-Inputs!$B$7-0.5*Inputs!$B$8^2)*$B$2+Inputs!$B$8*SQRT($B$2)*MC_Shocks!E490)</f>
        <v>573.002361321526</v>
      </c>
      <c r="H493" s="0" t="n">
        <f aca="false">G493*EXP((Inputs!$B$6-Inputs!$B$7-0.5*Inputs!$B$8^2)*$B$2+Inputs!$B$8*SQRT($B$2)*MC_Shocks!F490)</f>
        <v>573.755953112777</v>
      </c>
      <c r="I493" s="0" t="n">
        <f aca="false">H493*EXP((Inputs!$B$6-Inputs!$B$7-0.5*Inputs!$B$8^2)*$B$2+Inputs!$B$8*SQRT($B$2)*MC_Shocks!G490)</f>
        <v>574.463312638366</v>
      </c>
      <c r="J493" s="0" t="n">
        <f aca="false">I493*EXP((Inputs!$B$6-Inputs!$B$7-0.5*Inputs!$B$8^2)*$B$2+Inputs!$B$8*SQRT($B$2)*MC_Shocks!H490)</f>
        <v>574.666355647302</v>
      </c>
      <c r="K493" s="0" t="n">
        <f aca="false">J493*EXP((Inputs!$B$6-Inputs!$B$7-0.5*Inputs!$B$8^2)*$B$2+Inputs!$B$8*SQRT($B$2)*MC_Shocks!I490)</f>
        <v>574.427504399279</v>
      </c>
      <c r="L493" s="0" t="n">
        <f aca="false">K493*EXP((Inputs!$B$6-Inputs!$B$7-0.5*Inputs!$B$8^2)*$B$2+Inputs!$B$8*SQRT($B$2)*MC_Shocks!J490)</f>
        <v>570.182686994403</v>
      </c>
      <c r="M493" s="0" t="n">
        <f aca="false">L493*EXP((Inputs!$B$6-Inputs!$B$7-0.5*Inputs!$B$8^2)*$B$2+Inputs!$B$8*SQRT($B$2)*MC_Shocks!K490)</f>
        <v>573.62667139119</v>
      </c>
      <c r="N493" s="0" t="n">
        <f aca="false">M493*EXP((Inputs!$B$6-Inputs!$B$7-0.5*Inputs!$B$8^2)*$B$2+Inputs!$B$8*SQRT($B$2)*MC_Shocks!L490)</f>
        <v>577.545456482196</v>
      </c>
      <c r="O493" s="0" t="n">
        <f aca="false">N493*EXP((Inputs!$B$6-Inputs!$B$7-0.5*Inputs!$B$8^2)*$B$2+Inputs!$B$8*SQRT($B$2)*MC_Shocks!M490)</f>
        <v>571.961352406726</v>
      </c>
      <c r="P493" s="0" t="n">
        <f aca="false">O493*EXP((Inputs!$B$6-Inputs!$B$7-0.5*Inputs!$B$8^2)*$B$2+Inputs!$B$8*SQRT($B$2)*MC_Shocks!N490)</f>
        <v>574.118541778785</v>
      </c>
      <c r="Q493" s="0" t="n">
        <f aca="false">P493*EXP((Inputs!$B$6-Inputs!$B$7-0.5*Inputs!$B$8^2)*$B$2+Inputs!$B$8*SQRT($B$2)*MC_Shocks!O490)</f>
        <v>579.954604091339</v>
      </c>
      <c r="R493" s="0" t="n">
        <f aca="false">Q493*EXP((Inputs!$B$6-Inputs!$B$7-0.5*Inputs!$B$8^2)*$B$2+Inputs!$B$8*SQRT($B$2)*MC_Shocks!P490)</f>
        <v>582.245788904939</v>
      </c>
      <c r="S493" s="0" t="n">
        <f aca="false">R493*EXP((Inputs!$B$6-Inputs!$B$7-0.5*Inputs!$B$8^2)*$B$2+Inputs!$B$8*SQRT($B$2)*MC_Shocks!Q490)</f>
        <v>583.827346447016</v>
      </c>
      <c r="T493" s="0" t="n">
        <f aca="false">S493*EXP((Inputs!$B$6-Inputs!$B$7-0.5*Inputs!$B$8^2)*$B$2+Inputs!$B$8*SQRT($B$2)*MC_Shocks!R490)</f>
        <v>576.724203408024</v>
      </c>
      <c r="U493" s="0" t="n">
        <f aca="false">T493*EXP((Inputs!$B$6-Inputs!$B$7-0.5*Inputs!$B$8^2)*$B$2+Inputs!$B$8*SQRT($B$2)*MC_Shocks!S490)</f>
        <v>572.562492113495</v>
      </c>
      <c r="V493" s="0" t="n">
        <f aca="false">U493*EXP((Inputs!$B$6-Inputs!$B$7-0.5*Inputs!$B$8^2)*$B$2+Inputs!$B$8*SQRT($B$2)*MC_Shocks!T490)</f>
        <v>567.427494070446</v>
      </c>
      <c r="W493" s="0" t="n">
        <f aca="false">V493*EXP((Inputs!$B$6-Inputs!$B$7-0.5*Inputs!$B$8^2)*$B$2+Inputs!$B$8*SQRT($B$2)*MC_Shocks!U490)</f>
        <v>563.801639288196</v>
      </c>
      <c r="X493" s="0" t="n">
        <f aca="false">W493*EXP((Inputs!$B$6-Inputs!$B$7-0.5*Inputs!$B$8^2)*$B$2+Inputs!$B$8*SQRT($B$2)*MC_Shocks!V490)</f>
        <v>559.638086018514</v>
      </c>
      <c r="Y493" s="0" t="n">
        <f aca="false">X493*EXP((Inputs!$B$6-Inputs!$B$7-0.5*Inputs!$B$8^2)*$B$2+Inputs!$B$8*SQRT($B$2)*MC_Shocks!W490)</f>
        <v>562.754319926129</v>
      </c>
      <c r="Z493" s="0" t="n">
        <f aca="false">Y493*EXP((Inputs!$B$6-Inputs!$B$7-0.5*Inputs!$B$8^2)*$B$2+Inputs!$B$8*SQRT($B$2)*MC_Shocks!X490)</f>
        <v>563.694809469651</v>
      </c>
      <c r="AA493" s="0" t="n">
        <f aca="false">Z493*EXP((Inputs!$B$6-Inputs!$B$7-0.5*Inputs!$B$8^2)*$B$2+Inputs!$B$8*SQRT($B$2)*MC_Shocks!Y490)</f>
        <v>568.192502609413</v>
      </c>
      <c r="AB493" s="0" t="n">
        <f aca="false">AA493*EXP((Inputs!$B$6-Inputs!$B$7-0.5*Inputs!$B$8^2)*$B$2+Inputs!$B$8*SQRT($B$2)*MC_Shocks!Z490)</f>
        <v>569.19574762582</v>
      </c>
      <c r="AC493" s="0" t="n">
        <f aca="false">AB493*EXP((Inputs!$B$6-Inputs!$B$7-0.5*Inputs!$B$8^2)*$B$2+Inputs!$B$8*SQRT($B$2)*MC_Shocks!AA490)</f>
        <v>566.168504435434</v>
      </c>
      <c r="AD493" s="0" t="n">
        <f aca="false">AC493*EXP((Inputs!$B$6-Inputs!$B$7-0.5*Inputs!$B$8^2)*$B$2+Inputs!$B$8*SQRT($B$2)*MC_Shocks!AB490)</f>
        <v>565.617711531746</v>
      </c>
      <c r="AE493" s="0" t="n">
        <f aca="false">AD493*EXP((Inputs!$B$6-Inputs!$B$7-0.5*Inputs!$B$8^2)*$B$2+Inputs!$B$8*SQRT($B$2)*MC_Shocks!AC490)</f>
        <v>559.816376153881</v>
      </c>
      <c r="AF493" s="0" t="n">
        <f aca="false">AE493*EXP((Inputs!$B$6-Inputs!$B$7-0.5*Inputs!$B$8^2)*$B$2+Inputs!$B$8*SQRT($B$2)*MC_Shocks!AD490)</f>
        <v>564.961713363409</v>
      </c>
      <c r="AG493" s="0" t="n">
        <f aca="false">AF493*EXP((Inputs!$B$6-Inputs!$B$7-0.5*Inputs!$B$8^2)*$B$2+Inputs!$B$8*SQRT($B$2)*MC_Shocks!AE490)</f>
        <v>562.777261116366</v>
      </c>
      <c r="AH493" s="0" t="n">
        <f aca="false">AG493*EXP((Inputs!$B$6-Inputs!$B$7-0.5*Inputs!$B$8^2)*$B$2+Inputs!$B$8*SQRT($B$2)*MC_Shocks!AF490)</f>
        <v>568.431598349616</v>
      </c>
      <c r="AI493" s="0" t="n">
        <f aca="false">AH493*EXP((Inputs!$B$6-Inputs!$B$7-0.5*Inputs!$B$8^2)*$B$2+Inputs!$B$8*SQRT($B$2)*MC_Shocks!AG490)</f>
        <v>568.060664029189</v>
      </c>
      <c r="AJ493" s="0" t="n">
        <f aca="false">AI493*EXP((Inputs!$B$6-Inputs!$B$7-0.5*Inputs!$B$8^2)*$B$2+Inputs!$B$8*SQRT($B$2)*MC_Shocks!AH490)</f>
        <v>564.787473591721</v>
      </c>
      <c r="AK493" s="0" t="n">
        <f aca="false">AJ493*EXP((Inputs!$B$6-Inputs!$B$7-0.5*Inputs!$B$8^2)*$B$2+Inputs!$B$8*SQRT($B$2)*MC_Shocks!AI490)</f>
        <v>565.802725346052</v>
      </c>
      <c r="AL493" s="0" t="n">
        <f aca="false">AK493*EXP((Inputs!$B$6-Inputs!$B$7-0.5*Inputs!$B$8^2)*$B$2+Inputs!$B$8*SQRT($B$2)*MC_Shocks!AJ490)</f>
        <v>563.387538904319</v>
      </c>
      <c r="AM493" s="0" t="n">
        <f aca="false">AL493*EXP((Inputs!$B$6-Inputs!$B$7-0.5*Inputs!$B$8^2)*$B$2+Inputs!$B$8*SQRT($B$2)*MC_Shocks!AK490)</f>
        <v>567.746822551485</v>
      </c>
      <c r="AN493" s="0" t="n">
        <f aca="false">AM493*EXP((Inputs!$B$6-Inputs!$B$7-0.5*Inputs!$B$8^2)*$B$2+Inputs!$B$8*SQRT($B$2)*MC_Shocks!AL490)</f>
        <v>575.343871712324</v>
      </c>
      <c r="AO493" s="0" t="n">
        <f aca="false">AN493*EXP((Inputs!$B$6-Inputs!$B$7-0.5*Inputs!$B$8^2)*$B$2+Inputs!$B$8*SQRT($B$2)*MC_Shocks!AM490)</f>
        <v>572.861131110853</v>
      </c>
      <c r="AP493" s="0" t="n">
        <f aca="false">AO493*EXP((Inputs!$B$6-Inputs!$B$7-0.5*Inputs!$B$8^2)*$B$2+Inputs!$B$8*SQRT($B$2)*MC_Shocks!AN490)</f>
        <v>565.043373715713</v>
      </c>
      <c r="AQ493" s="0" t="n">
        <f aca="false">AP493*EXP((Inputs!$B$6-Inputs!$B$7-0.5*Inputs!$B$8^2)*$B$2+Inputs!$B$8*SQRT($B$2)*MC_Shocks!AO490)</f>
        <v>569.579522736676</v>
      </c>
      <c r="AR493" s="0" t="n">
        <f aca="false">AQ493*EXP((Inputs!$B$6-Inputs!$B$7-0.5*Inputs!$B$8^2)*$B$2+Inputs!$B$8*SQRT($B$2)*MC_Shocks!AP490)</f>
        <v>564.136993439983</v>
      </c>
      <c r="AS493" s="0" t="n">
        <f aca="false">AR493*EXP((Inputs!$B$6-Inputs!$B$7-0.5*Inputs!$B$8^2)*$B$2+Inputs!$B$8*SQRT($B$2)*MC_Shocks!AQ490)</f>
        <v>563.995893070566</v>
      </c>
      <c r="AT493" s="0" t="n">
        <f aca="false">AS493*EXP((Inputs!$B$6-Inputs!$B$7-0.5*Inputs!$B$8^2)*$B$2+Inputs!$B$8*SQRT($B$2)*MC_Shocks!AR490)</f>
        <v>570.057530320243</v>
      </c>
      <c r="AU493" s="0" t="n">
        <f aca="false">AT493*EXP((Inputs!$B$6-Inputs!$B$7-0.5*Inputs!$B$8^2)*$B$2+Inputs!$B$8*SQRT($B$2)*MC_Shocks!AS490)</f>
        <v>575.251767359195</v>
      </c>
      <c r="AV493" s="0" t="n">
        <f aca="false">AU493*EXP((Inputs!$B$6-Inputs!$B$7-0.5*Inputs!$B$8^2)*$B$2+Inputs!$B$8*SQRT($B$2)*MC_Shocks!AT490)</f>
        <v>575.233996797699</v>
      </c>
      <c r="AW493" s="0" t="n">
        <f aca="false">AV493*EXP((Inputs!$B$6-Inputs!$B$7-0.5*Inputs!$B$8^2)*$B$2+Inputs!$B$8*SQRT($B$2)*MC_Shocks!AU490)</f>
        <v>577.137084780554</v>
      </c>
      <c r="AX493" s="0" t="n">
        <f aca="false">AW493*EXP((Inputs!$B$6-Inputs!$B$7-0.5*Inputs!$B$8^2)*$B$2+Inputs!$B$8*SQRT($B$2)*MC_Shocks!AV490)</f>
        <v>583.234558347104</v>
      </c>
      <c r="AY493" s="0" t="n">
        <f aca="false">AX493*EXP((Inputs!$B$6-Inputs!$B$7-0.5*Inputs!$B$8^2)*$B$2+Inputs!$B$8*SQRT($B$2)*MC_Shocks!AW490)</f>
        <v>591.181165237965</v>
      </c>
      <c r="AZ493" s="0" t="n">
        <f aca="false">AY493*EXP((Inputs!$B$6-Inputs!$B$7-0.5*Inputs!$B$8^2)*$B$2+Inputs!$B$8*SQRT($B$2)*MC_Shocks!AX490)</f>
        <v>595.221633642627</v>
      </c>
      <c r="BA493" s="0" t="n">
        <f aca="false">AZ493*EXP((Inputs!$B$6-Inputs!$B$7-0.5*Inputs!$B$8^2)*$B$2+Inputs!$B$8*SQRT($B$2)*MC_Shocks!AY490)</f>
        <v>594.36325813056</v>
      </c>
      <c r="BB493" s="0" t="n">
        <f aca="false">BA493*EXP((Inputs!$B$6-Inputs!$B$7-0.5*Inputs!$B$8^2)*$B$2+Inputs!$B$8*SQRT($B$2)*MC_Shocks!AZ490)</f>
        <v>594.449509252636</v>
      </c>
      <c r="BC493" s="0" t="n">
        <f aca="false">BB493*EXP((Inputs!$B$6-Inputs!$B$7-0.5*Inputs!$B$8^2)*$B$2+Inputs!$B$8*SQRT($B$2)*MC_Shocks!BA490)</f>
        <v>596.874224299068</v>
      </c>
      <c r="BD493" s="0" t="n">
        <f aca="false">BC493*EXP((Inputs!$B$6-Inputs!$B$7-0.5*Inputs!$B$8^2)*$B$2+Inputs!$B$8*SQRT($B$2)*MC_Shocks!BB490)</f>
        <v>595.975271904473</v>
      </c>
      <c r="BE493" s="0" t="n">
        <f aca="false">BD493*EXP((Inputs!$B$6-Inputs!$B$7-0.5*Inputs!$B$8^2)*$B$2+Inputs!$B$8*SQRT($B$2)*MC_Shocks!BC490)</f>
        <v>591.134169291984</v>
      </c>
      <c r="BF493" s="0" t="n">
        <f aca="false">BE493*EXP((Inputs!$B$6-Inputs!$B$7-0.5*Inputs!$B$8^2)*$B$2+Inputs!$B$8*SQRT($B$2)*MC_Shocks!BD490)</f>
        <v>589.344410191331</v>
      </c>
      <c r="BG493" s="0" t="n">
        <f aca="false">BF493*EXP((Inputs!$B$6-Inputs!$B$7-0.5*Inputs!$B$8^2)*$B$2+Inputs!$B$8*SQRT($B$2)*MC_Shocks!BE490)</f>
        <v>589.967478738876</v>
      </c>
      <c r="BH493" s="0" t="n">
        <f aca="false">BG493*EXP((Inputs!$B$6-Inputs!$B$7-0.5*Inputs!$B$8^2)*$B$2+Inputs!$B$8*SQRT($B$2)*MC_Shocks!BF490)</f>
        <v>585.695121258028</v>
      </c>
      <c r="BI493" s="0" t="n">
        <f aca="false">BH493*EXP((Inputs!$B$6-Inputs!$B$7-0.5*Inputs!$B$8^2)*$B$2+Inputs!$B$8*SQRT($B$2)*MC_Shocks!BG490)</f>
        <v>590.227565049682</v>
      </c>
      <c r="BJ493" s="0" t="n">
        <f aca="false">BI493*EXP((Inputs!$B$6-Inputs!$B$7-0.5*Inputs!$B$8^2)*$B$2+Inputs!$B$8*SQRT($B$2)*MC_Shocks!BH490)</f>
        <v>591.337412042406</v>
      </c>
      <c r="BK493" s="0" t="n">
        <f aca="false">BJ493*EXP((Inputs!$B$6-Inputs!$B$7-0.5*Inputs!$B$8^2)*$B$2+Inputs!$B$8*SQRT($B$2)*MC_Shocks!BI490)</f>
        <v>592.337350926269</v>
      </c>
      <c r="BL493" s="0" t="n">
        <f aca="false">BK493*EXP((Inputs!$B$6-Inputs!$B$7-0.5*Inputs!$B$8^2)*$B$2+Inputs!$B$8*SQRT($B$2)*MC_Shocks!BJ490)</f>
        <v>598.23481958745</v>
      </c>
      <c r="BM493" s="0" t="n">
        <f aca="false">BL493*EXP((Inputs!$B$6-Inputs!$B$7-0.5*Inputs!$B$8^2)*$B$2+Inputs!$B$8*SQRT($B$2)*MC_Shocks!BK490)</f>
        <v>600.287390575081</v>
      </c>
      <c r="BN493" s="0" t="n">
        <f aca="false">AVERAGE(C493:BM493)</f>
        <v>576.100142484488</v>
      </c>
      <c r="BO493" s="0" t="n">
        <f aca="false">MAX(B493:BM493)</f>
        <v>600.287390575081</v>
      </c>
      <c r="BP493" s="0" t="n">
        <f aca="false">MAX(BM493-Inputs!$B$4,0)</f>
        <v>25.287390575081</v>
      </c>
      <c r="BQ493" s="0" t="n">
        <f aca="false">MAX(Inputs!$B$4-BM493,0)</f>
        <v>0</v>
      </c>
      <c r="BR493" s="0" t="n">
        <f aca="false">MAX(BN493-Inputs!$B$4,0)</f>
        <v>1.10014248448829</v>
      </c>
      <c r="BS493" s="0" t="n">
        <f aca="false">IF(BO493&gt;=Inputs!$B$9,0,MAX(BM493-Inputs!$B$4,0))</f>
        <v>25.287390575081</v>
      </c>
    </row>
    <row r="494" customFormat="false" ht="15" hidden="false" customHeight="false" outlineLevel="0" collapsed="false">
      <c r="A494" s="0" t="n">
        <v>490</v>
      </c>
      <c r="B494" s="0" t="n">
        <f aca="false">Inputs!$B$3</f>
        <v>574.788024902344</v>
      </c>
      <c r="C494" s="0" t="n">
        <f aca="false">B494*EXP((Inputs!$B$6-Inputs!$B$7-0.5*Inputs!$B$8^2)*$B$2+Inputs!$B$8*SQRT($B$2)*MC_Shocks!A491)</f>
        <v>584.382785296175</v>
      </c>
      <c r="D494" s="0" t="n">
        <f aca="false">C494*EXP((Inputs!$B$6-Inputs!$B$7-0.5*Inputs!$B$8^2)*$B$2+Inputs!$B$8*SQRT($B$2)*MC_Shocks!B491)</f>
        <v>575.639338566514</v>
      </c>
      <c r="E494" s="0" t="n">
        <f aca="false">D494*EXP((Inputs!$B$6-Inputs!$B$7-0.5*Inputs!$B$8^2)*$B$2+Inputs!$B$8*SQRT($B$2)*MC_Shocks!C491)</f>
        <v>579.990724391245</v>
      </c>
      <c r="F494" s="0" t="n">
        <f aca="false">E494*EXP((Inputs!$B$6-Inputs!$B$7-0.5*Inputs!$B$8^2)*$B$2+Inputs!$B$8*SQRT($B$2)*MC_Shocks!D491)</f>
        <v>572.792691999068</v>
      </c>
      <c r="G494" s="0" t="n">
        <f aca="false">F494*EXP((Inputs!$B$6-Inputs!$B$7-0.5*Inputs!$B$8^2)*$B$2+Inputs!$B$8*SQRT($B$2)*MC_Shocks!E491)</f>
        <v>572.673680802777</v>
      </c>
      <c r="H494" s="0" t="n">
        <f aca="false">G494*EXP((Inputs!$B$6-Inputs!$B$7-0.5*Inputs!$B$8^2)*$B$2+Inputs!$B$8*SQRT($B$2)*MC_Shocks!F491)</f>
        <v>570.167025214846</v>
      </c>
      <c r="I494" s="0" t="n">
        <f aca="false">H494*EXP((Inputs!$B$6-Inputs!$B$7-0.5*Inputs!$B$8^2)*$B$2+Inputs!$B$8*SQRT($B$2)*MC_Shocks!G491)</f>
        <v>572.436207940092</v>
      </c>
      <c r="J494" s="0" t="n">
        <f aca="false">I494*EXP((Inputs!$B$6-Inputs!$B$7-0.5*Inputs!$B$8^2)*$B$2+Inputs!$B$8*SQRT($B$2)*MC_Shocks!H491)</f>
        <v>571.546663959241</v>
      </c>
      <c r="K494" s="0" t="n">
        <f aca="false">J494*EXP((Inputs!$B$6-Inputs!$B$7-0.5*Inputs!$B$8^2)*$B$2+Inputs!$B$8*SQRT($B$2)*MC_Shocks!I491)</f>
        <v>568.658541060076</v>
      </c>
      <c r="L494" s="0" t="n">
        <f aca="false">K494*EXP((Inputs!$B$6-Inputs!$B$7-0.5*Inputs!$B$8^2)*$B$2+Inputs!$B$8*SQRT($B$2)*MC_Shocks!J491)</f>
        <v>565.72189720025</v>
      </c>
      <c r="M494" s="0" t="n">
        <f aca="false">L494*EXP((Inputs!$B$6-Inputs!$B$7-0.5*Inputs!$B$8^2)*$B$2+Inputs!$B$8*SQRT($B$2)*MC_Shocks!K491)</f>
        <v>562.308533020491</v>
      </c>
      <c r="N494" s="0" t="n">
        <f aca="false">M494*EXP((Inputs!$B$6-Inputs!$B$7-0.5*Inputs!$B$8^2)*$B$2+Inputs!$B$8*SQRT($B$2)*MC_Shocks!L491)</f>
        <v>564.007182939589</v>
      </c>
      <c r="O494" s="0" t="n">
        <f aca="false">N494*EXP((Inputs!$B$6-Inputs!$B$7-0.5*Inputs!$B$8^2)*$B$2+Inputs!$B$8*SQRT($B$2)*MC_Shocks!M491)</f>
        <v>566.213938148346</v>
      </c>
      <c r="P494" s="0" t="n">
        <f aca="false">O494*EXP((Inputs!$B$6-Inputs!$B$7-0.5*Inputs!$B$8^2)*$B$2+Inputs!$B$8*SQRT($B$2)*MC_Shocks!N491)</f>
        <v>573.47414669326</v>
      </c>
      <c r="Q494" s="0" t="n">
        <f aca="false">P494*EXP((Inputs!$B$6-Inputs!$B$7-0.5*Inputs!$B$8^2)*$B$2+Inputs!$B$8*SQRT($B$2)*MC_Shocks!O491)</f>
        <v>571.152647410167</v>
      </c>
      <c r="R494" s="0" t="n">
        <f aca="false">Q494*EXP((Inputs!$B$6-Inputs!$B$7-0.5*Inputs!$B$8^2)*$B$2+Inputs!$B$8*SQRT($B$2)*MC_Shocks!P491)</f>
        <v>566.322875532761</v>
      </c>
      <c r="S494" s="0" t="n">
        <f aca="false">R494*EXP((Inputs!$B$6-Inputs!$B$7-0.5*Inputs!$B$8^2)*$B$2+Inputs!$B$8*SQRT($B$2)*MC_Shocks!Q491)</f>
        <v>559.161966864968</v>
      </c>
      <c r="T494" s="0" t="n">
        <f aca="false">S494*EXP((Inputs!$B$6-Inputs!$B$7-0.5*Inputs!$B$8^2)*$B$2+Inputs!$B$8*SQRT($B$2)*MC_Shocks!R491)</f>
        <v>557.862535703089</v>
      </c>
      <c r="U494" s="0" t="n">
        <f aca="false">T494*EXP((Inputs!$B$6-Inputs!$B$7-0.5*Inputs!$B$8^2)*$B$2+Inputs!$B$8*SQRT($B$2)*MC_Shocks!S491)</f>
        <v>561.317872157375</v>
      </c>
      <c r="V494" s="0" t="n">
        <f aca="false">U494*EXP((Inputs!$B$6-Inputs!$B$7-0.5*Inputs!$B$8^2)*$B$2+Inputs!$B$8*SQRT($B$2)*MC_Shocks!T491)</f>
        <v>568.97966041581</v>
      </c>
      <c r="W494" s="0" t="n">
        <f aca="false">V494*EXP((Inputs!$B$6-Inputs!$B$7-0.5*Inputs!$B$8^2)*$B$2+Inputs!$B$8*SQRT($B$2)*MC_Shocks!U491)</f>
        <v>564.350500612078</v>
      </c>
      <c r="X494" s="0" t="n">
        <f aca="false">W494*EXP((Inputs!$B$6-Inputs!$B$7-0.5*Inputs!$B$8^2)*$B$2+Inputs!$B$8*SQRT($B$2)*MC_Shocks!V491)</f>
        <v>572.503948926039</v>
      </c>
      <c r="Y494" s="0" t="n">
        <f aca="false">X494*EXP((Inputs!$B$6-Inputs!$B$7-0.5*Inputs!$B$8^2)*$B$2+Inputs!$B$8*SQRT($B$2)*MC_Shocks!W491)</f>
        <v>574.107097351081</v>
      </c>
      <c r="Z494" s="0" t="n">
        <f aca="false">Y494*EXP((Inputs!$B$6-Inputs!$B$7-0.5*Inputs!$B$8^2)*$B$2+Inputs!$B$8*SQRT($B$2)*MC_Shocks!X491)</f>
        <v>575.18383612318</v>
      </c>
      <c r="AA494" s="0" t="n">
        <f aca="false">Z494*EXP((Inputs!$B$6-Inputs!$B$7-0.5*Inputs!$B$8^2)*$B$2+Inputs!$B$8*SQRT($B$2)*MC_Shocks!Y491)</f>
        <v>575.555129295391</v>
      </c>
      <c r="AB494" s="0" t="n">
        <f aca="false">AA494*EXP((Inputs!$B$6-Inputs!$B$7-0.5*Inputs!$B$8^2)*$B$2+Inputs!$B$8*SQRT($B$2)*MC_Shocks!Z491)</f>
        <v>575.445960920726</v>
      </c>
      <c r="AC494" s="0" t="n">
        <f aca="false">AB494*EXP((Inputs!$B$6-Inputs!$B$7-0.5*Inputs!$B$8^2)*$B$2+Inputs!$B$8*SQRT($B$2)*MC_Shocks!AA491)</f>
        <v>574.869887704631</v>
      </c>
      <c r="AD494" s="0" t="n">
        <f aca="false">AC494*EXP((Inputs!$B$6-Inputs!$B$7-0.5*Inputs!$B$8^2)*$B$2+Inputs!$B$8*SQRT($B$2)*MC_Shocks!AB491)</f>
        <v>586.04644444457</v>
      </c>
      <c r="AE494" s="0" t="n">
        <f aca="false">AD494*EXP((Inputs!$B$6-Inputs!$B$7-0.5*Inputs!$B$8^2)*$B$2+Inputs!$B$8*SQRT($B$2)*MC_Shocks!AC491)</f>
        <v>586.033588458175</v>
      </c>
      <c r="AF494" s="0" t="n">
        <f aca="false">AE494*EXP((Inputs!$B$6-Inputs!$B$7-0.5*Inputs!$B$8^2)*$B$2+Inputs!$B$8*SQRT($B$2)*MC_Shocks!AD491)</f>
        <v>596.547321228107</v>
      </c>
      <c r="AG494" s="0" t="n">
        <f aca="false">AF494*EXP((Inputs!$B$6-Inputs!$B$7-0.5*Inputs!$B$8^2)*$B$2+Inputs!$B$8*SQRT($B$2)*MC_Shocks!AE491)</f>
        <v>593.148174332885</v>
      </c>
      <c r="AH494" s="0" t="n">
        <f aca="false">AG494*EXP((Inputs!$B$6-Inputs!$B$7-0.5*Inputs!$B$8^2)*$B$2+Inputs!$B$8*SQRT($B$2)*MC_Shocks!AF491)</f>
        <v>595.822231989629</v>
      </c>
      <c r="AI494" s="0" t="n">
        <f aca="false">AH494*EXP((Inputs!$B$6-Inputs!$B$7-0.5*Inputs!$B$8^2)*$B$2+Inputs!$B$8*SQRT($B$2)*MC_Shocks!AG491)</f>
        <v>606.162662484363</v>
      </c>
      <c r="AJ494" s="0" t="n">
        <f aca="false">AI494*EXP((Inputs!$B$6-Inputs!$B$7-0.5*Inputs!$B$8^2)*$B$2+Inputs!$B$8*SQRT($B$2)*MC_Shocks!AH491)</f>
        <v>610.148122611948</v>
      </c>
      <c r="AK494" s="0" t="n">
        <f aca="false">AJ494*EXP((Inputs!$B$6-Inputs!$B$7-0.5*Inputs!$B$8^2)*$B$2+Inputs!$B$8*SQRT($B$2)*MC_Shocks!AI491)</f>
        <v>612.971513844504</v>
      </c>
      <c r="AL494" s="0" t="n">
        <f aca="false">AK494*EXP((Inputs!$B$6-Inputs!$B$7-0.5*Inputs!$B$8^2)*$B$2+Inputs!$B$8*SQRT($B$2)*MC_Shocks!AJ491)</f>
        <v>607.266062588017</v>
      </c>
      <c r="AM494" s="0" t="n">
        <f aca="false">AL494*EXP((Inputs!$B$6-Inputs!$B$7-0.5*Inputs!$B$8^2)*$B$2+Inputs!$B$8*SQRT($B$2)*MC_Shocks!AK491)</f>
        <v>606.376710288943</v>
      </c>
      <c r="AN494" s="0" t="n">
        <f aca="false">AM494*EXP((Inputs!$B$6-Inputs!$B$7-0.5*Inputs!$B$8^2)*$B$2+Inputs!$B$8*SQRT($B$2)*MC_Shocks!AL491)</f>
        <v>604.779111549645</v>
      </c>
      <c r="AO494" s="0" t="n">
        <f aca="false">AN494*EXP((Inputs!$B$6-Inputs!$B$7-0.5*Inputs!$B$8^2)*$B$2+Inputs!$B$8*SQRT($B$2)*MC_Shocks!AM491)</f>
        <v>599.194964863161</v>
      </c>
      <c r="AP494" s="0" t="n">
        <f aca="false">AO494*EXP((Inputs!$B$6-Inputs!$B$7-0.5*Inputs!$B$8^2)*$B$2+Inputs!$B$8*SQRT($B$2)*MC_Shocks!AN491)</f>
        <v>599.70871699962</v>
      </c>
      <c r="AQ494" s="0" t="n">
        <f aca="false">AP494*EXP((Inputs!$B$6-Inputs!$B$7-0.5*Inputs!$B$8^2)*$B$2+Inputs!$B$8*SQRT($B$2)*MC_Shocks!AO491)</f>
        <v>596.187639992299</v>
      </c>
      <c r="AR494" s="0" t="n">
        <f aca="false">AQ494*EXP((Inputs!$B$6-Inputs!$B$7-0.5*Inputs!$B$8^2)*$B$2+Inputs!$B$8*SQRT($B$2)*MC_Shocks!AP491)</f>
        <v>593.017988870197</v>
      </c>
      <c r="AS494" s="0" t="n">
        <f aca="false">AR494*EXP((Inputs!$B$6-Inputs!$B$7-0.5*Inputs!$B$8^2)*$B$2+Inputs!$B$8*SQRT($B$2)*MC_Shocks!AQ491)</f>
        <v>599.157543216307</v>
      </c>
      <c r="AT494" s="0" t="n">
        <f aca="false">AS494*EXP((Inputs!$B$6-Inputs!$B$7-0.5*Inputs!$B$8^2)*$B$2+Inputs!$B$8*SQRT($B$2)*MC_Shocks!AR491)</f>
        <v>592.252924148029</v>
      </c>
      <c r="AU494" s="0" t="n">
        <f aca="false">AT494*EXP((Inputs!$B$6-Inputs!$B$7-0.5*Inputs!$B$8^2)*$B$2+Inputs!$B$8*SQRT($B$2)*MC_Shocks!AS491)</f>
        <v>599.020191782046</v>
      </c>
      <c r="AV494" s="0" t="n">
        <f aca="false">AU494*EXP((Inputs!$B$6-Inputs!$B$7-0.5*Inputs!$B$8^2)*$B$2+Inputs!$B$8*SQRT($B$2)*MC_Shocks!AT491)</f>
        <v>594.732783067261</v>
      </c>
      <c r="AW494" s="0" t="n">
        <f aca="false">AV494*EXP((Inputs!$B$6-Inputs!$B$7-0.5*Inputs!$B$8^2)*$B$2+Inputs!$B$8*SQRT($B$2)*MC_Shocks!AU491)</f>
        <v>601.990346521992</v>
      </c>
      <c r="AX494" s="0" t="n">
        <f aca="false">AW494*EXP((Inputs!$B$6-Inputs!$B$7-0.5*Inputs!$B$8^2)*$B$2+Inputs!$B$8*SQRT($B$2)*MC_Shocks!AV491)</f>
        <v>599.18245390401</v>
      </c>
      <c r="AY494" s="0" t="n">
        <f aca="false">AX494*EXP((Inputs!$B$6-Inputs!$B$7-0.5*Inputs!$B$8^2)*$B$2+Inputs!$B$8*SQRT($B$2)*MC_Shocks!AW491)</f>
        <v>590.452964555204</v>
      </c>
      <c r="AZ494" s="0" t="n">
        <f aca="false">AY494*EXP((Inputs!$B$6-Inputs!$B$7-0.5*Inputs!$B$8^2)*$B$2+Inputs!$B$8*SQRT($B$2)*MC_Shocks!AX491)</f>
        <v>591.507201287002</v>
      </c>
      <c r="BA494" s="0" t="n">
        <f aca="false">AZ494*EXP((Inputs!$B$6-Inputs!$B$7-0.5*Inputs!$B$8^2)*$B$2+Inputs!$B$8*SQRT($B$2)*MC_Shocks!AY491)</f>
        <v>592.767261158252</v>
      </c>
      <c r="BB494" s="0" t="n">
        <f aca="false">BA494*EXP((Inputs!$B$6-Inputs!$B$7-0.5*Inputs!$B$8^2)*$B$2+Inputs!$B$8*SQRT($B$2)*MC_Shocks!AZ491)</f>
        <v>589.95931447847</v>
      </c>
      <c r="BC494" s="0" t="n">
        <f aca="false">BB494*EXP((Inputs!$B$6-Inputs!$B$7-0.5*Inputs!$B$8^2)*$B$2+Inputs!$B$8*SQRT($B$2)*MC_Shocks!BA491)</f>
        <v>591.558744510264</v>
      </c>
      <c r="BD494" s="0" t="n">
        <f aca="false">BC494*EXP((Inputs!$B$6-Inputs!$B$7-0.5*Inputs!$B$8^2)*$B$2+Inputs!$B$8*SQRT($B$2)*MC_Shocks!BB491)</f>
        <v>583.142152911494</v>
      </c>
      <c r="BE494" s="0" t="n">
        <f aca="false">BD494*EXP((Inputs!$B$6-Inputs!$B$7-0.5*Inputs!$B$8^2)*$B$2+Inputs!$B$8*SQRT($B$2)*MC_Shocks!BC491)</f>
        <v>582.30866580801</v>
      </c>
      <c r="BF494" s="0" t="n">
        <f aca="false">BE494*EXP((Inputs!$B$6-Inputs!$B$7-0.5*Inputs!$B$8^2)*$B$2+Inputs!$B$8*SQRT($B$2)*MC_Shocks!BD491)</f>
        <v>583.844617030457</v>
      </c>
      <c r="BG494" s="0" t="n">
        <f aca="false">BF494*EXP((Inputs!$B$6-Inputs!$B$7-0.5*Inputs!$B$8^2)*$B$2+Inputs!$B$8*SQRT($B$2)*MC_Shocks!BE491)</f>
        <v>586.407694704682</v>
      </c>
      <c r="BH494" s="0" t="n">
        <f aca="false">BG494*EXP((Inputs!$B$6-Inputs!$B$7-0.5*Inputs!$B$8^2)*$B$2+Inputs!$B$8*SQRT($B$2)*MC_Shocks!BF491)</f>
        <v>590.81955184193</v>
      </c>
      <c r="BI494" s="0" t="n">
        <f aca="false">BH494*EXP((Inputs!$B$6-Inputs!$B$7-0.5*Inputs!$B$8^2)*$B$2+Inputs!$B$8*SQRT($B$2)*MC_Shocks!BG491)</f>
        <v>593.825156961045</v>
      </c>
      <c r="BJ494" s="0" t="n">
        <f aca="false">BI494*EXP((Inputs!$B$6-Inputs!$B$7-0.5*Inputs!$B$8^2)*$B$2+Inputs!$B$8*SQRT($B$2)*MC_Shocks!BH491)</f>
        <v>595.53557906301</v>
      </c>
      <c r="BK494" s="0" t="n">
        <f aca="false">BJ494*EXP((Inputs!$B$6-Inputs!$B$7-0.5*Inputs!$B$8^2)*$B$2+Inputs!$B$8*SQRT($B$2)*MC_Shocks!BI491)</f>
        <v>597.900219500989</v>
      </c>
      <c r="BL494" s="0" t="n">
        <f aca="false">BK494*EXP((Inputs!$B$6-Inputs!$B$7-0.5*Inputs!$B$8^2)*$B$2+Inputs!$B$8*SQRT($B$2)*MC_Shocks!BJ491)</f>
        <v>601.086883807974</v>
      </c>
      <c r="BM494" s="0" t="n">
        <f aca="false">BL494*EXP((Inputs!$B$6-Inputs!$B$7-0.5*Inputs!$B$8^2)*$B$2+Inputs!$B$8*SQRT($B$2)*MC_Shocks!BK491)</f>
        <v>591.217394534624</v>
      </c>
      <c r="BN494" s="0" t="n">
        <f aca="false">AVERAGE(C494:BM494)</f>
        <v>584.744574215689</v>
      </c>
      <c r="BO494" s="0" t="n">
        <f aca="false">MAX(B494:BM494)</f>
        <v>612.971513844504</v>
      </c>
      <c r="BP494" s="0" t="n">
        <f aca="false">MAX(BM494-Inputs!$B$4,0)</f>
        <v>16.2173945346239</v>
      </c>
      <c r="BQ494" s="0" t="n">
        <f aca="false">MAX(Inputs!$B$4-BM494,0)</f>
        <v>0</v>
      </c>
      <c r="BR494" s="0" t="n">
        <f aca="false">MAX(BN494-Inputs!$B$4,0)</f>
        <v>9.74457421568854</v>
      </c>
      <c r="BS494" s="0" t="n">
        <f aca="false">IF(BO494&gt;=Inputs!$B$9,0,MAX(BM494-Inputs!$B$4,0))</f>
        <v>0</v>
      </c>
    </row>
    <row r="495" customFormat="false" ht="15" hidden="false" customHeight="false" outlineLevel="0" collapsed="false">
      <c r="A495" s="0" t="n">
        <v>491</v>
      </c>
      <c r="B495" s="0" t="n">
        <f aca="false">Inputs!$B$3</f>
        <v>574.788024902344</v>
      </c>
      <c r="C495" s="0" t="n">
        <f aca="false">B495*EXP((Inputs!$B$6-Inputs!$B$7-0.5*Inputs!$B$8^2)*$B$2+Inputs!$B$8*SQRT($B$2)*MC_Shocks!A492)</f>
        <v>579.558932043716</v>
      </c>
      <c r="D495" s="0" t="n">
        <f aca="false">C495*EXP((Inputs!$B$6-Inputs!$B$7-0.5*Inputs!$B$8^2)*$B$2+Inputs!$B$8*SQRT($B$2)*MC_Shocks!B492)</f>
        <v>578.939770802397</v>
      </c>
      <c r="E495" s="0" t="n">
        <f aca="false">D495*EXP((Inputs!$B$6-Inputs!$B$7-0.5*Inputs!$B$8^2)*$B$2+Inputs!$B$8*SQRT($B$2)*MC_Shocks!C492)</f>
        <v>576.27923777809</v>
      </c>
      <c r="F495" s="0" t="n">
        <f aca="false">E495*EXP((Inputs!$B$6-Inputs!$B$7-0.5*Inputs!$B$8^2)*$B$2+Inputs!$B$8*SQRT($B$2)*MC_Shocks!D492)</f>
        <v>573.459913772275</v>
      </c>
      <c r="G495" s="0" t="n">
        <f aca="false">F495*EXP((Inputs!$B$6-Inputs!$B$7-0.5*Inputs!$B$8^2)*$B$2+Inputs!$B$8*SQRT($B$2)*MC_Shocks!E492)</f>
        <v>573.780713999762</v>
      </c>
      <c r="H495" s="0" t="n">
        <f aca="false">G495*EXP((Inputs!$B$6-Inputs!$B$7-0.5*Inputs!$B$8^2)*$B$2+Inputs!$B$8*SQRT($B$2)*MC_Shocks!F492)</f>
        <v>574.931615289902</v>
      </c>
      <c r="I495" s="0" t="n">
        <f aca="false">H495*EXP((Inputs!$B$6-Inputs!$B$7-0.5*Inputs!$B$8^2)*$B$2+Inputs!$B$8*SQRT($B$2)*MC_Shocks!G492)</f>
        <v>572.929872624805</v>
      </c>
      <c r="J495" s="0" t="n">
        <f aca="false">I495*EXP((Inputs!$B$6-Inputs!$B$7-0.5*Inputs!$B$8^2)*$B$2+Inputs!$B$8*SQRT($B$2)*MC_Shocks!H492)</f>
        <v>571.773734889353</v>
      </c>
      <c r="K495" s="0" t="n">
        <f aca="false">J495*EXP((Inputs!$B$6-Inputs!$B$7-0.5*Inputs!$B$8^2)*$B$2+Inputs!$B$8*SQRT($B$2)*MC_Shocks!I492)</f>
        <v>573.00359047493</v>
      </c>
      <c r="L495" s="0" t="n">
        <f aca="false">K495*EXP((Inputs!$B$6-Inputs!$B$7-0.5*Inputs!$B$8^2)*$B$2+Inputs!$B$8*SQRT($B$2)*MC_Shocks!J492)</f>
        <v>580.202181898164</v>
      </c>
      <c r="M495" s="0" t="n">
        <f aca="false">L495*EXP((Inputs!$B$6-Inputs!$B$7-0.5*Inputs!$B$8^2)*$B$2+Inputs!$B$8*SQRT($B$2)*MC_Shocks!K492)</f>
        <v>582.414841920206</v>
      </c>
      <c r="N495" s="0" t="n">
        <f aca="false">M495*EXP((Inputs!$B$6-Inputs!$B$7-0.5*Inputs!$B$8^2)*$B$2+Inputs!$B$8*SQRT($B$2)*MC_Shocks!L492)</f>
        <v>587.791824973554</v>
      </c>
      <c r="O495" s="0" t="n">
        <f aca="false">N495*EXP((Inputs!$B$6-Inputs!$B$7-0.5*Inputs!$B$8^2)*$B$2+Inputs!$B$8*SQRT($B$2)*MC_Shocks!M492)</f>
        <v>590.96673179695</v>
      </c>
      <c r="P495" s="0" t="n">
        <f aca="false">O495*EXP((Inputs!$B$6-Inputs!$B$7-0.5*Inputs!$B$8^2)*$B$2+Inputs!$B$8*SQRT($B$2)*MC_Shocks!N492)</f>
        <v>590.866730403922</v>
      </c>
      <c r="Q495" s="0" t="n">
        <f aca="false">P495*EXP((Inputs!$B$6-Inputs!$B$7-0.5*Inputs!$B$8^2)*$B$2+Inputs!$B$8*SQRT($B$2)*MC_Shocks!O492)</f>
        <v>589.243188058212</v>
      </c>
      <c r="R495" s="0" t="n">
        <f aca="false">Q495*EXP((Inputs!$B$6-Inputs!$B$7-0.5*Inputs!$B$8^2)*$B$2+Inputs!$B$8*SQRT($B$2)*MC_Shocks!P492)</f>
        <v>581.033867505751</v>
      </c>
      <c r="S495" s="0" t="n">
        <f aca="false">R495*EXP((Inputs!$B$6-Inputs!$B$7-0.5*Inputs!$B$8^2)*$B$2+Inputs!$B$8*SQRT($B$2)*MC_Shocks!Q492)</f>
        <v>583.57127696725</v>
      </c>
      <c r="T495" s="0" t="n">
        <f aca="false">S495*EXP((Inputs!$B$6-Inputs!$B$7-0.5*Inputs!$B$8^2)*$B$2+Inputs!$B$8*SQRT($B$2)*MC_Shocks!R492)</f>
        <v>580.050895891861</v>
      </c>
      <c r="U495" s="0" t="n">
        <f aca="false">T495*EXP((Inputs!$B$6-Inputs!$B$7-0.5*Inputs!$B$8^2)*$B$2+Inputs!$B$8*SQRT($B$2)*MC_Shocks!S492)</f>
        <v>578.699306387169</v>
      </c>
      <c r="V495" s="0" t="n">
        <f aca="false">U495*EXP((Inputs!$B$6-Inputs!$B$7-0.5*Inputs!$B$8^2)*$B$2+Inputs!$B$8*SQRT($B$2)*MC_Shocks!T492)</f>
        <v>572.83415314424</v>
      </c>
      <c r="W495" s="0" t="n">
        <f aca="false">V495*EXP((Inputs!$B$6-Inputs!$B$7-0.5*Inputs!$B$8^2)*$B$2+Inputs!$B$8*SQRT($B$2)*MC_Shocks!U492)</f>
        <v>570.275379754423</v>
      </c>
      <c r="X495" s="0" t="n">
        <f aca="false">W495*EXP((Inputs!$B$6-Inputs!$B$7-0.5*Inputs!$B$8^2)*$B$2+Inputs!$B$8*SQRT($B$2)*MC_Shocks!V492)</f>
        <v>574.910247935676</v>
      </c>
      <c r="Y495" s="0" t="n">
        <f aca="false">X495*EXP((Inputs!$B$6-Inputs!$B$7-0.5*Inputs!$B$8^2)*$B$2+Inputs!$B$8*SQRT($B$2)*MC_Shocks!W492)</f>
        <v>582.877545754965</v>
      </c>
      <c r="Z495" s="0" t="n">
        <f aca="false">Y495*EXP((Inputs!$B$6-Inputs!$B$7-0.5*Inputs!$B$8^2)*$B$2+Inputs!$B$8*SQRT($B$2)*MC_Shocks!X492)</f>
        <v>581.494912793201</v>
      </c>
      <c r="AA495" s="0" t="n">
        <f aca="false">Z495*EXP((Inputs!$B$6-Inputs!$B$7-0.5*Inputs!$B$8^2)*$B$2+Inputs!$B$8*SQRT($B$2)*MC_Shocks!Y492)</f>
        <v>583.992845771559</v>
      </c>
      <c r="AB495" s="0" t="n">
        <f aca="false">AA495*EXP((Inputs!$B$6-Inputs!$B$7-0.5*Inputs!$B$8^2)*$B$2+Inputs!$B$8*SQRT($B$2)*MC_Shocks!Z492)</f>
        <v>588.607660663699</v>
      </c>
      <c r="AC495" s="0" t="n">
        <f aca="false">AB495*EXP((Inputs!$B$6-Inputs!$B$7-0.5*Inputs!$B$8^2)*$B$2+Inputs!$B$8*SQRT($B$2)*MC_Shocks!AA492)</f>
        <v>594.612434640635</v>
      </c>
      <c r="AD495" s="0" t="n">
        <f aca="false">AC495*EXP((Inputs!$B$6-Inputs!$B$7-0.5*Inputs!$B$8^2)*$B$2+Inputs!$B$8*SQRT($B$2)*MC_Shocks!AB492)</f>
        <v>593.909611347172</v>
      </c>
      <c r="AE495" s="0" t="n">
        <f aca="false">AD495*EXP((Inputs!$B$6-Inputs!$B$7-0.5*Inputs!$B$8^2)*$B$2+Inputs!$B$8*SQRT($B$2)*MC_Shocks!AC492)</f>
        <v>586.903775033118</v>
      </c>
      <c r="AF495" s="0" t="n">
        <f aca="false">AE495*EXP((Inputs!$B$6-Inputs!$B$7-0.5*Inputs!$B$8^2)*$B$2+Inputs!$B$8*SQRT($B$2)*MC_Shocks!AD492)</f>
        <v>588.865137703624</v>
      </c>
      <c r="AG495" s="0" t="n">
        <f aca="false">AF495*EXP((Inputs!$B$6-Inputs!$B$7-0.5*Inputs!$B$8^2)*$B$2+Inputs!$B$8*SQRT($B$2)*MC_Shocks!AE492)</f>
        <v>586.169458182526</v>
      </c>
      <c r="AH495" s="0" t="n">
        <f aca="false">AG495*EXP((Inputs!$B$6-Inputs!$B$7-0.5*Inputs!$B$8^2)*$B$2+Inputs!$B$8*SQRT($B$2)*MC_Shocks!AF492)</f>
        <v>586.700535251945</v>
      </c>
      <c r="AI495" s="0" t="n">
        <f aca="false">AH495*EXP((Inputs!$B$6-Inputs!$B$7-0.5*Inputs!$B$8^2)*$B$2+Inputs!$B$8*SQRT($B$2)*MC_Shocks!AG492)</f>
        <v>592.788381101826</v>
      </c>
      <c r="AJ495" s="0" t="n">
        <f aca="false">AI495*EXP((Inputs!$B$6-Inputs!$B$7-0.5*Inputs!$B$8^2)*$B$2+Inputs!$B$8*SQRT($B$2)*MC_Shocks!AH492)</f>
        <v>589.398527359357</v>
      </c>
      <c r="AK495" s="0" t="n">
        <f aca="false">AJ495*EXP((Inputs!$B$6-Inputs!$B$7-0.5*Inputs!$B$8^2)*$B$2+Inputs!$B$8*SQRT($B$2)*MC_Shocks!AI492)</f>
        <v>594.595325381285</v>
      </c>
      <c r="AL495" s="0" t="n">
        <f aca="false">AK495*EXP((Inputs!$B$6-Inputs!$B$7-0.5*Inputs!$B$8^2)*$B$2+Inputs!$B$8*SQRT($B$2)*MC_Shocks!AJ492)</f>
        <v>594.549403286976</v>
      </c>
      <c r="AM495" s="0" t="n">
        <f aca="false">AL495*EXP((Inputs!$B$6-Inputs!$B$7-0.5*Inputs!$B$8^2)*$B$2+Inputs!$B$8*SQRT($B$2)*MC_Shocks!AK492)</f>
        <v>596.218618330887</v>
      </c>
      <c r="AN495" s="0" t="n">
        <f aca="false">AM495*EXP((Inputs!$B$6-Inputs!$B$7-0.5*Inputs!$B$8^2)*$B$2+Inputs!$B$8*SQRT($B$2)*MC_Shocks!AL492)</f>
        <v>592.065332863573</v>
      </c>
      <c r="AO495" s="0" t="n">
        <f aca="false">AN495*EXP((Inputs!$B$6-Inputs!$B$7-0.5*Inputs!$B$8^2)*$B$2+Inputs!$B$8*SQRT($B$2)*MC_Shocks!AM492)</f>
        <v>597.112529116489</v>
      </c>
      <c r="AP495" s="0" t="n">
        <f aca="false">AO495*EXP((Inputs!$B$6-Inputs!$B$7-0.5*Inputs!$B$8^2)*$B$2+Inputs!$B$8*SQRT($B$2)*MC_Shocks!AN492)</f>
        <v>595.320049114159</v>
      </c>
      <c r="AQ495" s="0" t="n">
        <f aca="false">AP495*EXP((Inputs!$B$6-Inputs!$B$7-0.5*Inputs!$B$8^2)*$B$2+Inputs!$B$8*SQRT($B$2)*MC_Shocks!AO492)</f>
        <v>599.355892675481</v>
      </c>
      <c r="AR495" s="0" t="n">
        <f aca="false">AQ495*EXP((Inputs!$B$6-Inputs!$B$7-0.5*Inputs!$B$8^2)*$B$2+Inputs!$B$8*SQRT($B$2)*MC_Shocks!AP492)</f>
        <v>601.847729211206</v>
      </c>
      <c r="AS495" s="0" t="n">
        <f aca="false">AR495*EXP((Inputs!$B$6-Inputs!$B$7-0.5*Inputs!$B$8^2)*$B$2+Inputs!$B$8*SQRT($B$2)*MC_Shocks!AQ492)</f>
        <v>619.514868187072</v>
      </c>
      <c r="AT495" s="0" t="n">
        <f aca="false">AS495*EXP((Inputs!$B$6-Inputs!$B$7-0.5*Inputs!$B$8^2)*$B$2+Inputs!$B$8*SQRT($B$2)*MC_Shocks!AR492)</f>
        <v>609.375396526421</v>
      </c>
      <c r="AU495" s="0" t="n">
        <f aca="false">AT495*EXP((Inputs!$B$6-Inputs!$B$7-0.5*Inputs!$B$8^2)*$B$2+Inputs!$B$8*SQRT($B$2)*MC_Shocks!AS492)</f>
        <v>606.776957837023</v>
      </c>
      <c r="AV495" s="0" t="n">
        <f aca="false">AU495*EXP((Inputs!$B$6-Inputs!$B$7-0.5*Inputs!$B$8^2)*$B$2+Inputs!$B$8*SQRT($B$2)*MC_Shocks!AT492)</f>
        <v>610.53946725679</v>
      </c>
      <c r="AW495" s="0" t="n">
        <f aca="false">AV495*EXP((Inputs!$B$6-Inputs!$B$7-0.5*Inputs!$B$8^2)*$B$2+Inputs!$B$8*SQRT($B$2)*MC_Shocks!AU492)</f>
        <v>616.069089978964</v>
      </c>
      <c r="AX495" s="0" t="n">
        <f aca="false">AW495*EXP((Inputs!$B$6-Inputs!$B$7-0.5*Inputs!$B$8^2)*$B$2+Inputs!$B$8*SQRT($B$2)*MC_Shocks!AV492)</f>
        <v>618.55456301366</v>
      </c>
      <c r="AY495" s="0" t="n">
        <f aca="false">AX495*EXP((Inputs!$B$6-Inputs!$B$7-0.5*Inputs!$B$8^2)*$B$2+Inputs!$B$8*SQRT($B$2)*MC_Shocks!AW492)</f>
        <v>615.104859528991</v>
      </c>
      <c r="AZ495" s="0" t="n">
        <f aca="false">AY495*EXP((Inputs!$B$6-Inputs!$B$7-0.5*Inputs!$B$8^2)*$B$2+Inputs!$B$8*SQRT($B$2)*MC_Shocks!AX492)</f>
        <v>624.466022259856</v>
      </c>
      <c r="BA495" s="0" t="n">
        <f aca="false">AZ495*EXP((Inputs!$B$6-Inputs!$B$7-0.5*Inputs!$B$8^2)*$B$2+Inputs!$B$8*SQRT($B$2)*MC_Shocks!AY492)</f>
        <v>625.226779775879</v>
      </c>
      <c r="BB495" s="0" t="n">
        <f aca="false">BA495*EXP((Inputs!$B$6-Inputs!$B$7-0.5*Inputs!$B$8^2)*$B$2+Inputs!$B$8*SQRT($B$2)*MC_Shocks!AZ492)</f>
        <v>616.564121671148</v>
      </c>
      <c r="BC495" s="0" t="n">
        <f aca="false">BB495*EXP((Inputs!$B$6-Inputs!$B$7-0.5*Inputs!$B$8^2)*$B$2+Inputs!$B$8*SQRT($B$2)*MC_Shocks!BA492)</f>
        <v>622.194164839674</v>
      </c>
      <c r="BD495" s="0" t="n">
        <f aca="false">BC495*EXP((Inputs!$B$6-Inputs!$B$7-0.5*Inputs!$B$8^2)*$B$2+Inputs!$B$8*SQRT($B$2)*MC_Shocks!BB492)</f>
        <v>621.856178973884</v>
      </c>
      <c r="BE495" s="0" t="n">
        <f aca="false">BD495*EXP((Inputs!$B$6-Inputs!$B$7-0.5*Inputs!$B$8^2)*$B$2+Inputs!$B$8*SQRT($B$2)*MC_Shocks!BC492)</f>
        <v>611.138981790432</v>
      </c>
      <c r="BF495" s="0" t="n">
        <f aca="false">BE495*EXP((Inputs!$B$6-Inputs!$B$7-0.5*Inputs!$B$8^2)*$B$2+Inputs!$B$8*SQRT($B$2)*MC_Shocks!BD492)</f>
        <v>608.139254601068</v>
      </c>
      <c r="BG495" s="0" t="n">
        <f aca="false">BF495*EXP((Inputs!$B$6-Inputs!$B$7-0.5*Inputs!$B$8^2)*$B$2+Inputs!$B$8*SQRT($B$2)*MC_Shocks!BE492)</f>
        <v>607.589367794008</v>
      </c>
      <c r="BH495" s="0" t="n">
        <f aca="false">BG495*EXP((Inputs!$B$6-Inputs!$B$7-0.5*Inputs!$B$8^2)*$B$2+Inputs!$B$8*SQRT($B$2)*MC_Shocks!BF492)</f>
        <v>605.209374892095</v>
      </c>
      <c r="BI495" s="0" t="n">
        <f aca="false">BH495*EXP((Inputs!$B$6-Inputs!$B$7-0.5*Inputs!$B$8^2)*$B$2+Inputs!$B$8*SQRT($B$2)*MC_Shocks!BG492)</f>
        <v>607.194306347797</v>
      </c>
      <c r="BJ495" s="0" t="n">
        <f aca="false">BI495*EXP((Inputs!$B$6-Inputs!$B$7-0.5*Inputs!$B$8^2)*$B$2+Inputs!$B$8*SQRT($B$2)*MC_Shocks!BH492)</f>
        <v>601.023029585965</v>
      </c>
      <c r="BK495" s="0" t="n">
        <f aca="false">BJ495*EXP((Inputs!$B$6-Inputs!$B$7-0.5*Inputs!$B$8^2)*$B$2+Inputs!$B$8*SQRT($B$2)*MC_Shocks!BI492)</f>
        <v>602.986886736902</v>
      </c>
      <c r="BL495" s="0" t="n">
        <f aca="false">BK495*EXP((Inputs!$B$6-Inputs!$B$7-0.5*Inputs!$B$8^2)*$B$2+Inputs!$B$8*SQRT($B$2)*MC_Shocks!BJ492)</f>
        <v>612.489554722019</v>
      </c>
      <c r="BM495" s="0" t="n">
        <f aca="false">BL495*EXP((Inputs!$B$6-Inputs!$B$7-0.5*Inputs!$B$8^2)*$B$2+Inputs!$B$8*SQRT($B$2)*MC_Shocks!BK492)</f>
        <v>614.451751184339</v>
      </c>
      <c r="BN495" s="0" t="n">
        <f aca="false">AVERAGE(C495:BM495)</f>
        <v>594.307439546036</v>
      </c>
      <c r="BO495" s="0" t="n">
        <f aca="false">MAX(B495:BM495)</f>
        <v>625.226779775879</v>
      </c>
      <c r="BP495" s="0" t="n">
        <f aca="false">MAX(BM495-Inputs!$B$4,0)</f>
        <v>39.4517511843387</v>
      </c>
      <c r="BQ495" s="0" t="n">
        <f aca="false">MAX(Inputs!$B$4-BM495,0)</f>
        <v>0</v>
      </c>
      <c r="BR495" s="0" t="n">
        <f aca="false">MAX(BN495-Inputs!$B$4,0)</f>
        <v>19.3074395460361</v>
      </c>
      <c r="BS495" s="0" t="n">
        <f aca="false">IF(BO495&gt;=Inputs!$B$9,0,MAX(BM495-Inputs!$B$4,0))</f>
        <v>0</v>
      </c>
    </row>
    <row r="496" customFormat="false" ht="15" hidden="false" customHeight="false" outlineLevel="0" collapsed="false">
      <c r="A496" s="0" t="n">
        <v>492</v>
      </c>
      <c r="B496" s="0" t="n">
        <f aca="false">Inputs!$B$3</f>
        <v>574.788024902344</v>
      </c>
      <c r="C496" s="0" t="n">
        <f aca="false">B496*EXP((Inputs!$B$6-Inputs!$B$7-0.5*Inputs!$B$8^2)*$B$2+Inputs!$B$8*SQRT($B$2)*MC_Shocks!A493)</f>
        <v>579.26769762784</v>
      </c>
      <c r="D496" s="0" t="n">
        <f aca="false">C496*EXP((Inputs!$B$6-Inputs!$B$7-0.5*Inputs!$B$8^2)*$B$2+Inputs!$B$8*SQRT($B$2)*MC_Shocks!B493)</f>
        <v>580.616078637412</v>
      </c>
      <c r="E496" s="0" t="n">
        <f aca="false">D496*EXP((Inputs!$B$6-Inputs!$B$7-0.5*Inputs!$B$8^2)*$B$2+Inputs!$B$8*SQRT($B$2)*MC_Shocks!C493)</f>
        <v>581.8655316695</v>
      </c>
      <c r="F496" s="0" t="n">
        <f aca="false">E496*EXP((Inputs!$B$6-Inputs!$B$7-0.5*Inputs!$B$8^2)*$B$2+Inputs!$B$8*SQRT($B$2)*MC_Shocks!D493)</f>
        <v>576.418864649288</v>
      </c>
      <c r="G496" s="0" t="n">
        <f aca="false">F496*EXP((Inputs!$B$6-Inputs!$B$7-0.5*Inputs!$B$8^2)*$B$2+Inputs!$B$8*SQRT($B$2)*MC_Shocks!E493)</f>
        <v>573.302321708873</v>
      </c>
      <c r="H496" s="0" t="n">
        <f aca="false">G496*EXP((Inputs!$B$6-Inputs!$B$7-0.5*Inputs!$B$8^2)*$B$2+Inputs!$B$8*SQRT($B$2)*MC_Shocks!F493)</f>
        <v>572.160211678618</v>
      </c>
      <c r="I496" s="0" t="n">
        <f aca="false">H496*EXP((Inputs!$B$6-Inputs!$B$7-0.5*Inputs!$B$8^2)*$B$2+Inputs!$B$8*SQRT($B$2)*MC_Shocks!G493)</f>
        <v>572.227555207402</v>
      </c>
      <c r="J496" s="0" t="n">
        <f aca="false">I496*EXP((Inputs!$B$6-Inputs!$B$7-0.5*Inputs!$B$8^2)*$B$2+Inputs!$B$8*SQRT($B$2)*MC_Shocks!H493)</f>
        <v>577.108876631312</v>
      </c>
      <c r="K496" s="0" t="n">
        <f aca="false">J496*EXP((Inputs!$B$6-Inputs!$B$7-0.5*Inputs!$B$8^2)*$B$2+Inputs!$B$8*SQRT($B$2)*MC_Shocks!I493)</f>
        <v>587.236978035685</v>
      </c>
      <c r="L496" s="0" t="n">
        <f aca="false">K496*EXP((Inputs!$B$6-Inputs!$B$7-0.5*Inputs!$B$8^2)*$B$2+Inputs!$B$8*SQRT($B$2)*MC_Shocks!J493)</f>
        <v>586.765401122994</v>
      </c>
      <c r="M496" s="0" t="n">
        <f aca="false">L496*EXP((Inputs!$B$6-Inputs!$B$7-0.5*Inputs!$B$8^2)*$B$2+Inputs!$B$8*SQRT($B$2)*MC_Shocks!K493)</f>
        <v>583.133152742068</v>
      </c>
      <c r="N496" s="0" t="n">
        <f aca="false">M496*EXP((Inputs!$B$6-Inputs!$B$7-0.5*Inputs!$B$8^2)*$B$2+Inputs!$B$8*SQRT($B$2)*MC_Shocks!L493)</f>
        <v>583.689573227236</v>
      </c>
      <c r="O496" s="0" t="n">
        <f aca="false">N496*EXP((Inputs!$B$6-Inputs!$B$7-0.5*Inputs!$B$8^2)*$B$2+Inputs!$B$8*SQRT($B$2)*MC_Shocks!M493)</f>
        <v>586.226711821692</v>
      </c>
      <c r="P496" s="0" t="n">
        <f aca="false">O496*EXP((Inputs!$B$6-Inputs!$B$7-0.5*Inputs!$B$8^2)*$B$2+Inputs!$B$8*SQRT($B$2)*MC_Shocks!N493)</f>
        <v>584.125609910316</v>
      </c>
      <c r="Q496" s="0" t="n">
        <f aca="false">P496*EXP((Inputs!$B$6-Inputs!$B$7-0.5*Inputs!$B$8^2)*$B$2+Inputs!$B$8*SQRT($B$2)*MC_Shocks!O493)</f>
        <v>584.567024403012</v>
      </c>
      <c r="R496" s="0" t="n">
        <f aca="false">Q496*EXP((Inputs!$B$6-Inputs!$B$7-0.5*Inputs!$B$8^2)*$B$2+Inputs!$B$8*SQRT($B$2)*MC_Shocks!P493)</f>
        <v>576.856092386732</v>
      </c>
      <c r="S496" s="0" t="n">
        <f aca="false">R496*EXP((Inputs!$B$6-Inputs!$B$7-0.5*Inputs!$B$8^2)*$B$2+Inputs!$B$8*SQRT($B$2)*MC_Shocks!Q493)</f>
        <v>571.296289384223</v>
      </c>
      <c r="T496" s="0" t="n">
        <f aca="false">S496*EXP((Inputs!$B$6-Inputs!$B$7-0.5*Inputs!$B$8^2)*$B$2+Inputs!$B$8*SQRT($B$2)*MC_Shocks!R493)</f>
        <v>567.017721681112</v>
      </c>
      <c r="U496" s="0" t="n">
        <f aca="false">T496*EXP((Inputs!$B$6-Inputs!$B$7-0.5*Inputs!$B$8^2)*$B$2+Inputs!$B$8*SQRT($B$2)*MC_Shocks!S493)</f>
        <v>563.672726528613</v>
      </c>
      <c r="V496" s="0" t="n">
        <f aca="false">U496*EXP((Inputs!$B$6-Inputs!$B$7-0.5*Inputs!$B$8^2)*$B$2+Inputs!$B$8*SQRT($B$2)*MC_Shocks!T493)</f>
        <v>569.525174477587</v>
      </c>
      <c r="W496" s="0" t="n">
        <f aca="false">V496*EXP((Inputs!$B$6-Inputs!$B$7-0.5*Inputs!$B$8^2)*$B$2+Inputs!$B$8*SQRT($B$2)*MC_Shocks!U493)</f>
        <v>566.59106115472</v>
      </c>
      <c r="X496" s="0" t="n">
        <f aca="false">W496*EXP((Inputs!$B$6-Inputs!$B$7-0.5*Inputs!$B$8^2)*$B$2+Inputs!$B$8*SQRT($B$2)*MC_Shocks!V493)</f>
        <v>564.955382815862</v>
      </c>
      <c r="Y496" s="0" t="n">
        <f aca="false">X496*EXP((Inputs!$B$6-Inputs!$B$7-0.5*Inputs!$B$8^2)*$B$2+Inputs!$B$8*SQRT($B$2)*MC_Shocks!W493)</f>
        <v>562.29709194385</v>
      </c>
      <c r="Z496" s="0" t="n">
        <f aca="false">Y496*EXP((Inputs!$B$6-Inputs!$B$7-0.5*Inputs!$B$8^2)*$B$2+Inputs!$B$8*SQRT($B$2)*MC_Shocks!X493)</f>
        <v>560.156841961295</v>
      </c>
      <c r="AA496" s="0" t="n">
        <f aca="false">Z496*EXP((Inputs!$B$6-Inputs!$B$7-0.5*Inputs!$B$8^2)*$B$2+Inputs!$B$8*SQRT($B$2)*MC_Shocks!Y493)</f>
        <v>558.201160006095</v>
      </c>
      <c r="AB496" s="0" t="n">
        <f aca="false">AA496*EXP((Inputs!$B$6-Inputs!$B$7-0.5*Inputs!$B$8^2)*$B$2+Inputs!$B$8*SQRT($B$2)*MC_Shocks!Z493)</f>
        <v>546.419971482</v>
      </c>
      <c r="AC496" s="0" t="n">
        <f aca="false">AB496*EXP((Inputs!$B$6-Inputs!$B$7-0.5*Inputs!$B$8^2)*$B$2+Inputs!$B$8*SQRT($B$2)*MC_Shocks!AA493)</f>
        <v>546.801891619724</v>
      </c>
      <c r="AD496" s="0" t="n">
        <f aca="false">AC496*EXP((Inputs!$B$6-Inputs!$B$7-0.5*Inputs!$B$8^2)*$B$2+Inputs!$B$8*SQRT($B$2)*MC_Shocks!AB493)</f>
        <v>542.806533249576</v>
      </c>
      <c r="AE496" s="0" t="n">
        <f aca="false">AD496*EXP((Inputs!$B$6-Inputs!$B$7-0.5*Inputs!$B$8^2)*$B$2+Inputs!$B$8*SQRT($B$2)*MC_Shocks!AC493)</f>
        <v>544.889834441914</v>
      </c>
      <c r="AF496" s="0" t="n">
        <f aca="false">AE496*EXP((Inputs!$B$6-Inputs!$B$7-0.5*Inputs!$B$8^2)*$B$2+Inputs!$B$8*SQRT($B$2)*MC_Shocks!AD493)</f>
        <v>541.533989955855</v>
      </c>
      <c r="AG496" s="0" t="n">
        <f aca="false">AF496*EXP((Inputs!$B$6-Inputs!$B$7-0.5*Inputs!$B$8^2)*$B$2+Inputs!$B$8*SQRT($B$2)*MC_Shocks!AE493)</f>
        <v>537.564403963146</v>
      </c>
      <c r="AH496" s="0" t="n">
        <f aca="false">AG496*EXP((Inputs!$B$6-Inputs!$B$7-0.5*Inputs!$B$8^2)*$B$2+Inputs!$B$8*SQRT($B$2)*MC_Shocks!AF493)</f>
        <v>536.063124655454</v>
      </c>
      <c r="AI496" s="0" t="n">
        <f aca="false">AH496*EXP((Inputs!$B$6-Inputs!$B$7-0.5*Inputs!$B$8^2)*$B$2+Inputs!$B$8*SQRT($B$2)*MC_Shocks!AG493)</f>
        <v>529.061234771232</v>
      </c>
      <c r="AJ496" s="0" t="n">
        <f aca="false">AI496*EXP((Inputs!$B$6-Inputs!$B$7-0.5*Inputs!$B$8^2)*$B$2+Inputs!$B$8*SQRT($B$2)*MC_Shocks!AH493)</f>
        <v>532.835867519881</v>
      </c>
      <c r="AK496" s="0" t="n">
        <f aca="false">AJ496*EXP((Inputs!$B$6-Inputs!$B$7-0.5*Inputs!$B$8^2)*$B$2+Inputs!$B$8*SQRT($B$2)*MC_Shocks!AI493)</f>
        <v>534.949777316227</v>
      </c>
      <c r="AL496" s="0" t="n">
        <f aca="false">AK496*EXP((Inputs!$B$6-Inputs!$B$7-0.5*Inputs!$B$8^2)*$B$2+Inputs!$B$8*SQRT($B$2)*MC_Shocks!AJ493)</f>
        <v>534.099629200569</v>
      </c>
      <c r="AM496" s="0" t="n">
        <f aca="false">AL496*EXP((Inputs!$B$6-Inputs!$B$7-0.5*Inputs!$B$8^2)*$B$2+Inputs!$B$8*SQRT($B$2)*MC_Shocks!AK493)</f>
        <v>530.430698073795</v>
      </c>
      <c r="AN496" s="0" t="n">
        <f aca="false">AM496*EXP((Inputs!$B$6-Inputs!$B$7-0.5*Inputs!$B$8^2)*$B$2+Inputs!$B$8*SQRT($B$2)*MC_Shocks!AL493)</f>
        <v>529.726181696661</v>
      </c>
      <c r="AO496" s="0" t="n">
        <f aca="false">AN496*EXP((Inputs!$B$6-Inputs!$B$7-0.5*Inputs!$B$8^2)*$B$2+Inputs!$B$8*SQRT($B$2)*MC_Shocks!AM493)</f>
        <v>524.399965543298</v>
      </c>
      <c r="AP496" s="0" t="n">
        <f aca="false">AO496*EXP((Inputs!$B$6-Inputs!$B$7-0.5*Inputs!$B$8^2)*$B$2+Inputs!$B$8*SQRT($B$2)*MC_Shocks!AN493)</f>
        <v>527.209590191618</v>
      </c>
      <c r="AQ496" s="0" t="n">
        <f aca="false">AP496*EXP((Inputs!$B$6-Inputs!$B$7-0.5*Inputs!$B$8^2)*$B$2+Inputs!$B$8*SQRT($B$2)*MC_Shocks!AO493)</f>
        <v>532.051700598046</v>
      </c>
      <c r="AR496" s="0" t="n">
        <f aca="false">AQ496*EXP((Inputs!$B$6-Inputs!$B$7-0.5*Inputs!$B$8^2)*$B$2+Inputs!$B$8*SQRT($B$2)*MC_Shocks!AP493)</f>
        <v>530.802824597074</v>
      </c>
      <c r="AS496" s="0" t="n">
        <f aca="false">AR496*EXP((Inputs!$B$6-Inputs!$B$7-0.5*Inputs!$B$8^2)*$B$2+Inputs!$B$8*SQRT($B$2)*MC_Shocks!AQ493)</f>
        <v>531.17802020222</v>
      </c>
      <c r="AT496" s="0" t="n">
        <f aca="false">AS496*EXP((Inputs!$B$6-Inputs!$B$7-0.5*Inputs!$B$8^2)*$B$2+Inputs!$B$8*SQRT($B$2)*MC_Shocks!AR493)</f>
        <v>528.945303604038</v>
      </c>
      <c r="AU496" s="0" t="n">
        <f aca="false">AT496*EXP((Inputs!$B$6-Inputs!$B$7-0.5*Inputs!$B$8^2)*$B$2+Inputs!$B$8*SQRT($B$2)*MC_Shocks!AS493)</f>
        <v>529.11020632579</v>
      </c>
      <c r="AV496" s="0" t="n">
        <f aca="false">AU496*EXP((Inputs!$B$6-Inputs!$B$7-0.5*Inputs!$B$8^2)*$B$2+Inputs!$B$8*SQRT($B$2)*MC_Shocks!AT493)</f>
        <v>530.589382504713</v>
      </c>
      <c r="AW496" s="0" t="n">
        <f aca="false">AV496*EXP((Inputs!$B$6-Inputs!$B$7-0.5*Inputs!$B$8^2)*$B$2+Inputs!$B$8*SQRT($B$2)*MC_Shocks!AU493)</f>
        <v>530.954980783099</v>
      </c>
      <c r="AX496" s="0" t="n">
        <f aca="false">AW496*EXP((Inputs!$B$6-Inputs!$B$7-0.5*Inputs!$B$8^2)*$B$2+Inputs!$B$8*SQRT($B$2)*MC_Shocks!AV493)</f>
        <v>530.883556510828</v>
      </c>
      <c r="AY496" s="0" t="n">
        <f aca="false">AX496*EXP((Inputs!$B$6-Inputs!$B$7-0.5*Inputs!$B$8^2)*$B$2+Inputs!$B$8*SQRT($B$2)*MC_Shocks!AW493)</f>
        <v>532.219734436598</v>
      </c>
      <c r="AZ496" s="0" t="n">
        <f aca="false">AY496*EXP((Inputs!$B$6-Inputs!$B$7-0.5*Inputs!$B$8^2)*$B$2+Inputs!$B$8*SQRT($B$2)*MC_Shocks!AX493)</f>
        <v>533.128351654886</v>
      </c>
      <c r="BA496" s="0" t="n">
        <f aca="false">AZ496*EXP((Inputs!$B$6-Inputs!$B$7-0.5*Inputs!$B$8^2)*$B$2+Inputs!$B$8*SQRT($B$2)*MC_Shocks!AY493)</f>
        <v>534.88845131702</v>
      </c>
      <c r="BB496" s="0" t="n">
        <f aca="false">BA496*EXP((Inputs!$B$6-Inputs!$B$7-0.5*Inputs!$B$8^2)*$B$2+Inputs!$B$8*SQRT($B$2)*MC_Shocks!AZ493)</f>
        <v>531.315846914682</v>
      </c>
      <c r="BC496" s="0" t="n">
        <f aca="false">BB496*EXP((Inputs!$B$6-Inputs!$B$7-0.5*Inputs!$B$8^2)*$B$2+Inputs!$B$8*SQRT($B$2)*MC_Shocks!BA493)</f>
        <v>530.548738369158</v>
      </c>
      <c r="BD496" s="0" t="n">
        <f aca="false">BC496*EXP((Inputs!$B$6-Inputs!$B$7-0.5*Inputs!$B$8^2)*$B$2+Inputs!$B$8*SQRT($B$2)*MC_Shocks!BB493)</f>
        <v>521.184145081014</v>
      </c>
      <c r="BE496" s="0" t="n">
        <f aca="false">BD496*EXP((Inputs!$B$6-Inputs!$B$7-0.5*Inputs!$B$8^2)*$B$2+Inputs!$B$8*SQRT($B$2)*MC_Shocks!BC493)</f>
        <v>520.569231876959</v>
      </c>
      <c r="BF496" s="0" t="n">
        <f aca="false">BE496*EXP((Inputs!$B$6-Inputs!$B$7-0.5*Inputs!$B$8^2)*$B$2+Inputs!$B$8*SQRT($B$2)*MC_Shocks!BD493)</f>
        <v>522.898382610193</v>
      </c>
      <c r="BG496" s="0" t="n">
        <f aca="false">BF496*EXP((Inputs!$B$6-Inputs!$B$7-0.5*Inputs!$B$8^2)*$B$2+Inputs!$B$8*SQRT($B$2)*MC_Shocks!BE493)</f>
        <v>511.984889673952</v>
      </c>
      <c r="BH496" s="0" t="n">
        <f aca="false">BG496*EXP((Inputs!$B$6-Inputs!$B$7-0.5*Inputs!$B$8^2)*$B$2+Inputs!$B$8*SQRT($B$2)*MC_Shocks!BF493)</f>
        <v>510.355814552562</v>
      </c>
      <c r="BI496" s="0" t="n">
        <f aca="false">BH496*EXP((Inputs!$B$6-Inputs!$B$7-0.5*Inputs!$B$8^2)*$B$2+Inputs!$B$8*SQRT($B$2)*MC_Shocks!BG493)</f>
        <v>506.410631287985</v>
      </c>
      <c r="BJ496" s="0" t="n">
        <f aca="false">BI496*EXP((Inputs!$B$6-Inputs!$B$7-0.5*Inputs!$B$8^2)*$B$2+Inputs!$B$8*SQRT($B$2)*MC_Shocks!BH493)</f>
        <v>504.085079480349</v>
      </c>
      <c r="BK496" s="0" t="n">
        <f aca="false">BJ496*EXP((Inputs!$B$6-Inputs!$B$7-0.5*Inputs!$B$8^2)*$B$2+Inputs!$B$8*SQRT($B$2)*MC_Shocks!BI493)</f>
        <v>501.647192009756</v>
      </c>
      <c r="BL496" s="0" t="n">
        <f aca="false">BK496*EXP((Inputs!$B$6-Inputs!$B$7-0.5*Inputs!$B$8^2)*$B$2+Inputs!$B$8*SQRT($B$2)*MC_Shocks!BJ493)</f>
        <v>499.56717467204</v>
      </c>
      <c r="BM496" s="0" t="n">
        <f aca="false">BL496*EXP((Inputs!$B$6-Inputs!$B$7-0.5*Inputs!$B$8^2)*$B$2+Inputs!$B$8*SQRT($B$2)*MC_Shocks!BK493)</f>
        <v>504.001474892125</v>
      </c>
      <c r="BN496" s="0" t="n">
        <f aca="false">AVERAGE(C496:BM496)</f>
        <v>546.307856175387</v>
      </c>
      <c r="BO496" s="0" t="n">
        <f aca="false">MAX(B496:BM496)</f>
        <v>587.236978035685</v>
      </c>
      <c r="BP496" s="0" t="n">
        <f aca="false">MAX(BM496-Inputs!$B$4,0)</f>
        <v>0</v>
      </c>
      <c r="BQ496" s="0" t="n">
        <f aca="false">MAX(Inputs!$B$4-BM496,0)</f>
        <v>70.9985251078751</v>
      </c>
      <c r="BR496" s="0" t="n">
        <f aca="false">MAX(BN496-Inputs!$B$4,0)</f>
        <v>0</v>
      </c>
      <c r="BS496" s="0" t="n">
        <f aca="false">IF(BO496&gt;=Inputs!$B$9,0,MAX(BM496-Inputs!$B$4,0))</f>
        <v>0</v>
      </c>
    </row>
    <row r="497" customFormat="false" ht="15" hidden="false" customHeight="false" outlineLevel="0" collapsed="false">
      <c r="A497" s="0" t="n">
        <v>493</v>
      </c>
      <c r="B497" s="0" t="n">
        <f aca="false">Inputs!$B$3</f>
        <v>574.788024902344</v>
      </c>
      <c r="C497" s="0" t="n">
        <f aca="false">B497*EXP((Inputs!$B$6-Inputs!$B$7-0.5*Inputs!$B$8^2)*$B$2+Inputs!$B$8*SQRT($B$2)*MC_Shocks!A494)</f>
        <v>573.168680435431</v>
      </c>
      <c r="D497" s="0" t="n">
        <f aca="false">C497*EXP((Inputs!$B$6-Inputs!$B$7-0.5*Inputs!$B$8^2)*$B$2+Inputs!$B$8*SQRT($B$2)*MC_Shocks!B494)</f>
        <v>579.279132396032</v>
      </c>
      <c r="E497" s="0" t="n">
        <f aca="false">D497*EXP((Inputs!$B$6-Inputs!$B$7-0.5*Inputs!$B$8^2)*$B$2+Inputs!$B$8*SQRT($B$2)*MC_Shocks!C494)</f>
        <v>580.135673866553</v>
      </c>
      <c r="F497" s="0" t="n">
        <f aca="false">E497*EXP((Inputs!$B$6-Inputs!$B$7-0.5*Inputs!$B$8^2)*$B$2+Inputs!$B$8*SQRT($B$2)*MC_Shocks!D494)</f>
        <v>583.539777152786</v>
      </c>
      <c r="G497" s="0" t="n">
        <f aca="false">F497*EXP((Inputs!$B$6-Inputs!$B$7-0.5*Inputs!$B$8^2)*$B$2+Inputs!$B$8*SQRT($B$2)*MC_Shocks!E494)</f>
        <v>581.942211595543</v>
      </c>
      <c r="H497" s="0" t="n">
        <f aca="false">G497*EXP((Inputs!$B$6-Inputs!$B$7-0.5*Inputs!$B$8^2)*$B$2+Inputs!$B$8*SQRT($B$2)*MC_Shocks!F494)</f>
        <v>580.456502503945</v>
      </c>
      <c r="I497" s="0" t="n">
        <f aca="false">H497*EXP((Inputs!$B$6-Inputs!$B$7-0.5*Inputs!$B$8^2)*$B$2+Inputs!$B$8*SQRT($B$2)*MC_Shocks!G494)</f>
        <v>578.299721385205</v>
      </c>
      <c r="J497" s="0" t="n">
        <f aca="false">I497*EXP((Inputs!$B$6-Inputs!$B$7-0.5*Inputs!$B$8^2)*$B$2+Inputs!$B$8*SQRT($B$2)*MC_Shocks!H494)</f>
        <v>577.037640142282</v>
      </c>
      <c r="K497" s="0" t="n">
        <f aca="false">J497*EXP((Inputs!$B$6-Inputs!$B$7-0.5*Inputs!$B$8^2)*$B$2+Inputs!$B$8*SQRT($B$2)*MC_Shocks!I494)</f>
        <v>579.87684690391</v>
      </c>
      <c r="L497" s="0" t="n">
        <f aca="false">K497*EXP((Inputs!$B$6-Inputs!$B$7-0.5*Inputs!$B$8^2)*$B$2+Inputs!$B$8*SQRT($B$2)*MC_Shocks!J494)</f>
        <v>581.133557868038</v>
      </c>
      <c r="M497" s="0" t="n">
        <f aca="false">L497*EXP((Inputs!$B$6-Inputs!$B$7-0.5*Inputs!$B$8^2)*$B$2+Inputs!$B$8*SQRT($B$2)*MC_Shocks!K494)</f>
        <v>576.960304144361</v>
      </c>
      <c r="N497" s="0" t="n">
        <f aca="false">M497*EXP((Inputs!$B$6-Inputs!$B$7-0.5*Inputs!$B$8^2)*$B$2+Inputs!$B$8*SQRT($B$2)*MC_Shocks!L494)</f>
        <v>572.147330790564</v>
      </c>
      <c r="O497" s="0" t="n">
        <f aca="false">N497*EXP((Inputs!$B$6-Inputs!$B$7-0.5*Inputs!$B$8^2)*$B$2+Inputs!$B$8*SQRT($B$2)*MC_Shocks!M494)</f>
        <v>577.430588914888</v>
      </c>
      <c r="P497" s="0" t="n">
        <f aca="false">O497*EXP((Inputs!$B$6-Inputs!$B$7-0.5*Inputs!$B$8^2)*$B$2+Inputs!$B$8*SQRT($B$2)*MC_Shocks!N494)</f>
        <v>584.541254761094</v>
      </c>
      <c r="Q497" s="0" t="n">
        <f aca="false">P497*EXP((Inputs!$B$6-Inputs!$B$7-0.5*Inputs!$B$8^2)*$B$2+Inputs!$B$8*SQRT($B$2)*MC_Shocks!O494)</f>
        <v>587.977141731505</v>
      </c>
      <c r="R497" s="0" t="n">
        <f aca="false">Q497*EXP((Inputs!$B$6-Inputs!$B$7-0.5*Inputs!$B$8^2)*$B$2+Inputs!$B$8*SQRT($B$2)*MC_Shocks!P494)</f>
        <v>583.177039047308</v>
      </c>
      <c r="S497" s="0" t="n">
        <f aca="false">R497*EXP((Inputs!$B$6-Inputs!$B$7-0.5*Inputs!$B$8^2)*$B$2+Inputs!$B$8*SQRT($B$2)*MC_Shocks!Q494)</f>
        <v>577.638077696293</v>
      </c>
      <c r="T497" s="0" t="n">
        <f aca="false">S497*EXP((Inputs!$B$6-Inputs!$B$7-0.5*Inputs!$B$8^2)*$B$2+Inputs!$B$8*SQRT($B$2)*MC_Shocks!R494)</f>
        <v>581.945930431418</v>
      </c>
      <c r="U497" s="0" t="n">
        <f aca="false">T497*EXP((Inputs!$B$6-Inputs!$B$7-0.5*Inputs!$B$8^2)*$B$2+Inputs!$B$8*SQRT($B$2)*MC_Shocks!S494)</f>
        <v>580.583710560687</v>
      </c>
      <c r="V497" s="0" t="n">
        <f aca="false">U497*EXP((Inputs!$B$6-Inputs!$B$7-0.5*Inputs!$B$8^2)*$B$2+Inputs!$B$8*SQRT($B$2)*MC_Shocks!T494)</f>
        <v>572.24993801127</v>
      </c>
      <c r="W497" s="0" t="n">
        <f aca="false">V497*EXP((Inputs!$B$6-Inputs!$B$7-0.5*Inputs!$B$8^2)*$B$2+Inputs!$B$8*SQRT($B$2)*MC_Shocks!U494)</f>
        <v>570.421481314801</v>
      </c>
      <c r="X497" s="0" t="n">
        <f aca="false">W497*EXP((Inputs!$B$6-Inputs!$B$7-0.5*Inputs!$B$8^2)*$B$2+Inputs!$B$8*SQRT($B$2)*MC_Shocks!V494)</f>
        <v>564.078330714285</v>
      </c>
      <c r="Y497" s="0" t="n">
        <f aca="false">X497*EXP((Inputs!$B$6-Inputs!$B$7-0.5*Inputs!$B$8^2)*$B$2+Inputs!$B$8*SQRT($B$2)*MC_Shocks!W494)</f>
        <v>559.679665912638</v>
      </c>
      <c r="Z497" s="0" t="n">
        <f aca="false">Y497*EXP((Inputs!$B$6-Inputs!$B$7-0.5*Inputs!$B$8^2)*$B$2+Inputs!$B$8*SQRT($B$2)*MC_Shocks!X494)</f>
        <v>563.788676056355</v>
      </c>
      <c r="AA497" s="0" t="n">
        <f aca="false">Z497*EXP((Inputs!$B$6-Inputs!$B$7-0.5*Inputs!$B$8^2)*$B$2+Inputs!$B$8*SQRT($B$2)*MC_Shocks!Y494)</f>
        <v>564.692274786554</v>
      </c>
      <c r="AB497" s="0" t="n">
        <f aca="false">AA497*EXP((Inputs!$B$6-Inputs!$B$7-0.5*Inputs!$B$8^2)*$B$2+Inputs!$B$8*SQRT($B$2)*MC_Shocks!Z494)</f>
        <v>564.589861203806</v>
      </c>
      <c r="AC497" s="0" t="n">
        <f aca="false">AB497*EXP((Inputs!$B$6-Inputs!$B$7-0.5*Inputs!$B$8^2)*$B$2+Inputs!$B$8*SQRT($B$2)*MC_Shocks!AA494)</f>
        <v>564.176868960696</v>
      </c>
      <c r="AD497" s="0" t="n">
        <f aca="false">AC497*EXP((Inputs!$B$6-Inputs!$B$7-0.5*Inputs!$B$8^2)*$B$2+Inputs!$B$8*SQRT($B$2)*MC_Shocks!AB494)</f>
        <v>560.143457857247</v>
      </c>
      <c r="AE497" s="0" t="n">
        <f aca="false">AD497*EXP((Inputs!$B$6-Inputs!$B$7-0.5*Inputs!$B$8^2)*$B$2+Inputs!$B$8*SQRT($B$2)*MC_Shocks!AC494)</f>
        <v>558.383036993791</v>
      </c>
      <c r="AF497" s="0" t="n">
        <f aca="false">AE497*EXP((Inputs!$B$6-Inputs!$B$7-0.5*Inputs!$B$8^2)*$B$2+Inputs!$B$8*SQRT($B$2)*MC_Shocks!AD494)</f>
        <v>571.595897235583</v>
      </c>
      <c r="AG497" s="0" t="n">
        <f aca="false">AF497*EXP((Inputs!$B$6-Inputs!$B$7-0.5*Inputs!$B$8^2)*$B$2+Inputs!$B$8*SQRT($B$2)*MC_Shocks!AE494)</f>
        <v>577.634494807268</v>
      </c>
      <c r="AH497" s="0" t="n">
        <f aca="false">AG497*EXP((Inputs!$B$6-Inputs!$B$7-0.5*Inputs!$B$8^2)*$B$2+Inputs!$B$8*SQRT($B$2)*MC_Shocks!AF494)</f>
        <v>587.800757029419</v>
      </c>
      <c r="AI497" s="0" t="n">
        <f aca="false">AH497*EXP((Inputs!$B$6-Inputs!$B$7-0.5*Inputs!$B$8^2)*$B$2+Inputs!$B$8*SQRT($B$2)*MC_Shocks!AG494)</f>
        <v>587.038968797262</v>
      </c>
      <c r="AJ497" s="0" t="n">
        <f aca="false">AI497*EXP((Inputs!$B$6-Inputs!$B$7-0.5*Inputs!$B$8^2)*$B$2+Inputs!$B$8*SQRT($B$2)*MC_Shocks!AH494)</f>
        <v>585.975366830195</v>
      </c>
      <c r="AK497" s="0" t="n">
        <f aca="false">AJ497*EXP((Inputs!$B$6-Inputs!$B$7-0.5*Inputs!$B$8^2)*$B$2+Inputs!$B$8*SQRT($B$2)*MC_Shocks!AI494)</f>
        <v>584.715420236957</v>
      </c>
      <c r="AL497" s="0" t="n">
        <f aca="false">AK497*EXP((Inputs!$B$6-Inputs!$B$7-0.5*Inputs!$B$8^2)*$B$2+Inputs!$B$8*SQRT($B$2)*MC_Shocks!AJ494)</f>
        <v>589.235972580936</v>
      </c>
      <c r="AM497" s="0" t="n">
        <f aca="false">AL497*EXP((Inputs!$B$6-Inputs!$B$7-0.5*Inputs!$B$8^2)*$B$2+Inputs!$B$8*SQRT($B$2)*MC_Shocks!AK494)</f>
        <v>586.148462000007</v>
      </c>
      <c r="AN497" s="0" t="n">
        <f aca="false">AM497*EXP((Inputs!$B$6-Inputs!$B$7-0.5*Inputs!$B$8^2)*$B$2+Inputs!$B$8*SQRT($B$2)*MC_Shocks!AL494)</f>
        <v>582.882341801815</v>
      </c>
      <c r="AO497" s="0" t="n">
        <f aca="false">AN497*EXP((Inputs!$B$6-Inputs!$B$7-0.5*Inputs!$B$8^2)*$B$2+Inputs!$B$8*SQRT($B$2)*MC_Shocks!AM494)</f>
        <v>588.770654802993</v>
      </c>
      <c r="AP497" s="0" t="n">
        <f aca="false">AO497*EXP((Inputs!$B$6-Inputs!$B$7-0.5*Inputs!$B$8^2)*$B$2+Inputs!$B$8*SQRT($B$2)*MC_Shocks!AN494)</f>
        <v>595.714233893248</v>
      </c>
      <c r="AQ497" s="0" t="n">
        <f aca="false">AP497*EXP((Inputs!$B$6-Inputs!$B$7-0.5*Inputs!$B$8^2)*$B$2+Inputs!$B$8*SQRT($B$2)*MC_Shocks!AO494)</f>
        <v>595.771051285425</v>
      </c>
      <c r="AR497" s="0" t="n">
        <f aca="false">AQ497*EXP((Inputs!$B$6-Inputs!$B$7-0.5*Inputs!$B$8^2)*$B$2+Inputs!$B$8*SQRT($B$2)*MC_Shocks!AP494)</f>
        <v>587.417987176248</v>
      </c>
      <c r="AS497" s="0" t="n">
        <f aca="false">AR497*EXP((Inputs!$B$6-Inputs!$B$7-0.5*Inputs!$B$8^2)*$B$2+Inputs!$B$8*SQRT($B$2)*MC_Shocks!AQ494)</f>
        <v>579.605079866055</v>
      </c>
      <c r="AT497" s="0" t="n">
        <f aca="false">AS497*EXP((Inputs!$B$6-Inputs!$B$7-0.5*Inputs!$B$8^2)*$B$2+Inputs!$B$8*SQRT($B$2)*MC_Shocks!AR494)</f>
        <v>577.074767450427</v>
      </c>
      <c r="AU497" s="0" t="n">
        <f aca="false">AT497*EXP((Inputs!$B$6-Inputs!$B$7-0.5*Inputs!$B$8^2)*$B$2+Inputs!$B$8*SQRT($B$2)*MC_Shocks!AS494)</f>
        <v>580.481075683376</v>
      </c>
      <c r="AV497" s="0" t="n">
        <f aca="false">AU497*EXP((Inputs!$B$6-Inputs!$B$7-0.5*Inputs!$B$8^2)*$B$2+Inputs!$B$8*SQRT($B$2)*MC_Shocks!AT494)</f>
        <v>576.465930070429</v>
      </c>
      <c r="AW497" s="0" t="n">
        <f aca="false">AV497*EXP((Inputs!$B$6-Inputs!$B$7-0.5*Inputs!$B$8^2)*$B$2+Inputs!$B$8*SQRT($B$2)*MC_Shocks!AU494)</f>
        <v>578.593195295011</v>
      </c>
      <c r="AX497" s="0" t="n">
        <f aca="false">AW497*EXP((Inputs!$B$6-Inputs!$B$7-0.5*Inputs!$B$8^2)*$B$2+Inputs!$B$8*SQRT($B$2)*MC_Shocks!AV494)</f>
        <v>582.181679393957</v>
      </c>
      <c r="AY497" s="0" t="n">
        <f aca="false">AX497*EXP((Inputs!$B$6-Inputs!$B$7-0.5*Inputs!$B$8^2)*$B$2+Inputs!$B$8*SQRT($B$2)*MC_Shocks!AW494)</f>
        <v>592.223972855946</v>
      </c>
      <c r="AZ497" s="0" t="n">
        <f aca="false">AY497*EXP((Inputs!$B$6-Inputs!$B$7-0.5*Inputs!$B$8^2)*$B$2+Inputs!$B$8*SQRT($B$2)*MC_Shocks!AX494)</f>
        <v>591.798987801719</v>
      </c>
      <c r="BA497" s="0" t="n">
        <f aca="false">AZ497*EXP((Inputs!$B$6-Inputs!$B$7-0.5*Inputs!$B$8^2)*$B$2+Inputs!$B$8*SQRT($B$2)*MC_Shocks!AY494)</f>
        <v>594.819542966458</v>
      </c>
      <c r="BB497" s="0" t="n">
        <f aca="false">BA497*EXP((Inputs!$B$6-Inputs!$B$7-0.5*Inputs!$B$8^2)*$B$2+Inputs!$B$8*SQRT($B$2)*MC_Shocks!AZ494)</f>
        <v>594.420760547103</v>
      </c>
      <c r="BC497" s="0" t="n">
        <f aca="false">BB497*EXP((Inputs!$B$6-Inputs!$B$7-0.5*Inputs!$B$8^2)*$B$2+Inputs!$B$8*SQRT($B$2)*MC_Shocks!BA494)</f>
        <v>605.420018307961</v>
      </c>
      <c r="BD497" s="0" t="n">
        <f aca="false">BC497*EXP((Inputs!$B$6-Inputs!$B$7-0.5*Inputs!$B$8^2)*$B$2+Inputs!$B$8*SQRT($B$2)*MC_Shocks!BB494)</f>
        <v>604.661962156393</v>
      </c>
      <c r="BE497" s="0" t="n">
        <f aca="false">BD497*EXP((Inputs!$B$6-Inputs!$B$7-0.5*Inputs!$B$8^2)*$B$2+Inputs!$B$8*SQRT($B$2)*MC_Shocks!BC494)</f>
        <v>616.494794348571</v>
      </c>
      <c r="BF497" s="0" t="n">
        <f aca="false">BE497*EXP((Inputs!$B$6-Inputs!$B$7-0.5*Inputs!$B$8^2)*$B$2+Inputs!$B$8*SQRT($B$2)*MC_Shocks!BD494)</f>
        <v>611.254632093037</v>
      </c>
      <c r="BG497" s="0" t="n">
        <f aca="false">BF497*EXP((Inputs!$B$6-Inputs!$B$7-0.5*Inputs!$B$8^2)*$B$2+Inputs!$B$8*SQRT($B$2)*MC_Shocks!BE494)</f>
        <v>608.786604841701</v>
      </c>
      <c r="BH497" s="0" t="n">
        <f aca="false">BG497*EXP((Inputs!$B$6-Inputs!$B$7-0.5*Inputs!$B$8^2)*$B$2+Inputs!$B$8*SQRT($B$2)*MC_Shocks!BF494)</f>
        <v>610.191454780925</v>
      </c>
      <c r="BI497" s="0" t="n">
        <f aca="false">BH497*EXP((Inputs!$B$6-Inputs!$B$7-0.5*Inputs!$B$8^2)*$B$2+Inputs!$B$8*SQRT($B$2)*MC_Shocks!BG494)</f>
        <v>607.530914048533</v>
      </c>
      <c r="BJ497" s="0" t="n">
        <f aca="false">BI497*EXP((Inputs!$B$6-Inputs!$B$7-0.5*Inputs!$B$8^2)*$B$2+Inputs!$B$8*SQRT($B$2)*MC_Shocks!BH494)</f>
        <v>612.320852499045</v>
      </c>
      <c r="BK497" s="0" t="n">
        <f aca="false">BJ497*EXP((Inputs!$B$6-Inputs!$B$7-0.5*Inputs!$B$8^2)*$B$2+Inputs!$B$8*SQRT($B$2)*MC_Shocks!BI494)</f>
        <v>612.027116474254</v>
      </c>
      <c r="BL497" s="0" t="n">
        <f aca="false">BK497*EXP((Inputs!$B$6-Inputs!$B$7-0.5*Inputs!$B$8^2)*$B$2+Inputs!$B$8*SQRT($B$2)*MC_Shocks!BJ494)</f>
        <v>608.237849787234</v>
      </c>
      <c r="BM497" s="0" t="n">
        <f aca="false">BL497*EXP((Inputs!$B$6-Inputs!$B$7-0.5*Inputs!$B$8^2)*$B$2+Inputs!$B$8*SQRT($B$2)*MC_Shocks!BK494)</f>
        <v>623.411746235172</v>
      </c>
      <c r="BN497" s="0" t="n">
        <f aca="false">AVERAGE(C497:BM497)</f>
        <v>584.891734287618</v>
      </c>
      <c r="BO497" s="0" t="n">
        <f aca="false">MAX(B497:BM497)</f>
        <v>623.411746235172</v>
      </c>
      <c r="BP497" s="0" t="n">
        <f aca="false">MAX(BM497-Inputs!$B$4,0)</f>
        <v>48.4117462351724</v>
      </c>
      <c r="BQ497" s="0" t="n">
        <f aca="false">MAX(Inputs!$B$4-BM497,0)</f>
        <v>0</v>
      </c>
      <c r="BR497" s="0" t="n">
        <f aca="false">MAX(BN497-Inputs!$B$4,0)</f>
        <v>9.89173428761808</v>
      </c>
      <c r="BS497" s="0" t="n">
        <f aca="false">IF(BO497&gt;=Inputs!$B$9,0,MAX(BM497-Inputs!$B$4,0))</f>
        <v>0</v>
      </c>
    </row>
    <row r="498" customFormat="false" ht="15" hidden="false" customHeight="false" outlineLevel="0" collapsed="false">
      <c r="A498" s="0" t="n">
        <v>494</v>
      </c>
      <c r="B498" s="0" t="n">
        <f aca="false">Inputs!$B$3</f>
        <v>574.788024902344</v>
      </c>
      <c r="C498" s="0" t="n">
        <f aca="false">B498*EXP((Inputs!$B$6-Inputs!$B$7-0.5*Inputs!$B$8^2)*$B$2+Inputs!$B$8*SQRT($B$2)*MC_Shocks!A495)</f>
        <v>576.885300967191</v>
      </c>
      <c r="D498" s="0" t="n">
        <f aca="false">C498*EXP((Inputs!$B$6-Inputs!$B$7-0.5*Inputs!$B$8^2)*$B$2+Inputs!$B$8*SQRT($B$2)*MC_Shocks!B495)</f>
        <v>577.043367682645</v>
      </c>
      <c r="E498" s="0" t="n">
        <f aca="false">D498*EXP((Inputs!$B$6-Inputs!$B$7-0.5*Inputs!$B$8^2)*$B$2+Inputs!$B$8*SQRT($B$2)*MC_Shocks!C495)</f>
        <v>577.997152181383</v>
      </c>
      <c r="F498" s="0" t="n">
        <f aca="false">E498*EXP((Inputs!$B$6-Inputs!$B$7-0.5*Inputs!$B$8^2)*$B$2+Inputs!$B$8*SQRT($B$2)*MC_Shocks!D495)</f>
        <v>571.408369714078</v>
      </c>
      <c r="G498" s="0" t="n">
        <f aca="false">F498*EXP((Inputs!$B$6-Inputs!$B$7-0.5*Inputs!$B$8^2)*$B$2+Inputs!$B$8*SQRT($B$2)*MC_Shocks!E495)</f>
        <v>576.5801328417</v>
      </c>
      <c r="H498" s="0" t="n">
        <f aca="false">G498*EXP((Inputs!$B$6-Inputs!$B$7-0.5*Inputs!$B$8^2)*$B$2+Inputs!$B$8*SQRT($B$2)*MC_Shocks!F495)</f>
        <v>579.48297795039</v>
      </c>
      <c r="I498" s="0" t="n">
        <f aca="false">H498*EXP((Inputs!$B$6-Inputs!$B$7-0.5*Inputs!$B$8^2)*$B$2+Inputs!$B$8*SQRT($B$2)*MC_Shocks!G495)</f>
        <v>588.413028428685</v>
      </c>
      <c r="J498" s="0" t="n">
        <f aca="false">I498*EXP((Inputs!$B$6-Inputs!$B$7-0.5*Inputs!$B$8^2)*$B$2+Inputs!$B$8*SQRT($B$2)*MC_Shocks!H495)</f>
        <v>581.460134478772</v>
      </c>
      <c r="K498" s="0" t="n">
        <f aca="false">J498*EXP((Inputs!$B$6-Inputs!$B$7-0.5*Inputs!$B$8^2)*$B$2+Inputs!$B$8*SQRT($B$2)*MC_Shocks!I495)</f>
        <v>582.65226537099</v>
      </c>
      <c r="L498" s="0" t="n">
        <f aca="false">K498*EXP((Inputs!$B$6-Inputs!$B$7-0.5*Inputs!$B$8^2)*$B$2+Inputs!$B$8*SQRT($B$2)*MC_Shocks!J495)</f>
        <v>584.737342587897</v>
      </c>
      <c r="M498" s="0" t="n">
        <f aca="false">L498*EXP((Inputs!$B$6-Inputs!$B$7-0.5*Inputs!$B$8^2)*$B$2+Inputs!$B$8*SQRT($B$2)*MC_Shocks!K495)</f>
        <v>585.036027124939</v>
      </c>
      <c r="N498" s="0" t="n">
        <f aca="false">M498*EXP((Inputs!$B$6-Inputs!$B$7-0.5*Inputs!$B$8^2)*$B$2+Inputs!$B$8*SQRT($B$2)*MC_Shocks!L495)</f>
        <v>582.145562517814</v>
      </c>
      <c r="O498" s="0" t="n">
        <f aca="false">N498*EXP((Inputs!$B$6-Inputs!$B$7-0.5*Inputs!$B$8^2)*$B$2+Inputs!$B$8*SQRT($B$2)*MC_Shocks!M495)</f>
        <v>580.598362523177</v>
      </c>
      <c r="P498" s="0" t="n">
        <f aca="false">O498*EXP((Inputs!$B$6-Inputs!$B$7-0.5*Inputs!$B$8^2)*$B$2+Inputs!$B$8*SQRT($B$2)*MC_Shocks!N495)</f>
        <v>568.583395768474</v>
      </c>
      <c r="Q498" s="0" t="n">
        <f aca="false">P498*EXP((Inputs!$B$6-Inputs!$B$7-0.5*Inputs!$B$8^2)*$B$2+Inputs!$B$8*SQRT($B$2)*MC_Shocks!O495)</f>
        <v>566.593020360772</v>
      </c>
      <c r="R498" s="0" t="n">
        <f aca="false">Q498*EXP((Inputs!$B$6-Inputs!$B$7-0.5*Inputs!$B$8^2)*$B$2+Inputs!$B$8*SQRT($B$2)*MC_Shocks!P495)</f>
        <v>568.741696394661</v>
      </c>
      <c r="S498" s="0" t="n">
        <f aca="false">R498*EXP((Inputs!$B$6-Inputs!$B$7-0.5*Inputs!$B$8^2)*$B$2+Inputs!$B$8*SQRT($B$2)*MC_Shocks!Q495)</f>
        <v>571.333966790578</v>
      </c>
      <c r="T498" s="0" t="n">
        <f aca="false">S498*EXP((Inputs!$B$6-Inputs!$B$7-0.5*Inputs!$B$8^2)*$B$2+Inputs!$B$8*SQRT($B$2)*MC_Shocks!R495)</f>
        <v>573.170935157928</v>
      </c>
      <c r="U498" s="0" t="n">
        <f aca="false">T498*EXP((Inputs!$B$6-Inputs!$B$7-0.5*Inputs!$B$8^2)*$B$2+Inputs!$B$8*SQRT($B$2)*MC_Shocks!S495)</f>
        <v>580.095259065692</v>
      </c>
      <c r="V498" s="0" t="n">
        <f aca="false">U498*EXP((Inputs!$B$6-Inputs!$B$7-0.5*Inputs!$B$8^2)*$B$2+Inputs!$B$8*SQRT($B$2)*MC_Shocks!T495)</f>
        <v>579.966542386624</v>
      </c>
      <c r="W498" s="0" t="n">
        <f aca="false">V498*EXP((Inputs!$B$6-Inputs!$B$7-0.5*Inputs!$B$8^2)*$B$2+Inputs!$B$8*SQRT($B$2)*MC_Shocks!U495)</f>
        <v>576.427470731748</v>
      </c>
      <c r="X498" s="0" t="n">
        <f aca="false">W498*EXP((Inputs!$B$6-Inputs!$B$7-0.5*Inputs!$B$8^2)*$B$2+Inputs!$B$8*SQRT($B$2)*MC_Shocks!V495)</f>
        <v>579.293721151866</v>
      </c>
      <c r="Y498" s="0" t="n">
        <f aca="false">X498*EXP((Inputs!$B$6-Inputs!$B$7-0.5*Inputs!$B$8^2)*$B$2+Inputs!$B$8*SQRT($B$2)*MC_Shocks!W495)</f>
        <v>583.070952625298</v>
      </c>
      <c r="Z498" s="0" t="n">
        <f aca="false">Y498*EXP((Inputs!$B$6-Inputs!$B$7-0.5*Inputs!$B$8^2)*$B$2+Inputs!$B$8*SQRT($B$2)*MC_Shocks!X495)</f>
        <v>576.155319111945</v>
      </c>
      <c r="AA498" s="0" t="n">
        <f aca="false">Z498*EXP((Inputs!$B$6-Inputs!$B$7-0.5*Inputs!$B$8^2)*$B$2+Inputs!$B$8*SQRT($B$2)*MC_Shocks!Y495)</f>
        <v>582.767226696628</v>
      </c>
      <c r="AB498" s="0" t="n">
        <f aca="false">AA498*EXP((Inputs!$B$6-Inputs!$B$7-0.5*Inputs!$B$8^2)*$B$2+Inputs!$B$8*SQRT($B$2)*MC_Shocks!Z495)</f>
        <v>592.461616559141</v>
      </c>
      <c r="AC498" s="0" t="n">
        <f aca="false">AB498*EXP((Inputs!$B$6-Inputs!$B$7-0.5*Inputs!$B$8^2)*$B$2+Inputs!$B$8*SQRT($B$2)*MC_Shocks!AA495)</f>
        <v>597.96148324196</v>
      </c>
      <c r="AD498" s="0" t="n">
        <f aca="false">AC498*EXP((Inputs!$B$6-Inputs!$B$7-0.5*Inputs!$B$8^2)*$B$2+Inputs!$B$8*SQRT($B$2)*MC_Shocks!AB495)</f>
        <v>605.370618440637</v>
      </c>
      <c r="AE498" s="0" t="n">
        <f aca="false">AD498*EXP((Inputs!$B$6-Inputs!$B$7-0.5*Inputs!$B$8^2)*$B$2+Inputs!$B$8*SQRT($B$2)*MC_Shocks!AC495)</f>
        <v>603.575583342093</v>
      </c>
      <c r="AF498" s="0" t="n">
        <f aca="false">AE498*EXP((Inputs!$B$6-Inputs!$B$7-0.5*Inputs!$B$8^2)*$B$2+Inputs!$B$8*SQRT($B$2)*MC_Shocks!AD495)</f>
        <v>605.362260668644</v>
      </c>
      <c r="AG498" s="0" t="n">
        <f aca="false">AF498*EXP((Inputs!$B$6-Inputs!$B$7-0.5*Inputs!$B$8^2)*$B$2+Inputs!$B$8*SQRT($B$2)*MC_Shocks!AE495)</f>
        <v>606.475391693502</v>
      </c>
      <c r="AH498" s="0" t="n">
        <f aca="false">AG498*EXP((Inputs!$B$6-Inputs!$B$7-0.5*Inputs!$B$8^2)*$B$2+Inputs!$B$8*SQRT($B$2)*MC_Shocks!AF495)</f>
        <v>601.010436222778</v>
      </c>
      <c r="AI498" s="0" t="n">
        <f aca="false">AH498*EXP((Inputs!$B$6-Inputs!$B$7-0.5*Inputs!$B$8^2)*$B$2+Inputs!$B$8*SQRT($B$2)*MC_Shocks!AG495)</f>
        <v>604.372638792769</v>
      </c>
      <c r="AJ498" s="0" t="n">
        <f aca="false">AI498*EXP((Inputs!$B$6-Inputs!$B$7-0.5*Inputs!$B$8^2)*$B$2+Inputs!$B$8*SQRT($B$2)*MC_Shocks!AH495)</f>
        <v>600.72456381097</v>
      </c>
      <c r="AK498" s="0" t="n">
        <f aca="false">AJ498*EXP((Inputs!$B$6-Inputs!$B$7-0.5*Inputs!$B$8^2)*$B$2+Inputs!$B$8*SQRT($B$2)*MC_Shocks!AI495)</f>
        <v>593.62131303534</v>
      </c>
      <c r="AL498" s="0" t="n">
        <f aca="false">AK498*EXP((Inputs!$B$6-Inputs!$B$7-0.5*Inputs!$B$8^2)*$B$2+Inputs!$B$8*SQRT($B$2)*MC_Shocks!AJ495)</f>
        <v>595.827190651499</v>
      </c>
      <c r="AM498" s="0" t="n">
        <f aca="false">AL498*EXP((Inputs!$B$6-Inputs!$B$7-0.5*Inputs!$B$8^2)*$B$2+Inputs!$B$8*SQRT($B$2)*MC_Shocks!AK495)</f>
        <v>592.409566281447</v>
      </c>
      <c r="AN498" s="0" t="n">
        <f aca="false">AM498*EXP((Inputs!$B$6-Inputs!$B$7-0.5*Inputs!$B$8^2)*$B$2+Inputs!$B$8*SQRT($B$2)*MC_Shocks!AL495)</f>
        <v>593.603085860579</v>
      </c>
      <c r="AO498" s="0" t="n">
        <f aca="false">AN498*EXP((Inputs!$B$6-Inputs!$B$7-0.5*Inputs!$B$8^2)*$B$2+Inputs!$B$8*SQRT($B$2)*MC_Shocks!AM495)</f>
        <v>589.322978354079</v>
      </c>
      <c r="AP498" s="0" t="n">
        <f aca="false">AO498*EXP((Inputs!$B$6-Inputs!$B$7-0.5*Inputs!$B$8^2)*$B$2+Inputs!$B$8*SQRT($B$2)*MC_Shocks!AN495)</f>
        <v>596.772085298462</v>
      </c>
      <c r="AQ498" s="0" t="n">
        <f aca="false">AP498*EXP((Inputs!$B$6-Inputs!$B$7-0.5*Inputs!$B$8^2)*$B$2+Inputs!$B$8*SQRT($B$2)*MC_Shocks!AO495)</f>
        <v>604.670321268004</v>
      </c>
      <c r="AR498" s="0" t="n">
        <f aca="false">AQ498*EXP((Inputs!$B$6-Inputs!$B$7-0.5*Inputs!$B$8^2)*$B$2+Inputs!$B$8*SQRT($B$2)*MC_Shocks!AP495)</f>
        <v>606.607297416987</v>
      </c>
      <c r="AS498" s="0" t="n">
        <f aca="false">AR498*EXP((Inputs!$B$6-Inputs!$B$7-0.5*Inputs!$B$8^2)*$B$2+Inputs!$B$8*SQRT($B$2)*MC_Shocks!AQ495)</f>
        <v>610.957720008114</v>
      </c>
      <c r="AT498" s="0" t="n">
        <f aca="false">AS498*EXP((Inputs!$B$6-Inputs!$B$7-0.5*Inputs!$B$8^2)*$B$2+Inputs!$B$8*SQRT($B$2)*MC_Shocks!AR495)</f>
        <v>613.525065375436</v>
      </c>
      <c r="AU498" s="0" t="n">
        <f aca="false">AT498*EXP((Inputs!$B$6-Inputs!$B$7-0.5*Inputs!$B$8^2)*$B$2+Inputs!$B$8*SQRT($B$2)*MC_Shocks!AS495)</f>
        <v>614.652423624663</v>
      </c>
      <c r="AV498" s="0" t="n">
        <f aca="false">AU498*EXP((Inputs!$B$6-Inputs!$B$7-0.5*Inputs!$B$8^2)*$B$2+Inputs!$B$8*SQRT($B$2)*MC_Shocks!AT495)</f>
        <v>611.20928652868</v>
      </c>
      <c r="AW498" s="0" t="n">
        <f aca="false">AV498*EXP((Inputs!$B$6-Inputs!$B$7-0.5*Inputs!$B$8^2)*$B$2+Inputs!$B$8*SQRT($B$2)*MC_Shocks!AU495)</f>
        <v>613.246953200777</v>
      </c>
      <c r="AX498" s="0" t="n">
        <f aca="false">AW498*EXP((Inputs!$B$6-Inputs!$B$7-0.5*Inputs!$B$8^2)*$B$2+Inputs!$B$8*SQRT($B$2)*MC_Shocks!AV495)</f>
        <v>617.326280743122</v>
      </c>
      <c r="AY498" s="0" t="n">
        <f aca="false">AX498*EXP((Inputs!$B$6-Inputs!$B$7-0.5*Inputs!$B$8^2)*$B$2+Inputs!$B$8*SQRT($B$2)*MC_Shocks!AW495)</f>
        <v>619.108519669132</v>
      </c>
      <c r="AZ498" s="0" t="n">
        <f aca="false">AY498*EXP((Inputs!$B$6-Inputs!$B$7-0.5*Inputs!$B$8^2)*$B$2+Inputs!$B$8*SQRT($B$2)*MC_Shocks!AX495)</f>
        <v>622.956379210674</v>
      </c>
      <c r="BA498" s="0" t="n">
        <f aca="false">AZ498*EXP((Inputs!$B$6-Inputs!$B$7-0.5*Inputs!$B$8^2)*$B$2+Inputs!$B$8*SQRT($B$2)*MC_Shocks!AY495)</f>
        <v>627.648474607308</v>
      </c>
      <c r="BB498" s="0" t="n">
        <f aca="false">BA498*EXP((Inputs!$B$6-Inputs!$B$7-0.5*Inputs!$B$8^2)*$B$2+Inputs!$B$8*SQRT($B$2)*MC_Shocks!AZ495)</f>
        <v>635.791438769341</v>
      </c>
      <c r="BC498" s="0" t="n">
        <f aca="false">BB498*EXP((Inputs!$B$6-Inputs!$B$7-0.5*Inputs!$B$8^2)*$B$2+Inputs!$B$8*SQRT($B$2)*MC_Shocks!BA495)</f>
        <v>635.501050481407</v>
      </c>
      <c r="BD498" s="0" t="n">
        <f aca="false">BC498*EXP((Inputs!$B$6-Inputs!$B$7-0.5*Inputs!$B$8^2)*$B$2+Inputs!$B$8*SQRT($B$2)*MC_Shocks!BB495)</f>
        <v>638.434822725618</v>
      </c>
      <c r="BE498" s="0" t="n">
        <f aca="false">BD498*EXP((Inputs!$B$6-Inputs!$B$7-0.5*Inputs!$B$8^2)*$B$2+Inputs!$B$8*SQRT($B$2)*MC_Shocks!BC495)</f>
        <v>633.619405693893</v>
      </c>
      <c r="BF498" s="0" t="n">
        <f aca="false">BE498*EXP((Inputs!$B$6-Inputs!$B$7-0.5*Inputs!$B$8^2)*$B$2+Inputs!$B$8*SQRT($B$2)*MC_Shocks!BD495)</f>
        <v>640.997099623975</v>
      </c>
      <c r="BG498" s="0" t="n">
        <f aca="false">BF498*EXP((Inputs!$B$6-Inputs!$B$7-0.5*Inputs!$B$8^2)*$B$2+Inputs!$B$8*SQRT($B$2)*MC_Shocks!BE495)</f>
        <v>643.820259857925</v>
      </c>
      <c r="BH498" s="0" t="n">
        <f aca="false">BG498*EXP((Inputs!$B$6-Inputs!$B$7-0.5*Inputs!$B$8^2)*$B$2+Inputs!$B$8*SQRT($B$2)*MC_Shocks!BF495)</f>
        <v>634.687145366404</v>
      </c>
      <c r="BI498" s="0" t="n">
        <f aca="false">BH498*EXP((Inputs!$B$6-Inputs!$B$7-0.5*Inputs!$B$8^2)*$B$2+Inputs!$B$8*SQRT($B$2)*MC_Shocks!BG495)</f>
        <v>639.496025746824</v>
      </c>
      <c r="BJ498" s="0" t="n">
        <f aca="false">BI498*EXP((Inputs!$B$6-Inputs!$B$7-0.5*Inputs!$B$8^2)*$B$2+Inputs!$B$8*SQRT($B$2)*MC_Shocks!BH495)</f>
        <v>640.757546737111</v>
      </c>
      <c r="BK498" s="0" t="n">
        <f aca="false">BJ498*EXP((Inputs!$B$6-Inputs!$B$7-0.5*Inputs!$B$8^2)*$B$2+Inputs!$B$8*SQRT($B$2)*MC_Shocks!BI495)</f>
        <v>647.028739885881</v>
      </c>
      <c r="BL498" s="0" t="n">
        <f aca="false">BK498*EXP((Inputs!$B$6-Inputs!$B$7-0.5*Inputs!$B$8^2)*$B$2+Inputs!$B$8*SQRT($B$2)*MC_Shocks!BJ495)</f>
        <v>654.048864024731</v>
      </c>
      <c r="BM498" s="0" t="n">
        <f aca="false">BL498*EXP((Inputs!$B$6-Inputs!$B$7-0.5*Inputs!$B$8^2)*$B$2+Inputs!$B$8*SQRT($B$2)*MC_Shocks!BK495)</f>
        <v>646.130589551772</v>
      </c>
      <c r="BN498" s="0" t="n">
        <f aca="false">AVERAGE(C498:BM498)</f>
        <v>601.297334174342</v>
      </c>
      <c r="BO498" s="0" t="n">
        <f aca="false">MAX(B498:BM498)</f>
        <v>654.048864024731</v>
      </c>
      <c r="BP498" s="0" t="n">
        <f aca="false">MAX(BM498-Inputs!$B$4,0)</f>
        <v>71.1305895517719</v>
      </c>
      <c r="BQ498" s="0" t="n">
        <f aca="false">MAX(Inputs!$B$4-BM498,0)</f>
        <v>0</v>
      </c>
      <c r="BR498" s="0" t="n">
        <f aca="false">MAX(BN498-Inputs!$B$4,0)</f>
        <v>26.2973341743422</v>
      </c>
      <c r="BS498" s="0" t="n">
        <f aca="false">IF(BO498&gt;=Inputs!$B$9,0,MAX(BM498-Inputs!$B$4,0))</f>
        <v>0</v>
      </c>
    </row>
    <row r="499" customFormat="false" ht="15" hidden="false" customHeight="false" outlineLevel="0" collapsed="false">
      <c r="A499" s="0" t="n">
        <v>495</v>
      </c>
      <c r="B499" s="0" t="n">
        <f aca="false">Inputs!$B$3</f>
        <v>574.788024902344</v>
      </c>
      <c r="C499" s="0" t="n">
        <f aca="false">B499*EXP((Inputs!$B$6-Inputs!$B$7-0.5*Inputs!$B$8^2)*$B$2+Inputs!$B$8*SQRT($B$2)*MC_Shocks!A496)</f>
        <v>574.062800332186</v>
      </c>
      <c r="D499" s="0" t="n">
        <f aca="false">C499*EXP((Inputs!$B$6-Inputs!$B$7-0.5*Inputs!$B$8^2)*$B$2+Inputs!$B$8*SQRT($B$2)*MC_Shocks!B496)</f>
        <v>573.508442393813</v>
      </c>
      <c r="E499" s="0" t="n">
        <f aca="false">D499*EXP((Inputs!$B$6-Inputs!$B$7-0.5*Inputs!$B$8^2)*$B$2+Inputs!$B$8*SQRT($B$2)*MC_Shocks!C496)</f>
        <v>581.333030869691</v>
      </c>
      <c r="F499" s="0" t="n">
        <f aca="false">E499*EXP((Inputs!$B$6-Inputs!$B$7-0.5*Inputs!$B$8^2)*$B$2+Inputs!$B$8*SQRT($B$2)*MC_Shocks!D496)</f>
        <v>579.735660440113</v>
      </c>
      <c r="G499" s="0" t="n">
        <f aca="false">F499*EXP((Inputs!$B$6-Inputs!$B$7-0.5*Inputs!$B$8^2)*$B$2+Inputs!$B$8*SQRT($B$2)*MC_Shocks!E496)</f>
        <v>574.491203943967</v>
      </c>
      <c r="H499" s="0" t="n">
        <f aca="false">G499*EXP((Inputs!$B$6-Inputs!$B$7-0.5*Inputs!$B$8^2)*$B$2+Inputs!$B$8*SQRT($B$2)*MC_Shocks!F496)</f>
        <v>569.330072048993</v>
      </c>
      <c r="I499" s="0" t="n">
        <f aca="false">H499*EXP((Inputs!$B$6-Inputs!$B$7-0.5*Inputs!$B$8^2)*$B$2+Inputs!$B$8*SQRT($B$2)*MC_Shocks!G496)</f>
        <v>566.372972782441</v>
      </c>
      <c r="J499" s="0" t="n">
        <f aca="false">I499*EXP((Inputs!$B$6-Inputs!$B$7-0.5*Inputs!$B$8^2)*$B$2+Inputs!$B$8*SQRT($B$2)*MC_Shocks!H496)</f>
        <v>571.524479693788</v>
      </c>
      <c r="K499" s="0" t="n">
        <f aca="false">J499*EXP((Inputs!$B$6-Inputs!$B$7-0.5*Inputs!$B$8^2)*$B$2+Inputs!$B$8*SQRT($B$2)*MC_Shocks!I496)</f>
        <v>570.16035640642</v>
      </c>
      <c r="L499" s="0" t="n">
        <f aca="false">K499*EXP((Inputs!$B$6-Inputs!$B$7-0.5*Inputs!$B$8^2)*$B$2+Inputs!$B$8*SQRT($B$2)*MC_Shocks!J496)</f>
        <v>567.202311541708</v>
      </c>
      <c r="M499" s="0" t="n">
        <f aca="false">L499*EXP((Inputs!$B$6-Inputs!$B$7-0.5*Inputs!$B$8^2)*$B$2+Inputs!$B$8*SQRT($B$2)*MC_Shocks!K496)</f>
        <v>575.388594595665</v>
      </c>
      <c r="N499" s="0" t="n">
        <f aca="false">M499*EXP((Inputs!$B$6-Inputs!$B$7-0.5*Inputs!$B$8^2)*$B$2+Inputs!$B$8*SQRT($B$2)*MC_Shocks!L496)</f>
        <v>580.584308102183</v>
      </c>
      <c r="O499" s="0" t="n">
        <f aca="false">N499*EXP((Inputs!$B$6-Inputs!$B$7-0.5*Inputs!$B$8^2)*$B$2+Inputs!$B$8*SQRT($B$2)*MC_Shocks!M496)</f>
        <v>576.562435342298</v>
      </c>
      <c r="P499" s="0" t="n">
        <f aca="false">O499*EXP((Inputs!$B$6-Inputs!$B$7-0.5*Inputs!$B$8^2)*$B$2+Inputs!$B$8*SQRT($B$2)*MC_Shocks!N496)</f>
        <v>572.623438494128</v>
      </c>
      <c r="Q499" s="0" t="n">
        <f aca="false">P499*EXP((Inputs!$B$6-Inputs!$B$7-0.5*Inputs!$B$8^2)*$B$2+Inputs!$B$8*SQRT($B$2)*MC_Shocks!O496)</f>
        <v>579.756102271429</v>
      </c>
      <c r="R499" s="0" t="n">
        <f aca="false">Q499*EXP((Inputs!$B$6-Inputs!$B$7-0.5*Inputs!$B$8^2)*$B$2+Inputs!$B$8*SQRT($B$2)*MC_Shocks!P496)</f>
        <v>576.165505450953</v>
      </c>
      <c r="S499" s="0" t="n">
        <f aca="false">R499*EXP((Inputs!$B$6-Inputs!$B$7-0.5*Inputs!$B$8^2)*$B$2+Inputs!$B$8*SQRT($B$2)*MC_Shocks!Q496)</f>
        <v>575.784376838303</v>
      </c>
      <c r="T499" s="0" t="n">
        <f aca="false">S499*EXP((Inputs!$B$6-Inputs!$B$7-0.5*Inputs!$B$8^2)*$B$2+Inputs!$B$8*SQRT($B$2)*MC_Shocks!R496)</f>
        <v>572.281989763314</v>
      </c>
      <c r="U499" s="0" t="n">
        <f aca="false">T499*EXP((Inputs!$B$6-Inputs!$B$7-0.5*Inputs!$B$8^2)*$B$2+Inputs!$B$8*SQRT($B$2)*MC_Shocks!S496)</f>
        <v>575.224166504154</v>
      </c>
      <c r="V499" s="0" t="n">
        <f aca="false">U499*EXP((Inputs!$B$6-Inputs!$B$7-0.5*Inputs!$B$8^2)*$B$2+Inputs!$B$8*SQRT($B$2)*MC_Shocks!T496)</f>
        <v>572.341551868265</v>
      </c>
      <c r="W499" s="0" t="n">
        <f aca="false">V499*EXP((Inputs!$B$6-Inputs!$B$7-0.5*Inputs!$B$8^2)*$B$2+Inputs!$B$8*SQRT($B$2)*MC_Shocks!U496)</f>
        <v>568.576687640514</v>
      </c>
      <c r="X499" s="0" t="n">
        <f aca="false">W499*EXP((Inputs!$B$6-Inputs!$B$7-0.5*Inputs!$B$8^2)*$B$2+Inputs!$B$8*SQRT($B$2)*MC_Shocks!V496)</f>
        <v>570.217377891483</v>
      </c>
      <c r="Y499" s="0" t="n">
        <f aca="false">X499*EXP((Inputs!$B$6-Inputs!$B$7-0.5*Inputs!$B$8^2)*$B$2+Inputs!$B$8*SQRT($B$2)*MC_Shocks!W496)</f>
        <v>570.190861951436</v>
      </c>
      <c r="Z499" s="0" t="n">
        <f aca="false">Y499*EXP((Inputs!$B$6-Inputs!$B$7-0.5*Inputs!$B$8^2)*$B$2+Inputs!$B$8*SQRT($B$2)*MC_Shocks!X496)</f>
        <v>573.185944650978</v>
      </c>
      <c r="AA499" s="0" t="n">
        <f aca="false">Z499*EXP((Inputs!$B$6-Inputs!$B$7-0.5*Inputs!$B$8^2)*$B$2+Inputs!$B$8*SQRT($B$2)*MC_Shocks!Y496)</f>
        <v>565.778192406658</v>
      </c>
      <c r="AB499" s="0" t="n">
        <f aca="false">AA499*EXP((Inputs!$B$6-Inputs!$B$7-0.5*Inputs!$B$8^2)*$B$2+Inputs!$B$8*SQRT($B$2)*MC_Shocks!Z496)</f>
        <v>566.371688142466</v>
      </c>
      <c r="AC499" s="0" t="n">
        <f aca="false">AB499*EXP((Inputs!$B$6-Inputs!$B$7-0.5*Inputs!$B$8^2)*$B$2+Inputs!$B$8*SQRT($B$2)*MC_Shocks!AA496)</f>
        <v>570.583354378702</v>
      </c>
      <c r="AD499" s="0" t="n">
        <f aca="false">AC499*EXP((Inputs!$B$6-Inputs!$B$7-0.5*Inputs!$B$8^2)*$B$2+Inputs!$B$8*SQRT($B$2)*MC_Shocks!AB496)</f>
        <v>573.886827919449</v>
      </c>
      <c r="AE499" s="0" t="n">
        <f aca="false">AD499*EXP((Inputs!$B$6-Inputs!$B$7-0.5*Inputs!$B$8^2)*$B$2+Inputs!$B$8*SQRT($B$2)*MC_Shocks!AC496)</f>
        <v>573.364060994013</v>
      </c>
      <c r="AF499" s="0" t="n">
        <f aca="false">AE499*EXP((Inputs!$B$6-Inputs!$B$7-0.5*Inputs!$B$8^2)*$B$2+Inputs!$B$8*SQRT($B$2)*MC_Shocks!AD496)</f>
        <v>570.001535898978</v>
      </c>
      <c r="AG499" s="0" t="n">
        <f aca="false">AF499*EXP((Inputs!$B$6-Inputs!$B$7-0.5*Inputs!$B$8^2)*$B$2+Inputs!$B$8*SQRT($B$2)*MC_Shocks!AE496)</f>
        <v>576.128338250586</v>
      </c>
      <c r="AH499" s="0" t="n">
        <f aca="false">AG499*EXP((Inputs!$B$6-Inputs!$B$7-0.5*Inputs!$B$8^2)*$B$2+Inputs!$B$8*SQRT($B$2)*MC_Shocks!AF496)</f>
        <v>567.798929304987</v>
      </c>
      <c r="AI499" s="0" t="n">
        <f aca="false">AH499*EXP((Inputs!$B$6-Inputs!$B$7-0.5*Inputs!$B$8^2)*$B$2+Inputs!$B$8*SQRT($B$2)*MC_Shocks!AG496)</f>
        <v>566.463686548682</v>
      </c>
      <c r="AJ499" s="0" t="n">
        <f aca="false">AI499*EXP((Inputs!$B$6-Inputs!$B$7-0.5*Inputs!$B$8^2)*$B$2+Inputs!$B$8*SQRT($B$2)*MC_Shocks!AH496)</f>
        <v>564.424669166807</v>
      </c>
      <c r="AK499" s="0" t="n">
        <f aca="false">AJ499*EXP((Inputs!$B$6-Inputs!$B$7-0.5*Inputs!$B$8^2)*$B$2+Inputs!$B$8*SQRT($B$2)*MC_Shocks!AI496)</f>
        <v>564.913293341068</v>
      </c>
      <c r="AL499" s="0" t="n">
        <f aca="false">AK499*EXP((Inputs!$B$6-Inputs!$B$7-0.5*Inputs!$B$8^2)*$B$2+Inputs!$B$8*SQRT($B$2)*MC_Shocks!AJ496)</f>
        <v>564.880273474193</v>
      </c>
      <c r="AM499" s="0" t="n">
        <f aca="false">AL499*EXP((Inputs!$B$6-Inputs!$B$7-0.5*Inputs!$B$8^2)*$B$2+Inputs!$B$8*SQRT($B$2)*MC_Shocks!AK496)</f>
        <v>565.598495967929</v>
      </c>
      <c r="AN499" s="0" t="n">
        <f aca="false">AM499*EXP((Inputs!$B$6-Inputs!$B$7-0.5*Inputs!$B$8^2)*$B$2+Inputs!$B$8*SQRT($B$2)*MC_Shocks!AL496)</f>
        <v>561.103088667044</v>
      </c>
      <c r="AO499" s="0" t="n">
        <f aca="false">AN499*EXP((Inputs!$B$6-Inputs!$B$7-0.5*Inputs!$B$8^2)*$B$2+Inputs!$B$8*SQRT($B$2)*MC_Shocks!AM496)</f>
        <v>561.191314974353</v>
      </c>
      <c r="AP499" s="0" t="n">
        <f aca="false">AO499*EXP((Inputs!$B$6-Inputs!$B$7-0.5*Inputs!$B$8^2)*$B$2+Inputs!$B$8*SQRT($B$2)*MC_Shocks!AN496)</f>
        <v>557.839463160667</v>
      </c>
      <c r="AQ499" s="0" t="n">
        <f aca="false">AP499*EXP((Inputs!$B$6-Inputs!$B$7-0.5*Inputs!$B$8^2)*$B$2+Inputs!$B$8*SQRT($B$2)*MC_Shocks!AO496)</f>
        <v>559.815488014791</v>
      </c>
      <c r="AR499" s="0" t="n">
        <f aca="false">AQ499*EXP((Inputs!$B$6-Inputs!$B$7-0.5*Inputs!$B$8^2)*$B$2+Inputs!$B$8*SQRT($B$2)*MC_Shocks!AP496)</f>
        <v>559.000050104464</v>
      </c>
      <c r="AS499" s="0" t="n">
        <f aca="false">AR499*EXP((Inputs!$B$6-Inputs!$B$7-0.5*Inputs!$B$8^2)*$B$2+Inputs!$B$8*SQRT($B$2)*MC_Shocks!AQ496)</f>
        <v>562.629516553801</v>
      </c>
      <c r="AT499" s="0" t="n">
        <f aca="false">AS499*EXP((Inputs!$B$6-Inputs!$B$7-0.5*Inputs!$B$8^2)*$B$2+Inputs!$B$8*SQRT($B$2)*MC_Shocks!AR496)</f>
        <v>557.278444813668</v>
      </c>
      <c r="AU499" s="0" t="n">
        <f aca="false">AT499*EXP((Inputs!$B$6-Inputs!$B$7-0.5*Inputs!$B$8^2)*$B$2+Inputs!$B$8*SQRT($B$2)*MC_Shocks!AS496)</f>
        <v>561.029465875229</v>
      </c>
      <c r="AV499" s="0" t="n">
        <f aca="false">AU499*EXP((Inputs!$B$6-Inputs!$B$7-0.5*Inputs!$B$8^2)*$B$2+Inputs!$B$8*SQRT($B$2)*MC_Shocks!AT496)</f>
        <v>562.5307532069</v>
      </c>
      <c r="AW499" s="0" t="n">
        <f aca="false">AV499*EXP((Inputs!$B$6-Inputs!$B$7-0.5*Inputs!$B$8^2)*$B$2+Inputs!$B$8*SQRT($B$2)*MC_Shocks!AU496)</f>
        <v>563.991229773582</v>
      </c>
      <c r="AX499" s="0" t="n">
        <f aca="false">AW499*EXP((Inputs!$B$6-Inputs!$B$7-0.5*Inputs!$B$8^2)*$B$2+Inputs!$B$8*SQRT($B$2)*MC_Shocks!AV496)</f>
        <v>565.630428408104</v>
      </c>
      <c r="AY499" s="0" t="n">
        <f aca="false">AX499*EXP((Inputs!$B$6-Inputs!$B$7-0.5*Inputs!$B$8^2)*$B$2+Inputs!$B$8*SQRT($B$2)*MC_Shocks!AW496)</f>
        <v>562.450825296312</v>
      </c>
      <c r="AZ499" s="0" t="n">
        <f aca="false">AY499*EXP((Inputs!$B$6-Inputs!$B$7-0.5*Inputs!$B$8^2)*$B$2+Inputs!$B$8*SQRT($B$2)*MC_Shocks!AX496)</f>
        <v>563.918687479888</v>
      </c>
      <c r="BA499" s="0" t="n">
        <f aca="false">AZ499*EXP((Inputs!$B$6-Inputs!$B$7-0.5*Inputs!$B$8^2)*$B$2+Inputs!$B$8*SQRT($B$2)*MC_Shocks!AY496)</f>
        <v>557.769864877332</v>
      </c>
      <c r="BB499" s="0" t="n">
        <f aca="false">BA499*EXP((Inputs!$B$6-Inputs!$B$7-0.5*Inputs!$B$8^2)*$B$2+Inputs!$B$8*SQRT($B$2)*MC_Shocks!AZ496)</f>
        <v>561.456167221606</v>
      </c>
      <c r="BC499" s="0" t="n">
        <f aca="false">BB499*EXP((Inputs!$B$6-Inputs!$B$7-0.5*Inputs!$B$8^2)*$B$2+Inputs!$B$8*SQRT($B$2)*MC_Shocks!BA496)</f>
        <v>560.755157167138</v>
      </c>
      <c r="BD499" s="0" t="n">
        <f aca="false">BC499*EXP((Inputs!$B$6-Inputs!$B$7-0.5*Inputs!$B$8^2)*$B$2+Inputs!$B$8*SQRT($B$2)*MC_Shocks!BB496)</f>
        <v>564.270066366963</v>
      </c>
      <c r="BE499" s="0" t="n">
        <f aca="false">BD499*EXP((Inputs!$B$6-Inputs!$B$7-0.5*Inputs!$B$8^2)*$B$2+Inputs!$B$8*SQRT($B$2)*MC_Shocks!BC496)</f>
        <v>562.441846663271</v>
      </c>
      <c r="BF499" s="0" t="n">
        <f aca="false">BE499*EXP((Inputs!$B$6-Inputs!$B$7-0.5*Inputs!$B$8^2)*$B$2+Inputs!$B$8*SQRT($B$2)*MC_Shocks!BD496)</f>
        <v>562.566079194151</v>
      </c>
      <c r="BG499" s="0" t="n">
        <f aca="false">BF499*EXP((Inputs!$B$6-Inputs!$B$7-0.5*Inputs!$B$8^2)*$B$2+Inputs!$B$8*SQRT($B$2)*MC_Shocks!BE496)</f>
        <v>563.311651568304</v>
      </c>
      <c r="BH499" s="0" t="n">
        <f aca="false">BG499*EXP((Inputs!$B$6-Inputs!$B$7-0.5*Inputs!$B$8^2)*$B$2+Inputs!$B$8*SQRT($B$2)*MC_Shocks!BF496)</f>
        <v>558.078276130998</v>
      </c>
      <c r="BI499" s="0" t="n">
        <f aca="false">BH499*EXP((Inputs!$B$6-Inputs!$B$7-0.5*Inputs!$B$8^2)*$B$2+Inputs!$B$8*SQRT($B$2)*MC_Shocks!BG496)</f>
        <v>561.035637575358</v>
      </c>
      <c r="BJ499" s="0" t="n">
        <f aca="false">BI499*EXP((Inputs!$B$6-Inputs!$B$7-0.5*Inputs!$B$8^2)*$B$2+Inputs!$B$8*SQRT($B$2)*MC_Shocks!BH496)</f>
        <v>558.483991352624</v>
      </c>
      <c r="BK499" s="0" t="n">
        <f aca="false">BJ499*EXP((Inputs!$B$6-Inputs!$B$7-0.5*Inputs!$B$8^2)*$B$2+Inputs!$B$8*SQRT($B$2)*MC_Shocks!BI496)</f>
        <v>561.954233289407</v>
      </c>
      <c r="BL499" s="0" t="n">
        <f aca="false">BK499*EXP((Inputs!$B$6-Inputs!$B$7-0.5*Inputs!$B$8^2)*$B$2+Inputs!$B$8*SQRT($B$2)*MC_Shocks!BJ496)</f>
        <v>561.505074517902</v>
      </c>
      <c r="BM499" s="0" t="n">
        <f aca="false">BL499*EXP((Inputs!$B$6-Inputs!$B$7-0.5*Inputs!$B$8^2)*$B$2+Inputs!$B$8*SQRT($B$2)*MC_Shocks!BK496)</f>
        <v>566.909450519232</v>
      </c>
      <c r="BN499" s="0" t="n">
        <f aca="false">AVERAGE(C499:BM499)</f>
        <v>567.551496355331</v>
      </c>
      <c r="BO499" s="0" t="n">
        <f aca="false">MAX(B499:BM499)</f>
        <v>581.333030869691</v>
      </c>
      <c r="BP499" s="0" t="n">
        <f aca="false">MAX(BM499-Inputs!$B$4,0)</f>
        <v>0</v>
      </c>
      <c r="BQ499" s="0" t="n">
        <f aca="false">MAX(Inputs!$B$4-BM499,0)</f>
        <v>8.09054948076846</v>
      </c>
      <c r="BR499" s="0" t="n">
        <f aca="false">MAX(BN499-Inputs!$B$4,0)</f>
        <v>0</v>
      </c>
      <c r="BS499" s="0" t="n">
        <f aca="false">IF(BO499&gt;=Inputs!$B$9,0,MAX(BM499-Inputs!$B$4,0))</f>
        <v>0</v>
      </c>
    </row>
    <row r="500" customFormat="false" ht="15" hidden="false" customHeight="false" outlineLevel="0" collapsed="false">
      <c r="A500" s="0" t="n">
        <v>496</v>
      </c>
      <c r="B500" s="0" t="n">
        <f aca="false">Inputs!$B$3</f>
        <v>574.788024902344</v>
      </c>
      <c r="C500" s="0" t="n">
        <f aca="false">B500*EXP((Inputs!$B$6-Inputs!$B$7-0.5*Inputs!$B$8^2)*$B$2+Inputs!$B$8*SQRT($B$2)*MC_Shocks!A497)</f>
        <v>577.87141057697</v>
      </c>
      <c r="D500" s="0" t="n">
        <f aca="false">C500*EXP((Inputs!$B$6-Inputs!$B$7-0.5*Inputs!$B$8^2)*$B$2+Inputs!$B$8*SQRT($B$2)*MC_Shocks!B497)</f>
        <v>578.302643414417</v>
      </c>
      <c r="E500" s="0" t="n">
        <f aca="false">D500*EXP((Inputs!$B$6-Inputs!$B$7-0.5*Inputs!$B$8^2)*$B$2+Inputs!$B$8*SQRT($B$2)*MC_Shocks!C497)</f>
        <v>570.091071621089</v>
      </c>
      <c r="F500" s="0" t="n">
        <f aca="false">E500*EXP((Inputs!$B$6-Inputs!$B$7-0.5*Inputs!$B$8^2)*$B$2+Inputs!$B$8*SQRT($B$2)*MC_Shocks!D497)</f>
        <v>569.689102254934</v>
      </c>
      <c r="G500" s="0" t="n">
        <f aca="false">F500*EXP((Inputs!$B$6-Inputs!$B$7-0.5*Inputs!$B$8^2)*$B$2+Inputs!$B$8*SQRT($B$2)*MC_Shocks!E497)</f>
        <v>562.313028988283</v>
      </c>
      <c r="H500" s="0" t="n">
        <f aca="false">G500*EXP((Inputs!$B$6-Inputs!$B$7-0.5*Inputs!$B$8^2)*$B$2+Inputs!$B$8*SQRT($B$2)*MC_Shocks!F497)</f>
        <v>561.384019205064</v>
      </c>
      <c r="I500" s="0" t="n">
        <f aca="false">H500*EXP((Inputs!$B$6-Inputs!$B$7-0.5*Inputs!$B$8^2)*$B$2+Inputs!$B$8*SQRT($B$2)*MC_Shocks!G497)</f>
        <v>563.163643591105</v>
      </c>
      <c r="J500" s="0" t="n">
        <f aca="false">I500*EXP((Inputs!$B$6-Inputs!$B$7-0.5*Inputs!$B$8^2)*$B$2+Inputs!$B$8*SQRT($B$2)*MC_Shocks!H497)</f>
        <v>556.380783340931</v>
      </c>
      <c r="K500" s="0" t="n">
        <f aca="false">J500*EXP((Inputs!$B$6-Inputs!$B$7-0.5*Inputs!$B$8^2)*$B$2+Inputs!$B$8*SQRT($B$2)*MC_Shocks!I497)</f>
        <v>554.507540777177</v>
      </c>
      <c r="L500" s="0" t="n">
        <f aca="false">K500*EXP((Inputs!$B$6-Inputs!$B$7-0.5*Inputs!$B$8^2)*$B$2+Inputs!$B$8*SQRT($B$2)*MC_Shocks!J497)</f>
        <v>557.39459543641</v>
      </c>
      <c r="M500" s="0" t="n">
        <f aca="false">L500*EXP((Inputs!$B$6-Inputs!$B$7-0.5*Inputs!$B$8^2)*$B$2+Inputs!$B$8*SQRT($B$2)*MC_Shocks!K497)</f>
        <v>555.370090734811</v>
      </c>
      <c r="N500" s="0" t="n">
        <f aca="false">M500*EXP((Inputs!$B$6-Inputs!$B$7-0.5*Inputs!$B$8^2)*$B$2+Inputs!$B$8*SQRT($B$2)*MC_Shocks!L497)</f>
        <v>556.713192235815</v>
      </c>
      <c r="O500" s="0" t="n">
        <f aca="false">N500*EXP((Inputs!$B$6-Inputs!$B$7-0.5*Inputs!$B$8^2)*$B$2+Inputs!$B$8*SQRT($B$2)*MC_Shocks!M497)</f>
        <v>565.620551968887</v>
      </c>
      <c r="P500" s="0" t="n">
        <f aca="false">O500*EXP((Inputs!$B$6-Inputs!$B$7-0.5*Inputs!$B$8^2)*$B$2+Inputs!$B$8*SQRT($B$2)*MC_Shocks!N497)</f>
        <v>561.489312222369</v>
      </c>
      <c r="Q500" s="0" t="n">
        <f aca="false">P500*EXP((Inputs!$B$6-Inputs!$B$7-0.5*Inputs!$B$8^2)*$B$2+Inputs!$B$8*SQRT($B$2)*MC_Shocks!O497)</f>
        <v>556.685806029523</v>
      </c>
      <c r="R500" s="0" t="n">
        <f aca="false">Q500*EXP((Inputs!$B$6-Inputs!$B$7-0.5*Inputs!$B$8^2)*$B$2+Inputs!$B$8*SQRT($B$2)*MC_Shocks!P497)</f>
        <v>548.679785980242</v>
      </c>
      <c r="S500" s="0" t="n">
        <f aca="false">R500*EXP((Inputs!$B$6-Inputs!$B$7-0.5*Inputs!$B$8^2)*$B$2+Inputs!$B$8*SQRT($B$2)*MC_Shocks!Q497)</f>
        <v>546.896998332101</v>
      </c>
      <c r="T500" s="0" t="n">
        <f aca="false">S500*EXP((Inputs!$B$6-Inputs!$B$7-0.5*Inputs!$B$8^2)*$B$2+Inputs!$B$8*SQRT($B$2)*MC_Shocks!R497)</f>
        <v>548.028845183312</v>
      </c>
      <c r="U500" s="0" t="n">
        <f aca="false">T500*EXP((Inputs!$B$6-Inputs!$B$7-0.5*Inputs!$B$8^2)*$B$2+Inputs!$B$8*SQRT($B$2)*MC_Shocks!S497)</f>
        <v>544.462087542325</v>
      </c>
      <c r="V500" s="0" t="n">
        <f aca="false">U500*EXP((Inputs!$B$6-Inputs!$B$7-0.5*Inputs!$B$8^2)*$B$2+Inputs!$B$8*SQRT($B$2)*MC_Shocks!T497)</f>
        <v>540.854906487988</v>
      </c>
      <c r="W500" s="0" t="n">
        <f aca="false">V500*EXP((Inputs!$B$6-Inputs!$B$7-0.5*Inputs!$B$8^2)*$B$2+Inputs!$B$8*SQRT($B$2)*MC_Shocks!U497)</f>
        <v>533.921569649869</v>
      </c>
      <c r="X500" s="0" t="n">
        <f aca="false">W500*EXP((Inputs!$B$6-Inputs!$B$7-0.5*Inputs!$B$8^2)*$B$2+Inputs!$B$8*SQRT($B$2)*MC_Shocks!V497)</f>
        <v>534.161010747632</v>
      </c>
      <c r="Y500" s="0" t="n">
        <f aca="false">X500*EXP((Inputs!$B$6-Inputs!$B$7-0.5*Inputs!$B$8^2)*$B$2+Inputs!$B$8*SQRT($B$2)*MC_Shocks!W497)</f>
        <v>534.913563884801</v>
      </c>
      <c r="Z500" s="0" t="n">
        <f aca="false">Y500*EXP((Inputs!$B$6-Inputs!$B$7-0.5*Inputs!$B$8^2)*$B$2+Inputs!$B$8*SQRT($B$2)*MC_Shocks!X497)</f>
        <v>538.009320676452</v>
      </c>
      <c r="AA500" s="0" t="n">
        <f aca="false">Z500*EXP((Inputs!$B$6-Inputs!$B$7-0.5*Inputs!$B$8^2)*$B$2+Inputs!$B$8*SQRT($B$2)*MC_Shocks!Y497)</f>
        <v>535.770847664184</v>
      </c>
      <c r="AB500" s="0" t="n">
        <f aca="false">AA500*EXP((Inputs!$B$6-Inputs!$B$7-0.5*Inputs!$B$8^2)*$B$2+Inputs!$B$8*SQRT($B$2)*MC_Shocks!Z497)</f>
        <v>542.443088413041</v>
      </c>
      <c r="AC500" s="0" t="n">
        <f aca="false">AB500*EXP((Inputs!$B$6-Inputs!$B$7-0.5*Inputs!$B$8^2)*$B$2+Inputs!$B$8*SQRT($B$2)*MC_Shocks!AA497)</f>
        <v>539.164560104891</v>
      </c>
      <c r="AD500" s="0" t="n">
        <f aca="false">AC500*EXP((Inputs!$B$6-Inputs!$B$7-0.5*Inputs!$B$8^2)*$B$2+Inputs!$B$8*SQRT($B$2)*MC_Shocks!AB497)</f>
        <v>536.70676572448</v>
      </c>
      <c r="AE500" s="0" t="n">
        <f aca="false">AD500*EXP((Inputs!$B$6-Inputs!$B$7-0.5*Inputs!$B$8^2)*$B$2+Inputs!$B$8*SQRT($B$2)*MC_Shocks!AC497)</f>
        <v>534.271893847809</v>
      </c>
      <c r="AF500" s="0" t="n">
        <f aca="false">AE500*EXP((Inputs!$B$6-Inputs!$B$7-0.5*Inputs!$B$8^2)*$B$2+Inputs!$B$8*SQRT($B$2)*MC_Shocks!AD497)</f>
        <v>533.736710673356</v>
      </c>
      <c r="AG500" s="0" t="n">
        <f aca="false">AF500*EXP((Inputs!$B$6-Inputs!$B$7-0.5*Inputs!$B$8^2)*$B$2+Inputs!$B$8*SQRT($B$2)*MC_Shocks!AE497)</f>
        <v>527.334956273215</v>
      </c>
      <c r="AH500" s="0" t="n">
        <f aca="false">AG500*EXP((Inputs!$B$6-Inputs!$B$7-0.5*Inputs!$B$8^2)*$B$2+Inputs!$B$8*SQRT($B$2)*MC_Shocks!AF497)</f>
        <v>523.749111528531</v>
      </c>
      <c r="AI500" s="0" t="n">
        <f aca="false">AH500*EXP((Inputs!$B$6-Inputs!$B$7-0.5*Inputs!$B$8^2)*$B$2+Inputs!$B$8*SQRT($B$2)*MC_Shocks!AG497)</f>
        <v>526.327173516309</v>
      </c>
      <c r="AJ500" s="0" t="n">
        <f aca="false">AI500*EXP((Inputs!$B$6-Inputs!$B$7-0.5*Inputs!$B$8^2)*$B$2+Inputs!$B$8*SQRT($B$2)*MC_Shocks!AH497)</f>
        <v>528.842832338621</v>
      </c>
      <c r="AK500" s="0" t="n">
        <f aca="false">AJ500*EXP((Inputs!$B$6-Inputs!$B$7-0.5*Inputs!$B$8^2)*$B$2+Inputs!$B$8*SQRT($B$2)*MC_Shocks!AI497)</f>
        <v>532.59646182136</v>
      </c>
      <c r="AL500" s="0" t="n">
        <f aca="false">AK500*EXP((Inputs!$B$6-Inputs!$B$7-0.5*Inputs!$B$8^2)*$B$2+Inputs!$B$8*SQRT($B$2)*MC_Shocks!AJ497)</f>
        <v>530.322360328421</v>
      </c>
      <c r="AM500" s="0" t="n">
        <f aca="false">AL500*EXP((Inputs!$B$6-Inputs!$B$7-0.5*Inputs!$B$8^2)*$B$2+Inputs!$B$8*SQRT($B$2)*MC_Shocks!AK497)</f>
        <v>534.597132271424</v>
      </c>
      <c r="AN500" s="0" t="n">
        <f aca="false">AM500*EXP((Inputs!$B$6-Inputs!$B$7-0.5*Inputs!$B$8^2)*$B$2+Inputs!$B$8*SQRT($B$2)*MC_Shocks!AL497)</f>
        <v>530.072219013589</v>
      </c>
      <c r="AO500" s="0" t="n">
        <f aca="false">AN500*EXP((Inputs!$B$6-Inputs!$B$7-0.5*Inputs!$B$8^2)*$B$2+Inputs!$B$8*SQRT($B$2)*MC_Shocks!AM497)</f>
        <v>524.587632282227</v>
      </c>
      <c r="AP500" s="0" t="n">
        <f aca="false">AO500*EXP((Inputs!$B$6-Inputs!$B$7-0.5*Inputs!$B$8^2)*$B$2+Inputs!$B$8*SQRT($B$2)*MC_Shocks!AN497)</f>
        <v>528.308303326619</v>
      </c>
      <c r="AQ500" s="0" t="n">
        <f aca="false">AP500*EXP((Inputs!$B$6-Inputs!$B$7-0.5*Inputs!$B$8^2)*$B$2+Inputs!$B$8*SQRT($B$2)*MC_Shocks!AO497)</f>
        <v>529.136428839146</v>
      </c>
      <c r="AR500" s="0" t="n">
        <f aca="false">AQ500*EXP((Inputs!$B$6-Inputs!$B$7-0.5*Inputs!$B$8^2)*$B$2+Inputs!$B$8*SQRT($B$2)*MC_Shocks!AP497)</f>
        <v>529.116572901157</v>
      </c>
      <c r="AS500" s="0" t="n">
        <f aca="false">AR500*EXP((Inputs!$B$6-Inputs!$B$7-0.5*Inputs!$B$8^2)*$B$2+Inputs!$B$8*SQRT($B$2)*MC_Shocks!AQ497)</f>
        <v>525.468631588445</v>
      </c>
      <c r="AT500" s="0" t="n">
        <f aca="false">AS500*EXP((Inputs!$B$6-Inputs!$B$7-0.5*Inputs!$B$8^2)*$B$2+Inputs!$B$8*SQRT($B$2)*MC_Shocks!AR497)</f>
        <v>518.851629965052</v>
      </c>
      <c r="AU500" s="0" t="n">
        <f aca="false">AT500*EXP((Inputs!$B$6-Inputs!$B$7-0.5*Inputs!$B$8^2)*$B$2+Inputs!$B$8*SQRT($B$2)*MC_Shocks!AS497)</f>
        <v>525.885358121809</v>
      </c>
      <c r="AV500" s="0" t="n">
        <f aca="false">AU500*EXP((Inputs!$B$6-Inputs!$B$7-0.5*Inputs!$B$8^2)*$B$2+Inputs!$B$8*SQRT($B$2)*MC_Shocks!AT497)</f>
        <v>527.264163294833</v>
      </c>
      <c r="AW500" s="0" t="n">
        <f aca="false">AV500*EXP((Inputs!$B$6-Inputs!$B$7-0.5*Inputs!$B$8^2)*$B$2+Inputs!$B$8*SQRT($B$2)*MC_Shocks!AU497)</f>
        <v>528.427866812906</v>
      </c>
      <c r="AX500" s="0" t="n">
        <f aca="false">AW500*EXP((Inputs!$B$6-Inputs!$B$7-0.5*Inputs!$B$8^2)*$B$2+Inputs!$B$8*SQRT($B$2)*MC_Shocks!AV497)</f>
        <v>534.382618473082</v>
      </c>
      <c r="AY500" s="0" t="n">
        <f aca="false">AX500*EXP((Inputs!$B$6-Inputs!$B$7-0.5*Inputs!$B$8^2)*$B$2+Inputs!$B$8*SQRT($B$2)*MC_Shocks!AW497)</f>
        <v>536.493680539791</v>
      </c>
      <c r="AZ500" s="0" t="n">
        <f aca="false">AY500*EXP((Inputs!$B$6-Inputs!$B$7-0.5*Inputs!$B$8^2)*$B$2+Inputs!$B$8*SQRT($B$2)*MC_Shocks!AX497)</f>
        <v>534.72662571164</v>
      </c>
      <c r="BA500" s="0" t="n">
        <f aca="false">AZ500*EXP((Inputs!$B$6-Inputs!$B$7-0.5*Inputs!$B$8^2)*$B$2+Inputs!$B$8*SQRT($B$2)*MC_Shocks!AY497)</f>
        <v>535.96063322687</v>
      </c>
      <c r="BB500" s="0" t="n">
        <f aca="false">BA500*EXP((Inputs!$B$6-Inputs!$B$7-0.5*Inputs!$B$8^2)*$B$2+Inputs!$B$8*SQRT($B$2)*MC_Shocks!AZ497)</f>
        <v>542.619566429179</v>
      </c>
      <c r="BC500" s="0" t="n">
        <f aca="false">BB500*EXP((Inputs!$B$6-Inputs!$B$7-0.5*Inputs!$B$8^2)*$B$2+Inputs!$B$8*SQRT($B$2)*MC_Shocks!BA497)</f>
        <v>530.437852297902</v>
      </c>
      <c r="BD500" s="0" t="n">
        <f aca="false">BC500*EXP((Inputs!$B$6-Inputs!$B$7-0.5*Inputs!$B$8^2)*$B$2+Inputs!$B$8*SQRT($B$2)*MC_Shocks!BB497)</f>
        <v>529.368904591804</v>
      </c>
      <c r="BE500" s="0" t="n">
        <f aca="false">BD500*EXP((Inputs!$B$6-Inputs!$B$7-0.5*Inputs!$B$8^2)*$B$2+Inputs!$B$8*SQRT($B$2)*MC_Shocks!BC497)</f>
        <v>528.949949273014</v>
      </c>
      <c r="BF500" s="0" t="n">
        <f aca="false">BE500*EXP((Inputs!$B$6-Inputs!$B$7-0.5*Inputs!$B$8^2)*$B$2+Inputs!$B$8*SQRT($B$2)*MC_Shocks!BD497)</f>
        <v>533.627456370874</v>
      </c>
      <c r="BG500" s="0" t="n">
        <f aca="false">BF500*EXP((Inputs!$B$6-Inputs!$B$7-0.5*Inputs!$B$8^2)*$B$2+Inputs!$B$8*SQRT($B$2)*MC_Shocks!BE497)</f>
        <v>532.575197806217</v>
      </c>
      <c r="BH500" s="0" t="n">
        <f aca="false">BG500*EXP((Inputs!$B$6-Inputs!$B$7-0.5*Inputs!$B$8^2)*$B$2+Inputs!$B$8*SQRT($B$2)*MC_Shocks!BF497)</f>
        <v>533.319740892343</v>
      </c>
      <c r="BI500" s="0" t="n">
        <f aca="false">BH500*EXP((Inputs!$B$6-Inputs!$B$7-0.5*Inputs!$B$8^2)*$B$2+Inputs!$B$8*SQRT($B$2)*MC_Shocks!BG497)</f>
        <v>541.420934441636</v>
      </c>
      <c r="BJ500" s="0" t="n">
        <f aca="false">BI500*EXP((Inputs!$B$6-Inputs!$B$7-0.5*Inputs!$B$8^2)*$B$2+Inputs!$B$8*SQRT($B$2)*MC_Shocks!BH497)</f>
        <v>546.088836121823</v>
      </c>
      <c r="BK500" s="0" t="n">
        <f aca="false">BJ500*EXP((Inputs!$B$6-Inputs!$B$7-0.5*Inputs!$B$8^2)*$B$2+Inputs!$B$8*SQRT($B$2)*MC_Shocks!BI497)</f>
        <v>542.707161296882</v>
      </c>
      <c r="BL500" s="0" t="n">
        <f aca="false">BK500*EXP((Inputs!$B$6-Inputs!$B$7-0.5*Inputs!$B$8^2)*$B$2+Inputs!$B$8*SQRT($B$2)*MC_Shocks!BJ497)</f>
        <v>534.452248701396</v>
      </c>
      <c r="BM500" s="0" t="n">
        <f aca="false">BL500*EXP((Inputs!$B$6-Inputs!$B$7-0.5*Inputs!$B$8^2)*$B$2+Inputs!$B$8*SQRT($B$2)*MC_Shocks!BK497)</f>
        <v>532.948079233358</v>
      </c>
      <c r="BN500" s="0" t="n">
        <f aca="false">AVERAGE(C500:BM500)</f>
        <v>540.951858205424</v>
      </c>
      <c r="BO500" s="0" t="n">
        <f aca="false">MAX(B500:BM500)</f>
        <v>578.302643414417</v>
      </c>
      <c r="BP500" s="0" t="n">
        <f aca="false">MAX(BM500-Inputs!$B$4,0)</f>
        <v>0</v>
      </c>
      <c r="BQ500" s="0" t="n">
        <f aca="false">MAX(Inputs!$B$4-BM500,0)</f>
        <v>42.0519207666417</v>
      </c>
      <c r="BR500" s="0" t="n">
        <f aca="false">MAX(BN500-Inputs!$B$4,0)</f>
        <v>0</v>
      </c>
      <c r="BS500" s="0" t="n">
        <f aca="false">IF(BO500&gt;=Inputs!$B$9,0,MAX(BM500-Inputs!$B$4,0))</f>
        <v>0</v>
      </c>
    </row>
    <row r="501" customFormat="false" ht="15" hidden="false" customHeight="false" outlineLevel="0" collapsed="false">
      <c r="A501" s="0" t="n">
        <v>497</v>
      </c>
      <c r="B501" s="0" t="n">
        <f aca="false">Inputs!$B$3</f>
        <v>574.788024902344</v>
      </c>
      <c r="C501" s="0" t="n">
        <f aca="false">B501*EXP((Inputs!$B$6-Inputs!$B$7-0.5*Inputs!$B$8^2)*$B$2+Inputs!$B$8*SQRT($B$2)*MC_Shocks!A498)</f>
        <v>569.833909539801</v>
      </c>
      <c r="D501" s="0" t="n">
        <f aca="false">C501*EXP((Inputs!$B$6-Inputs!$B$7-0.5*Inputs!$B$8^2)*$B$2+Inputs!$B$8*SQRT($B$2)*MC_Shocks!B498)</f>
        <v>570.592252056055</v>
      </c>
      <c r="E501" s="0" t="n">
        <f aca="false">D501*EXP((Inputs!$B$6-Inputs!$B$7-0.5*Inputs!$B$8^2)*$B$2+Inputs!$B$8*SQRT($B$2)*MC_Shocks!C498)</f>
        <v>571.037998728766</v>
      </c>
      <c r="F501" s="0" t="n">
        <f aca="false">E501*EXP((Inputs!$B$6-Inputs!$B$7-0.5*Inputs!$B$8^2)*$B$2+Inputs!$B$8*SQRT($B$2)*MC_Shocks!D498)</f>
        <v>566.170567485784</v>
      </c>
      <c r="G501" s="0" t="n">
        <f aca="false">F501*EXP((Inputs!$B$6-Inputs!$B$7-0.5*Inputs!$B$8^2)*$B$2+Inputs!$B$8*SQRT($B$2)*MC_Shocks!E498)</f>
        <v>558.804102593001</v>
      </c>
      <c r="H501" s="0" t="n">
        <f aca="false">G501*EXP((Inputs!$B$6-Inputs!$B$7-0.5*Inputs!$B$8^2)*$B$2+Inputs!$B$8*SQRT($B$2)*MC_Shocks!F498)</f>
        <v>553.118214192973</v>
      </c>
      <c r="I501" s="0" t="n">
        <f aca="false">H501*EXP((Inputs!$B$6-Inputs!$B$7-0.5*Inputs!$B$8^2)*$B$2+Inputs!$B$8*SQRT($B$2)*MC_Shocks!G498)</f>
        <v>557.869738703597</v>
      </c>
      <c r="J501" s="0" t="n">
        <f aca="false">I501*EXP((Inputs!$B$6-Inputs!$B$7-0.5*Inputs!$B$8^2)*$B$2+Inputs!$B$8*SQRT($B$2)*MC_Shocks!H498)</f>
        <v>558.218800952293</v>
      </c>
      <c r="K501" s="0" t="n">
        <f aca="false">J501*EXP((Inputs!$B$6-Inputs!$B$7-0.5*Inputs!$B$8^2)*$B$2+Inputs!$B$8*SQRT($B$2)*MC_Shocks!I498)</f>
        <v>557.043724668237</v>
      </c>
      <c r="L501" s="0" t="n">
        <f aca="false">K501*EXP((Inputs!$B$6-Inputs!$B$7-0.5*Inputs!$B$8^2)*$B$2+Inputs!$B$8*SQRT($B$2)*MC_Shocks!J498)</f>
        <v>558.245081446179</v>
      </c>
      <c r="M501" s="0" t="n">
        <f aca="false">L501*EXP((Inputs!$B$6-Inputs!$B$7-0.5*Inputs!$B$8^2)*$B$2+Inputs!$B$8*SQRT($B$2)*MC_Shocks!K498)</f>
        <v>556.582578627099</v>
      </c>
      <c r="N501" s="0" t="n">
        <f aca="false">M501*EXP((Inputs!$B$6-Inputs!$B$7-0.5*Inputs!$B$8^2)*$B$2+Inputs!$B$8*SQRT($B$2)*MC_Shocks!L498)</f>
        <v>553.023376544337</v>
      </c>
      <c r="O501" s="0" t="n">
        <f aca="false">N501*EXP((Inputs!$B$6-Inputs!$B$7-0.5*Inputs!$B$8^2)*$B$2+Inputs!$B$8*SQRT($B$2)*MC_Shocks!M498)</f>
        <v>548.693144518209</v>
      </c>
      <c r="P501" s="0" t="n">
        <f aca="false">O501*EXP((Inputs!$B$6-Inputs!$B$7-0.5*Inputs!$B$8^2)*$B$2+Inputs!$B$8*SQRT($B$2)*MC_Shocks!N498)</f>
        <v>541.454878187579</v>
      </c>
      <c r="Q501" s="0" t="n">
        <f aca="false">P501*EXP((Inputs!$B$6-Inputs!$B$7-0.5*Inputs!$B$8^2)*$B$2+Inputs!$B$8*SQRT($B$2)*MC_Shocks!O498)</f>
        <v>542.923000856213</v>
      </c>
      <c r="R501" s="0" t="n">
        <f aca="false">Q501*EXP((Inputs!$B$6-Inputs!$B$7-0.5*Inputs!$B$8^2)*$B$2+Inputs!$B$8*SQRT($B$2)*MC_Shocks!P498)</f>
        <v>548.881546676962</v>
      </c>
      <c r="S501" s="0" t="n">
        <f aca="false">R501*EXP((Inputs!$B$6-Inputs!$B$7-0.5*Inputs!$B$8^2)*$B$2+Inputs!$B$8*SQRT($B$2)*MC_Shocks!Q498)</f>
        <v>547.375546168159</v>
      </c>
      <c r="T501" s="0" t="n">
        <f aca="false">S501*EXP((Inputs!$B$6-Inputs!$B$7-0.5*Inputs!$B$8^2)*$B$2+Inputs!$B$8*SQRT($B$2)*MC_Shocks!R498)</f>
        <v>539.307145169906</v>
      </c>
      <c r="U501" s="0" t="n">
        <f aca="false">T501*EXP((Inputs!$B$6-Inputs!$B$7-0.5*Inputs!$B$8^2)*$B$2+Inputs!$B$8*SQRT($B$2)*MC_Shocks!S498)</f>
        <v>541.402724682298</v>
      </c>
      <c r="V501" s="0" t="n">
        <f aca="false">U501*EXP((Inputs!$B$6-Inputs!$B$7-0.5*Inputs!$B$8^2)*$B$2+Inputs!$B$8*SQRT($B$2)*MC_Shocks!T498)</f>
        <v>538.511583624836</v>
      </c>
      <c r="W501" s="0" t="n">
        <f aca="false">V501*EXP((Inputs!$B$6-Inputs!$B$7-0.5*Inputs!$B$8^2)*$B$2+Inputs!$B$8*SQRT($B$2)*MC_Shocks!U498)</f>
        <v>535.598070209437</v>
      </c>
      <c r="X501" s="0" t="n">
        <f aca="false">W501*EXP((Inputs!$B$6-Inputs!$B$7-0.5*Inputs!$B$8^2)*$B$2+Inputs!$B$8*SQRT($B$2)*MC_Shocks!V498)</f>
        <v>534.835720999648</v>
      </c>
      <c r="Y501" s="0" t="n">
        <f aca="false">X501*EXP((Inputs!$B$6-Inputs!$B$7-0.5*Inputs!$B$8^2)*$B$2+Inputs!$B$8*SQRT($B$2)*MC_Shocks!W498)</f>
        <v>534.856790826106</v>
      </c>
      <c r="Z501" s="0" t="n">
        <f aca="false">Y501*EXP((Inputs!$B$6-Inputs!$B$7-0.5*Inputs!$B$8^2)*$B$2+Inputs!$B$8*SQRT($B$2)*MC_Shocks!X498)</f>
        <v>538.840110520107</v>
      </c>
      <c r="AA501" s="0" t="n">
        <f aca="false">Z501*EXP((Inputs!$B$6-Inputs!$B$7-0.5*Inputs!$B$8^2)*$B$2+Inputs!$B$8*SQRT($B$2)*MC_Shocks!Y498)</f>
        <v>548.733859006715</v>
      </c>
      <c r="AB501" s="0" t="n">
        <f aca="false">AA501*EXP((Inputs!$B$6-Inputs!$B$7-0.5*Inputs!$B$8^2)*$B$2+Inputs!$B$8*SQRT($B$2)*MC_Shocks!Z498)</f>
        <v>553.647468546576</v>
      </c>
      <c r="AC501" s="0" t="n">
        <f aca="false">AB501*EXP((Inputs!$B$6-Inputs!$B$7-0.5*Inputs!$B$8^2)*$B$2+Inputs!$B$8*SQRT($B$2)*MC_Shocks!AA498)</f>
        <v>555.416754595334</v>
      </c>
      <c r="AD501" s="0" t="n">
        <f aca="false">AC501*EXP((Inputs!$B$6-Inputs!$B$7-0.5*Inputs!$B$8^2)*$B$2+Inputs!$B$8*SQRT($B$2)*MC_Shocks!AB498)</f>
        <v>550.654327510296</v>
      </c>
      <c r="AE501" s="0" t="n">
        <f aca="false">AD501*EXP((Inputs!$B$6-Inputs!$B$7-0.5*Inputs!$B$8^2)*$B$2+Inputs!$B$8*SQRT($B$2)*MC_Shocks!AC498)</f>
        <v>551.156995071533</v>
      </c>
      <c r="AF501" s="0" t="n">
        <f aca="false">AE501*EXP((Inputs!$B$6-Inputs!$B$7-0.5*Inputs!$B$8^2)*$B$2+Inputs!$B$8*SQRT($B$2)*MC_Shocks!AD498)</f>
        <v>553.483219488663</v>
      </c>
      <c r="AG501" s="0" t="n">
        <f aca="false">AF501*EXP((Inputs!$B$6-Inputs!$B$7-0.5*Inputs!$B$8^2)*$B$2+Inputs!$B$8*SQRT($B$2)*MC_Shocks!AE498)</f>
        <v>557.461763346707</v>
      </c>
      <c r="AH501" s="0" t="n">
        <f aca="false">AG501*EXP((Inputs!$B$6-Inputs!$B$7-0.5*Inputs!$B$8^2)*$B$2+Inputs!$B$8*SQRT($B$2)*MC_Shocks!AF498)</f>
        <v>554.617023476134</v>
      </c>
      <c r="AI501" s="0" t="n">
        <f aca="false">AH501*EXP((Inputs!$B$6-Inputs!$B$7-0.5*Inputs!$B$8^2)*$B$2+Inputs!$B$8*SQRT($B$2)*MC_Shocks!AG498)</f>
        <v>548.724427029537</v>
      </c>
      <c r="AJ501" s="0" t="n">
        <f aca="false">AI501*EXP((Inputs!$B$6-Inputs!$B$7-0.5*Inputs!$B$8^2)*$B$2+Inputs!$B$8*SQRT($B$2)*MC_Shocks!AH498)</f>
        <v>544.166080177944</v>
      </c>
      <c r="AK501" s="0" t="n">
        <f aca="false">AJ501*EXP((Inputs!$B$6-Inputs!$B$7-0.5*Inputs!$B$8^2)*$B$2+Inputs!$B$8*SQRT($B$2)*MC_Shocks!AI498)</f>
        <v>541.606791115559</v>
      </c>
      <c r="AL501" s="0" t="n">
        <f aca="false">AK501*EXP((Inputs!$B$6-Inputs!$B$7-0.5*Inputs!$B$8^2)*$B$2+Inputs!$B$8*SQRT($B$2)*MC_Shocks!AJ498)</f>
        <v>548.035774396554</v>
      </c>
      <c r="AM501" s="0" t="n">
        <f aca="false">AL501*EXP((Inputs!$B$6-Inputs!$B$7-0.5*Inputs!$B$8^2)*$B$2+Inputs!$B$8*SQRT($B$2)*MC_Shocks!AK498)</f>
        <v>549.618671007916</v>
      </c>
      <c r="AN501" s="0" t="n">
        <f aca="false">AM501*EXP((Inputs!$B$6-Inputs!$B$7-0.5*Inputs!$B$8^2)*$B$2+Inputs!$B$8*SQRT($B$2)*MC_Shocks!AL498)</f>
        <v>541.244518387573</v>
      </c>
      <c r="AO501" s="0" t="n">
        <f aca="false">AN501*EXP((Inputs!$B$6-Inputs!$B$7-0.5*Inputs!$B$8^2)*$B$2+Inputs!$B$8*SQRT($B$2)*MC_Shocks!AM498)</f>
        <v>536.499210135831</v>
      </c>
      <c r="AP501" s="0" t="n">
        <f aca="false">AO501*EXP((Inputs!$B$6-Inputs!$B$7-0.5*Inputs!$B$8^2)*$B$2+Inputs!$B$8*SQRT($B$2)*MC_Shocks!AN498)</f>
        <v>543.134165067551</v>
      </c>
      <c r="AQ501" s="0" t="n">
        <f aca="false">AP501*EXP((Inputs!$B$6-Inputs!$B$7-0.5*Inputs!$B$8^2)*$B$2+Inputs!$B$8*SQRT($B$2)*MC_Shocks!AO498)</f>
        <v>543.424996293016</v>
      </c>
      <c r="AR501" s="0" t="n">
        <f aca="false">AQ501*EXP((Inputs!$B$6-Inputs!$B$7-0.5*Inputs!$B$8^2)*$B$2+Inputs!$B$8*SQRT($B$2)*MC_Shocks!AP498)</f>
        <v>541.913057336762</v>
      </c>
      <c r="AS501" s="0" t="n">
        <f aca="false">AR501*EXP((Inputs!$B$6-Inputs!$B$7-0.5*Inputs!$B$8^2)*$B$2+Inputs!$B$8*SQRT($B$2)*MC_Shocks!AQ498)</f>
        <v>545.250912606027</v>
      </c>
      <c r="AT501" s="0" t="n">
        <f aca="false">AS501*EXP((Inputs!$B$6-Inputs!$B$7-0.5*Inputs!$B$8^2)*$B$2+Inputs!$B$8*SQRT($B$2)*MC_Shocks!AR498)</f>
        <v>555.383703170891</v>
      </c>
      <c r="AU501" s="0" t="n">
        <f aca="false">AT501*EXP((Inputs!$B$6-Inputs!$B$7-0.5*Inputs!$B$8^2)*$B$2+Inputs!$B$8*SQRT($B$2)*MC_Shocks!AS498)</f>
        <v>555.000820629265</v>
      </c>
      <c r="AV501" s="0" t="n">
        <f aca="false">AU501*EXP((Inputs!$B$6-Inputs!$B$7-0.5*Inputs!$B$8^2)*$B$2+Inputs!$B$8*SQRT($B$2)*MC_Shocks!AT498)</f>
        <v>558.532705088614</v>
      </c>
      <c r="AW501" s="0" t="n">
        <f aca="false">AV501*EXP((Inputs!$B$6-Inputs!$B$7-0.5*Inputs!$B$8^2)*$B$2+Inputs!$B$8*SQRT($B$2)*MC_Shocks!AU498)</f>
        <v>562.069602022221</v>
      </c>
      <c r="AX501" s="0" t="n">
        <f aca="false">AW501*EXP((Inputs!$B$6-Inputs!$B$7-0.5*Inputs!$B$8^2)*$B$2+Inputs!$B$8*SQRT($B$2)*MC_Shocks!AV498)</f>
        <v>563.706475441886</v>
      </c>
      <c r="AY501" s="0" t="n">
        <f aca="false">AX501*EXP((Inputs!$B$6-Inputs!$B$7-0.5*Inputs!$B$8^2)*$B$2+Inputs!$B$8*SQRT($B$2)*MC_Shocks!AW498)</f>
        <v>564.357804755463</v>
      </c>
      <c r="AZ501" s="0" t="n">
        <f aca="false">AY501*EXP((Inputs!$B$6-Inputs!$B$7-0.5*Inputs!$B$8^2)*$B$2+Inputs!$B$8*SQRT($B$2)*MC_Shocks!AX498)</f>
        <v>564.451711077523</v>
      </c>
      <c r="BA501" s="0" t="n">
        <f aca="false">AZ501*EXP((Inputs!$B$6-Inputs!$B$7-0.5*Inputs!$B$8^2)*$B$2+Inputs!$B$8*SQRT($B$2)*MC_Shocks!AY498)</f>
        <v>568.477549815863</v>
      </c>
      <c r="BB501" s="0" t="n">
        <f aca="false">BA501*EXP((Inputs!$B$6-Inputs!$B$7-0.5*Inputs!$B$8^2)*$B$2+Inputs!$B$8*SQRT($B$2)*MC_Shocks!AZ498)</f>
        <v>569.525218380595</v>
      </c>
      <c r="BC501" s="0" t="n">
        <f aca="false">BB501*EXP((Inputs!$B$6-Inputs!$B$7-0.5*Inputs!$B$8^2)*$B$2+Inputs!$B$8*SQRT($B$2)*MC_Shocks!BA498)</f>
        <v>577.575380142814</v>
      </c>
      <c r="BD501" s="0" t="n">
        <f aca="false">BC501*EXP((Inputs!$B$6-Inputs!$B$7-0.5*Inputs!$B$8^2)*$B$2+Inputs!$B$8*SQRT($B$2)*MC_Shocks!BB498)</f>
        <v>576.206342014747</v>
      </c>
      <c r="BE501" s="0" t="n">
        <f aca="false">BD501*EXP((Inputs!$B$6-Inputs!$B$7-0.5*Inputs!$B$8^2)*$B$2+Inputs!$B$8*SQRT($B$2)*MC_Shocks!BC498)</f>
        <v>589.46708226869</v>
      </c>
      <c r="BF501" s="0" t="n">
        <f aca="false">BE501*EXP((Inputs!$B$6-Inputs!$B$7-0.5*Inputs!$B$8^2)*$B$2+Inputs!$B$8*SQRT($B$2)*MC_Shocks!BD498)</f>
        <v>590.878090547963</v>
      </c>
      <c r="BG501" s="0" t="n">
        <f aca="false">BF501*EXP((Inputs!$B$6-Inputs!$B$7-0.5*Inputs!$B$8^2)*$B$2+Inputs!$B$8*SQRT($B$2)*MC_Shocks!BE498)</f>
        <v>586.64049019568</v>
      </c>
      <c r="BH501" s="0" t="n">
        <f aca="false">BG501*EXP((Inputs!$B$6-Inputs!$B$7-0.5*Inputs!$B$8^2)*$B$2+Inputs!$B$8*SQRT($B$2)*MC_Shocks!BF498)</f>
        <v>591.647024958765</v>
      </c>
      <c r="BI501" s="0" t="n">
        <f aca="false">BH501*EXP((Inputs!$B$6-Inputs!$B$7-0.5*Inputs!$B$8^2)*$B$2+Inputs!$B$8*SQRT($B$2)*MC_Shocks!BG498)</f>
        <v>588.349483071348</v>
      </c>
      <c r="BJ501" s="0" t="n">
        <f aca="false">BI501*EXP((Inputs!$B$6-Inputs!$B$7-0.5*Inputs!$B$8^2)*$B$2+Inputs!$B$8*SQRT($B$2)*MC_Shocks!BH498)</f>
        <v>583.034916424531</v>
      </c>
      <c r="BK501" s="0" t="n">
        <f aca="false">BJ501*EXP((Inputs!$B$6-Inputs!$B$7-0.5*Inputs!$B$8^2)*$B$2+Inputs!$B$8*SQRT($B$2)*MC_Shocks!BI498)</f>
        <v>598.593564520565</v>
      </c>
      <c r="BL501" s="0" t="n">
        <f aca="false">BK501*EXP((Inputs!$B$6-Inputs!$B$7-0.5*Inputs!$B$8^2)*$B$2+Inputs!$B$8*SQRT($B$2)*MC_Shocks!BJ498)</f>
        <v>599.369295513056</v>
      </c>
      <c r="BM501" s="0" t="n">
        <f aca="false">BL501*EXP((Inputs!$B$6-Inputs!$B$7-0.5*Inputs!$B$8^2)*$B$2+Inputs!$B$8*SQRT($B$2)*MC_Shocks!BK498)</f>
        <v>613.257954621015</v>
      </c>
      <c r="BN501" s="0" t="n">
        <f aca="false">AVERAGE(C501:BM501)</f>
        <v>558.548187892624</v>
      </c>
      <c r="BO501" s="0" t="n">
        <f aca="false">MAX(B501:BM501)</f>
        <v>613.257954621015</v>
      </c>
      <c r="BP501" s="0" t="n">
        <f aca="false">MAX(BM501-Inputs!$B$4,0)</f>
        <v>38.257954621015</v>
      </c>
      <c r="BQ501" s="0" t="n">
        <f aca="false">MAX(Inputs!$B$4-BM501,0)</f>
        <v>0</v>
      </c>
      <c r="BR501" s="0" t="n">
        <f aca="false">MAX(BN501-Inputs!$B$4,0)</f>
        <v>0</v>
      </c>
      <c r="BS501" s="0" t="n">
        <f aca="false">IF(BO501&gt;=Inputs!$B$9,0,MAX(BM501-Inputs!$B$4,0))</f>
        <v>0</v>
      </c>
    </row>
    <row r="502" customFormat="false" ht="15" hidden="false" customHeight="false" outlineLevel="0" collapsed="false">
      <c r="A502" s="0" t="n">
        <v>498</v>
      </c>
      <c r="B502" s="0" t="n">
        <f aca="false">Inputs!$B$3</f>
        <v>574.788024902344</v>
      </c>
      <c r="C502" s="0" t="n">
        <f aca="false">B502*EXP((Inputs!$B$6-Inputs!$B$7-0.5*Inputs!$B$8^2)*$B$2+Inputs!$B$8*SQRT($B$2)*MC_Shocks!A499)</f>
        <v>575.381553011606</v>
      </c>
      <c r="D502" s="0" t="n">
        <f aca="false">C502*EXP((Inputs!$B$6-Inputs!$B$7-0.5*Inputs!$B$8^2)*$B$2+Inputs!$B$8*SQRT($B$2)*MC_Shocks!B499)</f>
        <v>575.468566862902</v>
      </c>
      <c r="E502" s="0" t="n">
        <f aca="false">D502*EXP((Inputs!$B$6-Inputs!$B$7-0.5*Inputs!$B$8^2)*$B$2+Inputs!$B$8*SQRT($B$2)*MC_Shocks!C499)</f>
        <v>586.969500449145</v>
      </c>
      <c r="F502" s="0" t="n">
        <f aca="false">E502*EXP((Inputs!$B$6-Inputs!$B$7-0.5*Inputs!$B$8^2)*$B$2+Inputs!$B$8*SQRT($B$2)*MC_Shocks!D499)</f>
        <v>578.129285053657</v>
      </c>
      <c r="G502" s="0" t="n">
        <f aca="false">F502*EXP((Inputs!$B$6-Inputs!$B$7-0.5*Inputs!$B$8^2)*$B$2+Inputs!$B$8*SQRT($B$2)*MC_Shocks!E499)</f>
        <v>576.873436925109</v>
      </c>
      <c r="H502" s="0" t="n">
        <f aca="false">G502*EXP((Inputs!$B$6-Inputs!$B$7-0.5*Inputs!$B$8^2)*$B$2+Inputs!$B$8*SQRT($B$2)*MC_Shocks!F499)</f>
        <v>580.826734642835</v>
      </c>
      <c r="I502" s="0" t="n">
        <f aca="false">H502*EXP((Inputs!$B$6-Inputs!$B$7-0.5*Inputs!$B$8^2)*$B$2+Inputs!$B$8*SQRT($B$2)*MC_Shocks!G499)</f>
        <v>574.16799233161</v>
      </c>
      <c r="J502" s="0" t="n">
        <f aca="false">I502*EXP((Inputs!$B$6-Inputs!$B$7-0.5*Inputs!$B$8^2)*$B$2+Inputs!$B$8*SQRT($B$2)*MC_Shocks!H499)</f>
        <v>582.460213672883</v>
      </c>
      <c r="K502" s="0" t="n">
        <f aca="false">J502*EXP((Inputs!$B$6-Inputs!$B$7-0.5*Inputs!$B$8^2)*$B$2+Inputs!$B$8*SQRT($B$2)*MC_Shocks!I499)</f>
        <v>588.223027212246</v>
      </c>
      <c r="L502" s="0" t="n">
        <f aca="false">K502*EXP((Inputs!$B$6-Inputs!$B$7-0.5*Inputs!$B$8^2)*$B$2+Inputs!$B$8*SQRT($B$2)*MC_Shocks!J499)</f>
        <v>599.1080660588</v>
      </c>
      <c r="M502" s="0" t="n">
        <f aca="false">L502*EXP((Inputs!$B$6-Inputs!$B$7-0.5*Inputs!$B$8^2)*$B$2+Inputs!$B$8*SQRT($B$2)*MC_Shocks!K499)</f>
        <v>590.66480995366</v>
      </c>
      <c r="N502" s="0" t="n">
        <f aca="false">M502*EXP((Inputs!$B$6-Inputs!$B$7-0.5*Inputs!$B$8^2)*$B$2+Inputs!$B$8*SQRT($B$2)*MC_Shocks!L499)</f>
        <v>589.165150677273</v>
      </c>
      <c r="O502" s="0" t="n">
        <f aca="false">N502*EXP((Inputs!$B$6-Inputs!$B$7-0.5*Inputs!$B$8^2)*$B$2+Inputs!$B$8*SQRT($B$2)*MC_Shocks!M499)</f>
        <v>586.146556683511</v>
      </c>
      <c r="P502" s="0" t="n">
        <f aca="false">O502*EXP((Inputs!$B$6-Inputs!$B$7-0.5*Inputs!$B$8^2)*$B$2+Inputs!$B$8*SQRT($B$2)*MC_Shocks!N499)</f>
        <v>584.803768038733</v>
      </c>
      <c r="Q502" s="0" t="n">
        <f aca="false">P502*EXP((Inputs!$B$6-Inputs!$B$7-0.5*Inputs!$B$8^2)*$B$2+Inputs!$B$8*SQRT($B$2)*MC_Shocks!O499)</f>
        <v>582.202894037509</v>
      </c>
      <c r="R502" s="0" t="n">
        <f aca="false">Q502*EXP((Inputs!$B$6-Inputs!$B$7-0.5*Inputs!$B$8^2)*$B$2+Inputs!$B$8*SQRT($B$2)*MC_Shocks!P499)</f>
        <v>581.897282975232</v>
      </c>
      <c r="S502" s="0" t="n">
        <f aca="false">R502*EXP((Inputs!$B$6-Inputs!$B$7-0.5*Inputs!$B$8^2)*$B$2+Inputs!$B$8*SQRT($B$2)*MC_Shocks!Q499)</f>
        <v>580.70278116433</v>
      </c>
      <c r="T502" s="0" t="n">
        <f aca="false">S502*EXP((Inputs!$B$6-Inputs!$B$7-0.5*Inputs!$B$8^2)*$B$2+Inputs!$B$8*SQRT($B$2)*MC_Shocks!R499)</f>
        <v>580.262028937848</v>
      </c>
      <c r="U502" s="0" t="n">
        <f aca="false">T502*EXP((Inputs!$B$6-Inputs!$B$7-0.5*Inputs!$B$8^2)*$B$2+Inputs!$B$8*SQRT($B$2)*MC_Shocks!S499)</f>
        <v>583.125272152222</v>
      </c>
      <c r="V502" s="0" t="n">
        <f aca="false">U502*EXP((Inputs!$B$6-Inputs!$B$7-0.5*Inputs!$B$8^2)*$B$2+Inputs!$B$8*SQRT($B$2)*MC_Shocks!T499)</f>
        <v>583.396021832449</v>
      </c>
      <c r="W502" s="0" t="n">
        <f aca="false">V502*EXP((Inputs!$B$6-Inputs!$B$7-0.5*Inputs!$B$8^2)*$B$2+Inputs!$B$8*SQRT($B$2)*MC_Shocks!U499)</f>
        <v>582.186097115823</v>
      </c>
      <c r="X502" s="0" t="n">
        <f aca="false">W502*EXP((Inputs!$B$6-Inputs!$B$7-0.5*Inputs!$B$8^2)*$B$2+Inputs!$B$8*SQRT($B$2)*MC_Shocks!V499)</f>
        <v>581.730625020767</v>
      </c>
      <c r="Y502" s="0" t="n">
        <f aca="false">X502*EXP((Inputs!$B$6-Inputs!$B$7-0.5*Inputs!$B$8^2)*$B$2+Inputs!$B$8*SQRT($B$2)*MC_Shocks!W499)</f>
        <v>588.645969904337</v>
      </c>
      <c r="Z502" s="0" t="n">
        <f aca="false">Y502*EXP((Inputs!$B$6-Inputs!$B$7-0.5*Inputs!$B$8^2)*$B$2+Inputs!$B$8*SQRT($B$2)*MC_Shocks!X499)</f>
        <v>595.016411574083</v>
      </c>
      <c r="AA502" s="0" t="n">
        <f aca="false">Z502*EXP((Inputs!$B$6-Inputs!$B$7-0.5*Inputs!$B$8^2)*$B$2+Inputs!$B$8*SQRT($B$2)*MC_Shocks!Y499)</f>
        <v>589.982677627073</v>
      </c>
      <c r="AB502" s="0" t="n">
        <f aca="false">AA502*EXP((Inputs!$B$6-Inputs!$B$7-0.5*Inputs!$B$8^2)*$B$2+Inputs!$B$8*SQRT($B$2)*MC_Shocks!Z499)</f>
        <v>591.477045867958</v>
      </c>
      <c r="AC502" s="0" t="n">
        <f aca="false">AB502*EXP((Inputs!$B$6-Inputs!$B$7-0.5*Inputs!$B$8^2)*$B$2+Inputs!$B$8*SQRT($B$2)*MC_Shocks!AA499)</f>
        <v>588.795309023407</v>
      </c>
      <c r="AD502" s="0" t="n">
        <f aca="false">AC502*EXP((Inputs!$B$6-Inputs!$B$7-0.5*Inputs!$B$8^2)*$B$2+Inputs!$B$8*SQRT($B$2)*MC_Shocks!AB499)</f>
        <v>593.97466843282</v>
      </c>
      <c r="AE502" s="0" t="n">
        <f aca="false">AD502*EXP((Inputs!$B$6-Inputs!$B$7-0.5*Inputs!$B$8^2)*$B$2+Inputs!$B$8*SQRT($B$2)*MC_Shocks!AC499)</f>
        <v>601.01350742046</v>
      </c>
      <c r="AF502" s="0" t="n">
        <f aca="false">AE502*EXP((Inputs!$B$6-Inputs!$B$7-0.5*Inputs!$B$8^2)*$B$2+Inputs!$B$8*SQRT($B$2)*MC_Shocks!AD499)</f>
        <v>605.106185539527</v>
      </c>
      <c r="AG502" s="0" t="n">
        <f aca="false">AF502*EXP((Inputs!$B$6-Inputs!$B$7-0.5*Inputs!$B$8^2)*$B$2+Inputs!$B$8*SQRT($B$2)*MC_Shocks!AE499)</f>
        <v>606.232686598983</v>
      </c>
      <c r="AH502" s="0" t="n">
        <f aca="false">AG502*EXP((Inputs!$B$6-Inputs!$B$7-0.5*Inputs!$B$8^2)*$B$2+Inputs!$B$8*SQRT($B$2)*MC_Shocks!AF499)</f>
        <v>609.497436748436</v>
      </c>
      <c r="AI502" s="0" t="n">
        <f aca="false">AH502*EXP((Inputs!$B$6-Inputs!$B$7-0.5*Inputs!$B$8^2)*$B$2+Inputs!$B$8*SQRT($B$2)*MC_Shocks!AG499)</f>
        <v>603.330021879158</v>
      </c>
      <c r="AJ502" s="0" t="n">
        <f aca="false">AI502*EXP((Inputs!$B$6-Inputs!$B$7-0.5*Inputs!$B$8^2)*$B$2+Inputs!$B$8*SQRT($B$2)*MC_Shocks!AH499)</f>
        <v>602.52823259643</v>
      </c>
      <c r="AK502" s="0" t="n">
        <f aca="false">AJ502*EXP((Inputs!$B$6-Inputs!$B$7-0.5*Inputs!$B$8^2)*$B$2+Inputs!$B$8*SQRT($B$2)*MC_Shocks!AI499)</f>
        <v>593.811122463303</v>
      </c>
      <c r="AL502" s="0" t="n">
        <f aca="false">AK502*EXP((Inputs!$B$6-Inputs!$B$7-0.5*Inputs!$B$8^2)*$B$2+Inputs!$B$8*SQRT($B$2)*MC_Shocks!AJ499)</f>
        <v>591.964973504364</v>
      </c>
      <c r="AM502" s="0" t="n">
        <f aca="false">AL502*EXP((Inputs!$B$6-Inputs!$B$7-0.5*Inputs!$B$8^2)*$B$2+Inputs!$B$8*SQRT($B$2)*MC_Shocks!AK499)</f>
        <v>603.460427048946</v>
      </c>
      <c r="AN502" s="0" t="n">
        <f aca="false">AM502*EXP((Inputs!$B$6-Inputs!$B$7-0.5*Inputs!$B$8^2)*$B$2+Inputs!$B$8*SQRT($B$2)*MC_Shocks!AL499)</f>
        <v>598.48248325922</v>
      </c>
      <c r="AO502" s="0" t="n">
        <f aca="false">AN502*EXP((Inputs!$B$6-Inputs!$B$7-0.5*Inputs!$B$8^2)*$B$2+Inputs!$B$8*SQRT($B$2)*MC_Shocks!AM499)</f>
        <v>605.74966015707</v>
      </c>
      <c r="AP502" s="0" t="n">
        <f aca="false">AO502*EXP((Inputs!$B$6-Inputs!$B$7-0.5*Inputs!$B$8^2)*$B$2+Inputs!$B$8*SQRT($B$2)*MC_Shocks!AN499)</f>
        <v>604.699905980031</v>
      </c>
      <c r="AQ502" s="0" t="n">
        <f aca="false">AP502*EXP((Inputs!$B$6-Inputs!$B$7-0.5*Inputs!$B$8^2)*$B$2+Inputs!$B$8*SQRT($B$2)*MC_Shocks!AO499)</f>
        <v>608.484949235255</v>
      </c>
      <c r="AR502" s="0" t="n">
        <f aca="false">AQ502*EXP((Inputs!$B$6-Inputs!$B$7-0.5*Inputs!$B$8^2)*$B$2+Inputs!$B$8*SQRT($B$2)*MC_Shocks!AP499)</f>
        <v>598.285738017177</v>
      </c>
      <c r="AS502" s="0" t="n">
        <f aca="false">AR502*EXP((Inputs!$B$6-Inputs!$B$7-0.5*Inputs!$B$8^2)*$B$2+Inputs!$B$8*SQRT($B$2)*MC_Shocks!AQ499)</f>
        <v>591.547814481386</v>
      </c>
      <c r="AT502" s="0" t="n">
        <f aca="false">AS502*EXP((Inputs!$B$6-Inputs!$B$7-0.5*Inputs!$B$8^2)*$B$2+Inputs!$B$8*SQRT($B$2)*MC_Shocks!AR499)</f>
        <v>595.095369783321</v>
      </c>
      <c r="AU502" s="0" t="n">
        <f aca="false">AT502*EXP((Inputs!$B$6-Inputs!$B$7-0.5*Inputs!$B$8^2)*$B$2+Inputs!$B$8*SQRT($B$2)*MC_Shocks!AS499)</f>
        <v>595.753105772139</v>
      </c>
      <c r="AV502" s="0" t="n">
        <f aca="false">AU502*EXP((Inputs!$B$6-Inputs!$B$7-0.5*Inputs!$B$8^2)*$B$2+Inputs!$B$8*SQRT($B$2)*MC_Shocks!AT499)</f>
        <v>594.654324773824</v>
      </c>
      <c r="AW502" s="0" t="n">
        <f aca="false">AV502*EXP((Inputs!$B$6-Inputs!$B$7-0.5*Inputs!$B$8^2)*$B$2+Inputs!$B$8*SQRT($B$2)*MC_Shocks!AU499)</f>
        <v>590.650910861861</v>
      </c>
      <c r="AX502" s="0" t="n">
        <f aca="false">AW502*EXP((Inputs!$B$6-Inputs!$B$7-0.5*Inputs!$B$8^2)*$B$2+Inputs!$B$8*SQRT($B$2)*MC_Shocks!AV499)</f>
        <v>590.570036640194</v>
      </c>
      <c r="AY502" s="0" t="n">
        <f aca="false">AX502*EXP((Inputs!$B$6-Inputs!$B$7-0.5*Inputs!$B$8^2)*$B$2+Inputs!$B$8*SQRT($B$2)*MC_Shocks!AW499)</f>
        <v>595.447374672172</v>
      </c>
      <c r="AZ502" s="0" t="n">
        <f aca="false">AY502*EXP((Inputs!$B$6-Inputs!$B$7-0.5*Inputs!$B$8^2)*$B$2+Inputs!$B$8*SQRT($B$2)*MC_Shocks!AX499)</f>
        <v>598.90303424764</v>
      </c>
      <c r="BA502" s="0" t="n">
        <f aca="false">AZ502*EXP((Inputs!$B$6-Inputs!$B$7-0.5*Inputs!$B$8^2)*$B$2+Inputs!$B$8*SQRT($B$2)*MC_Shocks!AY499)</f>
        <v>598.980825802644</v>
      </c>
      <c r="BB502" s="0" t="n">
        <f aca="false">BA502*EXP((Inputs!$B$6-Inputs!$B$7-0.5*Inputs!$B$8^2)*$B$2+Inputs!$B$8*SQRT($B$2)*MC_Shocks!AZ499)</f>
        <v>593.199647439819</v>
      </c>
      <c r="BC502" s="0" t="n">
        <f aca="false">BB502*EXP((Inputs!$B$6-Inputs!$B$7-0.5*Inputs!$B$8^2)*$B$2+Inputs!$B$8*SQRT($B$2)*MC_Shocks!BA499)</f>
        <v>591.245496337805</v>
      </c>
      <c r="BD502" s="0" t="n">
        <f aca="false">BC502*EXP((Inputs!$B$6-Inputs!$B$7-0.5*Inputs!$B$8^2)*$B$2+Inputs!$B$8*SQRT($B$2)*MC_Shocks!BB499)</f>
        <v>594.940333532691</v>
      </c>
      <c r="BE502" s="0" t="n">
        <f aca="false">BD502*EXP((Inputs!$B$6-Inputs!$B$7-0.5*Inputs!$B$8^2)*$B$2+Inputs!$B$8*SQRT($B$2)*MC_Shocks!BC499)</f>
        <v>591.943938848835</v>
      </c>
      <c r="BF502" s="0" t="n">
        <f aca="false">BE502*EXP((Inputs!$B$6-Inputs!$B$7-0.5*Inputs!$B$8^2)*$B$2+Inputs!$B$8*SQRT($B$2)*MC_Shocks!BD499)</f>
        <v>593.819971921599</v>
      </c>
      <c r="BG502" s="0" t="n">
        <f aca="false">BF502*EXP((Inputs!$B$6-Inputs!$B$7-0.5*Inputs!$B$8^2)*$B$2+Inputs!$B$8*SQRT($B$2)*MC_Shocks!BE499)</f>
        <v>589.695883082398</v>
      </c>
      <c r="BH502" s="0" t="n">
        <f aca="false">BG502*EXP((Inputs!$B$6-Inputs!$B$7-0.5*Inputs!$B$8^2)*$B$2+Inputs!$B$8*SQRT($B$2)*MC_Shocks!BF499)</f>
        <v>578.046667061798</v>
      </c>
      <c r="BI502" s="0" t="n">
        <f aca="false">BH502*EXP((Inputs!$B$6-Inputs!$B$7-0.5*Inputs!$B$8^2)*$B$2+Inputs!$B$8*SQRT($B$2)*MC_Shocks!BG499)</f>
        <v>579.749137016247</v>
      </c>
      <c r="BJ502" s="0" t="n">
        <f aca="false">BI502*EXP((Inputs!$B$6-Inputs!$B$7-0.5*Inputs!$B$8^2)*$B$2+Inputs!$B$8*SQRT($B$2)*MC_Shocks!BH499)</f>
        <v>576.128492371314</v>
      </c>
      <c r="BK502" s="0" t="n">
        <f aca="false">BJ502*EXP((Inputs!$B$6-Inputs!$B$7-0.5*Inputs!$B$8^2)*$B$2+Inputs!$B$8*SQRT($B$2)*MC_Shocks!BI499)</f>
        <v>579.600003674261</v>
      </c>
      <c r="BL502" s="0" t="n">
        <f aca="false">BK502*EXP((Inputs!$B$6-Inputs!$B$7-0.5*Inputs!$B$8^2)*$B$2+Inputs!$B$8*SQRT($B$2)*MC_Shocks!BJ499)</f>
        <v>580.171139770645</v>
      </c>
      <c r="BM502" s="0" t="n">
        <f aca="false">BL502*EXP((Inputs!$B$6-Inputs!$B$7-0.5*Inputs!$B$8^2)*$B$2+Inputs!$B$8*SQRT($B$2)*MC_Shocks!BK499)</f>
        <v>580.089812003114</v>
      </c>
      <c r="BN502" s="0" t="n">
        <f aca="false">AVERAGE(C502:BM502)</f>
        <v>590.232768218792</v>
      </c>
      <c r="BO502" s="0" t="n">
        <f aca="false">MAX(B502:BM502)</f>
        <v>609.497436748436</v>
      </c>
      <c r="BP502" s="0" t="n">
        <f aca="false">MAX(BM502-Inputs!$B$4,0)</f>
        <v>5.08981200311348</v>
      </c>
      <c r="BQ502" s="0" t="n">
        <f aca="false">MAX(Inputs!$B$4-BM502,0)</f>
        <v>0</v>
      </c>
      <c r="BR502" s="0" t="n">
        <f aca="false">MAX(BN502-Inputs!$B$4,0)</f>
        <v>15.232768218792</v>
      </c>
      <c r="BS502" s="0" t="n">
        <f aca="false">IF(BO502&gt;=Inputs!$B$9,0,MAX(BM502-Inputs!$B$4,0))</f>
        <v>0</v>
      </c>
    </row>
    <row r="503" customFormat="false" ht="15" hidden="false" customHeight="false" outlineLevel="0" collapsed="false">
      <c r="A503" s="0" t="n">
        <v>499</v>
      </c>
      <c r="B503" s="0" t="n">
        <f aca="false">Inputs!$B$3</f>
        <v>574.788024902344</v>
      </c>
      <c r="C503" s="0" t="n">
        <f aca="false">B503*EXP((Inputs!$B$6-Inputs!$B$7-0.5*Inputs!$B$8^2)*$B$2+Inputs!$B$8*SQRT($B$2)*MC_Shocks!A500)</f>
        <v>575.726161229378</v>
      </c>
      <c r="D503" s="0" t="n">
        <f aca="false">C503*EXP((Inputs!$B$6-Inputs!$B$7-0.5*Inputs!$B$8^2)*$B$2+Inputs!$B$8*SQRT($B$2)*MC_Shocks!B500)</f>
        <v>564.639497142209</v>
      </c>
      <c r="E503" s="0" t="n">
        <f aca="false">D503*EXP((Inputs!$B$6-Inputs!$B$7-0.5*Inputs!$B$8^2)*$B$2+Inputs!$B$8*SQRT($B$2)*MC_Shocks!C500)</f>
        <v>566.067872991382</v>
      </c>
      <c r="F503" s="0" t="n">
        <f aca="false">E503*EXP((Inputs!$B$6-Inputs!$B$7-0.5*Inputs!$B$8^2)*$B$2+Inputs!$B$8*SQRT($B$2)*MC_Shocks!D500)</f>
        <v>563.491835979177</v>
      </c>
      <c r="G503" s="0" t="n">
        <f aca="false">F503*EXP((Inputs!$B$6-Inputs!$B$7-0.5*Inputs!$B$8^2)*$B$2+Inputs!$B$8*SQRT($B$2)*MC_Shocks!E500)</f>
        <v>572.23999602673</v>
      </c>
      <c r="H503" s="0" t="n">
        <f aca="false">G503*EXP((Inputs!$B$6-Inputs!$B$7-0.5*Inputs!$B$8^2)*$B$2+Inputs!$B$8*SQRT($B$2)*MC_Shocks!F500)</f>
        <v>570.336075198814</v>
      </c>
      <c r="I503" s="0" t="n">
        <f aca="false">H503*EXP((Inputs!$B$6-Inputs!$B$7-0.5*Inputs!$B$8^2)*$B$2+Inputs!$B$8*SQRT($B$2)*MC_Shocks!G500)</f>
        <v>565.245554173554</v>
      </c>
      <c r="J503" s="0" t="n">
        <f aca="false">I503*EXP((Inputs!$B$6-Inputs!$B$7-0.5*Inputs!$B$8^2)*$B$2+Inputs!$B$8*SQRT($B$2)*MC_Shocks!H500)</f>
        <v>567.669840353179</v>
      </c>
      <c r="K503" s="0" t="n">
        <f aca="false">J503*EXP((Inputs!$B$6-Inputs!$B$7-0.5*Inputs!$B$8^2)*$B$2+Inputs!$B$8*SQRT($B$2)*MC_Shocks!I500)</f>
        <v>579.142061860904</v>
      </c>
      <c r="L503" s="0" t="n">
        <f aca="false">K503*EXP((Inputs!$B$6-Inputs!$B$7-0.5*Inputs!$B$8^2)*$B$2+Inputs!$B$8*SQRT($B$2)*MC_Shocks!J500)</f>
        <v>579.374315828173</v>
      </c>
      <c r="M503" s="0" t="n">
        <f aca="false">L503*EXP((Inputs!$B$6-Inputs!$B$7-0.5*Inputs!$B$8^2)*$B$2+Inputs!$B$8*SQRT($B$2)*MC_Shocks!K500)</f>
        <v>579.34998777483</v>
      </c>
      <c r="N503" s="0" t="n">
        <f aca="false">M503*EXP((Inputs!$B$6-Inputs!$B$7-0.5*Inputs!$B$8^2)*$B$2+Inputs!$B$8*SQRT($B$2)*MC_Shocks!L500)</f>
        <v>576.086044834479</v>
      </c>
      <c r="O503" s="0" t="n">
        <f aca="false">N503*EXP((Inputs!$B$6-Inputs!$B$7-0.5*Inputs!$B$8^2)*$B$2+Inputs!$B$8*SQRT($B$2)*MC_Shocks!M500)</f>
        <v>567.022477235005</v>
      </c>
      <c r="P503" s="0" t="n">
        <f aca="false">O503*EXP((Inputs!$B$6-Inputs!$B$7-0.5*Inputs!$B$8^2)*$B$2+Inputs!$B$8*SQRT($B$2)*MC_Shocks!N500)</f>
        <v>568.788251750434</v>
      </c>
      <c r="Q503" s="0" t="n">
        <f aca="false">P503*EXP((Inputs!$B$6-Inputs!$B$7-0.5*Inputs!$B$8^2)*$B$2+Inputs!$B$8*SQRT($B$2)*MC_Shocks!O500)</f>
        <v>572.71914706588</v>
      </c>
      <c r="R503" s="0" t="n">
        <f aca="false">Q503*EXP((Inputs!$B$6-Inputs!$B$7-0.5*Inputs!$B$8^2)*$B$2+Inputs!$B$8*SQRT($B$2)*MC_Shocks!P500)</f>
        <v>578.10001666754</v>
      </c>
      <c r="S503" s="0" t="n">
        <f aca="false">R503*EXP((Inputs!$B$6-Inputs!$B$7-0.5*Inputs!$B$8^2)*$B$2+Inputs!$B$8*SQRT($B$2)*MC_Shocks!Q500)</f>
        <v>577.246780374682</v>
      </c>
      <c r="T503" s="0" t="n">
        <f aca="false">S503*EXP((Inputs!$B$6-Inputs!$B$7-0.5*Inputs!$B$8^2)*$B$2+Inputs!$B$8*SQRT($B$2)*MC_Shocks!R500)</f>
        <v>575.110099454627</v>
      </c>
      <c r="U503" s="0" t="n">
        <f aca="false">T503*EXP((Inputs!$B$6-Inputs!$B$7-0.5*Inputs!$B$8^2)*$B$2+Inputs!$B$8*SQRT($B$2)*MC_Shocks!S500)</f>
        <v>577.659439755964</v>
      </c>
      <c r="V503" s="0" t="n">
        <f aca="false">U503*EXP((Inputs!$B$6-Inputs!$B$7-0.5*Inputs!$B$8^2)*$B$2+Inputs!$B$8*SQRT($B$2)*MC_Shocks!T500)</f>
        <v>574.156242252384</v>
      </c>
      <c r="W503" s="0" t="n">
        <f aca="false">V503*EXP((Inputs!$B$6-Inputs!$B$7-0.5*Inputs!$B$8^2)*$B$2+Inputs!$B$8*SQRT($B$2)*MC_Shocks!U500)</f>
        <v>572.094399766169</v>
      </c>
      <c r="X503" s="0" t="n">
        <f aca="false">W503*EXP((Inputs!$B$6-Inputs!$B$7-0.5*Inputs!$B$8^2)*$B$2+Inputs!$B$8*SQRT($B$2)*MC_Shocks!V500)</f>
        <v>571.952178994315</v>
      </c>
      <c r="Y503" s="0" t="n">
        <f aca="false">X503*EXP((Inputs!$B$6-Inputs!$B$7-0.5*Inputs!$B$8^2)*$B$2+Inputs!$B$8*SQRT($B$2)*MC_Shocks!W500)</f>
        <v>576.115714190934</v>
      </c>
      <c r="Z503" s="0" t="n">
        <f aca="false">Y503*EXP((Inputs!$B$6-Inputs!$B$7-0.5*Inputs!$B$8^2)*$B$2+Inputs!$B$8*SQRT($B$2)*MC_Shocks!X500)</f>
        <v>578.376749305814</v>
      </c>
      <c r="AA503" s="0" t="n">
        <f aca="false">Z503*EXP((Inputs!$B$6-Inputs!$B$7-0.5*Inputs!$B$8^2)*$B$2+Inputs!$B$8*SQRT($B$2)*MC_Shocks!Y500)</f>
        <v>589.688807848037</v>
      </c>
      <c r="AB503" s="0" t="n">
        <f aca="false">AA503*EXP((Inputs!$B$6-Inputs!$B$7-0.5*Inputs!$B$8^2)*$B$2+Inputs!$B$8*SQRT($B$2)*MC_Shocks!Z500)</f>
        <v>588.642354685953</v>
      </c>
      <c r="AC503" s="0" t="n">
        <f aca="false">AB503*EXP((Inputs!$B$6-Inputs!$B$7-0.5*Inputs!$B$8^2)*$B$2+Inputs!$B$8*SQRT($B$2)*MC_Shocks!AA500)</f>
        <v>588.574878536631</v>
      </c>
      <c r="AD503" s="0" t="n">
        <f aca="false">AC503*EXP((Inputs!$B$6-Inputs!$B$7-0.5*Inputs!$B$8^2)*$B$2+Inputs!$B$8*SQRT($B$2)*MC_Shocks!AB500)</f>
        <v>587.750939622595</v>
      </c>
      <c r="AE503" s="0" t="n">
        <f aca="false">AD503*EXP((Inputs!$B$6-Inputs!$B$7-0.5*Inputs!$B$8^2)*$B$2+Inputs!$B$8*SQRT($B$2)*MC_Shocks!AC500)</f>
        <v>585.459419055813</v>
      </c>
      <c r="AF503" s="0" t="n">
        <f aca="false">AE503*EXP((Inputs!$B$6-Inputs!$B$7-0.5*Inputs!$B$8^2)*$B$2+Inputs!$B$8*SQRT($B$2)*MC_Shocks!AD500)</f>
        <v>583.725297784093</v>
      </c>
      <c r="AG503" s="0" t="n">
        <f aca="false">AF503*EXP((Inputs!$B$6-Inputs!$B$7-0.5*Inputs!$B$8^2)*$B$2+Inputs!$B$8*SQRT($B$2)*MC_Shocks!AE500)</f>
        <v>584.291782040953</v>
      </c>
      <c r="AH503" s="0" t="n">
        <f aca="false">AG503*EXP((Inputs!$B$6-Inputs!$B$7-0.5*Inputs!$B$8^2)*$B$2+Inputs!$B$8*SQRT($B$2)*MC_Shocks!AF500)</f>
        <v>584.12133745812</v>
      </c>
      <c r="AI503" s="0" t="n">
        <f aca="false">AH503*EXP((Inputs!$B$6-Inputs!$B$7-0.5*Inputs!$B$8^2)*$B$2+Inputs!$B$8*SQRT($B$2)*MC_Shocks!AG500)</f>
        <v>590.720776234483</v>
      </c>
      <c r="AJ503" s="0" t="n">
        <f aca="false">AI503*EXP((Inputs!$B$6-Inputs!$B$7-0.5*Inputs!$B$8^2)*$B$2+Inputs!$B$8*SQRT($B$2)*MC_Shocks!AH500)</f>
        <v>593.518513152521</v>
      </c>
      <c r="AK503" s="0" t="n">
        <f aca="false">AJ503*EXP((Inputs!$B$6-Inputs!$B$7-0.5*Inputs!$B$8^2)*$B$2+Inputs!$B$8*SQRT($B$2)*MC_Shocks!AI500)</f>
        <v>593.336890342806</v>
      </c>
      <c r="AL503" s="0" t="n">
        <f aca="false">AK503*EXP((Inputs!$B$6-Inputs!$B$7-0.5*Inputs!$B$8^2)*$B$2+Inputs!$B$8*SQRT($B$2)*MC_Shocks!AJ500)</f>
        <v>596.86692060315</v>
      </c>
      <c r="AM503" s="0" t="n">
        <f aca="false">AL503*EXP((Inputs!$B$6-Inputs!$B$7-0.5*Inputs!$B$8^2)*$B$2+Inputs!$B$8*SQRT($B$2)*MC_Shocks!AK500)</f>
        <v>592.863958278919</v>
      </c>
      <c r="AN503" s="0" t="n">
        <f aca="false">AM503*EXP((Inputs!$B$6-Inputs!$B$7-0.5*Inputs!$B$8^2)*$B$2+Inputs!$B$8*SQRT($B$2)*MC_Shocks!AL500)</f>
        <v>596.025940418548</v>
      </c>
      <c r="AO503" s="0" t="n">
        <f aca="false">AN503*EXP((Inputs!$B$6-Inputs!$B$7-0.5*Inputs!$B$8^2)*$B$2+Inputs!$B$8*SQRT($B$2)*MC_Shocks!AM500)</f>
        <v>595.060199250573</v>
      </c>
      <c r="AP503" s="0" t="n">
        <f aca="false">AO503*EXP((Inputs!$B$6-Inputs!$B$7-0.5*Inputs!$B$8^2)*$B$2+Inputs!$B$8*SQRT($B$2)*MC_Shocks!AN500)</f>
        <v>594.566276423707</v>
      </c>
      <c r="AQ503" s="0" t="n">
        <f aca="false">AP503*EXP((Inputs!$B$6-Inputs!$B$7-0.5*Inputs!$B$8^2)*$B$2+Inputs!$B$8*SQRT($B$2)*MC_Shocks!AO500)</f>
        <v>591.112484992449</v>
      </c>
      <c r="AR503" s="0" t="n">
        <f aca="false">AQ503*EXP((Inputs!$B$6-Inputs!$B$7-0.5*Inputs!$B$8^2)*$B$2+Inputs!$B$8*SQRT($B$2)*MC_Shocks!AP500)</f>
        <v>586.958850326448</v>
      </c>
      <c r="AS503" s="0" t="n">
        <f aca="false">AR503*EXP((Inputs!$B$6-Inputs!$B$7-0.5*Inputs!$B$8^2)*$B$2+Inputs!$B$8*SQRT($B$2)*MC_Shocks!AQ500)</f>
        <v>583.791156306013</v>
      </c>
      <c r="AT503" s="0" t="n">
        <f aca="false">AS503*EXP((Inputs!$B$6-Inputs!$B$7-0.5*Inputs!$B$8^2)*$B$2+Inputs!$B$8*SQRT($B$2)*MC_Shocks!AR500)</f>
        <v>593.6824037446</v>
      </c>
      <c r="AU503" s="0" t="n">
        <f aca="false">AT503*EXP((Inputs!$B$6-Inputs!$B$7-0.5*Inputs!$B$8^2)*$B$2+Inputs!$B$8*SQRT($B$2)*MC_Shocks!AS500)</f>
        <v>588.140402757545</v>
      </c>
      <c r="AV503" s="0" t="n">
        <f aca="false">AU503*EXP((Inputs!$B$6-Inputs!$B$7-0.5*Inputs!$B$8^2)*$B$2+Inputs!$B$8*SQRT($B$2)*MC_Shocks!AT500)</f>
        <v>581.112256505278</v>
      </c>
      <c r="AW503" s="0" t="n">
        <f aca="false">AV503*EXP((Inputs!$B$6-Inputs!$B$7-0.5*Inputs!$B$8^2)*$B$2+Inputs!$B$8*SQRT($B$2)*MC_Shocks!AU500)</f>
        <v>583.394104294475</v>
      </c>
      <c r="AX503" s="0" t="n">
        <f aca="false">AW503*EXP((Inputs!$B$6-Inputs!$B$7-0.5*Inputs!$B$8^2)*$B$2+Inputs!$B$8*SQRT($B$2)*MC_Shocks!AV500)</f>
        <v>582.354849281487</v>
      </c>
      <c r="AY503" s="0" t="n">
        <f aca="false">AX503*EXP((Inputs!$B$6-Inputs!$B$7-0.5*Inputs!$B$8^2)*$B$2+Inputs!$B$8*SQRT($B$2)*MC_Shocks!AW500)</f>
        <v>586.540212514371</v>
      </c>
      <c r="AZ503" s="0" t="n">
        <f aca="false">AY503*EXP((Inputs!$B$6-Inputs!$B$7-0.5*Inputs!$B$8^2)*$B$2+Inputs!$B$8*SQRT($B$2)*MC_Shocks!AX500)</f>
        <v>595.732635145698</v>
      </c>
      <c r="BA503" s="0" t="n">
        <f aca="false">AZ503*EXP((Inputs!$B$6-Inputs!$B$7-0.5*Inputs!$B$8^2)*$B$2+Inputs!$B$8*SQRT($B$2)*MC_Shocks!AY500)</f>
        <v>599.290523521008</v>
      </c>
      <c r="BB503" s="0" t="n">
        <f aca="false">BA503*EXP((Inputs!$B$6-Inputs!$B$7-0.5*Inputs!$B$8^2)*$B$2+Inputs!$B$8*SQRT($B$2)*MC_Shocks!AZ500)</f>
        <v>601.920709234933</v>
      </c>
      <c r="BC503" s="0" t="n">
        <f aca="false">BB503*EXP((Inputs!$B$6-Inputs!$B$7-0.5*Inputs!$B$8^2)*$B$2+Inputs!$B$8*SQRT($B$2)*MC_Shocks!BA500)</f>
        <v>603.674453960208</v>
      </c>
      <c r="BD503" s="0" t="n">
        <f aca="false">BC503*EXP((Inputs!$B$6-Inputs!$B$7-0.5*Inputs!$B$8^2)*$B$2+Inputs!$B$8*SQRT($B$2)*MC_Shocks!BB500)</f>
        <v>608.341513980591</v>
      </c>
      <c r="BE503" s="0" t="n">
        <f aca="false">BD503*EXP((Inputs!$B$6-Inputs!$B$7-0.5*Inputs!$B$8^2)*$B$2+Inputs!$B$8*SQRT($B$2)*MC_Shocks!BC500)</f>
        <v>611.949024562102</v>
      </c>
      <c r="BF503" s="0" t="n">
        <f aca="false">BE503*EXP((Inputs!$B$6-Inputs!$B$7-0.5*Inputs!$B$8^2)*$B$2+Inputs!$B$8*SQRT($B$2)*MC_Shocks!BD500)</f>
        <v>612.060189345347</v>
      </c>
      <c r="BG503" s="0" t="n">
        <f aca="false">BF503*EXP((Inputs!$B$6-Inputs!$B$7-0.5*Inputs!$B$8^2)*$B$2+Inputs!$B$8*SQRT($B$2)*MC_Shocks!BE500)</f>
        <v>615.869527195962</v>
      </c>
      <c r="BH503" s="0" t="n">
        <f aca="false">BG503*EXP((Inputs!$B$6-Inputs!$B$7-0.5*Inputs!$B$8^2)*$B$2+Inputs!$B$8*SQRT($B$2)*MC_Shocks!BF500)</f>
        <v>613.277610273601</v>
      </c>
      <c r="BI503" s="0" t="n">
        <f aca="false">BH503*EXP((Inputs!$B$6-Inputs!$B$7-0.5*Inputs!$B$8^2)*$B$2+Inputs!$B$8*SQRT($B$2)*MC_Shocks!BG500)</f>
        <v>610.027748427875</v>
      </c>
      <c r="BJ503" s="0" t="n">
        <f aca="false">BI503*EXP((Inputs!$B$6-Inputs!$B$7-0.5*Inputs!$B$8^2)*$B$2+Inputs!$B$8*SQRT($B$2)*MC_Shocks!BH500)</f>
        <v>598.672826841009</v>
      </c>
      <c r="BK503" s="0" t="n">
        <f aca="false">BJ503*EXP((Inputs!$B$6-Inputs!$B$7-0.5*Inputs!$B$8^2)*$B$2+Inputs!$B$8*SQRT($B$2)*MC_Shocks!BI500)</f>
        <v>593.406465036284</v>
      </c>
      <c r="BL503" s="0" t="n">
        <f aca="false">BK503*EXP((Inputs!$B$6-Inputs!$B$7-0.5*Inputs!$B$8^2)*$B$2+Inputs!$B$8*SQRT($B$2)*MC_Shocks!BJ500)</f>
        <v>592.319036862643</v>
      </c>
      <c r="BM503" s="0" t="n">
        <f aca="false">BL503*EXP((Inputs!$B$6-Inputs!$B$7-0.5*Inputs!$B$8^2)*$B$2+Inputs!$B$8*SQRT($B$2)*MC_Shocks!BK500)</f>
        <v>595.296894543145</v>
      </c>
      <c r="BN503" s="0" t="n">
        <f aca="false">AVERAGE(C503:BM503)</f>
        <v>586.07699859677</v>
      </c>
      <c r="BO503" s="0" t="n">
        <f aca="false">MAX(B503:BM503)</f>
        <v>615.869527195962</v>
      </c>
      <c r="BP503" s="0" t="n">
        <f aca="false">MAX(BM503-Inputs!$B$4,0)</f>
        <v>20.2968945431453</v>
      </c>
      <c r="BQ503" s="0" t="n">
        <f aca="false">MAX(Inputs!$B$4-BM503,0)</f>
        <v>0</v>
      </c>
      <c r="BR503" s="0" t="n">
        <f aca="false">MAX(BN503-Inputs!$B$4,0)</f>
        <v>11.0769985967703</v>
      </c>
      <c r="BS503" s="0" t="n">
        <f aca="false">IF(BO503&gt;=Inputs!$B$9,0,MAX(BM503-Inputs!$B$4,0))</f>
        <v>0</v>
      </c>
    </row>
    <row r="504" customFormat="false" ht="15" hidden="false" customHeight="false" outlineLevel="0" collapsed="false">
      <c r="A504" s="0" t="n">
        <v>500</v>
      </c>
      <c r="B504" s="0" t="n">
        <f aca="false">Inputs!$B$3</f>
        <v>574.788024902344</v>
      </c>
      <c r="C504" s="0" t="n">
        <f aca="false">B504*EXP((Inputs!$B$6-Inputs!$B$7-0.5*Inputs!$B$8^2)*$B$2+Inputs!$B$8*SQRT($B$2)*MC_Shocks!A501)</f>
        <v>573.504258455136</v>
      </c>
      <c r="D504" s="0" t="n">
        <f aca="false">C504*EXP((Inputs!$B$6-Inputs!$B$7-0.5*Inputs!$B$8^2)*$B$2+Inputs!$B$8*SQRT($B$2)*MC_Shocks!B501)</f>
        <v>572.074264864084</v>
      </c>
      <c r="E504" s="0" t="n">
        <f aca="false">D504*EXP((Inputs!$B$6-Inputs!$B$7-0.5*Inputs!$B$8^2)*$B$2+Inputs!$B$8*SQRT($B$2)*MC_Shocks!C501)</f>
        <v>574.462739002665</v>
      </c>
      <c r="F504" s="0" t="n">
        <f aca="false">E504*EXP((Inputs!$B$6-Inputs!$B$7-0.5*Inputs!$B$8^2)*$B$2+Inputs!$B$8*SQRT($B$2)*MC_Shocks!D501)</f>
        <v>570.956060112988</v>
      </c>
      <c r="G504" s="0" t="n">
        <f aca="false">F504*EXP((Inputs!$B$6-Inputs!$B$7-0.5*Inputs!$B$8^2)*$B$2+Inputs!$B$8*SQRT($B$2)*MC_Shocks!E501)</f>
        <v>577.37827380724</v>
      </c>
      <c r="H504" s="0" t="n">
        <f aca="false">G504*EXP((Inputs!$B$6-Inputs!$B$7-0.5*Inputs!$B$8^2)*$B$2+Inputs!$B$8*SQRT($B$2)*MC_Shocks!F501)</f>
        <v>578.553360022688</v>
      </c>
      <c r="I504" s="0" t="n">
        <f aca="false">H504*EXP((Inputs!$B$6-Inputs!$B$7-0.5*Inputs!$B$8^2)*$B$2+Inputs!$B$8*SQRT($B$2)*MC_Shocks!G501)</f>
        <v>576.062121792292</v>
      </c>
      <c r="J504" s="0" t="n">
        <f aca="false">I504*EXP((Inputs!$B$6-Inputs!$B$7-0.5*Inputs!$B$8^2)*$B$2+Inputs!$B$8*SQRT($B$2)*MC_Shocks!H501)</f>
        <v>577.432311932596</v>
      </c>
      <c r="K504" s="0" t="n">
        <f aca="false">J504*EXP((Inputs!$B$6-Inputs!$B$7-0.5*Inputs!$B$8^2)*$B$2+Inputs!$B$8*SQRT($B$2)*MC_Shocks!I501)</f>
        <v>578.434738728063</v>
      </c>
      <c r="L504" s="0" t="n">
        <f aca="false">K504*EXP((Inputs!$B$6-Inputs!$B$7-0.5*Inputs!$B$8^2)*$B$2+Inputs!$B$8*SQRT($B$2)*MC_Shocks!J501)</f>
        <v>579.121967085271</v>
      </c>
      <c r="M504" s="0" t="n">
        <f aca="false">L504*EXP((Inputs!$B$6-Inputs!$B$7-0.5*Inputs!$B$8^2)*$B$2+Inputs!$B$8*SQRT($B$2)*MC_Shocks!K501)</f>
        <v>583.028591057444</v>
      </c>
      <c r="N504" s="0" t="n">
        <f aca="false">M504*EXP((Inputs!$B$6-Inputs!$B$7-0.5*Inputs!$B$8^2)*$B$2+Inputs!$B$8*SQRT($B$2)*MC_Shocks!L501)</f>
        <v>577.678822516099</v>
      </c>
      <c r="O504" s="0" t="n">
        <f aca="false">N504*EXP((Inputs!$B$6-Inputs!$B$7-0.5*Inputs!$B$8^2)*$B$2+Inputs!$B$8*SQRT($B$2)*MC_Shocks!M501)</f>
        <v>582.418012632128</v>
      </c>
      <c r="P504" s="0" t="n">
        <f aca="false">O504*EXP((Inputs!$B$6-Inputs!$B$7-0.5*Inputs!$B$8^2)*$B$2+Inputs!$B$8*SQRT($B$2)*MC_Shocks!N501)</f>
        <v>581.004677081157</v>
      </c>
      <c r="Q504" s="0" t="n">
        <f aca="false">P504*EXP((Inputs!$B$6-Inputs!$B$7-0.5*Inputs!$B$8^2)*$B$2+Inputs!$B$8*SQRT($B$2)*MC_Shocks!O501)</f>
        <v>579.15589031769</v>
      </c>
      <c r="R504" s="0" t="n">
        <f aca="false">Q504*EXP((Inputs!$B$6-Inputs!$B$7-0.5*Inputs!$B$8^2)*$B$2+Inputs!$B$8*SQRT($B$2)*MC_Shocks!P501)</f>
        <v>583.58574489627</v>
      </c>
      <c r="S504" s="0" t="n">
        <f aca="false">R504*EXP((Inputs!$B$6-Inputs!$B$7-0.5*Inputs!$B$8^2)*$B$2+Inputs!$B$8*SQRT($B$2)*MC_Shocks!Q501)</f>
        <v>583.30242125682</v>
      </c>
      <c r="T504" s="0" t="n">
        <f aca="false">S504*EXP((Inputs!$B$6-Inputs!$B$7-0.5*Inputs!$B$8^2)*$B$2+Inputs!$B$8*SQRT($B$2)*MC_Shocks!R501)</f>
        <v>587.582222233338</v>
      </c>
      <c r="U504" s="0" t="n">
        <f aca="false">T504*EXP((Inputs!$B$6-Inputs!$B$7-0.5*Inputs!$B$8^2)*$B$2+Inputs!$B$8*SQRT($B$2)*MC_Shocks!S501)</f>
        <v>581.188666306919</v>
      </c>
      <c r="V504" s="0" t="n">
        <f aca="false">U504*EXP((Inputs!$B$6-Inputs!$B$7-0.5*Inputs!$B$8^2)*$B$2+Inputs!$B$8*SQRT($B$2)*MC_Shocks!T501)</f>
        <v>586.518188367768</v>
      </c>
      <c r="W504" s="0" t="n">
        <f aca="false">V504*EXP((Inputs!$B$6-Inputs!$B$7-0.5*Inputs!$B$8^2)*$B$2+Inputs!$B$8*SQRT($B$2)*MC_Shocks!U501)</f>
        <v>589.624177808587</v>
      </c>
      <c r="X504" s="0" t="n">
        <f aca="false">W504*EXP((Inputs!$B$6-Inputs!$B$7-0.5*Inputs!$B$8^2)*$B$2+Inputs!$B$8*SQRT($B$2)*MC_Shocks!V501)</f>
        <v>595.434507722398</v>
      </c>
      <c r="Y504" s="0" t="n">
        <f aca="false">X504*EXP((Inputs!$B$6-Inputs!$B$7-0.5*Inputs!$B$8^2)*$B$2+Inputs!$B$8*SQRT($B$2)*MC_Shocks!W501)</f>
        <v>601.939115319775</v>
      </c>
      <c r="Z504" s="0" t="n">
        <f aca="false">Y504*EXP((Inputs!$B$6-Inputs!$B$7-0.5*Inputs!$B$8^2)*$B$2+Inputs!$B$8*SQRT($B$2)*MC_Shocks!X501)</f>
        <v>594.44463419029</v>
      </c>
      <c r="AA504" s="0" t="n">
        <f aca="false">Z504*EXP((Inputs!$B$6-Inputs!$B$7-0.5*Inputs!$B$8^2)*$B$2+Inputs!$B$8*SQRT($B$2)*MC_Shocks!Y501)</f>
        <v>591.946405276716</v>
      </c>
      <c r="AB504" s="0" t="n">
        <f aca="false">AA504*EXP((Inputs!$B$6-Inputs!$B$7-0.5*Inputs!$B$8^2)*$B$2+Inputs!$B$8*SQRT($B$2)*MC_Shocks!Z501)</f>
        <v>591.343747042178</v>
      </c>
      <c r="AC504" s="0" t="n">
        <f aca="false">AB504*EXP((Inputs!$B$6-Inputs!$B$7-0.5*Inputs!$B$8^2)*$B$2+Inputs!$B$8*SQRT($B$2)*MC_Shocks!AA501)</f>
        <v>594.487929167871</v>
      </c>
      <c r="AD504" s="0" t="n">
        <f aca="false">AC504*EXP((Inputs!$B$6-Inputs!$B$7-0.5*Inputs!$B$8^2)*$B$2+Inputs!$B$8*SQRT($B$2)*MC_Shocks!AB501)</f>
        <v>590.278636329159</v>
      </c>
      <c r="AE504" s="0" t="n">
        <f aca="false">AD504*EXP((Inputs!$B$6-Inputs!$B$7-0.5*Inputs!$B$8^2)*$B$2+Inputs!$B$8*SQRT($B$2)*MC_Shocks!AC501)</f>
        <v>594.20688059118</v>
      </c>
      <c r="AF504" s="0" t="n">
        <f aca="false">AE504*EXP((Inputs!$B$6-Inputs!$B$7-0.5*Inputs!$B$8^2)*$B$2+Inputs!$B$8*SQRT($B$2)*MC_Shocks!AD501)</f>
        <v>590.533260892276</v>
      </c>
      <c r="AG504" s="0" t="n">
        <f aca="false">AF504*EXP((Inputs!$B$6-Inputs!$B$7-0.5*Inputs!$B$8^2)*$B$2+Inputs!$B$8*SQRT($B$2)*MC_Shocks!AE501)</f>
        <v>594.690966353461</v>
      </c>
      <c r="AH504" s="0" t="n">
        <f aca="false">AG504*EXP((Inputs!$B$6-Inputs!$B$7-0.5*Inputs!$B$8^2)*$B$2+Inputs!$B$8*SQRT($B$2)*MC_Shocks!AF501)</f>
        <v>597.79570700793</v>
      </c>
      <c r="AI504" s="0" t="n">
        <f aca="false">AH504*EXP((Inputs!$B$6-Inputs!$B$7-0.5*Inputs!$B$8^2)*$B$2+Inputs!$B$8*SQRT($B$2)*MC_Shocks!AG501)</f>
        <v>594.266559244446</v>
      </c>
      <c r="AJ504" s="0" t="n">
        <f aca="false">AI504*EXP((Inputs!$B$6-Inputs!$B$7-0.5*Inputs!$B$8^2)*$B$2+Inputs!$B$8*SQRT($B$2)*MC_Shocks!AH501)</f>
        <v>590.263820732527</v>
      </c>
      <c r="AK504" s="0" t="n">
        <f aca="false">AJ504*EXP((Inputs!$B$6-Inputs!$B$7-0.5*Inputs!$B$8^2)*$B$2+Inputs!$B$8*SQRT($B$2)*MC_Shocks!AI501)</f>
        <v>587.5281671677</v>
      </c>
      <c r="AL504" s="0" t="n">
        <f aca="false">AK504*EXP((Inputs!$B$6-Inputs!$B$7-0.5*Inputs!$B$8^2)*$B$2+Inputs!$B$8*SQRT($B$2)*MC_Shocks!AJ501)</f>
        <v>592.496840498552</v>
      </c>
      <c r="AM504" s="0" t="n">
        <f aca="false">AL504*EXP((Inputs!$B$6-Inputs!$B$7-0.5*Inputs!$B$8^2)*$B$2+Inputs!$B$8*SQRT($B$2)*MC_Shocks!AK501)</f>
        <v>594.656385291253</v>
      </c>
      <c r="AN504" s="0" t="n">
        <f aca="false">AM504*EXP((Inputs!$B$6-Inputs!$B$7-0.5*Inputs!$B$8^2)*$B$2+Inputs!$B$8*SQRT($B$2)*MC_Shocks!AL501)</f>
        <v>593.972719260975</v>
      </c>
      <c r="AO504" s="0" t="n">
        <f aca="false">AN504*EXP((Inputs!$B$6-Inputs!$B$7-0.5*Inputs!$B$8^2)*$B$2+Inputs!$B$8*SQRT($B$2)*MC_Shocks!AM501)</f>
        <v>598.044419675902</v>
      </c>
      <c r="AP504" s="0" t="n">
        <f aca="false">AO504*EXP((Inputs!$B$6-Inputs!$B$7-0.5*Inputs!$B$8^2)*$B$2+Inputs!$B$8*SQRT($B$2)*MC_Shocks!AN501)</f>
        <v>591.631257646788</v>
      </c>
      <c r="AQ504" s="0" t="n">
        <f aca="false">AP504*EXP((Inputs!$B$6-Inputs!$B$7-0.5*Inputs!$B$8^2)*$B$2+Inputs!$B$8*SQRT($B$2)*MC_Shocks!AO501)</f>
        <v>603.069498303399</v>
      </c>
      <c r="AR504" s="0" t="n">
        <f aca="false">AQ504*EXP((Inputs!$B$6-Inputs!$B$7-0.5*Inputs!$B$8^2)*$B$2+Inputs!$B$8*SQRT($B$2)*MC_Shocks!AP501)</f>
        <v>606.863859807389</v>
      </c>
      <c r="AS504" s="0" t="n">
        <f aca="false">AR504*EXP((Inputs!$B$6-Inputs!$B$7-0.5*Inputs!$B$8^2)*$B$2+Inputs!$B$8*SQRT($B$2)*MC_Shocks!AQ501)</f>
        <v>609.379472447603</v>
      </c>
      <c r="AT504" s="0" t="n">
        <f aca="false">AS504*EXP((Inputs!$B$6-Inputs!$B$7-0.5*Inputs!$B$8^2)*$B$2+Inputs!$B$8*SQRT($B$2)*MC_Shocks!AR501)</f>
        <v>623.342672050213</v>
      </c>
      <c r="AU504" s="0" t="n">
        <f aca="false">AT504*EXP((Inputs!$B$6-Inputs!$B$7-0.5*Inputs!$B$8^2)*$B$2+Inputs!$B$8*SQRT($B$2)*MC_Shocks!AS501)</f>
        <v>630.344794097192</v>
      </c>
      <c r="AV504" s="0" t="n">
        <f aca="false">AU504*EXP((Inputs!$B$6-Inputs!$B$7-0.5*Inputs!$B$8^2)*$B$2+Inputs!$B$8*SQRT($B$2)*MC_Shocks!AT501)</f>
        <v>627.284943225442</v>
      </c>
      <c r="AW504" s="0" t="n">
        <f aca="false">AV504*EXP((Inputs!$B$6-Inputs!$B$7-0.5*Inputs!$B$8^2)*$B$2+Inputs!$B$8*SQRT($B$2)*MC_Shocks!AU501)</f>
        <v>627.193422009234</v>
      </c>
      <c r="AX504" s="0" t="n">
        <f aca="false">AW504*EXP((Inputs!$B$6-Inputs!$B$7-0.5*Inputs!$B$8^2)*$B$2+Inputs!$B$8*SQRT($B$2)*MC_Shocks!AV501)</f>
        <v>619.473350351796</v>
      </c>
      <c r="AY504" s="0" t="n">
        <f aca="false">AX504*EXP((Inputs!$B$6-Inputs!$B$7-0.5*Inputs!$B$8^2)*$B$2+Inputs!$B$8*SQRT($B$2)*MC_Shocks!AW501)</f>
        <v>611.983786039714</v>
      </c>
      <c r="AZ504" s="0" t="n">
        <f aca="false">AY504*EXP((Inputs!$B$6-Inputs!$B$7-0.5*Inputs!$B$8^2)*$B$2+Inputs!$B$8*SQRT($B$2)*MC_Shocks!AX501)</f>
        <v>609.942552469879</v>
      </c>
      <c r="BA504" s="0" t="n">
        <f aca="false">AZ504*EXP((Inputs!$B$6-Inputs!$B$7-0.5*Inputs!$B$8^2)*$B$2+Inputs!$B$8*SQRT($B$2)*MC_Shocks!AY501)</f>
        <v>608.486178039793</v>
      </c>
      <c r="BB504" s="0" t="n">
        <f aca="false">BA504*EXP((Inputs!$B$6-Inputs!$B$7-0.5*Inputs!$B$8^2)*$B$2+Inputs!$B$8*SQRT($B$2)*MC_Shocks!AZ501)</f>
        <v>608.225375194782</v>
      </c>
      <c r="BC504" s="0" t="n">
        <f aca="false">BB504*EXP((Inputs!$B$6-Inputs!$B$7-0.5*Inputs!$B$8^2)*$B$2+Inputs!$B$8*SQRT($B$2)*MC_Shocks!BA501)</f>
        <v>621.2306847187</v>
      </c>
      <c r="BD504" s="0" t="n">
        <f aca="false">BC504*EXP((Inputs!$B$6-Inputs!$B$7-0.5*Inputs!$B$8^2)*$B$2+Inputs!$B$8*SQRT($B$2)*MC_Shocks!BB501)</f>
        <v>628.200761848533</v>
      </c>
      <c r="BE504" s="0" t="n">
        <f aca="false">BD504*EXP((Inputs!$B$6-Inputs!$B$7-0.5*Inputs!$B$8^2)*$B$2+Inputs!$B$8*SQRT($B$2)*MC_Shocks!BC501)</f>
        <v>627.758458795207</v>
      </c>
      <c r="BF504" s="0" t="n">
        <f aca="false">BE504*EXP((Inputs!$B$6-Inputs!$B$7-0.5*Inputs!$B$8^2)*$B$2+Inputs!$B$8*SQRT($B$2)*MC_Shocks!BD501)</f>
        <v>624.757073971949</v>
      </c>
      <c r="BG504" s="0" t="n">
        <f aca="false">BF504*EXP((Inputs!$B$6-Inputs!$B$7-0.5*Inputs!$B$8^2)*$B$2+Inputs!$B$8*SQRT($B$2)*MC_Shocks!BE501)</f>
        <v>623.381867802412</v>
      </c>
      <c r="BH504" s="0" t="n">
        <f aca="false">BG504*EXP((Inputs!$B$6-Inputs!$B$7-0.5*Inputs!$B$8^2)*$B$2+Inputs!$B$8*SQRT($B$2)*MC_Shocks!BF501)</f>
        <v>627.870225873532</v>
      </c>
      <c r="BI504" s="0" t="n">
        <f aca="false">BH504*EXP((Inputs!$B$6-Inputs!$B$7-0.5*Inputs!$B$8^2)*$B$2+Inputs!$B$8*SQRT($B$2)*MC_Shocks!BG501)</f>
        <v>623.277234292554</v>
      </c>
      <c r="BJ504" s="0" t="n">
        <f aca="false">BI504*EXP((Inputs!$B$6-Inputs!$B$7-0.5*Inputs!$B$8^2)*$B$2+Inputs!$B$8*SQRT($B$2)*MC_Shocks!BH501)</f>
        <v>616.048427027857</v>
      </c>
      <c r="BK504" s="0" t="n">
        <f aca="false">BJ504*EXP((Inputs!$B$6-Inputs!$B$7-0.5*Inputs!$B$8^2)*$B$2+Inputs!$B$8*SQRT($B$2)*MC_Shocks!BI501)</f>
        <v>611.539084315939</v>
      </c>
      <c r="BL504" s="0" t="n">
        <f aca="false">BK504*EXP((Inputs!$B$6-Inputs!$B$7-0.5*Inputs!$B$8^2)*$B$2+Inputs!$B$8*SQRT($B$2)*MC_Shocks!BJ501)</f>
        <v>606.81425750241</v>
      </c>
      <c r="BM504" s="0" t="n">
        <f aca="false">BL504*EXP((Inputs!$B$6-Inputs!$B$7-0.5*Inputs!$B$8^2)*$B$2+Inputs!$B$8*SQRT($B$2)*MC_Shocks!BK501)</f>
        <v>609.569754343031</v>
      </c>
      <c r="BN504" s="0" t="n">
        <f aca="false">AVERAGE(C504:BM504)</f>
        <v>597.762971495511</v>
      </c>
      <c r="BO504" s="0" t="n">
        <f aca="false">MAX(B504:BM504)</f>
        <v>630.344794097192</v>
      </c>
      <c r="BP504" s="0" t="n">
        <f aca="false">MAX(BM504-Inputs!$B$4,0)</f>
        <v>34.5697543430307</v>
      </c>
      <c r="BQ504" s="0" t="n">
        <f aca="false">MAX(Inputs!$B$4-BM504,0)</f>
        <v>0</v>
      </c>
      <c r="BR504" s="0" t="n">
        <f aca="false">MAX(BN504-Inputs!$B$4,0)</f>
        <v>22.7629714955107</v>
      </c>
      <c r="BS504" s="0" t="n">
        <f aca="false">IF(BO504&gt;=Inputs!$B$9,0,MAX(BM504-Inputs!$B$4,0))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32"/>
  </cols>
  <sheetData>
    <row r="1" customFormat="false" ht="15" hidden="false" customHeight="false" outlineLevel="0" collapsed="false">
      <c r="A1" s="1" t="s">
        <v>120</v>
      </c>
    </row>
    <row r="2" customFormat="false" ht="15" hidden="false" customHeight="false" outlineLevel="0" collapsed="false">
      <c r="A2" s="0" t="s">
        <v>121</v>
      </c>
      <c r="B2" s="0" t="n">
        <f aca="false">CORREL(Data!D3:D253,Data!E3:E253)</f>
        <v>0.431167739736805</v>
      </c>
    </row>
    <row r="3" customFormat="false" ht="15" hidden="false" customHeight="false" outlineLevel="0" collapsed="false">
      <c r="A3" s="0" t="s">
        <v>122</v>
      </c>
      <c r="B3" s="0" t="n">
        <f aca="false">B2</f>
        <v>0.431167739736805</v>
      </c>
    </row>
    <row r="4" customFormat="false" ht="15" hidden="false" customHeight="false" outlineLevel="0" collapsed="false">
      <c r="A4" s="0" t="s">
        <v>123</v>
      </c>
      <c r="B4" s="0" t="n">
        <f aca="false">SQRT(1-B2^2)</f>
        <v>0.902271788437528</v>
      </c>
    </row>
    <row r="5" customFormat="false" ht="15" hidden="false" customHeight="false" outlineLevel="0" collapsed="false">
      <c r="A5" s="0" t="s">
        <v>124</v>
      </c>
      <c r="B5" s="0" t="n">
        <f aca="false">STDEV(Data!E3:E253)*SQRT(252)</f>
        <v>0.233447267395088</v>
      </c>
    </row>
    <row r="6" customFormat="false" ht="15" hidden="false" customHeight="false" outlineLevel="0" collapsed="false">
      <c r="A6" s="0" t="s">
        <v>125</v>
      </c>
      <c r="B6" s="0" t="n">
        <f aca="false">Data!C253</f>
        <v>231.454162597656</v>
      </c>
    </row>
    <row r="7" customFormat="false" ht="15" hidden="false" customHeight="false" outlineLevel="0" collapsed="false">
      <c r="A7" s="0" t="s">
        <v>36</v>
      </c>
      <c r="B7" s="0" t="n">
        <f aca="false">Inputs!B5/Inputs!B11</f>
        <v>0.00396825396825397</v>
      </c>
    </row>
    <row r="9" customFormat="false" ht="15" hidden="false" customHeight="false" outlineLevel="0" collapsed="false">
      <c r="A9" s="1" t="s">
        <v>126</v>
      </c>
      <c r="B9" s="1" t="s">
        <v>127</v>
      </c>
      <c r="C9" s="1" t="s">
        <v>128</v>
      </c>
      <c r="D9" s="1" t="s">
        <v>129</v>
      </c>
      <c r="E9" s="1" t="s">
        <v>130</v>
      </c>
      <c r="F9" s="1" t="s">
        <v>131</v>
      </c>
      <c r="G9" s="1" t="s">
        <v>132</v>
      </c>
    </row>
    <row r="10" customFormat="false" ht="15" hidden="false" customHeight="false" outlineLevel="0" collapsed="false">
      <c r="A10" s="0" t="n">
        <v>0</v>
      </c>
      <c r="F10" s="0" t="n">
        <f aca="false">Inputs!B3</f>
        <v>574.788024902344</v>
      </c>
      <c r="G10" s="0" t="n">
        <f aca="false">B6</f>
        <v>231.454162597656</v>
      </c>
    </row>
    <row r="11" customFormat="false" ht="15" hidden="false" customHeight="false" outlineLevel="0" collapsed="false">
      <c r="A11" s="0" t="n">
        <v>1</v>
      </c>
      <c r="B11" s="0" t="n">
        <v>1.0759341227008</v>
      </c>
      <c r="C11" s="0" t="n">
        <v>0.145758639327657</v>
      </c>
      <c r="D11" s="0" t="n">
        <f aca="false">B11</f>
        <v>1.0759341227008</v>
      </c>
      <c r="E11" s="0" t="n">
        <f aca="false">$B$3*B11+$B$4*C11</f>
        <v>0.595421991976992</v>
      </c>
      <c r="F11" s="0" t="n">
        <f aca="false">F10*EXP((Inputs!$B$6-Inputs!$B$7-0.5*Inputs!$B$8^2)*$B$7+Inputs!$B$8*SQRT($B$7)*D11)</f>
        <v>579.769720808969</v>
      </c>
      <c r="G11" s="0" t="n">
        <f aca="false">G10*EXP((Inputs!$B$6-0.5*$B$5^2)*$B$7+$B$5*SQRT($B$7)*E11)</f>
        <v>233.504952972986</v>
      </c>
    </row>
    <row r="12" customFormat="false" ht="15" hidden="false" customHeight="false" outlineLevel="0" collapsed="false">
      <c r="A12" s="0" t="n">
        <v>2</v>
      </c>
      <c r="B12" s="0" t="n">
        <v>0.511555528522005</v>
      </c>
      <c r="C12" s="0" t="n">
        <v>0.365431842824709</v>
      </c>
      <c r="D12" s="0" t="n">
        <f aca="false">B12</f>
        <v>0.511555528522005</v>
      </c>
      <c r="E12" s="0" t="n">
        <f aca="false">$B$3*B12+$B$4*C12</f>
        <v>0.550285083360171</v>
      </c>
      <c r="F12" s="0" t="n">
        <f aca="false">F11*EXP((Inputs!$B$6-Inputs!$B$7-0.5*Inputs!$B$8^2)*$B$7+Inputs!$B$8*SQRT($B$7)*D12)</f>
        <v>582.182207113726</v>
      </c>
      <c r="G12" s="0" t="n">
        <f aca="false">G11*EXP((Inputs!$B$6-0.5*$B$5^2)*$B$7+$B$5*SQRT($B$7)*E12)</f>
        <v>235.417598304763</v>
      </c>
    </row>
    <row r="13" customFormat="false" ht="15" hidden="false" customHeight="false" outlineLevel="0" collapsed="false">
      <c r="A13" s="0" t="n">
        <v>3</v>
      </c>
      <c r="B13" s="0" t="n">
        <v>-0.121487105440411</v>
      </c>
      <c r="C13" s="0" t="n">
        <v>-0.860002475122302</v>
      </c>
      <c r="D13" s="0" t="n">
        <f aca="false">B13</f>
        <v>-0.121487105440411</v>
      </c>
      <c r="E13" s="0" t="n">
        <f aca="false">$B$3*B13+$B$4*C13</f>
        <v>-0.828337291949209</v>
      </c>
      <c r="F13" s="0" t="n">
        <f aca="false">F12*EXP((Inputs!$B$6-Inputs!$B$7-0.5*Inputs!$B$8^2)*$B$7+Inputs!$B$8*SQRT($B$7)*D13)</f>
        <v>581.676263464917</v>
      </c>
      <c r="G13" s="0" t="n">
        <f aca="false">G12*EXP((Inputs!$B$6-0.5*$B$5^2)*$B$7+$B$5*SQRT($B$7)*E13)</f>
        <v>232.582470694698</v>
      </c>
    </row>
    <row r="14" customFormat="false" ht="15" hidden="false" customHeight="false" outlineLevel="0" collapsed="false">
      <c r="A14" s="0" t="n">
        <v>4</v>
      </c>
      <c r="B14" s="0" t="n">
        <v>-0.0821366635540463</v>
      </c>
      <c r="C14" s="0" t="n">
        <v>0.986761617482823</v>
      </c>
      <c r="D14" s="0" t="n">
        <f aca="false">B14</f>
        <v>-0.0821366635540463</v>
      </c>
      <c r="E14" s="0" t="n">
        <f aca="false">$B$3*B14+$B$4*C14</f>
        <v>0.854912489793614</v>
      </c>
      <c r="F14" s="0" t="n">
        <f aca="false">F13*EXP((Inputs!$B$6-Inputs!$B$7-0.5*Inputs!$B$8^2)*$B$7+Inputs!$B$8*SQRT($B$7)*D14)</f>
        <v>581.352209296973</v>
      </c>
      <c r="G14" s="0" t="n">
        <f aca="false">G13*EXP((Inputs!$B$6-0.5*$B$5^2)*$B$7+$B$5*SQRT($B$7)*E14)</f>
        <v>235.540371016374</v>
      </c>
    </row>
    <row r="15" customFormat="false" ht="15" hidden="false" customHeight="false" outlineLevel="0" collapsed="false">
      <c r="A15" s="0" t="n">
        <v>5</v>
      </c>
      <c r="B15" s="0" t="n">
        <v>-0.44147580531291</v>
      </c>
      <c r="C15" s="0" t="n">
        <v>0.893347262608146</v>
      </c>
      <c r="D15" s="0" t="n">
        <f aca="false">B15</f>
        <v>-0.44147580531291</v>
      </c>
      <c r="E15" s="0" t="n">
        <f aca="false">$B$3*B15+$B$4*C15</f>
        <v>0.615691907203969</v>
      </c>
      <c r="F15" s="0" t="n">
        <f aca="false">F14*EXP((Inputs!$B$6-Inputs!$B$7-0.5*Inputs!$B$8^2)*$B$7+Inputs!$B$8*SQRT($B$7)*D15)</f>
        <v>579.374401188852</v>
      </c>
      <c r="G15" s="0" t="n">
        <f aca="false">G14*EXP((Inputs!$B$6-0.5*$B$5^2)*$B$7+$B$5*SQRT($B$7)*E15)</f>
        <v>237.698210844864</v>
      </c>
    </row>
    <row r="16" customFormat="false" ht="15" hidden="false" customHeight="false" outlineLevel="0" collapsed="false">
      <c r="A16" s="0" t="n">
        <v>6</v>
      </c>
      <c r="B16" s="0" t="n">
        <v>0.737070670617672</v>
      </c>
      <c r="C16" s="0" t="n">
        <v>-0.29893739701983</v>
      </c>
      <c r="D16" s="0" t="n">
        <f aca="false">B16</f>
        <v>0.737070670617672</v>
      </c>
      <c r="E16" s="0" t="n">
        <f aca="false">$B$3*B16+$B$4*C16</f>
        <v>0.048078315236571</v>
      </c>
      <c r="F16" s="0" t="n">
        <f aca="false">F15*EXP((Inputs!$B$6-Inputs!$B$7-0.5*Inputs!$B$8^2)*$B$7+Inputs!$B$8*SQRT($B$7)*D16)</f>
        <v>582.826989532198</v>
      </c>
      <c r="G16" s="0" t="n">
        <f aca="false">G15*EXP((Inputs!$B$6-0.5*$B$5^2)*$B$7+$B$5*SQRT($B$7)*E16)</f>
        <v>237.881859019233</v>
      </c>
    </row>
    <row r="17" customFormat="false" ht="15" hidden="false" customHeight="false" outlineLevel="0" collapsed="false">
      <c r="A17" s="0" t="n">
        <v>7</v>
      </c>
      <c r="B17" s="0" t="n">
        <v>1.38880010361958</v>
      </c>
      <c r="C17" s="0" t="n">
        <v>-0.355546671190706</v>
      </c>
      <c r="D17" s="0" t="n">
        <f aca="false">B17</f>
        <v>1.38880010361958</v>
      </c>
      <c r="E17" s="0" t="n">
        <f aca="false">$B$3*B17+$B$4*C17</f>
        <v>0.278006070735646</v>
      </c>
      <c r="F17" s="0" t="n">
        <f aca="false">F16*EXP((Inputs!$B$6-Inputs!$B$7-0.5*Inputs!$B$8^2)*$B$7+Inputs!$B$8*SQRT($B$7)*D17)</f>
        <v>589.339258271583</v>
      </c>
      <c r="G17" s="0" t="n">
        <f aca="false">G16*EXP((Inputs!$B$6-0.5*$B$5^2)*$B$7+$B$5*SQRT($B$7)*E17)</f>
        <v>238.871975890803</v>
      </c>
    </row>
    <row r="18" customFormat="false" ht="15" hidden="false" customHeight="false" outlineLevel="0" collapsed="false">
      <c r="A18" s="0" t="n">
        <v>8</v>
      </c>
      <c r="B18" s="0" t="n">
        <v>1.50954686261263</v>
      </c>
      <c r="C18" s="0" t="n">
        <v>0.434126981540973</v>
      </c>
      <c r="D18" s="0" t="n">
        <f aca="false">B18</f>
        <v>1.50954686261263</v>
      </c>
      <c r="E18" s="0" t="n">
        <f aca="false">$B$3*B18+$B$4*C18</f>
        <v>1.04256843682343</v>
      </c>
      <c r="F18" s="0" t="n">
        <f aca="false">F17*EXP((Inputs!$B$6-Inputs!$B$7-0.5*Inputs!$B$8^2)*$B$7+Inputs!$B$8*SQRT($B$7)*D18)</f>
        <v>596.49538945766</v>
      </c>
      <c r="G18" s="0" t="n">
        <f aca="false">G17*EXP((Inputs!$B$6-0.5*$B$5^2)*$B$7+$B$5*SQRT($B$7)*E18)</f>
        <v>242.578367583792</v>
      </c>
    </row>
    <row r="19" customFormat="false" ht="15" hidden="false" customHeight="false" outlineLevel="0" collapsed="false">
      <c r="A19" s="0" t="n">
        <v>9</v>
      </c>
      <c r="B19" s="0" t="n">
        <v>-0.0158659184535135</v>
      </c>
      <c r="C19" s="0" t="n">
        <v>-0.887801380337654</v>
      </c>
      <c r="D19" s="0" t="n">
        <f aca="false">B19</f>
        <v>-0.0158659184535135</v>
      </c>
      <c r="E19" s="0" t="n">
        <f aca="false">$B$3*B19+$B$4*C19</f>
        <v>-0.807879011413011</v>
      </c>
      <c r="F19" s="0" t="n">
        <f aca="false">F18*EXP((Inputs!$B$6-Inputs!$B$7-0.5*Inputs!$B$8^2)*$B$7+Inputs!$B$8*SQRT($B$7)*D19)</f>
        <v>596.476578677942</v>
      </c>
      <c r="G19" s="0" t="n">
        <f aca="false">G18*EXP((Inputs!$B$6-0.5*$B$5^2)*$B$7+$B$5*SQRT($B$7)*E19)</f>
        <v>239.72911595248</v>
      </c>
    </row>
    <row r="20" customFormat="false" ht="15" hidden="false" customHeight="false" outlineLevel="0" collapsed="false">
      <c r="A20" s="0" t="n">
        <v>10</v>
      </c>
      <c r="B20" s="0" t="n">
        <v>-0.0882602301350413</v>
      </c>
      <c r="C20" s="0" t="n">
        <v>-0.20375951349442</v>
      </c>
      <c r="D20" s="0" t="n">
        <f aca="false">B20</f>
        <v>-0.0882602301350413</v>
      </c>
      <c r="E20" s="0" t="n">
        <f aca="false">$B$3*B20+$B$4*C20</f>
        <v>-0.221901424587747</v>
      </c>
      <c r="F20" s="0" t="n">
        <f aca="false">F19*EXP((Inputs!$B$6-Inputs!$B$7-0.5*Inputs!$B$8^2)*$B$7+Inputs!$B$8*SQRT($B$7)*D20)</f>
        <v>596.11532039312</v>
      </c>
      <c r="G20" s="0" t="n">
        <f aca="false">G19*EXP((Inputs!$B$6-0.5*$B$5^2)*$B$7+$B$5*SQRT($B$7)*E20)</f>
        <v>238.963697686292</v>
      </c>
    </row>
    <row r="21" customFormat="false" ht="15" hidden="false" customHeight="false" outlineLevel="0" collapsed="false">
      <c r="A21" s="0" t="n">
        <v>11</v>
      </c>
      <c r="B21" s="0" t="n">
        <v>-1.25829638525091</v>
      </c>
      <c r="C21" s="0" t="n">
        <v>-0.217615422717667</v>
      </c>
      <c r="D21" s="0" t="n">
        <f aca="false">B21</f>
        <v>-1.25829638525091</v>
      </c>
      <c r="E21" s="0" t="n">
        <f aca="false">$B$3*B21+$B$4*C21</f>
        <v>-0.738885064994683</v>
      </c>
      <c r="F21" s="0" t="n">
        <f aca="false">F20*EXP((Inputs!$B$6-Inputs!$B$7-0.5*Inputs!$B$8^2)*$B$7+Inputs!$B$8*SQRT($B$7)*D21)</f>
        <v>590.250162061664</v>
      </c>
      <c r="G21" s="0" t="n">
        <f aca="false">G20*EXP((Inputs!$B$6-0.5*$B$5^2)*$B$7+$B$5*SQRT($B$7)*E21)</f>
        <v>236.396631823016</v>
      </c>
    </row>
    <row r="22" customFormat="false" ht="15" hidden="false" customHeight="false" outlineLevel="0" collapsed="false">
      <c r="A22" s="0" t="n">
        <v>12</v>
      </c>
      <c r="B22" s="0" t="n">
        <v>-0.803803180097086</v>
      </c>
      <c r="C22" s="0" t="n">
        <v>0.585991768978782</v>
      </c>
      <c r="D22" s="0" t="n">
        <f aca="false">B22</f>
        <v>-0.803803180097086</v>
      </c>
      <c r="E22" s="0" t="n">
        <f aca="false">$B$3*B22+$B$4*C22</f>
        <v>0.18214984105044</v>
      </c>
      <c r="F22" s="0" t="n">
        <f aca="false">F21*EXP((Inputs!$B$6-Inputs!$B$7-0.5*Inputs!$B$8^2)*$B$7+Inputs!$B$8*SQRT($B$7)*D22)</f>
        <v>586.553708784977</v>
      </c>
      <c r="G22" s="0" t="n">
        <f aca="false">G21*EXP((Inputs!$B$6-0.5*$B$5^2)*$B$7+$B$5*SQRT($B$7)*E22)</f>
        <v>237.046180943439</v>
      </c>
    </row>
    <row r="23" customFormat="false" ht="15" hidden="false" customHeight="false" outlineLevel="0" collapsed="false">
      <c r="A23" s="0" t="n">
        <v>13</v>
      </c>
      <c r="B23" s="0" t="n">
        <v>1.3062804757282</v>
      </c>
      <c r="C23" s="0" t="n">
        <v>-1.22691567629524</v>
      </c>
      <c r="D23" s="0" t="n">
        <f aca="false">B23</f>
        <v>1.3062804757282</v>
      </c>
      <c r="E23" s="0" t="n">
        <f aca="false">$B$3*B23+$B$4*C23</f>
        <v>-0.543785401330899</v>
      </c>
      <c r="F23" s="0" t="n">
        <f aca="false">F22*EXP((Inputs!$B$6-Inputs!$B$7-0.5*Inputs!$B$8^2)*$B$7+Inputs!$B$8*SQRT($B$7)*D23)</f>
        <v>592.719482338361</v>
      </c>
      <c r="G23" s="0" t="n">
        <f aca="false">G22*EXP((Inputs!$B$6-0.5*$B$5^2)*$B$7+$B$5*SQRT($B$7)*E23)</f>
        <v>235.173482218262</v>
      </c>
    </row>
    <row r="24" customFormat="false" ht="15" hidden="false" customHeight="false" outlineLevel="0" collapsed="false">
      <c r="A24" s="0" t="n">
        <v>14</v>
      </c>
      <c r="B24" s="0" t="n">
        <v>1.71230772836692</v>
      </c>
      <c r="C24" s="0" t="n">
        <v>-0.12855103438513</v>
      </c>
      <c r="D24" s="0" t="n">
        <f aca="false">B24</f>
        <v>1.71230772836692</v>
      </c>
      <c r="E24" s="0" t="n">
        <f aca="false">$B$3*B24+$B$4*C24</f>
        <v>0.622303881273664</v>
      </c>
      <c r="F24" s="0" t="n">
        <f aca="false">F23*EXP((Inputs!$B$6-Inputs!$B$7-0.5*Inputs!$B$8^2)*$B$7+Inputs!$B$8*SQRT($B$7)*D24)</f>
        <v>600.882397201404</v>
      </c>
      <c r="G24" s="0" t="n">
        <f aca="false">G23*EXP((Inputs!$B$6-0.5*$B$5^2)*$B$7+$B$5*SQRT($B$7)*E24)</f>
        <v>237.351038442938</v>
      </c>
    </row>
    <row r="25" customFormat="false" ht="15" hidden="false" customHeight="false" outlineLevel="0" collapsed="false">
      <c r="A25" s="0" t="n">
        <v>15</v>
      </c>
      <c r="B25" s="0" t="n">
        <v>-0.975021384938514</v>
      </c>
      <c r="C25" s="0" t="n">
        <v>0.757754780208183</v>
      </c>
      <c r="D25" s="0" t="n">
        <f aca="false">B25</f>
        <v>-0.975021384938514</v>
      </c>
      <c r="E25" s="0" t="n">
        <f aca="false">$B$3*B25+$B$4*C25</f>
        <v>0.263302993996535</v>
      </c>
      <c r="F25" s="0" t="n">
        <f aca="false">F24*EXP((Inputs!$B$6-Inputs!$B$7-0.5*Inputs!$B$8^2)*$B$7+Inputs!$B$8*SQRT($B$7)*D25)</f>
        <v>596.308862180228</v>
      </c>
      <c r="G25" s="0" t="n">
        <f aca="false">G24*EXP((Inputs!$B$6-0.5*$B$5^2)*$B$7+$B$5*SQRT($B$7)*E25)</f>
        <v>238.287417740948</v>
      </c>
    </row>
    <row r="26" customFormat="false" ht="15" hidden="false" customHeight="false" outlineLevel="0" collapsed="false">
      <c r="A26" s="0" t="n">
        <v>16</v>
      </c>
      <c r="B26" s="0" t="n">
        <v>-0.446454478255048</v>
      </c>
      <c r="C26" s="0" t="n">
        <v>-0.0817366760314942</v>
      </c>
      <c r="D26" s="0" t="n">
        <f aca="false">B26</f>
        <v>-0.446454478255048</v>
      </c>
      <c r="E26" s="0" t="n">
        <f aca="false">$B$3*B26+$B$4*C26</f>
        <v>-0.266245465148479</v>
      </c>
      <c r="F26" s="0" t="n">
        <f aca="false">F25*EXP((Inputs!$B$6-Inputs!$B$7-0.5*Inputs!$B$8^2)*$B$7+Inputs!$B$8*SQRT($B$7)*D26)</f>
        <v>594.256699307662</v>
      </c>
      <c r="G26" s="0" t="n">
        <f aca="false">G25*EXP((Inputs!$B$6-0.5*$B$5^2)*$B$7+$B$5*SQRT($B$7)*E26)</f>
        <v>237.371758572566</v>
      </c>
    </row>
    <row r="27" customFormat="false" ht="15" hidden="false" customHeight="false" outlineLevel="0" collapsed="false">
      <c r="A27" s="0" t="n">
        <v>17</v>
      </c>
      <c r="B27" s="0" t="n">
        <v>-0.404278244212079</v>
      </c>
      <c r="C27" s="0" t="n">
        <v>-0.8167379318649</v>
      </c>
      <c r="D27" s="0" t="n">
        <f aca="false">B27</f>
        <v>-0.404278244212079</v>
      </c>
      <c r="E27" s="0" t="n">
        <f aca="false">$B$3*B27+$B$4*C27</f>
        <v>-0.911231331250197</v>
      </c>
      <c r="F27" s="0" t="n">
        <f aca="false">F26*EXP((Inputs!$B$6-Inputs!$B$7-0.5*Inputs!$B$8^2)*$B$7+Inputs!$B$8*SQRT($B$7)*D27)</f>
        <v>592.409775577019</v>
      </c>
      <c r="G27" s="0" t="n">
        <f aca="false">G26*EXP((Inputs!$B$6-0.5*$B$5^2)*$B$7+$B$5*SQRT($B$7)*E27)</f>
        <v>234.227394427773</v>
      </c>
    </row>
    <row r="28" customFormat="false" ht="15" hidden="false" customHeight="false" outlineLevel="0" collapsed="false">
      <c r="A28" s="0" t="n">
        <v>18</v>
      </c>
      <c r="B28" s="0" t="n">
        <v>0.723997032401904</v>
      </c>
      <c r="C28" s="0" t="n">
        <v>-0.286301402894187</v>
      </c>
      <c r="D28" s="0" t="n">
        <f aca="false">B28</f>
        <v>0.723997032401904</v>
      </c>
      <c r="E28" s="0" t="n">
        <f aca="false">$B$3*B28+$B$4*C28</f>
        <v>0.0538424852153717</v>
      </c>
      <c r="F28" s="0" t="n">
        <f aca="false">F27*EXP((Inputs!$B$6-Inputs!$B$7-0.5*Inputs!$B$8^2)*$B$7+Inputs!$B$8*SQRT($B$7)*D28)</f>
        <v>595.8782405594</v>
      </c>
      <c r="G28" s="0" t="n">
        <f aca="false">G27*EXP((Inputs!$B$6-0.5*$B$5^2)*$B$7+$B$5*SQRT($B$7)*E28)</f>
        <v>234.428231878982</v>
      </c>
    </row>
    <row r="29" customFormat="false" ht="15" hidden="false" customHeight="false" outlineLevel="0" collapsed="false">
      <c r="A29" s="0" t="n">
        <v>19</v>
      </c>
      <c r="B29" s="0" t="n">
        <v>-1.43665179217925</v>
      </c>
      <c r="C29" s="0" t="n">
        <v>0.551060124215933</v>
      </c>
      <c r="D29" s="0" t="n">
        <f aca="false">B29</f>
        <v>-1.43665179217925</v>
      </c>
      <c r="E29" s="0" t="n">
        <f aca="false">$B$3*B29+$B$4*C29</f>
        <v>-0.12223190220984</v>
      </c>
      <c r="F29" s="0" t="n">
        <f aca="false">F28*EXP((Inputs!$B$6-Inputs!$B$7-0.5*Inputs!$B$8^2)*$B$7+Inputs!$B$8*SQRT($B$7)*D29)</f>
        <v>589.181200311186</v>
      </c>
      <c r="G29" s="0" t="n">
        <f aca="false">G28*EXP((Inputs!$B$6-0.5*$B$5^2)*$B$7+$B$5*SQRT($B$7)*E29)</f>
        <v>234.022498633252</v>
      </c>
    </row>
    <row r="30" customFormat="false" ht="15" hidden="false" customHeight="false" outlineLevel="0" collapsed="false">
      <c r="A30" s="0" t="n">
        <v>20</v>
      </c>
      <c r="B30" s="0" t="n">
        <v>-1.20558235102376</v>
      </c>
      <c r="C30" s="0" t="n">
        <v>-1.15326017267526</v>
      </c>
      <c r="D30" s="0" t="n">
        <f aca="false">B30</f>
        <v>-1.20558235102376</v>
      </c>
      <c r="E30" s="0" t="n">
        <f aca="false">$B$3*B30+$B$4*C30</f>
        <v>-1.56036233589097</v>
      </c>
      <c r="F30" s="0" t="n">
        <f aca="false">F29*EXP((Inputs!$B$6-Inputs!$B$7-0.5*Inputs!$B$8^2)*$B$7+Inputs!$B$8*SQRT($B$7)*D30)</f>
        <v>583.628276252814</v>
      </c>
      <c r="G30" s="0" t="n">
        <f aca="false">G29*EXP((Inputs!$B$6-0.5*$B$5^2)*$B$7+$B$5*SQRT($B$7)*E30)</f>
        <v>228.728605453005</v>
      </c>
    </row>
    <row r="31" customFormat="false" ht="15" hidden="false" customHeight="false" outlineLevel="0" collapsed="false">
      <c r="A31" s="0" t="n">
        <v>21</v>
      </c>
      <c r="B31" s="0" t="n">
        <v>1.19260620497732</v>
      </c>
      <c r="C31" s="0" t="n">
        <v>-1.19633989921021</v>
      </c>
      <c r="D31" s="0" t="n">
        <f aca="false">B31</f>
        <v>1.19260620497732</v>
      </c>
      <c r="E31" s="0" t="n">
        <f aca="false">$B$3*B31+$B$4*C31</f>
        <v>-0.565210418643412</v>
      </c>
      <c r="F31" s="0" t="n">
        <f aca="false">F30*EXP((Inputs!$B$6-Inputs!$B$7-0.5*Inputs!$B$8^2)*$B$7+Inputs!$B$8*SQRT($B$7)*D31)</f>
        <v>589.231704832429</v>
      </c>
      <c r="G31" s="0" t="n">
        <f aca="false">G30*EXP((Inputs!$B$6-0.5*$B$5^2)*$B$7+$B$5*SQRT($B$7)*E31)</f>
        <v>226.850131395132</v>
      </c>
    </row>
    <row r="32" customFormat="false" ht="15" hidden="false" customHeight="false" outlineLevel="0" collapsed="false">
      <c r="A32" s="0" t="n">
        <v>22</v>
      </c>
      <c r="B32" s="0" t="n">
        <v>-2.31644485692749</v>
      </c>
      <c r="C32" s="0" t="n">
        <v>0.622861484961496</v>
      </c>
      <c r="D32" s="0" t="n">
        <f aca="false">B32</f>
        <v>-2.31644485692749</v>
      </c>
      <c r="E32" s="0" t="n">
        <f aca="false">$B$3*B32+$B$4*C32</f>
        <v>-0.436785947201309</v>
      </c>
      <c r="F32" s="0" t="n">
        <f aca="false">F31*EXP((Inputs!$B$6-Inputs!$B$7-0.5*Inputs!$B$8^2)*$B$7+Inputs!$B$8*SQRT($B$7)*D32)</f>
        <v>578.557278688666</v>
      </c>
      <c r="G32" s="0" t="n">
        <f aca="false">G31*EXP((Inputs!$B$6-0.5*$B$5^2)*$B$7+$B$5*SQRT($B$7)*E32)</f>
        <v>225.412393139501</v>
      </c>
    </row>
    <row r="33" customFormat="false" ht="15" hidden="false" customHeight="false" outlineLevel="0" collapsed="false">
      <c r="A33" s="0" t="n">
        <v>23</v>
      </c>
      <c r="B33" s="0" t="n">
        <v>-0.30386342948113</v>
      </c>
      <c r="C33" s="0" t="n">
        <v>-0.217655121138116</v>
      </c>
      <c r="D33" s="0" t="n">
        <f aca="false">B33</f>
        <v>-0.30386342948113</v>
      </c>
      <c r="E33" s="0" t="n">
        <f aca="false">$B$3*B33+$B$4*C33</f>
        <v>-0.327400183489928</v>
      </c>
      <c r="F33" s="0" t="n">
        <f aca="false">F32*EXP((Inputs!$B$6-Inputs!$B$7-0.5*Inputs!$B$8^2)*$B$7+Inputs!$B$8*SQRT($B$7)*D33)</f>
        <v>577.218769836308</v>
      </c>
      <c r="G33" s="0" t="n">
        <f aca="false">G32*EXP((Inputs!$B$6-0.5*$B$5^2)*$B$7+$B$5*SQRT($B$7)*E33)</f>
        <v>224.34435831119</v>
      </c>
    </row>
    <row r="34" customFormat="false" ht="15" hidden="false" customHeight="false" outlineLevel="0" collapsed="false">
      <c r="A34" s="0" t="n">
        <v>24</v>
      </c>
      <c r="B34" s="0" t="n">
        <v>-0.3145003933502</v>
      </c>
      <c r="C34" s="0" t="n">
        <v>0.231669939018727</v>
      </c>
      <c r="D34" s="0" t="n">
        <f aca="false">B34</f>
        <v>-0.3145003933502</v>
      </c>
      <c r="E34" s="0" t="n">
        <f aca="false">$B$3*B34+$B$4*C34</f>
        <v>0.0734268264584978</v>
      </c>
      <c r="F34" s="0" t="n">
        <f aca="false">F33*EXP((Inputs!$B$6-Inputs!$B$7-0.5*Inputs!$B$8^2)*$B$7+Inputs!$B$8*SQRT($B$7)*D34)</f>
        <v>575.834765166619</v>
      </c>
      <c r="G34" s="0" t="n">
        <f aca="false">G33*EXP((Inputs!$B$6-0.5*$B$5^2)*$B$7+$B$5*SQRT($B$7)*E34)</f>
        <v>224.601398222088</v>
      </c>
    </row>
    <row r="35" customFormat="false" ht="15" hidden="false" customHeight="false" outlineLevel="0" collapsed="false">
      <c r="A35" s="0" t="n">
        <v>25</v>
      </c>
      <c r="B35" s="0" t="n">
        <v>-0.752719241903068</v>
      </c>
      <c r="C35" s="0" t="n">
        <v>1.47611487456576</v>
      </c>
      <c r="D35" s="0" t="n">
        <f aca="false">B35</f>
        <v>-0.752719241903068</v>
      </c>
      <c r="E35" s="0" t="n">
        <f aca="false">$B$3*B35+$B$4*C35</f>
        <v>1.00730855362594</v>
      </c>
      <c r="F35" s="0" t="n">
        <f aca="false">F34*EXP((Inputs!$B$6-Inputs!$B$7-0.5*Inputs!$B$8^2)*$B$7+Inputs!$B$8*SQRT($B$7)*D35)</f>
        <v>572.460529445676</v>
      </c>
      <c r="G35" s="0" t="n">
        <f aca="false">G34*EXP((Inputs!$B$6-0.5*$B$5^2)*$B$7+$B$5*SQRT($B$7)*E35)</f>
        <v>227.968126657675</v>
      </c>
    </row>
    <row r="36" customFormat="false" ht="15" hidden="false" customHeight="false" outlineLevel="0" collapsed="false">
      <c r="A36" s="0" t="n">
        <v>26</v>
      </c>
      <c r="B36" s="0" t="n">
        <v>-1.4762304803094</v>
      </c>
      <c r="C36" s="0" t="n">
        <v>0.444874916677123</v>
      </c>
      <c r="D36" s="0" t="n">
        <f aca="false">B36</f>
        <v>-1.4762304803094</v>
      </c>
      <c r="E36" s="0" t="n">
        <f aca="false">$B$3*B36+$B$4*C36</f>
        <v>-0.235104872824317</v>
      </c>
      <c r="F36" s="0" t="n">
        <f aca="false">F35*EXP((Inputs!$B$6-Inputs!$B$7-0.5*Inputs!$B$8^2)*$B$7+Inputs!$B$8*SQRT($B$7)*D36)</f>
        <v>565.848988462857</v>
      </c>
      <c r="G36" s="0" t="n">
        <f aca="false">G35*EXP((Inputs!$B$6-0.5*$B$5^2)*$B$7+$B$5*SQRT($B$7)*E36)</f>
        <v>227.196141100876</v>
      </c>
    </row>
    <row r="37" customFormat="false" ht="15" hidden="false" customHeight="false" outlineLevel="0" collapsed="false">
      <c r="A37" s="0" t="n">
        <v>27</v>
      </c>
      <c r="B37" s="0" t="n">
        <v>0.642121003876584</v>
      </c>
      <c r="C37" s="0" t="n">
        <v>-0.759651760833378</v>
      </c>
      <c r="D37" s="0" t="n">
        <f aca="false">B37</f>
        <v>0.642121003876584</v>
      </c>
      <c r="E37" s="0" t="n">
        <f aca="false">$B$3*B37+$B$4*C37</f>
        <v>-0.408550490957854</v>
      </c>
      <c r="F37" s="0" t="n">
        <f aca="false">F36*EXP((Inputs!$B$6-Inputs!$B$7-0.5*Inputs!$B$8^2)*$B$7+Inputs!$B$8*SQRT($B$7)*D37)</f>
        <v>568.792382604129</v>
      </c>
      <c r="G37" s="0" t="n">
        <f aca="false">G36*EXP((Inputs!$B$6-0.5*$B$5^2)*$B$7+$B$5*SQRT($B$7)*E37)</f>
        <v>225.849968945465</v>
      </c>
    </row>
    <row r="38" customFormat="false" ht="15" hidden="false" customHeight="false" outlineLevel="0" collapsed="false">
      <c r="A38" s="0" t="n">
        <v>28</v>
      </c>
      <c r="B38" s="0" t="n">
        <v>-1.02373444527782</v>
      </c>
      <c r="C38" s="0" t="n">
        <v>1.01717421417016</v>
      </c>
      <c r="D38" s="0" t="n">
        <f aca="false">B38</f>
        <v>-1.02373444527782</v>
      </c>
      <c r="E38" s="0" t="n">
        <f aca="false">$B$3*B38+$B$4*C38</f>
        <v>0.476366330510695</v>
      </c>
      <c r="F38" s="0" t="n">
        <f aca="false">F37*EXP((Inputs!$B$6-Inputs!$B$7-0.5*Inputs!$B$8^2)*$B$7+Inputs!$B$8*SQRT($B$7)*D38)</f>
        <v>564.245008080918</v>
      </c>
      <c r="G38" s="0" t="n">
        <f aca="false">G37*EXP((Inputs!$B$6-0.5*$B$5^2)*$B$7+$B$5*SQRT($B$7)*E38)</f>
        <v>227.452529017356</v>
      </c>
    </row>
    <row r="39" customFormat="false" ht="15" hidden="false" customHeight="false" outlineLevel="0" collapsed="false">
      <c r="A39" s="0" t="n">
        <v>29</v>
      </c>
      <c r="B39" s="0" t="n">
        <v>-0.990860754016715</v>
      </c>
      <c r="C39" s="0" t="n">
        <v>-0.606663940750567</v>
      </c>
      <c r="D39" s="0" t="n">
        <f aca="false">B39</f>
        <v>-0.990860754016715</v>
      </c>
      <c r="E39" s="0" t="n">
        <f aca="false">$B$3*B39+$B$4*C39</f>
        <v>-0.974602950504866</v>
      </c>
      <c r="F39" s="0" t="n">
        <f aca="false">F38*EXP((Inputs!$B$6-Inputs!$B$7-0.5*Inputs!$B$8^2)*$B$7+Inputs!$B$8*SQRT($B$7)*D39)</f>
        <v>559.879978513961</v>
      </c>
      <c r="G39" s="0" t="n">
        <f aca="false">G38*EXP((Inputs!$B$6-0.5*$B$5^2)*$B$7+$B$5*SQRT($B$7)*E39)</f>
        <v>224.230496201557</v>
      </c>
    </row>
    <row r="40" customFormat="false" ht="15" hidden="false" customHeight="false" outlineLevel="0" collapsed="false">
      <c r="A40" s="0" t="n">
        <v>30</v>
      </c>
      <c r="B40" s="0" t="n">
        <v>0.887308962459746</v>
      </c>
      <c r="C40" s="0" t="n">
        <v>0.0347412335390242</v>
      </c>
      <c r="D40" s="0" t="n">
        <f aca="false">B40</f>
        <v>0.887308962459746</v>
      </c>
      <c r="E40" s="0" t="n">
        <f aca="false">$B$3*B40+$B$4*C40</f>
        <v>0.41392503470976</v>
      </c>
      <c r="F40" s="0" t="n">
        <f aca="false">F39*EXP((Inputs!$B$6-Inputs!$B$7-0.5*Inputs!$B$8^2)*$B$7+Inputs!$B$8*SQRT($B$7)*D40)</f>
        <v>563.888057263716</v>
      </c>
      <c r="G40" s="0" t="n">
        <f aca="false">G39*EXP((Inputs!$B$6-0.5*$B$5^2)*$B$7+$B$5*SQRT($B$7)*E40)</f>
        <v>225.614299770631</v>
      </c>
    </row>
    <row r="41" customFormat="false" ht="15" hidden="false" customHeight="false" outlineLevel="0" collapsed="false">
      <c r="A41" s="0" t="n">
        <v>31</v>
      </c>
      <c r="B41" s="0" t="n">
        <v>-1.79714366762911</v>
      </c>
      <c r="C41" s="0" t="n">
        <v>1.74705914455351</v>
      </c>
      <c r="D41" s="0" t="n">
        <f aca="false">B41</f>
        <v>-1.79714366762911</v>
      </c>
      <c r="E41" s="0" t="n">
        <f aca="false">$B$3*B41+$B$4*C41</f>
        <v>0.801451805708484</v>
      </c>
      <c r="F41" s="0" t="n">
        <f aca="false">F40*EXP((Inputs!$B$6-Inputs!$B$7-0.5*Inputs!$B$8^2)*$B$7+Inputs!$B$8*SQRT($B$7)*D41)</f>
        <v>555.958365299939</v>
      </c>
      <c r="G41" s="0" t="n">
        <f aca="false">G40*EXP((Inputs!$B$6-0.5*$B$5^2)*$B$7+$B$5*SQRT($B$7)*E41)</f>
        <v>228.304022335581</v>
      </c>
    </row>
    <row r="42" customFormat="false" ht="15" hidden="false" customHeight="false" outlineLevel="0" collapsed="false">
      <c r="A42" s="0" t="n">
        <v>32</v>
      </c>
      <c r="B42" s="0" t="n">
        <v>-0.530010758779966</v>
      </c>
      <c r="C42" s="0" t="n">
        <v>-0.402757289906417</v>
      </c>
      <c r="D42" s="0" t="n">
        <f aca="false">B42</f>
        <v>-0.530010758779966</v>
      </c>
      <c r="E42" s="0" t="n">
        <f aca="false">$B$3*B42+$B$4*C42</f>
        <v>-0.591920081169462</v>
      </c>
      <c r="F42" s="0" t="n">
        <f aca="false">F41*EXP((Inputs!$B$6-Inputs!$B$7-0.5*Inputs!$B$8^2)*$B$7+Inputs!$B$8*SQRT($B$7)*D42)</f>
        <v>553.677939985336</v>
      </c>
      <c r="G42" s="0" t="n">
        <f aca="false">G41*EXP((Inputs!$B$6-0.5*$B$5^2)*$B$7+$B$5*SQRT($B$7)*E42)</f>
        <v>226.340114361645</v>
      </c>
    </row>
    <row r="43" customFormat="false" ht="15" hidden="false" customHeight="false" outlineLevel="0" collapsed="false">
      <c r="A43" s="0" t="n">
        <v>33</v>
      </c>
      <c r="B43" s="0" t="n">
        <v>0.255784252326365</v>
      </c>
      <c r="C43" s="0" t="n">
        <v>0.625076797004073</v>
      </c>
      <c r="D43" s="0" t="n">
        <f aca="false">B43</f>
        <v>0.255784252326365</v>
      </c>
      <c r="E43" s="0" t="n">
        <f aca="false">$B$3*B43+$B$4*C43</f>
        <v>0.674275077479494</v>
      </c>
      <c r="F43" s="0" t="n">
        <f aca="false">F42*EXP((Inputs!$B$6-Inputs!$B$7-0.5*Inputs!$B$8^2)*$B$7+Inputs!$B$8*SQRT($B$7)*D43)</f>
        <v>554.854898904417</v>
      </c>
      <c r="G43" s="0" t="n">
        <f aca="false">G42*EXP((Inputs!$B$6-0.5*$B$5^2)*$B$7+$B$5*SQRT($B$7)*E43)</f>
        <v>228.610534444658</v>
      </c>
    </row>
    <row r="44" customFormat="false" ht="15" hidden="false" customHeight="false" outlineLevel="0" collapsed="false">
      <c r="A44" s="0" t="n">
        <v>34</v>
      </c>
      <c r="B44" s="0" t="n">
        <v>1.96110429129147</v>
      </c>
      <c r="C44" s="0" t="n">
        <v>-1.6600681494057</v>
      </c>
      <c r="D44" s="0" t="n">
        <f aca="false">B44</f>
        <v>1.96110429129147</v>
      </c>
      <c r="E44" s="0" t="n">
        <f aca="false">$B$3*B44+$B$4*C44</f>
        <v>-0.652267753428164</v>
      </c>
      <c r="F44" s="0" t="n">
        <f aca="false">F43*EXP((Inputs!$B$6-Inputs!$B$7-0.5*Inputs!$B$8^2)*$B$7+Inputs!$B$8*SQRT($B$7)*D44)</f>
        <v>563.607635514305</v>
      </c>
      <c r="G44" s="0" t="n">
        <f aca="false">G43*EXP((Inputs!$B$6-0.5*$B$5^2)*$B$7+$B$5*SQRT($B$7)*E44)</f>
        <v>226.442941433063</v>
      </c>
    </row>
    <row r="45" customFormat="false" ht="15" hidden="false" customHeight="false" outlineLevel="0" collapsed="false">
      <c r="A45" s="0" t="n">
        <v>35</v>
      </c>
      <c r="B45" s="0" t="n">
        <v>0.825952208925946</v>
      </c>
      <c r="C45" s="0" t="n">
        <v>0.743009694050077</v>
      </c>
      <c r="D45" s="0" t="n">
        <f aca="false">B45</f>
        <v>0.825952208925946</v>
      </c>
      <c r="E45" s="0" t="n">
        <f aca="false">$B$3*B45+$B$4*C45</f>
        <v>1.0265206325302</v>
      </c>
      <c r="F45" s="0" t="n">
        <f aca="false">F44*EXP((Inputs!$B$6-Inputs!$B$7-0.5*Inputs!$B$8^2)*$B$7+Inputs!$B$8*SQRT($B$7)*D45)</f>
        <v>567.366172435268</v>
      </c>
      <c r="G45" s="0" t="n">
        <f aca="false">G44*EXP((Inputs!$B$6-0.5*$B$5^2)*$B$7+$B$5*SQRT($B$7)*E45)</f>
        <v>229.902219067253</v>
      </c>
    </row>
    <row r="46" customFormat="false" ht="15" hidden="false" customHeight="false" outlineLevel="0" collapsed="false">
      <c r="A46" s="0" t="n">
        <v>36</v>
      </c>
      <c r="B46" s="0" t="n">
        <v>-0.137164910874117</v>
      </c>
      <c r="C46" s="0" t="n">
        <v>0.787273694816222</v>
      </c>
      <c r="D46" s="0" t="n">
        <f aca="false">B46</f>
        <v>-0.137164910874117</v>
      </c>
      <c r="E46" s="0" t="n">
        <f aca="false">$B$3*B46+$B$4*C46</f>
        <v>0.65119376001886</v>
      </c>
      <c r="F46" s="0" t="n">
        <f aca="false">F45*EXP((Inputs!$B$6-Inputs!$B$7-0.5*Inputs!$B$8^2)*$B$7+Inputs!$B$8*SQRT($B$7)*D46)</f>
        <v>566.802606187431</v>
      </c>
      <c r="G46" s="0" t="n">
        <f aca="false">G45*EXP((Inputs!$B$6-0.5*$B$5^2)*$B$7+$B$5*SQRT($B$7)*E46)</f>
        <v>232.129565748753</v>
      </c>
    </row>
    <row r="47" customFormat="false" ht="15" hidden="false" customHeight="false" outlineLevel="0" collapsed="false">
      <c r="A47" s="0" t="n">
        <v>37</v>
      </c>
      <c r="B47" s="0" t="n">
        <v>0.934274017636547</v>
      </c>
      <c r="C47" s="0" t="n">
        <v>-1.381962784987</v>
      </c>
      <c r="D47" s="0" t="n">
        <f aca="false">B47</f>
        <v>0.934274017636547</v>
      </c>
      <c r="E47" s="0" t="n">
        <f aca="false">$B$3*B47+$B$4*C47</f>
        <v>-0.844077217085157</v>
      </c>
      <c r="F47" s="0" t="n">
        <f aca="false">F46*EXP((Inputs!$B$6-Inputs!$B$7-0.5*Inputs!$B$8^2)*$B$7+Inputs!$B$8*SQRT($B$7)*D47)</f>
        <v>571.072968906689</v>
      </c>
      <c r="G47" s="0" t="n">
        <f aca="false">G46*EXP((Inputs!$B$6-0.5*$B$5^2)*$B$7+$B$5*SQRT($B$7)*E47)</f>
        <v>229.280958448288</v>
      </c>
    </row>
    <row r="48" customFormat="false" ht="15" hidden="false" customHeight="false" outlineLevel="0" collapsed="false">
      <c r="A48" s="0" t="n">
        <v>38</v>
      </c>
      <c r="B48" s="0" t="n">
        <v>1.74976650588083</v>
      </c>
      <c r="C48" s="0" t="n">
        <v>-1.55876225313814</v>
      </c>
      <c r="D48" s="0" t="n">
        <f aca="false">B48</f>
        <v>1.74976650588083</v>
      </c>
      <c r="E48" s="0" t="n">
        <f aca="false">$B$3*B48+$B$4*C48</f>
        <v>-0.651984336480058</v>
      </c>
      <c r="F48" s="0" t="n">
        <f aca="false">F47*EXP((Inputs!$B$6-Inputs!$B$7-0.5*Inputs!$B$8^2)*$B$7+Inputs!$B$8*SQRT($B$7)*D48)</f>
        <v>579.109830782414</v>
      </c>
      <c r="G48" s="0" t="n">
        <f aca="false">G47*EXP((Inputs!$B$6-0.5*$B$5^2)*$B$7+$B$5*SQRT($B$7)*E48)</f>
        <v>227.10795530116</v>
      </c>
    </row>
    <row r="49" customFormat="false" ht="15" hidden="false" customHeight="false" outlineLevel="0" collapsed="false">
      <c r="A49" s="0" t="n">
        <v>39</v>
      </c>
      <c r="B49" s="0" t="n">
        <v>-1.13531628123877</v>
      </c>
      <c r="C49" s="0" t="n">
        <v>-0.261787673624096</v>
      </c>
      <c r="D49" s="0" t="n">
        <f aca="false">B49</f>
        <v>-1.13531628123877</v>
      </c>
      <c r="E49" s="0" t="n">
        <f aca="false">$B$3*B49+$B$4*C49</f>
        <v>-0.72571538733983</v>
      </c>
      <c r="F49" s="0" t="n">
        <f aca="false">F48*EXP((Inputs!$B$6-Inputs!$B$7-0.5*Inputs!$B$8^2)*$B$7+Inputs!$B$8*SQRT($B$7)*D49)</f>
        <v>573.971680509035</v>
      </c>
      <c r="G49" s="0" t="n">
        <f aca="false">G48*EXP((Inputs!$B$6-0.5*$B$5^2)*$B$7+$B$5*SQRT($B$7)*E49)</f>
        <v>224.711765513728</v>
      </c>
    </row>
    <row r="50" customFormat="false" ht="15" hidden="false" customHeight="false" outlineLevel="0" collapsed="false">
      <c r="A50" s="0" t="n">
        <v>40</v>
      </c>
      <c r="B50" s="0" t="n">
        <v>1.92494051318706</v>
      </c>
      <c r="C50" s="0" t="n">
        <v>-0.308256629753387</v>
      </c>
      <c r="D50" s="0" t="n">
        <f aca="false">B50</f>
        <v>1.92494051318706</v>
      </c>
      <c r="E50" s="0" t="n">
        <f aca="false">$B$3*B50+$B$4*C50</f>
        <v>0.551840989573356</v>
      </c>
      <c r="F50" s="0" t="n">
        <f aca="false">F49*EXP((Inputs!$B$6-Inputs!$B$7-0.5*Inputs!$B$8^2)*$B$7+Inputs!$B$8*SQRT($B$7)*D50)</f>
        <v>582.858743014937</v>
      </c>
      <c r="G50" s="0" t="n">
        <f aca="false">G49*EXP((Inputs!$B$6-0.5*$B$5^2)*$B$7+$B$5*SQRT($B$7)*E50)</f>
        <v>226.557569379112</v>
      </c>
    </row>
    <row r="51" customFormat="false" ht="15" hidden="false" customHeight="false" outlineLevel="0" collapsed="false">
      <c r="A51" s="0" t="n">
        <v>41</v>
      </c>
      <c r="B51" s="0" t="n">
        <v>-0.0319338900508107</v>
      </c>
      <c r="C51" s="0" t="n">
        <v>1.43207860390456</v>
      </c>
      <c r="D51" s="0" t="n">
        <f aca="false">B51</f>
        <v>-0.0319338900508107</v>
      </c>
      <c r="E51" s="0" t="n">
        <f aca="false">$B$3*B51+$B$4*C51</f>
        <v>1.27835525993388</v>
      </c>
      <c r="F51" s="0" t="n">
        <f aca="false">F50*EXP((Inputs!$B$6-Inputs!$B$7-0.5*Inputs!$B$8^2)*$B$7+Inputs!$B$8*SQRT($B$7)*D51)</f>
        <v>582.766074333885</v>
      </c>
      <c r="G51" s="0" t="n">
        <f aca="false">G50*EXP((Inputs!$B$6-0.5*$B$5^2)*$B$7+$B$5*SQRT($B$7)*E51)</f>
        <v>230.872034926624</v>
      </c>
    </row>
    <row r="52" customFormat="false" ht="15" hidden="false" customHeight="false" outlineLevel="0" collapsed="false">
      <c r="A52" s="0" t="n">
        <v>42</v>
      </c>
      <c r="B52" s="0" t="n">
        <v>-0.300318142565473</v>
      </c>
      <c r="C52" s="0" t="n">
        <v>-1.17843671293068</v>
      </c>
      <c r="D52" s="0" t="n">
        <f aca="false">B52</f>
        <v>-0.300318142565473</v>
      </c>
      <c r="E52" s="0" t="n">
        <f aca="false">$B$3*B52+$B$4*C52</f>
        <v>-1.19275769526831</v>
      </c>
      <c r="F52" s="0" t="n">
        <f aca="false">F51*EXP((Inputs!$B$6-Inputs!$B$7-0.5*Inputs!$B$8^2)*$B$7+Inputs!$B$8*SQRT($B$7)*D52)</f>
        <v>581.434180699172</v>
      </c>
      <c r="G52" s="0" t="n">
        <f aca="false">G51*EXP((Inputs!$B$6-0.5*$B$5^2)*$B$7+$B$5*SQRT($B$7)*E52)</f>
        <v>226.872554825465</v>
      </c>
    </row>
    <row r="53" customFormat="false" ht="15" hidden="false" customHeight="false" outlineLevel="0" collapsed="false">
      <c r="A53" s="0" t="n">
        <v>43</v>
      </c>
      <c r="B53" s="0" t="n">
        <v>-0.417234835238315</v>
      </c>
      <c r="C53" s="0" t="n">
        <v>1.37079183380578</v>
      </c>
      <c r="D53" s="0" t="n">
        <f aca="false">B53</f>
        <v>-0.417234835238315</v>
      </c>
      <c r="E53" s="0" t="n">
        <f aca="false">$B$3*B53+$B$4*C53</f>
        <v>1.05692859861433</v>
      </c>
      <c r="F53" s="0" t="n">
        <f aca="false">F52*EXP((Inputs!$B$6-Inputs!$B$7-0.5*Inputs!$B$8^2)*$B$7+Inputs!$B$8*SQRT($B$7)*D53)</f>
        <v>579.56753538633</v>
      </c>
      <c r="G53" s="0" t="n">
        <f aca="false">G52*EXP((Inputs!$B$6-0.5*$B$5^2)*$B$7+$B$5*SQRT($B$7)*E53)</f>
        <v>230.44141971157</v>
      </c>
    </row>
    <row r="54" customFormat="false" ht="15" hidden="false" customHeight="false" outlineLevel="0" collapsed="false">
      <c r="A54" s="0" t="n">
        <v>44</v>
      </c>
      <c r="B54" s="0" t="n">
        <v>0.0708649970551365</v>
      </c>
      <c r="C54" s="0" t="n">
        <v>1.93065825905626</v>
      </c>
      <c r="D54" s="0" t="n">
        <f aca="false">B54</f>
        <v>0.0708649970551365</v>
      </c>
      <c r="E54" s="0" t="n">
        <f aca="false">$B$3*B54+$B$4*C54</f>
        <v>1.77253318086709</v>
      </c>
      <c r="F54" s="0" t="n">
        <f aca="false">F53*EXP((Inputs!$B$6-Inputs!$B$7-0.5*Inputs!$B$8^2)*$B$7+Inputs!$B$8*SQRT($B$7)*D54)</f>
        <v>579.948144639347</v>
      </c>
      <c r="G54" s="0" t="n">
        <f aca="false">G53*EXP((Inputs!$B$6-0.5*$B$5^2)*$B$7+$B$5*SQRT($B$7)*E54)</f>
        <v>236.54263790262</v>
      </c>
    </row>
    <row r="55" customFormat="false" ht="15" hidden="false" customHeight="false" outlineLevel="0" collapsed="false">
      <c r="A55" s="0" t="n">
        <v>45</v>
      </c>
      <c r="B55" s="0" t="n">
        <v>0.737934926262155</v>
      </c>
      <c r="C55" s="0" t="n">
        <v>-0.644808936393483</v>
      </c>
      <c r="D55" s="0" t="n">
        <f aca="false">B55</f>
        <v>0.737934926262155</v>
      </c>
      <c r="E55" s="0" t="n">
        <f aca="false">$B$3*B55+$B$4*C55</f>
        <v>-0.263619178010949</v>
      </c>
      <c r="F55" s="0" t="n">
        <f aca="false">F54*EXP((Inputs!$B$6-Inputs!$B$7-0.5*Inputs!$B$8^2)*$B$7+Inputs!$B$8*SQRT($B$7)*D55)</f>
        <v>583.408151909863</v>
      </c>
      <c r="G55" s="0" t="n">
        <f aca="false">G54*EXP((Inputs!$B$6-0.5*$B$5^2)*$B$7+$B$5*SQRT($B$7)*E55)</f>
        <v>235.64278407738</v>
      </c>
    </row>
    <row r="56" customFormat="false" ht="15" hidden="false" customHeight="false" outlineLevel="0" collapsed="false">
      <c r="A56" s="0" t="n">
        <v>46</v>
      </c>
      <c r="B56" s="0" t="n">
        <v>0.0510763044650783</v>
      </c>
      <c r="C56" s="0" t="n">
        <v>-0.85321811814188</v>
      </c>
      <c r="D56" s="0" t="n">
        <f aca="false">B56</f>
        <v>0.0510763044650783</v>
      </c>
      <c r="E56" s="0" t="n">
        <f aca="false">$B$3*B56+$B$4*C56</f>
        <v>-0.747812182632859</v>
      </c>
      <c r="F56" s="0" t="n">
        <f aca="false">F55*EXP((Inputs!$B$6-Inputs!$B$7-0.5*Inputs!$B$8^2)*$B$7+Inputs!$B$8*SQRT($B$7)*D56)</f>
        <v>583.699645272867</v>
      </c>
      <c r="G56" s="0" t="n">
        <f aca="false">G55*EXP((Inputs!$B$6-0.5*$B$5^2)*$B$7+$B$5*SQRT($B$7)*E56)</f>
        <v>233.080792164951</v>
      </c>
    </row>
    <row r="57" customFormat="false" ht="15" hidden="false" customHeight="false" outlineLevel="0" collapsed="false">
      <c r="A57" s="0" t="n">
        <v>47</v>
      </c>
      <c r="B57" s="0" t="n">
        <v>-0.66843303064877</v>
      </c>
      <c r="C57" s="0" t="n">
        <v>4.47908425102576</v>
      </c>
      <c r="D57" s="0" t="n">
        <f aca="false">B57</f>
        <v>-0.66843303064877</v>
      </c>
      <c r="E57" s="0" t="n">
        <f aca="false">$B$3*B57+$B$4*C57</f>
        <v>3.75314459874512</v>
      </c>
      <c r="F57" s="0" t="n">
        <f aca="false">F56*EXP((Inputs!$B$6-Inputs!$B$7-0.5*Inputs!$B$8^2)*$B$7+Inputs!$B$8*SQRT($B$7)*D57)</f>
        <v>580.667450746527</v>
      </c>
      <c r="G57" s="0" t="n">
        <f aca="false">G56*EXP((Inputs!$B$6-0.5*$B$5^2)*$B$7+$B$5*SQRT($B$7)*E57)</f>
        <v>246.32293049173</v>
      </c>
    </row>
    <row r="58" customFormat="false" ht="15" hidden="false" customHeight="false" outlineLevel="0" collapsed="false">
      <c r="A58" s="0" t="n">
        <v>48</v>
      </c>
      <c r="B58" s="0" t="n">
        <v>1.01862451003381</v>
      </c>
      <c r="C58" s="0" t="n">
        <v>0.861097989006673</v>
      </c>
      <c r="D58" s="0" t="n">
        <f aca="false">B58</f>
        <v>1.01862451003381</v>
      </c>
      <c r="E58" s="0" t="n">
        <f aca="false">$B$3*B58+$B$4*C58</f>
        <v>1.2161424501928</v>
      </c>
      <c r="F58" s="0" t="n">
        <f aca="false">F57*EXP((Inputs!$B$6-Inputs!$B$7-0.5*Inputs!$B$8^2)*$B$7+Inputs!$B$8*SQRT($B$7)*D58)</f>
        <v>585.433884520145</v>
      </c>
      <c r="G58" s="0" t="n">
        <f aca="false">G57*EXP((Inputs!$B$6-0.5*$B$5^2)*$B$7+$B$5*SQRT($B$7)*E58)</f>
        <v>250.784254421925</v>
      </c>
    </row>
    <row r="59" customFormat="false" ht="15" hidden="false" customHeight="false" outlineLevel="0" collapsed="false">
      <c r="A59" s="0" t="n">
        <v>49</v>
      </c>
      <c r="B59" s="0" t="n">
        <v>-0.623180315308064</v>
      </c>
      <c r="C59" s="0" t="n">
        <v>1.56958406628108</v>
      </c>
      <c r="D59" s="0" t="n">
        <f aca="false">B59</f>
        <v>-0.623180315308064</v>
      </c>
      <c r="E59" s="0" t="n">
        <f aca="false">$B$3*B59+$B$4*C59</f>
        <v>1.14749617458663</v>
      </c>
      <c r="F59" s="0" t="n">
        <f aca="false">F58*EXP((Inputs!$B$6-Inputs!$B$7-0.5*Inputs!$B$8^2)*$B$7+Inputs!$B$8*SQRT($B$7)*D59)</f>
        <v>582.601790522729</v>
      </c>
      <c r="G59" s="0" t="n">
        <f aca="false">G58*EXP((Inputs!$B$6-0.5*$B$5^2)*$B$7+$B$5*SQRT($B$7)*E59)</f>
        <v>255.068759018048</v>
      </c>
    </row>
    <row r="60" customFormat="false" ht="15" hidden="false" customHeight="false" outlineLevel="0" collapsed="false">
      <c r="A60" s="0" t="n">
        <v>50</v>
      </c>
      <c r="B60" s="0" t="n">
        <v>1.09941560179294</v>
      </c>
      <c r="C60" s="0" t="n">
        <v>1.88162128935777</v>
      </c>
      <c r="D60" s="0" t="n">
        <f aca="false">B60</f>
        <v>1.09941560179294</v>
      </c>
      <c r="E60" s="0" t="n">
        <f aca="false">$B$3*B60+$B$4*C60</f>
        <v>2.1717663459674</v>
      </c>
      <c r="F60" s="0" t="n">
        <f aca="false">F59*EXP((Inputs!$B$6-Inputs!$B$7-0.5*Inputs!$B$8^2)*$B$7+Inputs!$B$8*SQRT($B$7)*D60)</f>
        <v>587.760684932708</v>
      </c>
      <c r="G60" s="0" t="n">
        <f aca="false">G59*EXP((Inputs!$B$6-0.5*$B$5^2)*$B$7+$B$5*SQRT($B$7)*E60)</f>
        <v>263.363705216421</v>
      </c>
    </row>
    <row r="61" customFormat="false" ht="15" hidden="false" customHeight="false" outlineLevel="0" collapsed="false">
      <c r="A61" s="0" t="n">
        <v>51</v>
      </c>
      <c r="B61" s="0" t="n">
        <v>1.83311414839845</v>
      </c>
      <c r="C61" s="0" t="n">
        <v>-1.47908928809752</v>
      </c>
      <c r="D61" s="0" t="n">
        <f aca="false">B61</f>
        <v>1.83311414839845</v>
      </c>
      <c r="E61" s="0" t="n">
        <f aca="false">$B$3*B61+$B$4*C61</f>
        <v>-0.544160853186024</v>
      </c>
      <c r="F61" s="0" t="n">
        <f aca="false">F60*EXP((Inputs!$B$6-Inputs!$B$7-0.5*Inputs!$B$8^2)*$B$7+Inputs!$B$8*SQRT($B$7)*D61)</f>
        <v>596.426620596036</v>
      </c>
      <c r="G61" s="0" t="n">
        <f aca="false">G60*EXP((Inputs!$B$6-0.5*$B$5^2)*$B$7+$B$5*SQRT($B$7)*E61)</f>
        <v>261.281651663163</v>
      </c>
    </row>
    <row r="62" customFormat="false" ht="15" hidden="false" customHeight="false" outlineLevel="0" collapsed="false">
      <c r="A62" s="0" t="n">
        <v>52</v>
      </c>
      <c r="B62" s="0" t="n">
        <v>-1.10983948926991</v>
      </c>
      <c r="C62" s="0" t="n">
        <v>-1.00378781546364</v>
      </c>
      <c r="D62" s="0" t="n">
        <f aca="false">B62</f>
        <v>-1.10983948926991</v>
      </c>
      <c r="E62" s="0" t="n">
        <f aca="false">$B$3*B62+$B$4*C62</f>
        <v>-1.38421641152933</v>
      </c>
      <c r="F62" s="0" t="n">
        <f aca="false">F61*EXP((Inputs!$B$6-Inputs!$B$7-0.5*Inputs!$B$8^2)*$B$7+Inputs!$B$8*SQRT($B$7)*D62)</f>
        <v>591.254311359559</v>
      </c>
      <c r="G62" s="0" t="n">
        <f aca="false">G61*EXP((Inputs!$B$6-0.5*$B$5^2)*$B$7+$B$5*SQRT($B$7)*E62)</f>
        <v>256.033483167933</v>
      </c>
    </row>
    <row r="63" customFormat="false" ht="15" hidden="false" customHeight="false" outlineLevel="0" collapsed="false">
      <c r="A63" s="0" t="n">
        <v>53</v>
      </c>
      <c r="B63" s="0" t="n">
        <v>-0.943940643332437</v>
      </c>
      <c r="C63" s="0" t="n">
        <v>0.32345236426039</v>
      </c>
      <c r="D63" s="0" t="n">
        <f aca="false">B63</f>
        <v>-0.943940643332437</v>
      </c>
      <c r="E63" s="0" t="n">
        <f aca="false">$B$3*B63+$B$4*C63</f>
        <v>-0.115154810455783</v>
      </c>
      <c r="F63" s="0" t="n">
        <f aca="false">F62*EXP((Inputs!$B$6-Inputs!$B$7-0.5*Inputs!$B$8^2)*$B$7+Inputs!$B$8*SQRT($B$7)*D63)</f>
        <v>586.898748483572</v>
      </c>
      <c r="G63" s="0" t="n">
        <f aca="false">G62*EXP((Inputs!$B$6-0.5*$B$5^2)*$B$7+$B$5*SQRT($B$7)*E63)</f>
        <v>255.616958711091</v>
      </c>
    </row>
    <row r="64" customFormat="false" ht="15" hidden="false" customHeight="false" outlineLevel="0" collapsed="false">
      <c r="A64" s="0" t="n">
        <v>54</v>
      </c>
      <c r="B64" s="0" t="n">
        <v>-0.566803452095818</v>
      </c>
      <c r="C64" s="0" t="n">
        <v>2.07259854076252</v>
      </c>
      <c r="D64" s="0" t="n">
        <f aca="false">B64</f>
        <v>-0.566803452095818</v>
      </c>
      <c r="E64" s="0" t="n">
        <f aca="false">$B$3*B64+$B$4*C64</f>
        <v>1.62565982877164</v>
      </c>
      <c r="F64" s="0" t="n">
        <f aca="false">F63*EXP((Inputs!$B$6-Inputs!$B$7-0.5*Inputs!$B$8^2)*$B$7+Inputs!$B$8*SQRT($B$7)*D64)</f>
        <v>584.320838630339</v>
      </c>
      <c r="G64" s="0" t="n">
        <f aca="false">G63*EXP((Inputs!$B$6-0.5*$B$5^2)*$B$7+$B$5*SQRT($B$7)*E64)</f>
        <v>261.818619629449</v>
      </c>
    </row>
    <row r="65" customFormat="false" ht="15" hidden="false" customHeight="false" outlineLevel="0" collapsed="false">
      <c r="A65" s="0" t="n">
        <v>55</v>
      </c>
      <c r="B65" s="0" t="n">
        <v>1.90467988208164</v>
      </c>
      <c r="C65" s="0" t="n">
        <v>-0.00646159407903977</v>
      </c>
      <c r="D65" s="0" t="n">
        <f aca="false">B65</f>
        <v>1.90467988208164</v>
      </c>
      <c r="E65" s="0" t="n">
        <f aca="false">$B$3*B65+$B$4*C65</f>
        <v>0.815406405633451</v>
      </c>
      <c r="F65" s="0" t="n">
        <f aca="false">F64*EXP((Inputs!$B$6-Inputs!$B$7-0.5*Inputs!$B$8^2)*$B$7+Inputs!$B$8*SQRT($B$7)*D65)</f>
        <v>593.272779324553</v>
      </c>
      <c r="G65" s="0" t="n">
        <f aca="false">G64*EXP((Inputs!$B$6-0.5*$B$5^2)*$B$7+$B$5*SQRT($B$7)*E65)</f>
        <v>264.994336727262</v>
      </c>
    </row>
    <row r="66" customFormat="false" ht="15" hidden="false" customHeight="false" outlineLevel="0" collapsed="false">
      <c r="A66" s="0" t="n">
        <v>56</v>
      </c>
      <c r="B66" s="0" t="n">
        <v>1.95532621614979</v>
      </c>
      <c r="C66" s="0" t="n">
        <v>1.4881346272402</v>
      </c>
      <c r="D66" s="0" t="n">
        <f aca="false">B66</f>
        <v>1.95532621614979</v>
      </c>
      <c r="E66" s="0" t="n">
        <f aca="false">$B$3*B66+$B$4*C66</f>
        <v>2.18577547662126</v>
      </c>
      <c r="F66" s="0" t="n">
        <f aca="false">F65*EXP((Inputs!$B$6-Inputs!$B$7-0.5*Inputs!$B$8^2)*$B$7+Inputs!$B$8*SQRT($B$7)*D66)</f>
        <v>602.603928777486</v>
      </c>
      <c r="G66" s="0" t="n">
        <f aca="false">G65*EXP((Inputs!$B$6-0.5*$B$5^2)*$B$7+$B$5*SQRT($B$7)*E66)</f>
        <v>273.668441108571</v>
      </c>
    </row>
    <row r="67" customFormat="false" ht="15" hidden="false" customHeight="false" outlineLevel="0" collapsed="false">
      <c r="A67" s="0" t="n">
        <v>57</v>
      </c>
      <c r="B67" s="0" t="n">
        <v>-0.450706559177259</v>
      </c>
      <c r="C67" s="0" t="n">
        <v>-2.00921534402556</v>
      </c>
      <c r="D67" s="0" t="n">
        <f aca="false">B67</f>
        <v>-0.450706559177259</v>
      </c>
      <c r="E67" s="0" t="n">
        <f aca="false">$B$3*B67+$B$4*C67</f>
        <v>-2.00718845021508</v>
      </c>
      <c r="F67" s="0" t="n">
        <f aca="false">F66*EXP((Inputs!$B$6-Inputs!$B$7-0.5*Inputs!$B$8^2)*$B$7+Inputs!$B$8*SQRT($B$7)*D67)</f>
        <v>600.509845298203</v>
      </c>
      <c r="G67" s="0" t="n">
        <f aca="false">G66*EXP((Inputs!$B$6-0.5*$B$5^2)*$B$7+$B$5*SQRT($B$7)*E67)</f>
        <v>265.725888791125</v>
      </c>
    </row>
    <row r="68" customFormat="false" ht="15" hidden="false" customHeight="false" outlineLevel="0" collapsed="false">
      <c r="A68" s="0" t="n">
        <v>58</v>
      </c>
      <c r="B68" s="0" t="n">
        <v>-0.217968384960729</v>
      </c>
      <c r="C68" s="0" t="n">
        <v>-0.644622131078473</v>
      </c>
      <c r="D68" s="0" t="n">
        <f aca="false">B68</f>
        <v>-0.217968384960729</v>
      </c>
      <c r="E68" s="0" t="n">
        <f aca="false">$B$3*B68+$B$4*C68</f>
        <v>-0.675605298952184</v>
      </c>
      <c r="F68" s="0" t="n">
        <f aca="false">F67*EXP((Inputs!$B$6-Inputs!$B$7-0.5*Inputs!$B$8^2)*$B$7+Inputs!$B$8*SQRT($B$7)*D68)</f>
        <v>599.528929635608</v>
      </c>
      <c r="G68" s="0" t="n">
        <f aca="false">G67*EXP((Inputs!$B$6-0.5*$B$5^2)*$B$7+$B$5*SQRT($B$7)*E68)</f>
        <v>263.116066750679</v>
      </c>
    </row>
    <row r="69" customFormat="false" ht="15" hidden="false" customHeight="false" outlineLevel="0" collapsed="false">
      <c r="A69" s="0" t="n">
        <v>59</v>
      </c>
      <c r="B69" s="0" t="n">
        <v>0.20650562514583</v>
      </c>
      <c r="C69" s="0" t="n">
        <v>0.0892282868747491</v>
      </c>
      <c r="D69" s="0" t="n">
        <f aca="false">B69</f>
        <v>0.20650562514583</v>
      </c>
      <c r="E69" s="0" t="n">
        <f aca="false">$B$3*B69+$B$4*C69</f>
        <v>0.16954672961476</v>
      </c>
      <c r="F69" s="0" t="n">
        <f aca="false">F68*EXP((Inputs!$B$6-Inputs!$B$7-0.5*Inputs!$B$8^2)*$B$7+Inputs!$B$8*SQRT($B$7)*D69)</f>
        <v>600.568531071788</v>
      </c>
      <c r="G69" s="0" t="n">
        <f aca="false">G68*EXP((Inputs!$B$6-0.5*$B$5^2)*$B$7+$B$5*SQRT($B$7)*E69)</f>
        <v>263.7901380259</v>
      </c>
    </row>
    <row r="70" customFormat="false" ht="15" hidden="false" customHeight="false" outlineLevel="0" collapsed="false">
      <c r="A70" s="0" t="n">
        <v>60</v>
      </c>
      <c r="B70" s="0" t="n">
        <v>0.0630176588992286</v>
      </c>
      <c r="C70" s="0" t="n">
        <v>0.523684741379165</v>
      </c>
      <c r="D70" s="0" t="n">
        <f aca="false">B70</f>
        <v>0.0630176588992286</v>
      </c>
      <c r="E70" s="0" t="n">
        <f aca="false">$B$3*B70+$B$4*C70</f>
        <v>0.499677149732708</v>
      </c>
      <c r="F70" s="0" t="n">
        <f aca="false">F69*EXP((Inputs!$B$6-Inputs!$B$7-0.5*Inputs!$B$8^2)*$B$7+Inputs!$B$8*SQRT($B$7)*D70)</f>
        <v>600.92552158445</v>
      </c>
      <c r="G70" s="0" t="n">
        <f aca="false">G69*EXP((Inputs!$B$6-0.5*$B$5^2)*$B$7+$B$5*SQRT($B$7)*E70)</f>
        <v>265.752995173042</v>
      </c>
    </row>
    <row r="71" customFormat="false" ht="15" hidden="false" customHeight="false" outlineLevel="0" collapsed="false">
      <c r="A71" s="0" t="n">
        <v>61</v>
      </c>
      <c r="B71" s="0" t="n">
        <v>-1.21252194708368</v>
      </c>
      <c r="C71" s="0" t="n">
        <v>0.411360277569708</v>
      </c>
      <c r="D71" s="0" t="n">
        <f aca="false">B71</f>
        <v>-1.21252194708368</v>
      </c>
      <c r="E71" s="0" t="n">
        <f aca="false">$B$3*B71+$B$4*C71</f>
        <v>-0.151641573970362</v>
      </c>
      <c r="F71" s="0" t="n">
        <f aca="false">F70*EXP((Inputs!$B$6-Inputs!$B$7-0.5*Inputs!$B$8^2)*$B$7+Inputs!$B$8*SQRT($B$7)*D71)</f>
        <v>595.229140280261</v>
      </c>
      <c r="G71" s="0" t="n">
        <f aca="false">G70*EXP((Inputs!$B$6-0.5*$B$5^2)*$B$7+$B$5*SQRT($B$7)*E71)</f>
        <v>265.178334572571</v>
      </c>
    </row>
    <row r="72" customFormat="false" ht="15" hidden="false" customHeight="false" outlineLevel="0" collapsed="false">
      <c r="A72" s="0" t="n">
        <v>62</v>
      </c>
      <c r="B72" s="0" t="n">
        <v>-0.439616153017006</v>
      </c>
      <c r="C72" s="0" t="n">
        <v>0.199982199863687</v>
      </c>
      <c r="D72" s="0" t="n">
        <f aca="false">B72</f>
        <v>-0.439616153017006</v>
      </c>
      <c r="E72" s="0" t="n">
        <f aca="false">$B$3*B72+$B$4*C72</f>
        <v>-0.00911000592145186</v>
      </c>
      <c r="F72" s="0" t="n">
        <f aca="false">F71*EXP((Inputs!$B$6-Inputs!$B$7-0.5*Inputs!$B$8^2)*$B$7+Inputs!$B$8*SQRT($B$7)*D72)</f>
        <v>593.21287304723</v>
      </c>
      <c r="G72" s="0" t="n">
        <f aca="false">G71*EXP((Inputs!$B$6-0.5*$B$5^2)*$B$7+$B$5*SQRT($B$7)*E72)</f>
        <v>265.160120788328</v>
      </c>
    </row>
    <row r="73" customFormat="false" ht="15" hidden="false" customHeight="false" outlineLevel="0" collapsed="false">
      <c r="A73" s="0" t="n">
        <v>63</v>
      </c>
      <c r="B73" s="0" t="n">
        <v>0.95740984523219</v>
      </c>
      <c r="C73" s="0" t="n">
        <v>-1.22439977322103</v>
      </c>
      <c r="D73" s="0" t="n">
        <f aca="false">B73</f>
        <v>0.95740984523219</v>
      </c>
      <c r="E73" s="0" t="n">
        <f aca="false">$B$3*B73+$B$4*C73</f>
        <v>-0.691937134176115</v>
      </c>
      <c r="F73" s="0" t="n">
        <f aca="false">F72*EXP((Inputs!$B$6-Inputs!$B$7-0.5*Inputs!$B$8^2)*$B$7+Inputs!$B$8*SQRT($B$7)*D73)</f>
        <v>597.791920107919</v>
      </c>
      <c r="G73" s="0" t="n">
        <f aca="false">G72*EXP((Inputs!$B$6-0.5*$B$5^2)*$B$7+$B$5*SQRT($B$7)*E73)</f>
        <v>262.492804269711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2026-10-02T20:50:10Z</dcterms:created>
  <dc:creator>Deepak Chaudhary</dc:creator>
  <dc:description/>
  <dc:language>en-IN</dc:language>
  <cp:lastModifiedBy>Deepak Chaudhary</cp:lastModifiedBy>
  <dcterms:modified xsi:type="dcterms:W3CDTF">2026-10-02T20:50:10Z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