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CF7F931-12D4-42DE-B2D3-F98AAECC6840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59" i="1" l="1"/>
  <c r="O159" i="1"/>
  <c r="P159" i="1" s="1"/>
  <c r="M159" i="1"/>
  <c r="N158" i="1"/>
  <c r="O158" i="1" s="1"/>
  <c r="P158" i="1" s="1"/>
  <c r="L158" i="1"/>
  <c r="N157" i="1" l="1"/>
  <c r="O157" i="1"/>
  <c r="P157" i="1" s="1"/>
  <c r="M157" i="1"/>
  <c r="P156" i="1" l="1"/>
  <c r="N156" i="1"/>
  <c r="O156" i="1"/>
  <c r="L156" i="1"/>
  <c r="N155" i="1"/>
  <c r="O155" i="1"/>
  <c r="P155" i="1" s="1"/>
  <c r="L155" i="1"/>
  <c r="P154" i="1"/>
  <c r="N154" i="1"/>
  <c r="O154" i="1"/>
  <c r="K154" i="1"/>
  <c r="P153" i="1"/>
  <c r="N153" i="1"/>
  <c r="O153" i="1"/>
  <c r="K153" i="1"/>
  <c r="P152" i="1"/>
  <c r="N152" i="1"/>
  <c r="O152" i="1"/>
  <c r="K152" i="1"/>
  <c r="P151" i="1" l="1"/>
  <c r="N151" i="1"/>
  <c r="O151" i="1" s="1"/>
  <c r="K151" i="1"/>
  <c r="P150" i="1"/>
  <c r="N150" i="1"/>
  <c r="O150" i="1"/>
  <c r="K150" i="1"/>
  <c r="N149" i="1" l="1"/>
  <c r="O149" i="1"/>
  <c r="P149" i="1" s="1"/>
  <c r="K149" i="1"/>
  <c r="N148" i="1"/>
  <c r="O148" i="1"/>
  <c r="P148" i="1" s="1"/>
  <c r="M148" i="1"/>
  <c r="P147" i="1"/>
  <c r="N147" i="1"/>
  <c r="O147" i="1"/>
  <c r="L147" i="1"/>
  <c r="P146" i="1"/>
  <c r="N146" i="1"/>
  <c r="O146" i="1"/>
  <c r="L146" i="1"/>
  <c r="P145" i="1"/>
  <c r="N145" i="1"/>
  <c r="O145" i="1" s="1"/>
  <c r="L145" i="1"/>
  <c r="P144" i="1"/>
  <c r="N144" i="1"/>
  <c r="O144" i="1"/>
  <c r="L144" i="1"/>
  <c r="P143" i="1"/>
  <c r="N143" i="1"/>
  <c r="O143" i="1" s="1"/>
  <c r="L143" i="1"/>
  <c r="P142" i="1"/>
  <c r="N142" i="1"/>
  <c r="O142" i="1" s="1"/>
  <c r="L142" i="1"/>
  <c r="P141" i="1"/>
  <c r="N141" i="1"/>
  <c r="O141" i="1"/>
  <c r="L141" i="1"/>
  <c r="P140" i="1"/>
  <c r="N140" i="1"/>
  <c r="O140" i="1"/>
  <c r="L140" i="1"/>
  <c r="P139" i="1"/>
  <c r="N139" i="1"/>
  <c r="O139" i="1" s="1"/>
  <c r="L139" i="1"/>
  <c r="P138" i="1"/>
  <c r="N138" i="1"/>
  <c r="O138" i="1"/>
  <c r="L138" i="1"/>
  <c r="P137" i="1"/>
  <c r="N137" i="1"/>
  <c r="O137" i="1"/>
  <c r="L137" i="1"/>
  <c r="N136" i="1"/>
  <c r="O136" i="1"/>
  <c r="P136" i="1" s="1"/>
  <c r="L136" i="1"/>
  <c r="N135" i="1"/>
  <c r="O135" i="1"/>
  <c r="P135" i="1" s="1"/>
  <c r="L135" i="1"/>
  <c r="P134" i="1"/>
  <c r="M134" i="1"/>
  <c r="N134" i="1"/>
  <c r="O134" i="1" s="1"/>
  <c r="K135" i="1"/>
  <c r="N133" i="1" l="1"/>
  <c r="O133" i="1"/>
  <c r="P133" i="1" s="1"/>
  <c r="M133" i="1"/>
  <c r="N132" i="1" l="1"/>
  <c r="O132" i="1" s="1"/>
  <c r="P132" i="1" s="1"/>
  <c r="L132" i="1"/>
  <c r="N131" i="1"/>
  <c r="O131" i="1"/>
  <c r="P131" i="1"/>
  <c r="M131" i="1"/>
  <c r="N130" i="1"/>
  <c r="O130" i="1" s="1"/>
  <c r="P130" i="1" s="1"/>
  <c r="K130" i="1"/>
  <c r="L129" i="1" l="1"/>
  <c r="N129" i="1"/>
  <c r="O129" i="1" s="1"/>
  <c r="P129" i="1" s="1"/>
  <c r="T18" i="3" l="1"/>
  <c r="S18" i="3"/>
  <c r="T128" i="1"/>
  <c r="N128" i="1"/>
  <c r="O128" i="1"/>
  <c r="P128" i="1" s="1"/>
  <c r="K128" i="1"/>
  <c r="P127" i="1"/>
  <c r="N127" i="1"/>
  <c r="O127" i="1"/>
  <c r="L127" i="1"/>
  <c r="N126" i="1"/>
  <c r="O126" i="1"/>
  <c r="P126" i="1" s="1"/>
  <c r="L126" i="1"/>
  <c r="N125" i="1" l="1"/>
  <c r="O125" i="1"/>
  <c r="P125" i="1" s="1"/>
  <c r="K125" i="1"/>
  <c r="N124" i="1"/>
  <c r="O124" i="1"/>
  <c r="P124" i="1" s="1"/>
  <c r="M124" i="1"/>
  <c r="N123" i="1"/>
  <c r="O123" i="1"/>
  <c r="P123" i="1" s="1"/>
  <c r="L123" i="1"/>
  <c r="P122" i="1"/>
  <c r="M122" i="1"/>
  <c r="N122" i="1"/>
  <c r="O122" i="1" s="1"/>
  <c r="N121" i="1"/>
  <c r="O121" i="1"/>
  <c r="P121" i="1"/>
  <c r="M121" i="1"/>
  <c r="N120" i="1"/>
  <c r="O120" i="1"/>
  <c r="P120" i="1" s="1"/>
  <c r="L120" i="1"/>
  <c r="P119" i="1"/>
  <c r="N119" i="1"/>
  <c r="O119" i="1" s="1"/>
  <c r="K119" i="1"/>
  <c r="N118" i="1"/>
  <c r="O118" i="1"/>
  <c r="P118" i="1" s="1"/>
  <c r="K118" i="1"/>
  <c r="N117" i="1"/>
  <c r="O117" i="1"/>
  <c r="P117" i="1"/>
  <c r="L117" i="1"/>
  <c r="P116" i="1"/>
  <c r="N116" i="1"/>
  <c r="O116" i="1" s="1"/>
  <c r="K116" i="1"/>
  <c r="P115" i="1"/>
  <c r="N115" i="1"/>
  <c r="O115" i="1"/>
  <c r="K115" i="1"/>
  <c r="P114" i="1"/>
  <c r="N114" i="1"/>
  <c r="O114" i="1"/>
  <c r="K114" i="1"/>
  <c r="P113" i="1"/>
  <c r="N113" i="1"/>
  <c r="O113" i="1" s="1"/>
  <c r="K113" i="1"/>
  <c r="P112" i="1"/>
  <c r="N112" i="1"/>
  <c r="O112" i="1"/>
  <c r="K112" i="1"/>
  <c r="P111" i="1"/>
  <c r="N111" i="1"/>
  <c r="O111" i="1"/>
  <c r="K111" i="1"/>
  <c r="P110" i="1"/>
  <c r="N110" i="1"/>
  <c r="O110" i="1" s="1"/>
  <c r="K110" i="1"/>
  <c r="P109" i="1"/>
  <c r="N109" i="1"/>
  <c r="O109" i="1"/>
  <c r="K109" i="1"/>
  <c r="N108" i="1"/>
  <c r="O108" i="1"/>
  <c r="P108" i="1"/>
  <c r="K108" i="1"/>
  <c r="P107" i="1"/>
  <c r="N107" i="1"/>
  <c r="O107" i="1" s="1"/>
  <c r="K107" i="1"/>
  <c r="N106" i="1"/>
  <c r="O106" i="1"/>
  <c r="P106" i="1" s="1"/>
  <c r="K106" i="1"/>
  <c r="M19" i="3" l="1"/>
  <c r="N105" i="1" l="1"/>
  <c r="O105" i="1"/>
  <c r="M105" i="1"/>
  <c r="N104" i="1"/>
  <c r="O104" i="1"/>
  <c r="M104" i="1"/>
  <c r="M103" i="1"/>
  <c r="N103" i="1"/>
  <c r="O103" i="1" s="1"/>
  <c r="N102" i="1"/>
  <c r="O102" i="1"/>
  <c r="M102" i="1"/>
  <c r="N100" i="1"/>
  <c r="O100" i="1"/>
  <c r="N101" i="1"/>
  <c r="O101" i="1"/>
  <c r="M101" i="1"/>
  <c r="K101" i="1"/>
  <c r="K100" i="1"/>
  <c r="N99" i="1"/>
  <c r="O99" i="1"/>
  <c r="N98" i="1"/>
  <c r="O98" i="1"/>
  <c r="N97" i="1"/>
  <c r="O97" i="1"/>
  <c r="L98" i="1"/>
  <c r="L99" i="1"/>
  <c r="L97" i="1"/>
  <c r="N96" i="1" l="1"/>
  <c r="O96" i="1" s="1"/>
  <c r="L96" i="1"/>
  <c r="N95" i="1"/>
  <c r="O95" i="1"/>
  <c r="K95" i="1"/>
  <c r="N94" i="1"/>
  <c r="O94" i="1" s="1"/>
  <c r="K94" i="1"/>
  <c r="N93" i="1" l="1"/>
  <c r="O93" i="1" s="1"/>
  <c r="L93" i="1"/>
  <c r="N92" i="1"/>
  <c r="O92" i="1" s="1"/>
  <c r="L92" i="1"/>
  <c r="N91" i="1" l="1"/>
  <c r="O91" i="1" s="1"/>
  <c r="K91" i="1"/>
  <c r="N90" i="1" l="1"/>
  <c r="O90" i="1"/>
  <c r="K90" i="1"/>
  <c r="N89" i="1"/>
  <c r="O89" i="1" s="1"/>
  <c r="K89" i="1"/>
  <c r="K88" i="1" l="1"/>
  <c r="N88" i="1" s="1"/>
  <c r="O88" i="1" s="1"/>
  <c r="N87" i="1" l="1"/>
  <c r="O87" i="1"/>
  <c r="L87" i="1"/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P103" i="1" l="1"/>
  <c r="P99" i="1"/>
  <c r="P101" i="1"/>
  <c r="P97" i="1"/>
  <c r="P98" i="1"/>
  <c r="P104" i="1"/>
  <c r="P95" i="1"/>
  <c r="P102" i="1"/>
  <c r="P100" i="1"/>
  <c r="P105" i="1"/>
  <c r="P96" i="1"/>
  <c r="P94" i="1"/>
  <c r="P92" i="1"/>
  <c r="P93" i="1"/>
  <c r="P91" i="1"/>
  <c r="P89" i="1"/>
  <c r="P90" i="1"/>
  <c r="P88" i="1"/>
  <c r="P87" i="1"/>
  <c r="Q1" i="2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<sst xmlns="http://schemas.openxmlformats.org/spreadsheetml/2006/main" count="861" uniqueCount="225">
  <si>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</si>
  <si>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</si>
  <si>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</si>
  <si>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</si>
  <si>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</si>
  <si>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</si>
  <si>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</si>
  <si>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</si>
  <si>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</si>
  <si>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</si>
  <si>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</si>
  <si>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</si>
  <si>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</si>
  <si>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</si>
  <si>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</si>
  <si>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</si>
  <si>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</si>
  <si>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</si>
  <si>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</si>
  <si>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</si>
  <si>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</si>
  <si>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</si>
  <si>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</si>
  <si>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</si>
  <si>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</si>
  <si>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</si>
  <si>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</si>
  <si>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</si>
  <si>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</si>
  <si>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</si>
  <si>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</si>
  <si>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</si>
  <si>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</si>
  <si>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</si>
  <si>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</si>
  <si>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</si>
  <si>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</si>
  <si>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</si>
  <si>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</si>
  <si>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</si>
  <si>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</si>
  <si>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</si>
  <si>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</si>
  <si>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</si>
  <si>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</si>
  <si>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</si>
  <si>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</si>
  <si>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</si>
  <si>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</si>
  <si>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</si>
  <si>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</si>
  <si>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</si>
  <si>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</si>
  <si>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</si>
  <si>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</si>
  <si>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</si>
  <si>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</si>
  <si>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</si>
  <si>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</si>
  <si>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</si>
  <si>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</si>
  <si>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</si>
  <si>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</si>
  <si>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</si>
  <si>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</si>
  <si>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</si>
  <si>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</si>
  <si>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</si>
  <si>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</si>
  <si>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</si>
  <si>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</si>
  <si>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</si>
  <si>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</si>
  <si>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</si>
  <si>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</si>
  <si>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</si>
  <si>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</si>
  <si>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</si>
  <si>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</si>
  <si>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</si>
  <si>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</si>
  <si>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</si>
  <si>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</si>
  <si>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</si>
  <si>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</si>
  <si>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</si>
  <si>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</si>
  <si>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</si>
  <si>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</si>
  <si>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</si>
  <si>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</si>
  <si>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</si>
  <si>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</si>
  <si>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</si>
  <si>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</si>
  <si>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</si>
  <si>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</si>
  <si>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</si>
  <si>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</si>
  <si>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</si>
  <si>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</si>
  <si>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</si>
  <si>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</si>
  <si>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</si>
  <si>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</si>
  <si>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</si>
  <si>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</si>
  <si>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</si>
  <si>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</si>
  <si>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</si>
  <si>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</si>
  <si>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</si>
  <si>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</si>
  <si>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</si>
  <si>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</si>
  <si>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</si>
  <si>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</si>
  <si>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</si>
  <si>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</si>
  <si>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</si>
  <si>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</si>
  <si>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</si>
  <si>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</si>
  <si>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</si>
  <si>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</si>
  <si>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</si>
  <si>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</si>
  <si>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</si>
  <si>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</si>
  <si>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</si>
  <si>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</si>
  <si>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</si>
  <si>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</si>
  <si>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</si>
  <si>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</si>
  <si>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</si>
  <si>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</si>
  <si>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</si>
  <si>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</si>
  <si>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</si>
  <si>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</si>
  <si>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</si>
  <si>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</si>
  <si>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</si>
  <si>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</si>
  <si>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</si>
  <si>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</si>
  <si>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</si>
  <si>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</si>
  <si>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</si>
  <si>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</si>
  <si>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</si>
  <si>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</si>
  <si>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</si>
  <si>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</si>
  <si>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</si>
  <si>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</si>
  <si>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</si>
  <si>
    <t>Disponible para Gastar</t>
  </si>
  <si>
    <t>Churros de Harina</t>
  </si>
  <si>
    <t>Mes de Gimnasio</t>
  </si>
  <si>
    <t>Mara Sport</t>
  </si>
  <si>
    <t xml:space="preserve">Coca Cola </t>
  </si>
  <si>
    <t>Oxxo</t>
  </si>
  <si>
    <t>Burger King</t>
  </si>
  <si>
    <t>Pago de Axtel</t>
  </si>
  <si>
    <t>Axtel</t>
  </si>
  <si>
    <t>Netflix</t>
  </si>
  <si>
    <t xml:space="preserve">Galletas </t>
  </si>
  <si>
    <t>Sangría</t>
  </si>
  <si>
    <t>Pastes Kikos</t>
  </si>
  <si>
    <t>Retiro de Banco Banamex</t>
  </si>
  <si>
    <t>ATM Banamex</t>
  </si>
  <si>
    <t>Avengers - Endgame</t>
  </si>
  <si>
    <t>Estacionamiento Plaza Mayor</t>
  </si>
  <si>
    <t>Plaza Mayor</t>
  </si>
  <si>
    <t>Propina Soriana</t>
  </si>
  <si>
    <t>Ahorro en Alcancía</t>
  </si>
  <si>
    <t>Ahorro</t>
  </si>
  <si>
    <t>Total Restante</t>
  </si>
  <si>
    <t>Botana Fritos</t>
  </si>
  <si>
    <t>Cereal Corn Flakes</t>
  </si>
  <si>
    <t>Ensalada Herdez</t>
  </si>
  <si>
    <t>Leche Lala Light Deslactosada</t>
  </si>
  <si>
    <t>Melón Chino Especial</t>
  </si>
  <si>
    <t>Milanesa de Res</t>
  </si>
  <si>
    <t>Pasta para Spaguetti</t>
  </si>
  <si>
    <t>Salchicha Viena de Pavo</t>
  </si>
  <si>
    <t>Torta ahogada</t>
  </si>
  <si>
    <t>Restaurante</t>
  </si>
  <si>
    <t>Cono Sencillo DQ</t>
  </si>
  <si>
    <t>DQ</t>
  </si>
  <si>
    <t>Propina Franelero</t>
  </si>
  <si>
    <t>Salario Quincena</t>
  </si>
  <si>
    <t>Té Sleepytime</t>
  </si>
  <si>
    <t>Pago Apple Music</t>
  </si>
  <si>
    <t>Apple</t>
  </si>
  <si>
    <t>Salario base (Quincena)</t>
  </si>
  <si>
    <t>Bono mensual</t>
  </si>
  <si>
    <t>Cuentas Mau</t>
  </si>
  <si>
    <t>Pizza Costco</t>
  </si>
  <si>
    <t>Pago de Pizza</t>
  </si>
  <si>
    <t>Barra de Fruta</t>
  </si>
  <si>
    <t>Ligerisimo</t>
  </si>
  <si>
    <t>Atun</t>
  </si>
  <si>
    <t>Barritas</t>
  </si>
  <si>
    <t>Barritas de Pescado</t>
  </si>
  <si>
    <t>Paketaxo</t>
  </si>
  <si>
    <t>Chuleta de Cerdo</t>
  </si>
  <si>
    <t>Ensalda de Vegetales</t>
  </si>
  <si>
    <t>Jamón de Pavo</t>
  </si>
  <si>
    <t>Frijoles la Sierra</t>
  </si>
  <si>
    <t>Queso Chihuahua</t>
  </si>
  <si>
    <t>Perfume Zara</t>
  </si>
  <si>
    <t>Regalos</t>
  </si>
  <si>
    <t>Zara</t>
  </si>
  <si>
    <t>Lego Personaje</t>
  </si>
  <si>
    <t>Juguetes</t>
  </si>
  <si>
    <t>Lego Store</t>
  </si>
  <si>
    <t>Bolsa para basura</t>
  </si>
  <si>
    <t>Limpieza</t>
  </si>
  <si>
    <t>Chips Jalapeño</t>
  </si>
  <si>
    <t>Papaya</t>
  </si>
  <si>
    <t>Dr. Pepper</t>
  </si>
  <si>
    <t>Icee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</si>
</sst>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5" xfId="0" applyBorder="1"/>
    <xf numFmtId="0" fontId="0" fillId="0" borderId="0" xfId="0"/>
    <xf numFmtId="0" fontId="0" fillId="0" borderId="0" xfId="0"/>
    <xf numFmtId="0" fontId="0" fillId="5" borderId="1" xfId="0" applyFill="1" applyBorder="1"/>
    <xf numFmtId="0" fontId="0" fillId="5" borderId="3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9"/>
  <sheetViews>
    <sheetView tabSelected="1" workbookViewId="0">
      <pane ySplit="3" topLeftCell="A144" activePane="bottomLeft" state="frozen"/>
      <selection pane="bottomLeft" activeCell="J169" sqref="J169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43" t="s">
        <v>0</v>
      </c>
      <c r="B1" s="43"/>
      <c r="C1" s="43"/>
      <c r="D1" s="43"/>
      <c r="E1" s="43"/>
      <c r="F1" s="43"/>
    </row>
    <row r="2" spans="1:22" x14ac:dyDescent="0.25">
      <c r="K2" s="44" t="s">
        <v>11</v>
      </c>
      <c r="L2" s="44"/>
      <c r="M2" s="44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  <c r="P3" t="s">
        <v>158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3">
        <f t="shared" ref="N35" si="28">SUM(K35:M35)</f>
        <v>7908.64</v>
      </c>
      <c r="O35" s="13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3">
        <f t="shared" ref="N36" si="30">SUM(K36:M36)</f>
        <v>7895.14</v>
      </c>
      <c r="O36" s="13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4">
        <f t="shared" ref="N37:N38" si="32">SUM(K37:M37)</f>
        <v>7652.38</v>
      </c>
      <c r="O37" s="14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4">
        <f t="shared" ref="N39:N41" si="34">SUM(K39:M39)</f>
        <v>7560.38</v>
      </c>
      <c r="O39" s="14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4">
        <f t="shared" ref="N42" si="36">SUM(K42:M42)</f>
        <v>7500.38</v>
      </c>
      <c r="O42" s="14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5">
        <f t="shared" ref="N43:N44" si="38">SUM(K43:M43)</f>
        <v>7470.4800000000005</v>
      </c>
      <c r="O43" s="15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5">
        <f t="shared" ref="N45:N46" si="40">SUM(K45:M45)</f>
        <v>7399.9800000000005</v>
      </c>
      <c r="O45" s="15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5">
        <f t="shared" ref="N47:N48" si="42">SUM(K47:M47)</f>
        <v>7105.98</v>
      </c>
      <c r="O47" s="15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5">
        <f t="shared" ref="N49:N51" si="44">SUM(K49:M49)</f>
        <v>8968.98</v>
      </c>
      <c r="O49" s="15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6">
        <f t="shared" ref="N52:N53" si="46">SUM(K52:M52)</f>
        <v>12915.48</v>
      </c>
      <c r="O52" s="16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6">
        <f t="shared" ref="N54:N55" si="48">SUM(K54:M54)</f>
        <v>12831.81</v>
      </c>
      <c r="O54" s="16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6">
        <f t="shared" ref="N56" si="50">SUM(K56:M56)</f>
        <v>12803.81</v>
      </c>
      <c r="O56" s="16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6">
        <f t="shared" ref="N57" si="52">SUM(K57:M57)</f>
        <v>10803.81</v>
      </c>
      <c r="O57" s="16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7">
        <f t="shared" ref="N58" si="54">SUM(K58:M58)</f>
        <v>10803.81</v>
      </c>
      <c r="O58" s="17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0">
        <f t="shared" ref="N59:N60" si="56">SUM(K59:M59)</f>
        <v>10788.81</v>
      </c>
      <c r="O59" s="20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1">
        <f t="shared" ref="N61:N63" si="58">SUM(K61:M61)</f>
        <v>10664.81</v>
      </c>
      <c r="O61" s="21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1" t="s">
        <v>135</v>
      </c>
      <c r="D62" s="21" t="s">
        <v>78</v>
      </c>
      <c r="E62" s="21" t="s">
        <v>17</v>
      </c>
      <c r="F62" s="21" t="s">
        <v>7</v>
      </c>
      <c r="G62" s="21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1">
        <f t="shared" ref="N64" si="60">SUM(K64:M64)</f>
        <v>10601.81</v>
      </c>
      <c r="O64" s="21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1">
        <f t="shared" ref="N65" si="62">SUM(K65:M65)</f>
        <v>10591.81</v>
      </c>
      <c r="O65" s="21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1">
        <f t="shared" ref="N66:N69" si="64">SUM(K66:M66)</f>
        <v>10571.81</v>
      </c>
      <c r="O66" s="21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1">
        <f t="shared" ref="N70" si="66">SUM(K70:M70)</f>
        <v>10609.81</v>
      </c>
      <c r="O70" s="21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1" t="s">
        <v>42</v>
      </c>
      <c r="D71" s="21" t="s">
        <v>43</v>
      </c>
      <c r="E71" s="21" t="s">
        <v>22</v>
      </c>
      <c r="F71" s="21" t="s">
        <v>7</v>
      </c>
      <c r="G71" s="21" t="s">
        <v>44</v>
      </c>
      <c r="K71">
        <v>7900.24</v>
      </c>
      <c r="L71">
        <v>2527.5700000000002</v>
      </c>
      <c r="M71">
        <f>M70-B71</f>
        <v>172</v>
      </c>
      <c r="N71" s="21">
        <f t="shared" ref="N71" si="68">SUM(K71:M71)</f>
        <v>10599.81</v>
      </c>
      <c r="O71" s="21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2">
        <f t="shared" ref="N72" si="70">SUM(K72:M72)</f>
        <v>10436.81</v>
      </c>
      <c r="O72" s="22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 t="shared" ref="K73:K84" si="72">K72-B73</f>
        <v>7883.94</v>
      </c>
      <c r="L73">
        <v>2527.5700000000002</v>
      </c>
      <c r="M73">
        <v>9</v>
      </c>
      <c r="N73" s="22">
        <f t="shared" ref="N73" si="73">SUM(K73:M73)</f>
        <v>10420.51</v>
      </c>
      <c r="O73" s="22">
        <f t="shared" ref="O73" si="74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 t="shared" si="72"/>
        <v>7870.04</v>
      </c>
      <c r="L74">
        <v>2527.5700000000002</v>
      </c>
      <c r="M74">
        <v>9</v>
      </c>
      <c r="N74" s="22">
        <f t="shared" ref="N74" si="75">SUM(K74:M74)</f>
        <v>10406.61</v>
      </c>
      <c r="O74" s="22">
        <f t="shared" ref="O74" si="76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 t="shared" si="72"/>
        <v>7838.79</v>
      </c>
      <c r="L75">
        <v>2527.5700000000002</v>
      </c>
      <c r="M75">
        <v>9</v>
      </c>
      <c r="N75" s="22">
        <f t="shared" ref="N75:N84" si="77">SUM(K75:M75)</f>
        <v>10375.36</v>
      </c>
      <c r="O75" s="22">
        <f t="shared" ref="O75:O84" si="78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 t="shared" si="72"/>
        <v>7795.51</v>
      </c>
      <c r="L76">
        <v>2527.5700000000002</v>
      </c>
      <c r="M76">
        <v>9</v>
      </c>
      <c r="N76">
        <f t="shared" si="77"/>
        <v>10332.08</v>
      </c>
      <c r="O76">
        <f t="shared" si="78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 t="shared" si="72"/>
        <v>7782.51</v>
      </c>
      <c r="L77">
        <v>2527.5700000000002</v>
      </c>
      <c r="M77">
        <v>9</v>
      </c>
      <c r="N77">
        <f t="shared" si="77"/>
        <v>10319.08</v>
      </c>
      <c r="O77">
        <f t="shared" si="78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 t="shared" si="72"/>
        <v>7765.51</v>
      </c>
      <c r="L78">
        <v>2527.5700000000002</v>
      </c>
      <c r="M78">
        <v>9</v>
      </c>
      <c r="N78">
        <f t="shared" si="77"/>
        <v>10302.08</v>
      </c>
      <c r="O78">
        <f t="shared" si="78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 t="shared" si="72"/>
        <v>7740.01</v>
      </c>
      <c r="L79">
        <v>2527.5700000000002</v>
      </c>
      <c r="M79">
        <v>9</v>
      </c>
      <c r="N79">
        <f t="shared" si="77"/>
        <v>10276.58</v>
      </c>
      <c r="O79">
        <f t="shared" si="78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 t="shared" si="72"/>
        <v>7717.76</v>
      </c>
      <c r="L80">
        <v>2527.5700000000002</v>
      </c>
      <c r="M80">
        <v>9</v>
      </c>
      <c r="N80">
        <f t="shared" si="77"/>
        <v>10254.33</v>
      </c>
      <c r="O80">
        <f t="shared" si="78"/>
        <v>6254.33</v>
      </c>
    </row>
    <row r="81" spans="1:16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 t="shared" si="72"/>
        <v>7637.8600000000006</v>
      </c>
      <c r="L81">
        <v>2527.5700000000002</v>
      </c>
      <c r="M81">
        <v>9</v>
      </c>
      <c r="N81">
        <f t="shared" si="77"/>
        <v>10174.43</v>
      </c>
      <c r="O81">
        <f t="shared" si="78"/>
        <v>6174.43</v>
      </c>
    </row>
    <row r="82" spans="1:16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 t="shared" si="72"/>
        <v>7632.26</v>
      </c>
      <c r="L82">
        <v>2527.5700000000002</v>
      </c>
      <c r="M82">
        <v>9</v>
      </c>
      <c r="N82">
        <f t="shared" si="77"/>
        <v>10168.83</v>
      </c>
      <c r="O82">
        <f t="shared" si="78"/>
        <v>6168.83</v>
      </c>
    </row>
    <row r="83" spans="1:16" x14ac:dyDescent="0.25">
      <c r="A83" s="1">
        <v>43575</v>
      </c>
      <c r="B83" s="22">
        <v>5.6</v>
      </c>
      <c r="C83" s="22" t="s">
        <v>155</v>
      </c>
      <c r="D83" s="22" t="s">
        <v>82</v>
      </c>
      <c r="E83" s="22" t="s">
        <v>22</v>
      </c>
      <c r="F83" s="22" t="s">
        <v>32</v>
      </c>
      <c r="G83" s="22" t="s">
        <v>84</v>
      </c>
      <c r="K83">
        <f t="shared" si="72"/>
        <v>7626.66</v>
      </c>
      <c r="L83">
        <v>2527.5700000000002</v>
      </c>
      <c r="M83">
        <v>9</v>
      </c>
      <c r="N83">
        <f t="shared" si="77"/>
        <v>10163.23</v>
      </c>
      <c r="O83">
        <f t="shared" si="78"/>
        <v>6163.23</v>
      </c>
    </row>
    <row r="84" spans="1:16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 t="shared" si="72"/>
        <v>7601.91</v>
      </c>
      <c r="L84">
        <v>2527.5700000000002</v>
      </c>
      <c r="M84">
        <v>9</v>
      </c>
      <c r="N84">
        <f t="shared" si="77"/>
        <v>10138.48</v>
      </c>
      <c r="O84">
        <f t="shared" si="78"/>
        <v>6138.48</v>
      </c>
    </row>
    <row r="85" spans="1:16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2">
        <f t="shared" ref="N85" si="79">SUM(K85:M85)</f>
        <v>10131.48</v>
      </c>
      <c r="O85" s="22">
        <f t="shared" ref="O85" si="80">N85-4000</f>
        <v>6131.48</v>
      </c>
    </row>
    <row r="86" spans="1:16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2">
        <f t="shared" ref="N86" si="81">SUM(K86:M86)</f>
        <v>9891.41</v>
      </c>
      <c r="O86" s="22">
        <f t="shared" ref="O86" si="82">N86-4000</f>
        <v>5891.41</v>
      </c>
    </row>
    <row r="87" spans="1:16" x14ac:dyDescent="0.25">
      <c r="A87" s="1">
        <v>43576</v>
      </c>
      <c r="B87">
        <v>85</v>
      </c>
      <c r="C87" t="s">
        <v>93</v>
      </c>
      <c r="D87" t="s">
        <v>93</v>
      </c>
      <c r="E87" t="s">
        <v>22</v>
      </c>
      <c r="F87" t="s">
        <v>18</v>
      </c>
      <c r="G87" t="s">
        <v>93</v>
      </c>
      <c r="K87">
        <v>7361.84</v>
      </c>
      <c r="L87">
        <f>L86-B87</f>
        <v>2442.5700000000002</v>
      </c>
      <c r="M87">
        <v>2</v>
      </c>
      <c r="N87" s="23">
        <f t="shared" ref="N87" si="83">SUM(K87:M87)</f>
        <v>9806.41</v>
      </c>
      <c r="O87" s="23">
        <f t="shared" ref="O87" si="84">N87-4000</f>
        <v>5806.41</v>
      </c>
      <c r="P87" s="25">
        <f>O87-Ahorros!$E$4</f>
        <v>806.40999999999985</v>
      </c>
    </row>
    <row r="88" spans="1:16" x14ac:dyDescent="0.25">
      <c r="A88" s="1">
        <v>43576</v>
      </c>
      <c r="B88">
        <v>19.899999999999999</v>
      </c>
      <c r="C88" t="s">
        <v>159</v>
      </c>
      <c r="D88" t="s">
        <v>69</v>
      </c>
      <c r="E88" t="s">
        <v>22</v>
      </c>
      <c r="F88" t="s">
        <v>32</v>
      </c>
      <c r="G88" t="s">
        <v>84</v>
      </c>
      <c r="K88">
        <f>K87-B88</f>
        <v>7341.9400000000005</v>
      </c>
      <c r="L88">
        <v>2442.5700000000002</v>
      </c>
      <c r="M88">
        <v>2</v>
      </c>
      <c r="N88" s="24">
        <f t="shared" ref="N88:N89" si="85">SUM(K88:M88)</f>
        <v>9786.51</v>
      </c>
      <c r="O88" s="24">
        <f t="shared" ref="O88:O89" si="86">N88-4000</f>
        <v>5786.51</v>
      </c>
      <c r="P88" s="25">
        <f>O88-Ahorros!$E$4</f>
        <v>786.51000000000022</v>
      </c>
    </row>
    <row r="89" spans="1:16" x14ac:dyDescent="0.25">
      <c r="A89" s="1">
        <v>43577</v>
      </c>
      <c r="B89">
        <v>500</v>
      </c>
      <c r="C89" t="s">
        <v>160</v>
      </c>
      <c r="D89" t="s">
        <v>112</v>
      </c>
      <c r="E89" t="s">
        <v>22</v>
      </c>
      <c r="F89" t="s">
        <v>32</v>
      </c>
      <c r="G89" t="s">
        <v>161</v>
      </c>
      <c r="K89">
        <f>K88-B89</f>
        <v>6841.9400000000005</v>
      </c>
      <c r="L89">
        <v>2442.5700000000002</v>
      </c>
      <c r="M89">
        <v>2</v>
      </c>
      <c r="N89">
        <f t="shared" si="85"/>
        <v>9286.51</v>
      </c>
      <c r="O89">
        <f t="shared" si="86"/>
        <v>5286.51</v>
      </c>
      <c r="P89" s="25">
        <f>O89-Ahorros!$E$4</f>
        <v>286.51000000000022</v>
      </c>
    </row>
    <row r="90" spans="1:16" x14ac:dyDescent="0.25">
      <c r="A90" s="1">
        <v>43577</v>
      </c>
      <c r="B90">
        <v>13.5</v>
      </c>
      <c r="C90" t="s">
        <v>162</v>
      </c>
      <c r="D90" t="s">
        <v>69</v>
      </c>
      <c r="E90" t="s">
        <v>22</v>
      </c>
      <c r="F90" t="s">
        <v>32</v>
      </c>
      <c r="G90" t="s">
        <v>163</v>
      </c>
      <c r="K90">
        <f>K89-B90</f>
        <v>6828.4400000000005</v>
      </c>
      <c r="L90">
        <v>2442.5700000000002</v>
      </c>
      <c r="M90">
        <v>2</v>
      </c>
      <c r="N90" s="26">
        <f t="shared" ref="N90" si="87">SUM(K90:M90)</f>
        <v>9273.01</v>
      </c>
      <c r="O90" s="26">
        <f t="shared" ref="O90" si="88">N90-4000</f>
        <v>5273.01</v>
      </c>
      <c r="P90" s="25">
        <f>O90-Ahorros!$E$4</f>
        <v>273.01000000000022</v>
      </c>
    </row>
    <row r="91" spans="1:16" x14ac:dyDescent="0.25">
      <c r="A91" s="1">
        <v>43578</v>
      </c>
      <c r="B91">
        <v>59</v>
      </c>
      <c r="C91" t="s">
        <v>164</v>
      </c>
      <c r="D91" t="s">
        <v>31</v>
      </c>
      <c r="E91" t="s">
        <v>22</v>
      </c>
      <c r="F91" t="s">
        <v>32</v>
      </c>
      <c r="G91" t="s">
        <v>164</v>
      </c>
      <c r="K91">
        <f>K90-B91</f>
        <v>6769.4400000000005</v>
      </c>
      <c r="L91">
        <v>2442.5700000000002</v>
      </c>
      <c r="M91">
        <v>2</v>
      </c>
      <c r="N91" s="27">
        <f t="shared" ref="N91" si="89">SUM(K91:M91)</f>
        <v>9214.01</v>
      </c>
      <c r="O91" s="27">
        <f t="shared" ref="O91" si="90">N91-4000</f>
        <v>5214.01</v>
      </c>
      <c r="P91" s="25">
        <f>O91-Ahorros!$E$4</f>
        <v>214.01000000000022</v>
      </c>
    </row>
    <row r="92" spans="1:16" x14ac:dyDescent="0.25">
      <c r="A92" s="1">
        <v>43578</v>
      </c>
      <c r="B92">
        <v>429</v>
      </c>
      <c r="C92" t="s">
        <v>165</v>
      </c>
      <c r="D92" t="s">
        <v>48</v>
      </c>
      <c r="E92" t="s">
        <v>22</v>
      </c>
      <c r="F92" t="s">
        <v>18</v>
      </c>
      <c r="G92" t="s">
        <v>166</v>
      </c>
      <c r="K92">
        <v>6769.44</v>
      </c>
      <c r="L92">
        <f>L91-B92</f>
        <v>2013.5700000000002</v>
      </c>
      <c r="M92">
        <v>2</v>
      </c>
      <c r="N92" s="28">
        <f t="shared" ref="N92:N93" si="91">SUM(K92:M92)</f>
        <v>8785.01</v>
      </c>
      <c r="O92" s="28">
        <f t="shared" ref="O92:O93" si="92">N92-4000</f>
        <v>4785.01</v>
      </c>
      <c r="P92" s="25">
        <f>O92-Ahorros!$E$4</f>
        <v>-214.98999999999978</v>
      </c>
    </row>
    <row r="93" spans="1:16" x14ac:dyDescent="0.25">
      <c r="A93" s="1">
        <v>43578</v>
      </c>
      <c r="B93">
        <v>285</v>
      </c>
      <c r="C93" t="s">
        <v>165</v>
      </c>
      <c r="D93" t="s">
        <v>78</v>
      </c>
      <c r="E93" t="s">
        <v>17</v>
      </c>
      <c r="F93" t="s">
        <v>18</v>
      </c>
      <c r="G93" t="s">
        <v>73</v>
      </c>
      <c r="K93">
        <v>6769.44</v>
      </c>
      <c r="L93">
        <f>L92+B93</f>
        <v>2298.5700000000002</v>
      </c>
      <c r="M93">
        <v>2</v>
      </c>
      <c r="N93">
        <f t="shared" si="91"/>
        <v>9070.01</v>
      </c>
      <c r="O93">
        <f t="shared" si="92"/>
        <v>5070.01</v>
      </c>
      <c r="P93" s="25">
        <f>O93-Ahorros!$E$4</f>
        <v>70.010000000000218</v>
      </c>
    </row>
    <row r="94" spans="1:16" x14ac:dyDescent="0.25">
      <c r="A94" s="1">
        <v>43579</v>
      </c>
      <c r="B94">
        <v>13</v>
      </c>
      <c r="C94" t="s">
        <v>125</v>
      </c>
      <c r="D94" t="s">
        <v>28</v>
      </c>
      <c r="E94" t="s">
        <v>22</v>
      </c>
      <c r="F94" t="s">
        <v>32</v>
      </c>
      <c r="G94" t="s">
        <v>81</v>
      </c>
      <c r="K94">
        <f>K93-B94</f>
        <v>6756.44</v>
      </c>
      <c r="L94">
        <v>2298.5700000000002</v>
      </c>
      <c r="M94">
        <v>2</v>
      </c>
      <c r="N94" s="29">
        <f t="shared" ref="N94:N95" si="93">SUM(K94:M94)</f>
        <v>9057.01</v>
      </c>
      <c r="O94" s="29">
        <f t="shared" ref="O94:O95" si="94">N94-4000</f>
        <v>5057.01</v>
      </c>
      <c r="P94" s="25">
        <f>O94-Ahorros!$E$4</f>
        <v>57.010000000000218</v>
      </c>
    </row>
    <row r="95" spans="1:16" x14ac:dyDescent="0.25">
      <c r="A95" s="1">
        <v>43580</v>
      </c>
      <c r="B95">
        <v>200</v>
      </c>
      <c r="C95" t="s">
        <v>167</v>
      </c>
      <c r="D95" t="s">
        <v>48</v>
      </c>
      <c r="E95" t="s">
        <v>22</v>
      </c>
      <c r="F95" t="s">
        <v>32</v>
      </c>
      <c r="G95" t="s">
        <v>81</v>
      </c>
      <c r="K95">
        <f>K94-B95</f>
        <v>6556.44</v>
      </c>
      <c r="L95">
        <v>2298.5700000000002</v>
      </c>
      <c r="M95">
        <v>2</v>
      </c>
      <c r="N95">
        <f t="shared" si="93"/>
        <v>8857.01</v>
      </c>
      <c r="O95">
        <f t="shared" si="94"/>
        <v>4857.01</v>
      </c>
      <c r="P95" s="25">
        <f>O95-Ahorros!$E$4</f>
        <v>-142.98999999999978</v>
      </c>
    </row>
    <row r="96" spans="1:16" x14ac:dyDescent="0.25">
      <c r="A96" s="1">
        <v>43581</v>
      </c>
      <c r="B96">
        <v>15</v>
      </c>
      <c r="C96" t="s">
        <v>168</v>
      </c>
      <c r="D96" t="s">
        <v>69</v>
      </c>
      <c r="E96" t="s">
        <v>22</v>
      </c>
      <c r="F96" t="s">
        <v>18</v>
      </c>
      <c r="G96" t="s">
        <v>81</v>
      </c>
      <c r="K96">
        <v>6556.44</v>
      </c>
      <c r="L96">
        <f>L95-B96</f>
        <v>2283.5700000000002</v>
      </c>
      <c r="M96">
        <v>2</v>
      </c>
      <c r="N96" s="29">
        <f t="shared" ref="N96:N99" si="95">SUM(K96:M96)</f>
        <v>8842.01</v>
      </c>
      <c r="O96" s="29">
        <f t="shared" ref="O96:O99" si="96">N96-4000</f>
        <v>4842.01</v>
      </c>
      <c r="P96" s="25">
        <f>O96-Ahorros!$E$4</f>
        <v>-157.98999999999978</v>
      </c>
    </row>
    <row r="97" spans="1:16" x14ac:dyDescent="0.25">
      <c r="A97" s="1">
        <v>43582</v>
      </c>
      <c r="B97">
        <v>13</v>
      </c>
      <c r="C97" t="s">
        <v>169</v>
      </c>
      <c r="D97" t="s">
        <v>69</v>
      </c>
      <c r="E97" t="s">
        <v>22</v>
      </c>
      <c r="F97" t="s">
        <v>18</v>
      </c>
      <c r="G97" t="s">
        <v>163</v>
      </c>
      <c r="K97">
        <v>6556.44</v>
      </c>
      <c r="L97">
        <f>L96-B97</f>
        <v>2270.5700000000002</v>
      </c>
      <c r="M97">
        <v>2</v>
      </c>
      <c r="N97">
        <f t="shared" si="95"/>
        <v>8829.01</v>
      </c>
      <c r="O97">
        <f t="shared" si="96"/>
        <v>4829.01</v>
      </c>
      <c r="P97" s="25">
        <f>O97-Ahorros!$E$4</f>
        <v>-170.98999999999978</v>
      </c>
    </row>
    <row r="98" spans="1:16" x14ac:dyDescent="0.25">
      <c r="A98" s="1">
        <v>43582</v>
      </c>
      <c r="B98">
        <v>10</v>
      </c>
      <c r="C98" t="s">
        <v>125</v>
      </c>
      <c r="D98" t="s">
        <v>69</v>
      </c>
      <c r="E98" t="s">
        <v>22</v>
      </c>
      <c r="F98" t="s">
        <v>18</v>
      </c>
      <c r="G98" t="s">
        <v>163</v>
      </c>
      <c r="K98">
        <v>6556.44</v>
      </c>
      <c r="L98" s="30">
        <f t="shared" ref="L98:L99" si="97">L97-B98</f>
        <v>2260.5700000000002</v>
      </c>
      <c r="M98">
        <v>2</v>
      </c>
      <c r="N98">
        <f t="shared" si="95"/>
        <v>8819.01</v>
      </c>
      <c r="O98">
        <f t="shared" si="96"/>
        <v>4819.01</v>
      </c>
      <c r="P98" s="25">
        <f>O98-Ahorros!$E$4</f>
        <v>-180.98999999999978</v>
      </c>
    </row>
    <row r="99" spans="1:16" x14ac:dyDescent="0.25">
      <c r="A99" s="1">
        <v>43582</v>
      </c>
      <c r="B99">
        <v>34</v>
      </c>
      <c r="C99" t="s">
        <v>170</v>
      </c>
      <c r="D99" t="s">
        <v>69</v>
      </c>
      <c r="E99" t="s">
        <v>22</v>
      </c>
      <c r="F99" t="s">
        <v>18</v>
      </c>
      <c r="G99" t="s">
        <v>170</v>
      </c>
      <c r="K99">
        <v>6556.44</v>
      </c>
      <c r="L99" s="30">
        <f t="shared" si="97"/>
        <v>2226.5700000000002</v>
      </c>
      <c r="M99">
        <v>2</v>
      </c>
      <c r="N99">
        <f t="shared" si="95"/>
        <v>8785.01</v>
      </c>
      <c r="O99">
        <f t="shared" si="96"/>
        <v>4785.01</v>
      </c>
      <c r="P99" s="25">
        <f>O99-Ahorros!$E$4</f>
        <v>-214.98999999999978</v>
      </c>
    </row>
    <row r="100" spans="1:16" x14ac:dyDescent="0.25">
      <c r="A100" s="1">
        <v>43583</v>
      </c>
      <c r="B100">
        <v>65</v>
      </c>
      <c r="C100" t="s">
        <v>93</v>
      </c>
      <c r="D100" t="s">
        <v>93</v>
      </c>
      <c r="E100" t="s">
        <v>22</v>
      </c>
      <c r="F100" t="s">
        <v>32</v>
      </c>
      <c r="G100" t="s">
        <v>93</v>
      </c>
      <c r="K100">
        <f>K99-B100</f>
        <v>6491.44</v>
      </c>
      <c r="L100">
        <v>2226.5700000000002</v>
      </c>
      <c r="M100">
        <v>2</v>
      </c>
      <c r="N100" s="30">
        <f t="shared" ref="N100:N101" si="98">SUM(K100:M100)</f>
        <v>8720.01</v>
      </c>
      <c r="O100" s="30">
        <f t="shared" ref="O100:O101" si="99">N100-4000</f>
        <v>4720.01</v>
      </c>
      <c r="P100" s="25">
        <f>O100-Ahorros!$E$4</f>
        <v>-279.98999999999978</v>
      </c>
    </row>
    <row r="101" spans="1:16" x14ac:dyDescent="0.25">
      <c r="A101" s="1">
        <v>43583</v>
      </c>
      <c r="B101">
        <v>200</v>
      </c>
      <c r="C101" t="s">
        <v>171</v>
      </c>
      <c r="D101" t="s">
        <v>25</v>
      </c>
      <c r="E101" t="s">
        <v>25</v>
      </c>
      <c r="F101" t="s">
        <v>32</v>
      </c>
      <c r="G101" t="s">
        <v>172</v>
      </c>
      <c r="K101">
        <f>K100-B101</f>
        <v>6291.44</v>
      </c>
      <c r="L101">
        <v>2226.5700000000002</v>
      </c>
      <c r="M101">
        <f>M100+B101</f>
        <v>202</v>
      </c>
      <c r="N101" s="30">
        <f t="shared" si="98"/>
        <v>8720.01</v>
      </c>
      <c r="O101" s="30">
        <f t="shared" si="99"/>
        <v>4720.01</v>
      </c>
      <c r="P101" s="25">
        <f>O101-Ahorros!$E$4</f>
        <v>-279.98999999999978</v>
      </c>
    </row>
    <row r="102" spans="1:16" x14ac:dyDescent="0.25">
      <c r="A102" s="1">
        <v>43583</v>
      </c>
      <c r="B102">
        <v>94</v>
      </c>
      <c r="C102" t="s">
        <v>173</v>
      </c>
      <c r="D102" t="s">
        <v>133</v>
      </c>
      <c r="E102" t="s">
        <v>22</v>
      </c>
      <c r="F102" t="s">
        <v>7</v>
      </c>
      <c r="G102" t="s">
        <v>134</v>
      </c>
      <c r="K102">
        <v>6291.44</v>
      </c>
      <c r="L102">
        <v>2226.5700000000002</v>
      </c>
      <c r="M102">
        <f>M101-B102</f>
        <v>108</v>
      </c>
      <c r="N102" s="30">
        <f t="shared" ref="N102:N103" si="100">SUM(K102:M102)</f>
        <v>8626.01</v>
      </c>
      <c r="O102" s="30">
        <f t="shared" ref="O102:O103" si="101">N102-4000</f>
        <v>4626.01</v>
      </c>
      <c r="P102" s="25">
        <f>O102-Ahorros!$E$4</f>
        <v>-373.98999999999978</v>
      </c>
    </row>
    <row r="103" spans="1:16" x14ac:dyDescent="0.25">
      <c r="A103" s="1">
        <v>43583</v>
      </c>
      <c r="B103">
        <v>35</v>
      </c>
      <c r="C103" t="s">
        <v>174</v>
      </c>
      <c r="D103" t="s">
        <v>104</v>
      </c>
      <c r="E103" t="s">
        <v>22</v>
      </c>
      <c r="F103" t="s">
        <v>7</v>
      </c>
      <c r="G103" t="s">
        <v>175</v>
      </c>
      <c r="K103">
        <v>6291.44</v>
      </c>
      <c r="L103">
        <v>2226.5700000000002</v>
      </c>
      <c r="M103">
        <f>M102-B103</f>
        <v>73</v>
      </c>
      <c r="N103">
        <f t="shared" si="100"/>
        <v>8591.01</v>
      </c>
      <c r="O103">
        <f t="shared" si="101"/>
        <v>4591.01</v>
      </c>
      <c r="P103" s="25">
        <f>O103-Ahorros!$E$4</f>
        <v>-408.98999999999978</v>
      </c>
    </row>
    <row r="104" spans="1:16" x14ac:dyDescent="0.25">
      <c r="A104" s="1">
        <v>43583</v>
      </c>
      <c r="B104">
        <v>5</v>
      </c>
      <c r="C104" t="s">
        <v>176</v>
      </c>
      <c r="D104" t="s">
        <v>128</v>
      </c>
      <c r="E104" t="s">
        <v>22</v>
      </c>
      <c r="F104" t="s">
        <v>7</v>
      </c>
      <c r="G104" t="s">
        <v>84</v>
      </c>
      <c r="K104">
        <v>6291.44</v>
      </c>
      <c r="L104">
        <v>2226.5700000000002</v>
      </c>
      <c r="M104">
        <f>M103-B104</f>
        <v>68</v>
      </c>
      <c r="N104" s="30">
        <f t="shared" ref="N104" si="102">SUM(K104:M104)</f>
        <v>8586.01</v>
      </c>
      <c r="O104" s="30">
        <f t="shared" ref="O104" si="103">N104-4000</f>
        <v>4586.01</v>
      </c>
      <c r="P104" s="25">
        <f>O104-Ahorros!$E$4</f>
        <v>-413.98999999999978</v>
      </c>
    </row>
    <row r="105" spans="1:16" x14ac:dyDescent="0.25">
      <c r="A105" s="1">
        <v>43583</v>
      </c>
      <c r="B105">
        <v>15</v>
      </c>
      <c r="C105" t="s">
        <v>177</v>
      </c>
      <c r="D105" t="s">
        <v>178</v>
      </c>
      <c r="E105" t="s">
        <v>22</v>
      </c>
      <c r="F105" t="s">
        <v>7</v>
      </c>
      <c r="G105" t="s">
        <v>44</v>
      </c>
      <c r="K105">
        <v>6291.44</v>
      </c>
      <c r="L105">
        <v>2226.5700000000002</v>
      </c>
      <c r="M105">
        <f>M104-B105</f>
        <v>53</v>
      </c>
      <c r="N105" s="30">
        <f t="shared" ref="N105" si="104">SUM(K105:M105)</f>
        <v>8571.01</v>
      </c>
      <c r="O105" s="30">
        <f t="shared" ref="O105" si="105">N105-4000</f>
        <v>4571.01</v>
      </c>
      <c r="P105" s="25">
        <f>O105-Ahorros!$E$4</f>
        <v>-428.98999999999978</v>
      </c>
    </row>
    <row r="106" spans="1:16" x14ac:dyDescent="0.25">
      <c r="A106" s="1">
        <v>43583</v>
      </c>
      <c r="B106">
        <v>24</v>
      </c>
      <c r="C106" t="s">
        <v>180</v>
      </c>
      <c r="D106" t="s">
        <v>69</v>
      </c>
      <c r="E106" t="s">
        <v>22</v>
      </c>
      <c r="F106" t="s">
        <v>32</v>
      </c>
      <c r="G106" t="s">
        <v>84</v>
      </c>
      <c r="K106">
        <f t="shared" ref="K106:K116" si="106">K105-B106</f>
        <v>6267.44</v>
      </c>
      <c r="L106">
        <v>2226.5700000000002</v>
      </c>
      <c r="M106">
        <v>53</v>
      </c>
      <c r="N106" s="31">
        <f t="shared" ref="N106:N107" si="107">SUM(K106:M106)</f>
        <v>8547.01</v>
      </c>
      <c r="O106" s="31">
        <f t="shared" ref="O106:O107" si="108">N106-4000</f>
        <v>4547.01</v>
      </c>
      <c r="P106" s="25">
        <f>O106-Ahorros!$E$4</f>
        <v>-452.98999999999978</v>
      </c>
    </row>
    <row r="107" spans="1:16" x14ac:dyDescent="0.25">
      <c r="A107" s="1">
        <v>43583</v>
      </c>
      <c r="B107">
        <v>34</v>
      </c>
      <c r="C107" t="s">
        <v>181</v>
      </c>
      <c r="D107" t="s">
        <v>82</v>
      </c>
      <c r="E107" t="s">
        <v>22</v>
      </c>
      <c r="F107" t="s">
        <v>32</v>
      </c>
      <c r="G107" t="s">
        <v>84</v>
      </c>
      <c r="K107">
        <f t="shared" si="106"/>
        <v>6233.44</v>
      </c>
      <c r="L107">
        <v>2226.5700000000002</v>
      </c>
      <c r="M107">
        <v>53</v>
      </c>
      <c r="N107">
        <f t="shared" si="107"/>
        <v>8513.01</v>
      </c>
      <c r="O107">
        <f t="shared" si="108"/>
        <v>4513.01</v>
      </c>
      <c r="P107" s="25">
        <f>O107-Ahorros!$E$4</f>
        <v>-486.98999999999978</v>
      </c>
    </row>
    <row r="108" spans="1:16" x14ac:dyDescent="0.25">
      <c r="A108" s="1">
        <v>43583</v>
      </c>
      <c r="B108">
        <v>11.5</v>
      </c>
      <c r="C108" t="s">
        <v>125</v>
      </c>
      <c r="D108" t="s">
        <v>69</v>
      </c>
      <c r="E108" t="s">
        <v>22</v>
      </c>
      <c r="F108" t="s">
        <v>32</v>
      </c>
      <c r="G108" t="s">
        <v>84</v>
      </c>
      <c r="K108">
        <f t="shared" si="106"/>
        <v>6221.94</v>
      </c>
      <c r="L108">
        <v>2226.5700000000002</v>
      </c>
      <c r="M108">
        <v>53</v>
      </c>
      <c r="N108" s="31">
        <f t="shared" ref="N108:N116" si="109">SUM(K108:M108)</f>
        <v>8501.51</v>
      </c>
      <c r="O108" s="31">
        <f t="shared" ref="O108:O116" si="110">N108-4000</f>
        <v>4501.51</v>
      </c>
      <c r="P108" s="25">
        <f>O108-Ahorros!$E$4</f>
        <v>-498.48999999999978</v>
      </c>
    </row>
    <row r="109" spans="1:16" x14ac:dyDescent="0.25">
      <c r="A109" s="1">
        <v>43583</v>
      </c>
      <c r="B109">
        <v>13.5</v>
      </c>
      <c r="C109" t="s">
        <v>182</v>
      </c>
      <c r="D109" t="s">
        <v>82</v>
      </c>
      <c r="E109" t="s">
        <v>22</v>
      </c>
      <c r="F109" t="s">
        <v>32</v>
      </c>
      <c r="G109" t="s">
        <v>84</v>
      </c>
      <c r="K109">
        <f t="shared" si="106"/>
        <v>6208.44</v>
      </c>
      <c r="L109">
        <v>2226.5700000000002</v>
      </c>
      <c r="M109">
        <v>53</v>
      </c>
      <c r="N109">
        <f t="shared" si="109"/>
        <v>8488.01</v>
      </c>
      <c r="O109">
        <f t="shared" si="110"/>
        <v>4488.01</v>
      </c>
      <c r="P109" s="25">
        <f>O109-Ahorros!$E$4</f>
        <v>-511.98999999999978</v>
      </c>
    </row>
    <row r="110" spans="1:16" x14ac:dyDescent="0.25">
      <c r="A110" s="1">
        <v>43583</v>
      </c>
      <c r="B110">
        <v>25.5</v>
      </c>
      <c r="C110" t="s">
        <v>152</v>
      </c>
      <c r="D110" t="s">
        <v>82</v>
      </c>
      <c r="E110" t="s">
        <v>22</v>
      </c>
      <c r="F110" t="s">
        <v>32</v>
      </c>
      <c r="G110" t="s">
        <v>84</v>
      </c>
      <c r="K110">
        <f t="shared" si="106"/>
        <v>6182.94</v>
      </c>
      <c r="L110">
        <v>2226.5700000000002</v>
      </c>
      <c r="M110">
        <v>53</v>
      </c>
      <c r="N110">
        <f t="shared" si="109"/>
        <v>8462.51</v>
      </c>
      <c r="O110">
        <f t="shared" si="110"/>
        <v>4462.51</v>
      </c>
      <c r="P110" s="25">
        <f>O110-Ahorros!$E$4</f>
        <v>-537.48999999999978</v>
      </c>
    </row>
    <row r="111" spans="1:16" x14ac:dyDescent="0.25">
      <c r="A111" s="1">
        <v>43583</v>
      </c>
      <c r="B111">
        <v>21.5</v>
      </c>
      <c r="C111" t="s">
        <v>183</v>
      </c>
      <c r="D111" t="s">
        <v>82</v>
      </c>
      <c r="E111" t="s">
        <v>22</v>
      </c>
      <c r="F111" t="s">
        <v>32</v>
      </c>
      <c r="G111" t="s">
        <v>84</v>
      </c>
      <c r="K111">
        <f t="shared" si="106"/>
        <v>6161.44</v>
      </c>
      <c r="L111">
        <v>2226.5700000000002</v>
      </c>
      <c r="M111">
        <v>53</v>
      </c>
      <c r="N111">
        <f t="shared" si="109"/>
        <v>8441.01</v>
      </c>
      <c r="O111">
        <f t="shared" si="110"/>
        <v>4441.01</v>
      </c>
      <c r="P111" s="25">
        <f>O111-Ahorros!$E$4</f>
        <v>-558.98999999999978</v>
      </c>
    </row>
    <row r="112" spans="1:16" x14ac:dyDescent="0.25">
      <c r="A112" s="1">
        <v>43583</v>
      </c>
      <c r="B112">
        <v>14.95</v>
      </c>
      <c r="C112" t="s">
        <v>184</v>
      </c>
      <c r="D112" t="s">
        <v>82</v>
      </c>
      <c r="E112" t="s">
        <v>22</v>
      </c>
      <c r="F112" t="s">
        <v>32</v>
      </c>
      <c r="G112" t="s">
        <v>84</v>
      </c>
      <c r="K112">
        <f t="shared" si="106"/>
        <v>6146.49</v>
      </c>
      <c r="L112">
        <v>2226.5700000000002</v>
      </c>
      <c r="M112">
        <v>53</v>
      </c>
      <c r="N112">
        <f t="shared" si="109"/>
        <v>8426.06</v>
      </c>
      <c r="O112">
        <f t="shared" si="110"/>
        <v>4426.0599999999995</v>
      </c>
      <c r="P112" s="25">
        <f>O112-Ahorros!$E$4</f>
        <v>-573.94000000000051</v>
      </c>
    </row>
    <row r="113" spans="1:20" x14ac:dyDescent="0.25">
      <c r="A113" s="1">
        <v>43583</v>
      </c>
      <c r="B113">
        <v>53.16</v>
      </c>
      <c r="C113" t="s">
        <v>185</v>
      </c>
      <c r="D113" t="s">
        <v>82</v>
      </c>
      <c r="E113" t="s">
        <v>22</v>
      </c>
      <c r="F113" t="s">
        <v>32</v>
      </c>
      <c r="G113" t="s">
        <v>84</v>
      </c>
      <c r="K113">
        <f t="shared" si="106"/>
        <v>6093.33</v>
      </c>
      <c r="L113">
        <v>2226.5700000000002</v>
      </c>
      <c r="M113">
        <v>53</v>
      </c>
      <c r="N113">
        <f t="shared" si="109"/>
        <v>8372.9</v>
      </c>
      <c r="O113">
        <f t="shared" si="110"/>
        <v>4372.8999999999996</v>
      </c>
      <c r="P113" s="25">
        <f>O113-Ahorros!$E$4</f>
        <v>-627.10000000000036</v>
      </c>
    </row>
    <row r="114" spans="1:20" x14ac:dyDescent="0.25">
      <c r="A114" s="1">
        <v>43583</v>
      </c>
      <c r="B114">
        <v>37.25</v>
      </c>
      <c r="C114" t="s">
        <v>87</v>
      </c>
      <c r="D114" t="s">
        <v>82</v>
      </c>
      <c r="E114" t="s">
        <v>22</v>
      </c>
      <c r="F114" t="s">
        <v>32</v>
      </c>
      <c r="G114" t="s">
        <v>84</v>
      </c>
      <c r="K114">
        <f t="shared" si="106"/>
        <v>6056.08</v>
      </c>
      <c r="L114">
        <v>2226.5700000000002</v>
      </c>
      <c r="M114">
        <v>53</v>
      </c>
      <c r="N114">
        <f t="shared" si="109"/>
        <v>8335.65</v>
      </c>
      <c r="O114">
        <f t="shared" si="110"/>
        <v>4335.6499999999996</v>
      </c>
      <c r="P114" s="25">
        <f>O114-Ahorros!$E$4</f>
        <v>-664.35000000000036</v>
      </c>
    </row>
    <row r="115" spans="1:20" x14ac:dyDescent="0.25">
      <c r="A115" s="1">
        <v>43583</v>
      </c>
      <c r="B115">
        <v>12</v>
      </c>
      <c r="C115" t="s">
        <v>186</v>
      </c>
      <c r="D115" t="s">
        <v>82</v>
      </c>
      <c r="E115" t="s">
        <v>22</v>
      </c>
      <c r="F115" t="s">
        <v>32</v>
      </c>
      <c r="G115" t="s">
        <v>84</v>
      </c>
      <c r="K115">
        <f t="shared" si="106"/>
        <v>6044.08</v>
      </c>
      <c r="L115">
        <v>2226.5700000000002</v>
      </c>
      <c r="M115">
        <v>53</v>
      </c>
      <c r="N115">
        <f t="shared" si="109"/>
        <v>8323.65</v>
      </c>
      <c r="O115">
        <f t="shared" si="110"/>
        <v>4323.6499999999996</v>
      </c>
      <c r="P115" s="25">
        <f>O115-Ahorros!$E$4</f>
        <v>-676.35000000000036</v>
      </c>
    </row>
    <row r="116" spans="1:20" x14ac:dyDescent="0.25">
      <c r="A116" s="1">
        <v>43583</v>
      </c>
      <c r="B116">
        <v>23.5</v>
      </c>
      <c r="C116" t="s">
        <v>187</v>
      </c>
      <c r="D116" t="s">
        <v>82</v>
      </c>
      <c r="E116" t="s">
        <v>22</v>
      </c>
      <c r="F116" t="s">
        <v>32</v>
      </c>
      <c r="G116" t="s">
        <v>84</v>
      </c>
      <c r="K116">
        <f t="shared" si="106"/>
        <v>6020.58</v>
      </c>
      <c r="L116">
        <v>2226.5700000000002</v>
      </c>
      <c r="M116">
        <v>53</v>
      </c>
      <c r="N116">
        <f t="shared" si="109"/>
        <v>8300.15</v>
      </c>
      <c r="O116">
        <f t="shared" si="110"/>
        <v>4300.1499999999996</v>
      </c>
      <c r="P116" s="25">
        <f>O116-Ahorros!$E$4</f>
        <v>-699.85000000000036</v>
      </c>
    </row>
    <row r="117" spans="1:20" x14ac:dyDescent="0.25">
      <c r="A117" s="1">
        <v>43584</v>
      </c>
      <c r="B117">
        <v>85</v>
      </c>
      <c r="C117" t="s">
        <v>188</v>
      </c>
      <c r="D117" t="s">
        <v>31</v>
      </c>
      <c r="E117" t="s">
        <v>22</v>
      </c>
      <c r="F117" t="s">
        <v>18</v>
      </c>
      <c r="G117" t="s">
        <v>189</v>
      </c>
      <c r="K117">
        <v>6020.58</v>
      </c>
      <c r="L117">
        <f>L116-B117</f>
        <v>2141.5700000000002</v>
      </c>
      <c r="M117">
        <v>53</v>
      </c>
      <c r="N117" s="31">
        <f t="shared" ref="N117" si="111">SUM(K117:M117)</f>
        <v>8215.15</v>
      </c>
      <c r="O117" s="31">
        <f t="shared" ref="O117" si="112">N117-4000</f>
        <v>4215.1499999999996</v>
      </c>
      <c r="P117" s="25">
        <f>O117-Ahorros!$E$4</f>
        <v>-784.85000000000036</v>
      </c>
    </row>
    <row r="118" spans="1:20" x14ac:dyDescent="0.25">
      <c r="A118" s="1">
        <v>43585</v>
      </c>
      <c r="B118">
        <v>13.5</v>
      </c>
      <c r="C118" t="s">
        <v>125</v>
      </c>
      <c r="D118" t="s">
        <v>69</v>
      </c>
      <c r="E118" t="s">
        <v>22</v>
      </c>
      <c r="F118" t="s">
        <v>32</v>
      </c>
      <c r="G118" t="s">
        <v>163</v>
      </c>
      <c r="K118">
        <f>K117-B118</f>
        <v>6007.08</v>
      </c>
      <c r="L118">
        <v>2141.5700000000002</v>
      </c>
      <c r="M118">
        <v>53</v>
      </c>
      <c r="N118" s="31">
        <f t="shared" ref="N118:N119" si="113">SUM(K118:M118)</f>
        <v>8201.65</v>
      </c>
      <c r="O118" s="31">
        <f t="shared" ref="O118:O119" si="114">N118-4000</f>
        <v>4201.6499999999996</v>
      </c>
      <c r="P118" s="25">
        <f>O118-Ahorros!$E$4</f>
        <v>-798.35000000000036</v>
      </c>
    </row>
    <row r="119" spans="1:20" x14ac:dyDescent="0.25">
      <c r="A119" s="1">
        <v>43585</v>
      </c>
      <c r="B119">
        <v>17</v>
      </c>
      <c r="C119" t="s">
        <v>190</v>
      </c>
      <c r="D119" t="s">
        <v>69</v>
      </c>
      <c r="E119" t="s">
        <v>22</v>
      </c>
      <c r="F119" t="s">
        <v>32</v>
      </c>
      <c r="G119" t="s">
        <v>191</v>
      </c>
      <c r="K119">
        <f>K118-B119</f>
        <v>5990.08</v>
      </c>
      <c r="L119">
        <v>2141.5700000000002</v>
      </c>
      <c r="M119">
        <v>53</v>
      </c>
      <c r="N119">
        <f t="shared" si="113"/>
        <v>8184.65</v>
      </c>
      <c r="O119">
        <f t="shared" si="114"/>
        <v>4184.6499999999996</v>
      </c>
      <c r="P119" s="25">
        <f>O119-Ahorros!$E$4</f>
        <v>-815.35000000000036</v>
      </c>
    </row>
    <row r="120" spans="1:20" x14ac:dyDescent="0.25">
      <c r="A120" s="1">
        <v>43585</v>
      </c>
      <c r="B120">
        <v>6640</v>
      </c>
      <c r="C120" t="s">
        <v>193</v>
      </c>
      <c r="D120" t="s">
        <v>16</v>
      </c>
      <c r="E120" t="s">
        <v>17</v>
      </c>
      <c r="F120" t="s">
        <v>18</v>
      </c>
      <c r="G120" t="s">
        <v>19</v>
      </c>
      <c r="K120">
        <v>5990.08</v>
      </c>
      <c r="L120">
        <f>L119+B120</f>
        <v>8781.57</v>
      </c>
      <c r="M120">
        <v>53</v>
      </c>
      <c r="N120" s="31">
        <f t="shared" ref="N120" si="115">SUM(K120:M120)</f>
        <v>14824.65</v>
      </c>
      <c r="O120" s="31">
        <f t="shared" ref="O120" si="116">N120-4000</f>
        <v>10824.65</v>
      </c>
      <c r="P120" s="25">
        <f>O120-Ahorros!$E$4</f>
        <v>5824.65</v>
      </c>
    </row>
    <row r="121" spans="1:20" x14ac:dyDescent="0.25">
      <c r="A121" s="1">
        <v>43585</v>
      </c>
      <c r="B121">
        <v>15</v>
      </c>
      <c r="C121" t="s">
        <v>174</v>
      </c>
      <c r="D121" t="s">
        <v>104</v>
      </c>
      <c r="E121" t="s">
        <v>22</v>
      </c>
      <c r="F121" t="s">
        <v>7</v>
      </c>
      <c r="G121" t="s">
        <v>175</v>
      </c>
      <c r="K121">
        <v>5990.08</v>
      </c>
      <c r="L121">
        <v>8781.57</v>
      </c>
      <c r="M121">
        <f>M120-B121</f>
        <v>38</v>
      </c>
      <c r="N121" s="31">
        <f t="shared" ref="N121:N122" si="117">SUM(K121:M121)</f>
        <v>14809.65</v>
      </c>
      <c r="O121" s="31">
        <f t="shared" ref="O121:O122" si="118">N121-4000</f>
        <v>10809.65</v>
      </c>
      <c r="P121" s="25">
        <f>O121-Ahorros!$E$4</f>
        <v>5809.65</v>
      </c>
    </row>
    <row r="122" spans="1:20" x14ac:dyDescent="0.25">
      <c r="A122" s="1">
        <v>43585</v>
      </c>
      <c r="B122">
        <v>10</v>
      </c>
      <c r="C122" t="s">
        <v>192</v>
      </c>
      <c r="D122" t="s">
        <v>104</v>
      </c>
      <c r="E122" t="s">
        <v>22</v>
      </c>
      <c r="F122" t="s">
        <v>7</v>
      </c>
      <c r="G122" t="s">
        <v>144</v>
      </c>
      <c r="K122">
        <v>5990.08</v>
      </c>
      <c r="L122">
        <v>8781.57</v>
      </c>
      <c r="M122">
        <f>M121-B122</f>
        <v>28</v>
      </c>
      <c r="N122">
        <f t="shared" si="117"/>
        <v>14799.65</v>
      </c>
      <c r="O122">
        <f t="shared" si="118"/>
        <v>10799.65</v>
      </c>
      <c r="P122" s="25">
        <f>O122-Ahorros!$E$4</f>
        <v>5799.65</v>
      </c>
    </row>
    <row r="123" spans="1:20" x14ac:dyDescent="0.25">
      <c r="A123" s="1">
        <v>43586</v>
      </c>
      <c r="B123">
        <v>1900</v>
      </c>
      <c r="C123" t="s">
        <v>119</v>
      </c>
      <c r="D123" t="s">
        <v>78</v>
      </c>
      <c r="E123" t="s">
        <v>22</v>
      </c>
      <c r="F123" t="s">
        <v>18</v>
      </c>
      <c r="G123" t="s">
        <v>73</v>
      </c>
      <c r="K123">
        <v>5990.08</v>
      </c>
      <c r="L123">
        <f>L122-B123</f>
        <v>6881.57</v>
      </c>
      <c r="M123">
        <v>28</v>
      </c>
      <c r="N123" s="31">
        <f t="shared" ref="N123" si="119">SUM(K123:M123)</f>
        <v>12899.65</v>
      </c>
      <c r="O123" s="31">
        <f t="shared" ref="O123" si="120">N123-4000</f>
        <v>8899.65</v>
      </c>
      <c r="P123" s="25">
        <f>O123-Ahorros!$E$4</f>
        <v>3899.6499999999996</v>
      </c>
    </row>
    <row r="124" spans="1:20" x14ac:dyDescent="0.25">
      <c r="A124" s="1">
        <v>43586</v>
      </c>
      <c r="B124">
        <v>5</v>
      </c>
      <c r="C124" t="s">
        <v>177</v>
      </c>
      <c r="D124" t="s">
        <v>43</v>
      </c>
      <c r="E124" t="s">
        <v>22</v>
      </c>
      <c r="F124" t="s">
        <v>7</v>
      </c>
      <c r="G124" t="s">
        <v>44</v>
      </c>
      <c r="K124">
        <v>5990.08</v>
      </c>
      <c r="L124">
        <v>6881.57</v>
      </c>
      <c r="M124">
        <f>M123-B124</f>
        <v>23</v>
      </c>
      <c r="N124" s="31">
        <f t="shared" ref="N124" si="121">SUM(K124:M124)</f>
        <v>12894.65</v>
      </c>
      <c r="O124" s="31">
        <f t="shared" ref="O124" si="122">N124-4000</f>
        <v>8894.65</v>
      </c>
      <c r="P124" s="25">
        <f>O124-Ahorros!$E$4</f>
        <v>3894.6499999999996</v>
      </c>
    </row>
    <row r="125" spans="1:20" x14ac:dyDescent="0.25">
      <c r="A125" s="1">
        <v>43586</v>
      </c>
      <c r="B125">
        <v>97.5</v>
      </c>
      <c r="C125" t="s">
        <v>194</v>
      </c>
      <c r="D125" t="s">
        <v>82</v>
      </c>
      <c r="E125" t="s">
        <v>22</v>
      </c>
      <c r="F125" t="s">
        <v>32</v>
      </c>
      <c r="G125" t="s">
        <v>79</v>
      </c>
      <c r="K125">
        <f>K124-B125</f>
        <v>5892.58</v>
      </c>
      <c r="L125">
        <v>6881.57</v>
      </c>
      <c r="M125">
        <v>23</v>
      </c>
      <c r="N125" s="31">
        <f t="shared" ref="N125" si="123">SUM(K125:M125)</f>
        <v>12797.15</v>
      </c>
      <c r="O125" s="31">
        <f t="shared" ref="O125" si="124">N125-4000</f>
        <v>8797.15</v>
      </c>
      <c r="P125" s="25">
        <f>O125-Ahorros!$E$4</f>
        <v>3797.1499999999996</v>
      </c>
    </row>
    <row r="126" spans="1:20" x14ac:dyDescent="0.25">
      <c r="A126" s="1">
        <v>43586</v>
      </c>
      <c r="B126">
        <v>3000</v>
      </c>
      <c r="C126" t="s">
        <v>20</v>
      </c>
      <c r="D126" t="s">
        <v>21</v>
      </c>
      <c r="E126" t="s">
        <v>22</v>
      </c>
      <c r="F126" t="s">
        <v>18</v>
      </c>
      <c r="G126" t="s">
        <v>23</v>
      </c>
      <c r="K126">
        <v>5892.58</v>
      </c>
      <c r="L126">
        <f>L125-B126</f>
        <v>3881.5699999999997</v>
      </c>
      <c r="M126">
        <v>23</v>
      </c>
      <c r="N126" s="32">
        <f t="shared" ref="N126:N127" si="125">SUM(K126:M126)</f>
        <v>9797.15</v>
      </c>
      <c r="O126" s="32">
        <f t="shared" ref="O126:O127" si="126">N126-4000</f>
        <v>5797.15</v>
      </c>
      <c r="P126" s="25">
        <f>O126-Ahorros!$E$4</f>
        <v>797.14999999999964</v>
      </c>
    </row>
    <row r="127" spans="1:20" x14ac:dyDescent="0.25">
      <c r="A127" s="1">
        <v>43586</v>
      </c>
      <c r="B127">
        <v>13</v>
      </c>
      <c r="C127" t="s">
        <v>125</v>
      </c>
      <c r="D127" t="s">
        <v>69</v>
      </c>
      <c r="E127" t="s">
        <v>22</v>
      </c>
      <c r="F127" t="s">
        <v>18</v>
      </c>
      <c r="G127" t="s">
        <v>163</v>
      </c>
      <c r="K127">
        <v>5892.58</v>
      </c>
      <c r="L127">
        <f>L126-B127</f>
        <v>3868.5699999999997</v>
      </c>
      <c r="M127">
        <v>23</v>
      </c>
      <c r="N127">
        <f t="shared" si="125"/>
        <v>9784.15</v>
      </c>
      <c r="O127">
        <f t="shared" si="126"/>
        <v>5784.15</v>
      </c>
      <c r="P127" s="25">
        <f>O127-Ahorros!$E$4</f>
        <v>784.14999999999964</v>
      </c>
    </row>
    <row r="128" spans="1:20" x14ac:dyDescent="0.25">
      <c r="A128" s="1">
        <v>43586</v>
      </c>
      <c r="B128">
        <v>49</v>
      </c>
      <c r="C128" t="s">
        <v>195</v>
      </c>
      <c r="D128" t="s">
        <v>48</v>
      </c>
      <c r="E128" t="s">
        <v>22</v>
      </c>
      <c r="F128" t="s">
        <v>32</v>
      </c>
      <c r="G128" t="s">
        <v>196</v>
      </c>
      <c r="K128">
        <f>K127-B128</f>
        <v>5843.58</v>
      </c>
      <c r="L128">
        <v>3868.57</v>
      </c>
      <c r="M128">
        <v>23</v>
      </c>
      <c r="N128" s="32">
        <f t="shared" ref="N128" si="127">SUM(K128:M128)</f>
        <v>9735.15</v>
      </c>
      <c r="O128" s="32">
        <f t="shared" ref="O128" si="128">N128-4000</f>
        <v>5735.15</v>
      </c>
      <c r="P128" s="25">
        <f>O128-Ahorros!$E$4</f>
        <v>735.14999999999964</v>
      </c>
      <c r="T128">
        <f>3845.57+27</f>
        <v>3872.57</v>
      </c>
    </row>
    <row r="129" spans="1:16" x14ac:dyDescent="0.25">
      <c r="A129" s="1">
        <v>43587</v>
      </c>
      <c r="B129">
        <v>75</v>
      </c>
      <c r="C129" t="s">
        <v>199</v>
      </c>
      <c r="D129" t="s">
        <v>78</v>
      </c>
      <c r="E129" t="s">
        <v>22</v>
      </c>
      <c r="F129" t="s">
        <v>18</v>
      </c>
      <c r="G129" t="s">
        <v>73</v>
      </c>
      <c r="K129">
        <v>5843.58</v>
      </c>
      <c r="L129">
        <f>L128-B129</f>
        <v>3793.57</v>
      </c>
      <c r="M129">
        <v>23</v>
      </c>
      <c r="N129" s="33">
        <f t="shared" ref="N129" si="129">SUM(K129:M129)</f>
        <v>9660.15</v>
      </c>
      <c r="O129" s="33">
        <f t="shared" ref="O129" si="130">N129-4000</f>
        <v>5660.15</v>
      </c>
      <c r="P129" s="25">
        <f>O129-Ahorros!$E$4</f>
        <v>660.14999999999964</v>
      </c>
    </row>
    <row r="130" spans="1:16" x14ac:dyDescent="0.25">
      <c r="A130" s="1">
        <v>43587</v>
      </c>
      <c r="B130">
        <v>200</v>
      </c>
      <c r="C130" t="s">
        <v>200</v>
      </c>
      <c r="D130" t="s">
        <v>31</v>
      </c>
      <c r="E130" t="s">
        <v>22</v>
      </c>
      <c r="F130" t="s">
        <v>32</v>
      </c>
      <c r="G130" t="s">
        <v>79</v>
      </c>
      <c r="K130">
        <f>K129-B130</f>
        <v>5643.58</v>
      </c>
      <c r="L130">
        <v>3793.57</v>
      </c>
      <c r="M130">
        <v>23</v>
      </c>
      <c r="N130" s="35">
        <f t="shared" ref="N130" si="131">SUM(K130:M130)</f>
        <v>9460.15</v>
      </c>
      <c r="O130" s="35">
        <f t="shared" ref="O130" si="132">N130-4000</f>
        <v>5460.15</v>
      </c>
      <c r="P130" s="25">
        <f>O130-Ahorros!$E$4</f>
        <v>460.14999999999964</v>
      </c>
    </row>
    <row r="131" spans="1:16" x14ac:dyDescent="0.25">
      <c r="A131" s="1">
        <v>43587</v>
      </c>
      <c r="B131">
        <v>66</v>
      </c>
      <c r="C131" t="s">
        <v>201</v>
      </c>
      <c r="D131" t="s">
        <v>78</v>
      </c>
      <c r="E131" t="s">
        <v>17</v>
      </c>
      <c r="F131" t="s">
        <v>7</v>
      </c>
      <c r="G131" t="s">
        <v>73</v>
      </c>
      <c r="K131">
        <v>5643.58</v>
      </c>
      <c r="L131">
        <v>3793.57</v>
      </c>
      <c r="M131">
        <f>M130+B131</f>
        <v>89</v>
      </c>
      <c r="N131" s="35">
        <f t="shared" ref="N131" si="133">SUM(K131:M131)</f>
        <v>9526.15</v>
      </c>
      <c r="O131" s="35">
        <f t="shared" ref="O131" si="134">N131-4000</f>
        <v>5526.15</v>
      </c>
      <c r="P131" s="25">
        <f>O131-Ahorros!$E$4</f>
        <v>526.14999999999964</v>
      </c>
    </row>
    <row r="132" spans="1:16" x14ac:dyDescent="0.25">
      <c r="A132" s="1">
        <v>43587</v>
      </c>
      <c r="B132">
        <v>53</v>
      </c>
      <c r="C132" t="s">
        <v>201</v>
      </c>
      <c r="D132" t="s">
        <v>78</v>
      </c>
      <c r="E132" t="s">
        <v>17</v>
      </c>
      <c r="F132" t="s">
        <v>18</v>
      </c>
      <c r="G132" t="s">
        <v>73</v>
      </c>
      <c r="K132">
        <v>5643.58</v>
      </c>
      <c r="L132">
        <f>L131+B132</f>
        <v>3846.57</v>
      </c>
      <c r="M132">
        <v>89</v>
      </c>
      <c r="N132" s="35">
        <f t="shared" ref="N132" si="135">SUM(K132:M132)</f>
        <v>9579.15</v>
      </c>
      <c r="O132" s="35">
        <f t="shared" ref="O132" si="136">N132-4000</f>
        <v>5579.15</v>
      </c>
      <c r="P132" s="25">
        <f>O132-Ahorros!$E$4</f>
        <v>579.14999999999964</v>
      </c>
    </row>
    <row r="133" spans="1:16" x14ac:dyDescent="0.25">
      <c r="A133" s="1">
        <v>43588</v>
      </c>
      <c r="B133">
        <v>20</v>
      </c>
      <c r="C133" t="s">
        <v>202</v>
      </c>
      <c r="D133" t="s">
        <v>31</v>
      </c>
      <c r="E133" t="s">
        <v>22</v>
      </c>
      <c r="F133" t="s">
        <v>7</v>
      </c>
      <c r="G133" t="s">
        <v>203</v>
      </c>
      <c r="K133">
        <v>5643.58</v>
      </c>
      <c r="L133">
        <v>3846.57</v>
      </c>
      <c r="M133">
        <f>M132-B133</f>
        <v>69</v>
      </c>
      <c r="N133" s="36">
        <f t="shared" ref="N133:N134" si="137">SUM(K133:M133)</f>
        <v>9559.15</v>
      </c>
      <c r="O133" s="36">
        <f t="shared" ref="O133:O134" si="138">N133-4000</f>
        <v>5559.15</v>
      </c>
      <c r="P133" s="25">
        <f>O133-Ahorros!$E$4</f>
        <v>559.14999999999964</v>
      </c>
    </row>
    <row r="134" spans="1:16" x14ac:dyDescent="0.25">
      <c r="A134" s="1">
        <v>43589</v>
      </c>
      <c r="B134">
        <v>10</v>
      </c>
      <c r="C134" t="s">
        <v>177</v>
      </c>
      <c r="D134" t="s">
        <v>43</v>
      </c>
      <c r="E134" t="s">
        <v>22</v>
      </c>
      <c r="F134" t="s">
        <v>7</v>
      </c>
      <c r="G134" t="s">
        <v>44</v>
      </c>
      <c r="K134">
        <v>5643.58</v>
      </c>
      <c r="L134">
        <v>3846.57</v>
      </c>
      <c r="M134">
        <f>M133-B134</f>
        <v>59</v>
      </c>
      <c r="N134">
        <f t="shared" si="137"/>
        <v>9549.15</v>
      </c>
      <c r="O134">
        <f t="shared" si="138"/>
        <v>5549.15</v>
      </c>
      <c r="P134" s="25">
        <f>O134-Ahorros!$E$4</f>
        <v>549.14999999999964</v>
      </c>
    </row>
    <row r="135" spans="1:16" x14ac:dyDescent="0.25">
      <c r="A135" s="1">
        <v>43589</v>
      </c>
      <c r="B135">
        <v>19.55</v>
      </c>
      <c r="C135" t="s">
        <v>204</v>
      </c>
      <c r="D135" t="s">
        <v>82</v>
      </c>
      <c r="E135" t="s">
        <v>22</v>
      </c>
      <c r="F135" t="s">
        <v>18</v>
      </c>
      <c r="G135" t="s">
        <v>84</v>
      </c>
      <c r="K135">
        <f>5643.58</f>
        <v>5643.58</v>
      </c>
      <c r="L135">
        <f t="shared" ref="L135:L147" si="139">L134-B135</f>
        <v>3827.02</v>
      </c>
      <c r="M135">
        <v>59</v>
      </c>
      <c r="N135" s="39">
        <f t="shared" ref="N135" si="140">SUM(K135:M135)</f>
        <v>9529.6</v>
      </c>
      <c r="O135" s="39">
        <f t="shared" ref="O135" si="141">N135-4000</f>
        <v>5529.6</v>
      </c>
      <c r="P135" s="25">
        <f>O135-Ahorros!$E$4</f>
        <v>529.60000000000036</v>
      </c>
    </row>
    <row r="136" spans="1:16" x14ac:dyDescent="0.25">
      <c r="A136" s="1">
        <v>43589</v>
      </c>
      <c r="B136">
        <v>25</v>
      </c>
      <c r="C136" t="s">
        <v>205</v>
      </c>
      <c r="D136" t="s">
        <v>69</v>
      </c>
      <c r="E136" t="s">
        <v>22</v>
      </c>
      <c r="F136" t="s">
        <v>18</v>
      </c>
      <c r="G136" t="s">
        <v>84</v>
      </c>
      <c r="K136">
        <v>5643.58</v>
      </c>
      <c r="L136">
        <f t="shared" si="139"/>
        <v>3802.02</v>
      </c>
      <c r="M136">
        <v>59</v>
      </c>
      <c r="N136" s="39">
        <f t="shared" ref="N136:N147" si="142">SUM(K136:M136)</f>
        <v>9504.6</v>
      </c>
      <c r="O136" s="39">
        <f t="shared" ref="O136:O147" si="143">N136-4000</f>
        <v>5504.6</v>
      </c>
      <c r="P136" s="25">
        <f>O136-Ahorros!$E$4</f>
        <v>504.60000000000036</v>
      </c>
    </row>
    <row r="137" spans="1:16" x14ac:dyDescent="0.25">
      <c r="A137" s="1">
        <v>43589</v>
      </c>
      <c r="B137">
        <v>33.54</v>
      </c>
      <c r="C137" t="s">
        <v>206</v>
      </c>
      <c r="D137" t="s">
        <v>82</v>
      </c>
      <c r="E137" t="s">
        <v>22</v>
      </c>
      <c r="F137" t="s">
        <v>18</v>
      </c>
      <c r="G137" t="s">
        <v>84</v>
      </c>
      <c r="K137">
        <v>5643.58</v>
      </c>
      <c r="L137">
        <f t="shared" si="139"/>
        <v>3768.48</v>
      </c>
      <c r="M137">
        <v>59</v>
      </c>
      <c r="N137">
        <f t="shared" si="142"/>
        <v>9471.06</v>
      </c>
      <c r="O137">
        <f t="shared" si="143"/>
        <v>5471.0599999999995</v>
      </c>
      <c r="P137" s="25">
        <f>O137-Ahorros!$E$4</f>
        <v>471.05999999999949</v>
      </c>
    </row>
    <row r="138" spans="1:16" x14ac:dyDescent="0.25">
      <c r="A138" s="1">
        <v>43589</v>
      </c>
      <c r="B138">
        <v>25</v>
      </c>
      <c r="C138" t="s">
        <v>207</v>
      </c>
      <c r="D138" t="s">
        <v>69</v>
      </c>
      <c r="E138" t="s">
        <v>22</v>
      </c>
      <c r="F138" t="s">
        <v>18</v>
      </c>
      <c r="G138" t="s">
        <v>84</v>
      </c>
      <c r="K138">
        <v>5643.58</v>
      </c>
      <c r="L138">
        <f t="shared" si="139"/>
        <v>3743.48</v>
      </c>
      <c r="M138">
        <v>59</v>
      </c>
      <c r="N138">
        <f t="shared" si="142"/>
        <v>9446.06</v>
      </c>
      <c r="O138">
        <f t="shared" si="143"/>
        <v>5446.0599999999995</v>
      </c>
      <c r="P138" s="25">
        <f>O138-Ahorros!$E$4</f>
        <v>446.05999999999949</v>
      </c>
    </row>
    <row r="139" spans="1:16" x14ac:dyDescent="0.25">
      <c r="A139" s="1">
        <v>43589</v>
      </c>
      <c r="B139">
        <v>13.9</v>
      </c>
      <c r="C139" t="s">
        <v>147</v>
      </c>
      <c r="D139" t="s">
        <v>82</v>
      </c>
      <c r="E139" t="s">
        <v>22</v>
      </c>
      <c r="F139" t="s">
        <v>18</v>
      </c>
      <c r="G139" t="s">
        <v>84</v>
      </c>
      <c r="K139">
        <v>5643.58</v>
      </c>
      <c r="L139">
        <f t="shared" si="139"/>
        <v>3729.58</v>
      </c>
      <c r="M139">
        <v>59</v>
      </c>
      <c r="N139">
        <f t="shared" si="142"/>
        <v>9432.16</v>
      </c>
      <c r="O139">
        <f t="shared" si="143"/>
        <v>5432.16</v>
      </c>
      <c r="P139" s="25">
        <f>O139-Ahorros!$E$4</f>
        <v>432.15999999999985</v>
      </c>
    </row>
    <row r="140" spans="1:16" x14ac:dyDescent="0.25">
      <c r="A140" s="1">
        <v>43589</v>
      </c>
      <c r="B140">
        <v>35.33</v>
      </c>
      <c r="C140" t="s">
        <v>208</v>
      </c>
      <c r="D140" t="s">
        <v>82</v>
      </c>
      <c r="E140" t="s">
        <v>22</v>
      </c>
      <c r="F140" t="s">
        <v>18</v>
      </c>
      <c r="G140" t="s">
        <v>84</v>
      </c>
      <c r="K140">
        <v>5643.58</v>
      </c>
      <c r="L140">
        <f t="shared" si="139"/>
        <v>3694.25</v>
      </c>
      <c r="M140">
        <v>59</v>
      </c>
      <c r="N140">
        <f t="shared" si="142"/>
        <v>9396.83</v>
      </c>
      <c r="O140">
        <f t="shared" si="143"/>
        <v>5396.83</v>
      </c>
      <c r="P140" s="25">
        <f>O140-Ahorros!$E$4</f>
        <v>396.82999999999993</v>
      </c>
    </row>
    <row r="141" spans="1:16" x14ac:dyDescent="0.25">
      <c r="A141" s="1">
        <v>43589</v>
      </c>
      <c r="B141">
        <v>11.5</v>
      </c>
      <c r="C141" t="s">
        <v>125</v>
      </c>
      <c r="D141" t="s">
        <v>69</v>
      </c>
      <c r="E141" t="s">
        <v>22</v>
      </c>
      <c r="F141" t="s">
        <v>18</v>
      </c>
      <c r="G141" t="s">
        <v>84</v>
      </c>
      <c r="K141">
        <v>5643.58</v>
      </c>
      <c r="L141">
        <f t="shared" si="139"/>
        <v>3682.75</v>
      </c>
      <c r="M141">
        <v>59</v>
      </c>
      <c r="N141">
        <f t="shared" si="142"/>
        <v>9385.33</v>
      </c>
      <c r="O141">
        <f t="shared" si="143"/>
        <v>5385.33</v>
      </c>
      <c r="P141" s="25">
        <f>O141-Ahorros!$E$4</f>
        <v>385.32999999999993</v>
      </c>
    </row>
    <row r="142" spans="1:16" x14ac:dyDescent="0.25">
      <c r="A142" s="1">
        <v>43589</v>
      </c>
      <c r="B142">
        <v>13.5</v>
      </c>
      <c r="C142" t="s">
        <v>209</v>
      </c>
      <c r="D142" t="s">
        <v>82</v>
      </c>
      <c r="E142" t="s">
        <v>22</v>
      </c>
      <c r="F142" t="s">
        <v>18</v>
      </c>
      <c r="G142" t="s">
        <v>84</v>
      </c>
      <c r="K142">
        <v>5643.58</v>
      </c>
      <c r="L142">
        <f t="shared" si="139"/>
        <v>3669.25</v>
      </c>
      <c r="M142">
        <v>59</v>
      </c>
      <c r="N142">
        <f t="shared" si="142"/>
        <v>9371.83</v>
      </c>
      <c r="O142">
        <f t="shared" si="143"/>
        <v>5371.83</v>
      </c>
      <c r="P142" s="25">
        <f>O142-Ahorros!$E$4</f>
        <v>371.82999999999993</v>
      </c>
    </row>
    <row r="143" spans="1:16" x14ac:dyDescent="0.25">
      <c r="A143" s="1">
        <v>43589</v>
      </c>
      <c r="B143">
        <v>29.5</v>
      </c>
      <c r="C143" t="s">
        <v>210</v>
      </c>
      <c r="D143" t="s">
        <v>82</v>
      </c>
      <c r="E143" t="s">
        <v>22</v>
      </c>
      <c r="F143" t="s">
        <v>18</v>
      </c>
      <c r="G143" t="s">
        <v>84</v>
      </c>
      <c r="K143">
        <v>5643.58</v>
      </c>
      <c r="L143">
        <f t="shared" si="139"/>
        <v>3639.75</v>
      </c>
      <c r="M143">
        <v>59</v>
      </c>
      <c r="N143">
        <f t="shared" si="142"/>
        <v>9342.33</v>
      </c>
      <c r="O143">
        <f t="shared" si="143"/>
        <v>5342.33</v>
      </c>
      <c r="P143" s="25">
        <f>O143-Ahorros!$E$4</f>
        <v>342.32999999999993</v>
      </c>
    </row>
    <row r="144" spans="1:16" x14ac:dyDescent="0.25">
      <c r="A144" s="1">
        <v>43589</v>
      </c>
      <c r="B144">
        <v>11.05</v>
      </c>
      <c r="C144" t="s">
        <v>211</v>
      </c>
      <c r="D144" t="s">
        <v>82</v>
      </c>
      <c r="E144" t="s">
        <v>22</v>
      </c>
      <c r="F144" t="s">
        <v>18</v>
      </c>
      <c r="G144" t="s">
        <v>84</v>
      </c>
      <c r="K144">
        <v>5643.58</v>
      </c>
      <c r="L144">
        <f t="shared" si="139"/>
        <v>3628.7</v>
      </c>
      <c r="M144">
        <v>59</v>
      </c>
      <c r="N144">
        <f t="shared" si="142"/>
        <v>9331.2799999999988</v>
      </c>
      <c r="O144">
        <f t="shared" si="143"/>
        <v>5331.2799999999988</v>
      </c>
      <c r="P144" s="25">
        <f>O144-Ahorros!$E$4</f>
        <v>331.27999999999884</v>
      </c>
    </row>
    <row r="145" spans="1:16" x14ac:dyDescent="0.25">
      <c r="A145" s="1">
        <v>43589</v>
      </c>
      <c r="B145">
        <v>21.5</v>
      </c>
      <c r="C145" t="s">
        <v>183</v>
      </c>
      <c r="D145" t="s">
        <v>82</v>
      </c>
      <c r="E145" t="s">
        <v>22</v>
      </c>
      <c r="F145" t="s">
        <v>18</v>
      </c>
      <c r="G145" t="s">
        <v>84</v>
      </c>
      <c r="K145">
        <v>5643.58</v>
      </c>
      <c r="L145">
        <f t="shared" si="139"/>
        <v>3607.2</v>
      </c>
      <c r="M145">
        <v>59</v>
      </c>
      <c r="N145">
        <f t="shared" si="142"/>
        <v>9309.7799999999988</v>
      </c>
      <c r="O145">
        <f t="shared" si="143"/>
        <v>5309.7799999999988</v>
      </c>
      <c r="P145" s="25">
        <f>O145-Ahorros!$E$4</f>
        <v>309.77999999999884</v>
      </c>
    </row>
    <row r="146" spans="1:16" x14ac:dyDescent="0.25">
      <c r="A146" s="1">
        <v>43589</v>
      </c>
      <c r="B146">
        <v>37.25</v>
      </c>
      <c r="C146" t="s">
        <v>87</v>
      </c>
      <c r="D146" t="s">
        <v>82</v>
      </c>
      <c r="E146" t="s">
        <v>22</v>
      </c>
      <c r="F146" t="s">
        <v>18</v>
      </c>
      <c r="G146" t="s">
        <v>84</v>
      </c>
      <c r="K146">
        <v>5643.58</v>
      </c>
      <c r="L146">
        <f t="shared" si="139"/>
        <v>3569.95</v>
      </c>
      <c r="M146">
        <v>59</v>
      </c>
      <c r="N146">
        <f t="shared" si="142"/>
        <v>9272.5299999999988</v>
      </c>
      <c r="O146">
        <f t="shared" si="143"/>
        <v>5272.5299999999988</v>
      </c>
      <c r="P146" s="25">
        <f>O146-Ahorros!$E$4</f>
        <v>272.52999999999884</v>
      </c>
    </row>
    <row r="147" spans="1:16" x14ac:dyDescent="0.25">
      <c r="A147" s="1">
        <v>43589</v>
      </c>
      <c r="B147">
        <v>22.83</v>
      </c>
      <c r="C147" t="s">
        <v>212</v>
      </c>
      <c r="D147" t="s">
        <v>82</v>
      </c>
      <c r="E147" t="s">
        <v>22</v>
      </c>
      <c r="F147" t="s">
        <v>18</v>
      </c>
      <c r="G147" t="s">
        <v>84</v>
      </c>
      <c r="K147">
        <v>5643.58</v>
      </c>
      <c r="L147">
        <f t="shared" si="139"/>
        <v>3547.12</v>
      </c>
      <c r="M147">
        <v>59</v>
      </c>
      <c r="N147">
        <f t="shared" si="142"/>
        <v>9249.7000000000007</v>
      </c>
      <c r="O147">
        <f t="shared" si="143"/>
        <v>5249.7000000000007</v>
      </c>
      <c r="P147" s="25">
        <f>O147-Ahorros!$E$4</f>
        <v>249.70000000000073</v>
      </c>
    </row>
    <row r="148" spans="1:16" x14ac:dyDescent="0.25">
      <c r="A148" s="1">
        <v>43589</v>
      </c>
      <c r="B148">
        <v>6</v>
      </c>
      <c r="C148" t="s">
        <v>128</v>
      </c>
      <c r="D148" t="s">
        <v>128</v>
      </c>
      <c r="E148" t="s">
        <v>22</v>
      </c>
      <c r="F148" t="s">
        <v>7</v>
      </c>
      <c r="G148" t="s">
        <v>84</v>
      </c>
      <c r="K148">
        <v>5643.58</v>
      </c>
      <c r="L148">
        <v>3547.12</v>
      </c>
      <c r="M148">
        <f>M147-B148</f>
        <v>53</v>
      </c>
      <c r="N148" s="39">
        <f t="shared" ref="N148" si="144">SUM(K148:M148)</f>
        <v>9243.7000000000007</v>
      </c>
      <c r="O148" s="39">
        <f t="shared" ref="O148" si="145">N148-4000</f>
        <v>5243.7000000000007</v>
      </c>
      <c r="P148" s="25">
        <f>O148-Ahorros!$E$4</f>
        <v>243.70000000000073</v>
      </c>
    </row>
    <row r="149" spans="1:16" x14ac:dyDescent="0.25">
      <c r="A149" s="1">
        <v>43590</v>
      </c>
      <c r="B149">
        <v>85</v>
      </c>
      <c r="C149" t="s">
        <v>93</v>
      </c>
      <c r="D149" t="s">
        <v>93</v>
      </c>
      <c r="E149" t="s">
        <v>22</v>
      </c>
      <c r="F149" t="s">
        <v>131</v>
      </c>
      <c r="G149" t="s">
        <v>93</v>
      </c>
      <c r="K149">
        <f t="shared" ref="K149:K154" si="146">K148-B149</f>
        <v>5558.58</v>
      </c>
      <c r="L149">
        <v>3547.12</v>
      </c>
      <c r="M149">
        <v>53</v>
      </c>
      <c r="N149" s="39">
        <f t="shared" ref="N149:N154" si="147">SUM(K149:M149)</f>
        <v>9158.7000000000007</v>
      </c>
      <c r="O149" s="39">
        <f t="shared" ref="O149:O154" si="148">N149-4000</f>
        <v>5158.7000000000007</v>
      </c>
      <c r="P149" s="25">
        <f>O149-Ahorros!$E$4</f>
        <v>158.70000000000073</v>
      </c>
    </row>
    <row r="150" spans="1:16" x14ac:dyDescent="0.25">
      <c r="A150" s="1">
        <v>43591</v>
      </c>
      <c r="B150">
        <v>350</v>
      </c>
      <c r="C150" t="s">
        <v>213</v>
      </c>
      <c r="D150" t="s">
        <v>214</v>
      </c>
      <c r="E150" t="s">
        <v>22</v>
      </c>
      <c r="F150" t="s">
        <v>32</v>
      </c>
      <c r="G150" t="s">
        <v>215</v>
      </c>
      <c r="K150">
        <f t="shared" si="146"/>
        <v>5208.58</v>
      </c>
      <c r="L150">
        <v>3547.12</v>
      </c>
      <c r="M150">
        <v>53</v>
      </c>
      <c r="N150">
        <f t="shared" si="147"/>
        <v>8808.7000000000007</v>
      </c>
      <c r="O150">
        <f t="shared" si="148"/>
        <v>4808.7000000000007</v>
      </c>
      <c r="P150" s="25">
        <f>O150-Ahorros!$E$4</f>
        <v>-191.29999999999927</v>
      </c>
    </row>
    <row r="151" spans="1:16" x14ac:dyDescent="0.25">
      <c r="A151" s="1">
        <v>43591</v>
      </c>
      <c r="B151">
        <v>80</v>
      </c>
      <c r="C151" t="s">
        <v>216</v>
      </c>
      <c r="D151" t="s">
        <v>217</v>
      </c>
      <c r="E151" t="s">
        <v>22</v>
      </c>
      <c r="F151" t="s">
        <v>32</v>
      </c>
      <c r="G151" t="s">
        <v>218</v>
      </c>
      <c r="K151">
        <f t="shared" si="146"/>
        <v>5128.58</v>
      </c>
      <c r="L151">
        <v>3547.12</v>
      </c>
      <c r="M151">
        <v>53</v>
      </c>
      <c r="N151">
        <f t="shared" si="147"/>
        <v>8728.7000000000007</v>
      </c>
      <c r="O151">
        <f t="shared" si="148"/>
        <v>4728.7000000000007</v>
      </c>
      <c r="P151" s="25">
        <f>O151-Ahorros!$E$4</f>
        <v>-271.29999999999927</v>
      </c>
    </row>
    <row r="152" spans="1:16" x14ac:dyDescent="0.25">
      <c r="A152" s="1">
        <v>43591</v>
      </c>
      <c r="B152">
        <v>17.5</v>
      </c>
      <c r="C152" t="s">
        <v>219</v>
      </c>
      <c r="D152" t="s">
        <v>220</v>
      </c>
      <c r="E152" t="s">
        <v>22</v>
      </c>
      <c r="F152" t="s">
        <v>131</v>
      </c>
      <c r="G152" t="s">
        <v>84</v>
      </c>
      <c r="K152">
        <f t="shared" si="146"/>
        <v>5111.08</v>
      </c>
      <c r="L152">
        <v>3547.12</v>
      </c>
      <c r="M152">
        <v>53</v>
      </c>
      <c r="N152">
        <f t="shared" si="147"/>
        <v>8711.2000000000007</v>
      </c>
      <c r="O152">
        <f t="shared" si="148"/>
        <v>4711.2000000000007</v>
      </c>
      <c r="P152" s="25">
        <f>O152-Ahorros!$E$4</f>
        <v>-288.79999999999927</v>
      </c>
    </row>
    <row r="153" spans="1:16" x14ac:dyDescent="0.25">
      <c r="A153" s="1">
        <v>43591</v>
      </c>
      <c r="B153">
        <v>15.6</v>
      </c>
      <c r="C153" t="s">
        <v>221</v>
      </c>
      <c r="D153" t="s">
        <v>69</v>
      </c>
      <c r="E153" t="s">
        <v>22</v>
      </c>
      <c r="F153" t="s">
        <v>131</v>
      </c>
      <c r="G153" t="s">
        <v>84</v>
      </c>
      <c r="K153">
        <f t="shared" si="146"/>
        <v>5095.4799999999996</v>
      </c>
      <c r="L153">
        <v>3547.12</v>
      </c>
      <c r="M153">
        <v>53</v>
      </c>
      <c r="N153">
        <f t="shared" si="147"/>
        <v>8695.5999999999985</v>
      </c>
      <c r="O153">
        <f t="shared" si="148"/>
        <v>4695.5999999999985</v>
      </c>
      <c r="P153" s="25">
        <f>O153-Ahorros!$E$4</f>
        <v>-304.40000000000146</v>
      </c>
    </row>
    <row r="154" spans="1:16" x14ac:dyDescent="0.25">
      <c r="A154" s="1">
        <v>43591</v>
      </c>
      <c r="B154">
        <v>31.3</v>
      </c>
      <c r="C154" t="s">
        <v>222</v>
      </c>
      <c r="D154" t="s">
        <v>82</v>
      </c>
      <c r="E154" t="s">
        <v>22</v>
      </c>
      <c r="F154" t="s">
        <v>32</v>
      </c>
      <c r="G154" t="s">
        <v>84</v>
      </c>
      <c r="K154">
        <f t="shared" si="146"/>
        <v>5064.1799999999994</v>
      </c>
      <c r="L154">
        <v>3547.12</v>
      </c>
      <c r="M154">
        <v>53</v>
      </c>
      <c r="N154">
        <f t="shared" si="147"/>
        <v>8664.2999999999993</v>
      </c>
      <c r="O154">
        <f t="shared" si="148"/>
        <v>4664.2999999999993</v>
      </c>
      <c r="P154" s="25">
        <f>O154-Ahorros!$E$4</f>
        <v>-335.70000000000073</v>
      </c>
    </row>
    <row r="155" spans="1:16" x14ac:dyDescent="0.25">
      <c r="A155" s="1">
        <v>43592</v>
      </c>
      <c r="B155">
        <v>9</v>
      </c>
      <c r="C155" t="s">
        <v>223</v>
      </c>
      <c r="D155" t="s">
        <v>82</v>
      </c>
      <c r="E155" t="s">
        <v>22</v>
      </c>
      <c r="F155" t="s">
        <v>18</v>
      </c>
      <c r="G155" t="s">
        <v>81</v>
      </c>
      <c r="K155">
        <v>5064.18</v>
      </c>
      <c r="L155">
        <f>L154-B155</f>
        <v>3538.12</v>
      </c>
      <c r="M155">
        <v>53</v>
      </c>
      <c r="N155" s="40">
        <f t="shared" ref="N155:N156" si="149">SUM(K155:M155)</f>
        <v>8655.2999999999993</v>
      </c>
      <c r="O155" s="40">
        <f t="shared" ref="O155:O156" si="150">N155-4000</f>
        <v>4655.2999999999993</v>
      </c>
      <c r="P155" s="25">
        <f>O155-Ahorros!$E$4</f>
        <v>-344.70000000000073</v>
      </c>
    </row>
    <row r="156" spans="1:16" x14ac:dyDescent="0.25">
      <c r="A156" s="1">
        <v>43592</v>
      </c>
      <c r="B156">
        <v>79</v>
      </c>
      <c r="C156" t="s">
        <v>216</v>
      </c>
      <c r="D156" t="s">
        <v>217</v>
      </c>
      <c r="E156" t="s">
        <v>22</v>
      </c>
      <c r="F156" t="s">
        <v>18</v>
      </c>
      <c r="G156" t="s">
        <v>218</v>
      </c>
      <c r="K156">
        <v>5064.18</v>
      </c>
      <c r="L156">
        <f>L155-B156</f>
        <v>3459.12</v>
      </c>
      <c r="M156">
        <v>53</v>
      </c>
      <c r="N156">
        <f t="shared" si="149"/>
        <v>8576.2999999999993</v>
      </c>
      <c r="O156">
        <f t="shared" si="150"/>
        <v>4576.2999999999993</v>
      </c>
      <c r="P156" s="25">
        <f>O156-Ahorros!$E$4</f>
        <v>-423.70000000000073</v>
      </c>
    </row>
    <row r="157" spans="1:16" x14ac:dyDescent="0.25">
      <c r="A157" s="1">
        <v>43593</v>
      </c>
      <c r="B157">
        <v>38</v>
      </c>
      <c r="C157" t="s">
        <v>99</v>
      </c>
      <c r="D157" t="s">
        <v>82</v>
      </c>
      <c r="E157" t="s">
        <v>22</v>
      </c>
      <c r="F157" t="s">
        <v>7</v>
      </c>
      <c r="G157" t="s">
        <v>81</v>
      </c>
      <c r="K157">
        <v>5064.18</v>
      </c>
      <c r="L157">
        <v>3459.12</v>
      </c>
      <c r="M157">
        <f>M156-B157</f>
        <v>15</v>
      </c>
      <c r="N157" s="41">
        <f t="shared" ref="N157" si="151">SUM(K157:M157)</f>
        <v>8538.2999999999993</v>
      </c>
      <c r="O157" s="41">
        <f t="shared" ref="O157" si="152">N157-4000</f>
        <v>4538.2999999999993</v>
      </c>
      <c r="P157" s="25">
        <f>O157-Ahorros!$E$4</f>
        <v>-461.70000000000073</v>
      </c>
    </row>
    <row r="158" spans="1:16" x14ac:dyDescent="0.25">
      <c r="A158" s="1">
        <v>43594</v>
      </c>
      <c r="B158">
        <v>20</v>
      </c>
      <c r="C158" t="s">
        <v>224</v>
      </c>
      <c r="D158" t="s">
        <v>69</v>
      </c>
      <c r="E158" t="s">
        <v>22</v>
      </c>
      <c r="F158" t="s">
        <v>18</v>
      </c>
      <c r="G158" t="s">
        <v>81</v>
      </c>
      <c r="K158">
        <v>5064.18</v>
      </c>
      <c r="L158">
        <f>L157-B158</f>
        <v>3439.12</v>
      </c>
      <c r="M158">
        <v>15</v>
      </c>
      <c r="N158" s="42">
        <f t="shared" ref="N158" si="153">SUM(K158:M158)</f>
        <v>8518.2999999999993</v>
      </c>
      <c r="O158" s="42">
        <f t="shared" ref="O158" si="154">N158-4000</f>
        <v>4518.2999999999993</v>
      </c>
      <c r="P158" s="25">
        <f>O158-Ahorros!$E$4</f>
        <v>-481.70000000000073</v>
      </c>
    </row>
    <row r="159" spans="1:16" x14ac:dyDescent="0.25">
      <c r="A159" s="1">
        <v>43594</v>
      </c>
      <c r="B159">
        <v>10</v>
      </c>
      <c r="C159" t="s">
        <v>177</v>
      </c>
      <c r="D159" t="s">
        <v>43</v>
      </c>
      <c r="E159" t="s">
        <v>22</v>
      </c>
      <c r="F159" t="s">
        <v>7</v>
      </c>
      <c r="G159" t="s">
        <v>44</v>
      </c>
      <c r="K159">
        <v>5064.18</v>
      </c>
      <c r="L159">
        <v>3439.12</v>
      </c>
      <c r="M159">
        <f>M158-B159</f>
        <v>5</v>
      </c>
      <c r="N159" s="42">
        <f t="shared" ref="N159" si="155">SUM(K159:M159)</f>
        <v>8508.2999999999993</v>
      </c>
      <c r="O159" s="42">
        <f t="shared" ref="O159" si="156">N159-4000</f>
        <v>4508.2999999999993</v>
      </c>
      <c r="P159" s="25">
        <f>O159-Ahorros!$E$4</f>
        <v>-491.70000000000073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4"/>
  <sheetViews>
    <sheetView topLeftCell="B1" workbookViewId="0">
      <pane ySplit="3" topLeftCell="A4" activePane="bottomLeft" state="frozen"/>
      <selection pane="bottomLeft" activeCell="B12" sqref="B12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18900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58735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39835</v>
      </c>
      <c r="P3" t="s">
        <v>65</v>
      </c>
      <c r="Q3">
        <f>N3/Q2</f>
        <v>9.9587500000000002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10752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  <row r="14" spans="1:17" x14ac:dyDescent="0.25">
      <c r="I14" s="1">
        <v>43586</v>
      </c>
      <c r="J14">
        <v>2000</v>
      </c>
      <c r="K14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T22"/>
  <sheetViews>
    <sheetView workbookViewId="0">
      <selection activeCell="G9" sqref="G9"/>
    </sheetView>
  </sheetViews>
  <sheetFormatPr baseColWidth="10" defaultRowHeight="15" x14ac:dyDescent="0.25"/>
  <cols>
    <col min="19" max="19" width="23.28515625" customWidth="1"/>
    <col min="20" max="20" width="13.7109375" customWidth="1"/>
  </cols>
  <sheetData>
    <row r="2" spans="1:9" x14ac:dyDescent="0.25">
      <c r="A2" s="44" t="s">
        <v>98</v>
      </c>
      <c r="B2" s="44"/>
      <c r="C2" s="44"/>
      <c r="D2" s="44"/>
      <c r="E2" s="44"/>
      <c r="F2" s="44"/>
      <c r="G2" s="44"/>
    </row>
    <row r="3" spans="1:9" ht="15.75" thickBot="1" x14ac:dyDescent="0.3"/>
    <row r="4" spans="1:9" ht="15.75" thickBot="1" x14ac:dyDescent="0.3">
      <c r="A4" s="37" t="s">
        <v>4</v>
      </c>
      <c r="B4" s="12" t="s">
        <v>3</v>
      </c>
      <c r="D4" s="37" t="s">
        <v>12</v>
      </c>
      <c r="E4" s="12">
        <f>SUM(B:B)</f>
        <v>5000</v>
      </c>
      <c r="G4" s="38" t="s">
        <v>129</v>
      </c>
      <c r="H4" s="19">
        <v>2000</v>
      </c>
      <c r="I4" s="18">
        <v>43570</v>
      </c>
    </row>
    <row r="5" spans="1:9" x14ac:dyDescent="0.25">
      <c r="A5" s="1">
        <v>43448</v>
      </c>
      <c r="B5">
        <v>500</v>
      </c>
      <c r="H5">
        <v>3500</v>
      </c>
      <c r="I5" s="1">
        <v>43585</v>
      </c>
    </row>
    <row r="6" spans="1:9" x14ac:dyDescent="0.25">
      <c r="A6" s="1">
        <v>43465</v>
      </c>
      <c r="B6">
        <v>500</v>
      </c>
    </row>
    <row r="7" spans="1:9" x14ac:dyDescent="0.25">
      <c r="A7" s="1">
        <v>43480</v>
      </c>
      <c r="B7">
        <v>500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  <row r="14" spans="1:9" x14ac:dyDescent="0.25">
      <c r="A14" s="1">
        <v>43585</v>
      </c>
      <c r="B14">
        <v>500</v>
      </c>
    </row>
    <row r="17" spans="12:20" x14ac:dyDescent="0.25">
      <c r="S17" s="34" t="s">
        <v>197</v>
      </c>
      <c r="T17" s="34" t="s">
        <v>198</v>
      </c>
    </row>
    <row r="18" spans="12:20" x14ac:dyDescent="0.25">
      <c r="L18" t="s">
        <v>36</v>
      </c>
      <c r="M18">
        <v>6640</v>
      </c>
      <c r="O18" t="s">
        <v>21</v>
      </c>
      <c r="P18">
        <v>3000</v>
      </c>
      <c r="R18" s="32">
        <v>1871</v>
      </c>
      <c r="S18" s="11">
        <f>SUM(R18:R20)</f>
        <v>5827</v>
      </c>
      <c r="T18" s="11">
        <f>M18-S18</f>
        <v>813</v>
      </c>
    </row>
    <row r="19" spans="12:20" x14ac:dyDescent="0.25">
      <c r="L19" t="s">
        <v>179</v>
      </c>
      <c r="M19">
        <f>M18-SUM(P:P)</f>
        <v>643</v>
      </c>
      <c r="O19" t="s">
        <v>96</v>
      </c>
      <c r="P19">
        <v>1900</v>
      </c>
      <c r="R19" s="32">
        <v>2258</v>
      </c>
    </row>
    <row r="20" spans="12:20" x14ac:dyDescent="0.25">
      <c r="P20">
        <v>97</v>
      </c>
      <c r="R20" s="32">
        <v>1698</v>
      </c>
    </row>
    <row r="21" spans="12:20" x14ac:dyDescent="0.25">
      <c r="P21">
        <v>500</v>
      </c>
    </row>
    <row r="22" spans="12:20" x14ac:dyDescent="0.25">
      <c r="P22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2019-05-10T03:48:27Z</dcterms:modified>
</cp:coreProperties>
</file>