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7C41AB8-B8B7-4DF6-8E72-B7277D97E7DF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Transacciones" sheetId="1" r:id="rId1"/>
    <sheet name="Deudas" sheetId="2" r:id="rId2"/>
    <sheet name="Ahor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48" i="1" l="1"/>
  <c r="N248" i="1"/>
  <c r="O248" i="1" s="1"/>
  <c r="M248" i="1"/>
  <c r="N247" i="1"/>
  <c r="O247" i="1" s="1"/>
  <c r="P247" i="1" s="1"/>
  <c r="M247" i="1"/>
  <c r="N246" i="1"/>
  <c r="O246" i="1" s="1"/>
  <c r="P246" i="1" s="1"/>
  <c r="M246" i="1"/>
  <c r="M245" i="1"/>
  <c r="K245" i="1"/>
  <c r="N245" i="1" s="1"/>
  <c r="O245" i="1" s="1"/>
  <c r="P245" i="1" s="1"/>
  <c r="N244" i="1"/>
  <c r="O244" i="1"/>
  <c r="P244" i="1"/>
  <c r="L244" i="1"/>
  <c r="K244" i="1"/>
  <c r="M243" i="1" l="1"/>
  <c r="N243" i="1" s="1"/>
  <c r="O243" i="1" s="1"/>
  <c r="P243" i="1" s="1"/>
  <c r="N242" i="1"/>
  <c r="O242" i="1"/>
  <c r="P242" i="1" s="1"/>
  <c r="M242" i="1"/>
  <c r="P241" i="1"/>
  <c r="P237" i="1"/>
  <c r="P238" i="1"/>
  <c r="P239" i="1"/>
  <c r="P240" i="1"/>
  <c r="N241" i="1"/>
  <c r="O241" i="1"/>
  <c r="K241" i="1"/>
  <c r="N240" i="1"/>
  <c r="O240" i="1"/>
  <c r="L240" i="1"/>
  <c r="N239" i="1"/>
  <c r="O239" i="1"/>
  <c r="L239" i="1"/>
  <c r="N238" i="1"/>
  <c r="O238" i="1"/>
  <c r="L238" i="1"/>
  <c r="N237" i="1"/>
  <c r="O237" i="1" s="1"/>
  <c r="L237" i="1"/>
  <c r="P229" i="1"/>
  <c r="P230" i="1"/>
  <c r="P231" i="1"/>
  <c r="P232" i="1"/>
  <c r="P233" i="1"/>
  <c r="P234" i="1"/>
  <c r="P235" i="1"/>
  <c r="P236" i="1"/>
  <c r="N236" i="1"/>
  <c r="O236" i="1"/>
  <c r="L236" i="1"/>
  <c r="N235" i="1"/>
  <c r="O235" i="1" s="1"/>
  <c r="L235" i="1"/>
  <c r="N234" i="1"/>
  <c r="O234" i="1" s="1"/>
  <c r="L234" i="1"/>
  <c r="N233" i="1"/>
  <c r="O233" i="1"/>
  <c r="L233" i="1"/>
  <c r="N232" i="1"/>
  <c r="O232" i="1"/>
  <c r="L232" i="1"/>
  <c r="N231" i="1"/>
  <c r="O231" i="1"/>
  <c r="L231" i="1"/>
  <c r="N230" i="1"/>
  <c r="O230" i="1" s="1"/>
  <c r="L230" i="1"/>
  <c r="N229" i="1"/>
  <c r="O229" i="1" s="1"/>
  <c r="L229" i="1"/>
  <c r="P221" i="1"/>
  <c r="P222" i="1"/>
  <c r="P223" i="1"/>
  <c r="P224" i="1"/>
  <c r="P225" i="1"/>
  <c r="P226" i="1"/>
  <c r="P227" i="1"/>
  <c r="P228" i="1"/>
  <c r="N228" i="1"/>
  <c r="O228" i="1" s="1"/>
  <c r="L228" i="1"/>
  <c r="N227" i="1"/>
  <c r="O227" i="1" s="1"/>
  <c r="L227" i="1"/>
  <c r="N226" i="1"/>
  <c r="O226" i="1" s="1"/>
  <c r="L226" i="1"/>
  <c r="N225" i="1"/>
  <c r="O225" i="1"/>
  <c r="L225" i="1"/>
  <c r="N224" i="1"/>
  <c r="O224" i="1" s="1"/>
  <c r="L224" i="1"/>
  <c r="N223" i="1"/>
  <c r="O223" i="1"/>
  <c r="L223" i="1"/>
  <c r="N222" i="1"/>
  <c r="O222" i="1" s="1"/>
  <c r="L222" i="1"/>
  <c r="N221" i="1"/>
  <c r="O221" i="1" s="1"/>
  <c r="L221" i="1"/>
  <c r="P220" i="1"/>
  <c r="N220" i="1"/>
  <c r="O220" i="1"/>
  <c r="L220" i="1"/>
  <c r="P219" i="1"/>
  <c r="N219" i="1"/>
  <c r="O219" i="1"/>
  <c r="L219" i="1"/>
  <c r="N218" i="1"/>
  <c r="O218" i="1" s="1"/>
  <c r="P218" i="1" s="1"/>
  <c r="L218" i="1"/>
  <c r="P217" i="1" l="1"/>
  <c r="N217" i="1"/>
  <c r="O217" i="1"/>
  <c r="K217" i="1"/>
  <c r="N216" i="1"/>
  <c r="O216" i="1"/>
  <c r="P216" i="1" s="1"/>
  <c r="K216" i="1"/>
  <c r="L212" i="1"/>
  <c r="N215" i="1"/>
  <c r="O215" i="1"/>
  <c r="P215" i="1" s="1"/>
  <c r="L215" i="1"/>
  <c r="M213" i="1" l="1"/>
  <c r="M214" i="1" s="1"/>
  <c r="N214" i="1" s="1"/>
  <c r="O214" i="1" s="1"/>
  <c r="P214" i="1" s="1"/>
  <c r="N212" i="1"/>
  <c r="O212" i="1"/>
  <c r="P212" i="1" s="1"/>
  <c r="N211" i="1"/>
  <c r="O211" i="1"/>
  <c r="P211" i="1" s="1"/>
  <c r="L211" i="1"/>
  <c r="N210" i="1"/>
  <c r="O210" i="1"/>
  <c r="P210" i="1" s="1"/>
  <c r="K210" i="1"/>
  <c r="N209" i="1"/>
  <c r="O209" i="1"/>
  <c r="P209" i="1" s="1"/>
  <c r="L209" i="1"/>
  <c r="N213" i="1" l="1"/>
  <c r="O213" i="1" s="1"/>
  <c r="P213" i="1" s="1"/>
  <c r="P207" i="1"/>
  <c r="P208" i="1"/>
  <c r="M208" i="1"/>
  <c r="N208" i="1"/>
  <c r="O208" i="1" s="1"/>
  <c r="M207" i="1"/>
  <c r="N207" i="1"/>
  <c r="O207" i="1" s="1"/>
  <c r="N206" i="1"/>
  <c r="O206" i="1"/>
  <c r="P206" i="1" s="1"/>
  <c r="M206" i="1"/>
  <c r="N205" i="1"/>
  <c r="O205" i="1"/>
  <c r="P205" i="1" s="1"/>
  <c r="K205" i="1"/>
  <c r="P199" i="1"/>
  <c r="P200" i="1"/>
  <c r="P201" i="1"/>
  <c r="P202" i="1"/>
  <c r="P203" i="1"/>
  <c r="P204" i="1"/>
  <c r="N204" i="1"/>
  <c r="O204" i="1" s="1"/>
  <c r="L204" i="1"/>
  <c r="N203" i="1"/>
  <c r="O203" i="1"/>
  <c r="L203" i="1"/>
  <c r="N202" i="1"/>
  <c r="O202" i="1" s="1"/>
  <c r="L202" i="1"/>
  <c r="N201" i="1"/>
  <c r="O201" i="1" s="1"/>
  <c r="L201" i="1"/>
  <c r="N200" i="1"/>
  <c r="O200" i="1"/>
  <c r="L200" i="1"/>
  <c r="N199" i="1"/>
  <c r="O199" i="1"/>
  <c r="L199" i="1"/>
  <c r="P191" i="1"/>
  <c r="P192" i="1"/>
  <c r="P193" i="1"/>
  <c r="P194" i="1"/>
  <c r="P195" i="1"/>
  <c r="P196" i="1"/>
  <c r="P197" i="1"/>
  <c r="P198" i="1"/>
  <c r="N198" i="1"/>
  <c r="O198" i="1" s="1"/>
  <c r="L198" i="1"/>
  <c r="N197" i="1"/>
  <c r="O197" i="1" s="1"/>
  <c r="L197" i="1"/>
  <c r="N196" i="1"/>
  <c r="O196" i="1"/>
  <c r="L196" i="1"/>
  <c r="N195" i="1"/>
  <c r="O195" i="1"/>
  <c r="L195" i="1"/>
  <c r="N194" i="1"/>
  <c r="O194" i="1"/>
  <c r="L194" i="1"/>
  <c r="N193" i="1"/>
  <c r="O193" i="1"/>
  <c r="L193" i="1"/>
  <c r="N192" i="1"/>
  <c r="O192" i="1"/>
  <c r="L192" i="1"/>
  <c r="N191" i="1"/>
  <c r="O191" i="1" s="1"/>
  <c r="L191" i="1"/>
  <c r="P190" i="1"/>
  <c r="N190" i="1"/>
  <c r="O190" i="1"/>
  <c r="L190" i="1"/>
  <c r="N189" i="1"/>
  <c r="O189" i="1" s="1"/>
  <c r="P189" i="1" s="1"/>
  <c r="L189" i="1"/>
  <c r="P188" i="1"/>
  <c r="N188" i="1"/>
  <c r="O188" i="1" s="1"/>
  <c r="L188" i="1"/>
  <c r="N187" i="1"/>
  <c r="O187" i="1" s="1"/>
  <c r="P187" i="1" s="1"/>
  <c r="L187" i="1"/>
  <c r="N186" i="1"/>
  <c r="O186" i="1"/>
  <c r="P186" i="1" s="1"/>
  <c r="M186" i="1"/>
  <c r="N185" i="1"/>
  <c r="O185" i="1" s="1"/>
  <c r="P185" i="1" s="1"/>
  <c r="M185" i="1"/>
  <c r="K185" i="1"/>
  <c r="P182" i="1"/>
  <c r="P183" i="1"/>
  <c r="P184" i="1"/>
  <c r="N184" i="1"/>
  <c r="O184" i="1"/>
  <c r="K184" i="1"/>
  <c r="N183" i="1"/>
  <c r="O183" i="1"/>
  <c r="L183" i="1"/>
  <c r="N182" i="1"/>
  <c r="O182" i="1" s="1"/>
  <c r="L182" i="1"/>
  <c r="P179" i="1" l="1"/>
  <c r="P180" i="1"/>
  <c r="P181" i="1"/>
  <c r="N181" i="1"/>
  <c r="O181" i="1" s="1"/>
  <c r="L181" i="1"/>
  <c r="N180" i="1"/>
  <c r="O180" i="1"/>
  <c r="L180" i="1"/>
  <c r="N179" i="1"/>
  <c r="O179" i="1"/>
  <c r="L179" i="1"/>
  <c r="P178" i="1"/>
  <c r="N178" i="1"/>
  <c r="O178" i="1" s="1"/>
  <c r="L178" i="1"/>
  <c r="N177" i="1" l="1"/>
  <c r="O177" i="1"/>
  <c r="L177" i="1"/>
  <c r="N176" i="1"/>
  <c r="O176" i="1" s="1"/>
  <c r="L176" i="1"/>
  <c r="N175" i="1" l="1"/>
  <c r="O175" i="1" s="1"/>
  <c r="L175" i="1"/>
  <c r="N174" i="1"/>
  <c r="O174" i="1" s="1"/>
  <c r="L174" i="1"/>
  <c r="N173" i="1"/>
  <c r="O173" i="1" s="1"/>
  <c r="L173" i="1"/>
  <c r="N172" i="1" l="1"/>
  <c r="O172" i="1"/>
  <c r="L172" i="1"/>
  <c r="N171" i="1"/>
  <c r="O171" i="1" s="1"/>
  <c r="L171" i="1"/>
  <c r="N170" i="1"/>
  <c r="O170" i="1"/>
  <c r="L170" i="1"/>
  <c r="N169" i="1"/>
  <c r="O169" i="1" s="1"/>
  <c r="L169" i="1"/>
  <c r="N168" i="1"/>
  <c r="O168" i="1"/>
  <c r="L168" i="1"/>
  <c r="N167" i="1"/>
  <c r="O167" i="1"/>
  <c r="L167" i="1"/>
  <c r="N166" i="1"/>
  <c r="O166" i="1" s="1"/>
  <c r="L166" i="1"/>
  <c r="N165" i="1"/>
  <c r="O165" i="1" s="1"/>
  <c r="L165" i="1"/>
  <c r="N164" i="1"/>
  <c r="O164" i="1"/>
  <c r="K164" i="1"/>
  <c r="N163" i="1"/>
  <c r="O163" i="1"/>
  <c r="K163" i="1"/>
  <c r="N162" i="1"/>
  <c r="O162" i="1"/>
  <c r="K162" i="1"/>
  <c r="N161" i="1"/>
  <c r="O161" i="1"/>
  <c r="L161" i="1"/>
  <c r="N160" i="1"/>
  <c r="O160" i="1"/>
  <c r="L160" i="1"/>
  <c r="N159" i="1" l="1"/>
  <c r="O159" i="1"/>
  <c r="M159" i="1"/>
  <c r="N158" i="1"/>
  <c r="O158" i="1" s="1"/>
  <c r="L158" i="1"/>
  <c r="N157" i="1" l="1"/>
  <c r="O157" i="1"/>
  <c r="M157" i="1"/>
  <c r="N156" i="1" l="1"/>
  <c r="O156" i="1"/>
  <c r="L156" i="1"/>
  <c r="N155" i="1"/>
  <c r="O155" i="1"/>
  <c r="L155" i="1"/>
  <c r="N154" i="1"/>
  <c r="O154" i="1"/>
  <c r="K154" i="1"/>
  <c r="N153" i="1"/>
  <c r="O153" i="1"/>
  <c r="K153" i="1"/>
  <c r="N152" i="1"/>
  <c r="O152" i="1"/>
  <c r="K152" i="1"/>
  <c r="N151" i="1" l="1"/>
  <c r="O151" i="1" s="1"/>
  <c r="K151" i="1"/>
  <c r="N150" i="1"/>
  <c r="O150" i="1"/>
  <c r="K150" i="1"/>
  <c r="N149" i="1" l="1"/>
  <c r="O149" i="1"/>
  <c r="K149" i="1"/>
  <c r="N148" i="1"/>
  <c r="O148" i="1"/>
  <c r="M148" i="1"/>
  <c r="N147" i="1"/>
  <c r="O147" i="1"/>
  <c r="L147" i="1"/>
  <c r="N146" i="1"/>
  <c r="O146" i="1"/>
  <c r="L146" i="1"/>
  <c r="N145" i="1"/>
  <c r="O145" i="1" s="1"/>
  <c r="L145" i="1"/>
  <c r="N144" i="1"/>
  <c r="O144" i="1"/>
  <c r="L144" i="1"/>
  <c r="N143" i="1"/>
  <c r="O143" i="1" s="1"/>
  <c r="L143" i="1"/>
  <c r="N142" i="1"/>
  <c r="O142" i="1" s="1"/>
  <c r="L142" i="1"/>
  <c r="N141" i="1"/>
  <c r="O141" i="1"/>
  <c r="L141" i="1"/>
  <c r="N140" i="1"/>
  <c r="O140" i="1"/>
  <c r="L140" i="1"/>
  <c r="N139" i="1"/>
  <c r="O139" i="1" s="1"/>
  <c r="L139" i="1"/>
  <c r="N138" i="1"/>
  <c r="O138" i="1"/>
  <c r="L138" i="1"/>
  <c r="N137" i="1"/>
  <c r="O137" i="1"/>
  <c r="L137" i="1"/>
  <c r="N136" i="1"/>
  <c r="O136" i="1"/>
  <c r="L136" i="1"/>
  <c r="N135" i="1"/>
  <c r="O135" i="1"/>
  <c r="L135" i="1"/>
  <c r="M134" i="1"/>
  <c r="N134" i="1"/>
  <c r="O134" i="1" s="1"/>
  <c r="K135" i="1"/>
  <c r="N133" i="1" l="1"/>
  <c r="O133" i="1"/>
  <c r="M133" i="1"/>
  <c r="N132" i="1" l="1"/>
  <c r="O132" i="1" s="1"/>
  <c r="L132" i="1"/>
  <c r="N131" i="1"/>
  <c r="O131" i="1"/>
  <c r="M131" i="1"/>
  <c r="N130" i="1"/>
  <c r="O130" i="1" s="1"/>
  <c r="K130" i="1"/>
  <c r="L129" i="1" l="1"/>
  <c r="N129" i="1"/>
  <c r="O129" i="1" s="1"/>
  <c r="T18" i="3" l="1"/>
  <c r="S18" i="3"/>
  <c r="T128" i="1"/>
  <c r="N128" i="1"/>
  <c r="O128" i="1"/>
  <c r="K128" i="1"/>
  <c r="N127" i="1"/>
  <c r="O127" i="1"/>
  <c r="L127" i="1"/>
  <c r="N126" i="1"/>
  <c r="O126" i="1"/>
  <c r="L126" i="1"/>
  <c r="N125" i="1" l="1"/>
  <c r="O125" i="1"/>
  <c r="K125" i="1"/>
  <c r="N124" i="1"/>
  <c r="O124" i="1"/>
  <c r="M124" i="1"/>
  <c r="N123" i="1"/>
  <c r="O123" i="1"/>
  <c r="L123" i="1"/>
  <c r="M122" i="1"/>
  <c r="N122" i="1"/>
  <c r="O122" i="1" s="1"/>
  <c r="N121" i="1"/>
  <c r="O121" i="1"/>
  <c r="M121" i="1"/>
  <c r="N120" i="1"/>
  <c r="O120" i="1"/>
  <c r="L120" i="1"/>
  <c r="N119" i="1"/>
  <c r="O119" i="1" s="1"/>
  <c r="K119" i="1"/>
  <c r="N118" i="1"/>
  <c r="O118" i="1"/>
  <c r="K118" i="1"/>
  <c r="N117" i="1"/>
  <c r="O117" i="1"/>
  <c r="L117" i="1"/>
  <c r="N116" i="1"/>
  <c r="O116" i="1" s="1"/>
  <c r="K116" i="1"/>
  <c r="N115" i="1"/>
  <c r="O115" i="1"/>
  <c r="K115" i="1"/>
  <c r="N114" i="1"/>
  <c r="O114" i="1"/>
  <c r="K114" i="1"/>
  <c r="N113" i="1"/>
  <c r="O113" i="1" s="1"/>
  <c r="K113" i="1"/>
  <c r="N112" i="1"/>
  <c r="O112" i="1"/>
  <c r="K112" i="1"/>
  <c r="N111" i="1"/>
  <c r="O111" i="1"/>
  <c r="K111" i="1"/>
  <c r="N110" i="1"/>
  <c r="O110" i="1" s="1"/>
  <c r="K110" i="1"/>
  <c r="N109" i="1"/>
  <c r="O109" i="1"/>
  <c r="K109" i="1"/>
  <c r="N108" i="1"/>
  <c r="O108" i="1"/>
  <c r="K108" i="1"/>
  <c r="N107" i="1"/>
  <c r="O107" i="1" s="1"/>
  <c r="K107" i="1"/>
  <c r="N106" i="1"/>
  <c r="O106" i="1"/>
  <c r="K106" i="1"/>
  <c r="M19" i="3" l="1"/>
  <c r="N105" i="1" l="1"/>
  <c r="O105" i="1"/>
  <c r="M105" i="1"/>
  <c r="N104" i="1"/>
  <c r="O104" i="1"/>
  <c r="M104" i="1"/>
  <c r="M103" i="1"/>
  <c r="N103" i="1"/>
  <c r="O103" i="1" s="1"/>
  <c r="N102" i="1"/>
  <c r="O102" i="1"/>
  <c r="M102" i="1"/>
  <c r="N100" i="1"/>
  <c r="O100" i="1"/>
  <c r="N101" i="1"/>
  <c r="O101" i="1"/>
  <c r="M101" i="1"/>
  <c r="K101" i="1"/>
  <c r="K100" i="1"/>
  <c r="N99" i="1"/>
  <c r="O99" i="1"/>
  <c r="N98" i="1"/>
  <c r="O98" i="1"/>
  <c r="N97" i="1"/>
  <c r="O97" i="1"/>
  <c r="L98" i="1"/>
  <c r="L99" i="1"/>
  <c r="L97" i="1"/>
  <c r="N96" i="1" l="1"/>
  <c r="O96" i="1" s="1"/>
  <c r="L96" i="1"/>
  <c r="N95" i="1"/>
  <c r="O95" i="1"/>
  <c r="K95" i="1"/>
  <c r="N94" i="1"/>
  <c r="O94" i="1" s="1"/>
  <c r="K94" i="1"/>
  <c r="N93" i="1" l="1"/>
  <c r="O93" i="1" s="1"/>
  <c r="L93" i="1"/>
  <c r="N92" i="1"/>
  <c r="O92" i="1" s="1"/>
  <c r="L92" i="1"/>
  <c r="N91" i="1" l="1"/>
  <c r="O91" i="1" s="1"/>
  <c r="K91" i="1"/>
  <c r="N90" i="1" l="1"/>
  <c r="O90" i="1"/>
  <c r="K90" i="1"/>
  <c r="N89" i="1"/>
  <c r="O89" i="1" s="1"/>
  <c r="K89" i="1"/>
  <c r="K88" i="1" l="1"/>
  <c r="N88" i="1" s="1"/>
  <c r="O88" i="1" s="1"/>
  <c r="N87" i="1" l="1"/>
  <c r="O87" i="1"/>
  <c r="L87" i="1"/>
  <c r="N86" i="1" l="1"/>
  <c r="O86" i="1" s="1"/>
  <c r="K86" i="1"/>
  <c r="N85" i="1"/>
  <c r="O85" i="1" s="1"/>
  <c r="M85" i="1"/>
  <c r="N84" i="1"/>
  <c r="O84" i="1"/>
  <c r="K84" i="1"/>
  <c r="N83" i="1"/>
  <c r="O83" i="1"/>
  <c r="K83" i="1"/>
  <c r="N82" i="1"/>
  <c r="O82" i="1"/>
  <c r="K82" i="1"/>
  <c r="N81" i="1"/>
  <c r="O81" i="1"/>
  <c r="K81" i="1"/>
  <c r="N80" i="1"/>
  <c r="O80" i="1" s="1"/>
  <c r="K80" i="1"/>
  <c r="N79" i="1"/>
  <c r="O79" i="1" s="1"/>
  <c r="K79" i="1"/>
  <c r="N78" i="1"/>
  <c r="O78" i="1"/>
  <c r="K78" i="1"/>
  <c r="N77" i="1"/>
  <c r="O77" i="1"/>
  <c r="K77" i="1"/>
  <c r="N76" i="1"/>
  <c r="O76" i="1"/>
  <c r="K76" i="1"/>
  <c r="N75" i="1"/>
  <c r="O75" i="1" s="1"/>
  <c r="K75" i="1"/>
  <c r="N74" i="1"/>
  <c r="O74" i="1"/>
  <c r="K74" i="1"/>
  <c r="N73" i="1"/>
  <c r="O73" i="1"/>
  <c r="K73" i="1"/>
  <c r="N72" i="1"/>
  <c r="O72" i="1"/>
  <c r="M72" i="1"/>
  <c r="N71" i="1" l="1"/>
  <c r="O71" i="1" s="1"/>
  <c r="M71" i="1"/>
  <c r="N70" i="1"/>
  <c r="O70" i="1" s="1"/>
  <c r="M70" i="1"/>
  <c r="M69" i="1"/>
  <c r="N69" i="1" s="1"/>
  <c r="O69" i="1" s="1"/>
  <c r="M68" i="1"/>
  <c r="N68" i="1" s="1"/>
  <c r="O68" i="1" s="1"/>
  <c r="M67" i="1"/>
  <c r="N67" i="1"/>
  <c r="O67" i="1" s="1"/>
  <c r="N66" i="1"/>
  <c r="O66" i="1" s="1"/>
  <c r="M66" i="1"/>
  <c r="N65" i="1"/>
  <c r="O65" i="1"/>
  <c r="M65" i="1"/>
  <c r="N64" i="1"/>
  <c r="O64" i="1" s="1"/>
  <c r="M64" i="1"/>
  <c r="M63" i="1"/>
  <c r="N63" i="1"/>
  <c r="O63" i="1" s="1"/>
  <c r="M62" i="1"/>
  <c r="N62" i="1"/>
  <c r="O62" i="1" s="1"/>
  <c r="N61" i="1"/>
  <c r="O61" i="1"/>
  <c r="M61" i="1"/>
  <c r="N60" i="1"/>
  <c r="O60" i="1"/>
  <c r="K60" i="1"/>
  <c r="N59" i="1" l="1"/>
  <c r="O59" i="1"/>
  <c r="K59" i="1"/>
  <c r="N58" i="1" l="1"/>
  <c r="O58" i="1" s="1"/>
  <c r="L58" i="1"/>
  <c r="K58" i="1"/>
  <c r="N57" i="1" l="1"/>
  <c r="O57" i="1"/>
  <c r="L57" i="1"/>
  <c r="N56" i="1"/>
  <c r="O56" i="1"/>
  <c r="M56" i="1"/>
  <c r="N55" i="1"/>
  <c r="O55" i="1"/>
  <c r="L55" i="1"/>
  <c r="N54" i="1"/>
  <c r="O54" i="1"/>
  <c r="L54" i="1"/>
  <c r="M53" i="1"/>
  <c r="N53" i="1"/>
  <c r="O53" i="1" s="1"/>
  <c r="L53" i="1"/>
  <c r="K53" i="1"/>
  <c r="N52" i="1"/>
  <c r="O52" i="1"/>
  <c r="M52" i="1"/>
  <c r="L52" i="1"/>
  <c r="K52" i="1"/>
  <c r="S54" i="1" l="1"/>
  <c r="S53" i="1"/>
  <c r="S52" i="1"/>
  <c r="S51" i="1"/>
  <c r="S50" i="1"/>
  <c r="N51" i="1"/>
  <c r="O51" i="1"/>
  <c r="L51" i="1"/>
  <c r="N50" i="1"/>
  <c r="O50" i="1"/>
  <c r="L50" i="1"/>
  <c r="L49" i="1"/>
  <c r="N49" i="1" s="1"/>
  <c r="O49" i="1" s="1"/>
  <c r="M48" i="1"/>
  <c r="N48" i="1"/>
  <c r="O48" i="1" s="1"/>
  <c r="N47" i="1"/>
  <c r="O47" i="1" s="1"/>
  <c r="M47" i="1"/>
  <c r="N46" i="1"/>
  <c r="O46" i="1" s="1"/>
  <c r="K46" i="1"/>
  <c r="N45" i="1"/>
  <c r="O45" i="1"/>
  <c r="K45" i="1"/>
  <c r="N44" i="1"/>
  <c r="O44" i="1" s="1"/>
  <c r="K44" i="1"/>
  <c r="N43" i="1"/>
  <c r="O43" i="1" s="1"/>
  <c r="K43" i="1"/>
  <c r="N42" i="1" l="1"/>
  <c r="O42" i="1"/>
  <c r="M42" i="1"/>
  <c r="M41" i="1"/>
  <c r="N41" i="1"/>
  <c r="O41" i="1" s="1"/>
  <c r="M40" i="1"/>
  <c r="N40" i="1"/>
  <c r="O40" i="1" s="1"/>
  <c r="N39" i="1"/>
  <c r="O39" i="1"/>
  <c r="M39" i="1"/>
  <c r="N38" i="1"/>
  <c r="O38" i="1"/>
  <c r="K38" i="1"/>
  <c r="N37" i="1"/>
  <c r="O37" i="1" s="1"/>
  <c r="K37" i="1"/>
  <c r="N36" i="1" l="1"/>
  <c r="O36" i="1"/>
  <c r="L36" i="1"/>
  <c r="N35" i="1"/>
  <c r="O35" i="1"/>
  <c r="L35" i="1"/>
  <c r="M34" i="1" l="1"/>
  <c r="N34" i="1"/>
  <c r="O34" i="1" s="1"/>
  <c r="E4" i="3" l="1"/>
  <c r="P176" i="1" l="1"/>
  <c r="P177" i="1"/>
  <c r="P173" i="1"/>
  <c r="P174" i="1"/>
  <c r="P175" i="1"/>
  <c r="P168" i="1"/>
  <c r="P172" i="1"/>
  <c r="P161" i="1"/>
  <c r="P169" i="1"/>
  <c r="P164" i="1"/>
  <c r="P163" i="1"/>
  <c r="P166" i="1"/>
  <c r="P170" i="1"/>
  <c r="P167" i="1"/>
  <c r="P171" i="1"/>
  <c r="P162" i="1"/>
  <c r="P160" i="1"/>
  <c r="P165" i="1"/>
  <c r="P159" i="1"/>
  <c r="P158" i="1"/>
  <c r="P157" i="1"/>
  <c r="P154" i="1"/>
  <c r="P153" i="1"/>
  <c r="P152" i="1"/>
  <c r="P156" i="1"/>
  <c r="P151" i="1"/>
  <c r="P150" i="1"/>
  <c r="P155" i="1"/>
  <c r="P142" i="1"/>
  <c r="P134" i="1"/>
  <c r="P144" i="1"/>
  <c r="P143" i="1"/>
  <c r="P145" i="1"/>
  <c r="P137" i="1"/>
  <c r="P140" i="1"/>
  <c r="P147" i="1"/>
  <c r="P146" i="1"/>
  <c r="P138" i="1"/>
  <c r="P141" i="1"/>
  <c r="P139" i="1"/>
  <c r="P149" i="1"/>
  <c r="P148" i="1"/>
  <c r="P136" i="1"/>
  <c r="P135" i="1"/>
  <c r="P133" i="1"/>
  <c r="P131" i="1"/>
  <c r="P132" i="1"/>
  <c r="P130" i="1"/>
  <c r="P129" i="1"/>
  <c r="P127" i="1"/>
  <c r="P128" i="1"/>
  <c r="P121" i="1"/>
  <c r="P109" i="1"/>
  <c r="P107" i="1"/>
  <c r="P110" i="1"/>
  <c r="P115" i="1"/>
  <c r="P108" i="1"/>
  <c r="P116" i="1"/>
  <c r="P126" i="1"/>
  <c r="P119" i="1"/>
  <c r="P117" i="1"/>
  <c r="P112" i="1"/>
  <c r="P111" i="1"/>
  <c r="P114" i="1"/>
  <c r="P113" i="1"/>
  <c r="P122" i="1"/>
  <c r="P124" i="1"/>
  <c r="P120" i="1"/>
  <c r="P106" i="1"/>
  <c r="P118" i="1"/>
  <c r="P123" i="1"/>
  <c r="P125" i="1"/>
  <c r="P103" i="1"/>
  <c r="P99" i="1"/>
  <c r="P101" i="1"/>
  <c r="P97" i="1"/>
  <c r="P98" i="1"/>
  <c r="P104" i="1"/>
  <c r="P95" i="1"/>
  <c r="P102" i="1"/>
  <c r="P100" i="1"/>
  <c r="P105" i="1"/>
  <c r="P96" i="1"/>
  <c r="P94" i="1"/>
  <c r="P92" i="1"/>
  <c r="P93" i="1"/>
  <c r="P91" i="1"/>
  <c r="P89" i="1"/>
  <c r="P90" i="1"/>
  <c r="P88" i="1"/>
  <c r="P87" i="1"/>
  <c r="Q1" i="2"/>
  <c r="M33" i="1" l="1"/>
  <c r="N33" i="1"/>
  <c r="O33" i="1" s="1"/>
  <c r="N32" i="1"/>
  <c r="O32" i="1" s="1"/>
  <c r="M32" i="1"/>
  <c r="N31" i="1" l="1"/>
  <c r="O31" i="1" s="1"/>
  <c r="K31" i="1"/>
  <c r="N30" i="1"/>
  <c r="O30" i="1"/>
  <c r="K30" i="1"/>
  <c r="N29" i="1"/>
  <c r="O29" i="1"/>
  <c r="K29" i="1"/>
  <c r="N28" i="1"/>
  <c r="O28" i="1" s="1"/>
  <c r="K28" i="1"/>
  <c r="N27" i="1"/>
  <c r="O27" i="1" s="1"/>
  <c r="K27" i="1"/>
  <c r="N26" i="1"/>
  <c r="O26" i="1" s="1"/>
  <c r="K26" i="1"/>
  <c r="N25" i="1"/>
  <c r="O25" i="1"/>
  <c r="K25" i="1"/>
  <c r="N24" i="1"/>
  <c r="O24" i="1" s="1"/>
  <c r="K24" i="1"/>
  <c r="N23" i="1"/>
  <c r="O23" i="1" s="1"/>
  <c r="L23" i="1"/>
  <c r="K22" i="1"/>
  <c r="N22" i="1" s="1"/>
  <c r="O22" i="1" s="1"/>
  <c r="M21" i="1"/>
  <c r="N21" i="1"/>
  <c r="O21" i="1" s="1"/>
  <c r="N20" i="1"/>
  <c r="O20" i="1"/>
  <c r="M20" i="1"/>
  <c r="N19" i="1"/>
  <c r="O19" i="1" s="1"/>
  <c r="M19" i="1"/>
  <c r="N18" i="1"/>
  <c r="O18" i="1"/>
  <c r="M18" i="1"/>
  <c r="M17" i="1"/>
  <c r="N17" i="1"/>
  <c r="O17" i="1" s="1"/>
  <c r="N16" i="1" l="1"/>
  <c r="O16" i="1" s="1"/>
  <c r="M16" i="1"/>
  <c r="N15" i="1" l="1"/>
  <c r="O15" i="1" s="1"/>
  <c r="L15" i="1"/>
  <c r="N2" i="2" l="1"/>
  <c r="G3" i="2"/>
  <c r="N3" i="2" s="1"/>
  <c r="Q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<sst xmlns="http://schemas.openxmlformats.org/spreadsheetml/2006/main" count="1307" uniqueCount="284">
  <si>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</si>
  <si>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</si>
  <si>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</si>
  <si>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</si>
  <si>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</si>
  <si>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</si>
  <si>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</si>
  <si>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</si>
  <si>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</si>
  <si>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</si>
  <si>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</si>
  <si>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</si>
  <si>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</si>
  <si>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</si>
  <si>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</si>
  <si>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</si>
  <si>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</si>
  <si>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</si>
  <si>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</si>
  <si>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</si>
  <si>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</si>
  <si>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</si>
  <si>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</si>
  <si>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</si>
  <si>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</si>
  <si>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</si>
  <si>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</si>
  <si>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</si>
  <si>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</si>
  <si>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</si>
  <si>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</si>
  <si>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</si>
  <si>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</si>
  <si>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</si>
  <si>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</si>
  <si>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</si>
  <si>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</si>
  <si>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</si>
  <si>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</si>
  <si>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</si>
  <si>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</si>
  <si>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</si>
  <si>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</si>
  <si>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</si>
  <si>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</si>
  <si>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</si>
  <si>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</si>
  <si>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</si>
  <si>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</si>
  <si>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</si>
  <si>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</si>
  <si>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</si>
  <si>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</si>
  <si>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</si>
  <si>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</si>
  <si>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</si>
  <si>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</si>
  <si>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</si>
  <si>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</si>
  <si>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</si>
  <si>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</si>
  <si>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</si>
  <si>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</si>
  <si>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</si>
  <si>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</si>
  <si>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</si>
  <si>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</si>
  <si>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</si>
  <si>
    <t>Galletas Emperador Chocolate</t>
  </si>
  <si>
    <t>Golosinas</t>
  </si>
  <si>
    <t>Tiendita</t>
  </si>
  <si>
    <t>Gasolina - Diana Belén</t>
  </si>
  <si>
    <t>Gasolina</t>
  </si>
  <si>
    <t>NA</t>
  </si>
  <si>
    <t>Derecho de Pizzo</t>
  </si>
  <si>
    <t>Little Ceasars</t>
  </si>
  <si>
    <t>Gasolinería Pemex</t>
  </si>
  <si>
    <t>Pago de iPad</t>
  </si>
  <si>
    <t>Pagos</t>
  </si>
  <si>
    <t>Costco</t>
  </si>
  <si>
    <t>Refresco Manzana</t>
  </si>
  <si>
    <t>Extra</t>
  </si>
  <si>
    <t>Despensa</t>
  </si>
  <si>
    <t>Carne de Res</t>
  </si>
  <si>
    <t>Soriana</t>
  </si>
  <si>
    <t xml:space="preserve">Leche </t>
  </si>
  <si>
    <t>Lomo de Cerdo</t>
  </si>
  <si>
    <t>Pan Bimbo Integral</t>
  </si>
  <si>
    <t>Pepino</t>
  </si>
  <si>
    <t>Platano Chiapas</t>
  </si>
  <si>
    <t>Sacapuntas</t>
  </si>
  <si>
    <t>Papelería</t>
  </si>
  <si>
    <t>Sal con Cebolla</t>
  </si>
  <si>
    <t>Lavandería</t>
  </si>
  <si>
    <t>Total pagado</t>
  </si>
  <si>
    <t>Prestamista</t>
  </si>
  <si>
    <t>Madre</t>
  </si>
  <si>
    <t>Liverpool</t>
  </si>
  <si>
    <t>Cuenta de ahorro Intocable (Lo que debería estar como ahorro intocable)</t>
  </si>
  <si>
    <t>Garrafón Ciel</t>
  </si>
  <si>
    <t>Licuado</t>
  </si>
  <si>
    <t>Café</t>
  </si>
  <si>
    <t>Cafetería</t>
  </si>
  <si>
    <t>Estacionamiento Liverpool</t>
  </si>
  <si>
    <t>Estacionamiento</t>
  </si>
  <si>
    <t>Galerías Celaya</t>
  </si>
  <si>
    <t>Estacionamiento Centro Celaya</t>
  </si>
  <si>
    <t>Celaya Centro</t>
  </si>
  <si>
    <t>Frappé Mexicano</t>
  </si>
  <si>
    <t>Puerquito de Barro</t>
  </si>
  <si>
    <t>Misc</t>
  </si>
  <si>
    <t>Smooth (Espuma para Cabello)</t>
  </si>
  <si>
    <t>Cuidado Personal</t>
  </si>
  <si>
    <t>Farmacia Guadalajara</t>
  </si>
  <si>
    <t>Dulces de Tamarindo</t>
  </si>
  <si>
    <t>Crema Lubriderm</t>
  </si>
  <si>
    <t>Talco Rexona</t>
  </si>
  <si>
    <t>Propina Gasolinería</t>
  </si>
  <si>
    <t>Honorarios Asimilados</t>
  </si>
  <si>
    <t>Pago de Deudas</t>
  </si>
  <si>
    <t>Gimnasio</t>
  </si>
  <si>
    <t>Internet</t>
  </si>
  <si>
    <t>Proyección de Gastos a Esta Quincena</t>
  </si>
  <si>
    <t>(Despensa Semanal) (20 de Abril)</t>
  </si>
  <si>
    <t>(Despensa Semanal) (27 de Abril)</t>
  </si>
  <si>
    <t>Coca Cola</t>
  </si>
  <si>
    <t>Cereal Special K</t>
  </si>
  <si>
    <t>Huevo</t>
  </si>
  <si>
    <t>Propina</t>
  </si>
  <si>
    <t>Total Actual</t>
  </si>
  <si>
    <t>Botana-Cacahuates</t>
  </si>
  <si>
    <t>Tarjeta banamex</t>
  </si>
  <si>
    <t>Boletos Cinemex</t>
  </si>
  <si>
    <t>Ocio</t>
  </si>
  <si>
    <t>Cinemex</t>
  </si>
  <si>
    <t>Boleto Cinemex</t>
  </si>
  <si>
    <t>Comida China</t>
  </si>
  <si>
    <t>Via Alta</t>
  </si>
  <si>
    <t>Pan Mil Hojas</t>
  </si>
  <si>
    <t>Salamanca Centro</t>
  </si>
  <si>
    <t>Tacos</t>
  </si>
  <si>
    <t>Gasolina - Chore</t>
  </si>
  <si>
    <t>Gasolina - Hugo</t>
  </si>
  <si>
    <t>Propina - Limpiaparabrisas</t>
  </si>
  <si>
    <t>Leon Centro</t>
  </si>
  <si>
    <t>Gasolinería Mobil</t>
  </si>
  <si>
    <t>Atún Dolores en Agua</t>
  </si>
  <si>
    <t>Chorizo Casero</t>
  </si>
  <si>
    <t>Pasta Dental Colgate</t>
  </si>
  <si>
    <t>Higiene</t>
  </si>
  <si>
    <t>Lata de Verduras Herdez</t>
  </si>
  <si>
    <t>Frijoles con Chorizo</t>
  </si>
  <si>
    <t>Huevo San Juan</t>
  </si>
  <si>
    <t>Leche Santa Clara</t>
  </si>
  <si>
    <t>Café Soluble Nescafe</t>
  </si>
  <si>
    <t>Sopa La Moderna</t>
  </si>
  <si>
    <t>Tortilla de Maiz</t>
  </si>
  <si>
    <t>Plan AT&amp;T</t>
  </si>
  <si>
    <t>Disponible para Gastar</t>
  </si>
  <si>
    <t>Churros de Harina</t>
  </si>
  <si>
    <t>Mes de Gimnasio</t>
  </si>
  <si>
    <t>Mara Sport</t>
  </si>
  <si>
    <t xml:space="preserve">Coca Cola </t>
  </si>
  <si>
    <t>Oxxo</t>
  </si>
  <si>
    <t>Burger King</t>
  </si>
  <si>
    <t>Pago de Axtel</t>
  </si>
  <si>
    <t>Axtel</t>
  </si>
  <si>
    <t>Netflix</t>
  </si>
  <si>
    <t xml:space="preserve">Galletas </t>
  </si>
  <si>
    <t>Sangría</t>
  </si>
  <si>
    <t>Pastes Kikos</t>
  </si>
  <si>
    <t>Retiro de Banco Banamex</t>
  </si>
  <si>
    <t>ATM Banamex</t>
  </si>
  <si>
    <t>Avengers - Endgame</t>
  </si>
  <si>
    <t>Estacionamiento Plaza Mayor</t>
  </si>
  <si>
    <t>Plaza Mayor</t>
  </si>
  <si>
    <t>Propina Soriana</t>
  </si>
  <si>
    <t>Ahorro en Alcancía</t>
  </si>
  <si>
    <t>Ahorro</t>
  </si>
  <si>
    <t>Total Restante</t>
  </si>
  <si>
    <t>Botana Fritos</t>
  </si>
  <si>
    <t>Cereal Corn Flakes</t>
  </si>
  <si>
    <t>Ensalada Herdez</t>
  </si>
  <si>
    <t>Leche Lala Light Deslactosada</t>
  </si>
  <si>
    <t>Melón Chino Especial</t>
  </si>
  <si>
    <t>Milanesa de Res</t>
  </si>
  <si>
    <t>Pasta para Spaguetti</t>
  </si>
  <si>
    <t>Salchicha Viena de Pavo</t>
  </si>
  <si>
    <t>Torta ahogada</t>
  </si>
  <si>
    <t>Restaurante</t>
  </si>
  <si>
    <t>Cono Sencillo DQ</t>
  </si>
  <si>
    <t>DQ</t>
  </si>
  <si>
    <t>Propina Franelero</t>
  </si>
  <si>
    <t>Salario Quincena</t>
  </si>
  <si>
    <t>Té Sleepytime</t>
  </si>
  <si>
    <t>Pago Apple Music</t>
  </si>
  <si>
    <t>Apple</t>
  </si>
  <si>
    <t>Salario base (Quincena)</t>
  </si>
  <si>
    <t>Bono mensual</t>
  </si>
  <si>
    <t>Cuentas Mau</t>
  </si>
  <si>
    <t>Pizza Costco</t>
  </si>
  <si>
    <t>Pago de Pizza</t>
  </si>
  <si>
    <t>Barra de Fruta</t>
  </si>
  <si>
    <t>Ligerisimo</t>
  </si>
  <si>
    <t>Atun</t>
  </si>
  <si>
    <t>Barritas</t>
  </si>
  <si>
    <t>Barritas de Pescado</t>
  </si>
  <si>
    <t>Paketaxo</t>
  </si>
  <si>
    <t>Chuleta de Cerdo</t>
  </si>
  <si>
    <t>Ensalda de Vegetales</t>
  </si>
  <si>
    <t>Jamón de Pavo</t>
  </si>
  <si>
    <t>Frijoles la Sierra</t>
  </si>
  <si>
    <t>Queso Chihuahua</t>
  </si>
  <si>
    <t>Perfume Zara</t>
  </si>
  <si>
    <t>Regalos</t>
  </si>
  <si>
    <t>Zara</t>
  </si>
  <si>
    <t>Lego Personaje</t>
  </si>
  <si>
    <t>Juguetes</t>
  </si>
  <si>
    <t>Lego Store</t>
  </si>
  <si>
    <t>Bolsa para basura</t>
  </si>
  <si>
    <t>Limpieza</t>
  </si>
  <si>
    <t>Chips Jalapeño</t>
  </si>
  <si>
    <t>Papaya</t>
  </si>
  <si>
    <t>Dr. Pepper</t>
  </si>
  <si>
    <t>Icee</t>
  </si>
  <si>
    <t>Almuerzo Foraneo</t>
  </si>
  <si>
    <t>Paleta Magnum</t>
  </si>
  <si>
    <t xml:space="preserve">Refrescos </t>
  </si>
  <si>
    <t>Tarjeta Micro SD 16 GB</t>
  </si>
  <si>
    <t>Electrónicos</t>
  </si>
  <si>
    <t>Coppel</t>
  </si>
  <si>
    <t>Agua Mineral</t>
  </si>
  <si>
    <t>Galletas Gamesa</t>
  </si>
  <si>
    <t>Pocky Green Tea</t>
  </si>
  <si>
    <t>Toyo Foods</t>
  </si>
  <si>
    <t>Acecook Insta Soup</t>
  </si>
  <si>
    <t>Panquecitos</t>
  </si>
  <si>
    <t>Café Olé</t>
  </si>
  <si>
    <t>Rufles</t>
  </si>
  <si>
    <t>Galletas</t>
  </si>
  <si>
    <t>Ratón Logitech</t>
  </si>
  <si>
    <t>Best Buy</t>
  </si>
  <si>
    <t>Librero</t>
  </si>
  <si>
    <t>Mobiliario</t>
  </si>
  <si>
    <t>Mesa Auxiliar</t>
  </si>
  <si>
    <t>Arroz</t>
  </si>
  <si>
    <t>Azúcar</t>
  </si>
  <si>
    <t>Sazonador Knorr</t>
  </si>
  <si>
    <t>Palomitas Act II</t>
  </si>
  <si>
    <t>Maruchan Camaron</t>
  </si>
  <si>
    <t>Maruchan Res</t>
  </si>
  <si>
    <t>Toalla de Cocina</t>
  </si>
  <si>
    <t>Panquecitos Gotas</t>
  </si>
  <si>
    <t>Alitas Hot Wings</t>
  </si>
  <si>
    <t>Hot Wings</t>
  </si>
  <si>
    <t>Propina Hot Wings</t>
  </si>
  <si>
    <t>Uber</t>
  </si>
  <si>
    <t>Transporte</t>
  </si>
  <si>
    <t>Libro</t>
  </si>
  <si>
    <t>Aprendizaje</t>
  </si>
  <si>
    <t>Gandhi</t>
  </si>
  <si>
    <t>Cheetos</t>
  </si>
  <si>
    <t>Bebida</t>
  </si>
  <si>
    <t>Bebidas</t>
  </si>
  <si>
    <t>Cooperación de Internet</t>
  </si>
  <si>
    <t>Chorizo Verde</t>
  </si>
  <si>
    <t>Frijoles</t>
  </si>
  <si>
    <t>Ganchos para Adulto</t>
  </si>
  <si>
    <t>Medallon de Pollo</t>
  </si>
  <si>
    <t>Sabritas Adobadas</t>
  </si>
  <si>
    <t>Plátano</t>
  </si>
  <si>
    <t>Sprite 2Lts</t>
  </si>
  <si>
    <t>Gelatina Light</t>
  </si>
  <si>
    <t>Salsa de Tomate</t>
  </si>
  <si>
    <t>Sopa Maruchan</t>
  </si>
  <si>
    <t>Té de Limón</t>
  </si>
  <si>
    <t>Chocolate Milka</t>
  </si>
  <si>
    <t>Fotos Infantiles</t>
  </si>
  <si>
    <t>Cursos de Patinaje Artístico</t>
  </si>
  <si>
    <t>Cursos</t>
  </si>
  <si>
    <t>Ice Sport Center</t>
  </si>
  <si>
    <t>Carls Jr</t>
  </si>
  <si>
    <t>Tarjeta Prepago Netflix</t>
  </si>
  <si>
    <t>Fritos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</si>
</sst>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53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2" xfId="0" applyNumberFormat="1" applyBorder="1"/>
    <xf numFmtId="0" fontId="0" fillId="0" borderId="4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4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5" xfId="0" applyBorder="1"/>
    <xf numFmtId="0" fontId="0" fillId="0" borderId="0" xfId="0"/>
    <xf numFmtId="0" fontId="0" fillId="0" borderId="0" xfId="0"/>
    <xf numFmtId="0" fontId="0" fillId="5" borderId="1" xfId="0" applyFill="1" applyBorder="1"/>
    <xf numFmtId="0" fontId="0" fillId="5" borderId="3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8"/>
  <sheetViews>
    <sheetView tabSelected="1" workbookViewId="0">
      <pane ySplit="3" topLeftCell="A233" activePane="bottomLeft" state="frozen"/>
      <selection pane="bottomLeft" activeCell="P247" sqref="P247:P248"/>
    </sheetView>
  </sheetViews>
  <sheetFormatPr baseColWidth="10" defaultColWidth="9.140625" defaultRowHeight="15" x14ac:dyDescent="0.25"/>
  <cols>
    <col min="1" max="1" width="12.5703125" customWidth="1"/>
    <col min="3" max="3" width="31.285156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  <col min="20" max="20" width="15.85546875" customWidth="1"/>
  </cols>
  <sheetData>
    <row r="1" spans="1:22" x14ac:dyDescent="0.25">
      <c r="A1" s="51" t="s">
        <v>0</v>
      </c>
      <c r="B1" s="51"/>
      <c r="C1" s="51"/>
      <c r="D1" s="51"/>
      <c r="E1" s="51"/>
      <c r="F1" s="51"/>
    </row>
    <row r="2" spans="1:22" x14ac:dyDescent="0.25">
      <c r="K2" s="52" t="s">
        <v>11</v>
      </c>
      <c r="L2" s="52"/>
      <c r="M2" s="52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  <c r="P3" t="s">
        <v>158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A16" s="1">
        <v>43560</v>
      </c>
      <c r="B16">
        <v>13</v>
      </c>
      <c r="C16" t="s">
        <v>68</v>
      </c>
      <c r="D16" t="s">
        <v>69</v>
      </c>
      <c r="E16" t="s">
        <v>22</v>
      </c>
      <c r="F16" t="s">
        <v>7</v>
      </c>
      <c r="G16" t="s">
        <v>70</v>
      </c>
      <c r="K16">
        <v>7831.82</v>
      </c>
      <c r="L16">
        <v>87</v>
      </c>
      <c r="M16">
        <f>M15-B16</f>
        <v>57</v>
      </c>
      <c r="N16" s="6">
        <f t="shared" ref="N16:N17" si="11">SUM(K16:M16)</f>
        <v>7975.82</v>
      </c>
      <c r="O16" s="6">
        <f t="shared" ref="O16:O17" si="12">N16-4000</f>
        <v>3975.8199999999997</v>
      </c>
      <c r="T16">
        <v>250</v>
      </c>
    </row>
    <row r="17" spans="1:20" x14ac:dyDescent="0.25">
      <c r="A17" s="1">
        <v>43560</v>
      </c>
      <c r="B17">
        <v>200</v>
      </c>
      <c r="C17" t="s">
        <v>71</v>
      </c>
      <c r="D17" t="s">
        <v>72</v>
      </c>
      <c r="E17" t="s">
        <v>17</v>
      </c>
      <c r="F17" t="s">
        <v>7</v>
      </c>
      <c r="G17" t="s">
        <v>73</v>
      </c>
      <c r="K17">
        <v>7831.82</v>
      </c>
      <c r="L17">
        <v>87</v>
      </c>
      <c r="M17">
        <f>M16+B17</f>
        <v>257</v>
      </c>
      <c r="N17">
        <f t="shared" si="11"/>
        <v>8175.82</v>
      </c>
      <c r="O17">
        <f t="shared" si="12"/>
        <v>4175.82</v>
      </c>
      <c r="T17">
        <v>0</v>
      </c>
    </row>
    <row r="18" spans="1:20" x14ac:dyDescent="0.25">
      <c r="A18" s="1">
        <v>43560</v>
      </c>
      <c r="B18">
        <v>20</v>
      </c>
      <c r="C18" t="s">
        <v>42</v>
      </c>
      <c r="D18" t="s">
        <v>43</v>
      </c>
      <c r="E18" t="s">
        <v>22</v>
      </c>
      <c r="F18" t="s">
        <v>7</v>
      </c>
      <c r="G18" t="s">
        <v>44</v>
      </c>
      <c r="K18">
        <v>7831.82</v>
      </c>
      <c r="L18">
        <v>87</v>
      </c>
      <c r="M18">
        <f>M17-B18</f>
        <v>237</v>
      </c>
      <c r="N18" s="7">
        <f t="shared" ref="N18" si="13">SUM(K18:M18)</f>
        <v>8155.82</v>
      </c>
      <c r="O18" s="7">
        <f t="shared" ref="O18" si="14">N18-4000</f>
        <v>4155.82</v>
      </c>
      <c r="T18">
        <v>300</v>
      </c>
    </row>
    <row r="19" spans="1:20" x14ac:dyDescent="0.25">
      <c r="A19" s="1">
        <v>43560</v>
      </c>
      <c r="B19">
        <v>20</v>
      </c>
      <c r="C19" t="s">
        <v>74</v>
      </c>
      <c r="D19" t="s">
        <v>31</v>
      </c>
      <c r="E19" t="s">
        <v>22</v>
      </c>
      <c r="F19" t="s">
        <v>7</v>
      </c>
      <c r="G19" t="s">
        <v>75</v>
      </c>
      <c r="K19">
        <v>7831.82</v>
      </c>
      <c r="L19">
        <v>87</v>
      </c>
      <c r="M19">
        <f>M18-B19</f>
        <v>217</v>
      </c>
      <c r="N19" s="7">
        <f t="shared" ref="N19" si="15">SUM(K19:M19)</f>
        <v>8135.82</v>
      </c>
      <c r="O19" s="7">
        <f t="shared" ref="O19" si="16">N19-4000</f>
        <v>4135.82</v>
      </c>
      <c r="T19">
        <f>SUM(T15:T18)</f>
        <v>800</v>
      </c>
    </row>
    <row r="20" spans="1:20" x14ac:dyDescent="0.25">
      <c r="A20" s="1">
        <v>43561</v>
      </c>
      <c r="B20">
        <v>200</v>
      </c>
      <c r="C20" t="s">
        <v>72</v>
      </c>
      <c r="D20" t="s">
        <v>72</v>
      </c>
      <c r="E20" t="s">
        <v>22</v>
      </c>
      <c r="F20" t="s">
        <v>7</v>
      </c>
      <c r="G20" t="s">
        <v>76</v>
      </c>
      <c r="K20">
        <v>7831.82</v>
      </c>
      <c r="L20">
        <v>87</v>
      </c>
      <c r="M20">
        <f>M19-B20</f>
        <v>17</v>
      </c>
      <c r="N20" s="7">
        <f t="shared" ref="N20:N21" si="17">SUM(K20:M20)</f>
        <v>7935.82</v>
      </c>
      <c r="O20" s="7">
        <f t="shared" ref="O20:O21" si="18">N20-4000</f>
        <v>3935.8199999999997</v>
      </c>
    </row>
    <row r="21" spans="1:20" x14ac:dyDescent="0.25">
      <c r="A21" s="1">
        <v>43561</v>
      </c>
      <c r="B21">
        <v>600</v>
      </c>
      <c r="C21" t="s">
        <v>77</v>
      </c>
      <c r="D21" t="s">
        <v>78</v>
      </c>
      <c r="E21" t="s">
        <v>17</v>
      </c>
      <c r="F21" t="s">
        <v>7</v>
      </c>
      <c r="G21" t="s">
        <v>73</v>
      </c>
      <c r="K21">
        <v>7831.82</v>
      </c>
      <c r="L21">
        <v>87</v>
      </c>
      <c r="M21">
        <f>M20+B21</f>
        <v>617</v>
      </c>
      <c r="N21">
        <f t="shared" si="17"/>
        <v>8535.82</v>
      </c>
      <c r="O21">
        <f t="shared" si="18"/>
        <v>4535.82</v>
      </c>
    </row>
    <row r="22" spans="1:20" x14ac:dyDescent="0.25">
      <c r="A22" s="1">
        <v>43561</v>
      </c>
      <c r="B22">
        <v>242.52</v>
      </c>
      <c r="C22" t="s">
        <v>72</v>
      </c>
      <c r="D22" t="s">
        <v>72</v>
      </c>
      <c r="E22" t="s">
        <v>22</v>
      </c>
      <c r="F22" t="s">
        <v>32</v>
      </c>
      <c r="G22" t="s">
        <v>79</v>
      </c>
      <c r="K22">
        <f>K21-B22</f>
        <v>7589.2999999999993</v>
      </c>
      <c r="L22">
        <v>87</v>
      </c>
      <c r="M22">
        <v>617</v>
      </c>
      <c r="N22" s="7">
        <f t="shared" ref="N22" si="19">SUM(K22:M22)</f>
        <v>8293.2999999999993</v>
      </c>
      <c r="O22" s="7">
        <f t="shared" ref="O22" si="20">N22-4000</f>
        <v>4293.2999999999993</v>
      </c>
    </row>
    <row r="23" spans="1:20" x14ac:dyDescent="0.25">
      <c r="A23" s="1">
        <v>43561</v>
      </c>
      <c r="B23">
        <v>26</v>
      </c>
      <c r="C23" t="s">
        <v>80</v>
      </c>
      <c r="D23" t="s">
        <v>82</v>
      </c>
      <c r="E23" t="s">
        <v>22</v>
      </c>
      <c r="F23" t="s">
        <v>18</v>
      </c>
      <c r="G23" t="s">
        <v>81</v>
      </c>
      <c r="K23">
        <v>7589.3</v>
      </c>
      <c r="L23">
        <f>L22-B23</f>
        <v>61</v>
      </c>
      <c r="M23">
        <v>617</v>
      </c>
      <c r="N23" s="7">
        <f t="shared" ref="N23" si="21">SUM(K23:M23)</f>
        <v>8267.2999999999993</v>
      </c>
      <c r="O23" s="7">
        <f t="shared" ref="O23" si="22">N23-4000</f>
        <v>4267.2999999999993</v>
      </c>
    </row>
    <row r="24" spans="1:20" x14ac:dyDescent="0.25">
      <c r="A24" s="1">
        <v>43562</v>
      </c>
      <c r="B24">
        <v>56.92</v>
      </c>
      <c r="C24" t="s">
        <v>83</v>
      </c>
      <c r="D24" t="s">
        <v>82</v>
      </c>
      <c r="E24" t="s">
        <v>22</v>
      </c>
      <c r="F24" t="s">
        <v>32</v>
      </c>
      <c r="G24" t="s">
        <v>84</v>
      </c>
      <c r="K24">
        <f t="shared" ref="K24:K31" si="23">K23-B24</f>
        <v>7532.38</v>
      </c>
      <c r="L24">
        <v>61</v>
      </c>
      <c r="M24">
        <v>617</v>
      </c>
      <c r="N24" s="7">
        <f t="shared" ref="N24:N31" si="24">SUM(K24:M24)</f>
        <v>8210.380000000001</v>
      </c>
      <c r="O24" s="7">
        <f t="shared" ref="O24:O31" si="25">N24-4000</f>
        <v>4210.380000000001</v>
      </c>
    </row>
    <row r="25" spans="1:20" x14ac:dyDescent="0.25">
      <c r="A25" s="1">
        <v>43562</v>
      </c>
      <c r="B25">
        <v>22.25</v>
      </c>
      <c r="C25" t="s">
        <v>85</v>
      </c>
      <c r="D25" t="s">
        <v>82</v>
      </c>
      <c r="E25" t="s">
        <v>22</v>
      </c>
      <c r="F25" t="s">
        <v>32</v>
      </c>
      <c r="G25" t="s">
        <v>84</v>
      </c>
      <c r="K25">
        <f t="shared" si="23"/>
        <v>7510.13</v>
      </c>
      <c r="L25">
        <v>61</v>
      </c>
      <c r="M25">
        <v>617</v>
      </c>
      <c r="N25">
        <f t="shared" si="24"/>
        <v>8188.13</v>
      </c>
      <c r="O25">
        <f t="shared" si="25"/>
        <v>4188.13</v>
      </c>
    </row>
    <row r="26" spans="1:20" x14ac:dyDescent="0.25">
      <c r="A26" s="1">
        <v>43562</v>
      </c>
      <c r="B26">
        <v>35</v>
      </c>
      <c r="C26" t="s">
        <v>86</v>
      </c>
      <c r="D26" t="s">
        <v>82</v>
      </c>
      <c r="E26" t="s">
        <v>22</v>
      </c>
      <c r="F26" t="s">
        <v>32</v>
      </c>
      <c r="G26" t="s">
        <v>84</v>
      </c>
      <c r="K26">
        <f t="shared" si="23"/>
        <v>7475.13</v>
      </c>
      <c r="L26">
        <v>61</v>
      </c>
      <c r="M26">
        <v>617</v>
      </c>
      <c r="N26">
        <f t="shared" si="24"/>
        <v>8153.13</v>
      </c>
      <c r="O26">
        <f t="shared" si="25"/>
        <v>4153.13</v>
      </c>
    </row>
    <row r="27" spans="1:20" x14ac:dyDescent="0.25">
      <c r="A27" s="1">
        <v>43562</v>
      </c>
      <c r="B27">
        <v>33.4</v>
      </c>
      <c r="C27" t="s">
        <v>87</v>
      </c>
      <c r="D27" t="s">
        <v>82</v>
      </c>
      <c r="E27" t="s">
        <v>22</v>
      </c>
      <c r="F27" t="s">
        <v>32</v>
      </c>
      <c r="G27" t="s">
        <v>84</v>
      </c>
      <c r="K27">
        <f t="shared" si="23"/>
        <v>7441.7300000000005</v>
      </c>
      <c r="L27">
        <v>61</v>
      </c>
      <c r="M27">
        <v>617</v>
      </c>
      <c r="N27">
        <f t="shared" si="24"/>
        <v>8119.7300000000005</v>
      </c>
      <c r="O27">
        <f t="shared" si="25"/>
        <v>4119.7300000000005</v>
      </c>
    </row>
    <row r="28" spans="1:20" x14ac:dyDescent="0.25">
      <c r="A28" s="1">
        <v>43562</v>
      </c>
      <c r="B28">
        <v>17.36</v>
      </c>
      <c r="C28" t="s">
        <v>88</v>
      </c>
      <c r="D28" t="s">
        <v>82</v>
      </c>
      <c r="E28" t="s">
        <v>22</v>
      </c>
      <c r="F28" t="s">
        <v>32</v>
      </c>
      <c r="G28" t="s">
        <v>84</v>
      </c>
      <c r="K28">
        <f t="shared" si="23"/>
        <v>7424.3700000000008</v>
      </c>
      <c r="L28">
        <v>61</v>
      </c>
      <c r="M28">
        <v>617</v>
      </c>
      <c r="N28">
        <f t="shared" si="24"/>
        <v>8102.3700000000008</v>
      </c>
      <c r="O28">
        <f t="shared" si="25"/>
        <v>4102.3700000000008</v>
      </c>
    </row>
    <row r="29" spans="1:20" x14ac:dyDescent="0.25">
      <c r="A29" s="1">
        <v>43562</v>
      </c>
      <c r="B29">
        <v>14.73</v>
      </c>
      <c r="C29" t="s">
        <v>89</v>
      </c>
      <c r="D29" t="s">
        <v>82</v>
      </c>
      <c r="E29" t="s">
        <v>22</v>
      </c>
      <c r="F29" t="s">
        <v>32</v>
      </c>
      <c r="G29" t="s">
        <v>84</v>
      </c>
      <c r="K29">
        <f t="shared" si="23"/>
        <v>7409.6400000000012</v>
      </c>
      <c r="L29">
        <v>61</v>
      </c>
      <c r="M29">
        <v>617</v>
      </c>
      <c r="N29">
        <f t="shared" si="24"/>
        <v>8087.6400000000012</v>
      </c>
      <c r="O29">
        <f t="shared" si="25"/>
        <v>4087.6400000000012</v>
      </c>
    </row>
    <row r="30" spans="1:20" x14ac:dyDescent="0.25">
      <c r="A30" s="1">
        <v>43562</v>
      </c>
      <c r="B30">
        <v>28</v>
      </c>
      <c r="C30" t="s">
        <v>90</v>
      </c>
      <c r="D30" t="s">
        <v>91</v>
      </c>
      <c r="E30" t="s">
        <v>22</v>
      </c>
      <c r="F30" t="s">
        <v>32</v>
      </c>
      <c r="G30" t="s">
        <v>84</v>
      </c>
      <c r="K30">
        <f t="shared" si="23"/>
        <v>7381.6400000000012</v>
      </c>
      <c r="L30">
        <v>61</v>
      </c>
      <c r="M30">
        <v>617</v>
      </c>
      <c r="N30">
        <f t="shared" si="24"/>
        <v>8059.6400000000012</v>
      </c>
      <c r="O30">
        <f t="shared" si="25"/>
        <v>4059.6400000000012</v>
      </c>
    </row>
    <row r="31" spans="1:20" x14ac:dyDescent="0.25">
      <c r="A31" s="1">
        <v>43562</v>
      </c>
      <c r="B31">
        <v>23</v>
      </c>
      <c r="C31" t="s">
        <v>92</v>
      </c>
      <c r="D31" t="s">
        <v>82</v>
      </c>
      <c r="E31" t="s">
        <v>22</v>
      </c>
      <c r="F31" t="s">
        <v>32</v>
      </c>
      <c r="G31" t="s">
        <v>84</v>
      </c>
      <c r="K31">
        <f t="shared" si="23"/>
        <v>7358.6400000000012</v>
      </c>
      <c r="L31">
        <v>61</v>
      </c>
      <c r="M31">
        <v>617</v>
      </c>
      <c r="N31">
        <f t="shared" si="24"/>
        <v>8036.6400000000012</v>
      </c>
      <c r="O31">
        <f t="shared" si="25"/>
        <v>4036.6400000000012</v>
      </c>
    </row>
    <row r="32" spans="1:20" x14ac:dyDescent="0.25">
      <c r="A32" s="1">
        <v>43562</v>
      </c>
      <c r="B32">
        <v>65</v>
      </c>
      <c r="C32" t="s">
        <v>93</v>
      </c>
      <c r="D32" t="s">
        <v>93</v>
      </c>
      <c r="E32" t="s">
        <v>22</v>
      </c>
      <c r="F32" t="s">
        <v>7</v>
      </c>
      <c r="G32" t="s">
        <v>93</v>
      </c>
      <c r="K32">
        <v>7358.64</v>
      </c>
      <c r="L32">
        <v>61</v>
      </c>
      <c r="M32">
        <f>M31-B32</f>
        <v>552</v>
      </c>
      <c r="N32" s="8">
        <f t="shared" ref="N32:N34" si="26">SUM(K32:M32)</f>
        <v>7971.64</v>
      </c>
      <c r="O32" s="8">
        <f t="shared" ref="O32:O34" si="27">N32-4000</f>
        <v>3971.6400000000003</v>
      </c>
    </row>
    <row r="33" spans="1:15" x14ac:dyDescent="0.25">
      <c r="A33" s="1">
        <v>43562</v>
      </c>
      <c r="B33">
        <v>10</v>
      </c>
      <c r="C33" t="s">
        <v>42</v>
      </c>
      <c r="D33" t="s">
        <v>43</v>
      </c>
      <c r="E33" t="s">
        <v>22</v>
      </c>
      <c r="F33" t="s">
        <v>7</v>
      </c>
      <c r="G33" t="s">
        <v>44</v>
      </c>
      <c r="K33">
        <v>7358.64</v>
      </c>
      <c r="L33">
        <v>61</v>
      </c>
      <c r="M33">
        <f>M32-B33</f>
        <v>542</v>
      </c>
      <c r="N33">
        <f t="shared" si="26"/>
        <v>7961.64</v>
      </c>
      <c r="O33">
        <f t="shared" si="27"/>
        <v>3961.6400000000003</v>
      </c>
    </row>
    <row r="34" spans="1:15" x14ac:dyDescent="0.25">
      <c r="A34" s="1">
        <v>43566</v>
      </c>
      <c r="B34">
        <v>38</v>
      </c>
      <c r="C34" t="s">
        <v>99</v>
      </c>
      <c r="D34" t="s">
        <v>82</v>
      </c>
      <c r="E34" t="s">
        <v>22</v>
      </c>
      <c r="F34" t="s">
        <v>7</v>
      </c>
      <c r="G34" t="s">
        <v>81</v>
      </c>
      <c r="K34">
        <v>7358.64</v>
      </c>
      <c r="L34">
        <v>61</v>
      </c>
      <c r="M34">
        <f>M33-B34</f>
        <v>504</v>
      </c>
      <c r="N34">
        <f t="shared" si="26"/>
        <v>7923.64</v>
      </c>
      <c r="O34">
        <f t="shared" si="27"/>
        <v>3923.6400000000003</v>
      </c>
    </row>
    <row r="35" spans="1:15" x14ac:dyDescent="0.25">
      <c r="A35" s="1">
        <v>43567</v>
      </c>
      <c r="B35">
        <v>15</v>
      </c>
      <c r="C35" t="s">
        <v>68</v>
      </c>
      <c r="D35" t="s">
        <v>69</v>
      </c>
      <c r="E35" t="s">
        <v>22</v>
      </c>
      <c r="F35" t="s">
        <v>18</v>
      </c>
      <c r="G35" t="s">
        <v>81</v>
      </c>
      <c r="K35">
        <v>7358.64</v>
      </c>
      <c r="L35">
        <f>L34-B35</f>
        <v>46</v>
      </c>
      <c r="M35">
        <v>504</v>
      </c>
      <c r="N35" s="13">
        <f t="shared" ref="N35" si="28">SUM(K35:M35)</f>
        <v>7908.64</v>
      </c>
      <c r="O35" s="13">
        <f t="shared" ref="O35" si="29">N35-4000</f>
        <v>3908.6400000000003</v>
      </c>
    </row>
    <row r="36" spans="1:15" x14ac:dyDescent="0.25">
      <c r="A36" s="1">
        <v>43567</v>
      </c>
      <c r="B36">
        <v>13.5</v>
      </c>
      <c r="C36" t="s">
        <v>100</v>
      </c>
      <c r="D36" t="s">
        <v>69</v>
      </c>
      <c r="E36" t="s">
        <v>22</v>
      </c>
      <c r="F36" t="s">
        <v>18</v>
      </c>
      <c r="G36" t="s">
        <v>81</v>
      </c>
      <c r="K36">
        <v>7358.64</v>
      </c>
      <c r="L36">
        <f>L35-B36</f>
        <v>32.5</v>
      </c>
      <c r="M36">
        <v>504</v>
      </c>
      <c r="N36" s="13">
        <f t="shared" ref="N36" si="30">SUM(K36:M36)</f>
        <v>7895.14</v>
      </c>
      <c r="O36" s="13">
        <f t="shared" ref="O36" si="31">N36-4000</f>
        <v>3895.1400000000003</v>
      </c>
    </row>
    <row r="37" spans="1:15" x14ac:dyDescent="0.25">
      <c r="A37" s="1">
        <v>43567</v>
      </c>
      <c r="B37">
        <v>242.76</v>
      </c>
      <c r="C37" t="s">
        <v>72</v>
      </c>
      <c r="D37" t="s">
        <v>72</v>
      </c>
      <c r="E37" t="s">
        <v>22</v>
      </c>
      <c r="F37" t="s">
        <v>32</v>
      </c>
      <c r="G37" t="s">
        <v>79</v>
      </c>
      <c r="K37">
        <f>K36-B37</f>
        <v>7115.88</v>
      </c>
      <c r="L37">
        <v>32.5</v>
      </c>
      <c r="M37">
        <v>504</v>
      </c>
      <c r="N37" s="14">
        <f t="shared" ref="N37:N38" si="32">SUM(K37:M37)</f>
        <v>7652.38</v>
      </c>
      <c r="O37" s="14">
        <f t="shared" ref="O37:O38" si="33">N37-4000</f>
        <v>3652.38</v>
      </c>
    </row>
    <row r="38" spans="1:15" x14ac:dyDescent="0.25">
      <c r="A38" s="1">
        <v>43568</v>
      </c>
      <c r="B38">
        <v>80</v>
      </c>
      <c r="C38" t="s">
        <v>101</v>
      </c>
      <c r="D38" t="s">
        <v>31</v>
      </c>
      <c r="E38" t="s">
        <v>22</v>
      </c>
      <c r="F38" t="s">
        <v>32</v>
      </c>
      <c r="G38" t="s">
        <v>102</v>
      </c>
      <c r="K38">
        <f>K37-B38</f>
        <v>7035.88</v>
      </c>
      <c r="L38">
        <v>32.5</v>
      </c>
      <c r="M38">
        <v>504</v>
      </c>
      <c r="N38">
        <f t="shared" si="32"/>
        <v>7572.38</v>
      </c>
      <c r="O38">
        <f t="shared" si="33"/>
        <v>3572.38</v>
      </c>
    </row>
    <row r="39" spans="1:15" x14ac:dyDescent="0.25">
      <c r="A39" s="1">
        <v>43568</v>
      </c>
      <c r="B39">
        <v>12</v>
      </c>
      <c r="C39" t="s">
        <v>103</v>
      </c>
      <c r="D39" t="s">
        <v>104</v>
      </c>
      <c r="E39" t="s">
        <v>22</v>
      </c>
      <c r="F39" t="s">
        <v>7</v>
      </c>
      <c r="G39" t="s">
        <v>105</v>
      </c>
      <c r="K39">
        <v>7035.88</v>
      </c>
      <c r="L39">
        <v>32.5</v>
      </c>
      <c r="M39">
        <f>M38-B39</f>
        <v>492</v>
      </c>
      <c r="N39" s="14">
        <f t="shared" ref="N39:N41" si="34">SUM(K39:M39)</f>
        <v>7560.38</v>
      </c>
      <c r="O39" s="14">
        <f t="shared" ref="O39:O41" si="35">N39-4000</f>
        <v>3560.38</v>
      </c>
    </row>
    <row r="40" spans="1:15" x14ac:dyDescent="0.25">
      <c r="A40" s="1">
        <v>43568</v>
      </c>
      <c r="B40">
        <v>30</v>
      </c>
      <c r="C40" t="s">
        <v>106</v>
      </c>
      <c r="D40" t="s">
        <v>104</v>
      </c>
      <c r="E40" t="s">
        <v>22</v>
      </c>
      <c r="F40" t="s">
        <v>7</v>
      </c>
      <c r="G40" t="s">
        <v>107</v>
      </c>
      <c r="K40">
        <v>7035.88</v>
      </c>
      <c r="L40">
        <v>32.5</v>
      </c>
      <c r="M40">
        <f>M39-B40</f>
        <v>462</v>
      </c>
      <c r="N40">
        <f t="shared" si="34"/>
        <v>7530.38</v>
      </c>
      <c r="O40">
        <f t="shared" si="35"/>
        <v>3530.38</v>
      </c>
    </row>
    <row r="41" spans="1:15" x14ac:dyDescent="0.25">
      <c r="A41" s="1">
        <v>43568</v>
      </c>
      <c r="B41">
        <v>25</v>
      </c>
      <c r="C41" t="s">
        <v>108</v>
      </c>
      <c r="D41" t="s">
        <v>31</v>
      </c>
      <c r="E41" t="s">
        <v>22</v>
      </c>
      <c r="F41" t="s">
        <v>7</v>
      </c>
      <c r="G41" t="s">
        <v>107</v>
      </c>
      <c r="K41">
        <v>7035.88</v>
      </c>
      <c r="L41">
        <v>32.5</v>
      </c>
      <c r="M41">
        <f>M40-B41</f>
        <v>437</v>
      </c>
      <c r="N41">
        <f t="shared" si="34"/>
        <v>7505.38</v>
      </c>
      <c r="O41">
        <f t="shared" si="35"/>
        <v>3505.38</v>
      </c>
    </row>
    <row r="42" spans="1:15" x14ac:dyDescent="0.25">
      <c r="A42" s="1">
        <v>43568</v>
      </c>
      <c r="B42">
        <v>5</v>
      </c>
      <c r="C42" t="s">
        <v>109</v>
      </c>
      <c r="D42" t="s">
        <v>110</v>
      </c>
      <c r="E42" t="s">
        <v>22</v>
      </c>
      <c r="F42" t="s">
        <v>7</v>
      </c>
      <c r="G42" t="s">
        <v>107</v>
      </c>
      <c r="K42">
        <v>7035.88</v>
      </c>
      <c r="L42">
        <v>32.5</v>
      </c>
      <c r="M42">
        <f>M41-B42</f>
        <v>432</v>
      </c>
      <c r="N42" s="14">
        <f t="shared" ref="N42" si="36">SUM(K42:M42)</f>
        <v>7500.38</v>
      </c>
      <c r="O42" s="14">
        <f t="shared" ref="O42" si="37">N42-4000</f>
        <v>3500.38</v>
      </c>
    </row>
    <row r="43" spans="1:15" x14ac:dyDescent="0.25">
      <c r="A43" s="1">
        <v>43569</v>
      </c>
      <c r="B43">
        <v>29.9</v>
      </c>
      <c r="C43" t="s">
        <v>111</v>
      </c>
      <c r="D43" t="s">
        <v>112</v>
      </c>
      <c r="E43" t="s">
        <v>22</v>
      </c>
      <c r="F43" t="s">
        <v>32</v>
      </c>
      <c r="G43" t="s">
        <v>113</v>
      </c>
      <c r="K43">
        <f>K42-B43</f>
        <v>7005.9800000000005</v>
      </c>
      <c r="L43">
        <v>32.5</v>
      </c>
      <c r="M43">
        <v>432</v>
      </c>
      <c r="N43" s="15">
        <f t="shared" ref="N43:N44" si="38">SUM(K43:M43)</f>
        <v>7470.4800000000005</v>
      </c>
      <c r="O43" s="15">
        <f t="shared" ref="O43:O44" si="39">N43-4000</f>
        <v>3470.4800000000005</v>
      </c>
    </row>
    <row r="44" spans="1:15" x14ac:dyDescent="0.25">
      <c r="A44" s="1">
        <v>43569</v>
      </c>
      <c r="B44">
        <v>18</v>
      </c>
      <c r="C44" t="s">
        <v>114</v>
      </c>
      <c r="D44" t="s">
        <v>69</v>
      </c>
      <c r="E44" t="s">
        <v>22</v>
      </c>
      <c r="F44" t="s">
        <v>32</v>
      </c>
      <c r="G44" t="s">
        <v>113</v>
      </c>
      <c r="K44">
        <f>K43-B44</f>
        <v>6987.9800000000005</v>
      </c>
      <c r="L44">
        <v>32.5</v>
      </c>
      <c r="M44">
        <v>432</v>
      </c>
      <c r="N44">
        <f t="shared" si="38"/>
        <v>7452.4800000000005</v>
      </c>
      <c r="O44">
        <f t="shared" si="39"/>
        <v>3452.4800000000005</v>
      </c>
    </row>
    <row r="45" spans="1:15" x14ac:dyDescent="0.25">
      <c r="A45" s="1">
        <v>43569</v>
      </c>
      <c r="B45">
        <v>52.5</v>
      </c>
      <c r="C45" t="s">
        <v>115</v>
      </c>
      <c r="D45" t="s">
        <v>112</v>
      </c>
      <c r="E45" t="s">
        <v>22</v>
      </c>
      <c r="F45" t="s">
        <v>32</v>
      </c>
      <c r="G45" t="s">
        <v>113</v>
      </c>
      <c r="K45">
        <f>K44-B45</f>
        <v>6935.4800000000005</v>
      </c>
      <c r="L45">
        <v>32.5</v>
      </c>
      <c r="M45">
        <v>432</v>
      </c>
      <c r="N45" s="15">
        <f t="shared" ref="N45:N46" si="40">SUM(K45:M45)</f>
        <v>7399.9800000000005</v>
      </c>
      <c r="O45" s="15">
        <f t="shared" ref="O45:O46" si="41">N45-4000</f>
        <v>3399.9800000000005</v>
      </c>
    </row>
    <row r="46" spans="1:15" x14ac:dyDescent="0.25">
      <c r="A46" s="1">
        <v>43569</v>
      </c>
      <c r="B46">
        <v>51</v>
      </c>
      <c r="C46" t="s">
        <v>116</v>
      </c>
      <c r="D46" t="s">
        <v>112</v>
      </c>
      <c r="E46" t="s">
        <v>22</v>
      </c>
      <c r="F46" t="s">
        <v>32</v>
      </c>
      <c r="G46" t="s">
        <v>113</v>
      </c>
      <c r="K46">
        <f>K45-B46</f>
        <v>6884.4800000000005</v>
      </c>
      <c r="L46">
        <v>32.5</v>
      </c>
      <c r="M46">
        <v>432</v>
      </c>
      <c r="N46">
        <f t="shared" si="40"/>
        <v>7348.9800000000005</v>
      </c>
      <c r="O46">
        <f t="shared" si="41"/>
        <v>3348.9800000000005</v>
      </c>
    </row>
    <row r="47" spans="1:15" x14ac:dyDescent="0.25">
      <c r="A47" s="1">
        <v>43569</v>
      </c>
      <c r="B47">
        <v>243</v>
      </c>
      <c r="C47" t="s">
        <v>72</v>
      </c>
      <c r="D47" t="s">
        <v>72</v>
      </c>
      <c r="E47" t="s">
        <v>22</v>
      </c>
      <c r="F47" t="s">
        <v>7</v>
      </c>
      <c r="G47" t="s">
        <v>76</v>
      </c>
      <c r="K47">
        <v>6884.48</v>
      </c>
      <c r="L47">
        <v>32.5</v>
      </c>
      <c r="M47">
        <f>M46-B47</f>
        <v>189</v>
      </c>
      <c r="N47" s="15">
        <f t="shared" ref="N47:N48" si="42">SUM(K47:M47)</f>
        <v>7105.98</v>
      </c>
      <c r="O47" s="15">
        <f t="shared" ref="O47:O48" si="43">N47-4000</f>
        <v>3105.9799999999996</v>
      </c>
    </row>
    <row r="48" spans="1:15" x14ac:dyDescent="0.25">
      <c r="A48" s="1">
        <v>43569</v>
      </c>
      <c r="B48">
        <v>8</v>
      </c>
      <c r="C48" t="s">
        <v>117</v>
      </c>
      <c r="D48" t="s">
        <v>72</v>
      </c>
      <c r="E48" t="s">
        <v>22</v>
      </c>
      <c r="F48" t="s">
        <v>7</v>
      </c>
      <c r="G48" t="s">
        <v>76</v>
      </c>
      <c r="K48">
        <v>6884.48</v>
      </c>
      <c r="L48">
        <v>32.5</v>
      </c>
      <c r="M48">
        <f>M47-B48</f>
        <v>181</v>
      </c>
      <c r="N48">
        <f t="shared" si="42"/>
        <v>7097.98</v>
      </c>
      <c r="O48">
        <f t="shared" si="43"/>
        <v>3097.9799999999996</v>
      </c>
    </row>
    <row r="49" spans="1:20" x14ac:dyDescent="0.25">
      <c r="A49" s="1">
        <v>43569</v>
      </c>
      <c r="B49">
        <v>1871</v>
      </c>
      <c r="C49" t="s">
        <v>15</v>
      </c>
      <c r="D49" t="s">
        <v>16</v>
      </c>
      <c r="E49" t="s">
        <v>17</v>
      </c>
      <c r="F49" t="s">
        <v>18</v>
      </c>
      <c r="G49" t="s">
        <v>19</v>
      </c>
      <c r="K49">
        <v>6884.48</v>
      </c>
      <c r="L49">
        <f>L48+B49</f>
        <v>1903.5</v>
      </c>
      <c r="M49">
        <v>181</v>
      </c>
      <c r="N49" s="15">
        <f t="shared" ref="N49:N51" si="44">SUM(K49:M49)</f>
        <v>8968.98</v>
      </c>
      <c r="O49" s="15">
        <f t="shared" ref="O49:O51" si="45">N49-4000</f>
        <v>4968.9799999999996</v>
      </c>
      <c r="S49" t="s">
        <v>122</v>
      </c>
    </row>
    <row r="50" spans="1:20" x14ac:dyDescent="0.25">
      <c r="A50" s="1">
        <v>43569</v>
      </c>
      <c r="B50">
        <v>2258</v>
      </c>
      <c r="C50" t="s">
        <v>118</v>
      </c>
      <c r="D50" t="s">
        <v>16</v>
      </c>
      <c r="E50" t="s">
        <v>17</v>
      </c>
      <c r="F50" t="s">
        <v>18</v>
      </c>
      <c r="G50" t="s">
        <v>19</v>
      </c>
      <c r="K50">
        <v>6884.48</v>
      </c>
      <c r="L50">
        <f>L49+B50</f>
        <v>4161.5</v>
      </c>
      <c r="M50">
        <v>181</v>
      </c>
      <c r="N50">
        <f t="shared" si="44"/>
        <v>11226.98</v>
      </c>
      <c r="O50">
        <f t="shared" si="45"/>
        <v>7226.98</v>
      </c>
      <c r="S50">
        <f>O51-2000</f>
        <v>6924.98</v>
      </c>
      <c r="T50" t="s">
        <v>119</v>
      </c>
    </row>
    <row r="51" spans="1:20" x14ac:dyDescent="0.25">
      <c r="A51" s="1">
        <v>43569</v>
      </c>
      <c r="B51">
        <v>1698</v>
      </c>
      <c r="C51" t="s">
        <v>118</v>
      </c>
      <c r="D51" t="s">
        <v>16</v>
      </c>
      <c r="E51" t="s">
        <v>17</v>
      </c>
      <c r="F51" t="s">
        <v>18</v>
      </c>
      <c r="G51" t="s">
        <v>19</v>
      </c>
      <c r="K51">
        <v>6884.48</v>
      </c>
      <c r="L51">
        <f>L50+B51</f>
        <v>5859.5</v>
      </c>
      <c r="M51">
        <v>181</v>
      </c>
      <c r="N51">
        <f t="shared" si="44"/>
        <v>12924.98</v>
      </c>
      <c r="O51">
        <f t="shared" si="45"/>
        <v>8924.98</v>
      </c>
      <c r="S51">
        <f>S50-500</f>
        <v>6424.98</v>
      </c>
      <c r="T51" t="s">
        <v>120</v>
      </c>
    </row>
    <row r="52" spans="1:20" x14ac:dyDescent="0.25">
      <c r="A52" s="1">
        <v>43569</v>
      </c>
      <c r="B52">
        <v>9.5</v>
      </c>
      <c r="C52" t="s">
        <v>125</v>
      </c>
      <c r="D52" t="s">
        <v>69</v>
      </c>
      <c r="E52" t="s">
        <v>22</v>
      </c>
      <c r="F52" t="s">
        <v>18</v>
      </c>
      <c r="G52" t="s">
        <v>81</v>
      </c>
      <c r="K52">
        <f>K51</f>
        <v>6884.48</v>
      </c>
      <c r="L52">
        <f>L51-B52</f>
        <v>5850</v>
      </c>
      <c r="M52">
        <f>M51</f>
        <v>181</v>
      </c>
      <c r="N52" s="16">
        <f t="shared" ref="N52:N53" si="46">SUM(K52:M52)</f>
        <v>12915.48</v>
      </c>
      <c r="O52" s="16">
        <f t="shared" ref="O52:O53" si="47">N52-4000</f>
        <v>8915.48</v>
      </c>
      <c r="S52">
        <f>S51-240</f>
        <v>6184.98</v>
      </c>
      <c r="T52" t="s">
        <v>121</v>
      </c>
    </row>
    <row r="53" spans="1:20" x14ac:dyDescent="0.25">
      <c r="A53" s="1">
        <v>43569</v>
      </c>
      <c r="B53">
        <v>44.9</v>
      </c>
      <c r="C53" t="s">
        <v>126</v>
      </c>
      <c r="D53" t="s">
        <v>82</v>
      </c>
      <c r="E53" t="s">
        <v>22</v>
      </c>
      <c r="F53" t="s">
        <v>18</v>
      </c>
      <c r="G53" t="s">
        <v>84</v>
      </c>
      <c r="K53">
        <f>K52</f>
        <v>6884.48</v>
      </c>
      <c r="L53">
        <f>L52-B53</f>
        <v>5805.1</v>
      </c>
      <c r="M53">
        <f>M52</f>
        <v>181</v>
      </c>
      <c r="N53">
        <f t="shared" si="46"/>
        <v>12870.58</v>
      </c>
      <c r="O53">
        <f t="shared" si="47"/>
        <v>8870.58</v>
      </c>
      <c r="S53">
        <f>S52-250</f>
        <v>5934.98</v>
      </c>
      <c r="T53" t="s">
        <v>123</v>
      </c>
    </row>
    <row r="54" spans="1:20" x14ac:dyDescent="0.25">
      <c r="A54" s="1">
        <v>43569</v>
      </c>
      <c r="B54">
        <v>38.770000000000003</v>
      </c>
      <c r="C54" t="s">
        <v>83</v>
      </c>
      <c r="D54" t="s">
        <v>82</v>
      </c>
      <c r="E54" t="s">
        <v>22</v>
      </c>
      <c r="F54" t="s">
        <v>18</v>
      </c>
      <c r="G54" t="s">
        <v>84</v>
      </c>
      <c r="K54">
        <v>6884.48</v>
      </c>
      <c r="L54">
        <f>L53-B54</f>
        <v>5766.33</v>
      </c>
      <c r="M54">
        <v>181</v>
      </c>
      <c r="N54" s="16">
        <f t="shared" ref="N54:N55" si="48">SUM(K54:M54)</f>
        <v>12831.81</v>
      </c>
      <c r="O54" s="16">
        <f t="shared" ref="O54:O55" si="49">N54-4000</f>
        <v>8831.81</v>
      </c>
      <c r="S54">
        <f>S53-250</f>
        <v>5684.98</v>
      </c>
      <c r="T54" t="s">
        <v>124</v>
      </c>
    </row>
    <row r="55" spans="1:20" x14ac:dyDescent="0.25">
      <c r="A55" s="1">
        <v>43569</v>
      </c>
      <c r="B55">
        <v>22</v>
      </c>
      <c r="C55" t="s">
        <v>127</v>
      </c>
      <c r="D55" t="s">
        <v>82</v>
      </c>
      <c r="E55" t="s">
        <v>22</v>
      </c>
      <c r="F55" t="s">
        <v>18</v>
      </c>
      <c r="G55" t="s">
        <v>84</v>
      </c>
      <c r="K55">
        <v>6884.48</v>
      </c>
      <c r="L55">
        <f>L54-B55</f>
        <v>5744.33</v>
      </c>
      <c r="M55">
        <v>181</v>
      </c>
      <c r="N55">
        <f t="shared" si="48"/>
        <v>12809.81</v>
      </c>
      <c r="O55">
        <f t="shared" si="49"/>
        <v>8809.81</v>
      </c>
    </row>
    <row r="56" spans="1:20" x14ac:dyDescent="0.25">
      <c r="A56" s="1">
        <v>43569</v>
      </c>
      <c r="B56">
        <v>6</v>
      </c>
      <c r="C56" t="s">
        <v>128</v>
      </c>
      <c r="D56" t="s">
        <v>110</v>
      </c>
      <c r="E56" t="s">
        <v>22</v>
      </c>
      <c r="F56" t="s">
        <v>7</v>
      </c>
      <c r="G56" t="s">
        <v>84</v>
      </c>
      <c r="K56">
        <v>6884.48</v>
      </c>
      <c r="L56">
        <v>5744.33</v>
      </c>
      <c r="M56">
        <f>M55-B56</f>
        <v>175</v>
      </c>
      <c r="N56" s="16">
        <f t="shared" ref="N56" si="50">SUM(K56:M56)</f>
        <v>12803.81</v>
      </c>
      <c r="O56" s="16">
        <f t="shared" ref="O56" si="51">N56-4000</f>
        <v>8803.81</v>
      </c>
    </row>
    <row r="57" spans="1:20" x14ac:dyDescent="0.25">
      <c r="A57" s="1">
        <v>43569</v>
      </c>
      <c r="B57">
        <v>2000</v>
      </c>
      <c r="C57" t="s">
        <v>119</v>
      </c>
      <c r="D57" t="s">
        <v>78</v>
      </c>
      <c r="E57" t="s">
        <v>22</v>
      </c>
      <c r="F57" t="s">
        <v>18</v>
      </c>
      <c r="G57" t="s">
        <v>73</v>
      </c>
      <c r="K57">
        <v>6884.48</v>
      </c>
      <c r="L57">
        <f>L56-B57</f>
        <v>3744.33</v>
      </c>
      <c r="M57">
        <v>175</v>
      </c>
      <c r="N57" s="16">
        <f t="shared" ref="N57" si="52">SUM(K57:M57)</f>
        <v>10803.81</v>
      </c>
      <c r="O57" s="16">
        <f t="shared" ref="O57" si="53">N57-4000</f>
        <v>6803.8099999999995</v>
      </c>
    </row>
    <row r="58" spans="1:20" x14ac:dyDescent="0.25">
      <c r="A58" s="1">
        <v>43570</v>
      </c>
      <c r="B58">
        <v>1216.76</v>
      </c>
      <c r="C58" t="s">
        <v>24</v>
      </c>
      <c r="D58" t="s">
        <v>25</v>
      </c>
      <c r="E58" t="s">
        <v>25</v>
      </c>
      <c r="F58" t="s">
        <v>18</v>
      </c>
      <c r="G58" t="s">
        <v>26</v>
      </c>
      <c r="K58">
        <f>K57+B58</f>
        <v>8101.24</v>
      </c>
      <c r="L58">
        <f>L57-B58</f>
        <v>2527.5699999999997</v>
      </c>
      <c r="M58">
        <v>175</v>
      </c>
      <c r="N58" s="17">
        <f t="shared" ref="N58" si="54">SUM(K58:M58)</f>
        <v>10803.81</v>
      </c>
      <c r="O58" s="17">
        <f t="shared" ref="O58" si="55">N58-4000</f>
        <v>6803.8099999999995</v>
      </c>
    </row>
    <row r="59" spans="1:20" x14ac:dyDescent="0.25">
      <c r="A59" s="1">
        <v>43572</v>
      </c>
      <c r="B59">
        <v>15</v>
      </c>
      <c r="C59" t="s">
        <v>130</v>
      </c>
      <c r="D59" t="s">
        <v>69</v>
      </c>
      <c r="E59" t="s">
        <v>22</v>
      </c>
      <c r="F59" t="s">
        <v>131</v>
      </c>
      <c r="G59" t="s">
        <v>81</v>
      </c>
      <c r="K59">
        <f>K58-B59</f>
        <v>8086.24</v>
      </c>
      <c r="L59">
        <v>2527.5700000000002</v>
      </c>
      <c r="M59">
        <v>175</v>
      </c>
      <c r="N59" s="20">
        <f t="shared" ref="N59:N60" si="56">SUM(K59:M59)</f>
        <v>10788.81</v>
      </c>
      <c r="O59" s="20">
        <f t="shared" ref="O59:O60" si="57">N59-4000</f>
        <v>6788.8099999999995</v>
      </c>
    </row>
    <row r="60" spans="1:20" x14ac:dyDescent="0.25">
      <c r="A60" s="1">
        <v>43573</v>
      </c>
      <c r="B60">
        <v>186</v>
      </c>
      <c r="C60" t="s">
        <v>132</v>
      </c>
      <c r="D60" t="s">
        <v>133</v>
      </c>
      <c r="E60" t="s">
        <v>22</v>
      </c>
      <c r="F60" t="s">
        <v>32</v>
      </c>
      <c r="G60" t="s">
        <v>134</v>
      </c>
      <c r="K60">
        <f>K59-B60</f>
        <v>7900.24</v>
      </c>
      <c r="L60">
        <v>2527.5700000000002</v>
      </c>
      <c r="M60">
        <v>175</v>
      </c>
      <c r="N60">
        <f t="shared" si="56"/>
        <v>10602.81</v>
      </c>
      <c r="O60">
        <f t="shared" si="57"/>
        <v>6602.8099999999995</v>
      </c>
    </row>
    <row r="61" spans="1:20" x14ac:dyDescent="0.25">
      <c r="A61" s="1">
        <v>43573</v>
      </c>
      <c r="B61">
        <v>62</v>
      </c>
      <c r="C61" t="s">
        <v>135</v>
      </c>
      <c r="D61" t="s">
        <v>78</v>
      </c>
      <c r="E61" t="s">
        <v>17</v>
      </c>
      <c r="F61" t="s">
        <v>7</v>
      </c>
      <c r="G61" t="s">
        <v>73</v>
      </c>
      <c r="K61">
        <v>7900.24</v>
      </c>
      <c r="L61">
        <v>2527.5700000000002</v>
      </c>
      <c r="M61">
        <f>M60+B61</f>
        <v>237</v>
      </c>
      <c r="N61" s="21">
        <f t="shared" ref="N61:N63" si="58">SUM(K61:M61)</f>
        <v>10664.81</v>
      </c>
      <c r="O61" s="21">
        <f t="shared" ref="O61:O63" si="59">N61-4000</f>
        <v>6664.8099999999995</v>
      </c>
    </row>
    <row r="62" spans="1:20" x14ac:dyDescent="0.25">
      <c r="A62" s="1">
        <v>43573</v>
      </c>
      <c r="B62">
        <v>40</v>
      </c>
      <c r="C62" s="21" t="s">
        <v>135</v>
      </c>
      <c r="D62" s="21" t="s">
        <v>78</v>
      </c>
      <c r="E62" s="21" t="s">
        <v>17</v>
      </c>
      <c r="F62" s="21" t="s">
        <v>7</v>
      </c>
      <c r="G62" s="21" t="s">
        <v>73</v>
      </c>
      <c r="K62">
        <v>7900.24</v>
      </c>
      <c r="L62">
        <v>2527.5700000000002</v>
      </c>
      <c r="M62">
        <f>M61+B62</f>
        <v>277</v>
      </c>
      <c r="N62">
        <f t="shared" si="58"/>
        <v>10704.81</v>
      </c>
      <c r="O62">
        <f t="shared" si="59"/>
        <v>6704.8099999999995</v>
      </c>
    </row>
    <row r="63" spans="1:20" x14ac:dyDescent="0.25">
      <c r="A63" s="1">
        <v>43573</v>
      </c>
      <c r="B63">
        <v>83</v>
      </c>
      <c r="C63" t="s">
        <v>136</v>
      </c>
      <c r="D63" t="s">
        <v>31</v>
      </c>
      <c r="E63" t="s">
        <v>22</v>
      </c>
      <c r="F63" t="s">
        <v>7</v>
      </c>
      <c r="G63" t="s">
        <v>137</v>
      </c>
      <c r="K63">
        <v>7900.24</v>
      </c>
      <c r="L63">
        <v>2527.5700000000002</v>
      </c>
      <c r="M63">
        <f>M62-B63</f>
        <v>194</v>
      </c>
      <c r="N63">
        <f t="shared" si="58"/>
        <v>10621.81</v>
      </c>
      <c r="O63">
        <f t="shared" si="59"/>
        <v>6621.8099999999995</v>
      </c>
    </row>
    <row r="64" spans="1:20" x14ac:dyDescent="0.25">
      <c r="A64" s="1">
        <v>43573</v>
      </c>
      <c r="B64">
        <v>20</v>
      </c>
      <c r="C64" t="s">
        <v>104</v>
      </c>
      <c r="D64" t="s">
        <v>104</v>
      </c>
      <c r="E64" t="s">
        <v>22</v>
      </c>
      <c r="F64" t="s">
        <v>7</v>
      </c>
      <c r="G64" t="s">
        <v>137</v>
      </c>
      <c r="K64">
        <v>7900.24</v>
      </c>
      <c r="L64">
        <v>2527.5700000000002</v>
      </c>
      <c r="M64">
        <f>M63-B64</f>
        <v>174</v>
      </c>
      <c r="N64" s="21">
        <f t="shared" ref="N64" si="60">SUM(K64:M64)</f>
        <v>10601.81</v>
      </c>
      <c r="O64" s="21">
        <f t="shared" ref="O64" si="61">N64-4000</f>
        <v>6601.8099999999995</v>
      </c>
    </row>
    <row r="65" spans="1:15" x14ac:dyDescent="0.25">
      <c r="A65" s="1">
        <v>43573</v>
      </c>
      <c r="B65">
        <v>10</v>
      </c>
      <c r="C65" t="s">
        <v>138</v>
      </c>
      <c r="D65" t="s">
        <v>69</v>
      </c>
      <c r="E65" t="s">
        <v>22</v>
      </c>
      <c r="F65" t="s">
        <v>7</v>
      </c>
      <c r="G65" t="s">
        <v>139</v>
      </c>
      <c r="K65">
        <v>7900.24</v>
      </c>
      <c r="L65">
        <v>2527.5700000000002</v>
      </c>
      <c r="M65">
        <f>M64-B65</f>
        <v>164</v>
      </c>
      <c r="N65" s="21">
        <f t="shared" ref="N65" si="62">SUM(K65:M65)</f>
        <v>10591.81</v>
      </c>
      <c r="O65" s="21">
        <f t="shared" ref="O65" si="63">N65-4000</f>
        <v>6591.8099999999995</v>
      </c>
    </row>
    <row r="66" spans="1:15" x14ac:dyDescent="0.25">
      <c r="A66" s="1">
        <v>43573</v>
      </c>
      <c r="B66">
        <v>20</v>
      </c>
      <c r="C66" t="s">
        <v>104</v>
      </c>
      <c r="D66" t="s">
        <v>104</v>
      </c>
      <c r="E66" t="s">
        <v>22</v>
      </c>
      <c r="F66" t="s">
        <v>7</v>
      </c>
      <c r="G66" t="s">
        <v>139</v>
      </c>
      <c r="K66">
        <v>7900.24</v>
      </c>
      <c r="L66">
        <v>2527.5700000000002</v>
      </c>
      <c r="M66">
        <f>M65-B66</f>
        <v>144</v>
      </c>
      <c r="N66" s="21">
        <f t="shared" ref="N66:N69" si="64">SUM(K66:M66)</f>
        <v>10571.81</v>
      </c>
      <c r="O66" s="21">
        <f t="shared" ref="O66:O69" si="65">N66-4000</f>
        <v>6571.8099999999995</v>
      </c>
    </row>
    <row r="67" spans="1:15" x14ac:dyDescent="0.25">
      <c r="A67" s="1">
        <v>43573</v>
      </c>
      <c r="B67">
        <v>102</v>
      </c>
      <c r="C67" t="s">
        <v>140</v>
      </c>
      <c r="D67" t="s">
        <v>31</v>
      </c>
      <c r="E67" t="s">
        <v>22</v>
      </c>
      <c r="F67" t="s">
        <v>7</v>
      </c>
      <c r="G67" t="s">
        <v>139</v>
      </c>
      <c r="K67">
        <v>7900.24</v>
      </c>
      <c r="L67">
        <v>2527.5700000000002</v>
      </c>
      <c r="M67">
        <f>M66-B67</f>
        <v>42</v>
      </c>
      <c r="N67">
        <f t="shared" si="64"/>
        <v>10469.81</v>
      </c>
      <c r="O67">
        <f t="shared" si="65"/>
        <v>6469.8099999999995</v>
      </c>
    </row>
    <row r="68" spans="1:15" x14ac:dyDescent="0.25">
      <c r="A68" s="1">
        <v>43574</v>
      </c>
      <c r="B68">
        <v>50</v>
      </c>
      <c r="C68" t="s">
        <v>141</v>
      </c>
      <c r="D68" t="s">
        <v>72</v>
      </c>
      <c r="E68" t="s">
        <v>17</v>
      </c>
      <c r="F68" t="s">
        <v>7</v>
      </c>
      <c r="G68" t="s">
        <v>73</v>
      </c>
      <c r="K68">
        <v>7900.24</v>
      </c>
      <c r="L68">
        <v>2527.5700000000002</v>
      </c>
      <c r="M68">
        <f>M67+B68</f>
        <v>92</v>
      </c>
      <c r="N68">
        <f t="shared" si="64"/>
        <v>10519.81</v>
      </c>
      <c r="O68">
        <f t="shared" si="65"/>
        <v>6519.8099999999995</v>
      </c>
    </row>
    <row r="69" spans="1:15" x14ac:dyDescent="0.25">
      <c r="A69" s="1">
        <v>43574</v>
      </c>
      <c r="B69">
        <v>100</v>
      </c>
      <c r="C69" t="s">
        <v>142</v>
      </c>
      <c r="D69" t="s">
        <v>72</v>
      </c>
      <c r="E69" t="s">
        <v>17</v>
      </c>
      <c r="F69" t="s">
        <v>7</v>
      </c>
      <c r="G69" t="s">
        <v>73</v>
      </c>
      <c r="K69">
        <v>7900.24</v>
      </c>
      <c r="L69">
        <v>2527.5700000000002</v>
      </c>
      <c r="M69">
        <f>M68+B69</f>
        <v>192</v>
      </c>
      <c r="N69">
        <f t="shared" si="64"/>
        <v>10619.81</v>
      </c>
      <c r="O69">
        <f t="shared" si="65"/>
        <v>6619.8099999999995</v>
      </c>
    </row>
    <row r="70" spans="1:15" x14ac:dyDescent="0.25">
      <c r="A70" s="1">
        <v>43574</v>
      </c>
      <c r="B70">
        <v>10</v>
      </c>
      <c r="C70" t="s">
        <v>143</v>
      </c>
      <c r="D70" t="s">
        <v>110</v>
      </c>
      <c r="E70" t="s">
        <v>22</v>
      </c>
      <c r="F70" t="s">
        <v>7</v>
      </c>
      <c r="G70" t="s">
        <v>144</v>
      </c>
      <c r="K70">
        <v>7900.24</v>
      </c>
      <c r="L70">
        <v>2527.5700000000002</v>
      </c>
      <c r="M70">
        <f>M69-B70</f>
        <v>182</v>
      </c>
      <c r="N70" s="21">
        <f t="shared" ref="N70" si="66">SUM(K70:M70)</f>
        <v>10609.81</v>
      </c>
      <c r="O70" s="21">
        <f t="shared" ref="O70" si="67">N70-4000</f>
        <v>6609.8099999999995</v>
      </c>
    </row>
    <row r="71" spans="1:15" x14ac:dyDescent="0.25">
      <c r="A71" s="1">
        <v>43574</v>
      </c>
      <c r="B71">
        <v>10</v>
      </c>
      <c r="C71" s="21" t="s">
        <v>42</v>
      </c>
      <c r="D71" s="21" t="s">
        <v>43</v>
      </c>
      <c r="E71" s="21" t="s">
        <v>22</v>
      </c>
      <c r="F71" s="21" t="s">
        <v>7</v>
      </c>
      <c r="G71" s="21" t="s">
        <v>44</v>
      </c>
      <c r="K71">
        <v>7900.24</v>
      </c>
      <c r="L71">
        <v>2527.5700000000002</v>
      </c>
      <c r="M71">
        <f>M70-B71</f>
        <v>172</v>
      </c>
      <c r="N71" s="21">
        <f t="shared" ref="N71" si="68">SUM(K71:M71)</f>
        <v>10599.81</v>
      </c>
      <c r="O71" s="21">
        <f t="shared" ref="O71" si="69">N71-4000</f>
        <v>6599.8099999999995</v>
      </c>
    </row>
    <row r="72" spans="1:15" x14ac:dyDescent="0.25">
      <c r="A72" s="1">
        <v>43575</v>
      </c>
      <c r="B72">
        <v>163</v>
      </c>
      <c r="C72" t="s">
        <v>72</v>
      </c>
      <c r="D72" t="s">
        <v>72</v>
      </c>
      <c r="E72" t="s">
        <v>22</v>
      </c>
      <c r="F72" t="s">
        <v>7</v>
      </c>
      <c r="G72" t="s">
        <v>145</v>
      </c>
      <c r="K72">
        <v>7900.24</v>
      </c>
      <c r="L72">
        <v>2527.5700000000002</v>
      </c>
      <c r="M72">
        <f>M71-B72</f>
        <v>9</v>
      </c>
      <c r="N72" s="22">
        <f t="shared" ref="N72" si="70">SUM(K72:M72)</f>
        <v>10436.81</v>
      </c>
      <c r="O72" s="22">
        <f t="shared" ref="O72" si="71">N72-4000</f>
        <v>6436.8099999999995</v>
      </c>
    </row>
    <row r="73" spans="1:15" x14ac:dyDescent="0.25">
      <c r="A73" s="1">
        <v>43575</v>
      </c>
      <c r="B73">
        <v>16.3</v>
      </c>
      <c r="C73" t="s">
        <v>146</v>
      </c>
      <c r="D73" t="s">
        <v>82</v>
      </c>
      <c r="E73" t="s">
        <v>22</v>
      </c>
      <c r="F73" t="s">
        <v>32</v>
      </c>
      <c r="G73" t="s">
        <v>84</v>
      </c>
      <c r="K73">
        <f t="shared" ref="K73:K84" si="72">K72-B73</f>
        <v>7883.94</v>
      </c>
      <c r="L73">
        <v>2527.5700000000002</v>
      </c>
      <c r="M73">
        <v>9</v>
      </c>
      <c r="N73" s="22">
        <f t="shared" ref="N73" si="73">SUM(K73:M73)</f>
        <v>10420.51</v>
      </c>
      <c r="O73" s="22">
        <f t="shared" ref="O73" si="74">N73-4000</f>
        <v>6420.51</v>
      </c>
    </row>
    <row r="74" spans="1:15" x14ac:dyDescent="0.25">
      <c r="A74" s="1">
        <v>43575</v>
      </c>
      <c r="B74">
        <v>13.9</v>
      </c>
      <c r="C74" t="s">
        <v>147</v>
      </c>
      <c r="D74" t="s">
        <v>82</v>
      </c>
      <c r="E74" t="s">
        <v>22</v>
      </c>
      <c r="F74" t="s">
        <v>32</v>
      </c>
      <c r="G74" t="s">
        <v>84</v>
      </c>
      <c r="K74">
        <f t="shared" si="72"/>
        <v>7870.04</v>
      </c>
      <c r="L74">
        <v>2527.5700000000002</v>
      </c>
      <c r="M74">
        <v>9</v>
      </c>
      <c r="N74" s="22">
        <f t="shared" ref="N74" si="75">SUM(K74:M74)</f>
        <v>10406.61</v>
      </c>
      <c r="O74" s="22">
        <f t="shared" ref="O74" si="76">N74-4000</f>
        <v>6406.6100000000006</v>
      </c>
    </row>
    <row r="75" spans="1:15" x14ac:dyDescent="0.25">
      <c r="A75" s="1">
        <v>43575</v>
      </c>
      <c r="B75">
        <v>31.25</v>
      </c>
      <c r="C75" t="s">
        <v>148</v>
      </c>
      <c r="D75" t="s">
        <v>149</v>
      </c>
      <c r="E75" t="s">
        <v>22</v>
      </c>
      <c r="F75" t="s">
        <v>32</v>
      </c>
      <c r="G75" t="s">
        <v>84</v>
      </c>
      <c r="K75">
        <f t="shared" si="72"/>
        <v>7838.79</v>
      </c>
      <c r="L75">
        <v>2527.5700000000002</v>
      </c>
      <c r="M75">
        <v>9</v>
      </c>
      <c r="N75" s="22">
        <f t="shared" ref="N75:N84" si="77">SUM(K75:M75)</f>
        <v>10375.36</v>
      </c>
      <c r="O75" s="22">
        <f t="shared" ref="O75:O84" si="78">N75-4000</f>
        <v>6375.3600000000006</v>
      </c>
    </row>
    <row r="76" spans="1:15" x14ac:dyDescent="0.25">
      <c r="A76" s="1">
        <v>43575</v>
      </c>
      <c r="B76">
        <v>43.28</v>
      </c>
      <c r="C76" t="s">
        <v>83</v>
      </c>
      <c r="D76" t="s">
        <v>82</v>
      </c>
      <c r="E76" t="s">
        <v>22</v>
      </c>
      <c r="F76" t="s">
        <v>32</v>
      </c>
      <c r="G76" t="s">
        <v>84</v>
      </c>
      <c r="K76">
        <f t="shared" si="72"/>
        <v>7795.51</v>
      </c>
      <c r="L76">
        <v>2527.5700000000002</v>
      </c>
      <c r="M76">
        <v>9</v>
      </c>
      <c r="N76">
        <f t="shared" si="77"/>
        <v>10332.08</v>
      </c>
      <c r="O76">
        <f t="shared" si="78"/>
        <v>6332.08</v>
      </c>
    </row>
    <row r="77" spans="1:15" x14ac:dyDescent="0.25">
      <c r="A77" s="1">
        <v>43575</v>
      </c>
      <c r="B77">
        <v>13</v>
      </c>
      <c r="C77" t="s">
        <v>150</v>
      </c>
      <c r="D77" t="s">
        <v>82</v>
      </c>
      <c r="E77" t="s">
        <v>22</v>
      </c>
      <c r="F77" t="s">
        <v>32</v>
      </c>
      <c r="G77" t="s">
        <v>84</v>
      </c>
      <c r="K77">
        <f t="shared" si="72"/>
        <v>7782.51</v>
      </c>
      <c r="L77">
        <v>2527.5700000000002</v>
      </c>
      <c r="M77">
        <v>9</v>
      </c>
      <c r="N77">
        <f t="shared" si="77"/>
        <v>10319.08</v>
      </c>
      <c r="O77">
        <f t="shared" si="78"/>
        <v>6319.08</v>
      </c>
    </row>
    <row r="78" spans="1:15" x14ac:dyDescent="0.25">
      <c r="A78" s="1">
        <v>43575</v>
      </c>
      <c r="B78">
        <v>17</v>
      </c>
      <c r="C78" t="s">
        <v>151</v>
      </c>
      <c r="D78" t="s">
        <v>82</v>
      </c>
      <c r="E78" t="s">
        <v>22</v>
      </c>
      <c r="F78" t="s">
        <v>32</v>
      </c>
      <c r="G78" t="s">
        <v>84</v>
      </c>
      <c r="K78">
        <f t="shared" si="72"/>
        <v>7765.51</v>
      </c>
      <c r="L78">
        <v>2527.5700000000002</v>
      </c>
      <c r="M78">
        <v>9</v>
      </c>
      <c r="N78">
        <f t="shared" si="77"/>
        <v>10302.08</v>
      </c>
      <c r="O78">
        <f t="shared" si="78"/>
        <v>6302.08</v>
      </c>
    </row>
    <row r="79" spans="1:15" x14ac:dyDescent="0.25">
      <c r="A79" s="1">
        <v>43575</v>
      </c>
      <c r="B79">
        <v>25.5</v>
      </c>
      <c r="C79" t="s">
        <v>152</v>
      </c>
      <c r="D79" t="s">
        <v>82</v>
      </c>
      <c r="E79" t="s">
        <v>22</v>
      </c>
      <c r="F79" t="s">
        <v>32</v>
      </c>
      <c r="G79" t="s">
        <v>84</v>
      </c>
      <c r="K79">
        <f t="shared" si="72"/>
        <v>7740.01</v>
      </c>
      <c r="L79">
        <v>2527.5700000000002</v>
      </c>
      <c r="M79">
        <v>9</v>
      </c>
      <c r="N79">
        <f t="shared" si="77"/>
        <v>10276.58</v>
      </c>
      <c r="O79">
        <f t="shared" si="78"/>
        <v>6276.58</v>
      </c>
    </row>
    <row r="80" spans="1:15" x14ac:dyDescent="0.25">
      <c r="A80" s="1">
        <v>43575</v>
      </c>
      <c r="B80">
        <v>22.25</v>
      </c>
      <c r="C80" t="s">
        <v>153</v>
      </c>
      <c r="D80" t="s">
        <v>82</v>
      </c>
      <c r="E80" t="s">
        <v>22</v>
      </c>
      <c r="F80" t="s">
        <v>32</v>
      </c>
      <c r="G80" t="s">
        <v>84</v>
      </c>
      <c r="K80">
        <f t="shared" si="72"/>
        <v>7717.76</v>
      </c>
      <c r="L80">
        <v>2527.5700000000002</v>
      </c>
      <c r="M80">
        <v>9</v>
      </c>
      <c r="N80">
        <f t="shared" si="77"/>
        <v>10254.33</v>
      </c>
      <c r="O80">
        <f t="shared" si="78"/>
        <v>6254.33</v>
      </c>
    </row>
    <row r="81" spans="1:16" x14ac:dyDescent="0.25">
      <c r="A81" s="1">
        <v>43575</v>
      </c>
      <c r="B81">
        <v>79.900000000000006</v>
      </c>
      <c r="C81" t="s">
        <v>154</v>
      </c>
      <c r="D81" t="s">
        <v>82</v>
      </c>
      <c r="E81" t="s">
        <v>22</v>
      </c>
      <c r="F81" t="s">
        <v>32</v>
      </c>
      <c r="G81" t="s">
        <v>84</v>
      </c>
      <c r="K81">
        <f t="shared" si="72"/>
        <v>7637.8600000000006</v>
      </c>
      <c r="L81">
        <v>2527.5700000000002</v>
      </c>
      <c r="M81">
        <v>9</v>
      </c>
      <c r="N81">
        <f t="shared" si="77"/>
        <v>10174.43</v>
      </c>
      <c r="O81">
        <f t="shared" si="78"/>
        <v>6174.43</v>
      </c>
    </row>
    <row r="82" spans="1:16" x14ac:dyDescent="0.25">
      <c r="A82" s="1">
        <v>43575</v>
      </c>
      <c r="B82">
        <v>5.6</v>
      </c>
      <c r="C82" t="s">
        <v>155</v>
      </c>
      <c r="D82" t="s">
        <v>82</v>
      </c>
      <c r="E82" t="s">
        <v>22</v>
      </c>
      <c r="F82" t="s">
        <v>32</v>
      </c>
      <c r="G82" t="s">
        <v>84</v>
      </c>
      <c r="K82">
        <f t="shared" si="72"/>
        <v>7632.26</v>
      </c>
      <c r="L82">
        <v>2527.5700000000002</v>
      </c>
      <c r="M82">
        <v>9</v>
      </c>
      <c r="N82">
        <f t="shared" si="77"/>
        <v>10168.83</v>
      </c>
      <c r="O82">
        <f t="shared" si="78"/>
        <v>6168.83</v>
      </c>
    </row>
    <row r="83" spans="1:16" x14ac:dyDescent="0.25">
      <c r="A83" s="1">
        <v>43575</v>
      </c>
      <c r="B83" s="22">
        <v>5.6</v>
      </c>
      <c r="C83" s="22" t="s">
        <v>155</v>
      </c>
      <c r="D83" s="22" t="s">
        <v>82</v>
      </c>
      <c r="E83" s="22" t="s">
        <v>22</v>
      </c>
      <c r="F83" s="22" t="s">
        <v>32</v>
      </c>
      <c r="G83" s="22" t="s">
        <v>84</v>
      </c>
      <c r="K83">
        <f t="shared" si="72"/>
        <v>7626.66</v>
      </c>
      <c r="L83">
        <v>2527.5700000000002</v>
      </c>
      <c r="M83">
        <v>9</v>
      </c>
      <c r="N83">
        <f t="shared" si="77"/>
        <v>10163.23</v>
      </c>
      <c r="O83">
        <f t="shared" si="78"/>
        <v>6163.23</v>
      </c>
    </row>
    <row r="84" spans="1:16" x14ac:dyDescent="0.25">
      <c r="A84" s="1">
        <v>43575</v>
      </c>
      <c r="B84">
        <v>24.75</v>
      </c>
      <c r="C84" t="s">
        <v>156</v>
      </c>
      <c r="D84" t="s">
        <v>82</v>
      </c>
      <c r="E84" t="s">
        <v>22</v>
      </c>
      <c r="F84" t="s">
        <v>32</v>
      </c>
      <c r="G84" t="s">
        <v>84</v>
      </c>
      <c r="K84">
        <f t="shared" si="72"/>
        <v>7601.91</v>
      </c>
      <c r="L84">
        <v>2527.5700000000002</v>
      </c>
      <c r="M84">
        <v>9</v>
      </c>
      <c r="N84">
        <f t="shared" si="77"/>
        <v>10138.48</v>
      </c>
      <c r="O84">
        <f t="shared" si="78"/>
        <v>6138.48</v>
      </c>
    </row>
    <row r="85" spans="1:16" x14ac:dyDescent="0.25">
      <c r="A85" s="1">
        <v>43575</v>
      </c>
      <c r="B85">
        <v>7</v>
      </c>
      <c r="C85" t="s">
        <v>128</v>
      </c>
      <c r="D85" t="s">
        <v>110</v>
      </c>
      <c r="E85" t="s">
        <v>22</v>
      </c>
      <c r="F85" t="s">
        <v>7</v>
      </c>
      <c r="G85" t="s">
        <v>84</v>
      </c>
      <c r="K85">
        <v>7601.91</v>
      </c>
      <c r="L85">
        <v>2527.5700000000002</v>
      </c>
      <c r="M85">
        <f>M84-B85</f>
        <v>2</v>
      </c>
      <c r="N85" s="22">
        <f t="shared" ref="N85" si="79">SUM(K85:M85)</f>
        <v>10131.48</v>
      </c>
      <c r="O85" s="22">
        <f t="shared" ref="O85" si="80">N85-4000</f>
        <v>6131.48</v>
      </c>
    </row>
    <row r="86" spans="1:16" x14ac:dyDescent="0.25">
      <c r="A86" s="1">
        <v>43575</v>
      </c>
      <c r="B86">
        <v>240.07</v>
      </c>
      <c r="C86" t="s">
        <v>157</v>
      </c>
      <c r="D86" t="s">
        <v>48</v>
      </c>
      <c r="E86" t="s">
        <v>22</v>
      </c>
      <c r="F86" t="s">
        <v>32</v>
      </c>
      <c r="G86" t="s">
        <v>49</v>
      </c>
      <c r="K86">
        <f>K85-B86</f>
        <v>7361.84</v>
      </c>
      <c r="L86">
        <v>2527.5700000000002</v>
      </c>
      <c r="M86">
        <v>2</v>
      </c>
      <c r="N86" s="22">
        <f t="shared" ref="N86" si="81">SUM(K86:M86)</f>
        <v>9891.41</v>
      </c>
      <c r="O86" s="22">
        <f t="shared" ref="O86" si="82">N86-4000</f>
        <v>5891.41</v>
      </c>
    </row>
    <row r="87" spans="1:16" x14ac:dyDescent="0.25">
      <c r="A87" s="1">
        <v>43576</v>
      </c>
      <c r="B87">
        <v>85</v>
      </c>
      <c r="C87" t="s">
        <v>93</v>
      </c>
      <c r="D87" t="s">
        <v>93</v>
      </c>
      <c r="E87" t="s">
        <v>22</v>
      </c>
      <c r="F87" t="s">
        <v>18</v>
      </c>
      <c r="G87" t="s">
        <v>93</v>
      </c>
      <c r="K87">
        <v>7361.84</v>
      </c>
      <c r="L87">
        <f>L86-B87</f>
        <v>2442.5700000000002</v>
      </c>
      <c r="M87">
        <v>2</v>
      </c>
      <c r="N87" s="23">
        <f t="shared" ref="N87" si="83">SUM(K87:M87)</f>
        <v>9806.41</v>
      </c>
      <c r="O87" s="23">
        <f t="shared" ref="O87" si="84">N87-4000</f>
        <v>5806.41</v>
      </c>
      <c r="P87" s="25">
        <f>O87-Ahorros!$E$4</f>
        <v>306.40999999999985</v>
      </c>
    </row>
    <row r="88" spans="1:16" x14ac:dyDescent="0.25">
      <c r="A88" s="1">
        <v>43576</v>
      </c>
      <c r="B88">
        <v>19.899999999999999</v>
      </c>
      <c r="C88" t="s">
        <v>159</v>
      </c>
      <c r="D88" t="s">
        <v>69</v>
      </c>
      <c r="E88" t="s">
        <v>22</v>
      </c>
      <c r="F88" t="s">
        <v>32</v>
      </c>
      <c r="G88" t="s">
        <v>84</v>
      </c>
      <c r="K88">
        <f>K87-B88</f>
        <v>7341.9400000000005</v>
      </c>
      <c r="L88">
        <v>2442.5700000000002</v>
      </c>
      <c r="M88">
        <v>2</v>
      </c>
      <c r="N88" s="24">
        <f t="shared" ref="N88:N89" si="85">SUM(K88:M88)</f>
        <v>9786.51</v>
      </c>
      <c r="O88" s="24">
        <f t="shared" ref="O88:O89" si="86">N88-4000</f>
        <v>5786.51</v>
      </c>
      <c r="P88" s="25">
        <f>O88-Ahorros!$E$4</f>
        <v>286.51000000000022</v>
      </c>
    </row>
    <row r="89" spans="1:16" x14ac:dyDescent="0.25">
      <c r="A89" s="1">
        <v>43577</v>
      </c>
      <c r="B89">
        <v>500</v>
      </c>
      <c r="C89" t="s">
        <v>160</v>
      </c>
      <c r="D89" t="s">
        <v>112</v>
      </c>
      <c r="E89" t="s">
        <v>22</v>
      </c>
      <c r="F89" t="s">
        <v>32</v>
      </c>
      <c r="G89" t="s">
        <v>161</v>
      </c>
      <c r="K89">
        <f>K88-B89</f>
        <v>6841.9400000000005</v>
      </c>
      <c r="L89">
        <v>2442.5700000000002</v>
      </c>
      <c r="M89">
        <v>2</v>
      </c>
      <c r="N89">
        <f t="shared" si="85"/>
        <v>9286.51</v>
      </c>
      <c r="O89">
        <f t="shared" si="86"/>
        <v>5286.51</v>
      </c>
      <c r="P89" s="25">
        <f>O89-Ahorros!$E$4</f>
        <v>-213.48999999999978</v>
      </c>
    </row>
    <row r="90" spans="1:16" x14ac:dyDescent="0.25">
      <c r="A90" s="1">
        <v>43577</v>
      </c>
      <c r="B90">
        <v>13.5</v>
      </c>
      <c r="C90" t="s">
        <v>162</v>
      </c>
      <c r="D90" t="s">
        <v>69</v>
      </c>
      <c r="E90" t="s">
        <v>22</v>
      </c>
      <c r="F90" t="s">
        <v>32</v>
      </c>
      <c r="G90" t="s">
        <v>163</v>
      </c>
      <c r="K90">
        <f>K89-B90</f>
        <v>6828.4400000000005</v>
      </c>
      <c r="L90">
        <v>2442.5700000000002</v>
      </c>
      <c r="M90">
        <v>2</v>
      </c>
      <c r="N90" s="26">
        <f t="shared" ref="N90" si="87">SUM(K90:M90)</f>
        <v>9273.01</v>
      </c>
      <c r="O90" s="26">
        <f t="shared" ref="O90" si="88">N90-4000</f>
        <v>5273.01</v>
      </c>
      <c r="P90" s="25">
        <f>O90-Ahorros!$E$4</f>
        <v>-226.98999999999978</v>
      </c>
    </row>
    <row r="91" spans="1:16" x14ac:dyDescent="0.25">
      <c r="A91" s="1">
        <v>43578</v>
      </c>
      <c r="B91">
        <v>59</v>
      </c>
      <c r="C91" t="s">
        <v>164</v>
      </c>
      <c r="D91" t="s">
        <v>31</v>
      </c>
      <c r="E91" t="s">
        <v>22</v>
      </c>
      <c r="F91" t="s">
        <v>32</v>
      </c>
      <c r="G91" t="s">
        <v>164</v>
      </c>
      <c r="K91">
        <f>K90-B91</f>
        <v>6769.4400000000005</v>
      </c>
      <c r="L91">
        <v>2442.5700000000002</v>
      </c>
      <c r="M91">
        <v>2</v>
      </c>
      <c r="N91" s="27">
        <f t="shared" ref="N91" si="89">SUM(K91:M91)</f>
        <v>9214.01</v>
      </c>
      <c r="O91" s="27">
        <f t="shared" ref="O91" si="90">N91-4000</f>
        <v>5214.01</v>
      </c>
      <c r="P91" s="25">
        <f>O91-Ahorros!$E$4</f>
        <v>-285.98999999999978</v>
      </c>
    </row>
    <row r="92" spans="1:16" x14ac:dyDescent="0.25">
      <c r="A92" s="1">
        <v>43578</v>
      </c>
      <c r="B92">
        <v>429</v>
      </c>
      <c r="C92" t="s">
        <v>165</v>
      </c>
      <c r="D92" t="s">
        <v>48</v>
      </c>
      <c r="E92" t="s">
        <v>22</v>
      </c>
      <c r="F92" t="s">
        <v>18</v>
      </c>
      <c r="G92" t="s">
        <v>166</v>
      </c>
      <c r="K92">
        <v>6769.44</v>
      </c>
      <c r="L92">
        <f>L91-B92</f>
        <v>2013.5700000000002</v>
      </c>
      <c r="M92">
        <v>2</v>
      </c>
      <c r="N92" s="28">
        <f t="shared" ref="N92:N93" si="91">SUM(K92:M92)</f>
        <v>8785.01</v>
      </c>
      <c r="O92" s="28">
        <f t="shared" ref="O92:O93" si="92">N92-4000</f>
        <v>4785.01</v>
      </c>
      <c r="P92" s="25">
        <f>O92-Ahorros!$E$4</f>
        <v>-714.98999999999978</v>
      </c>
    </row>
    <row r="93" spans="1:16" x14ac:dyDescent="0.25">
      <c r="A93" s="1">
        <v>43578</v>
      </c>
      <c r="B93">
        <v>285</v>
      </c>
      <c r="C93" t="s">
        <v>165</v>
      </c>
      <c r="D93" t="s">
        <v>78</v>
      </c>
      <c r="E93" t="s">
        <v>17</v>
      </c>
      <c r="F93" t="s">
        <v>18</v>
      </c>
      <c r="G93" t="s">
        <v>73</v>
      </c>
      <c r="K93">
        <v>6769.44</v>
      </c>
      <c r="L93">
        <f>L92+B93</f>
        <v>2298.5700000000002</v>
      </c>
      <c r="M93">
        <v>2</v>
      </c>
      <c r="N93">
        <f t="shared" si="91"/>
        <v>9070.01</v>
      </c>
      <c r="O93">
        <f t="shared" si="92"/>
        <v>5070.01</v>
      </c>
      <c r="P93" s="25">
        <f>O93-Ahorros!$E$4</f>
        <v>-429.98999999999978</v>
      </c>
    </row>
    <row r="94" spans="1:16" x14ac:dyDescent="0.25">
      <c r="A94" s="1">
        <v>43579</v>
      </c>
      <c r="B94">
        <v>13</v>
      </c>
      <c r="C94" t="s">
        <v>125</v>
      </c>
      <c r="D94" t="s">
        <v>28</v>
      </c>
      <c r="E94" t="s">
        <v>22</v>
      </c>
      <c r="F94" t="s">
        <v>32</v>
      </c>
      <c r="G94" t="s">
        <v>81</v>
      </c>
      <c r="K94">
        <f>K93-B94</f>
        <v>6756.44</v>
      </c>
      <c r="L94">
        <v>2298.5700000000002</v>
      </c>
      <c r="M94">
        <v>2</v>
      </c>
      <c r="N94" s="29">
        <f t="shared" ref="N94:N95" si="93">SUM(K94:M94)</f>
        <v>9057.01</v>
      </c>
      <c r="O94" s="29">
        <f t="shared" ref="O94:O95" si="94">N94-4000</f>
        <v>5057.01</v>
      </c>
      <c r="P94" s="25">
        <f>O94-Ahorros!$E$4</f>
        <v>-442.98999999999978</v>
      </c>
    </row>
    <row r="95" spans="1:16" x14ac:dyDescent="0.25">
      <c r="A95" s="1">
        <v>43580</v>
      </c>
      <c r="B95">
        <v>200</v>
      </c>
      <c r="C95" t="s">
        <v>167</v>
      </c>
      <c r="D95" t="s">
        <v>48</v>
      </c>
      <c r="E95" t="s">
        <v>22</v>
      </c>
      <c r="F95" t="s">
        <v>32</v>
      </c>
      <c r="G95" t="s">
        <v>81</v>
      </c>
      <c r="K95">
        <f>K94-B95</f>
        <v>6556.44</v>
      </c>
      <c r="L95">
        <v>2298.5700000000002</v>
      </c>
      <c r="M95">
        <v>2</v>
      </c>
      <c r="N95">
        <f t="shared" si="93"/>
        <v>8857.01</v>
      </c>
      <c r="O95">
        <f t="shared" si="94"/>
        <v>4857.01</v>
      </c>
      <c r="P95" s="25">
        <f>O95-Ahorros!$E$4</f>
        <v>-642.98999999999978</v>
      </c>
    </row>
    <row r="96" spans="1:16" x14ac:dyDescent="0.25">
      <c r="A96" s="1">
        <v>43581</v>
      </c>
      <c r="B96">
        <v>15</v>
      </c>
      <c r="C96" t="s">
        <v>168</v>
      </c>
      <c r="D96" t="s">
        <v>69</v>
      </c>
      <c r="E96" t="s">
        <v>22</v>
      </c>
      <c r="F96" t="s">
        <v>18</v>
      </c>
      <c r="G96" t="s">
        <v>81</v>
      </c>
      <c r="K96">
        <v>6556.44</v>
      </c>
      <c r="L96">
        <f>L95-B96</f>
        <v>2283.5700000000002</v>
      </c>
      <c r="M96">
        <v>2</v>
      </c>
      <c r="N96" s="29">
        <f t="shared" ref="N96:N99" si="95">SUM(K96:M96)</f>
        <v>8842.01</v>
      </c>
      <c r="O96" s="29">
        <f t="shared" ref="O96:O99" si="96">N96-4000</f>
        <v>4842.01</v>
      </c>
      <c r="P96" s="25">
        <f>O96-Ahorros!$E$4</f>
        <v>-657.98999999999978</v>
      </c>
    </row>
    <row r="97" spans="1:16" x14ac:dyDescent="0.25">
      <c r="A97" s="1">
        <v>43582</v>
      </c>
      <c r="B97">
        <v>13</v>
      </c>
      <c r="C97" t="s">
        <v>169</v>
      </c>
      <c r="D97" t="s">
        <v>69</v>
      </c>
      <c r="E97" t="s">
        <v>22</v>
      </c>
      <c r="F97" t="s">
        <v>18</v>
      </c>
      <c r="G97" t="s">
        <v>163</v>
      </c>
      <c r="K97">
        <v>6556.44</v>
      </c>
      <c r="L97">
        <f>L96-B97</f>
        <v>2270.5700000000002</v>
      </c>
      <c r="M97">
        <v>2</v>
      </c>
      <c r="N97">
        <f t="shared" si="95"/>
        <v>8829.01</v>
      </c>
      <c r="O97">
        <f t="shared" si="96"/>
        <v>4829.01</v>
      </c>
      <c r="P97" s="25">
        <f>O97-Ahorros!$E$4</f>
        <v>-670.98999999999978</v>
      </c>
    </row>
    <row r="98" spans="1:16" x14ac:dyDescent="0.25">
      <c r="A98" s="1">
        <v>43582</v>
      </c>
      <c r="B98">
        <v>10</v>
      </c>
      <c r="C98" t="s">
        <v>125</v>
      </c>
      <c r="D98" t="s">
        <v>69</v>
      </c>
      <c r="E98" t="s">
        <v>22</v>
      </c>
      <c r="F98" t="s">
        <v>18</v>
      </c>
      <c r="G98" t="s">
        <v>163</v>
      </c>
      <c r="K98">
        <v>6556.44</v>
      </c>
      <c r="L98" s="30">
        <f t="shared" ref="L98:L99" si="97">L97-B98</f>
        <v>2260.5700000000002</v>
      </c>
      <c r="M98">
        <v>2</v>
      </c>
      <c r="N98">
        <f t="shared" si="95"/>
        <v>8819.01</v>
      </c>
      <c r="O98">
        <f t="shared" si="96"/>
        <v>4819.01</v>
      </c>
      <c r="P98" s="25">
        <f>O98-Ahorros!$E$4</f>
        <v>-680.98999999999978</v>
      </c>
    </row>
    <row r="99" spans="1:16" x14ac:dyDescent="0.25">
      <c r="A99" s="1">
        <v>43582</v>
      </c>
      <c r="B99">
        <v>34</v>
      </c>
      <c r="C99" t="s">
        <v>170</v>
      </c>
      <c r="D99" t="s">
        <v>69</v>
      </c>
      <c r="E99" t="s">
        <v>22</v>
      </c>
      <c r="F99" t="s">
        <v>18</v>
      </c>
      <c r="G99" t="s">
        <v>170</v>
      </c>
      <c r="K99">
        <v>6556.44</v>
      </c>
      <c r="L99" s="30">
        <f t="shared" si="97"/>
        <v>2226.5700000000002</v>
      </c>
      <c r="M99">
        <v>2</v>
      </c>
      <c r="N99">
        <f t="shared" si="95"/>
        <v>8785.01</v>
      </c>
      <c r="O99">
        <f t="shared" si="96"/>
        <v>4785.01</v>
      </c>
      <c r="P99" s="25">
        <f>O99-Ahorros!$E$4</f>
        <v>-714.98999999999978</v>
      </c>
    </row>
    <row r="100" spans="1:16" x14ac:dyDescent="0.25">
      <c r="A100" s="1">
        <v>43583</v>
      </c>
      <c r="B100">
        <v>65</v>
      </c>
      <c r="C100" t="s">
        <v>93</v>
      </c>
      <c r="D100" t="s">
        <v>93</v>
      </c>
      <c r="E100" t="s">
        <v>22</v>
      </c>
      <c r="F100" t="s">
        <v>32</v>
      </c>
      <c r="G100" t="s">
        <v>93</v>
      </c>
      <c r="K100">
        <f>K99-B100</f>
        <v>6491.44</v>
      </c>
      <c r="L100">
        <v>2226.5700000000002</v>
      </c>
      <c r="M100">
        <v>2</v>
      </c>
      <c r="N100" s="30">
        <f t="shared" ref="N100:N101" si="98">SUM(K100:M100)</f>
        <v>8720.01</v>
      </c>
      <c r="O100" s="30">
        <f t="shared" ref="O100:O101" si="99">N100-4000</f>
        <v>4720.01</v>
      </c>
      <c r="P100" s="25">
        <f>O100-Ahorros!$E$4</f>
        <v>-779.98999999999978</v>
      </c>
    </row>
    <row r="101" spans="1:16" x14ac:dyDescent="0.25">
      <c r="A101" s="1">
        <v>43583</v>
      </c>
      <c r="B101">
        <v>200</v>
      </c>
      <c r="C101" t="s">
        <v>171</v>
      </c>
      <c r="D101" t="s">
        <v>25</v>
      </c>
      <c r="E101" t="s">
        <v>25</v>
      </c>
      <c r="F101" t="s">
        <v>32</v>
      </c>
      <c r="G101" t="s">
        <v>172</v>
      </c>
      <c r="K101">
        <f>K100-B101</f>
        <v>6291.44</v>
      </c>
      <c r="L101">
        <v>2226.5700000000002</v>
      </c>
      <c r="M101">
        <f>M100+B101</f>
        <v>202</v>
      </c>
      <c r="N101" s="30">
        <f t="shared" si="98"/>
        <v>8720.01</v>
      </c>
      <c r="O101" s="30">
        <f t="shared" si="99"/>
        <v>4720.01</v>
      </c>
      <c r="P101" s="25">
        <f>O101-Ahorros!$E$4</f>
        <v>-779.98999999999978</v>
      </c>
    </row>
    <row r="102" spans="1:16" x14ac:dyDescent="0.25">
      <c r="A102" s="1">
        <v>43583</v>
      </c>
      <c r="B102">
        <v>94</v>
      </c>
      <c r="C102" t="s">
        <v>173</v>
      </c>
      <c r="D102" t="s">
        <v>133</v>
      </c>
      <c r="E102" t="s">
        <v>22</v>
      </c>
      <c r="F102" t="s">
        <v>7</v>
      </c>
      <c r="G102" t="s">
        <v>134</v>
      </c>
      <c r="K102">
        <v>6291.44</v>
      </c>
      <c r="L102">
        <v>2226.5700000000002</v>
      </c>
      <c r="M102">
        <f>M101-B102</f>
        <v>108</v>
      </c>
      <c r="N102" s="30">
        <f t="shared" ref="N102:N103" si="100">SUM(K102:M102)</f>
        <v>8626.01</v>
      </c>
      <c r="O102" s="30">
        <f t="shared" ref="O102:O103" si="101">N102-4000</f>
        <v>4626.01</v>
      </c>
      <c r="P102" s="25">
        <f>O102-Ahorros!$E$4</f>
        <v>-873.98999999999978</v>
      </c>
    </row>
    <row r="103" spans="1:16" x14ac:dyDescent="0.25">
      <c r="A103" s="1">
        <v>43583</v>
      </c>
      <c r="B103">
        <v>35</v>
      </c>
      <c r="C103" t="s">
        <v>174</v>
      </c>
      <c r="D103" t="s">
        <v>104</v>
      </c>
      <c r="E103" t="s">
        <v>22</v>
      </c>
      <c r="F103" t="s">
        <v>7</v>
      </c>
      <c r="G103" t="s">
        <v>175</v>
      </c>
      <c r="K103">
        <v>6291.44</v>
      </c>
      <c r="L103">
        <v>2226.5700000000002</v>
      </c>
      <c r="M103">
        <f>M102-B103</f>
        <v>73</v>
      </c>
      <c r="N103">
        <f t="shared" si="100"/>
        <v>8591.01</v>
      </c>
      <c r="O103">
        <f t="shared" si="101"/>
        <v>4591.01</v>
      </c>
      <c r="P103" s="25">
        <f>O103-Ahorros!$E$4</f>
        <v>-908.98999999999978</v>
      </c>
    </row>
    <row r="104" spans="1:16" x14ac:dyDescent="0.25">
      <c r="A104" s="1">
        <v>43583</v>
      </c>
      <c r="B104">
        <v>5</v>
      </c>
      <c r="C104" t="s">
        <v>176</v>
      </c>
      <c r="D104" t="s">
        <v>128</v>
      </c>
      <c r="E104" t="s">
        <v>22</v>
      </c>
      <c r="F104" t="s">
        <v>7</v>
      </c>
      <c r="G104" t="s">
        <v>84</v>
      </c>
      <c r="K104">
        <v>6291.44</v>
      </c>
      <c r="L104">
        <v>2226.5700000000002</v>
      </c>
      <c r="M104">
        <f>M103-B104</f>
        <v>68</v>
      </c>
      <c r="N104" s="30">
        <f t="shared" ref="N104" si="102">SUM(K104:M104)</f>
        <v>8586.01</v>
      </c>
      <c r="O104" s="30">
        <f t="shared" ref="O104" si="103">N104-4000</f>
        <v>4586.01</v>
      </c>
      <c r="P104" s="25">
        <f>O104-Ahorros!$E$4</f>
        <v>-913.98999999999978</v>
      </c>
    </row>
    <row r="105" spans="1:16" x14ac:dyDescent="0.25">
      <c r="A105" s="1">
        <v>43583</v>
      </c>
      <c r="B105">
        <v>15</v>
      </c>
      <c r="C105" t="s">
        <v>177</v>
      </c>
      <c r="D105" t="s">
        <v>178</v>
      </c>
      <c r="E105" t="s">
        <v>22</v>
      </c>
      <c r="F105" t="s">
        <v>7</v>
      </c>
      <c r="G105" t="s">
        <v>44</v>
      </c>
      <c r="K105">
        <v>6291.44</v>
      </c>
      <c r="L105">
        <v>2226.5700000000002</v>
      </c>
      <c r="M105">
        <f>M104-B105</f>
        <v>53</v>
      </c>
      <c r="N105" s="30">
        <f t="shared" ref="N105" si="104">SUM(K105:M105)</f>
        <v>8571.01</v>
      </c>
      <c r="O105" s="30">
        <f t="shared" ref="O105" si="105">N105-4000</f>
        <v>4571.01</v>
      </c>
      <c r="P105" s="25">
        <f>O105-Ahorros!$E$4</f>
        <v>-928.98999999999978</v>
      </c>
    </row>
    <row r="106" spans="1:16" x14ac:dyDescent="0.25">
      <c r="A106" s="1">
        <v>43583</v>
      </c>
      <c r="B106">
        <v>24</v>
      </c>
      <c r="C106" t="s">
        <v>180</v>
      </c>
      <c r="D106" t="s">
        <v>69</v>
      </c>
      <c r="E106" t="s">
        <v>22</v>
      </c>
      <c r="F106" t="s">
        <v>32</v>
      </c>
      <c r="G106" t="s">
        <v>84</v>
      </c>
      <c r="K106">
        <f t="shared" ref="K106:K116" si="106">K105-B106</f>
        <v>6267.44</v>
      </c>
      <c r="L106">
        <v>2226.5700000000002</v>
      </c>
      <c r="M106">
        <v>53</v>
      </c>
      <c r="N106" s="31">
        <f t="shared" ref="N106:N107" si="107">SUM(K106:M106)</f>
        <v>8547.01</v>
      </c>
      <c r="O106" s="31">
        <f t="shared" ref="O106:O107" si="108">N106-4000</f>
        <v>4547.01</v>
      </c>
      <c r="P106" s="25">
        <f>O106-Ahorros!$E$4</f>
        <v>-952.98999999999978</v>
      </c>
    </row>
    <row r="107" spans="1:16" x14ac:dyDescent="0.25">
      <c r="A107" s="1">
        <v>43583</v>
      </c>
      <c r="B107">
        <v>34</v>
      </c>
      <c r="C107" t="s">
        <v>181</v>
      </c>
      <c r="D107" t="s">
        <v>82</v>
      </c>
      <c r="E107" t="s">
        <v>22</v>
      </c>
      <c r="F107" t="s">
        <v>32</v>
      </c>
      <c r="G107" t="s">
        <v>84</v>
      </c>
      <c r="K107">
        <f t="shared" si="106"/>
        <v>6233.44</v>
      </c>
      <c r="L107">
        <v>2226.5700000000002</v>
      </c>
      <c r="M107">
        <v>53</v>
      </c>
      <c r="N107">
        <f t="shared" si="107"/>
        <v>8513.01</v>
      </c>
      <c r="O107">
        <f t="shared" si="108"/>
        <v>4513.01</v>
      </c>
      <c r="P107" s="25">
        <f>O107-Ahorros!$E$4</f>
        <v>-986.98999999999978</v>
      </c>
    </row>
    <row r="108" spans="1:16" x14ac:dyDescent="0.25">
      <c r="A108" s="1">
        <v>43583</v>
      </c>
      <c r="B108">
        <v>11.5</v>
      </c>
      <c r="C108" t="s">
        <v>125</v>
      </c>
      <c r="D108" t="s">
        <v>69</v>
      </c>
      <c r="E108" t="s">
        <v>22</v>
      </c>
      <c r="F108" t="s">
        <v>32</v>
      </c>
      <c r="G108" t="s">
        <v>84</v>
      </c>
      <c r="K108">
        <f t="shared" si="106"/>
        <v>6221.94</v>
      </c>
      <c r="L108">
        <v>2226.5700000000002</v>
      </c>
      <c r="M108">
        <v>53</v>
      </c>
      <c r="N108" s="31">
        <f t="shared" ref="N108:N116" si="109">SUM(K108:M108)</f>
        <v>8501.51</v>
      </c>
      <c r="O108" s="31">
        <f t="shared" ref="O108:O116" si="110">N108-4000</f>
        <v>4501.51</v>
      </c>
      <c r="P108" s="25">
        <f>O108-Ahorros!$E$4</f>
        <v>-998.48999999999978</v>
      </c>
    </row>
    <row r="109" spans="1:16" x14ac:dyDescent="0.25">
      <c r="A109" s="1">
        <v>43583</v>
      </c>
      <c r="B109">
        <v>13.5</v>
      </c>
      <c r="C109" t="s">
        <v>182</v>
      </c>
      <c r="D109" t="s">
        <v>82</v>
      </c>
      <c r="E109" t="s">
        <v>22</v>
      </c>
      <c r="F109" t="s">
        <v>32</v>
      </c>
      <c r="G109" t="s">
        <v>84</v>
      </c>
      <c r="K109">
        <f t="shared" si="106"/>
        <v>6208.44</v>
      </c>
      <c r="L109">
        <v>2226.5700000000002</v>
      </c>
      <c r="M109">
        <v>53</v>
      </c>
      <c r="N109">
        <f t="shared" si="109"/>
        <v>8488.01</v>
      </c>
      <c r="O109">
        <f t="shared" si="110"/>
        <v>4488.01</v>
      </c>
      <c r="P109" s="25">
        <f>O109-Ahorros!$E$4</f>
        <v>-1011.9899999999998</v>
      </c>
    </row>
    <row r="110" spans="1:16" x14ac:dyDescent="0.25">
      <c r="A110" s="1">
        <v>43583</v>
      </c>
      <c r="B110">
        <v>25.5</v>
      </c>
      <c r="C110" t="s">
        <v>152</v>
      </c>
      <c r="D110" t="s">
        <v>82</v>
      </c>
      <c r="E110" t="s">
        <v>22</v>
      </c>
      <c r="F110" t="s">
        <v>32</v>
      </c>
      <c r="G110" t="s">
        <v>84</v>
      </c>
      <c r="K110">
        <f t="shared" si="106"/>
        <v>6182.94</v>
      </c>
      <c r="L110">
        <v>2226.5700000000002</v>
      </c>
      <c r="M110">
        <v>53</v>
      </c>
      <c r="N110">
        <f t="shared" si="109"/>
        <v>8462.51</v>
      </c>
      <c r="O110">
        <f t="shared" si="110"/>
        <v>4462.51</v>
      </c>
      <c r="P110" s="25">
        <f>O110-Ahorros!$E$4</f>
        <v>-1037.4899999999998</v>
      </c>
    </row>
    <row r="111" spans="1:16" x14ac:dyDescent="0.25">
      <c r="A111" s="1">
        <v>43583</v>
      </c>
      <c r="B111">
        <v>21.5</v>
      </c>
      <c r="C111" t="s">
        <v>183</v>
      </c>
      <c r="D111" t="s">
        <v>82</v>
      </c>
      <c r="E111" t="s">
        <v>22</v>
      </c>
      <c r="F111" t="s">
        <v>32</v>
      </c>
      <c r="G111" t="s">
        <v>84</v>
      </c>
      <c r="K111">
        <f t="shared" si="106"/>
        <v>6161.44</v>
      </c>
      <c r="L111">
        <v>2226.5700000000002</v>
      </c>
      <c r="M111">
        <v>53</v>
      </c>
      <c r="N111">
        <f t="shared" si="109"/>
        <v>8441.01</v>
      </c>
      <c r="O111">
        <f t="shared" si="110"/>
        <v>4441.01</v>
      </c>
      <c r="P111" s="25">
        <f>O111-Ahorros!$E$4</f>
        <v>-1058.9899999999998</v>
      </c>
    </row>
    <row r="112" spans="1:16" x14ac:dyDescent="0.25">
      <c r="A112" s="1">
        <v>43583</v>
      </c>
      <c r="B112">
        <v>14.95</v>
      </c>
      <c r="C112" t="s">
        <v>184</v>
      </c>
      <c r="D112" t="s">
        <v>82</v>
      </c>
      <c r="E112" t="s">
        <v>22</v>
      </c>
      <c r="F112" t="s">
        <v>32</v>
      </c>
      <c r="G112" t="s">
        <v>84</v>
      </c>
      <c r="K112">
        <f t="shared" si="106"/>
        <v>6146.49</v>
      </c>
      <c r="L112">
        <v>2226.5700000000002</v>
      </c>
      <c r="M112">
        <v>53</v>
      </c>
      <c r="N112">
        <f t="shared" si="109"/>
        <v>8426.06</v>
      </c>
      <c r="O112">
        <f t="shared" si="110"/>
        <v>4426.0599999999995</v>
      </c>
      <c r="P112" s="25">
        <f>O112-Ahorros!$E$4</f>
        <v>-1073.9400000000005</v>
      </c>
    </row>
    <row r="113" spans="1:20" x14ac:dyDescent="0.25">
      <c r="A113" s="1">
        <v>43583</v>
      </c>
      <c r="B113">
        <v>53.16</v>
      </c>
      <c r="C113" t="s">
        <v>185</v>
      </c>
      <c r="D113" t="s">
        <v>82</v>
      </c>
      <c r="E113" t="s">
        <v>22</v>
      </c>
      <c r="F113" t="s">
        <v>32</v>
      </c>
      <c r="G113" t="s">
        <v>84</v>
      </c>
      <c r="K113">
        <f t="shared" si="106"/>
        <v>6093.33</v>
      </c>
      <c r="L113">
        <v>2226.5700000000002</v>
      </c>
      <c r="M113">
        <v>53</v>
      </c>
      <c r="N113">
        <f t="shared" si="109"/>
        <v>8372.9</v>
      </c>
      <c r="O113">
        <f t="shared" si="110"/>
        <v>4372.8999999999996</v>
      </c>
      <c r="P113" s="25">
        <f>O113-Ahorros!$E$4</f>
        <v>-1127.1000000000004</v>
      </c>
    </row>
    <row r="114" spans="1:20" x14ac:dyDescent="0.25">
      <c r="A114" s="1">
        <v>43583</v>
      </c>
      <c r="B114">
        <v>37.25</v>
      </c>
      <c r="C114" t="s">
        <v>87</v>
      </c>
      <c r="D114" t="s">
        <v>82</v>
      </c>
      <c r="E114" t="s">
        <v>22</v>
      </c>
      <c r="F114" t="s">
        <v>32</v>
      </c>
      <c r="G114" t="s">
        <v>84</v>
      </c>
      <c r="K114">
        <f t="shared" si="106"/>
        <v>6056.08</v>
      </c>
      <c r="L114">
        <v>2226.5700000000002</v>
      </c>
      <c r="M114">
        <v>53</v>
      </c>
      <c r="N114">
        <f t="shared" si="109"/>
        <v>8335.65</v>
      </c>
      <c r="O114">
        <f t="shared" si="110"/>
        <v>4335.6499999999996</v>
      </c>
      <c r="P114" s="25">
        <f>O114-Ahorros!$E$4</f>
        <v>-1164.3500000000004</v>
      </c>
    </row>
    <row r="115" spans="1:20" x14ac:dyDescent="0.25">
      <c r="A115" s="1">
        <v>43583</v>
      </c>
      <c r="B115">
        <v>12</v>
      </c>
      <c r="C115" t="s">
        <v>186</v>
      </c>
      <c r="D115" t="s">
        <v>82</v>
      </c>
      <c r="E115" t="s">
        <v>22</v>
      </c>
      <c r="F115" t="s">
        <v>32</v>
      </c>
      <c r="G115" t="s">
        <v>84</v>
      </c>
      <c r="K115">
        <f t="shared" si="106"/>
        <v>6044.08</v>
      </c>
      <c r="L115">
        <v>2226.5700000000002</v>
      </c>
      <c r="M115">
        <v>53</v>
      </c>
      <c r="N115">
        <f t="shared" si="109"/>
        <v>8323.65</v>
      </c>
      <c r="O115">
        <f t="shared" si="110"/>
        <v>4323.6499999999996</v>
      </c>
      <c r="P115" s="25">
        <f>O115-Ahorros!$E$4</f>
        <v>-1176.3500000000004</v>
      </c>
    </row>
    <row r="116" spans="1:20" x14ac:dyDescent="0.25">
      <c r="A116" s="1">
        <v>43583</v>
      </c>
      <c r="B116">
        <v>23.5</v>
      </c>
      <c r="C116" t="s">
        <v>187</v>
      </c>
      <c r="D116" t="s">
        <v>82</v>
      </c>
      <c r="E116" t="s">
        <v>22</v>
      </c>
      <c r="F116" t="s">
        <v>32</v>
      </c>
      <c r="G116" t="s">
        <v>84</v>
      </c>
      <c r="K116">
        <f t="shared" si="106"/>
        <v>6020.58</v>
      </c>
      <c r="L116">
        <v>2226.5700000000002</v>
      </c>
      <c r="M116">
        <v>53</v>
      </c>
      <c r="N116">
        <f t="shared" si="109"/>
        <v>8300.15</v>
      </c>
      <c r="O116">
        <f t="shared" si="110"/>
        <v>4300.1499999999996</v>
      </c>
      <c r="P116" s="25">
        <f>O116-Ahorros!$E$4</f>
        <v>-1199.8500000000004</v>
      </c>
    </row>
    <row r="117" spans="1:20" x14ac:dyDescent="0.25">
      <c r="A117" s="1">
        <v>43584</v>
      </c>
      <c r="B117">
        <v>85</v>
      </c>
      <c r="C117" t="s">
        <v>188</v>
      </c>
      <c r="D117" t="s">
        <v>31</v>
      </c>
      <c r="E117" t="s">
        <v>22</v>
      </c>
      <c r="F117" t="s">
        <v>18</v>
      </c>
      <c r="G117" t="s">
        <v>189</v>
      </c>
      <c r="K117">
        <v>6020.58</v>
      </c>
      <c r="L117">
        <f>L116-B117</f>
        <v>2141.5700000000002</v>
      </c>
      <c r="M117">
        <v>53</v>
      </c>
      <c r="N117" s="31">
        <f t="shared" ref="N117" si="111">SUM(K117:M117)</f>
        <v>8215.15</v>
      </c>
      <c r="O117" s="31">
        <f t="shared" ref="O117" si="112">N117-4000</f>
        <v>4215.1499999999996</v>
      </c>
      <c r="P117" s="25">
        <f>O117-Ahorros!$E$4</f>
        <v>-1284.8500000000004</v>
      </c>
    </row>
    <row r="118" spans="1:20" x14ac:dyDescent="0.25">
      <c r="A118" s="1">
        <v>43585</v>
      </c>
      <c r="B118">
        <v>13.5</v>
      </c>
      <c r="C118" t="s">
        <v>125</v>
      </c>
      <c r="D118" t="s">
        <v>69</v>
      </c>
      <c r="E118" t="s">
        <v>22</v>
      </c>
      <c r="F118" t="s">
        <v>32</v>
      </c>
      <c r="G118" t="s">
        <v>163</v>
      </c>
      <c r="K118">
        <f>K117-B118</f>
        <v>6007.08</v>
      </c>
      <c r="L118">
        <v>2141.5700000000002</v>
      </c>
      <c r="M118">
        <v>53</v>
      </c>
      <c r="N118" s="31">
        <f t="shared" ref="N118:N119" si="113">SUM(K118:M118)</f>
        <v>8201.65</v>
      </c>
      <c r="O118" s="31">
        <f t="shared" ref="O118:O119" si="114">N118-4000</f>
        <v>4201.6499999999996</v>
      </c>
      <c r="P118" s="25">
        <f>O118-Ahorros!$E$4</f>
        <v>-1298.3500000000004</v>
      </c>
    </row>
    <row r="119" spans="1:20" x14ac:dyDescent="0.25">
      <c r="A119" s="1">
        <v>43585</v>
      </c>
      <c r="B119">
        <v>17</v>
      </c>
      <c r="C119" t="s">
        <v>190</v>
      </c>
      <c r="D119" t="s">
        <v>69</v>
      </c>
      <c r="E119" t="s">
        <v>22</v>
      </c>
      <c r="F119" t="s">
        <v>32</v>
      </c>
      <c r="G119" t="s">
        <v>191</v>
      </c>
      <c r="K119">
        <f>K118-B119</f>
        <v>5990.08</v>
      </c>
      <c r="L119">
        <v>2141.5700000000002</v>
      </c>
      <c r="M119">
        <v>53</v>
      </c>
      <c r="N119">
        <f t="shared" si="113"/>
        <v>8184.65</v>
      </c>
      <c r="O119">
        <f t="shared" si="114"/>
        <v>4184.6499999999996</v>
      </c>
      <c r="P119" s="25">
        <f>O119-Ahorros!$E$4</f>
        <v>-1315.3500000000004</v>
      </c>
    </row>
    <row r="120" spans="1:20" x14ac:dyDescent="0.25">
      <c r="A120" s="1">
        <v>43585</v>
      </c>
      <c r="B120">
        <v>6640</v>
      </c>
      <c r="C120" t="s">
        <v>193</v>
      </c>
      <c r="D120" t="s">
        <v>16</v>
      </c>
      <c r="E120" t="s">
        <v>17</v>
      </c>
      <c r="F120" t="s">
        <v>18</v>
      </c>
      <c r="G120" t="s">
        <v>19</v>
      </c>
      <c r="K120">
        <v>5990.08</v>
      </c>
      <c r="L120">
        <f>L119+B120</f>
        <v>8781.57</v>
      </c>
      <c r="M120">
        <v>53</v>
      </c>
      <c r="N120" s="31">
        <f t="shared" ref="N120" si="115">SUM(K120:M120)</f>
        <v>14824.65</v>
      </c>
      <c r="O120" s="31">
        <f t="shared" ref="O120" si="116">N120-4000</f>
        <v>10824.65</v>
      </c>
      <c r="P120" s="25">
        <f>O120-Ahorros!$E$4</f>
        <v>5324.65</v>
      </c>
    </row>
    <row r="121" spans="1:20" x14ac:dyDescent="0.25">
      <c r="A121" s="1">
        <v>43585</v>
      </c>
      <c r="B121">
        <v>15</v>
      </c>
      <c r="C121" t="s">
        <v>174</v>
      </c>
      <c r="D121" t="s">
        <v>104</v>
      </c>
      <c r="E121" t="s">
        <v>22</v>
      </c>
      <c r="F121" t="s">
        <v>7</v>
      </c>
      <c r="G121" t="s">
        <v>175</v>
      </c>
      <c r="K121">
        <v>5990.08</v>
      </c>
      <c r="L121">
        <v>8781.57</v>
      </c>
      <c r="M121">
        <f>M120-B121</f>
        <v>38</v>
      </c>
      <c r="N121" s="31">
        <f t="shared" ref="N121:N122" si="117">SUM(K121:M121)</f>
        <v>14809.65</v>
      </c>
      <c r="O121" s="31">
        <f t="shared" ref="O121:O122" si="118">N121-4000</f>
        <v>10809.65</v>
      </c>
      <c r="P121" s="25">
        <f>O121-Ahorros!$E$4</f>
        <v>5309.65</v>
      </c>
    </row>
    <row r="122" spans="1:20" x14ac:dyDescent="0.25">
      <c r="A122" s="1">
        <v>43585</v>
      </c>
      <c r="B122">
        <v>10</v>
      </c>
      <c r="C122" t="s">
        <v>192</v>
      </c>
      <c r="D122" t="s">
        <v>104</v>
      </c>
      <c r="E122" t="s">
        <v>22</v>
      </c>
      <c r="F122" t="s">
        <v>7</v>
      </c>
      <c r="G122" t="s">
        <v>144</v>
      </c>
      <c r="K122">
        <v>5990.08</v>
      </c>
      <c r="L122">
        <v>8781.57</v>
      </c>
      <c r="M122">
        <f>M121-B122</f>
        <v>28</v>
      </c>
      <c r="N122">
        <f t="shared" si="117"/>
        <v>14799.65</v>
      </c>
      <c r="O122">
        <f t="shared" si="118"/>
        <v>10799.65</v>
      </c>
      <c r="P122" s="25">
        <f>O122-Ahorros!$E$4</f>
        <v>5299.65</v>
      </c>
    </row>
    <row r="123" spans="1:20" x14ac:dyDescent="0.25">
      <c r="A123" s="1">
        <v>43586</v>
      </c>
      <c r="B123">
        <v>1900</v>
      </c>
      <c r="C123" t="s">
        <v>119</v>
      </c>
      <c r="D123" t="s">
        <v>78</v>
      </c>
      <c r="E123" t="s">
        <v>22</v>
      </c>
      <c r="F123" t="s">
        <v>18</v>
      </c>
      <c r="G123" t="s">
        <v>73</v>
      </c>
      <c r="K123">
        <v>5990.08</v>
      </c>
      <c r="L123">
        <f>L122-B123</f>
        <v>6881.57</v>
      </c>
      <c r="M123">
        <v>28</v>
      </c>
      <c r="N123" s="31">
        <f t="shared" ref="N123" si="119">SUM(K123:M123)</f>
        <v>12899.65</v>
      </c>
      <c r="O123" s="31">
        <f t="shared" ref="O123" si="120">N123-4000</f>
        <v>8899.65</v>
      </c>
      <c r="P123" s="25">
        <f>O123-Ahorros!$E$4</f>
        <v>3399.6499999999996</v>
      </c>
    </row>
    <row r="124" spans="1:20" x14ac:dyDescent="0.25">
      <c r="A124" s="1">
        <v>43586</v>
      </c>
      <c r="B124">
        <v>5</v>
      </c>
      <c r="C124" t="s">
        <v>177</v>
      </c>
      <c r="D124" t="s">
        <v>43</v>
      </c>
      <c r="E124" t="s">
        <v>22</v>
      </c>
      <c r="F124" t="s">
        <v>7</v>
      </c>
      <c r="G124" t="s">
        <v>44</v>
      </c>
      <c r="K124">
        <v>5990.08</v>
      </c>
      <c r="L124">
        <v>6881.57</v>
      </c>
      <c r="M124">
        <f>M123-B124</f>
        <v>23</v>
      </c>
      <c r="N124" s="31">
        <f t="shared" ref="N124" si="121">SUM(K124:M124)</f>
        <v>12894.65</v>
      </c>
      <c r="O124" s="31">
        <f t="shared" ref="O124" si="122">N124-4000</f>
        <v>8894.65</v>
      </c>
      <c r="P124" s="25">
        <f>O124-Ahorros!$E$4</f>
        <v>3394.6499999999996</v>
      </c>
    </row>
    <row r="125" spans="1:20" x14ac:dyDescent="0.25">
      <c r="A125" s="1">
        <v>43586</v>
      </c>
      <c r="B125">
        <v>97.5</v>
      </c>
      <c r="C125" t="s">
        <v>194</v>
      </c>
      <c r="D125" t="s">
        <v>82</v>
      </c>
      <c r="E125" t="s">
        <v>22</v>
      </c>
      <c r="F125" t="s">
        <v>32</v>
      </c>
      <c r="G125" t="s">
        <v>79</v>
      </c>
      <c r="K125">
        <f>K124-B125</f>
        <v>5892.58</v>
      </c>
      <c r="L125">
        <v>6881.57</v>
      </c>
      <c r="M125">
        <v>23</v>
      </c>
      <c r="N125" s="31">
        <f t="shared" ref="N125" si="123">SUM(K125:M125)</f>
        <v>12797.15</v>
      </c>
      <c r="O125" s="31">
        <f t="shared" ref="O125" si="124">N125-4000</f>
        <v>8797.15</v>
      </c>
      <c r="P125" s="25">
        <f>O125-Ahorros!$E$4</f>
        <v>3297.1499999999996</v>
      </c>
    </row>
    <row r="126" spans="1:20" x14ac:dyDescent="0.25">
      <c r="A126" s="1">
        <v>43586</v>
      </c>
      <c r="B126">
        <v>3000</v>
      </c>
      <c r="C126" t="s">
        <v>20</v>
      </c>
      <c r="D126" t="s">
        <v>21</v>
      </c>
      <c r="E126" t="s">
        <v>22</v>
      </c>
      <c r="F126" t="s">
        <v>18</v>
      </c>
      <c r="G126" t="s">
        <v>23</v>
      </c>
      <c r="K126">
        <v>5892.58</v>
      </c>
      <c r="L126">
        <f>L125-B126</f>
        <v>3881.5699999999997</v>
      </c>
      <c r="M126">
        <v>23</v>
      </c>
      <c r="N126" s="32">
        <f t="shared" ref="N126:N127" si="125">SUM(K126:M126)</f>
        <v>9797.15</v>
      </c>
      <c r="O126" s="32">
        <f t="shared" ref="O126:O127" si="126">N126-4000</f>
        <v>5797.15</v>
      </c>
      <c r="P126" s="25">
        <f>O126-Ahorros!$E$4</f>
        <v>297.14999999999964</v>
      </c>
    </row>
    <row r="127" spans="1:20" x14ac:dyDescent="0.25">
      <c r="A127" s="1">
        <v>43586</v>
      </c>
      <c r="B127">
        <v>13</v>
      </c>
      <c r="C127" t="s">
        <v>125</v>
      </c>
      <c r="D127" t="s">
        <v>69</v>
      </c>
      <c r="E127" t="s">
        <v>22</v>
      </c>
      <c r="F127" t="s">
        <v>18</v>
      </c>
      <c r="G127" t="s">
        <v>163</v>
      </c>
      <c r="K127">
        <v>5892.58</v>
      </c>
      <c r="L127">
        <f>L126-B127</f>
        <v>3868.5699999999997</v>
      </c>
      <c r="M127">
        <v>23</v>
      </c>
      <c r="N127">
        <f t="shared" si="125"/>
        <v>9784.15</v>
      </c>
      <c r="O127">
        <f t="shared" si="126"/>
        <v>5784.15</v>
      </c>
      <c r="P127" s="25">
        <f>O127-Ahorros!$E$4</f>
        <v>284.14999999999964</v>
      </c>
    </row>
    <row r="128" spans="1:20" x14ac:dyDescent="0.25">
      <c r="A128" s="1">
        <v>43586</v>
      </c>
      <c r="B128">
        <v>49</v>
      </c>
      <c r="C128" t="s">
        <v>195</v>
      </c>
      <c r="D128" t="s">
        <v>48</v>
      </c>
      <c r="E128" t="s">
        <v>22</v>
      </c>
      <c r="F128" t="s">
        <v>32</v>
      </c>
      <c r="G128" t="s">
        <v>196</v>
      </c>
      <c r="K128">
        <f>K127-B128</f>
        <v>5843.58</v>
      </c>
      <c r="L128">
        <v>3868.57</v>
      </c>
      <c r="M128">
        <v>23</v>
      </c>
      <c r="N128" s="32">
        <f t="shared" ref="N128" si="127">SUM(K128:M128)</f>
        <v>9735.15</v>
      </c>
      <c r="O128" s="32">
        <f t="shared" ref="O128" si="128">N128-4000</f>
        <v>5735.15</v>
      </c>
      <c r="P128" s="25">
        <f>O128-Ahorros!$E$4</f>
        <v>235.14999999999964</v>
      </c>
      <c r="T128">
        <f>3845.57+27</f>
        <v>3872.57</v>
      </c>
    </row>
    <row r="129" spans="1:16" x14ac:dyDescent="0.25">
      <c r="A129" s="1">
        <v>43587</v>
      </c>
      <c r="B129">
        <v>75</v>
      </c>
      <c r="C129" t="s">
        <v>199</v>
      </c>
      <c r="D129" t="s">
        <v>78</v>
      </c>
      <c r="E129" t="s">
        <v>22</v>
      </c>
      <c r="F129" t="s">
        <v>18</v>
      </c>
      <c r="G129" t="s">
        <v>73</v>
      </c>
      <c r="K129">
        <v>5843.58</v>
      </c>
      <c r="L129">
        <f>L128-B129</f>
        <v>3793.57</v>
      </c>
      <c r="M129">
        <v>23</v>
      </c>
      <c r="N129" s="33">
        <f t="shared" ref="N129" si="129">SUM(K129:M129)</f>
        <v>9660.15</v>
      </c>
      <c r="O129" s="33">
        <f t="shared" ref="O129" si="130">N129-4000</f>
        <v>5660.15</v>
      </c>
      <c r="P129" s="25">
        <f>O129-Ahorros!$E$4</f>
        <v>160.14999999999964</v>
      </c>
    </row>
    <row r="130" spans="1:16" x14ac:dyDescent="0.25">
      <c r="A130" s="1">
        <v>43587</v>
      </c>
      <c r="B130">
        <v>200</v>
      </c>
      <c r="C130" t="s">
        <v>200</v>
      </c>
      <c r="D130" t="s">
        <v>31</v>
      </c>
      <c r="E130" t="s">
        <v>22</v>
      </c>
      <c r="F130" t="s">
        <v>32</v>
      </c>
      <c r="G130" t="s">
        <v>79</v>
      </c>
      <c r="K130">
        <f>K129-B130</f>
        <v>5643.58</v>
      </c>
      <c r="L130">
        <v>3793.57</v>
      </c>
      <c r="M130">
        <v>23</v>
      </c>
      <c r="N130" s="35">
        <f t="shared" ref="N130" si="131">SUM(K130:M130)</f>
        <v>9460.15</v>
      </c>
      <c r="O130" s="35">
        <f t="shared" ref="O130" si="132">N130-4000</f>
        <v>5460.15</v>
      </c>
      <c r="P130" s="25">
        <f>O130-Ahorros!$E$4</f>
        <v>-39.850000000000364</v>
      </c>
    </row>
    <row r="131" spans="1:16" x14ac:dyDescent="0.25">
      <c r="A131" s="1">
        <v>43587</v>
      </c>
      <c r="B131">
        <v>66</v>
      </c>
      <c r="C131" t="s">
        <v>201</v>
      </c>
      <c r="D131" t="s">
        <v>78</v>
      </c>
      <c r="E131" t="s">
        <v>17</v>
      </c>
      <c r="F131" t="s">
        <v>7</v>
      </c>
      <c r="G131" t="s">
        <v>73</v>
      </c>
      <c r="K131">
        <v>5643.58</v>
      </c>
      <c r="L131">
        <v>3793.57</v>
      </c>
      <c r="M131">
        <f>M130+B131</f>
        <v>89</v>
      </c>
      <c r="N131" s="35">
        <f t="shared" ref="N131" si="133">SUM(K131:M131)</f>
        <v>9526.15</v>
      </c>
      <c r="O131" s="35">
        <f t="shared" ref="O131" si="134">N131-4000</f>
        <v>5526.15</v>
      </c>
      <c r="P131" s="25">
        <f>O131-Ahorros!$E$4</f>
        <v>26.149999999999636</v>
      </c>
    </row>
    <row r="132" spans="1:16" x14ac:dyDescent="0.25">
      <c r="A132" s="1">
        <v>43587</v>
      </c>
      <c r="B132">
        <v>53</v>
      </c>
      <c r="C132" t="s">
        <v>201</v>
      </c>
      <c r="D132" t="s">
        <v>78</v>
      </c>
      <c r="E132" t="s">
        <v>17</v>
      </c>
      <c r="F132" t="s">
        <v>18</v>
      </c>
      <c r="G132" t="s">
        <v>73</v>
      </c>
      <c r="K132">
        <v>5643.58</v>
      </c>
      <c r="L132">
        <f>L131+B132</f>
        <v>3846.57</v>
      </c>
      <c r="M132">
        <v>89</v>
      </c>
      <c r="N132" s="35">
        <f t="shared" ref="N132" si="135">SUM(K132:M132)</f>
        <v>9579.15</v>
      </c>
      <c r="O132" s="35">
        <f t="shared" ref="O132" si="136">N132-4000</f>
        <v>5579.15</v>
      </c>
      <c r="P132" s="25">
        <f>O132-Ahorros!$E$4</f>
        <v>79.149999999999636</v>
      </c>
    </row>
    <row r="133" spans="1:16" x14ac:dyDescent="0.25">
      <c r="A133" s="1">
        <v>43588</v>
      </c>
      <c r="B133">
        <v>20</v>
      </c>
      <c r="C133" t="s">
        <v>202</v>
      </c>
      <c r="D133" t="s">
        <v>31</v>
      </c>
      <c r="E133" t="s">
        <v>22</v>
      </c>
      <c r="F133" t="s">
        <v>7</v>
      </c>
      <c r="G133" t="s">
        <v>203</v>
      </c>
      <c r="K133">
        <v>5643.58</v>
      </c>
      <c r="L133">
        <v>3846.57</v>
      </c>
      <c r="M133">
        <f>M132-B133</f>
        <v>69</v>
      </c>
      <c r="N133" s="36">
        <f t="shared" ref="N133:N134" si="137">SUM(K133:M133)</f>
        <v>9559.15</v>
      </c>
      <c r="O133" s="36">
        <f t="shared" ref="O133:O134" si="138">N133-4000</f>
        <v>5559.15</v>
      </c>
      <c r="P133" s="25">
        <f>O133-Ahorros!$E$4</f>
        <v>59.149999999999636</v>
      </c>
    </row>
    <row r="134" spans="1:16" x14ac:dyDescent="0.25">
      <c r="A134" s="1">
        <v>43589</v>
      </c>
      <c r="B134">
        <v>10</v>
      </c>
      <c r="C134" t="s">
        <v>177</v>
      </c>
      <c r="D134" t="s">
        <v>43</v>
      </c>
      <c r="E134" t="s">
        <v>22</v>
      </c>
      <c r="F134" t="s">
        <v>7</v>
      </c>
      <c r="G134" t="s">
        <v>44</v>
      </c>
      <c r="K134">
        <v>5643.58</v>
      </c>
      <c r="L134">
        <v>3846.57</v>
      </c>
      <c r="M134">
        <f>M133-B134</f>
        <v>59</v>
      </c>
      <c r="N134">
        <f t="shared" si="137"/>
        <v>9549.15</v>
      </c>
      <c r="O134">
        <f t="shared" si="138"/>
        <v>5549.15</v>
      </c>
      <c r="P134" s="25">
        <f>O134-Ahorros!$E$4</f>
        <v>49.149999999999636</v>
      </c>
    </row>
    <row r="135" spans="1:16" x14ac:dyDescent="0.25">
      <c r="A135" s="1">
        <v>43589</v>
      </c>
      <c r="B135">
        <v>19.55</v>
      </c>
      <c r="C135" t="s">
        <v>204</v>
      </c>
      <c r="D135" t="s">
        <v>82</v>
      </c>
      <c r="E135" t="s">
        <v>22</v>
      </c>
      <c r="F135" t="s">
        <v>18</v>
      </c>
      <c r="G135" t="s">
        <v>84</v>
      </c>
      <c r="K135">
        <f>5643.58</f>
        <v>5643.58</v>
      </c>
      <c r="L135">
        <f t="shared" ref="L135:L147" si="139">L134-B135</f>
        <v>3827.02</v>
      </c>
      <c r="M135">
        <v>59</v>
      </c>
      <c r="N135" s="39">
        <f t="shared" ref="N135" si="140">SUM(K135:M135)</f>
        <v>9529.6</v>
      </c>
      <c r="O135" s="39">
        <f t="shared" ref="O135" si="141">N135-4000</f>
        <v>5529.6</v>
      </c>
      <c r="P135" s="25">
        <f>O135-Ahorros!$E$4</f>
        <v>29.600000000000364</v>
      </c>
    </row>
    <row r="136" spans="1:16" x14ac:dyDescent="0.25">
      <c r="A136" s="1">
        <v>43589</v>
      </c>
      <c r="B136">
        <v>25</v>
      </c>
      <c r="C136" t="s">
        <v>205</v>
      </c>
      <c r="D136" t="s">
        <v>69</v>
      </c>
      <c r="E136" t="s">
        <v>22</v>
      </c>
      <c r="F136" t="s">
        <v>18</v>
      </c>
      <c r="G136" t="s">
        <v>84</v>
      </c>
      <c r="K136">
        <v>5643.58</v>
      </c>
      <c r="L136">
        <f t="shared" si="139"/>
        <v>3802.02</v>
      </c>
      <c r="M136">
        <v>59</v>
      </c>
      <c r="N136" s="39">
        <f t="shared" ref="N136:N147" si="142">SUM(K136:M136)</f>
        <v>9504.6</v>
      </c>
      <c r="O136" s="39">
        <f t="shared" ref="O136:O147" si="143">N136-4000</f>
        <v>5504.6</v>
      </c>
      <c r="P136" s="25">
        <f>O136-Ahorros!$E$4</f>
        <v>4.6000000000003638</v>
      </c>
    </row>
    <row r="137" spans="1:16" x14ac:dyDescent="0.25">
      <c r="A137" s="1">
        <v>43589</v>
      </c>
      <c r="B137">
        <v>33.54</v>
      </c>
      <c r="C137" t="s">
        <v>206</v>
      </c>
      <c r="D137" t="s">
        <v>82</v>
      </c>
      <c r="E137" t="s">
        <v>22</v>
      </c>
      <c r="F137" t="s">
        <v>18</v>
      </c>
      <c r="G137" t="s">
        <v>84</v>
      </c>
      <c r="K137">
        <v>5643.58</v>
      </c>
      <c r="L137">
        <f t="shared" si="139"/>
        <v>3768.48</v>
      </c>
      <c r="M137">
        <v>59</v>
      </c>
      <c r="N137">
        <f t="shared" si="142"/>
        <v>9471.06</v>
      </c>
      <c r="O137">
        <f t="shared" si="143"/>
        <v>5471.0599999999995</v>
      </c>
      <c r="P137" s="25">
        <f>O137-Ahorros!$E$4</f>
        <v>-28.940000000000509</v>
      </c>
    </row>
    <row r="138" spans="1:16" x14ac:dyDescent="0.25">
      <c r="A138" s="1">
        <v>43589</v>
      </c>
      <c r="B138">
        <v>25</v>
      </c>
      <c r="C138" t="s">
        <v>207</v>
      </c>
      <c r="D138" t="s">
        <v>69</v>
      </c>
      <c r="E138" t="s">
        <v>22</v>
      </c>
      <c r="F138" t="s">
        <v>18</v>
      </c>
      <c r="G138" t="s">
        <v>84</v>
      </c>
      <c r="K138">
        <v>5643.58</v>
      </c>
      <c r="L138">
        <f t="shared" si="139"/>
        <v>3743.48</v>
      </c>
      <c r="M138">
        <v>59</v>
      </c>
      <c r="N138">
        <f t="shared" si="142"/>
        <v>9446.06</v>
      </c>
      <c r="O138">
        <f t="shared" si="143"/>
        <v>5446.0599999999995</v>
      </c>
      <c r="P138" s="25">
        <f>O138-Ahorros!$E$4</f>
        <v>-53.940000000000509</v>
      </c>
    </row>
    <row r="139" spans="1:16" x14ac:dyDescent="0.25">
      <c r="A139" s="1">
        <v>43589</v>
      </c>
      <c r="B139">
        <v>13.9</v>
      </c>
      <c r="C139" t="s">
        <v>147</v>
      </c>
      <c r="D139" t="s">
        <v>82</v>
      </c>
      <c r="E139" t="s">
        <v>22</v>
      </c>
      <c r="F139" t="s">
        <v>18</v>
      </c>
      <c r="G139" t="s">
        <v>84</v>
      </c>
      <c r="K139">
        <v>5643.58</v>
      </c>
      <c r="L139">
        <f t="shared" si="139"/>
        <v>3729.58</v>
      </c>
      <c r="M139">
        <v>59</v>
      </c>
      <c r="N139">
        <f t="shared" si="142"/>
        <v>9432.16</v>
      </c>
      <c r="O139">
        <f t="shared" si="143"/>
        <v>5432.16</v>
      </c>
      <c r="P139" s="25">
        <f>O139-Ahorros!$E$4</f>
        <v>-67.840000000000146</v>
      </c>
    </row>
    <row r="140" spans="1:16" x14ac:dyDescent="0.25">
      <c r="A140" s="1">
        <v>43589</v>
      </c>
      <c r="B140">
        <v>35.33</v>
      </c>
      <c r="C140" t="s">
        <v>208</v>
      </c>
      <c r="D140" t="s">
        <v>82</v>
      </c>
      <c r="E140" t="s">
        <v>22</v>
      </c>
      <c r="F140" t="s">
        <v>18</v>
      </c>
      <c r="G140" t="s">
        <v>84</v>
      </c>
      <c r="K140">
        <v>5643.58</v>
      </c>
      <c r="L140">
        <f t="shared" si="139"/>
        <v>3694.25</v>
      </c>
      <c r="M140">
        <v>59</v>
      </c>
      <c r="N140">
        <f t="shared" si="142"/>
        <v>9396.83</v>
      </c>
      <c r="O140">
        <f t="shared" si="143"/>
        <v>5396.83</v>
      </c>
      <c r="P140" s="25">
        <f>O140-Ahorros!$E$4</f>
        <v>-103.17000000000007</v>
      </c>
    </row>
    <row r="141" spans="1:16" x14ac:dyDescent="0.25">
      <c r="A141" s="1">
        <v>43589</v>
      </c>
      <c r="B141">
        <v>11.5</v>
      </c>
      <c r="C141" t="s">
        <v>125</v>
      </c>
      <c r="D141" t="s">
        <v>69</v>
      </c>
      <c r="E141" t="s">
        <v>22</v>
      </c>
      <c r="F141" t="s">
        <v>18</v>
      </c>
      <c r="G141" t="s">
        <v>84</v>
      </c>
      <c r="K141">
        <v>5643.58</v>
      </c>
      <c r="L141">
        <f t="shared" si="139"/>
        <v>3682.75</v>
      </c>
      <c r="M141">
        <v>59</v>
      </c>
      <c r="N141">
        <f t="shared" si="142"/>
        <v>9385.33</v>
      </c>
      <c r="O141">
        <f t="shared" si="143"/>
        <v>5385.33</v>
      </c>
      <c r="P141" s="25">
        <f>O141-Ahorros!$E$4</f>
        <v>-114.67000000000007</v>
      </c>
    </row>
    <row r="142" spans="1:16" x14ac:dyDescent="0.25">
      <c r="A142" s="1">
        <v>43589</v>
      </c>
      <c r="B142">
        <v>13.5</v>
      </c>
      <c r="C142" t="s">
        <v>209</v>
      </c>
      <c r="D142" t="s">
        <v>82</v>
      </c>
      <c r="E142" t="s">
        <v>22</v>
      </c>
      <c r="F142" t="s">
        <v>18</v>
      </c>
      <c r="G142" t="s">
        <v>84</v>
      </c>
      <c r="K142">
        <v>5643.58</v>
      </c>
      <c r="L142">
        <f t="shared" si="139"/>
        <v>3669.25</v>
      </c>
      <c r="M142">
        <v>59</v>
      </c>
      <c r="N142">
        <f t="shared" si="142"/>
        <v>9371.83</v>
      </c>
      <c r="O142">
        <f t="shared" si="143"/>
        <v>5371.83</v>
      </c>
      <c r="P142" s="25">
        <f>O142-Ahorros!$E$4</f>
        <v>-128.17000000000007</v>
      </c>
    </row>
    <row r="143" spans="1:16" x14ac:dyDescent="0.25">
      <c r="A143" s="1">
        <v>43589</v>
      </c>
      <c r="B143">
        <v>29.5</v>
      </c>
      <c r="C143" t="s">
        <v>210</v>
      </c>
      <c r="D143" t="s">
        <v>82</v>
      </c>
      <c r="E143" t="s">
        <v>22</v>
      </c>
      <c r="F143" t="s">
        <v>18</v>
      </c>
      <c r="G143" t="s">
        <v>84</v>
      </c>
      <c r="K143">
        <v>5643.58</v>
      </c>
      <c r="L143">
        <f t="shared" si="139"/>
        <v>3639.75</v>
      </c>
      <c r="M143">
        <v>59</v>
      </c>
      <c r="N143">
        <f t="shared" si="142"/>
        <v>9342.33</v>
      </c>
      <c r="O143">
        <f t="shared" si="143"/>
        <v>5342.33</v>
      </c>
      <c r="P143" s="25">
        <f>O143-Ahorros!$E$4</f>
        <v>-157.67000000000007</v>
      </c>
    </row>
    <row r="144" spans="1:16" x14ac:dyDescent="0.25">
      <c r="A144" s="1">
        <v>43589</v>
      </c>
      <c r="B144">
        <v>11.05</v>
      </c>
      <c r="C144" t="s">
        <v>211</v>
      </c>
      <c r="D144" t="s">
        <v>82</v>
      </c>
      <c r="E144" t="s">
        <v>22</v>
      </c>
      <c r="F144" t="s">
        <v>18</v>
      </c>
      <c r="G144" t="s">
        <v>84</v>
      </c>
      <c r="K144">
        <v>5643.58</v>
      </c>
      <c r="L144">
        <f t="shared" si="139"/>
        <v>3628.7</v>
      </c>
      <c r="M144">
        <v>59</v>
      </c>
      <c r="N144">
        <f t="shared" si="142"/>
        <v>9331.2799999999988</v>
      </c>
      <c r="O144">
        <f t="shared" si="143"/>
        <v>5331.2799999999988</v>
      </c>
      <c r="P144" s="25">
        <f>O144-Ahorros!$E$4</f>
        <v>-168.72000000000116</v>
      </c>
    </row>
    <row r="145" spans="1:16" x14ac:dyDescent="0.25">
      <c r="A145" s="1">
        <v>43589</v>
      </c>
      <c r="B145">
        <v>21.5</v>
      </c>
      <c r="C145" t="s">
        <v>183</v>
      </c>
      <c r="D145" t="s">
        <v>82</v>
      </c>
      <c r="E145" t="s">
        <v>22</v>
      </c>
      <c r="F145" t="s">
        <v>18</v>
      </c>
      <c r="G145" t="s">
        <v>84</v>
      </c>
      <c r="K145">
        <v>5643.58</v>
      </c>
      <c r="L145">
        <f t="shared" si="139"/>
        <v>3607.2</v>
      </c>
      <c r="M145">
        <v>59</v>
      </c>
      <c r="N145">
        <f t="shared" si="142"/>
        <v>9309.7799999999988</v>
      </c>
      <c r="O145">
        <f t="shared" si="143"/>
        <v>5309.7799999999988</v>
      </c>
      <c r="P145" s="25">
        <f>O145-Ahorros!$E$4</f>
        <v>-190.22000000000116</v>
      </c>
    </row>
    <row r="146" spans="1:16" x14ac:dyDescent="0.25">
      <c r="A146" s="1">
        <v>43589</v>
      </c>
      <c r="B146">
        <v>37.25</v>
      </c>
      <c r="C146" t="s">
        <v>87</v>
      </c>
      <c r="D146" t="s">
        <v>82</v>
      </c>
      <c r="E146" t="s">
        <v>22</v>
      </c>
      <c r="F146" t="s">
        <v>18</v>
      </c>
      <c r="G146" t="s">
        <v>84</v>
      </c>
      <c r="K146">
        <v>5643.58</v>
      </c>
      <c r="L146">
        <f t="shared" si="139"/>
        <v>3569.95</v>
      </c>
      <c r="M146">
        <v>59</v>
      </c>
      <c r="N146">
        <f t="shared" si="142"/>
        <v>9272.5299999999988</v>
      </c>
      <c r="O146">
        <f t="shared" si="143"/>
        <v>5272.5299999999988</v>
      </c>
      <c r="P146" s="25">
        <f>O146-Ahorros!$E$4</f>
        <v>-227.47000000000116</v>
      </c>
    </row>
    <row r="147" spans="1:16" x14ac:dyDescent="0.25">
      <c r="A147" s="1">
        <v>43589</v>
      </c>
      <c r="B147">
        <v>22.83</v>
      </c>
      <c r="C147" t="s">
        <v>212</v>
      </c>
      <c r="D147" t="s">
        <v>82</v>
      </c>
      <c r="E147" t="s">
        <v>22</v>
      </c>
      <c r="F147" t="s">
        <v>18</v>
      </c>
      <c r="G147" t="s">
        <v>84</v>
      </c>
      <c r="K147">
        <v>5643.58</v>
      </c>
      <c r="L147">
        <f t="shared" si="139"/>
        <v>3547.12</v>
      </c>
      <c r="M147">
        <v>59</v>
      </c>
      <c r="N147">
        <f t="shared" si="142"/>
        <v>9249.7000000000007</v>
      </c>
      <c r="O147">
        <f t="shared" si="143"/>
        <v>5249.7000000000007</v>
      </c>
      <c r="P147" s="25">
        <f>O147-Ahorros!$E$4</f>
        <v>-250.29999999999927</v>
      </c>
    </row>
    <row r="148" spans="1:16" x14ac:dyDescent="0.25">
      <c r="A148" s="1">
        <v>43589</v>
      </c>
      <c r="B148">
        <v>6</v>
      </c>
      <c r="C148" t="s">
        <v>128</v>
      </c>
      <c r="D148" t="s">
        <v>128</v>
      </c>
      <c r="E148" t="s">
        <v>22</v>
      </c>
      <c r="F148" t="s">
        <v>7</v>
      </c>
      <c r="G148" t="s">
        <v>84</v>
      </c>
      <c r="K148">
        <v>5643.58</v>
      </c>
      <c r="L148">
        <v>3547.12</v>
      </c>
      <c r="M148">
        <f>M147-B148</f>
        <v>53</v>
      </c>
      <c r="N148" s="39">
        <f t="shared" ref="N148" si="144">SUM(K148:M148)</f>
        <v>9243.7000000000007</v>
      </c>
      <c r="O148" s="39">
        <f t="shared" ref="O148" si="145">N148-4000</f>
        <v>5243.7000000000007</v>
      </c>
      <c r="P148" s="25">
        <f>O148-Ahorros!$E$4</f>
        <v>-256.29999999999927</v>
      </c>
    </row>
    <row r="149" spans="1:16" x14ac:dyDescent="0.25">
      <c r="A149" s="1">
        <v>43590</v>
      </c>
      <c r="B149">
        <v>85</v>
      </c>
      <c r="C149" t="s">
        <v>93</v>
      </c>
      <c r="D149" t="s">
        <v>93</v>
      </c>
      <c r="E149" t="s">
        <v>22</v>
      </c>
      <c r="F149" t="s">
        <v>131</v>
      </c>
      <c r="G149" t="s">
        <v>93</v>
      </c>
      <c r="K149">
        <f t="shared" ref="K149:K154" si="146">K148-B149</f>
        <v>5558.58</v>
      </c>
      <c r="L149">
        <v>3547.12</v>
      </c>
      <c r="M149">
        <v>53</v>
      </c>
      <c r="N149" s="39">
        <f t="shared" ref="N149:N154" si="147">SUM(K149:M149)</f>
        <v>9158.7000000000007</v>
      </c>
      <c r="O149" s="39">
        <f t="shared" ref="O149:O154" si="148">N149-4000</f>
        <v>5158.7000000000007</v>
      </c>
      <c r="P149" s="25">
        <f>O149-Ahorros!$E$4</f>
        <v>-341.29999999999927</v>
      </c>
    </row>
    <row r="150" spans="1:16" x14ac:dyDescent="0.25">
      <c r="A150" s="1">
        <v>43591</v>
      </c>
      <c r="B150">
        <v>350</v>
      </c>
      <c r="C150" t="s">
        <v>213</v>
      </c>
      <c r="D150" t="s">
        <v>214</v>
      </c>
      <c r="E150" t="s">
        <v>22</v>
      </c>
      <c r="F150" t="s">
        <v>32</v>
      </c>
      <c r="G150" t="s">
        <v>215</v>
      </c>
      <c r="K150">
        <f t="shared" si="146"/>
        <v>5208.58</v>
      </c>
      <c r="L150">
        <v>3547.12</v>
      </c>
      <c r="M150">
        <v>53</v>
      </c>
      <c r="N150">
        <f t="shared" si="147"/>
        <v>8808.7000000000007</v>
      </c>
      <c r="O150">
        <f t="shared" si="148"/>
        <v>4808.7000000000007</v>
      </c>
      <c r="P150" s="25">
        <f>O150-Ahorros!$E$4</f>
        <v>-691.29999999999927</v>
      </c>
    </row>
    <row r="151" spans="1:16" x14ac:dyDescent="0.25">
      <c r="A151" s="1">
        <v>43591</v>
      </c>
      <c r="B151">
        <v>80</v>
      </c>
      <c r="C151" t="s">
        <v>216</v>
      </c>
      <c r="D151" t="s">
        <v>217</v>
      </c>
      <c r="E151" t="s">
        <v>22</v>
      </c>
      <c r="F151" t="s">
        <v>32</v>
      </c>
      <c r="G151" t="s">
        <v>218</v>
      </c>
      <c r="K151">
        <f t="shared" si="146"/>
        <v>5128.58</v>
      </c>
      <c r="L151">
        <v>3547.12</v>
      </c>
      <c r="M151">
        <v>53</v>
      </c>
      <c r="N151">
        <f t="shared" si="147"/>
        <v>8728.7000000000007</v>
      </c>
      <c r="O151">
        <f t="shared" si="148"/>
        <v>4728.7000000000007</v>
      </c>
      <c r="P151" s="25">
        <f>O151-Ahorros!$E$4</f>
        <v>-771.29999999999927</v>
      </c>
    </row>
    <row r="152" spans="1:16" x14ac:dyDescent="0.25">
      <c r="A152" s="1">
        <v>43591</v>
      </c>
      <c r="B152">
        <v>17.5</v>
      </c>
      <c r="C152" t="s">
        <v>219</v>
      </c>
      <c r="D152" t="s">
        <v>220</v>
      </c>
      <c r="E152" t="s">
        <v>22</v>
      </c>
      <c r="F152" t="s">
        <v>131</v>
      </c>
      <c r="G152" t="s">
        <v>84</v>
      </c>
      <c r="K152">
        <f t="shared" si="146"/>
        <v>5111.08</v>
      </c>
      <c r="L152">
        <v>3547.12</v>
      </c>
      <c r="M152">
        <v>53</v>
      </c>
      <c r="N152">
        <f t="shared" si="147"/>
        <v>8711.2000000000007</v>
      </c>
      <c r="O152">
        <f t="shared" si="148"/>
        <v>4711.2000000000007</v>
      </c>
      <c r="P152" s="25">
        <f>O152-Ahorros!$E$4</f>
        <v>-788.79999999999927</v>
      </c>
    </row>
    <row r="153" spans="1:16" x14ac:dyDescent="0.25">
      <c r="A153" s="1">
        <v>43591</v>
      </c>
      <c r="B153">
        <v>15.6</v>
      </c>
      <c r="C153" t="s">
        <v>221</v>
      </c>
      <c r="D153" t="s">
        <v>69</v>
      </c>
      <c r="E153" t="s">
        <v>22</v>
      </c>
      <c r="F153" t="s">
        <v>131</v>
      </c>
      <c r="G153" t="s">
        <v>84</v>
      </c>
      <c r="K153">
        <f t="shared" si="146"/>
        <v>5095.4799999999996</v>
      </c>
      <c r="L153">
        <v>3547.12</v>
      </c>
      <c r="M153">
        <v>53</v>
      </c>
      <c r="N153">
        <f t="shared" si="147"/>
        <v>8695.5999999999985</v>
      </c>
      <c r="O153">
        <f t="shared" si="148"/>
        <v>4695.5999999999985</v>
      </c>
      <c r="P153" s="25">
        <f>O153-Ahorros!$E$4</f>
        <v>-804.40000000000146</v>
      </c>
    </row>
    <row r="154" spans="1:16" x14ac:dyDescent="0.25">
      <c r="A154" s="1">
        <v>43591</v>
      </c>
      <c r="B154">
        <v>31.3</v>
      </c>
      <c r="C154" t="s">
        <v>222</v>
      </c>
      <c r="D154" t="s">
        <v>82</v>
      </c>
      <c r="E154" t="s">
        <v>22</v>
      </c>
      <c r="F154" t="s">
        <v>32</v>
      </c>
      <c r="G154" t="s">
        <v>84</v>
      </c>
      <c r="K154">
        <f t="shared" si="146"/>
        <v>5064.1799999999994</v>
      </c>
      <c r="L154">
        <v>3547.12</v>
      </c>
      <c r="M154">
        <v>53</v>
      </c>
      <c r="N154">
        <f t="shared" si="147"/>
        <v>8664.2999999999993</v>
      </c>
      <c r="O154">
        <f t="shared" si="148"/>
        <v>4664.2999999999993</v>
      </c>
      <c r="P154" s="25">
        <f>O154-Ahorros!$E$4</f>
        <v>-835.70000000000073</v>
      </c>
    </row>
    <row r="155" spans="1:16" x14ac:dyDescent="0.25">
      <c r="A155" s="1">
        <v>43592</v>
      </c>
      <c r="B155">
        <v>9</v>
      </c>
      <c r="C155" t="s">
        <v>223</v>
      </c>
      <c r="D155" t="s">
        <v>82</v>
      </c>
      <c r="E155" t="s">
        <v>22</v>
      </c>
      <c r="F155" t="s">
        <v>18</v>
      </c>
      <c r="G155" t="s">
        <v>81</v>
      </c>
      <c r="K155">
        <v>5064.18</v>
      </c>
      <c r="L155">
        <f>L154-B155</f>
        <v>3538.12</v>
      </c>
      <c r="M155">
        <v>53</v>
      </c>
      <c r="N155" s="40">
        <f t="shared" ref="N155:N156" si="149">SUM(K155:M155)</f>
        <v>8655.2999999999993</v>
      </c>
      <c r="O155" s="40">
        <f t="shared" ref="O155:O156" si="150">N155-4000</f>
        <v>4655.2999999999993</v>
      </c>
      <c r="P155" s="25">
        <f>O155-Ahorros!$E$4</f>
        <v>-844.70000000000073</v>
      </c>
    </row>
    <row r="156" spans="1:16" x14ac:dyDescent="0.25">
      <c r="A156" s="1">
        <v>43592</v>
      </c>
      <c r="B156">
        <v>79</v>
      </c>
      <c r="C156" t="s">
        <v>216</v>
      </c>
      <c r="D156" t="s">
        <v>217</v>
      </c>
      <c r="E156" t="s">
        <v>22</v>
      </c>
      <c r="F156" t="s">
        <v>18</v>
      </c>
      <c r="G156" t="s">
        <v>218</v>
      </c>
      <c r="K156">
        <v>5064.18</v>
      </c>
      <c r="L156">
        <f>L155-B156</f>
        <v>3459.12</v>
      </c>
      <c r="M156">
        <v>53</v>
      </c>
      <c r="N156">
        <f t="shared" si="149"/>
        <v>8576.2999999999993</v>
      </c>
      <c r="O156">
        <f t="shared" si="150"/>
        <v>4576.2999999999993</v>
      </c>
      <c r="P156" s="25">
        <f>O156-Ahorros!$E$4</f>
        <v>-923.70000000000073</v>
      </c>
    </row>
    <row r="157" spans="1:16" x14ac:dyDescent="0.25">
      <c r="A157" s="1">
        <v>43593</v>
      </c>
      <c r="B157">
        <v>38</v>
      </c>
      <c r="C157" t="s">
        <v>99</v>
      </c>
      <c r="D157" t="s">
        <v>82</v>
      </c>
      <c r="E157" t="s">
        <v>22</v>
      </c>
      <c r="F157" t="s">
        <v>7</v>
      </c>
      <c r="G157" t="s">
        <v>81</v>
      </c>
      <c r="K157">
        <v>5064.18</v>
      </c>
      <c r="L157">
        <v>3459.12</v>
      </c>
      <c r="M157">
        <f>M156-B157</f>
        <v>15</v>
      </c>
      <c r="N157" s="41">
        <f t="shared" ref="N157" si="151">SUM(K157:M157)</f>
        <v>8538.2999999999993</v>
      </c>
      <c r="O157" s="41">
        <f t="shared" ref="O157" si="152">N157-4000</f>
        <v>4538.2999999999993</v>
      </c>
      <c r="P157" s="25">
        <f>O157-Ahorros!$E$4</f>
        <v>-961.70000000000073</v>
      </c>
    </row>
    <row r="158" spans="1:16" x14ac:dyDescent="0.25">
      <c r="A158" s="1">
        <v>43594</v>
      </c>
      <c r="B158">
        <v>20</v>
      </c>
      <c r="C158" t="s">
        <v>224</v>
      </c>
      <c r="D158" t="s">
        <v>69</v>
      </c>
      <c r="E158" t="s">
        <v>22</v>
      </c>
      <c r="F158" t="s">
        <v>18</v>
      </c>
      <c r="G158" t="s">
        <v>81</v>
      </c>
      <c r="K158">
        <v>5064.18</v>
      </c>
      <c r="L158">
        <f>L157-B158</f>
        <v>3439.12</v>
      </c>
      <c r="M158">
        <v>15</v>
      </c>
      <c r="N158" s="42">
        <f t="shared" ref="N158" si="153">SUM(K158:M158)</f>
        <v>8518.2999999999993</v>
      </c>
      <c r="O158" s="42">
        <f t="shared" ref="O158" si="154">N158-4000</f>
        <v>4518.2999999999993</v>
      </c>
      <c r="P158" s="25">
        <f>O158-Ahorros!$E$4</f>
        <v>-981.70000000000073</v>
      </c>
    </row>
    <row r="159" spans="1:16" x14ac:dyDescent="0.25">
      <c r="A159" s="1">
        <v>43594</v>
      </c>
      <c r="B159">
        <v>10</v>
      </c>
      <c r="C159" t="s">
        <v>177</v>
      </c>
      <c r="D159" t="s">
        <v>43</v>
      </c>
      <c r="E159" t="s">
        <v>22</v>
      </c>
      <c r="F159" t="s">
        <v>7</v>
      </c>
      <c r="G159" t="s">
        <v>44</v>
      </c>
      <c r="K159">
        <v>5064.18</v>
      </c>
      <c r="L159">
        <v>3439.12</v>
      </c>
      <c r="M159">
        <f>M158-B159</f>
        <v>5</v>
      </c>
      <c r="N159" s="42">
        <f t="shared" ref="N159" si="155">SUM(K159:M159)</f>
        <v>8508.2999999999993</v>
      </c>
      <c r="O159" s="42">
        <f t="shared" ref="O159" si="156">N159-4000</f>
        <v>4508.2999999999993</v>
      </c>
      <c r="P159" s="25">
        <f>O159-Ahorros!$E$4</f>
        <v>-991.70000000000073</v>
      </c>
    </row>
    <row r="160" spans="1:16" x14ac:dyDescent="0.25">
      <c r="A160" s="1">
        <v>43595</v>
      </c>
      <c r="B160">
        <v>18.899999999999999</v>
      </c>
      <c r="C160" t="s">
        <v>225</v>
      </c>
      <c r="D160" t="s">
        <v>31</v>
      </c>
      <c r="E160" t="s">
        <v>22</v>
      </c>
      <c r="F160" t="s">
        <v>18</v>
      </c>
      <c r="G160" t="s">
        <v>81</v>
      </c>
      <c r="K160">
        <v>5064.18</v>
      </c>
      <c r="L160">
        <f>L159-B160</f>
        <v>3420.22</v>
      </c>
      <c r="M160">
        <v>5</v>
      </c>
      <c r="N160" s="43">
        <f t="shared" ref="N160:N161" si="157">SUM(K160:M160)</f>
        <v>8489.4</v>
      </c>
      <c r="O160" s="43">
        <f t="shared" ref="O160:O161" si="158">N160-4000</f>
        <v>4489.3999999999996</v>
      </c>
      <c r="P160" s="25">
        <f>O160-Ahorros!$E$4</f>
        <v>-1010.6000000000004</v>
      </c>
    </row>
    <row r="161" spans="1:16" x14ac:dyDescent="0.25">
      <c r="A161" s="1">
        <v>43595</v>
      </c>
      <c r="B161">
        <v>223.96</v>
      </c>
      <c r="C161" t="s">
        <v>72</v>
      </c>
      <c r="D161" t="s">
        <v>72</v>
      </c>
      <c r="E161" t="s">
        <v>22</v>
      </c>
      <c r="F161" t="s">
        <v>18</v>
      </c>
      <c r="G161" t="s">
        <v>145</v>
      </c>
      <c r="K161">
        <v>5064.18</v>
      </c>
      <c r="L161">
        <f>L160-B161</f>
        <v>3196.2599999999998</v>
      </c>
      <c r="M161">
        <v>5</v>
      </c>
      <c r="N161">
        <f t="shared" si="157"/>
        <v>8265.44</v>
      </c>
      <c r="O161">
        <f t="shared" si="158"/>
        <v>4265.4400000000005</v>
      </c>
      <c r="P161" s="25">
        <f>O161-Ahorros!$E$4</f>
        <v>-1234.5599999999995</v>
      </c>
    </row>
    <row r="162" spans="1:16" x14ac:dyDescent="0.25">
      <c r="A162" s="1">
        <v>43596</v>
      </c>
      <c r="B162">
        <v>32.5</v>
      </c>
      <c r="C162" t="s">
        <v>226</v>
      </c>
      <c r="D162" t="s">
        <v>69</v>
      </c>
      <c r="E162" t="s">
        <v>22</v>
      </c>
      <c r="F162" t="s">
        <v>32</v>
      </c>
      <c r="G162" t="s">
        <v>163</v>
      </c>
      <c r="K162">
        <f>K161-B162</f>
        <v>5031.68</v>
      </c>
      <c r="L162">
        <v>3196.26</v>
      </c>
      <c r="M162">
        <v>5</v>
      </c>
      <c r="N162" s="43">
        <f t="shared" ref="N162:N164" si="159">SUM(K162:M162)</f>
        <v>8232.94</v>
      </c>
      <c r="O162" s="43">
        <f t="shared" ref="O162:O164" si="160">N162-4000</f>
        <v>4232.9400000000005</v>
      </c>
      <c r="P162" s="25">
        <f>O162-Ahorros!$E$4</f>
        <v>-1267.0599999999995</v>
      </c>
    </row>
    <row r="163" spans="1:16" x14ac:dyDescent="0.25">
      <c r="A163" s="1">
        <v>43596</v>
      </c>
      <c r="B163">
        <v>26.5</v>
      </c>
      <c r="C163" t="s">
        <v>227</v>
      </c>
      <c r="D163" t="s">
        <v>69</v>
      </c>
      <c r="E163" t="s">
        <v>22</v>
      </c>
      <c r="F163" t="s">
        <v>32</v>
      </c>
      <c r="G163" t="s">
        <v>113</v>
      </c>
      <c r="K163">
        <f>K162-B163</f>
        <v>5005.18</v>
      </c>
      <c r="L163">
        <v>3196.26</v>
      </c>
      <c r="M163">
        <v>5</v>
      </c>
      <c r="N163">
        <f t="shared" si="159"/>
        <v>8206.44</v>
      </c>
      <c r="O163">
        <f t="shared" si="160"/>
        <v>4206.4400000000005</v>
      </c>
      <c r="P163" s="25">
        <f>O163-Ahorros!$E$4</f>
        <v>-1293.5599999999995</v>
      </c>
    </row>
    <row r="164" spans="1:16" x14ac:dyDescent="0.25">
      <c r="A164" s="1">
        <v>43596</v>
      </c>
      <c r="B164">
        <v>149</v>
      </c>
      <c r="C164" t="s">
        <v>228</v>
      </c>
      <c r="D164" t="s">
        <v>229</v>
      </c>
      <c r="E164" t="s">
        <v>22</v>
      </c>
      <c r="F164" t="s">
        <v>32</v>
      </c>
      <c r="G164" t="s">
        <v>230</v>
      </c>
      <c r="K164">
        <f>K163-B164</f>
        <v>4856.18</v>
      </c>
      <c r="L164">
        <v>3196.26</v>
      </c>
      <c r="M164">
        <v>5</v>
      </c>
      <c r="N164">
        <f t="shared" si="159"/>
        <v>8057.4400000000005</v>
      </c>
      <c r="O164">
        <f t="shared" si="160"/>
        <v>4057.4400000000005</v>
      </c>
      <c r="P164" s="25">
        <f>O164-Ahorros!$E$4</f>
        <v>-1442.5599999999995</v>
      </c>
    </row>
    <row r="165" spans="1:16" x14ac:dyDescent="0.25">
      <c r="A165" s="1">
        <v>43598</v>
      </c>
      <c r="B165">
        <v>25.9</v>
      </c>
      <c r="C165" t="s">
        <v>225</v>
      </c>
      <c r="D165" t="s">
        <v>31</v>
      </c>
      <c r="E165" t="s">
        <v>22</v>
      </c>
      <c r="F165" t="s">
        <v>18</v>
      </c>
      <c r="G165" t="s">
        <v>81</v>
      </c>
      <c r="K165">
        <v>4856.18</v>
      </c>
      <c r="L165">
        <f t="shared" ref="L165:L172" si="161">L164-B165</f>
        <v>3170.36</v>
      </c>
      <c r="M165">
        <v>5</v>
      </c>
      <c r="N165" s="43">
        <f t="shared" ref="N165:N183" si="162">SUM(K165:M165)</f>
        <v>8031.5400000000009</v>
      </c>
      <c r="O165" s="43">
        <f t="shared" ref="O165:O183" si="163">N165-4000</f>
        <v>4031.5400000000009</v>
      </c>
      <c r="P165" s="25">
        <f>O165-Ahorros!$E$4</f>
        <v>-1468.4599999999991</v>
      </c>
    </row>
    <row r="166" spans="1:16" x14ac:dyDescent="0.25">
      <c r="A166" s="1">
        <v>43598</v>
      </c>
      <c r="B166">
        <v>12.5</v>
      </c>
      <c r="C166" t="s">
        <v>231</v>
      </c>
      <c r="D166" t="s">
        <v>82</v>
      </c>
      <c r="E166" t="s">
        <v>22</v>
      </c>
      <c r="F166" t="s">
        <v>18</v>
      </c>
      <c r="G166" t="s">
        <v>84</v>
      </c>
      <c r="K166">
        <v>4856.18</v>
      </c>
      <c r="L166">
        <f t="shared" si="161"/>
        <v>3157.86</v>
      </c>
      <c r="M166">
        <v>5</v>
      </c>
      <c r="N166">
        <f t="shared" si="162"/>
        <v>8019.0400000000009</v>
      </c>
      <c r="O166">
        <f t="shared" si="163"/>
        <v>4019.0400000000009</v>
      </c>
      <c r="P166" s="25">
        <f>O166-Ahorros!$E$4</f>
        <v>-1480.9599999999991</v>
      </c>
    </row>
    <row r="167" spans="1:16" x14ac:dyDescent="0.25">
      <c r="A167" s="1">
        <v>43598</v>
      </c>
      <c r="B167">
        <v>22.76</v>
      </c>
      <c r="C167" t="s">
        <v>208</v>
      </c>
      <c r="D167" t="s">
        <v>82</v>
      </c>
      <c r="E167" t="s">
        <v>22</v>
      </c>
      <c r="F167" t="s">
        <v>18</v>
      </c>
      <c r="G167" t="s">
        <v>84</v>
      </c>
      <c r="K167">
        <v>4856.18</v>
      </c>
      <c r="L167" s="43">
        <f t="shared" si="161"/>
        <v>3135.1</v>
      </c>
      <c r="M167">
        <v>5</v>
      </c>
      <c r="N167">
        <f t="shared" si="162"/>
        <v>7996.2800000000007</v>
      </c>
      <c r="O167">
        <f t="shared" si="163"/>
        <v>3996.2800000000007</v>
      </c>
      <c r="P167" s="25">
        <f>O167-Ahorros!$E$4</f>
        <v>-1503.7199999999993</v>
      </c>
    </row>
    <row r="168" spans="1:16" x14ac:dyDescent="0.25">
      <c r="A168" s="1">
        <v>43598</v>
      </c>
      <c r="B168">
        <v>38.21</v>
      </c>
      <c r="C168" t="s">
        <v>83</v>
      </c>
      <c r="D168" t="s">
        <v>82</v>
      </c>
      <c r="E168" t="s">
        <v>22</v>
      </c>
      <c r="F168" t="s">
        <v>18</v>
      </c>
      <c r="G168" t="s">
        <v>84</v>
      </c>
      <c r="K168">
        <v>4856.18</v>
      </c>
      <c r="L168" s="43">
        <f t="shared" si="161"/>
        <v>3096.89</v>
      </c>
      <c r="M168">
        <v>5</v>
      </c>
      <c r="N168">
        <f t="shared" si="162"/>
        <v>7958.07</v>
      </c>
      <c r="O168">
        <f t="shared" si="163"/>
        <v>3958.0699999999997</v>
      </c>
      <c r="P168" s="25">
        <f>O168-Ahorros!$E$4</f>
        <v>-1541.9300000000003</v>
      </c>
    </row>
    <row r="169" spans="1:16" x14ac:dyDescent="0.25">
      <c r="A169" s="1">
        <v>43598</v>
      </c>
      <c r="B169">
        <v>12</v>
      </c>
      <c r="C169" t="s">
        <v>232</v>
      </c>
      <c r="D169" t="s">
        <v>82</v>
      </c>
      <c r="E169" t="s">
        <v>22</v>
      </c>
      <c r="F169" t="s">
        <v>18</v>
      </c>
      <c r="G169" t="s">
        <v>84</v>
      </c>
      <c r="K169">
        <v>4856.18</v>
      </c>
      <c r="L169" s="43">
        <f t="shared" si="161"/>
        <v>3084.89</v>
      </c>
      <c r="M169">
        <v>5</v>
      </c>
      <c r="N169">
        <f t="shared" si="162"/>
        <v>7946.07</v>
      </c>
      <c r="O169">
        <f t="shared" si="163"/>
        <v>3946.0699999999997</v>
      </c>
      <c r="P169" s="25">
        <f>O169-Ahorros!$E$4</f>
        <v>-1553.9300000000003</v>
      </c>
    </row>
    <row r="170" spans="1:16" x14ac:dyDescent="0.25">
      <c r="A170" s="1">
        <v>43598</v>
      </c>
      <c r="B170">
        <v>22</v>
      </c>
      <c r="C170" t="s">
        <v>153</v>
      </c>
      <c r="D170" t="s">
        <v>82</v>
      </c>
      <c r="E170" t="s">
        <v>22</v>
      </c>
      <c r="F170" t="s">
        <v>18</v>
      </c>
      <c r="G170" t="s">
        <v>84</v>
      </c>
      <c r="K170">
        <v>4856.18</v>
      </c>
      <c r="L170" s="43">
        <f t="shared" si="161"/>
        <v>3062.89</v>
      </c>
      <c r="M170">
        <v>5</v>
      </c>
      <c r="N170">
        <f t="shared" si="162"/>
        <v>7924.07</v>
      </c>
      <c r="O170">
        <f t="shared" si="163"/>
        <v>3924.0699999999997</v>
      </c>
      <c r="P170" s="25">
        <f>O170-Ahorros!$E$4</f>
        <v>-1575.9300000000003</v>
      </c>
    </row>
    <row r="171" spans="1:16" x14ac:dyDescent="0.25">
      <c r="A171" s="1">
        <v>43598</v>
      </c>
      <c r="B171">
        <v>15.16</v>
      </c>
      <c r="C171" t="s">
        <v>184</v>
      </c>
      <c r="D171" t="s">
        <v>82</v>
      </c>
      <c r="E171" t="s">
        <v>22</v>
      </c>
      <c r="F171" t="s">
        <v>18</v>
      </c>
      <c r="G171" t="s">
        <v>84</v>
      </c>
      <c r="K171">
        <v>4856.18</v>
      </c>
      <c r="L171" s="43">
        <f t="shared" si="161"/>
        <v>3047.73</v>
      </c>
      <c r="M171">
        <v>5</v>
      </c>
      <c r="N171">
        <f t="shared" si="162"/>
        <v>7908.91</v>
      </c>
      <c r="O171">
        <f t="shared" si="163"/>
        <v>3908.91</v>
      </c>
      <c r="P171" s="25">
        <f>O171-Ahorros!$E$4</f>
        <v>-1591.0900000000001</v>
      </c>
    </row>
    <row r="172" spans="1:16" x14ac:dyDescent="0.25">
      <c r="A172" s="1">
        <v>43598</v>
      </c>
      <c r="B172">
        <v>36.25</v>
      </c>
      <c r="C172" t="s">
        <v>87</v>
      </c>
      <c r="D172" t="s">
        <v>82</v>
      </c>
      <c r="E172" t="s">
        <v>22</v>
      </c>
      <c r="F172" t="s">
        <v>18</v>
      </c>
      <c r="G172" t="s">
        <v>84</v>
      </c>
      <c r="K172">
        <v>4856.18</v>
      </c>
      <c r="L172" s="43">
        <f t="shared" si="161"/>
        <v>3011.48</v>
      </c>
      <c r="M172">
        <v>5</v>
      </c>
      <c r="N172">
        <f t="shared" si="162"/>
        <v>7872.66</v>
      </c>
      <c r="O172">
        <f t="shared" si="163"/>
        <v>3872.66</v>
      </c>
      <c r="P172" s="25">
        <f>O172-Ahorros!$E$4</f>
        <v>-1627.3400000000001</v>
      </c>
    </row>
    <row r="173" spans="1:16" x14ac:dyDescent="0.25">
      <c r="A173" s="1">
        <v>43600</v>
      </c>
      <c r="B173">
        <v>27.71</v>
      </c>
      <c r="C173" t="s">
        <v>233</v>
      </c>
      <c r="D173" t="s">
        <v>69</v>
      </c>
      <c r="E173" t="s">
        <v>22</v>
      </c>
      <c r="F173" t="s">
        <v>18</v>
      </c>
      <c r="G173" t="s">
        <v>234</v>
      </c>
      <c r="K173">
        <v>4856.18</v>
      </c>
      <c r="L173">
        <f>L172-B173</f>
        <v>2983.77</v>
      </c>
      <c r="M173">
        <v>5</v>
      </c>
      <c r="N173">
        <f t="shared" si="162"/>
        <v>7844.9500000000007</v>
      </c>
      <c r="O173">
        <f t="shared" si="163"/>
        <v>3844.9500000000007</v>
      </c>
      <c r="P173" s="25">
        <f>O173-Ahorros!$E$4</f>
        <v>-1655.0499999999993</v>
      </c>
    </row>
    <row r="174" spans="1:16" x14ac:dyDescent="0.25">
      <c r="A174" s="1">
        <v>43600</v>
      </c>
      <c r="B174">
        <v>62.54</v>
      </c>
      <c r="C174" t="s">
        <v>235</v>
      </c>
      <c r="D174" t="s">
        <v>31</v>
      </c>
      <c r="E174" t="s">
        <v>22</v>
      </c>
      <c r="F174" t="s">
        <v>18</v>
      </c>
      <c r="G174" t="s">
        <v>234</v>
      </c>
      <c r="K174">
        <v>4856.18</v>
      </c>
      <c r="L174">
        <f>L173-B174</f>
        <v>2921.23</v>
      </c>
      <c r="M174">
        <v>5</v>
      </c>
      <c r="N174">
        <f t="shared" si="162"/>
        <v>7782.41</v>
      </c>
      <c r="O174">
        <f t="shared" si="163"/>
        <v>3782.41</v>
      </c>
      <c r="P174" s="25">
        <f>O174-Ahorros!$E$4</f>
        <v>-1717.5900000000001</v>
      </c>
    </row>
    <row r="175" spans="1:16" x14ac:dyDescent="0.25">
      <c r="A175" s="1">
        <v>43600</v>
      </c>
      <c r="B175">
        <v>9.5</v>
      </c>
      <c r="C175" t="s">
        <v>125</v>
      </c>
      <c r="D175" t="s">
        <v>69</v>
      </c>
      <c r="E175" t="s">
        <v>22</v>
      </c>
      <c r="F175" t="s">
        <v>18</v>
      </c>
      <c r="G175" t="s">
        <v>163</v>
      </c>
      <c r="K175">
        <v>4856.18</v>
      </c>
      <c r="L175" s="44">
        <f>L174-B175</f>
        <v>2911.73</v>
      </c>
      <c r="M175">
        <v>5</v>
      </c>
      <c r="N175">
        <f t="shared" si="162"/>
        <v>7772.91</v>
      </c>
      <c r="O175">
        <f t="shared" si="163"/>
        <v>3772.91</v>
      </c>
      <c r="P175" s="25">
        <f>O175-Ahorros!$E$4</f>
        <v>-1727.0900000000001</v>
      </c>
    </row>
    <row r="176" spans="1:16" x14ac:dyDescent="0.25">
      <c r="A176" s="1">
        <v>43600</v>
      </c>
      <c r="B176">
        <v>5827</v>
      </c>
      <c r="C176" t="s">
        <v>193</v>
      </c>
      <c r="D176" t="s">
        <v>16</v>
      </c>
      <c r="E176" t="s">
        <v>17</v>
      </c>
      <c r="F176" t="s">
        <v>18</v>
      </c>
      <c r="G176" t="s">
        <v>19</v>
      </c>
      <c r="K176">
        <v>4856.18</v>
      </c>
      <c r="L176">
        <f>L175+B176</f>
        <v>8738.73</v>
      </c>
      <c r="M176">
        <v>5</v>
      </c>
      <c r="N176">
        <f t="shared" si="162"/>
        <v>13599.91</v>
      </c>
      <c r="O176">
        <f t="shared" si="163"/>
        <v>9599.91</v>
      </c>
      <c r="P176" s="25">
        <f>O176-Ahorros!$E$4</f>
        <v>4099.91</v>
      </c>
    </row>
    <row r="177" spans="1:16" x14ac:dyDescent="0.25">
      <c r="A177" s="1">
        <v>43600</v>
      </c>
      <c r="B177">
        <v>2000</v>
      </c>
      <c r="C177" t="s">
        <v>119</v>
      </c>
      <c r="D177" t="s">
        <v>78</v>
      </c>
      <c r="E177" t="s">
        <v>22</v>
      </c>
      <c r="F177" t="s">
        <v>18</v>
      </c>
      <c r="G177" t="s">
        <v>73</v>
      </c>
      <c r="K177">
        <v>4856.18</v>
      </c>
      <c r="L177">
        <f t="shared" ref="L177:L183" si="164">L176-B177</f>
        <v>6738.73</v>
      </c>
      <c r="M177">
        <v>5</v>
      </c>
      <c r="N177">
        <f t="shared" si="162"/>
        <v>11599.91</v>
      </c>
      <c r="O177">
        <f t="shared" si="163"/>
        <v>7599.91</v>
      </c>
      <c r="P177" s="25">
        <f>O177-Ahorros!$E$4</f>
        <v>2099.91</v>
      </c>
    </row>
    <row r="178" spans="1:16" x14ac:dyDescent="0.25">
      <c r="A178" s="1">
        <v>43601</v>
      </c>
      <c r="B178">
        <v>19.5</v>
      </c>
      <c r="C178" t="s">
        <v>236</v>
      </c>
      <c r="D178" t="s">
        <v>69</v>
      </c>
      <c r="E178" t="s">
        <v>22</v>
      </c>
      <c r="F178" t="s">
        <v>18</v>
      </c>
      <c r="G178" t="s">
        <v>81</v>
      </c>
      <c r="K178">
        <v>4856.18</v>
      </c>
      <c r="L178">
        <f t="shared" si="164"/>
        <v>6719.23</v>
      </c>
      <c r="M178">
        <v>5</v>
      </c>
      <c r="N178">
        <f t="shared" si="162"/>
        <v>11580.41</v>
      </c>
      <c r="O178">
        <f t="shared" si="163"/>
        <v>7580.41</v>
      </c>
      <c r="P178" s="25">
        <f>O178-Ahorros!$E$4</f>
        <v>2080.41</v>
      </c>
    </row>
    <row r="179" spans="1:16" x14ac:dyDescent="0.25">
      <c r="A179" s="1">
        <v>43601</v>
      </c>
      <c r="B179">
        <v>24</v>
      </c>
      <c r="C179" t="s">
        <v>237</v>
      </c>
      <c r="D179" t="s">
        <v>69</v>
      </c>
      <c r="E179" t="s">
        <v>22</v>
      </c>
      <c r="F179" t="s">
        <v>18</v>
      </c>
      <c r="G179" t="s">
        <v>81</v>
      </c>
      <c r="K179">
        <v>4856.18</v>
      </c>
      <c r="L179" s="45">
        <f t="shared" si="164"/>
        <v>6695.23</v>
      </c>
      <c r="M179">
        <v>5</v>
      </c>
      <c r="N179">
        <f t="shared" si="162"/>
        <v>11556.41</v>
      </c>
      <c r="O179">
        <f t="shared" si="163"/>
        <v>7556.41</v>
      </c>
      <c r="P179" s="25">
        <f>O179-Ahorros!$E$4</f>
        <v>2056.41</v>
      </c>
    </row>
    <row r="180" spans="1:16" x14ac:dyDescent="0.25">
      <c r="A180" s="1">
        <v>43601</v>
      </c>
      <c r="B180">
        <v>18</v>
      </c>
      <c r="C180" t="s">
        <v>238</v>
      </c>
      <c r="D180" t="s">
        <v>69</v>
      </c>
      <c r="E180" t="s">
        <v>22</v>
      </c>
      <c r="F180" t="s">
        <v>18</v>
      </c>
      <c r="G180" t="s">
        <v>81</v>
      </c>
      <c r="K180">
        <v>4856.18</v>
      </c>
      <c r="L180" s="45">
        <f t="shared" si="164"/>
        <v>6677.23</v>
      </c>
      <c r="M180">
        <v>5</v>
      </c>
      <c r="N180">
        <f t="shared" si="162"/>
        <v>11538.41</v>
      </c>
      <c r="O180">
        <f t="shared" si="163"/>
        <v>7538.41</v>
      </c>
      <c r="P180" s="25">
        <f>O180-Ahorros!$E$4</f>
        <v>2038.4099999999999</v>
      </c>
    </row>
    <row r="181" spans="1:16" x14ac:dyDescent="0.25">
      <c r="A181" s="1">
        <v>43601</v>
      </c>
      <c r="B181">
        <v>9</v>
      </c>
      <c r="C181" t="s">
        <v>223</v>
      </c>
      <c r="D181" t="s">
        <v>69</v>
      </c>
      <c r="E181" t="s">
        <v>22</v>
      </c>
      <c r="F181" t="s">
        <v>18</v>
      </c>
      <c r="G181" t="s">
        <v>81</v>
      </c>
      <c r="K181">
        <v>4856.18</v>
      </c>
      <c r="L181" s="45">
        <f t="shared" si="164"/>
        <v>6668.23</v>
      </c>
      <c r="M181">
        <v>5</v>
      </c>
      <c r="N181">
        <f t="shared" si="162"/>
        <v>11529.41</v>
      </c>
      <c r="O181">
        <f t="shared" si="163"/>
        <v>7529.41</v>
      </c>
      <c r="P181" s="25">
        <f>O181-Ahorros!$E$4</f>
        <v>2029.4099999999999</v>
      </c>
    </row>
    <row r="182" spans="1:16" x14ac:dyDescent="0.25">
      <c r="A182" s="1">
        <v>43603</v>
      </c>
      <c r="B182">
        <v>122.22</v>
      </c>
      <c r="C182" t="s">
        <v>72</v>
      </c>
      <c r="D182" t="s">
        <v>72</v>
      </c>
      <c r="E182" t="s">
        <v>22</v>
      </c>
      <c r="F182" t="s">
        <v>18</v>
      </c>
      <c r="G182" t="s">
        <v>145</v>
      </c>
      <c r="K182">
        <v>4856.18</v>
      </c>
      <c r="L182">
        <f t="shared" si="164"/>
        <v>6546.0099999999993</v>
      </c>
      <c r="M182">
        <v>5</v>
      </c>
      <c r="N182">
        <f t="shared" si="162"/>
        <v>11407.189999999999</v>
      </c>
      <c r="O182">
        <f t="shared" si="163"/>
        <v>7407.1899999999987</v>
      </c>
      <c r="P182" s="25">
        <f>O182-Ahorros!$E$4</f>
        <v>1907.1899999999987</v>
      </c>
    </row>
    <row r="183" spans="1:16" x14ac:dyDescent="0.25">
      <c r="A183" s="1">
        <v>43603</v>
      </c>
      <c r="B183">
        <v>15</v>
      </c>
      <c r="C183" t="s">
        <v>239</v>
      </c>
      <c r="D183" t="s">
        <v>69</v>
      </c>
      <c r="E183" t="s">
        <v>22</v>
      </c>
      <c r="F183" t="s">
        <v>18</v>
      </c>
      <c r="G183" t="s">
        <v>81</v>
      </c>
      <c r="K183">
        <v>4856.18</v>
      </c>
      <c r="L183" s="46">
        <f t="shared" si="164"/>
        <v>6531.0099999999993</v>
      </c>
      <c r="M183">
        <v>5</v>
      </c>
      <c r="N183">
        <f t="shared" si="162"/>
        <v>11392.189999999999</v>
      </c>
      <c r="O183">
        <f t="shared" si="163"/>
        <v>7392.1899999999987</v>
      </c>
      <c r="P183" s="25">
        <f>O183-Ahorros!$E$4</f>
        <v>1892.1899999999987</v>
      </c>
    </row>
    <row r="184" spans="1:16" x14ac:dyDescent="0.25">
      <c r="A184" s="1">
        <v>43603</v>
      </c>
      <c r="B184">
        <v>194</v>
      </c>
      <c r="C184" t="s">
        <v>240</v>
      </c>
      <c r="D184" t="s">
        <v>229</v>
      </c>
      <c r="E184" t="s">
        <v>22</v>
      </c>
      <c r="F184" t="s">
        <v>18</v>
      </c>
      <c r="G184" t="s">
        <v>241</v>
      </c>
      <c r="K184">
        <f>K183-B184</f>
        <v>4662.18</v>
      </c>
      <c r="L184">
        <v>6531.01</v>
      </c>
      <c r="M184">
        <v>5</v>
      </c>
      <c r="N184" s="46">
        <f t="shared" ref="N184" si="165">SUM(K184:M184)</f>
        <v>11198.19</v>
      </c>
      <c r="O184" s="46">
        <f t="shared" ref="O184" si="166">N184-4000</f>
        <v>7198.1900000000005</v>
      </c>
      <c r="P184" s="25">
        <f>O184-Ahorros!$E$4</f>
        <v>1698.1900000000005</v>
      </c>
    </row>
    <row r="185" spans="1:16" x14ac:dyDescent="0.25">
      <c r="A185" s="1">
        <v>43603</v>
      </c>
      <c r="B185">
        <v>200</v>
      </c>
      <c r="C185" t="s">
        <v>171</v>
      </c>
      <c r="D185" t="s">
        <v>25</v>
      </c>
      <c r="E185" t="s">
        <v>25</v>
      </c>
      <c r="F185" t="s">
        <v>32</v>
      </c>
      <c r="G185" t="s">
        <v>172</v>
      </c>
      <c r="K185">
        <f>K184-B185</f>
        <v>4462.18</v>
      </c>
      <c r="L185">
        <v>6531.01</v>
      </c>
      <c r="M185">
        <f>M184+B185</f>
        <v>205</v>
      </c>
      <c r="N185" s="46">
        <f t="shared" ref="N185" si="167">SUM(K185:M185)</f>
        <v>11198.19</v>
      </c>
      <c r="O185" s="46">
        <f t="shared" ref="O185" si="168">N185-4000</f>
        <v>7198.1900000000005</v>
      </c>
      <c r="P185" s="25">
        <f>O185-Ahorros!$E$4</f>
        <v>1698.1900000000005</v>
      </c>
    </row>
    <row r="186" spans="1:16" x14ac:dyDescent="0.25">
      <c r="A186" s="1">
        <v>43603</v>
      </c>
      <c r="B186">
        <v>15</v>
      </c>
      <c r="C186" t="s">
        <v>174</v>
      </c>
      <c r="D186" t="s">
        <v>104</v>
      </c>
      <c r="E186" t="s">
        <v>22</v>
      </c>
      <c r="F186" t="s">
        <v>7</v>
      </c>
      <c r="G186" t="s">
        <v>175</v>
      </c>
      <c r="K186">
        <v>4462.18</v>
      </c>
      <c r="L186">
        <v>6531.01</v>
      </c>
      <c r="M186">
        <f>M185-B186</f>
        <v>190</v>
      </c>
      <c r="N186" s="46">
        <f t="shared" ref="N186" si="169">SUM(K186:M186)</f>
        <v>11183.19</v>
      </c>
      <c r="O186" s="46">
        <f t="shared" ref="O186" si="170">N186-4000</f>
        <v>7183.1900000000005</v>
      </c>
      <c r="P186" s="25">
        <f>O186-Ahorros!$E$4</f>
        <v>1683.1900000000005</v>
      </c>
    </row>
    <row r="187" spans="1:16" x14ac:dyDescent="0.25">
      <c r="A187" s="1">
        <v>43603</v>
      </c>
      <c r="B187">
        <v>459</v>
      </c>
      <c r="C187" t="s">
        <v>242</v>
      </c>
      <c r="D187" t="s">
        <v>243</v>
      </c>
      <c r="E187" t="s">
        <v>22</v>
      </c>
      <c r="F187" t="s">
        <v>18</v>
      </c>
      <c r="G187" t="s">
        <v>84</v>
      </c>
      <c r="K187">
        <v>4462.18</v>
      </c>
      <c r="L187">
        <f t="shared" ref="L187:L204" si="171">L186-B187</f>
        <v>6072.01</v>
      </c>
      <c r="M187">
        <v>190</v>
      </c>
      <c r="N187" s="46">
        <f t="shared" ref="N187:N188" si="172">SUM(K187:M187)</f>
        <v>10724.19</v>
      </c>
      <c r="O187" s="46">
        <f t="shared" ref="O187:O188" si="173">N187-4000</f>
        <v>6724.1900000000005</v>
      </c>
      <c r="P187" s="25">
        <f>O187-Ahorros!$E$4</f>
        <v>1224.1900000000005</v>
      </c>
    </row>
    <row r="188" spans="1:16" x14ac:dyDescent="0.25">
      <c r="A188" s="1">
        <v>43603</v>
      </c>
      <c r="B188">
        <v>239</v>
      </c>
      <c r="C188" t="s">
        <v>244</v>
      </c>
      <c r="D188" t="s">
        <v>243</v>
      </c>
      <c r="E188" t="s">
        <v>22</v>
      </c>
      <c r="F188" t="s">
        <v>18</v>
      </c>
      <c r="G188" t="s">
        <v>84</v>
      </c>
      <c r="K188">
        <v>4462.18</v>
      </c>
      <c r="L188" s="46">
        <f t="shared" si="171"/>
        <v>5833.01</v>
      </c>
      <c r="M188">
        <v>190</v>
      </c>
      <c r="N188">
        <f t="shared" si="172"/>
        <v>10485.19</v>
      </c>
      <c r="O188">
        <f t="shared" si="173"/>
        <v>6485.1900000000005</v>
      </c>
      <c r="P188" s="25">
        <f>O188-Ahorros!$E$4</f>
        <v>985.19000000000051</v>
      </c>
    </row>
    <row r="189" spans="1:16" x14ac:dyDescent="0.25">
      <c r="A189" s="1">
        <v>43603</v>
      </c>
      <c r="B189">
        <v>15</v>
      </c>
      <c r="C189" t="s">
        <v>231</v>
      </c>
      <c r="D189" t="s">
        <v>82</v>
      </c>
      <c r="E189" t="s">
        <v>22</v>
      </c>
      <c r="F189" t="s">
        <v>18</v>
      </c>
      <c r="G189" t="s">
        <v>84</v>
      </c>
      <c r="K189">
        <v>4462.18</v>
      </c>
      <c r="L189" s="46">
        <f t="shared" si="171"/>
        <v>5818.01</v>
      </c>
      <c r="M189">
        <v>190</v>
      </c>
      <c r="N189" s="46">
        <f t="shared" ref="N189:N204" si="174">SUM(K189:M189)</f>
        <v>10470.19</v>
      </c>
      <c r="O189" s="46">
        <f t="shared" ref="O189:O204" si="175">N189-4000</f>
        <v>6470.1900000000005</v>
      </c>
      <c r="P189" s="25">
        <f>O189-Ahorros!$E$4</f>
        <v>970.19000000000051</v>
      </c>
    </row>
    <row r="190" spans="1:16" x14ac:dyDescent="0.25">
      <c r="A190" s="1">
        <v>43603</v>
      </c>
      <c r="B190">
        <v>12.95</v>
      </c>
      <c r="C190" t="s">
        <v>245</v>
      </c>
      <c r="D190" t="s">
        <v>82</v>
      </c>
      <c r="E190" t="s">
        <v>22</v>
      </c>
      <c r="F190" t="s">
        <v>18</v>
      </c>
      <c r="G190" t="s">
        <v>84</v>
      </c>
      <c r="K190">
        <v>4462.18</v>
      </c>
      <c r="L190">
        <f t="shared" si="171"/>
        <v>5805.06</v>
      </c>
      <c r="M190">
        <v>190</v>
      </c>
      <c r="N190">
        <f t="shared" si="174"/>
        <v>10457.240000000002</v>
      </c>
      <c r="O190">
        <f t="shared" si="175"/>
        <v>6457.2400000000016</v>
      </c>
      <c r="P190" s="25">
        <f>O190-Ahorros!$E$4</f>
        <v>957.2400000000016</v>
      </c>
    </row>
    <row r="191" spans="1:16" x14ac:dyDescent="0.25">
      <c r="A191" s="1">
        <v>43603</v>
      </c>
      <c r="B191">
        <v>19.55</v>
      </c>
      <c r="C191" t="s">
        <v>146</v>
      </c>
      <c r="D191" t="s">
        <v>82</v>
      </c>
      <c r="E191" t="s">
        <v>22</v>
      </c>
      <c r="F191" t="s">
        <v>18</v>
      </c>
      <c r="G191" t="s">
        <v>84</v>
      </c>
      <c r="K191">
        <v>4462.18</v>
      </c>
      <c r="L191" s="46">
        <f t="shared" si="171"/>
        <v>5785.51</v>
      </c>
      <c r="M191">
        <v>190</v>
      </c>
      <c r="N191">
        <f t="shared" si="174"/>
        <v>10437.69</v>
      </c>
      <c r="O191">
        <f t="shared" si="175"/>
        <v>6437.6900000000005</v>
      </c>
      <c r="P191" s="25">
        <f>O191-Ahorros!$E$4</f>
        <v>937.69000000000051</v>
      </c>
    </row>
    <row r="192" spans="1:16" x14ac:dyDescent="0.25">
      <c r="A192" s="1">
        <v>43603</v>
      </c>
      <c r="B192">
        <v>26</v>
      </c>
      <c r="C192" t="s">
        <v>246</v>
      </c>
      <c r="D192" t="s">
        <v>82</v>
      </c>
      <c r="E192" t="s">
        <v>22</v>
      </c>
      <c r="F192" t="s">
        <v>18</v>
      </c>
      <c r="G192" t="s">
        <v>84</v>
      </c>
      <c r="K192">
        <v>4462.18</v>
      </c>
      <c r="L192" s="46">
        <f t="shared" si="171"/>
        <v>5759.51</v>
      </c>
      <c r="M192">
        <v>190</v>
      </c>
      <c r="N192">
        <f t="shared" si="174"/>
        <v>10411.69</v>
      </c>
      <c r="O192">
        <f t="shared" si="175"/>
        <v>6411.6900000000005</v>
      </c>
      <c r="P192" s="25">
        <f>O192-Ahorros!$E$4</f>
        <v>911.69000000000051</v>
      </c>
    </row>
    <row r="193" spans="1:16" x14ac:dyDescent="0.25">
      <c r="A193" s="1">
        <v>43603</v>
      </c>
      <c r="B193">
        <v>43</v>
      </c>
      <c r="C193" t="s">
        <v>126</v>
      </c>
      <c r="D193" t="s">
        <v>82</v>
      </c>
      <c r="E193" t="s">
        <v>22</v>
      </c>
      <c r="F193" t="s">
        <v>18</v>
      </c>
      <c r="G193" t="s">
        <v>84</v>
      </c>
      <c r="K193">
        <v>4462.18</v>
      </c>
      <c r="L193" s="46">
        <f t="shared" si="171"/>
        <v>5716.51</v>
      </c>
      <c r="M193">
        <v>190</v>
      </c>
      <c r="N193">
        <f t="shared" si="174"/>
        <v>10368.69</v>
      </c>
      <c r="O193">
        <f t="shared" si="175"/>
        <v>6368.6900000000005</v>
      </c>
      <c r="P193" s="25">
        <f>O193-Ahorros!$E$4</f>
        <v>868.69000000000051</v>
      </c>
    </row>
    <row r="194" spans="1:16" x14ac:dyDescent="0.25">
      <c r="A194" s="1">
        <v>43603</v>
      </c>
      <c r="B194">
        <v>26.9</v>
      </c>
      <c r="C194" t="s">
        <v>147</v>
      </c>
      <c r="D194" t="s">
        <v>82</v>
      </c>
      <c r="E194" t="s">
        <v>22</v>
      </c>
      <c r="F194" t="s">
        <v>18</v>
      </c>
      <c r="G194" t="s">
        <v>84</v>
      </c>
      <c r="K194">
        <v>4462.18</v>
      </c>
      <c r="L194" s="46">
        <f t="shared" si="171"/>
        <v>5689.6100000000006</v>
      </c>
      <c r="M194">
        <v>190</v>
      </c>
      <c r="N194">
        <f t="shared" si="174"/>
        <v>10341.790000000001</v>
      </c>
      <c r="O194">
        <f t="shared" si="175"/>
        <v>6341.7900000000009</v>
      </c>
      <c r="P194" s="25">
        <f>O194-Ahorros!$E$4</f>
        <v>841.79000000000087</v>
      </c>
    </row>
    <row r="195" spans="1:16" x14ac:dyDescent="0.25">
      <c r="A195" s="1">
        <v>43603</v>
      </c>
      <c r="B195">
        <v>15.65</v>
      </c>
      <c r="C195" t="s">
        <v>247</v>
      </c>
      <c r="D195" t="s">
        <v>82</v>
      </c>
      <c r="E195" t="s">
        <v>22</v>
      </c>
      <c r="F195" t="s">
        <v>18</v>
      </c>
      <c r="G195" t="s">
        <v>84</v>
      </c>
      <c r="K195">
        <v>4462.18</v>
      </c>
      <c r="L195" s="46">
        <f t="shared" si="171"/>
        <v>5673.9600000000009</v>
      </c>
      <c r="M195">
        <v>190</v>
      </c>
      <c r="N195">
        <f t="shared" si="174"/>
        <v>10326.140000000001</v>
      </c>
      <c r="O195">
        <f t="shared" si="175"/>
        <v>6326.1400000000012</v>
      </c>
      <c r="P195" s="25">
        <f>O195-Ahorros!$E$4</f>
        <v>826.14000000000124</v>
      </c>
    </row>
    <row r="196" spans="1:16" x14ac:dyDescent="0.25">
      <c r="A196" s="1">
        <v>43603</v>
      </c>
      <c r="B196">
        <v>56.6</v>
      </c>
      <c r="C196" t="s">
        <v>83</v>
      </c>
      <c r="D196" t="s">
        <v>82</v>
      </c>
      <c r="E196" t="s">
        <v>22</v>
      </c>
      <c r="F196" t="s">
        <v>18</v>
      </c>
      <c r="G196" t="s">
        <v>84</v>
      </c>
      <c r="K196">
        <v>4462.18</v>
      </c>
      <c r="L196" s="46">
        <f t="shared" si="171"/>
        <v>5617.3600000000006</v>
      </c>
      <c r="M196">
        <v>190</v>
      </c>
      <c r="N196">
        <f t="shared" si="174"/>
        <v>10269.540000000001</v>
      </c>
      <c r="O196">
        <f t="shared" si="175"/>
        <v>6269.5400000000009</v>
      </c>
      <c r="P196" s="25">
        <f>O196-Ahorros!$E$4</f>
        <v>769.54000000000087</v>
      </c>
    </row>
    <row r="197" spans="1:16" x14ac:dyDescent="0.25">
      <c r="A197" s="1">
        <v>43603</v>
      </c>
      <c r="B197">
        <v>13.5</v>
      </c>
      <c r="C197" t="s">
        <v>182</v>
      </c>
      <c r="D197" t="s">
        <v>82</v>
      </c>
      <c r="E197" t="s">
        <v>22</v>
      </c>
      <c r="F197" t="s">
        <v>18</v>
      </c>
      <c r="G197" t="s">
        <v>84</v>
      </c>
      <c r="K197">
        <v>4462.18</v>
      </c>
      <c r="L197" s="46">
        <f t="shared" si="171"/>
        <v>5603.8600000000006</v>
      </c>
      <c r="M197">
        <v>190</v>
      </c>
      <c r="N197">
        <f t="shared" si="174"/>
        <v>10256.040000000001</v>
      </c>
      <c r="O197">
        <f t="shared" si="175"/>
        <v>6256.0400000000009</v>
      </c>
      <c r="P197" s="25">
        <f>O197-Ahorros!$E$4</f>
        <v>756.04000000000087</v>
      </c>
    </row>
    <row r="198" spans="1:16" x14ac:dyDescent="0.25">
      <c r="A198" s="1">
        <v>43603</v>
      </c>
      <c r="B198">
        <v>25.5</v>
      </c>
      <c r="C198" t="s">
        <v>152</v>
      </c>
      <c r="D198" t="s">
        <v>82</v>
      </c>
      <c r="E198" t="s">
        <v>22</v>
      </c>
      <c r="F198" t="s">
        <v>18</v>
      </c>
      <c r="G198" t="s">
        <v>84</v>
      </c>
      <c r="K198">
        <v>4462.18</v>
      </c>
      <c r="L198" s="46">
        <f t="shared" si="171"/>
        <v>5578.3600000000006</v>
      </c>
      <c r="M198">
        <v>190</v>
      </c>
      <c r="N198">
        <f t="shared" si="174"/>
        <v>10230.540000000001</v>
      </c>
      <c r="O198">
        <f t="shared" si="175"/>
        <v>6230.5400000000009</v>
      </c>
      <c r="P198" s="25">
        <f>O198-Ahorros!$E$4</f>
        <v>730.54000000000087</v>
      </c>
    </row>
    <row r="199" spans="1:16" x14ac:dyDescent="0.25">
      <c r="A199" s="1">
        <v>43603</v>
      </c>
      <c r="B199">
        <v>22.25</v>
      </c>
      <c r="C199" t="s">
        <v>153</v>
      </c>
      <c r="D199" t="s">
        <v>82</v>
      </c>
      <c r="E199" t="s">
        <v>22</v>
      </c>
      <c r="F199" t="s">
        <v>18</v>
      </c>
      <c r="G199" t="s">
        <v>84</v>
      </c>
      <c r="K199">
        <v>4462.18</v>
      </c>
      <c r="L199" s="46">
        <f t="shared" si="171"/>
        <v>5556.1100000000006</v>
      </c>
      <c r="M199">
        <v>190</v>
      </c>
      <c r="N199">
        <f t="shared" si="174"/>
        <v>10208.290000000001</v>
      </c>
      <c r="O199">
        <f t="shared" si="175"/>
        <v>6208.2900000000009</v>
      </c>
      <c r="P199" s="25">
        <f>O199-Ahorros!$E$4</f>
        <v>708.29000000000087</v>
      </c>
    </row>
    <row r="200" spans="1:16" x14ac:dyDescent="0.25">
      <c r="A200" s="1">
        <v>43603</v>
      </c>
      <c r="B200">
        <v>10.6</v>
      </c>
      <c r="C200" t="s">
        <v>248</v>
      </c>
      <c r="D200" t="s">
        <v>82</v>
      </c>
      <c r="E200" t="s">
        <v>22</v>
      </c>
      <c r="F200" t="s">
        <v>18</v>
      </c>
      <c r="G200" t="s">
        <v>84</v>
      </c>
      <c r="K200">
        <v>4462.18</v>
      </c>
      <c r="L200" s="46">
        <f t="shared" si="171"/>
        <v>5545.51</v>
      </c>
      <c r="M200">
        <v>190</v>
      </c>
      <c r="N200">
        <f t="shared" si="174"/>
        <v>10197.69</v>
      </c>
      <c r="O200">
        <f t="shared" si="175"/>
        <v>6197.6900000000005</v>
      </c>
      <c r="P200" s="25">
        <f>O200-Ahorros!$E$4</f>
        <v>697.69000000000051</v>
      </c>
    </row>
    <row r="201" spans="1:16" x14ac:dyDescent="0.25">
      <c r="A201" s="1">
        <v>43603</v>
      </c>
      <c r="B201">
        <v>37.25</v>
      </c>
      <c r="C201" t="s">
        <v>87</v>
      </c>
      <c r="D201" t="s">
        <v>82</v>
      </c>
      <c r="E201" t="s">
        <v>22</v>
      </c>
      <c r="F201" t="s">
        <v>18</v>
      </c>
      <c r="G201" t="s">
        <v>84</v>
      </c>
      <c r="K201">
        <v>4462.18</v>
      </c>
      <c r="L201" s="46">
        <f t="shared" si="171"/>
        <v>5508.26</v>
      </c>
      <c r="M201">
        <v>190</v>
      </c>
      <c r="N201">
        <f t="shared" si="174"/>
        <v>10160.44</v>
      </c>
      <c r="O201">
        <f t="shared" si="175"/>
        <v>6160.4400000000005</v>
      </c>
      <c r="P201" s="25">
        <f>O201-Ahorros!$E$4</f>
        <v>660.44000000000051</v>
      </c>
    </row>
    <row r="202" spans="1:16" x14ac:dyDescent="0.25">
      <c r="A202" s="1">
        <v>43603</v>
      </c>
      <c r="B202">
        <v>9.5</v>
      </c>
      <c r="C202" t="s">
        <v>249</v>
      </c>
      <c r="D202" t="s">
        <v>82</v>
      </c>
      <c r="E202" t="s">
        <v>22</v>
      </c>
      <c r="F202" t="s">
        <v>18</v>
      </c>
      <c r="G202" t="s">
        <v>84</v>
      </c>
      <c r="K202">
        <v>4462.18</v>
      </c>
      <c r="L202" s="46">
        <f t="shared" si="171"/>
        <v>5498.76</v>
      </c>
      <c r="M202">
        <v>190</v>
      </c>
      <c r="N202">
        <f t="shared" si="174"/>
        <v>10150.94</v>
      </c>
      <c r="O202">
        <f t="shared" si="175"/>
        <v>6150.9400000000005</v>
      </c>
      <c r="P202" s="25">
        <f>O202-Ahorros!$E$4</f>
        <v>650.94000000000051</v>
      </c>
    </row>
    <row r="203" spans="1:16" x14ac:dyDescent="0.25">
      <c r="A203" s="1">
        <v>43603</v>
      </c>
      <c r="B203">
        <v>9.5</v>
      </c>
      <c r="C203" t="s">
        <v>250</v>
      </c>
      <c r="D203" t="s">
        <v>82</v>
      </c>
      <c r="E203" t="s">
        <v>22</v>
      </c>
      <c r="F203" t="s">
        <v>18</v>
      </c>
      <c r="G203" t="s">
        <v>84</v>
      </c>
      <c r="K203">
        <v>4462.18</v>
      </c>
      <c r="L203" s="46">
        <f t="shared" si="171"/>
        <v>5489.26</v>
      </c>
      <c r="M203">
        <v>190</v>
      </c>
      <c r="N203">
        <f t="shared" si="174"/>
        <v>10141.44</v>
      </c>
      <c r="O203">
        <f t="shared" si="175"/>
        <v>6141.4400000000005</v>
      </c>
      <c r="P203" s="25">
        <f>O203-Ahorros!$E$4</f>
        <v>641.44000000000051</v>
      </c>
    </row>
    <row r="204" spans="1:16" x14ac:dyDescent="0.25">
      <c r="A204" s="1">
        <v>43603</v>
      </c>
      <c r="B204">
        <v>11.5</v>
      </c>
      <c r="C204" t="s">
        <v>251</v>
      </c>
      <c r="D204" t="s">
        <v>220</v>
      </c>
      <c r="E204" t="s">
        <v>22</v>
      </c>
      <c r="F204" t="s">
        <v>18</v>
      </c>
      <c r="G204" t="s">
        <v>84</v>
      </c>
      <c r="K204">
        <v>4462.18</v>
      </c>
      <c r="L204" s="46">
        <f t="shared" si="171"/>
        <v>5477.76</v>
      </c>
      <c r="M204">
        <v>190</v>
      </c>
      <c r="N204">
        <f t="shared" si="174"/>
        <v>10129.94</v>
      </c>
      <c r="O204">
        <f t="shared" si="175"/>
        <v>6129.9400000000005</v>
      </c>
      <c r="P204" s="25">
        <f>O204-Ahorros!$E$4</f>
        <v>629.94000000000051</v>
      </c>
    </row>
    <row r="205" spans="1:16" x14ac:dyDescent="0.25">
      <c r="A205" s="1">
        <v>43603</v>
      </c>
      <c r="B205">
        <v>225</v>
      </c>
      <c r="C205" t="s">
        <v>157</v>
      </c>
      <c r="D205" t="s">
        <v>48</v>
      </c>
      <c r="E205" t="s">
        <v>22</v>
      </c>
      <c r="F205" t="s">
        <v>32</v>
      </c>
      <c r="G205" t="s">
        <v>49</v>
      </c>
      <c r="K205">
        <f>K204-B205</f>
        <v>4237.18</v>
      </c>
      <c r="L205">
        <v>5477.76</v>
      </c>
      <c r="M205">
        <v>190</v>
      </c>
      <c r="N205" s="46">
        <f t="shared" ref="N205" si="176">SUM(K205:M205)</f>
        <v>9904.94</v>
      </c>
      <c r="O205" s="46">
        <f t="shared" ref="O205" si="177">N205-4000</f>
        <v>5904.9400000000005</v>
      </c>
      <c r="P205" s="25">
        <f>O205-Ahorros!$E$4</f>
        <v>404.94000000000051</v>
      </c>
    </row>
    <row r="206" spans="1:16" x14ac:dyDescent="0.25">
      <c r="A206" s="1">
        <v>43603</v>
      </c>
      <c r="B206">
        <v>15</v>
      </c>
      <c r="C206" t="s">
        <v>176</v>
      </c>
      <c r="D206" t="s">
        <v>128</v>
      </c>
      <c r="E206" t="s">
        <v>22</v>
      </c>
      <c r="F206" t="s">
        <v>7</v>
      </c>
      <c r="G206" t="s">
        <v>84</v>
      </c>
      <c r="K206">
        <v>4237.18</v>
      </c>
      <c r="L206">
        <v>5477.76</v>
      </c>
      <c r="M206">
        <f>M205-B206</f>
        <v>175</v>
      </c>
      <c r="N206" s="46">
        <f t="shared" ref="N206:N208" si="178">SUM(K206:M206)</f>
        <v>9889.94</v>
      </c>
      <c r="O206" s="46">
        <f t="shared" ref="O206:O208" si="179">N206-4000</f>
        <v>5889.9400000000005</v>
      </c>
      <c r="P206" s="25">
        <f>O206-Ahorros!$E$4</f>
        <v>389.94000000000051</v>
      </c>
    </row>
    <row r="207" spans="1:16" x14ac:dyDescent="0.25">
      <c r="A207" s="1">
        <v>43603</v>
      </c>
      <c r="B207">
        <v>38</v>
      </c>
      <c r="C207" t="s">
        <v>99</v>
      </c>
      <c r="D207" t="s">
        <v>82</v>
      </c>
      <c r="E207" t="s">
        <v>22</v>
      </c>
      <c r="F207" t="s">
        <v>7</v>
      </c>
      <c r="G207" t="s">
        <v>81</v>
      </c>
      <c r="K207">
        <v>4237.18</v>
      </c>
      <c r="L207">
        <v>5477.76</v>
      </c>
      <c r="M207">
        <f>M206-B207</f>
        <v>137</v>
      </c>
      <c r="N207">
        <f t="shared" si="178"/>
        <v>9851.94</v>
      </c>
      <c r="O207">
        <f t="shared" si="179"/>
        <v>5851.9400000000005</v>
      </c>
      <c r="P207" s="25">
        <f>O207-Ahorros!$E$4</f>
        <v>351.94000000000051</v>
      </c>
    </row>
    <row r="208" spans="1:16" x14ac:dyDescent="0.25">
      <c r="A208" s="1">
        <v>43603</v>
      </c>
      <c r="B208">
        <v>10</v>
      </c>
      <c r="C208" t="s">
        <v>177</v>
      </c>
      <c r="D208" t="s">
        <v>43</v>
      </c>
      <c r="E208" t="s">
        <v>22</v>
      </c>
      <c r="F208" t="s">
        <v>7</v>
      </c>
      <c r="G208" t="s">
        <v>44</v>
      </c>
      <c r="K208">
        <v>4237.18</v>
      </c>
      <c r="L208">
        <v>5477.76</v>
      </c>
      <c r="M208">
        <f>M207-B208</f>
        <v>127</v>
      </c>
      <c r="N208">
        <f t="shared" si="178"/>
        <v>9841.94</v>
      </c>
      <c r="O208">
        <f t="shared" si="179"/>
        <v>5841.9400000000005</v>
      </c>
      <c r="P208" s="25">
        <f>O208-Ahorros!$E$4</f>
        <v>341.94000000000051</v>
      </c>
    </row>
    <row r="209" spans="1:16" x14ac:dyDescent="0.25">
      <c r="A209" s="1">
        <v>43604</v>
      </c>
      <c r="B209">
        <v>19.5</v>
      </c>
      <c r="C209" t="s">
        <v>252</v>
      </c>
      <c r="D209" t="s">
        <v>69</v>
      </c>
      <c r="E209" t="s">
        <v>22</v>
      </c>
      <c r="F209" t="s">
        <v>18</v>
      </c>
      <c r="G209" t="s">
        <v>81</v>
      </c>
      <c r="K209">
        <v>4237.18</v>
      </c>
      <c r="L209">
        <f>L208-B209</f>
        <v>5458.26</v>
      </c>
      <c r="M209">
        <v>127</v>
      </c>
      <c r="N209" s="47">
        <f t="shared" ref="N209" si="180">SUM(K209:M209)</f>
        <v>9822.44</v>
      </c>
      <c r="O209" s="47">
        <f t="shared" ref="O209" si="181">N209-4000</f>
        <v>5822.4400000000005</v>
      </c>
      <c r="P209" s="25">
        <f>O209-Ahorros!$E$4</f>
        <v>322.44000000000051</v>
      </c>
    </row>
    <row r="210" spans="1:16" x14ac:dyDescent="0.25">
      <c r="A210" s="1">
        <v>43604</v>
      </c>
      <c r="B210">
        <v>65</v>
      </c>
      <c r="C210" t="s">
        <v>93</v>
      </c>
      <c r="D210" t="s">
        <v>93</v>
      </c>
      <c r="E210" t="s">
        <v>22</v>
      </c>
      <c r="F210" t="s">
        <v>32</v>
      </c>
      <c r="G210" t="s">
        <v>93</v>
      </c>
      <c r="K210">
        <f>K209-B210</f>
        <v>4172.18</v>
      </c>
      <c r="L210">
        <v>5458.26</v>
      </c>
      <c r="M210">
        <v>127</v>
      </c>
      <c r="N210" s="47">
        <f t="shared" ref="N210" si="182">SUM(K210:M210)</f>
        <v>9757.44</v>
      </c>
      <c r="O210" s="47">
        <f t="shared" ref="O210" si="183">N210-4000</f>
        <v>5757.4400000000005</v>
      </c>
      <c r="P210" s="25">
        <f>O210-Ahorros!$E$4</f>
        <v>257.44000000000051</v>
      </c>
    </row>
    <row r="211" spans="1:16" x14ac:dyDescent="0.25">
      <c r="A211" s="1">
        <v>43605</v>
      </c>
      <c r="B211">
        <v>181</v>
      </c>
      <c r="C211" t="s">
        <v>253</v>
      </c>
      <c r="D211" t="s">
        <v>31</v>
      </c>
      <c r="E211" t="s">
        <v>22</v>
      </c>
      <c r="F211" t="s">
        <v>18</v>
      </c>
      <c r="G211" t="s">
        <v>254</v>
      </c>
      <c r="K211">
        <v>4172.18</v>
      </c>
      <c r="L211">
        <f>L210-B211</f>
        <v>5277.26</v>
      </c>
      <c r="M211">
        <v>127</v>
      </c>
      <c r="N211" s="47">
        <f t="shared" ref="N211" si="184">SUM(K211:M211)</f>
        <v>9576.44</v>
      </c>
      <c r="O211" s="47">
        <f t="shared" ref="O211" si="185">N211-4000</f>
        <v>5576.4400000000005</v>
      </c>
      <c r="P211" s="25">
        <f>O211-Ahorros!$E$4</f>
        <v>76.440000000000509</v>
      </c>
    </row>
    <row r="212" spans="1:16" x14ac:dyDescent="0.25">
      <c r="A212" s="1">
        <v>43605</v>
      </c>
      <c r="B212">
        <v>19</v>
      </c>
      <c r="C212" t="s">
        <v>255</v>
      </c>
      <c r="D212" t="s">
        <v>128</v>
      </c>
      <c r="E212" t="s">
        <v>22</v>
      </c>
      <c r="F212" t="s">
        <v>18</v>
      </c>
      <c r="G212" t="s">
        <v>254</v>
      </c>
      <c r="K212">
        <v>4172.18</v>
      </c>
      <c r="L212">
        <f>L211-B212</f>
        <v>5258.26</v>
      </c>
      <c r="M212">
        <v>127</v>
      </c>
      <c r="N212" s="47">
        <f t="shared" ref="N212:N214" si="186">SUM(K212:M212)</f>
        <v>9557.44</v>
      </c>
      <c r="O212" s="47">
        <f t="shared" ref="O212:O214" si="187">N212-4000</f>
        <v>5557.4400000000005</v>
      </c>
      <c r="P212" s="25">
        <f>O212-Ahorros!$E$4</f>
        <v>57.440000000000509</v>
      </c>
    </row>
    <row r="213" spans="1:16" x14ac:dyDescent="0.25">
      <c r="A213" s="1">
        <v>43605</v>
      </c>
      <c r="B213">
        <v>10</v>
      </c>
      <c r="C213" t="s">
        <v>256</v>
      </c>
      <c r="D213" t="s">
        <v>257</v>
      </c>
      <c r="E213" t="s">
        <v>22</v>
      </c>
      <c r="F213" t="s">
        <v>7</v>
      </c>
      <c r="G213" t="s">
        <v>73</v>
      </c>
      <c r="K213">
        <v>4172.18</v>
      </c>
      <c r="L213">
        <v>5277.26</v>
      </c>
      <c r="M213">
        <f>M212-B213</f>
        <v>117</v>
      </c>
      <c r="N213">
        <f t="shared" si="186"/>
        <v>9566.44</v>
      </c>
      <c r="O213">
        <f t="shared" si="187"/>
        <v>5566.4400000000005</v>
      </c>
      <c r="P213" s="25">
        <f>O213-Ahorros!$E$4</f>
        <v>66.440000000000509</v>
      </c>
    </row>
    <row r="214" spans="1:16" x14ac:dyDescent="0.25">
      <c r="A214" s="1">
        <v>43605</v>
      </c>
      <c r="B214">
        <v>10</v>
      </c>
      <c r="C214" t="s">
        <v>177</v>
      </c>
      <c r="D214" t="s">
        <v>178</v>
      </c>
      <c r="E214" t="s">
        <v>22</v>
      </c>
      <c r="F214" t="s">
        <v>7</v>
      </c>
      <c r="G214" t="s">
        <v>44</v>
      </c>
      <c r="K214">
        <v>4172.18</v>
      </c>
      <c r="L214">
        <v>5277.26</v>
      </c>
      <c r="M214">
        <f>M213-B214</f>
        <v>107</v>
      </c>
      <c r="N214">
        <f t="shared" si="186"/>
        <v>9556.44</v>
      </c>
      <c r="O214">
        <f t="shared" si="187"/>
        <v>5556.4400000000005</v>
      </c>
      <c r="P214" s="25">
        <f>O214-Ahorros!$E$4</f>
        <v>56.440000000000509</v>
      </c>
    </row>
    <row r="215" spans="1:16" x14ac:dyDescent="0.25">
      <c r="A215" s="1">
        <v>43606</v>
      </c>
      <c r="B215">
        <v>185</v>
      </c>
      <c r="C215" t="s">
        <v>258</v>
      </c>
      <c r="D215" t="s">
        <v>259</v>
      </c>
      <c r="E215" t="s">
        <v>22</v>
      </c>
      <c r="F215" t="s">
        <v>18</v>
      </c>
      <c r="G215" t="s">
        <v>260</v>
      </c>
      <c r="K215">
        <v>4172.18</v>
      </c>
      <c r="L215">
        <f>L214-B215</f>
        <v>5092.26</v>
      </c>
      <c r="M215">
        <v>107</v>
      </c>
      <c r="N215" s="48">
        <f t="shared" ref="N215" si="188">SUM(K215:M215)</f>
        <v>9371.44</v>
      </c>
      <c r="O215" s="48">
        <f t="shared" ref="O215" si="189">N215-4000</f>
        <v>5371.4400000000005</v>
      </c>
      <c r="P215" s="25">
        <f>O215-Ahorros!$E$4</f>
        <v>-128.55999999999949</v>
      </c>
    </row>
    <row r="216" spans="1:16" x14ac:dyDescent="0.25">
      <c r="A216" s="1">
        <v>43606</v>
      </c>
      <c r="B216">
        <v>50</v>
      </c>
      <c r="C216" t="s">
        <v>258</v>
      </c>
      <c r="D216" t="s">
        <v>259</v>
      </c>
      <c r="E216" t="s">
        <v>22</v>
      </c>
      <c r="F216" t="s">
        <v>32</v>
      </c>
      <c r="G216" t="s">
        <v>260</v>
      </c>
      <c r="K216">
        <f>K215-B216</f>
        <v>4122.18</v>
      </c>
      <c r="L216">
        <v>5092.26</v>
      </c>
      <c r="M216">
        <v>107</v>
      </c>
      <c r="N216" s="48">
        <f t="shared" ref="N216:N217" si="190">SUM(K216:M216)</f>
        <v>9321.44</v>
      </c>
      <c r="O216" s="48">
        <f t="shared" ref="O216:O217" si="191">N216-4000</f>
        <v>5321.4400000000005</v>
      </c>
      <c r="P216" s="25">
        <f>O216-Ahorros!$E$4</f>
        <v>-178.55999999999949</v>
      </c>
    </row>
    <row r="217" spans="1:16" x14ac:dyDescent="0.25">
      <c r="A217" s="1">
        <v>43607</v>
      </c>
      <c r="B217">
        <v>19</v>
      </c>
      <c r="C217" t="s">
        <v>261</v>
      </c>
      <c r="D217" t="s">
        <v>69</v>
      </c>
      <c r="E217" t="s">
        <v>22</v>
      </c>
      <c r="F217" t="s">
        <v>18</v>
      </c>
      <c r="G217" t="s">
        <v>81</v>
      </c>
      <c r="K217">
        <f>K216-B217</f>
        <v>4103.18</v>
      </c>
      <c r="L217">
        <v>5092.26</v>
      </c>
      <c r="M217">
        <v>107</v>
      </c>
      <c r="N217">
        <f t="shared" si="190"/>
        <v>9302.44</v>
      </c>
      <c r="O217">
        <f t="shared" si="191"/>
        <v>5302.4400000000005</v>
      </c>
      <c r="P217" s="25">
        <f>O217-Ahorros!$E$4</f>
        <v>-197.55999999999949</v>
      </c>
    </row>
    <row r="218" spans="1:16" x14ac:dyDescent="0.25">
      <c r="A218" s="1">
        <v>43608</v>
      </c>
      <c r="B218">
        <v>429</v>
      </c>
      <c r="C218" t="s">
        <v>165</v>
      </c>
      <c r="D218" t="s">
        <v>48</v>
      </c>
      <c r="E218" t="s">
        <v>22</v>
      </c>
      <c r="F218" t="s">
        <v>18</v>
      </c>
      <c r="G218" t="s">
        <v>166</v>
      </c>
      <c r="K218">
        <v>4103.18</v>
      </c>
      <c r="L218">
        <f>L217-B218</f>
        <v>4663.26</v>
      </c>
      <c r="M218">
        <v>107</v>
      </c>
      <c r="N218" s="49">
        <f t="shared" ref="N218:N240" si="192">SUM(K218:M218)</f>
        <v>8873.44</v>
      </c>
      <c r="O218" s="49">
        <f t="shared" ref="O218:O240" si="193">N218-4000</f>
        <v>4873.4400000000005</v>
      </c>
      <c r="P218" s="25">
        <f>O218-Ahorros!$E$4</f>
        <v>-626.55999999999949</v>
      </c>
    </row>
    <row r="219" spans="1:16" x14ac:dyDescent="0.25">
      <c r="A219" s="1">
        <v>43609</v>
      </c>
      <c r="B219">
        <v>12.9</v>
      </c>
      <c r="C219" t="s">
        <v>262</v>
      </c>
      <c r="D219" t="s">
        <v>263</v>
      </c>
      <c r="E219" t="s">
        <v>22</v>
      </c>
      <c r="F219" t="s">
        <v>18</v>
      </c>
      <c r="G219" t="s">
        <v>81</v>
      </c>
      <c r="K219">
        <v>4103.18</v>
      </c>
      <c r="L219" s="49">
        <f>L218-B219</f>
        <v>4650.3600000000006</v>
      </c>
      <c r="M219">
        <v>107</v>
      </c>
      <c r="N219">
        <f t="shared" si="192"/>
        <v>8860.5400000000009</v>
      </c>
      <c r="O219">
        <f t="shared" si="193"/>
        <v>4860.5400000000009</v>
      </c>
      <c r="P219" s="25">
        <f>O219-Ahorros!$E$4</f>
        <v>-639.45999999999913</v>
      </c>
    </row>
    <row r="220" spans="1:16" x14ac:dyDescent="0.25">
      <c r="A220" s="1">
        <v>43609</v>
      </c>
      <c r="B220">
        <v>280</v>
      </c>
      <c r="C220" t="s">
        <v>264</v>
      </c>
      <c r="D220" t="s">
        <v>48</v>
      </c>
      <c r="E220" t="s">
        <v>17</v>
      </c>
      <c r="F220" t="s">
        <v>18</v>
      </c>
      <c r="G220" t="s">
        <v>73</v>
      </c>
      <c r="K220">
        <v>4103.18</v>
      </c>
      <c r="L220">
        <f>L219+B220</f>
        <v>4930.3600000000006</v>
      </c>
      <c r="M220">
        <v>107</v>
      </c>
      <c r="N220">
        <f t="shared" si="192"/>
        <v>9140.5400000000009</v>
      </c>
      <c r="O220">
        <f t="shared" si="193"/>
        <v>5140.5400000000009</v>
      </c>
      <c r="P220" s="25">
        <f>O220-Ahorros!$E$4</f>
        <v>-359.45999999999913</v>
      </c>
    </row>
    <row r="221" spans="1:16" x14ac:dyDescent="0.25">
      <c r="A221" s="1">
        <v>43610</v>
      </c>
      <c r="B221">
        <v>14.95</v>
      </c>
      <c r="C221" t="s">
        <v>146</v>
      </c>
      <c r="D221" t="s">
        <v>82</v>
      </c>
      <c r="E221" t="s">
        <v>22</v>
      </c>
      <c r="F221" t="s">
        <v>18</v>
      </c>
      <c r="G221" t="s">
        <v>84</v>
      </c>
      <c r="K221">
        <v>4103.18</v>
      </c>
      <c r="L221">
        <f t="shared" ref="L221:L240" si="194">L220-B221</f>
        <v>4915.4100000000008</v>
      </c>
      <c r="M221">
        <v>107</v>
      </c>
      <c r="N221">
        <f t="shared" si="192"/>
        <v>9125.59</v>
      </c>
      <c r="O221">
        <f t="shared" si="193"/>
        <v>5125.59</v>
      </c>
      <c r="P221" s="25">
        <f>O221-Ahorros!$E$4</f>
        <v>-374.40999999999985</v>
      </c>
    </row>
    <row r="222" spans="1:16" x14ac:dyDescent="0.25">
      <c r="A222" s="1">
        <v>43610</v>
      </c>
      <c r="B222">
        <v>22.58</v>
      </c>
      <c r="C222" t="s">
        <v>265</v>
      </c>
      <c r="D222" t="s">
        <v>82</v>
      </c>
      <c r="E222" t="s">
        <v>22</v>
      </c>
      <c r="F222" t="s">
        <v>18</v>
      </c>
      <c r="G222" t="s">
        <v>84</v>
      </c>
      <c r="K222">
        <v>4103.18</v>
      </c>
      <c r="L222" s="49">
        <f t="shared" si="194"/>
        <v>4892.8300000000008</v>
      </c>
      <c r="M222">
        <v>107</v>
      </c>
      <c r="N222">
        <f t="shared" si="192"/>
        <v>9103.010000000002</v>
      </c>
      <c r="O222">
        <f t="shared" si="193"/>
        <v>5103.010000000002</v>
      </c>
      <c r="P222" s="25">
        <f>O222-Ahorros!$E$4</f>
        <v>-396.98999999999796</v>
      </c>
    </row>
    <row r="223" spans="1:16" x14ac:dyDescent="0.25">
      <c r="A223" s="1">
        <v>43610</v>
      </c>
      <c r="B223">
        <v>11.15</v>
      </c>
      <c r="C223" t="s">
        <v>182</v>
      </c>
      <c r="D223" t="s">
        <v>82</v>
      </c>
      <c r="E223" t="s">
        <v>22</v>
      </c>
      <c r="F223" t="s">
        <v>18</v>
      </c>
      <c r="G223" t="s">
        <v>84</v>
      </c>
      <c r="K223">
        <v>4103.18</v>
      </c>
      <c r="L223" s="49">
        <f t="shared" si="194"/>
        <v>4881.6800000000012</v>
      </c>
      <c r="M223">
        <v>107</v>
      </c>
      <c r="N223">
        <f t="shared" si="192"/>
        <v>9091.86</v>
      </c>
      <c r="O223">
        <f t="shared" si="193"/>
        <v>5091.8600000000006</v>
      </c>
      <c r="P223" s="25">
        <f>O223-Ahorros!$E$4</f>
        <v>-408.13999999999942</v>
      </c>
    </row>
    <row r="224" spans="1:16" x14ac:dyDescent="0.25">
      <c r="A224" s="1">
        <v>43610</v>
      </c>
      <c r="B224">
        <v>12.9</v>
      </c>
      <c r="C224" t="s">
        <v>266</v>
      </c>
      <c r="D224" t="s">
        <v>82</v>
      </c>
      <c r="E224" t="s">
        <v>22</v>
      </c>
      <c r="F224" t="s">
        <v>18</v>
      </c>
      <c r="G224" t="s">
        <v>84</v>
      </c>
      <c r="K224">
        <v>4103.18</v>
      </c>
      <c r="L224" s="49">
        <f t="shared" si="194"/>
        <v>4868.7800000000016</v>
      </c>
      <c r="M224">
        <v>107</v>
      </c>
      <c r="N224">
        <f t="shared" si="192"/>
        <v>9078.9600000000028</v>
      </c>
      <c r="O224">
        <f t="shared" si="193"/>
        <v>5078.9600000000028</v>
      </c>
      <c r="P224" s="25">
        <f>O224-Ahorros!$E$4</f>
        <v>-421.03999999999724</v>
      </c>
    </row>
    <row r="225" spans="1:16" x14ac:dyDescent="0.25">
      <c r="A225" s="1">
        <v>43610</v>
      </c>
      <c r="B225">
        <v>21</v>
      </c>
      <c r="C225" t="s">
        <v>152</v>
      </c>
      <c r="D225" t="s">
        <v>82</v>
      </c>
      <c r="E225" t="s">
        <v>22</v>
      </c>
      <c r="F225" t="s">
        <v>18</v>
      </c>
      <c r="G225" t="s">
        <v>84</v>
      </c>
      <c r="K225">
        <v>4103.18</v>
      </c>
      <c r="L225" s="49">
        <f t="shared" si="194"/>
        <v>4847.7800000000016</v>
      </c>
      <c r="M225">
        <v>107</v>
      </c>
      <c r="N225">
        <f t="shared" si="192"/>
        <v>9057.9600000000028</v>
      </c>
      <c r="O225">
        <f t="shared" si="193"/>
        <v>5057.9600000000028</v>
      </c>
      <c r="P225" s="25">
        <f>O225-Ahorros!$E$4</f>
        <v>-442.03999999999724</v>
      </c>
    </row>
    <row r="226" spans="1:16" x14ac:dyDescent="0.25">
      <c r="A226" s="1">
        <v>43610</v>
      </c>
      <c r="B226">
        <v>18.100000000000001</v>
      </c>
      <c r="C226" t="s">
        <v>267</v>
      </c>
      <c r="D226" t="s">
        <v>110</v>
      </c>
      <c r="E226" t="s">
        <v>22</v>
      </c>
      <c r="F226" t="s">
        <v>18</v>
      </c>
      <c r="G226" t="s">
        <v>84</v>
      </c>
      <c r="K226">
        <v>4103.18</v>
      </c>
      <c r="L226" s="49">
        <f t="shared" si="194"/>
        <v>4829.6800000000012</v>
      </c>
      <c r="M226">
        <v>107</v>
      </c>
      <c r="N226">
        <f t="shared" si="192"/>
        <v>9039.86</v>
      </c>
      <c r="O226">
        <f t="shared" si="193"/>
        <v>5039.8600000000006</v>
      </c>
      <c r="P226" s="25">
        <f>O226-Ahorros!$E$4</f>
        <v>-460.13999999999942</v>
      </c>
    </row>
    <row r="227" spans="1:16" x14ac:dyDescent="0.25">
      <c r="A227" s="1">
        <v>43610</v>
      </c>
      <c r="B227">
        <v>44</v>
      </c>
      <c r="C227" t="s">
        <v>153</v>
      </c>
      <c r="D227" t="s">
        <v>82</v>
      </c>
      <c r="E227" t="s">
        <v>22</v>
      </c>
      <c r="F227" t="s">
        <v>18</v>
      </c>
      <c r="G227" t="s">
        <v>84</v>
      </c>
      <c r="K227">
        <v>4103.18</v>
      </c>
      <c r="L227" s="49">
        <f t="shared" si="194"/>
        <v>4785.6800000000012</v>
      </c>
      <c r="M227">
        <v>107</v>
      </c>
      <c r="N227">
        <f t="shared" si="192"/>
        <v>8995.86</v>
      </c>
      <c r="O227">
        <f t="shared" si="193"/>
        <v>4995.8600000000006</v>
      </c>
      <c r="P227" s="25">
        <f>O227-Ahorros!$E$4</f>
        <v>-504.13999999999942</v>
      </c>
    </row>
    <row r="228" spans="1:16" x14ac:dyDescent="0.25">
      <c r="A228" s="1">
        <v>43610</v>
      </c>
      <c r="B228">
        <v>32.57</v>
      </c>
      <c r="C228" t="s">
        <v>268</v>
      </c>
      <c r="D228" t="s">
        <v>82</v>
      </c>
      <c r="E228" t="s">
        <v>22</v>
      </c>
      <c r="F228" t="s">
        <v>18</v>
      </c>
      <c r="G228" t="s">
        <v>84</v>
      </c>
      <c r="K228">
        <v>4103.18</v>
      </c>
      <c r="L228" s="49">
        <f t="shared" si="194"/>
        <v>4753.1100000000015</v>
      </c>
      <c r="M228">
        <v>107</v>
      </c>
      <c r="N228">
        <f t="shared" si="192"/>
        <v>8963.2900000000009</v>
      </c>
      <c r="O228">
        <f t="shared" si="193"/>
        <v>4963.2900000000009</v>
      </c>
      <c r="P228" s="25">
        <f>O228-Ahorros!$E$4</f>
        <v>-536.70999999999913</v>
      </c>
    </row>
    <row r="229" spans="1:16" x14ac:dyDescent="0.25">
      <c r="A229" s="1">
        <v>43610</v>
      </c>
      <c r="B229">
        <v>36.25</v>
      </c>
      <c r="C229" t="s">
        <v>87</v>
      </c>
      <c r="D229" t="s">
        <v>82</v>
      </c>
      <c r="E229" t="s">
        <v>22</v>
      </c>
      <c r="F229" t="s">
        <v>18</v>
      </c>
      <c r="G229" t="s">
        <v>84</v>
      </c>
      <c r="K229">
        <v>4103.18</v>
      </c>
      <c r="L229" s="49">
        <f t="shared" si="194"/>
        <v>4716.8600000000015</v>
      </c>
      <c r="M229">
        <v>107</v>
      </c>
      <c r="N229">
        <f t="shared" si="192"/>
        <v>8927.0400000000009</v>
      </c>
      <c r="O229">
        <f t="shared" si="193"/>
        <v>4927.0400000000009</v>
      </c>
      <c r="P229" s="25">
        <f>O229-Ahorros!$E$4</f>
        <v>-572.95999999999913</v>
      </c>
    </row>
    <row r="230" spans="1:16" x14ac:dyDescent="0.25">
      <c r="A230" s="1">
        <v>43610</v>
      </c>
      <c r="B230">
        <v>27.6</v>
      </c>
      <c r="C230" t="s">
        <v>269</v>
      </c>
      <c r="D230" t="s">
        <v>69</v>
      </c>
      <c r="E230" t="s">
        <v>22</v>
      </c>
      <c r="F230" t="s">
        <v>18</v>
      </c>
      <c r="G230" t="s">
        <v>84</v>
      </c>
      <c r="K230">
        <v>4103.18</v>
      </c>
      <c r="L230" s="49">
        <f t="shared" si="194"/>
        <v>4689.2600000000011</v>
      </c>
      <c r="M230">
        <v>107</v>
      </c>
      <c r="N230">
        <f t="shared" si="192"/>
        <v>8899.4400000000023</v>
      </c>
      <c r="O230">
        <f t="shared" si="193"/>
        <v>4899.4400000000023</v>
      </c>
      <c r="P230" s="25">
        <f>O230-Ahorros!$E$4</f>
        <v>-600.55999999999767</v>
      </c>
    </row>
    <row r="231" spans="1:16" x14ac:dyDescent="0.25">
      <c r="A231" s="1">
        <v>43610</v>
      </c>
      <c r="B231">
        <v>15.58</v>
      </c>
      <c r="C231" t="s">
        <v>270</v>
      </c>
      <c r="D231" t="s">
        <v>82</v>
      </c>
      <c r="E231" t="s">
        <v>22</v>
      </c>
      <c r="F231" t="s">
        <v>18</v>
      </c>
      <c r="G231" t="s">
        <v>84</v>
      </c>
      <c r="K231">
        <v>4103.18</v>
      </c>
      <c r="L231" s="49">
        <f t="shared" si="194"/>
        <v>4673.6800000000012</v>
      </c>
      <c r="M231">
        <v>107</v>
      </c>
      <c r="N231">
        <f t="shared" si="192"/>
        <v>8883.86</v>
      </c>
      <c r="O231">
        <f t="shared" si="193"/>
        <v>4883.8600000000006</v>
      </c>
      <c r="P231" s="25">
        <f>O231-Ahorros!$E$4</f>
        <v>-616.13999999999942</v>
      </c>
    </row>
    <row r="232" spans="1:16" x14ac:dyDescent="0.25">
      <c r="A232" s="1">
        <v>43610</v>
      </c>
      <c r="B232">
        <v>22</v>
      </c>
      <c r="C232" t="s">
        <v>271</v>
      </c>
      <c r="D232" t="s">
        <v>263</v>
      </c>
      <c r="E232" t="s">
        <v>22</v>
      </c>
      <c r="F232" t="s">
        <v>18</v>
      </c>
      <c r="G232" t="s">
        <v>84</v>
      </c>
      <c r="K232">
        <v>4103.18</v>
      </c>
      <c r="L232" s="49">
        <f t="shared" si="194"/>
        <v>4651.6800000000012</v>
      </c>
      <c r="M232">
        <v>107</v>
      </c>
      <c r="N232">
        <f t="shared" si="192"/>
        <v>8861.86</v>
      </c>
      <c r="O232">
        <f t="shared" si="193"/>
        <v>4861.8600000000006</v>
      </c>
      <c r="P232" s="25">
        <f>O232-Ahorros!$E$4</f>
        <v>-638.13999999999942</v>
      </c>
    </row>
    <row r="233" spans="1:16" x14ac:dyDescent="0.25">
      <c r="A233" s="1">
        <v>43610</v>
      </c>
      <c r="B233">
        <v>9.0500000000000007</v>
      </c>
      <c r="C233" t="s">
        <v>272</v>
      </c>
      <c r="D233" t="s">
        <v>82</v>
      </c>
      <c r="E233" t="s">
        <v>22</v>
      </c>
      <c r="F233" t="s">
        <v>18</v>
      </c>
      <c r="G233" t="s">
        <v>84</v>
      </c>
      <c r="K233">
        <v>4103.18</v>
      </c>
      <c r="L233" s="49">
        <f t="shared" si="194"/>
        <v>4642.630000000001</v>
      </c>
      <c r="M233">
        <v>107</v>
      </c>
      <c r="N233">
        <f t="shared" si="192"/>
        <v>8852.8100000000013</v>
      </c>
      <c r="O233">
        <f t="shared" si="193"/>
        <v>4852.8100000000013</v>
      </c>
      <c r="P233" s="25">
        <f>O233-Ahorros!$E$4</f>
        <v>-647.18999999999869</v>
      </c>
    </row>
    <row r="234" spans="1:16" x14ac:dyDescent="0.25">
      <c r="A234" s="1">
        <v>43610</v>
      </c>
      <c r="B234">
        <v>4.3</v>
      </c>
      <c r="C234" t="s">
        <v>273</v>
      </c>
      <c r="D234" t="s">
        <v>82</v>
      </c>
      <c r="E234" t="s">
        <v>22</v>
      </c>
      <c r="F234" t="s">
        <v>18</v>
      </c>
      <c r="G234" t="s">
        <v>84</v>
      </c>
      <c r="K234">
        <v>4103.18</v>
      </c>
      <c r="L234" s="49">
        <f t="shared" si="194"/>
        <v>4638.3300000000008</v>
      </c>
      <c r="M234">
        <v>107</v>
      </c>
      <c r="N234">
        <f t="shared" si="192"/>
        <v>8848.510000000002</v>
      </c>
      <c r="O234">
        <f t="shared" si="193"/>
        <v>4848.510000000002</v>
      </c>
      <c r="P234" s="25">
        <f>O234-Ahorros!$E$4</f>
        <v>-651.48999999999796</v>
      </c>
    </row>
    <row r="235" spans="1:16" x14ac:dyDescent="0.25">
      <c r="A235" s="1">
        <v>43610</v>
      </c>
      <c r="B235">
        <v>11</v>
      </c>
      <c r="C235" t="s">
        <v>274</v>
      </c>
      <c r="D235" t="s">
        <v>82</v>
      </c>
      <c r="E235" t="s">
        <v>22</v>
      </c>
      <c r="F235" t="s">
        <v>18</v>
      </c>
      <c r="G235" t="s">
        <v>84</v>
      </c>
      <c r="K235">
        <v>4103.18</v>
      </c>
      <c r="L235" s="49">
        <f t="shared" si="194"/>
        <v>4627.3300000000008</v>
      </c>
      <c r="M235">
        <v>107</v>
      </c>
      <c r="N235">
        <f t="shared" si="192"/>
        <v>8837.510000000002</v>
      </c>
      <c r="O235">
        <f t="shared" si="193"/>
        <v>4837.510000000002</v>
      </c>
      <c r="P235" s="25">
        <f>O235-Ahorros!$E$4</f>
        <v>-662.48999999999796</v>
      </c>
    </row>
    <row r="236" spans="1:16" x14ac:dyDescent="0.25">
      <c r="A236" s="1">
        <v>43610</v>
      </c>
      <c r="B236">
        <v>15.5</v>
      </c>
      <c r="C236" t="s">
        <v>275</v>
      </c>
      <c r="D236" t="s">
        <v>82</v>
      </c>
      <c r="E236" t="s">
        <v>22</v>
      </c>
      <c r="F236" t="s">
        <v>18</v>
      </c>
      <c r="G236" t="s">
        <v>84</v>
      </c>
      <c r="K236">
        <v>4103.18</v>
      </c>
      <c r="L236" s="49">
        <f t="shared" si="194"/>
        <v>4611.8300000000008</v>
      </c>
      <c r="M236">
        <v>107</v>
      </c>
      <c r="N236">
        <f t="shared" si="192"/>
        <v>8822.010000000002</v>
      </c>
      <c r="O236">
        <f t="shared" si="193"/>
        <v>4822.010000000002</v>
      </c>
      <c r="P236" s="25">
        <f>O236-Ahorros!$E$4</f>
        <v>-677.98999999999796</v>
      </c>
    </row>
    <row r="237" spans="1:16" x14ac:dyDescent="0.25">
      <c r="A237" s="1">
        <v>43611</v>
      </c>
      <c r="B237">
        <v>85</v>
      </c>
      <c r="C237" t="s">
        <v>93</v>
      </c>
      <c r="D237" t="s">
        <v>93</v>
      </c>
      <c r="E237" t="s">
        <v>22</v>
      </c>
      <c r="F237" t="s">
        <v>18</v>
      </c>
      <c r="G237" t="s">
        <v>93</v>
      </c>
      <c r="K237">
        <v>4103.18</v>
      </c>
      <c r="L237" s="49">
        <f t="shared" si="194"/>
        <v>4526.8300000000008</v>
      </c>
      <c r="M237">
        <v>107</v>
      </c>
      <c r="N237">
        <f t="shared" si="192"/>
        <v>8737.010000000002</v>
      </c>
      <c r="O237">
        <f t="shared" si="193"/>
        <v>4737.010000000002</v>
      </c>
      <c r="P237" s="25">
        <f>O237-Ahorros!$E$4</f>
        <v>-762.98999999999796</v>
      </c>
    </row>
    <row r="238" spans="1:16" x14ac:dyDescent="0.25">
      <c r="A238" s="1">
        <v>43612</v>
      </c>
      <c r="B238">
        <v>302</v>
      </c>
      <c r="C238" t="s">
        <v>276</v>
      </c>
      <c r="D238" t="s">
        <v>69</v>
      </c>
      <c r="E238" t="s">
        <v>22</v>
      </c>
      <c r="F238" t="s">
        <v>18</v>
      </c>
      <c r="G238" t="s">
        <v>73</v>
      </c>
      <c r="K238">
        <v>4103.18</v>
      </c>
      <c r="L238" s="49">
        <f t="shared" si="194"/>
        <v>4224.8300000000008</v>
      </c>
      <c r="M238">
        <v>107</v>
      </c>
      <c r="N238">
        <f t="shared" si="192"/>
        <v>8435.010000000002</v>
      </c>
      <c r="O238">
        <f t="shared" si="193"/>
        <v>4435.010000000002</v>
      </c>
      <c r="P238" s="25">
        <f>O238-Ahorros!$E$4</f>
        <v>-1064.989999999998</v>
      </c>
    </row>
    <row r="239" spans="1:16" x14ac:dyDescent="0.25">
      <c r="A239" s="1">
        <v>43612</v>
      </c>
      <c r="B239">
        <v>25</v>
      </c>
      <c r="C239" t="s">
        <v>277</v>
      </c>
      <c r="D239" t="s">
        <v>48</v>
      </c>
      <c r="E239" t="s">
        <v>22</v>
      </c>
      <c r="F239" t="s">
        <v>18</v>
      </c>
      <c r="G239" t="s">
        <v>113</v>
      </c>
      <c r="K239">
        <v>4103.18</v>
      </c>
      <c r="L239" s="49">
        <f t="shared" si="194"/>
        <v>4199.8300000000008</v>
      </c>
      <c r="M239">
        <v>107</v>
      </c>
      <c r="N239">
        <f t="shared" si="192"/>
        <v>8410.010000000002</v>
      </c>
      <c r="O239">
        <f t="shared" si="193"/>
        <v>4410.010000000002</v>
      </c>
      <c r="P239" s="25">
        <f>O239-Ahorros!$E$4</f>
        <v>-1089.989999999998</v>
      </c>
    </row>
    <row r="240" spans="1:16" x14ac:dyDescent="0.25">
      <c r="A240" s="1">
        <v>43612</v>
      </c>
      <c r="B240">
        <v>3700</v>
      </c>
      <c r="C240" t="s">
        <v>278</v>
      </c>
      <c r="D240" t="s">
        <v>279</v>
      </c>
      <c r="E240" t="s">
        <v>22</v>
      </c>
      <c r="F240" t="s">
        <v>18</v>
      </c>
      <c r="G240" t="s">
        <v>280</v>
      </c>
      <c r="K240">
        <v>4103.18</v>
      </c>
      <c r="L240" s="49">
        <f t="shared" si="194"/>
        <v>499.83000000000084</v>
      </c>
      <c r="M240">
        <v>107</v>
      </c>
      <c r="N240">
        <f t="shared" si="192"/>
        <v>4710.0100000000011</v>
      </c>
      <c r="O240">
        <f t="shared" si="193"/>
        <v>710.01000000000113</v>
      </c>
      <c r="P240" s="25">
        <f>O240-Ahorros!$E$4</f>
        <v>-4789.9899999999989</v>
      </c>
    </row>
    <row r="241" spans="1:16" x14ac:dyDescent="0.25">
      <c r="A241" s="1">
        <v>43612</v>
      </c>
      <c r="B241">
        <v>49</v>
      </c>
      <c r="C241" t="s">
        <v>195</v>
      </c>
      <c r="D241" t="s">
        <v>48</v>
      </c>
      <c r="E241" t="s">
        <v>22</v>
      </c>
      <c r="F241" t="s">
        <v>131</v>
      </c>
      <c r="G241" t="s">
        <v>196</v>
      </c>
      <c r="K241">
        <f>K240-B241</f>
        <v>4054.1800000000003</v>
      </c>
      <c r="L241">
        <v>499.83</v>
      </c>
      <c r="M241">
        <v>107</v>
      </c>
      <c r="N241" s="49">
        <f t="shared" ref="N241" si="195">SUM(K241:M241)</f>
        <v>4661.01</v>
      </c>
      <c r="O241" s="49">
        <f t="shared" ref="O241" si="196">N241-4000</f>
        <v>661.01000000000022</v>
      </c>
      <c r="P241" s="25">
        <f>O241-Ahorros!$E$4</f>
        <v>-4838.99</v>
      </c>
    </row>
    <row r="242" spans="1:16" x14ac:dyDescent="0.25">
      <c r="A242" s="1">
        <v>43613</v>
      </c>
      <c r="B242">
        <v>68</v>
      </c>
      <c r="C242" t="s">
        <v>281</v>
      </c>
      <c r="D242" t="s">
        <v>31</v>
      </c>
      <c r="E242" t="s">
        <v>22</v>
      </c>
      <c r="F242" t="s">
        <v>7</v>
      </c>
      <c r="G242" t="s">
        <v>281</v>
      </c>
      <c r="K242">
        <v>4054.18</v>
      </c>
      <c r="L242">
        <v>499.83</v>
      </c>
      <c r="M242">
        <f>M241-B242</f>
        <v>39</v>
      </c>
      <c r="N242" s="49">
        <f t="shared" ref="N242" si="197">SUM(K242:M242)</f>
        <v>4593.01</v>
      </c>
      <c r="O242" s="49">
        <f t="shared" ref="O242" si="198">N242-4000</f>
        <v>593.01000000000022</v>
      </c>
      <c r="P242" s="25">
        <f>O242-Ahorros!$E$4</f>
        <v>-4906.99</v>
      </c>
    </row>
    <row r="243" spans="1:16" x14ac:dyDescent="0.25">
      <c r="A243" s="1">
        <v>43613</v>
      </c>
      <c r="B243">
        <v>10</v>
      </c>
      <c r="C243" t="s">
        <v>177</v>
      </c>
      <c r="D243" t="s">
        <v>43</v>
      </c>
      <c r="E243" t="s">
        <v>22</v>
      </c>
      <c r="F243" t="s">
        <v>7</v>
      </c>
      <c r="G243" t="s">
        <v>44</v>
      </c>
      <c r="K243">
        <v>4054.18</v>
      </c>
      <c r="L243">
        <v>499.83</v>
      </c>
      <c r="M243" s="49">
        <f>M242-B243</f>
        <v>29</v>
      </c>
      <c r="N243" s="49">
        <f t="shared" ref="N243" si="199">SUM(K243:M243)</f>
        <v>4583.01</v>
      </c>
      <c r="O243" s="49">
        <f t="shared" ref="O243" si="200">N243-4000</f>
        <v>583.01000000000022</v>
      </c>
      <c r="P243" s="25">
        <f>O243-Ahorros!$E$4</f>
        <v>-4916.99</v>
      </c>
    </row>
    <row r="244" spans="1:16" x14ac:dyDescent="0.25">
      <c r="A244" s="1">
        <v>43614</v>
      </c>
      <c r="B244">
        <v>498</v>
      </c>
      <c r="C244" t="s">
        <v>24</v>
      </c>
      <c r="D244" t="s">
        <v>25</v>
      </c>
      <c r="E244" t="s">
        <v>25</v>
      </c>
      <c r="F244" t="s">
        <v>18</v>
      </c>
      <c r="G244" t="s">
        <v>26</v>
      </c>
      <c r="K244">
        <f>K243+B244</f>
        <v>4552.18</v>
      </c>
      <c r="L244">
        <f>L243-B244</f>
        <v>1.8299999999999841</v>
      </c>
      <c r="M244">
        <v>29</v>
      </c>
      <c r="N244" s="50">
        <f t="shared" ref="N244" si="201">SUM(K244:M244)</f>
        <v>4583.01</v>
      </c>
      <c r="O244" s="50">
        <f t="shared" ref="O244" si="202">N244-4000</f>
        <v>583.01000000000022</v>
      </c>
      <c r="P244" s="25">
        <f>O244-Ahorros!$E$4</f>
        <v>-4916.99</v>
      </c>
    </row>
    <row r="245" spans="1:16" x14ac:dyDescent="0.25">
      <c r="A245" s="1">
        <v>43615</v>
      </c>
      <c r="B245">
        <v>300</v>
      </c>
      <c r="C245" t="s">
        <v>171</v>
      </c>
      <c r="D245" t="s">
        <v>25</v>
      </c>
      <c r="E245" t="s">
        <v>25</v>
      </c>
      <c r="F245" t="s">
        <v>131</v>
      </c>
      <c r="G245" t="s">
        <v>172</v>
      </c>
      <c r="K245">
        <f>K244-B245</f>
        <v>4252.18</v>
      </c>
      <c r="L245">
        <v>1.83</v>
      </c>
      <c r="M245">
        <f>M244+B245</f>
        <v>329</v>
      </c>
      <c r="N245" s="50">
        <f t="shared" ref="N245" si="203">SUM(K245:M245)</f>
        <v>4583.01</v>
      </c>
      <c r="O245" s="50">
        <f t="shared" ref="O245" si="204">N245-4000</f>
        <v>583.01000000000022</v>
      </c>
      <c r="P245" s="25">
        <f>O245-Ahorros!$E$4</f>
        <v>-4916.99</v>
      </c>
    </row>
    <row r="246" spans="1:16" x14ac:dyDescent="0.25">
      <c r="A246" s="1">
        <v>43615</v>
      </c>
      <c r="B246">
        <v>250</v>
      </c>
      <c r="C246" t="s">
        <v>282</v>
      </c>
      <c r="D246" t="s">
        <v>48</v>
      </c>
      <c r="E246" t="s">
        <v>22</v>
      </c>
      <c r="F246" t="s">
        <v>7</v>
      </c>
      <c r="G246" t="s">
        <v>81</v>
      </c>
      <c r="K246">
        <v>4252.18</v>
      </c>
      <c r="L246">
        <v>1.83</v>
      </c>
      <c r="M246">
        <f>M245-B246</f>
        <v>79</v>
      </c>
      <c r="N246" s="50">
        <f t="shared" ref="N246" si="205">SUM(K246:M246)</f>
        <v>4333.01</v>
      </c>
      <c r="O246" s="50">
        <f t="shared" ref="O246" si="206">N246-4000</f>
        <v>333.01000000000022</v>
      </c>
      <c r="P246" s="25">
        <f>O246-Ahorros!$E$4</f>
        <v>-5166.99</v>
      </c>
    </row>
    <row r="247" spans="1:16" x14ac:dyDescent="0.25">
      <c r="A247" s="1">
        <v>43615</v>
      </c>
      <c r="B247">
        <v>10</v>
      </c>
      <c r="C247" t="s">
        <v>283</v>
      </c>
      <c r="D247" t="s">
        <v>69</v>
      </c>
      <c r="E247" t="s">
        <v>22</v>
      </c>
      <c r="F247" t="s">
        <v>7</v>
      </c>
      <c r="G247" t="s">
        <v>81</v>
      </c>
      <c r="K247">
        <v>4252.18</v>
      </c>
      <c r="L247">
        <v>1.83</v>
      </c>
      <c r="M247">
        <f>M246-B247</f>
        <v>69</v>
      </c>
      <c r="N247" s="50">
        <f t="shared" ref="N247:N248" si="207">SUM(K247:M247)</f>
        <v>4323.01</v>
      </c>
      <c r="O247" s="50">
        <f t="shared" ref="O247:O248" si="208">N247-4000</f>
        <v>323.01000000000022</v>
      </c>
      <c r="P247" s="25">
        <f>O247-Ahorros!$E$4</f>
        <v>-5176.99</v>
      </c>
    </row>
    <row r="248" spans="1:16" x14ac:dyDescent="0.25">
      <c r="A248" s="1">
        <v>43615</v>
      </c>
      <c r="B248">
        <v>9</v>
      </c>
      <c r="C248" t="s">
        <v>223</v>
      </c>
      <c r="D248" t="s">
        <v>263</v>
      </c>
      <c r="E248" t="s">
        <v>22</v>
      </c>
      <c r="F248" t="s">
        <v>7</v>
      </c>
      <c r="G248" t="s">
        <v>81</v>
      </c>
      <c r="K248">
        <v>4252.18</v>
      </c>
      <c r="L248">
        <v>1.83</v>
      </c>
      <c r="M248">
        <f>M247-B248</f>
        <v>60</v>
      </c>
      <c r="N248">
        <f t="shared" si="207"/>
        <v>4314.01</v>
      </c>
      <c r="O248">
        <f t="shared" si="208"/>
        <v>314.01000000000022</v>
      </c>
      <c r="P248" s="25">
        <f>O248-Ahorros!$E$4</f>
        <v>-5185.99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1:Q15"/>
  <sheetViews>
    <sheetView topLeftCell="B1" workbookViewId="0">
      <pane ySplit="3" topLeftCell="A4" activePane="bottomLeft" state="frozen"/>
      <selection pane="bottomLeft" activeCell="L15" sqref="L15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1" spans="1:17" x14ac:dyDescent="0.25">
      <c r="P1" t="s">
        <v>94</v>
      </c>
      <c r="Q1" s="11">
        <f>SUM(J:J)</f>
        <v>20900</v>
      </c>
    </row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0</v>
      </c>
      <c r="P2" t="s">
        <v>66</v>
      </c>
      <c r="Q2">
        <v>4000</v>
      </c>
    </row>
    <row r="3" spans="1:17" x14ac:dyDescent="0.25">
      <c r="A3" t="s">
        <v>4</v>
      </c>
      <c r="B3" t="s">
        <v>3</v>
      </c>
      <c r="C3" t="s">
        <v>1</v>
      </c>
      <c r="D3" t="s">
        <v>95</v>
      </c>
      <c r="F3" t="s">
        <v>58</v>
      </c>
      <c r="G3">
        <f>SUM(B:B)</f>
        <v>58735</v>
      </c>
      <c r="I3" t="s">
        <v>4</v>
      </c>
      <c r="J3" t="s">
        <v>59</v>
      </c>
      <c r="K3" t="s">
        <v>1</v>
      </c>
      <c r="M3" t="s">
        <v>63</v>
      </c>
      <c r="N3" s="10">
        <f>G3-SUM(J:J)</f>
        <v>37835</v>
      </c>
      <c r="P3" t="s">
        <v>65</v>
      </c>
      <c r="Q3">
        <f>N3/Q2</f>
        <v>9.4587500000000002</v>
      </c>
    </row>
    <row r="4" spans="1:17" x14ac:dyDescent="0.25">
      <c r="B4">
        <v>2500</v>
      </c>
      <c r="C4" t="s">
        <v>51</v>
      </c>
      <c r="D4" t="s">
        <v>96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D5" t="s">
        <v>96</v>
      </c>
      <c r="I5" s="1">
        <v>43449</v>
      </c>
      <c r="J5">
        <v>2000</v>
      </c>
      <c r="K5" t="s">
        <v>60</v>
      </c>
    </row>
    <row r="6" spans="1:17" x14ac:dyDescent="0.25">
      <c r="B6">
        <v>4000</v>
      </c>
      <c r="C6" t="s">
        <v>53</v>
      </c>
      <c r="D6" t="s">
        <v>96</v>
      </c>
      <c r="I6" s="1">
        <v>43462</v>
      </c>
      <c r="J6">
        <v>1500</v>
      </c>
      <c r="K6" s="9" t="s">
        <v>60</v>
      </c>
    </row>
    <row r="7" spans="1:17" x14ac:dyDescent="0.25">
      <c r="B7">
        <v>4900</v>
      </c>
      <c r="C7" t="s">
        <v>54</v>
      </c>
      <c r="D7" t="s">
        <v>96</v>
      </c>
      <c r="I7" s="1">
        <v>43480</v>
      </c>
      <c r="J7">
        <v>1500</v>
      </c>
      <c r="K7" s="9" t="s">
        <v>60</v>
      </c>
    </row>
    <row r="8" spans="1:17" x14ac:dyDescent="0.25">
      <c r="B8">
        <v>2000</v>
      </c>
      <c r="C8" t="s">
        <v>55</v>
      </c>
      <c r="D8" t="s">
        <v>96</v>
      </c>
      <c r="I8" s="1">
        <v>43496</v>
      </c>
      <c r="J8">
        <v>1500</v>
      </c>
      <c r="K8" s="9" t="s">
        <v>60</v>
      </c>
    </row>
    <row r="9" spans="1:17" x14ac:dyDescent="0.25">
      <c r="B9">
        <v>11759</v>
      </c>
      <c r="C9" t="s">
        <v>56</v>
      </c>
      <c r="D9" t="s">
        <v>97</v>
      </c>
      <c r="I9" s="1">
        <v>43511</v>
      </c>
      <c r="J9">
        <v>1500</v>
      </c>
      <c r="K9" s="9" t="s">
        <v>60</v>
      </c>
    </row>
    <row r="10" spans="1:17" x14ac:dyDescent="0.25">
      <c r="B10">
        <v>20324</v>
      </c>
      <c r="C10" t="s">
        <v>57</v>
      </c>
      <c r="D10" t="s">
        <v>79</v>
      </c>
      <c r="I10" s="1">
        <v>43524</v>
      </c>
      <c r="J10">
        <v>1500</v>
      </c>
      <c r="K10" s="9" t="s">
        <v>60</v>
      </c>
    </row>
    <row r="11" spans="1:17" x14ac:dyDescent="0.25">
      <c r="B11">
        <v>10752</v>
      </c>
      <c r="C11" t="s">
        <v>64</v>
      </c>
      <c r="D11" t="s">
        <v>79</v>
      </c>
      <c r="I11" s="1">
        <v>43539</v>
      </c>
      <c r="J11">
        <v>1500</v>
      </c>
      <c r="K11" s="9" t="s">
        <v>60</v>
      </c>
    </row>
    <row r="12" spans="1:17" x14ac:dyDescent="0.25">
      <c r="I12" s="1">
        <v>43553</v>
      </c>
      <c r="J12">
        <v>1500</v>
      </c>
      <c r="K12" s="9" t="s">
        <v>60</v>
      </c>
    </row>
    <row r="13" spans="1:17" x14ac:dyDescent="0.25">
      <c r="I13" s="1">
        <v>43570</v>
      </c>
      <c r="J13">
        <v>2000</v>
      </c>
      <c r="K13" t="s">
        <v>60</v>
      </c>
    </row>
    <row r="14" spans="1:17" x14ac:dyDescent="0.25">
      <c r="I14" s="1">
        <v>43586</v>
      </c>
      <c r="J14">
        <v>2000</v>
      </c>
      <c r="K14" t="s">
        <v>60</v>
      </c>
    </row>
    <row r="15" spans="1:17" x14ac:dyDescent="0.25">
      <c r="I15" s="1">
        <v>43600</v>
      </c>
      <c r="J15">
        <v>2000</v>
      </c>
      <c r="K15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908-C67E-4904-B1C0-542BAD6863D7}">
  <dimension ref="A2:T22"/>
  <sheetViews>
    <sheetView workbookViewId="0">
      <selection activeCell="D8" sqref="D8"/>
    </sheetView>
  </sheetViews>
  <sheetFormatPr baseColWidth="10" defaultRowHeight="15" x14ac:dyDescent="0.25"/>
  <cols>
    <col min="19" max="19" width="23.28515625" customWidth="1"/>
    <col min="20" max="20" width="13.7109375" customWidth="1"/>
  </cols>
  <sheetData>
    <row r="2" spans="1:9" x14ac:dyDescent="0.25">
      <c r="A2" s="52" t="s">
        <v>98</v>
      </c>
      <c r="B2" s="52"/>
      <c r="C2" s="52"/>
      <c r="D2" s="52"/>
      <c r="E2" s="52"/>
      <c r="F2" s="52"/>
      <c r="G2" s="52"/>
    </row>
    <row r="3" spans="1:9" ht="15.75" thickBot="1" x14ac:dyDescent="0.3"/>
    <row r="4" spans="1:9" ht="15.75" thickBot="1" x14ac:dyDescent="0.3">
      <c r="A4" s="37" t="s">
        <v>4</v>
      </c>
      <c r="B4" s="12" t="s">
        <v>3</v>
      </c>
      <c r="D4" s="37" t="s">
        <v>12</v>
      </c>
      <c r="E4" s="12">
        <f>SUM(B:B)</f>
        <v>5500</v>
      </c>
      <c r="G4" s="38" t="s">
        <v>129</v>
      </c>
      <c r="H4" s="19">
        <v>2000</v>
      </c>
      <c r="I4" s="18">
        <v>43570</v>
      </c>
    </row>
    <row r="5" spans="1:9" x14ac:dyDescent="0.25">
      <c r="A5" s="1">
        <v>43448</v>
      </c>
      <c r="B5">
        <v>500</v>
      </c>
      <c r="H5">
        <v>3500</v>
      </c>
      <c r="I5" s="1">
        <v>43585</v>
      </c>
    </row>
    <row r="6" spans="1:9" x14ac:dyDescent="0.25">
      <c r="A6" s="1">
        <v>43465</v>
      </c>
      <c r="B6">
        <v>500</v>
      </c>
      <c r="H6">
        <v>6000</v>
      </c>
      <c r="I6" s="1">
        <v>43600</v>
      </c>
    </row>
    <row r="7" spans="1:9" x14ac:dyDescent="0.25">
      <c r="A7" s="1">
        <v>43480</v>
      </c>
      <c r="B7">
        <v>500</v>
      </c>
      <c r="H7">
        <v>5000</v>
      </c>
      <c r="I7" s="1">
        <v>43603</v>
      </c>
    </row>
    <row r="8" spans="1:9" x14ac:dyDescent="0.25">
      <c r="A8" s="1">
        <v>43496</v>
      </c>
      <c r="B8">
        <v>500</v>
      </c>
    </row>
    <row r="9" spans="1:9" x14ac:dyDescent="0.25">
      <c r="A9" s="1">
        <v>43511</v>
      </c>
      <c r="B9">
        <v>500</v>
      </c>
    </row>
    <row r="10" spans="1:9" x14ac:dyDescent="0.25">
      <c r="A10" s="1">
        <v>43524</v>
      </c>
      <c r="B10">
        <v>500</v>
      </c>
    </row>
    <row r="11" spans="1:9" x14ac:dyDescent="0.25">
      <c r="A11" s="1">
        <v>43539</v>
      </c>
      <c r="B11">
        <v>500</v>
      </c>
    </row>
    <row r="12" spans="1:9" x14ac:dyDescent="0.25">
      <c r="A12" s="1">
        <v>43553</v>
      </c>
      <c r="B12">
        <v>500</v>
      </c>
    </row>
    <row r="13" spans="1:9" x14ac:dyDescent="0.25">
      <c r="A13" s="1">
        <v>43570</v>
      </c>
      <c r="B13">
        <v>500</v>
      </c>
    </row>
    <row r="14" spans="1:9" x14ac:dyDescent="0.25">
      <c r="A14" s="1">
        <v>43585</v>
      </c>
      <c r="B14">
        <v>500</v>
      </c>
    </row>
    <row r="15" spans="1:9" x14ac:dyDescent="0.25">
      <c r="A15" s="1">
        <v>43600</v>
      </c>
      <c r="B15">
        <v>500</v>
      </c>
    </row>
    <row r="17" spans="12:20" x14ac:dyDescent="0.25">
      <c r="S17" s="34" t="s">
        <v>197</v>
      </c>
      <c r="T17" s="34" t="s">
        <v>198</v>
      </c>
    </row>
    <row r="18" spans="12:20" x14ac:dyDescent="0.25">
      <c r="L18" t="s">
        <v>36</v>
      </c>
      <c r="M18">
        <v>6640</v>
      </c>
      <c r="O18" t="s">
        <v>21</v>
      </c>
      <c r="P18">
        <v>3000</v>
      </c>
      <c r="R18" s="32">
        <v>1871</v>
      </c>
      <c r="S18" s="11">
        <f>SUM(R18:R20)</f>
        <v>5827</v>
      </c>
      <c r="T18" s="11">
        <f>M18-S18</f>
        <v>813</v>
      </c>
    </row>
    <row r="19" spans="12:20" x14ac:dyDescent="0.25">
      <c r="L19" t="s">
        <v>179</v>
      </c>
      <c r="M19">
        <f>M18-SUM(P:P)</f>
        <v>643</v>
      </c>
      <c r="O19" t="s">
        <v>96</v>
      </c>
      <c r="P19">
        <v>1900</v>
      </c>
      <c r="R19" s="32">
        <v>2258</v>
      </c>
    </row>
    <row r="20" spans="12:20" x14ac:dyDescent="0.25">
      <c r="P20">
        <v>97</v>
      </c>
      <c r="R20" s="32">
        <v>1698</v>
      </c>
    </row>
    <row r="21" spans="12:20" x14ac:dyDescent="0.25">
      <c r="P21">
        <v>500</v>
      </c>
    </row>
    <row r="22" spans="12:20" x14ac:dyDescent="0.25">
      <c r="P22">
        <v>500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Deudas</vt:lpstr>
      <vt:lpstr>Ahorros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2019-05-31T03:21:28Z</dcterms:modified>
</cp:coreProperties>
</file>