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storfabiandiazhuertas/Documents/2019/Entrega Doctorado /Doctorado entregas /Entrega Enero /"/>
    </mc:Choice>
  </mc:AlternateContent>
  <xr:revisionPtr revIDLastSave="0" documentId="8_{0A141B2A-71B4-C341-9808-98197423BE3F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8" i="1" l="1"/>
  <c r="G96" i="1" s="1"/>
  <c r="K56" i="1"/>
  <c r="G95" i="1" s="1"/>
  <c r="K55" i="1"/>
  <c r="F95" i="1" s="1"/>
  <c r="K53" i="1"/>
  <c r="G94" i="1" s="1"/>
  <c r="K52" i="1"/>
  <c r="F94" i="1" s="1"/>
  <c r="K51" i="1"/>
  <c r="E94" i="1" s="1"/>
  <c r="K49" i="1"/>
  <c r="G93" i="1" s="1"/>
  <c r="K48" i="1"/>
  <c r="F93" i="1" s="1"/>
  <c r="K47" i="1"/>
  <c r="E93" i="1" s="1"/>
  <c r="K46" i="1"/>
  <c r="D93" i="1" s="1"/>
  <c r="L58" i="1"/>
  <c r="F97" i="1" s="1"/>
  <c r="L56" i="1"/>
  <c r="E97" i="1" s="1"/>
  <c r="L55" i="1"/>
  <c r="E96" i="1" s="1"/>
  <c r="L53" i="1"/>
  <c r="D97" i="1" s="1"/>
  <c r="L52" i="1"/>
  <c r="D96" i="1" s="1"/>
  <c r="L51" i="1"/>
  <c r="D95" i="1" s="1"/>
  <c r="L49" i="1"/>
  <c r="C97" i="1" s="1"/>
  <c r="L48" i="1"/>
  <c r="C96" i="1" s="1"/>
  <c r="L47" i="1"/>
  <c r="C95" i="1" s="1"/>
  <c r="L46" i="1"/>
  <c r="C94" i="1" s="1"/>
  <c r="J35" i="1"/>
  <c r="K35" i="1" s="1"/>
  <c r="K39" i="1" s="1"/>
  <c r="M35" i="1" s="1"/>
  <c r="G84" i="1" s="1"/>
  <c r="J36" i="1"/>
  <c r="J37" i="1"/>
  <c r="J38" i="1"/>
  <c r="K36" i="1"/>
  <c r="K37" i="1"/>
  <c r="K38" i="1"/>
  <c r="J28" i="1"/>
  <c r="K28" i="1" s="1"/>
  <c r="J29" i="1"/>
  <c r="J30" i="1"/>
  <c r="K30" i="1" s="1"/>
  <c r="J31" i="1"/>
  <c r="J32" i="1"/>
  <c r="K29" i="1"/>
  <c r="K31" i="1"/>
  <c r="J21" i="1"/>
  <c r="J26" i="1" s="1"/>
  <c r="J22" i="1"/>
  <c r="K22" i="1" s="1"/>
  <c r="J23" i="1"/>
  <c r="J24" i="1"/>
  <c r="J25" i="1"/>
  <c r="K23" i="1"/>
  <c r="K24" i="1"/>
  <c r="J14" i="1"/>
  <c r="J19" i="1" s="1"/>
  <c r="J15" i="1"/>
  <c r="K15" i="1" s="1"/>
  <c r="J16" i="1"/>
  <c r="J18" i="1" s="1"/>
  <c r="J17" i="1"/>
  <c r="K14" i="1"/>
  <c r="K17" i="1"/>
  <c r="J6" i="1"/>
  <c r="J11" i="1" s="1"/>
  <c r="J7" i="1"/>
  <c r="J8" i="1"/>
  <c r="J9" i="1"/>
  <c r="J10" i="1"/>
  <c r="K10" i="1" s="1"/>
  <c r="K7" i="1"/>
  <c r="K8" i="1"/>
  <c r="K9" i="1"/>
  <c r="H39" i="1"/>
  <c r="H32" i="1"/>
  <c r="H25" i="1"/>
  <c r="H18" i="1"/>
  <c r="H11" i="1"/>
  <c r="J58" i="1"/>
  <c r="J56" i="1"/>
  <c r="J52" i="1"/>
  <c r="J53" i="1"/>
  <c r="J51" i="1"/>
  <c r="J55" i="1"/>
  <c r="J47" i="1"/>
  <c r="J48" i="1"/>
  <c r="J49" i="1"/>
  <c r="J46" i="1"/>
  <c r="M28" i="1" l="1"/>
  <c r="G79" i="1" s="1"/>
  <c r="L6" i="1"/>
  <c r="K32" i="1"/>
  <c r="L28" i="1" s="1"/>
  <c r="J39" i="1"/>
  <c r="L35" i="1" s="1"/>
  <c r="K18" i="1"/>
  <c r="M14" i="1" s="1"/>
  <c r="G69" i="1" s="1"/>
  <c r="K6" i="1"/>
  <c r="K11" i="1" s="1"/>
  <c r="M6" i="1" s="1"/>
  <c r="G63" i="1" s="1"/>
  <c r="K16" i="1"/>
  <c r="K19" i="1" s="1"/>
  <c r="L14" i="1" s="1"/>
  <c r="K21" i="1"/>
  <c r="H69" i="1" l="1"/>
  <c r="D94" i="1"/>
  <c r="H79" i="1"/>
  <c r="F96" i="1"/>
  <c r="C93" i="1"/>
  <c r="H63" i="1"/>
  <c r="K25" i="1"/>
  <c r="M21" i="1" s="1"/>
  <c r="G74" i="1" s="1"/>
  <c r="K26" i="1"/>
  <c r="L21" i="1" s="1"/>
  <c r="G97" i="1"/>
  <c r="H84" i="1"/>
  <c r="E95" i="1" l="1"/>
  <c r="H74" i="1"/>
</calcChain>
</file>

<file path=xl/sharedStrings.xml><?xml version="1.0" encoding="utf-8"?>
<sst xmlns="http://schemas.openxmlformats.org/spreadsheetml/2006/main" count="158" uniqueCount="141">
  <si>
    <t xml:space="preserve">  js =~                                                                 </t>
  </si>
  <si>
    <t xml:space="preserve">  oc =~                                                                 </t>
  </si>
  <si>
    <t xml:space="preserve">  si =~                                                                 </t>
  </si>
  <si>
    <t xml:space="preserve">  ep =~                                                                 </t>
  </si>
  <si>
    <t xml:space="preserve">  ac =~                                                                 </t>
  </si>
  <si>
    <t xml:space="preserve">    JS1               </t>
  </si>
  <si>
    <t xml:space="preserve"> Std.Err</t>
  </si>
  <si>
    <t xml:space="preserve">  z-value  </t>
  </si>
  <si>
    <t>P(&gt;|z|)  l</t>
  </si>
  <si>
    <t xml:space="preserve">Estimate </t>
  </si>
  <si>
    <t xml:space="preserve">    JS2              </t>
  </si>
  <si>
    <t xml:space="preserve">    JS3               </t>
  </si>
  <si>
    <t xml:space="preserve">    JS4              </t>
  </si>
  <si>
    <t xml:space="preserve">    JS5              </t>
  </si>
  <si>
    <t xml:space="preserve"> Std.lv </t>
  </si>
  <si>
    <t xml:space="preserve">    OC1                  </t>
  </si>
  <si>
    <t xml:space="preserve">    OC2              </t>
  </si>
  <si>
    <t xml:space="preserve">    OC3               </t>
  </si>
  <si>
    <t xml:space="preserve">    OC4               </t>
  </si>
  <si>
    <t xml:space="preserve">    SI1            </t>
  </si>
  <si>
    <t xml:space="preserve">    SI2              </t>
  </si>
  <si>
    <t xml:space="preserve">    SI3             </t>
  </si>
  <si>
    <t xml:space="preserve">    SI4             </t>
  </si>
  <si>
    <t xml:space="preserve">    EP1               </t>
  </si>
  <si>
    <t xml:space="preserve">    EP2           </t>
  </si>
  <si>
    <t xml:space="preserve">    EP3               </t>
  </si>
  <si>
    <t xml:space="preserve">    EP4              </t>
  </si>
  <si>
    <t xml:space="preserve">    AC1               </t>
  </si>
  <si>
    <t xml:space="preserve">    AC2               </t>
  </si>
  <si>
    <t xml:space="preserve">    AC3               </t>
  </si>
  <si>
    <t xml:space="preserve">    AC4              </t>
  </si>
  <si>
    <t>L^2</t>
  </si>
  <si>
    <t xml:space="preserve"> Std.all (L)</t>
  </si>
  <si>
    <t>1-L^2</t>
  </si>
  <si>
    <t>AVE</t>
  </si>
  <si>
    <t>CR</t>
  </si>
  <si>
    <t>Covariances:</t>
  </si>
  <si>
    <t xml:space="preserve">  js ~~                                                                 </t>
  </si>
  <si>
    <t xml:space="preserve">  oc ~~                                                                 </t>
  </si>
  <si>
    <t xml:space="preserve">  si ~~                                                                 </t>
  </si>
  <si>
    <t xml:space="preserve">  ep ~~                                                                 </t>
  </si>
  <si>
    <t xml:space="preserve">                   </t>
  </si>
  <si>
    <t xml:space="preserve">    oc                0,209    0,056    3,730    0,000    0,209    0,209</t>
  </si>
  <si>
    <t xml:space="preserve">    si                </t>
  </si>
  <si>
    <t xml:space="preserve">    ep               </t>
  </si>
  <si>
    <t>Intervalo de Confianza (+2)</t>
  </si>
  <si>
    <t>Intervalo de Confianza    (-2)</t>
  </si>
  <si>
    <t xml:space="preserve">    ac                </t>
  </si>
  <si>
    <t xml:space="preserve">    ep                </t>
  </si>
  <si>
    <t>Validez Discriminante</t>
  </si>
  <si>
    <t xml:space="preserve">Factor </t>
  </si>
  <si>
    <t>Indicator</t>
  </si>
  <si>
    <t>Standardized loading</t>
  </si>
  <si>
    <t>t-Value</t>
  </si>
  <si>
    <t>CA</t>
  </si>
  <si>
    <t>AV</t>
  </si>
  <si>
    <t>EP1</t>
  </si>
  <si>
    <t>EP2</t>
  </si>
  <si>
    <t>EP3</t>
  </si>
  <si>
    <t>EP4</t>
  </si>
  <si>
    <t>EP5</t>
  </si>
  <si>
    <t>AC1</t>
  </si>
  <si>
    <t>AC2</t>
  </si>
  <si>
    <t>AC3</t>
  </si>
  <si>
    <t>AC4</t>
  </si>
  <si>
    <t>JC1</t>
  </si>
  <si>
    <t>JC2</t>
  </si>
  <si>
    <t>JC3</t>
  </si>
  <si>
    <t>JC4</t>
  </si>
  <si>
    <t>OC1</t>
  </si>
  <si>
    <t>OC2</t>
  </si>
  <si>
    <t>OC3</t>
  </si>
  <si>
    <t>OC4</t>
  </si>
  <si>
    <t>SI1</t>
  </si>
  <si>
    <t>SI2</t>
  </si>
  <si>
    <t>SI3</t>
  </si>
  <si>
    <t>SI4</t>
  </si>
  <si>
    <t>F3.  Intención Permanencia (si)</t>
  </si>
  <si>
    <t>F1.  Satisfacción Empleo (jc)</t>
  </si>
  <si>
    <t>F4. Entorno de Trabajo (ep)</t>
  </si>
  <si>
    <t xml:space="preserve">F5. Actitud Compañeros (ac) </t>
  </si>
  <si>
    <t>F2. Compromiso Empresa   (oc)</t>
  </si>
  <si>
    <t>F5. Actitud Compañeros (ac)</t>
  </si>
  <si>
    <t>F1</t>
  </si>
  <si>
    <t>F2</t>
  </si>
  <si>
    <t>F3</t>
  </si>
  <si>
    <t>F4</t>
  </si>
  <si>
    <t>F5</t>
  </si>
  <si>
    <t>Chi2 (179)=229.689 (p=0.000); CFI=0.988; TLI=0.986; RMSEA(90%CI)=0.027(0.036;1.000) **=p&lt;0.01; CA=Cronbach's alpha; CR=Composite Reliability; AVE=Average Variance Extracted</t>
  </si>
  <si>
    <t>Diagonal: AVE; Above the diagonal: upper limit of the 90% CI for factors correlation estimation; Below the diagonal, squared correlation between factors</t>
  </si>
  <si>
    <t>0,552049**</t>
  </si>
  <si>
    <t>0,559504**</t>
  </si>
  <si>
    <t>0,4624**</t>
  </si>
  <si>
    <t>0,497025**</t>
  </si>
  <si>
    <t>0,541696**</t>
  </si>
  <si>
    <t>0,338724**</t>
  </si>
  <si>
    <t>0,788544**</t>
  </si>
  <si>
    <t>0,432964**</t>
  </si>
  <si>
    <t>0,7056**</t>
  </si>
  <si>
    <t>0,657721**</t>
  </si>
  <si>
    <t>0,746496**</t>
  </si>
  <si>
    <t>0,549081**</t>
  </si>
  <si>
    <t>0,725904**</t>
  </si>
  <si>
    <t>0,488601**</t>
  </si>
  <si>
    <t>0,660969**</t>
  </si>
  <si>
    <t>0,606841**</t>
  </si>
  <si>
    <t>0,677329**</t>
  </si>
  <si>
    <t>0,674041**</t>
  </si>
  <si>
    <t>0,6724**</t>
  </si>
  <si>
    <t>0,700569**</t>
  </si>
  <si>
    <t>0,662596**</t>
  </si>
  <si>
    <t xml:space="preserve">Standardized beta </t>
  </si>
  <si>
    <t>TVALUE</t>
  </si>
  <si>
    <t>EP--&gt;OC</t>
  </si>
  <si>
    <t>EP--&gt;JS</t>
  </si>
  <si>
    <t>AC--&gt;JS</t>
  </si>
  <si>
    <t>AC--&gt;OC</t>
  </si>
  <si>
    <t>OC--&gt;SI</t>
  </si>
  <si>
    <t>JS--&gt;OC</t>
  </si>
  <si>
    <t>JS--&gt;SI</t>
  </si>
  <si>
    <t>Chi2 (181)=276.369 (p=0.000); CFI=0.977; TLI=0.974; RMSEA(90%CI)=0.036 (0.045;0.997) **p&lt;0,01; *p&lt;0,05</t>
  </si>
  <si>
    <t>Modelo de medición. Confiabilidad y validez convergente</t>
  </si>
  <si>
    <t>Regressions:</t>
  </si>
  <si>
    <t xml:space="preserve">                   Estimate  Std.Err  z-value  P(&gt;|z|)   Std.lv  Std.all</t>
  </si>
  <si>
    <t xml:space="preserve">  si ~                                                                  </t>
  </si>
  <si>
    <t xml:space="preserve">    js                0.087    0.036    2.378    0.017    0.121    0.121</t>
  </si>
  <si>
    <t xml:space="preserve">    oc                0.269    0.033    8.246    0.000    0.552    0.552</t>
  </si>
  <si>
    <t xml:space="preserve">  oc ~                                                                  </t>
  </si>
  <si>
    <t xml:space="preserve">    ep                0.515    0.078    6.627    0.000    0.449    0.449</t>
  </si>
  <si>
    <t xml:space="preserve">    ac                0.255    0.068    3.745    0.000    0.201    0.201</t>
  </si>
  <si>
    <t xml:space="preserve">    js                0.126    0.078    1.620    0.105    0.086    0.086</t>
  </si>
  <si>
    <t xml:space="preserve">  js ~                                                                  </t>
  </si>
  <si>
    <t xml:space="preserve">    ep                0.196    0.049    4.024    0.000    0.250    0.250</t>
  </si>
  <si>
    <t xml:space="preserve">    ac               -0.009    0.051   -0.167    0.867   -0.010   -0.010</t>
  </si>
  <si>
    <t>0,449**</t>
  </si>
  <si>
    <t>0,201**</t>
  </si>
  <si>
    <t>0,25**</t>
  </si>
  <si>
    <t>0,552**</t>
  </si>
  <si>
    <t>0,121*</t>
  </si>
  <si>
    <t>0,086*</t>
  </si>
  <si>
    <t>Por encima de la diagonal: límite superior del IC del 90% para la estimación de correlación de factores; Debajo de la diagonal, la correlación cuadrada entre los factores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</si>
</sst>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8000"/>
      <name val="Calibri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3" fillId="0" borderId="0" xfId="0" applyNumberFormat="1" applyFont="1"/>
    <xf numFmtId="0" fontId="0" fillId="0" borderId="0" xfId="0" applyAlignment="1">
      <alignment horizontal="center" vertical="center" wrapText="1"/>
    </xf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5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vertical="center"/>
    </xf>
    <xf numFmtId="0" fontId="0" fillId="2" borderId="1" xfId="0" applyFill="1" applyBorder="1"/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1" fontId="0" fillId="0" borderId="1" xfId="0" applyNumberFormat="1" applyBorder="1" applyAlignment="1">
      <alignment horizontal="right" vertical="center"/>
    </xf>
    <xf numFmtId="2" fontId="0" fillId="2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right" vertical="center"/>
    </xf>
  </cellXfs>
  <cellStyles count="1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12"/>
  <sheetViews>
    <sheetView tabSelected="1" topLeftCell="A91" workbookViewId="0">
      <selection activeCell="B101" sqref="B101:D109"/>
    </sheetView>
  </sheetViews>
  <sheetFormatPr baseColWidth="10" defaultRowHeight="16"/>
  <cols>
    <col min="2" max="2" width="11.5" customWidth="1"/>
    <col min="4" max="4" width="12.1640625" customWidth="1"/>
    <col min="5" max="9" width="10.83203125" customWidth="1"/>
    <col min="12" max="12" width="12.33203125" customWidth="1"/>
  </cols>
  <sheetData>
    <row r="4" spans="2:14">
      <c r="C4" t="s">
        <v>9</v>
      </c>
      <c r="D4" t="s">
        <v>6</v>
      </c>
      <c r="E4" t="s">
        <v>7</v>
      </c>
      <c r="F4" t="s">
        <v>8</v>
      </c>
      <c r="G4" t="s">
        <v>14</v>
      </c>
      <c r="H4" t="s">
        <v>32</v>
      </c>
      <c r="J4" s="4" t="s">
        <v>31</v>
      </c>
      <c r="K4" t="s">
        <v>33</v>
      </c>
      <c r="L4" t="s">
        <v>34</v>
      </c>
      <c r="M4" t="s">
        <v>35</v>
      </c>
    </row>
    <row r="5" spans="2:14">
      <c r="B5" t="s">
        <v>0</v>
      </c>
    </row>
    <row r="6" spans="2:14">
      <c r="B6" t="s">
        <v>5</v>
      </c>
      <c r="C6" s="1">
        <v>0.996</v>
      </c>
      <c r="D6" s="2">
        <v>6.2E-2</v>
      </c>
      <c r="E6" s="1">
        <v>16.097999999999999</v>
      </c>
      <c r="F6" s="1">
        <v>0</v>
      </c>
      <c r="G6" s="1">
        <v>0.996</v>
      </c>
      <c r="H6" s="1">
        <v>0.74299999999999999</v>
      </c>
      <c r="I6" s="1"/>
      <c r="J6" s="3">
        <f>H6^2</f>
        <v>0.55204900000000001</v>
      </c>
      <c r="K6" s="3">
        <f>1-J6</f>
        <v>0.44795099999999999</v>
      </c>
      <c r="L6" s="39">
        <f>J11/(J11+K11)</f>
        <v>0.52253480000000008</v>
      </c>
      <c r="M6" s="41">
        <f>(H11*H11)/((H11*H11)+K11)</f>
        <v>0.84531902886314325</v>
      </c>
      <c r="N6" s="5"/>
    </row>
    <row r="7" spans="2:14">
      <c r="B7" t="s">
        <v>10</v>
      </c>
      <c r="C7" s="1">
        <v>1.0269999999999999</v>
      </c>
      <c r="D7" s="1">
        <v>6.3E-2</v>
      </c>
      <c r="E7" s="1">
        <v>16.242999999999999</v>
      </c>
      <c r="F7" s="1">
        <v>0</v>
      </c>
      <c r="G7" s="1">
        <v>1.0269999999999999</v>
      </c>
      <c r="H7" s="1">
        <v>0.748</v>
      </c>
      <c r="I7" s="1"/>
      <c r="J7" s="3">
        <f t="shared" ref="J7:J10" si="0">H7^2</f>
        <v>0.559504</v>
      </c>
      <c r="K7" s="3">
        <f t="shared" ref="K7:K10" si="1">1-J7</f>
        <v>0.440496</v>
      </c>
      <c r="L7" s="39"/>
      <c r="M7" s="41"/>
      <c r="N7" s="5"/>
    </row>
    <row r="8" spans="2:14">
      <c r="B8" t="s">
        <v>11</v>
      </c>
      <c r="C8" s="1">
        <v>0.89600000000000002</v>
      </c>
      <c r="D8" s="1">
        <v>6.3E-2</v>
      </c>
      <c r="E8" s="1">
        <v>14.307</v>
      </c>
      <c r="F8" s="1">
        <v>0</v>
      </c>
      <c r="G8" s="1">
        <v>0.89600000000000002</v>
      </c>
      <c r="H8" s="1">
        <v>0.68</v>
      </c>
      <c r="I8" s="1"/>
      <c r="J8" s="3">
        <f t="shared" si="0"/>
        <v>0.46240000000000009</v>
      </c>
      <c r="K8" s="3">
        <f t="shared" si="1"/>
        <v>0.53759999999999986</v>
      </c>
      <c r="L8" s="39"/>
      <c r="M8" s="41"/>
      <c r="N8" s="5"/>
    </row>
    <row r="9" spans="2:14">
      <c r="B9" t="s">
        <v>12</v>
      </c>
      <c r="C9" s="1">
        <v>0.90500000000000003</v>
      </c>
      <c r="D9" s="1">
        <v>0.06</v>
      </c>
      <c r="E9" s="1">
        <v>14.999000000000001</v>
      </c>
      <c r="F9" s="1">
        <v>0</v>
      </c>
      <c r="G9" s="1">
        <v>0.90500000000000003</v>
      </c>
      <c r="H9" s="1">
        <v>0.70499999999999996</v>
      </c>
      <c r="I9" s="1"/>
      <c r="J9" s="3">
        <f t="shared" si="0"/>
        <v>0.49702499999999994</v>
      </c>
      <c r="K9" s="3">
        <f t="shared" si="1"/>
        <v>0.50297500000000006</v>
      </c>
      <c r="L9" s="39"/>
      <c r="M9" s="41"/>
      <c r="N9" s="5"/>
    </row>
    <row r="10" spans="2:14">
      <c r="B10" t="s">
        <v>13</v>
      </c>
      <c r="C10" s="1">
        <v>15.143000000000001</v>
      </c>
      <c r="D10" s="1">
        <v>0.95199999999999996</v>
      </c>
      <c r="E10" s="1">
        <v>15.909000000000001</v>
      </c>
      <c r="F10" s="1">
        <v>0</v>
      </c>
      <c r="G10" s="1">
        <v>15.143000000000001</v>
      </c>
      <c r="H10" s="1">
        <v>0.73599999999999999</v>
      </c>
      <c r="I10" s="1"/>
      <c r="J10" s="3">
        <f t="shared" si="0"/>
        <v>0.54169599999999996</v>
      </c>
      <c r="K10" s="3">
        <f t="shared" si="1"/>
        <v>0.45830400000000004</v>
      </c>
      <c r="L10" s="39"/>
      <c r="M10" s="41"/>
      <c r="N10" s="8"/>
    </row>
    <row r="11" spans="2:14">
      <c r="C11" s="5"/>
      <c r="D11" s="5"/>
      <c r="E11" s="5"/>
      <c r="F11" s="5"/>
      <c r="G11" s="5"/>
      <c r="H11" s="5">
        <f>SUM(H6:H10)</f>
        <v>3.6120000000000001</v>
      </c>
      <c r="J11" s="3">
        <f>SUM(J6:J10)</f>
        <v>2.6126740000000002</v>
      </c>
      <c r="K11" s="5">
        <f>SUM(K6:K10)</f>
        <v>2.3873259999999998</v>
      </c>
      <c r="L11" s="6"/>
      <c r="M11" s="7"/>
      <c r="N11" s="5"/>
    </row>
    <row r="12" spans="2:14">
      <c r="C12" s="5"/>
      <c r="D12" s="5"/>
      <c r="E12" s="5"/>
      <c r="F12" s="5"/>
      <c r="G12" s="5"/>
      <c r="H12" s="5"/>
      <c r="J12" s="3"/>
      <c r="K12" s="5"/>
      <c r="L12" s="6"/>
      <c r="M12" s="7"/>
      <c r="N12" s="5"/>
    </row>
    <row r="13" spans="2:14">
      <c r="B13" t="s">
        <v>1</v>
      </c>
      <c r="C13" s="5"/>
      <c r="D13" s="5"/>
      <c r="E13" s="5"/>
      <c r="F13" s="5"/>
      <c r="G13" s="5"/>
      <c r="H13" s="5"/>
      <c r="J13" s="5"/>
      <c r="K13" s="5"/>
      <c r="L13" s="6"/>
      <c r="M13" s="7"/>
      <c r="N13" s="5"/>
    </row>
    <row r="14" spans="2:14">
      <c r="B14" t="s">
        <v>15</v>
      </c>
      <c r="C14" s="5">
        <v>1.4710000000000001</v>
      </c>
      <c r="D14" s="5">
        <v>0.122</v>
      </c>
      <c r="E14" s="5">
        <v>12.055</v>
      </c>
      <c r="F14" s="5">
        <v>0</v>
      </c>
      <c r="G14" s="5">
        <v>1.4710000000000001</v>
      </c>
      <c r="H14" s="5">
        <v>0.58199999999999996</v>
      </c>
      <c r="J14" s="5">
        <f>H14*H14</f>
        <v>0.33872399999999997</v>
      </c>
      <c r="K14" s="5">
        <f>1-J14</f>
        <v>0.66127599999999997</v>
      </c>
      <c r="L14" s="39">
        <f>J19/(J19+K19)</f>
        <v>0.56645800000000002</v>
      </c>
      <c r="M14" s="41">
        <f>(H18*H18)/((H18*H18)+K18)</f>
        <v>0.83551774453125771</v>
      </c>
      <c r="N14" s="5"/>
    </row>
    <row r="15" spans="2:14">
      <c r="B15" t="s">
        <v>16</v>
      </c>
      <c r="C15" s="5">
        <v>1.94</v>
      </c>
      <c r="D15" s="5">
        <v>9.1999999999999998E-2</v>
      </c>
      <c r="E15" s="5">
        <v>21.189</v>
      </c>
      <c r="F15" s="5">
        <v>0</v>
      </c>
      <c r="G15" s="5">
        <v>1.94</v>
      </c>
      <c r="H15" s="5">
        <v>0.88800000000000001</v>
      </c>
      <c r="J15" s="5">
        <f t="shared" ref="J15:J17" si="2">H15*H15</f>
        <v>0.78854400000000002</v>
      </c>
      <c r="K15" s="5">
        <f t="shared" ref="K15:K17" si="3">1-J15</f>
        <v>0.21145599999999998</v>
      </c>
      <c r="L15" s="39"/>
      <c r="M15" s="41"/>
      <c r="N15" s="8"/>
    </row>
    <row r="16" spans="2:14">
      <c r="B16" t="s">
        <v>17</v>
      </c>
      <c r="C16" s="5">
        <v>1.157</v>
      </c>
      <c r="D16" s="5">
        <v>8.2000000000000003E-2</v>
      </c>
      <c r="E16" s="5">
        <v>14.06</v>
      </c>
      <c r="F16" s="5">
        <v>0</v>
      </c>
      <c r="G16" s="5">
        <v>1.157</v>
      </c>
      <c r="H16" s="5">
        <v>0.65800000000000003</v>
      </c>
      <c r="J16" s="5">
        <f t="shared" si="2"/>
        <v>0.43296400000000002</v>
      </c>
      <c r="K16" s="5">
        <f t="shared" si="3"/>
        <v>0.56703599999999998</v>
      </c>
      <c r="L16" s="39"/>
      <c r="M16" s="41"/>
      <c r="N16" s="5"/>
    </row>
    <row r="17" spans="2:14">
      <c r="B17" t="s">
        <v>18</v>
      </c>
      <c r="C17" s="5">
        <v>1.7270000000000001</v>
      </c>
      <c r="D17" s="5">
        <v>8.7999999999999995E-2</v>
      </c>
      <c r="E17" s="5">
        <v>19.524999999999999</v>
      </c>
      <c r="F17" s="5">
        <v>0</v>
      </c>
      <c r="G17" s="5">
        <v>1.7270000000000001</v>
      </c>
      <c r="H17" s="5">
        <v>0.84</v>
      </c>
      <c r="J17" s="5">
        <f t="shared" si="2"/>
        <v>0.70559999999999989</v>
      </c>
      <c r="K17" s="5">
        <f t="shared" si="3"/>
        <v>0.29440000000000011</v>
      </c>
      <c r="L17" s="39"/>
      <c r="M17" s="41"/>
      <c r="N17" s="8"/>
    </row>
    <row r="18" spans="2:14">
      <c r="C18" s="5"/>
      <c r="D18" s="5"/>
      <c r="E18" s="5"/>
      <c r="F18" s="5"/>
      <c r="G18" s="5"/>
      <c r="H18" s="5">
        <f>SUM(H14:H17)</f>
        <v>2.968</v>
      </c>
      <c r="J18" s="5">
        <f>SUM(J14:J17)</f>
        <v>2.2658320000000001</v>
      </c>
      <c r="K18" s="5">
        <f>SUM(K14:K17)</f>
        <v>1.7341679999999999</v>
      </c>
      <c r="L18" s="6"/>
      <c r="M18" s="7"/>
      <c r="N18" s="5"/>
    </row>
    <row r="19" spans="2:14">
      <c r="C19" s="5"/>
      <c r="D19" s="5"/>
      <c r="E19" s="5"/>
      <c r="F19" s="5"/>
      <c r="G19" s="5"/>
      <c r="H19" s="5"/>
      <c r="J19" s="5">
        <f>SUM(J14:J18)</f>
        <v>4.5316640000000001</v>
      </c>
      <c r="K19" s="5">
        <f>SUM(K14:K18)</f>
        <v>3.4683359999999999</v>
      </c>
      <c r="L19" s="6"/>
      <c r="M19" s="7"/>
      <c r="N19" s="5"/>
    </row>
    <row r="20" spans="2:14">
      <c r="B20" t="s">
        <v>2</v>
      </c>
      <c r="C20" s="5"/>
      <c r="D20" s="5"/>
      <c r="E20" s="5"/>
      <c r="F20" s="5"/>
      <c r="G20" s="5"/>
      <c r="H20" s="5"/>
      <c r="J20" s="5"/>
      <c r="K20" s="5"/>
      <c r="L20" s="6"/>
      <c r="M20" s="7"/>
      <c r="N20" s="5"/>
    </row>
    <row r="21" spans="2:14">
      <c r="B21" t="s">
        <v>19</v>
      </c>
      <c r="C21" s="5">
        <v>0.70799999999999996</v>
      </c>
      <c r="D21" s="5">
        <v>3.6999999999999998E-2</v>
      </c>
      <c r="E21" s="5">
        <v>18.978000000000002</v>
      </c>
      <c r="F21" s="5">
        <v>0</v>
      </c>
      <c r="G21" s="5">
        <v>0.70799999999999996</v>
      </c>
      <c r="H21" s="5">
        <v>0.81100000000000005</v>
      </c>
      <c r="J21" s="5">
        <f>H21*H21</f>
        <v>0.65772100000000011</v>
      </c>
      <c r="K21" s="5">
        <f>1-J21</f>
        <v>0.34227899999999989</v>
      </c>
      <c r="L21" s="39">
        <f>J26/(J26+K26)</f>
        <v>0.66980050000000002</v>
      </c>
      <c r="M21" s="41">
        <f>(H25*H25)/((H25*H25)+K25)</f>
        <v>0.88993920481788358</v>
      </c>
      <c r="N21" s="5"/>
    </row>
    <row r="22" spans="2:14">
      <c r="B22" t="s">
        <v>20</v>
      </c>
      <c r="C22" s="5">
        <v>0.76</v>
      </c>
      <c r="D22" s="5">
        <v>3.5999999999999997E-2</v>
      </c>
      <c r="E22" s="5">
        <v>20.893000000000001</v>
      </c>
      <c r="F22" s="5">
        <v>0</v>
      </c>
      <c r="G22" s="5">
        <v>0.76</v>
      </c>
      <c r="H22" s="5">
        <v>0.86399999999999999</v>
      </c>
      <c r="J22" s="5">
        <f t="shared" ref="J22:J24" si="4">H22*H22</f>
        <v>0.74649599999999994</v>
      </c>
      <c r="K22" s="5">
        <f t="shared" ref="K22:K24" si="5">1-J22</f>
        <v>0.25350400000000006</v>
      </c>
      <c r="L22" s="39"/>
      <c r="M22" s="41"/>
      <c r="N22" s="5"/>
    </row>
    <row r="23" spans="2:14">
      <c r="B23" t="s">
        <v>21</v>
      </c>
      <c r="C23" s="5">
        <v>0.754</v>
      </c>
      <c r="D23" s="5">
        <v>4.4999999999999998E-2</v>
      </c>
      <c r="E23" s="5">
        <v>16.648</v>
      </c>
      <c r="F23" s="5">
        <v>0</v>
      </c>
      <c r="G23" s="5">
        <v>0.754</v>
      </c>
      <c r="H23" s="5">
        <v>0.74099999999999999</v>
      </c>
      <c r="J23" s="5">
        <f t="shared" si="4"/>
        <v>0.54908100000000004</v>
      </c>
      <c r="K23" s="5">
        <f t="shared" si="5"/>
        <v>0.45091899999999996</v>
      </c>
      <c r="L23" s="39"/>
      <c r="M23" s="41"/>
      <c r="N23" s="5"/>
    </row>
    <row r="24" spans="2:14">
      <c r="B24" t="s">
        <v>22</v>
      </c>
      <c r="C24" s="5">
        <v>0.82699999999999996</v>
      </c>
      <c r="D24" s="5">
        <v>0.04</v>
      </c>
      <c r="E24" s="5">
        <v>20.457000000000001</v>
      </c>
      <c r="F24" s="5">
        <v>0</v>
      </c>
      <c r="G24" s="5">
        <v>0.82699999999999996</v>
      </c>
      <c r="H24" s="5">
        <v>0.85199999999999998</v>
      </c>
      <c r="J24" s="5">
        <f t="shared" si="4"/>
        <v>0.72590399999999999</v>
      </c>
      <c r="K24" s="5">
        <f t="shared" si="5"/>
        <v>0.27409600000000001</v>
      </c>
      <c r="L24" s="39"/>
      <c r="M24" s="41"/>
      <c r="N24" s="5"/>
    </row>
    <row r="25" spans="2:14">
      <c r="C25" s="5"/>
      <c r="D25" s="5"/>
      <c r="E25" s="5"/>
      <c r="F25" s="5"/>
      <c r="G25" s="5"/>
      <c r="H25" s="5">
        <f>SUM(H21:H24)</f>
        <v>3.2679999999999998</v>
      </c>
      <c r="J25" s="5">
        <f>SUM(J21:J24)</f>
        <v>2.6792020000000001</v>
      </c>
      <c r="K25" s="5">
        <f>SUM(K21:K24)</f>
        <v>1.3207979999999999</v>
      </c>
      <c r="L25" s="6"/>
      <c r="M25" s="7"/>
      <c r="N25" s="5"/>
    </row>
    <row r="26" spans="2:14">
      <c r="C26" s="5"/>
      <c r="D26" s="5"/>
      <c r="E26" s="5"/>
      <c r="F26" s="5"/>
      <c r="G26" s="5"/>
      <c r="H26" s="5"/>
      <c r="J26" s="5">
        <f>SUM(J21:J25)</f>
        <v>5.3584040000000002</v>
      </c>
      <c r="K26" s="5">
        <f>SUM(K21:K25)</f>
        <v>2.6415959999999998</v>
      </c>
      <c r="L26" s="6"/>
      <c r="M26" s="7"/>
      <c r="N26" s="5"/>
    </row>
    <row r="27" spans="2:14">
      <c r="B27" t="s">
        <v>3</v>
      </c>
      <c r="C27" s="5"/>
      <c r="D27" s="5"/>
      <c r="E27" s="5"/>
      <c r="F27" s="5"/>
      <c r="G27" s="5"/>
      <c r="H27" s="5"/>
      <c r="J27" s="5"/>
      <c r="K27" s="5"/>
      <c r="L27" s="6"/>
      <c r="M27" s="7"/>
      <c r="N27" s="5"/>
    </row>
    <row r="28" spans="2:14">
      <c r="B28" t="s">
        <v>23</v>
      </c>
      <c r="C28" s="5">
        <v>1.2809999999999999</v>
      </c>
      <c r="D28" s="5">
        <v>8.5000000000000006E-2</v>
      </c>
      <c r="E28" s="5">
        <v>15.108000000000001</v>
      </c>
      <c r="F28" s="5">
        <v>0</v>
      </c>
      <c r="G28" s="5">
        <v>1.2809999999999999</v>
      </c>
      <c r="H28" s="5">
        <v>0.69899999999999995</v>
      </c>
      <c r="J28" s="5">
        <f>H28*H28</f>
        <v>0.48860099999999995</v>
      </c>
      <c r="K28" s="5">
        <f>1-J28</f>
        <v>0.51139900000000005</v>
      </c>
      <c r="L28" s="39">
        <f>J32/(J32+K32)</f>
        <v>0.60843499999999995</v>
      </c>
      <c r="M28" s="41">
        <f>(H32*H32)/((H32*H32)+K32)</f>
        <v>0.86094074395538911</v>
      </c>
      <c r="N28" s="5"/>
    </row>
    <row r="29" spans="2:14">
      <c r="B29" t="s">
        <v>24</v>
      </c>
      <c r="C29" s="5">
        <v>1.3260000000000001</v>
      </c>
      <c r="D29" s="5">
        <v>7.0999999999999994E-2</v>
      </c>
      <c r="E29" s="5">
        <v>18.648</v>
      </c>
      <c r="F29" s="5">
        <v>0</v>
      </c>
      <c r="G29" s="5">
        <v>1.3260000000000001</v>
      </c>
      <c r="H29" s="5">
        <v>0.81299999999999994</v>
      </c>
      <c r="J29" s="5">
        <f t="shared" ref="J29:J31" si="6">H29*H29</f>
        <v>0.66096899999999992</v>
      </c>
      <c r="K29" s="5">
        <f t="shared" ref="K29:K31" si="7">1-J29</f>
        <v>0.33903100000000008</v>
      </c>
      <c r="L29" s="39"/>
      <c r="M29" s="41"/>
      <c r="N29" s="5"/>
    </row>
    <row r="30" spans="2:14">
      <c r="B30" t="s">
        <v>25</v>
      </c>
      <c r="C30" s="5">
        <v>1.032</v>
      </c>
      <c r="D30" s="5">
        <v>5.8999999999999997E-2</v>
      </c>
      <c r="E30" s="5">
        <v>17.562999999999999</v>
      </c>
      <c r="F30" s="5">
        <v>0</v>
      </c>
      <c r="G30" s="5">
        <v>1.032</v>
      </c>
      <c r="H30" s="5">
        <v>0.77900000000000003</v>
      </c>
      <c r="J30" s="5">
        <f t="shared" si="6"/>
        <v>0.60684100000000007</v>
      </c>
      <c r="K30" s="5">
        <f t="shared" si="7"/>
        <v>0.39315899999999993</v>
      </c>
      <c r="L30" s="39"/>
      <c r="M30" s="41"/>
      <c r="N30" s="5"/>
    </row>
    <row r="31" spans="2:14">
      <c r="B31" t="s">
        <v>26</v>
      </c>
      <c r="C31" s="5">
        <v>1.149</v>
      </c>
      <c r="D31" s="5">
        <v>6.0999999999999999E-2</v>
      </c>
      <c r="E31" s="5">
        <v>18.984000000000002</v>
      </c>
      <c r="F31" s="5">
        <v>0</v>
      </c>
      <c r="G31" s="5">
        <v>1.149</v>
      </c>
      <c r="H31" s="5">
        <v>0.82299999999999995</v>
      </c>
      <c r="J31" s="5">
        <f t="shared" si="6"/>
        <v>0.67732899999999996</v>
      </c>
      <c r="K31" s="5">
        <f t="shared" si="7"/>
        <v>0.32267100000000004</v>
      </c>
      <c r="L31" s="39"/>
      <c r="M31" s="41"/>
      <c r="N31" s="5"/>
    </row>
    <row r="32" spans="2:14">
      <c r="C32" s="5"/>
      <c r="D32" s="5"/>
      <c r="E32" s="5"/>
      <c r="F32" s="5"/>
      <c r="G32" s="5"/>
      <c r="H32" s="5">
        <f>SUM(H28:H31)</f>
        <v>3.1139999999999999</v>
      </c>
      <c r="J32" s="5">
        <f>SUM(J28:J31)</f>
        <v>2.4337399999999998</v>
      </c>
      <c r="K32" s="5">
        <f>SUM(K28:K31)</f>
        <v>1.5662600000000002</v>
      </c>
      <c r="N32" s="5"/>
    </row>
    <row r="33" spans="2:14">
      <c r="C33" s="5"/>
      <c r="D33" s="5"/>
      <c r="E33" s="5"/>
      <c r="F33" s="5"/>
      <c r="G33" s="5"/>
      <c r="H33" s="5"/>
      <c r="J33" s="5"/>
      <c r="K33" s="5"/>
      <c r="N33" s="5"/>
    </row>
    <row r="34" spans="2:14">
      <c r="B34" t="s">
        <v>4</v>
      </c>
      <c r="C34" s="5"/>
      <c r="D34" s="5"/>
      <c r="E34" s="5"/>
      <c r="F34" s="5"/>
      <c r="G34" s="5"/>
      <c r="H34" s="5"/>
      <c r="J34" s="5"/>
      <c r="K34" s="5"/>
      <c r="N34" s="5"/>
    </row>
    <row r="35" spans="2:14">
      <c r="B35" t="s">
        <v>27</v>
      </c>
      <c r="C35" s="5">
        <v>1.145</v>
      </c>
      <c r="D35" s="5">
        <v>0.06</v>
      </c>
      <c r="E35" s="5">
        <v>19.225999999999999</v>
      </c>
      <c r="F35" s="5">
        <v>0</v>
      </c>
      <c r="G35" s="5">
        <v>1.145</v>
      </c>
      <c r="H35" s="5">
        <v>0.82099999999999995</v>
      </c>
      <c r="J35" s="5">
        <f>H35*H35</f>
        <v>0.67404099999999989</v>
      </c>
      <c r="K35" s="5">
        <f>1-J35</f>
        <v>0.32595900000000011</v>
      </c>
      <c r="L35" s="40">
        <f>J39/(J39+K39)</f>
        <v>0.67740149999999999</v>
      </c>
      <c r="M35" s="42">
        <f>(H39*H39)/((H39*H39)+K39)</f>
        <v>0.89359907741461697</v>
      </c>
      <c r="N35" s="5"/>
    </row>
    <row r="36" spans="2:14">
      <c r="B36" t="s">
        <v>28</v>
      </c>
      <c r="C36" s="5">
        <v>1.4179999999999999</v>
      </c>
      <c r="D36" s="5">
        <v>7.3999999999999996E-2</v>
      </c>
      <c r="E36" s="5">
        <v>19.178000000000001</v>
      </c>
      <c r="F36" s="5">
        <v>0</v>
      </c>
      <c r="G36" s="5">
        <v>1.4179999999999999</v>
      </c>
      <c r="H36" s="5">
        <v>0.82</v>
      </c>
      <c r="J36" s="5">
        <f t="shared" ref="J36:J38" si="8">H36*H36</f>
        <v>0.67239999999999989</v>
      </c>
      <c r="K36" s="5">
        <f t="shared" ref="K36:K38" si="9">1-J36</f>
        <v>0.32760000000000011</v>
      </c>
      <c r="L36" s="40"/>
      <c r="M36" s="42"/>
      <c r="N36" s="5"/>
    </row>
    <row r="37" spans="2:14">
      <c r="B37" t="s">
        <v>29</v>
      </c>
      <c r="C37" s="5">
        <v>1.1870000000000001</v>
      </c>
      <c r="D37" s="5">
        <v>0.06</v>
      </c>
      <c r="E37" s="5">
        <v>19.760999999999999</v>
      </c>
      <c r="F37" s="5">
        <v>0</v>
      </c>
      <c r="G37" s="5">
        <v>1.1870000000000001</v>
      </c>
      <c r="H37" s="5">
        <v>0.83699999999999997</v>
      </c>
      <c r="J37" s="5">
        <f t="shared" si="8"/>
        <v>0.700569</v>
      </c>
      <c r="K37" s="5">
        <f t="shared" si="9"/>
        <v>0.299431</v>
      </c>
      <c r="L37" s="40"/>
      <c r="M37" s="42"/>
      <c r="N37" s="5"/>
    </row>
    <row r="38" spans="2:14">
      <c r="B38" t="s">
        <v>30</v>
      </c>
      <c r="C38" s="5">
        <v>1.3109999999999999</v>
      </c>
      <c r="D38" s="5">
        <v>6.9000000000000006E-2</v>
      </c>
      <c r="E38" s="5">
        <v>18.98</v>
      </c>
      <c r="F38" s="5">
        <v>0</v>
      </c>
      <c r="G38" s="5">
        <v>1.3109999999999999</v>
      </c>
      <c r="H38" s="5">
        <v>0.81399999999999995</v>
      </c>
      <c r="J38" s="5">
        <f t="shared" si="8"/>
        <v>0.66259599999999996</v>
      </c>
      <c r="K38" s="5">
        <f t="shared" si="9"/>
        <v>0.33740400000000004</v>
      </c>
      <c r="L38" s="40"/>
      <c r="M38" s="42"/>
      <c r="N38" s="5"/>
    </row>
    <row r="39" spans="2:14">
      <c r="H39" s="5">
        <f>SUM(H35:H38)</f>
        <v>3.2919999999999998</v>
      </c>
      <c r="J39" s="5">
        <f>SUM(J35:J38)</f>
        <v>2.709606</v>
      </c>
      <c r="K39" s="5">
        <f>SUM(K35:K38)</f>
        <v>1.2903940000000003</v>
      </c>
    </row>
    <row r="43" spans="2:14">
      <c r="B43" t="s">
        <v>36</v>
      </c>
    </row>
    <row r="44" spans="2:14" ht="51">
      <c r="B44" t="s">
        <v>41</v>
      </c>
      <c r="C44" t="s">
        <v>9</v>
      </c>
      <c r="D44" t="s">
        <v>6</v>
      </c>
      <c r="E44" t="s">
        <v>7</v>
      </c>
      <c r="F44" t="s">
        <v>8</v>
      </c>
      <c r="G44" t="s">
        <v>14</v>
      </c>
      <c r="H44" t="s">
        <v>32</v>
      </c>
      <c r="J44" s="9" t="s">
        <v>46</v>
      </c>
      <c r="K44" s="9" t="s">
        <v>45</v>
      </c>
      <c r="L44" s="9" t="s">
        <v>49</v>
      </c>
    </row>
    <row r="45" spans="2:14">
      <c r="B45" t="s">
        <v>37</v>
      </c>
    </row>
    <row r="46" spans="2:14">
      <c r="B46" t="s">
        <v>42</v>
      </c>
      <c r="C46">
        <v>0.20899999999999999</v>
      </c>
      <c r="D46">
        <v>5.6000000000000001E-2</v>
      </c>
      <c r="E46">
        <v>3.73</v>
      </c>
      <c r="F46">
        <v>0</v>
      </c>
      <c r="G46">
        <v>0.20899999999999999</v>
      </c>
      <c r="H46">
        <v>0.20899999999999999</v>
      </c>
      <c r="J46">
        <f>H46-(2*D46)</f>
        <v>9.6999999999999989E-2</v>
      </c>
      <c r="K46">
        <f>H46+(2*D46)</f>
        <v>0.32100000000000001</v>
      </c>
      <c r="L46" s="11">
        <f>H46^2</f>
        <v>4.3680999999999998E-2</v>
      </c>
    </row>
    <row r="47" spans="2:14">
      <c r="B47" t="s">
        <v>43</v>
      </c>
      <c r="C47">
        <v>0.23</v>
      </c>
      <c r="D47">
        <v>5.5E-2</v>
      </c>
      <c r="E47">
        <v>4.1859999999999999</v>
      </c>
      <c r="F47">
        <v>0</v>
      </c>
      <c r="G47">
        <v>0.23</v>
      </c>
      <c r="H47">
        <v>0.23</v>
      </c>
      <c r="J47">
        <f t="shared" ref="J47:J49" si="10">H47-(2*D47)</f>
        <v>0.12000000000000001</v>
      </c>
      <c r="K47">
        <f t="shared" ref="K47:K49" si="11">H47+(2*D47)</f>
        <v>0.34</v>
      </c>
      <c r="L47" s="11">
        <f t="shared" ref="L47:L49" si="12">H47^2</f>
        <v>5.2900000000000003E-2</v>
      </c>
    </row>
    <row r="48" spans="2:14">
      <c r="B48" t="s">
        <v>44</v>
      </c>
      <c r="C48">
        <v>0.24099999999999999</v>
      </c>
      <c r="D48">
        <v>5.6000000000000001E-2</v>
      </c>
      <c r="E48">
        <v>4.32</v>
      </c>
      <c r="F48">
        <v>0</v>
      </c>
      <c r="G48">
        <v>0.24099999999999999</v>
      </c>
      <c r="H48">
        <v>0.24099999999999999</v>
      </c>
      <c r="J48">
        <f t="shared" si="10"/>
        <v>0.129</v>
      </c>
      <c r="K48">
        <f t="shared" si="11"/>
        <v>0.35299999999999998</v>
      </c>
      <c r="L48" s="11">
        <f t="shared" si="12"/>
        <v>5.8080999999999994E-2</v>
      </c>
    </row>
    <row r="49" spans="2:12">
      <c r="B49" t="s">
        <v>47</v>
      </c>
      <c r="C49">
        <v>0.05</v>
      </c>
      <c r="D49">
        <v>5.8000000000000003E-2</v>
      </c>
      <c r="E49">
        <v>0.86299999999999999</v>
      </c>
      <c r="F49">
        <v>0.38800000000000001</v>
      </c>
      <c r="G49">
        <v>0.05</v>
      </c>
      <c r="H49">
        <v>0.05</v>
      </c>
      <c r="J49" s="10">
        <f t="shared" si="10"/>
        <v>-6.6000000000000003E-2</v>
      </c>
      <c r="K49">
        <f t="shared" si="11"/>
        <v>0.16600000000000001</v>
      </c>
      <c r="L49" s="11">
        <f t="shared" si="12"/>
        <v>2.5000000000000005E-3</v>
      </c>
    </row>
    <row r="50" spans="2:12">
      <c r="B50" t="s">
        <v>38</v>
      </c>
      <c r="L50" s="5"/>
    </row>
    <row r="51" spans="2:12">
      <c r="B51" t="s">
        <v>43</v>
      </c>
      <c r="C51">
        <v>0.55200000000000005</v>
      </c>
      <c r="D51">
        <v>4.1000000000000002E-2</v>
      </c>
      <c r="E51">
        <v>13.349</v>
      </c>
      <c r="F51">
        <v>0</v>
      </c>
      <c r="G51">
        <v>0.55200000000000005</v>
      </c>
      <c r="H51">
        <v>0.55200000000000005</v>
      </c>
      <c r="J51">
        <f>H51-(2*D51)</f>
        <v>0.47000000000000003</v>
      </c>
      <c r="K51">
        <f>H51+(2*D51)</f>
        <v>0.63400000000000001</v>
      </c>
      <c r="L51" s="11">
        <f>H51^2</f>
        <v>0.30470400000000003</v>
      </c>
    </row>
    <row r="52" spans="2:12">
      <c r="B52" t="s">
        <v>48</v>
      </c>
      <c r="C52">
        <v>0.495</v>
      </c>
      <c r="D52">
        <v>4.4999999999999998E-2</v>
      </c>
      <c r="E52">
        <v>10.926</v>
      </c>
      <c r="F52">
        <v>0</v>
      </c>
      <c r="G52">
        <v>0.495</v>
      </c>
      <c r="H52">
        <v>0.495</v>
      </c>
      <c r="J52">
        <f t="shared" ref="J52:J53" si="13">H52-(2*D52)</f>
        <v>0.40500000000000003</v>
      </c>
      <c r="K52">
        <f t="shared" ref="K52:K53" si="14">H52+(2*D52)</f>
        <v>0.58499999999999996</v>
      </c>
      <c r="L52" s="11">
        <f t="shared" ref="L52:L53" si="15">H52^2</f>
        <v>0.24502499999999999</v>
      </c>
    </row>
    <row r="53" spans="2:12">
      <c r="B53" t="s">
        <v>47</v>
      </c>
      <c r="C53">
        <v>0.30499999999999999</v>
      </c>
      <c r="D53">
        <v>5.1999999999999998E-2</v>
      </c>
      <c r="E53">
        <v>5.8769999999999998</v>
      </c>
      <c r="F53">
        <v>0</v>
      </c>
      <c r="G53">
        <v>0.30499999999999999</v>
      </c>
      <c r="H53">
        <v>0.30499999999999999</v>
      </c>
      <c r="J53">
        <f t="shared" si="13"/>
        <v>0.20100000000000001</v>
      </c>
      <c r="K53">
        <f t="shared" si="14"/>
        <v>0.40899999999999997</v>
      </c>
      <c r="L53" s="11">
        <f t="shared" si="15"/>
        <v>9.3024999999999997E-2</v>
      </c>
    </row>
    <row r="54" spans="2:12">
      <c r="B54" t="s">
        <v>39</v>
      </c>
      <c r="L54" s="5"/>
    </row>
    <row r="55" spans="2:12">
      <c r="B55" t="s">
        <v>48</v>
      </c>
      <c r="C55">
        <v>0.56200000000000006</v>
      </c>
      <c r="D55">
        <v>4.1000000000000002E-2</v>
      </c>
      <c r="E55">
        <v>13.61</v>
      </c>
      <c r="F55">
        <v>0</v>
      </c>
      <c r="G55">
        <v>0.56200000000000006</v>
      </c>
      <c r="H55">
        <v>0.56200000000000006</v>
      </c>
      <c r="J55">
        <f>H55-(2*D55)</f>
        <v>0.48000000000000004</v>
      </c>
      <c r="K55">
        <f>H55+(2*D55)</f>
        <v>0.64400000000000002</v>
      </c>
      <c r="L55" s="11">
        <f>H55^2</f>
        <v>0.31584400000000007</v>
      </c>
    </row>
    <row r="56" spans="2:12">
      <c r="B56" t="s">
        <v>47</v>
      </c>
      <c r="C56">
        <v>0.308</v>
      </c>
      <c r="D56">
        <v>5.0999999999999997E-2</v>
      </c>
      <c r="E56">
        <v>6.0019999999999998</v>
      </c>
      <c r="F56">
        <v>0</v>
      </c>
      <c r="G56">
        <v>0.308</v>
      </c>
      <c r="H56">
        <v>0.308</v>
      </c>
      <c r="J56">
        <f>H56-(2*D56)</f>
        <v>0.20600000000000002</v>
      </c>
      <c r="K56">
        <f>H56+(2*D56)</f>
        <v>0.41</v>
      </c>
      <c r="L56" s="11">
        <f>H56^2</f>
        <v>9.4864000000000004E-2</v>
      </c>
    </row>
    <row r="57" spans="2:12">
      <c r="B57" t="s">
        <v>40</v>
      </c>
      <c r="L57" s="5"/>
    </row>
    <row r="58" spans="2:12">
      <c r="B58" t="s">
        <v>47</v>
      </c>
      <c r="C58">
        <v>0.253</v>
      </c>
      <c r="D58">
        <v>5.3999999999999999E-2</v>
      </c>
      <c r="E58">
        <v>4.6920000000000002</v>
      </c>
      <c r="F58">
        <v>0</v>
      </c>
      <c r="G58">
        <v>0.253</v>
      </c>
      <c r="H58">
        <v>0.253</v>
      </c>
      <c r="J58">
        <f>H58-(2*D58)</f>
        <v>0.14500000000000002</v>
      </c>
      <c r="K58">
        <f>H58+(2*D58)</f>
        <v>0.36099999999999999</v>
      </c>
      <c r="L58" s="11">
        <f>H58^2</f>
        <v>6.4008999999999996E-2</v>
      </c>
    </row>
    <row r="61" spans="2:12">
      <c r="B61" s="38" t="s">
        <v>121</v>
      </c>
      <c r="C61" s="38"/>
      <c r="D61" s="38"/>
      <c r="E61" s="38"/>
      <c r="F61" s="38"/>
      <c r="G61" s="38"/>
      <c r="H61" s="38"/>
    </row>
    <row r="62" spans="2:12" ht="34">
      <c r="B62" s="13" t="s">
        <v>50</v>
      </c>
      <c r="C62" s="13" t="s">
        <v>51</v>
      </c>
      <c r="D62" s="14" t="s">
        <v>52</v>
      </c>
      <c r="E62" s="13" t="s">
        <v>53</v>
      </c>
      <c r="F62" s="13" t="s">
        <v>54</v>
      </c>
      <c r="G62" s="13" t="s">
        <v>35</v>
      </c>
      <c r="H62" s="13" t="s">
        <v>55</v>
      </c>
    </row>
    <row r="63" spans="2:12" ht="15" customHeight="1">
      <c r="B63" s="43" t="s">
        <v>78</v>
      </c>
      <c r="C63" s="15" t="s">
        <v>56</v>
      </c>
      <c r="D63" s="31" t="s">
        <v>90</v>
      </c>
      <c r="E63" s="16">
        <v>16.097999999999999</v>
      </c>
      <c r="F63" s="48">
        <v>0.84399999999999997</v>
      </c>
      <c r="G63" s="45">
        <f>M6</f>
        <v>0.84531902886314325</v>
      </c>
      <c r="H63" s="48">
        <f>L6</f>
        <v>0.52253480000000008</v>
      </c>
      <c r="I63" s="26"/>
    </row>
    <row r="64" spans="2:12">
      <c r="B64" s="43"/>
      <c r="C64" s="15" t="s">
        <v>57</v>
      </c>
      <c r="D64" s="28" t="s">
        <v>91</v>
      </c>
      <c r="E64" s="16">
        <v>16.242999999999999</v>
      </c>
      <c r="F64" s="48"/>
      <c r="G64" s="45"/>
      <c r="H64" s="48"/>
      <c r="I64" s="26"/>
    </row>
    <row r="65" spans="2:11">
      <c r="B65" s="43"/>
      <c r="C65" s="15" t="s">
        <v>58</v>
      </c>
      <c r="D65" s="28" t="s">
        <v>92</v>
      </c>
      <c r="E65" s="16">
        <v>14.307</v>
      </c>
      <c r="F65" s="48"/>
      <c r="G65" s="45"/>
      <c r="H65" s="48"/>
      <c r="I65" s="26"/>
    </row>
    <row r="66" spans="2:11">
      <c r="B66" s="43"/>
      <c r="C66" s="15" t="s">
        <v>59</v>
      </c>
      <c r="D66" s="28" t="s">
        <v>93</v>
      </c>
      <c r="E66" s="16">
        <v>14.999000000000001</v>
      </c>
      <c r="F66" s="48"/>
      <c r="G66" s="45"/>
      <c r="H66" s="48"/>
      <c r="I66" s="26"/>
      <c r="K66" t="s">
        <v>121</v>
      </c>
    </row>
    <row r="67" spans="2:11">
      <c r="B67" s="43"/>
      <c r="C67" s="15" t="s">
        <v>60</v>
      </c>
      <c r="D67" s="28" t="s">
        <v>94</v>
      </c>
      <c r="E67" s="16">
        <v>15.909000000000001</v>
      </c>
      <c r="F67" s="48"/>
      <c r="G67" s="45"/>
      <c r="H67" s="48"/>
      <c r="I67" s="26"/>
    </row>
    <row r="68" spans="2:11">
      <c r="B68" s="17"/>
      <c r="C68" s="18"/>
      <c r="D68" s="29"/>
      <c r="E68" s="18"/>
      <c r="F68" s="18"/>
      <c r="G68" s="18"/>
      <c r="H68" s="18"/>
    </row>
    <row r="69" spans="2:11" ht="15" customHeight="1">
      <c r="B69" s="44" t="s">
        <v>81</v>
      </c>
      <c r="C69" s="18" t="s">
        <v>61</v>
      </c>
      <c r="D69" s="29" t="s">
        <v>95</v>
      </c>
      <c r="E69" s="19">
        <v>12.055</v>
      </c>
      <c r="F69" s="47">
        <v>0.83199999999999996</v>
      </c>
      <c r="G69" s="46">
        <f>M14</f>
        <v>0.83551774453125771</v>
      </c>
      <c r="H69" s="47">
        <f>L14</f>
        <v>0.56645800000000002</v>
      </c>
      <c r="I69" s="5"/>
      <c r="K69" s="12"/>
    </row>
    <row r="70" spans="2:11">
      <c r="B70" s="44"/>
      <c r="C70" s="18" t="s">
        <v>62</v>
      </c>
      <c r="D70" s="29" t="s">
        <v>96</v>
      </c>
      <c r="E70" s="19">
        <v>21.189</v>
      </c>
      <c r="F70" s="47"/>
      <c r="G70" s="47"/>
      <c r="H70" s="47"/>
      <c r="I70" s="5"/>
    </row>
    <row r="71" spans="2:11">
      <c r="B71" s="44"/>
      <c r="C71" s="18" t="s">
        <v>63</v>
      </c>
      <c r="D71" s="29" t="s">
        <v>97</v>
      </c>
      <c r="E71" s="19">
        <v>14.06</v>
      </c>
      <c r="F71" s="47"/>
      <c r="G71" s="47"/>
      <c r="H71" s="47"/>
      <c r="I71" s="5"/>
    </row>
    <row r="72" spans="2:11">
      <c r="B72" s="44"/>
      <c r="C72" s="18" t="s">
        <v>64</v>
      </c>
      <c r="D72" s="29" t="s">
        <v>98</v>
      </c>
      <c r="E72" s="19">
        <v>19.524999999999999</v>
      </c>
      <c r="F72" s="47"/>
      <c r="G72" s="47"/>
      <c r="H72" s="47"/>
      <c r="I72" s="5"/>
    </row>
    <row r="73" spans="2:11">
      <c r="B73" s="14"/>
      <c r="C73" s="18"/>
      <c r="D73" s="29"/>
      <c r="E73" s="18"/>
      <c r="F73" s="18"/>
      <c r="G73" s="18"/>
      <c r="H73" s="18"/>
    </row>
    <row r="74" spans="2:11" ht="15" customHeight="1">
      <c r="B74" s="44" t="s">
        <v>77</v>
      </c>
      <c r="C74" s="18" t="s">
        <v>65</v>
      </c>
      <c r="D74" s="29" t="s">
        <v>99</v>
      </c>
      <c r="E74" s="19">
        <v>18.978000000000002</v>
      </c>
      <c r="F74" s="47">
        <v>0.88900000000000001</v>
      </c>
      <c r="G74" s="46">
        <f>M21</f>
        <v>0.88993920481788358</v>
      </c>
      <c r="H74" s="49">
        <f>L21</f>
        <v>0.66980050000000002</v>
      </c>
      <c r="I74" s="5"/>
    </row>
    <row r="75" spans="2:11">
      <c r="B75" s="44"/>
      <c r="C75" s="18" t="s">
        <v>66</v>
      </c>
      <c r="D75" s="29" t="s">
        <v>100</v>
      </c>
      <c r="E75" s="19">
        <v>20.893000000000001</v>
      </c>
      <c r="F75" s="47"/>
      <c r="G75" s="47"/>
      <c r="H75" s="49"/>
      <c r="I75" s="5"/>
    </row>
    <row r="76" spans="2:11">
      <c r="B76" s="44"/>
      <c r="C76" s="18" t="s">
        <v>67</v>
      </c>
      <c r="D76" s="29" t="s">
        <v>101</v>
      </c>
      <c r="E76" s="19">
        <v>16.648</v>
      </c>
      <c r="F76" s="47"/>
      <c r="G76" s="47"/>
      <c r="H76" s="49"/>
      <c r="I76" s="5"/>
    </row>
    <row r="77" spans="2:11">
      <c r="B77" s="44"/>
      <c r="C77" s="18" t="s">
        <v>68</v>
      </c>
      <c r="D77" s="29" t="s">
        <v>102</v>
      </c>
      <c r="E77" s="19">
        <v>20.457000000000001</v>
      </c>
      <c r="F77" s="47"/>
      <c r="G77" s="47"/>
      <c r="H77" s="49"/>
      <c r="I77" s="5"/>
    </row>
    <row r="78" spans="2:11">
      <c r="B78" s="14"/>
      <c r="C78" s="18"/>
      <c r="D78" s="29"/>
      <c r="E78" s="18"/>
      <c r="F78" s="20"/>
      <c r="G78" s="20"/>
      <c r="H78" s="20"/>
    </row>
    <row r="79" spans="2:11" ht="15" customHeight="1">
      <c r="B79" s="44" t="s">
        <v>79</v>
      </c>
      <c r="C79" s="18" t="s">
        <v>69</v>
      </c>
      <c r="D79" s="29" t="s">
        <v>103</v>
      </c>
      <c r="E79" s="19">
        <v>15.108000000000001</v>
      </c>
      <c r="F79" s="47">
        <v>0.86</v>
      </c>
      <c r="G79" s="46">
        <f>M28</f>
        <v>0.86094074395538911</v>
      </c>
      <c r="H79" s="47">
        <f>L28</f>
        <v>0.60843499999999995</v>
      </c>
      <c r="I79" s="5"/>
    </row>
    <row r="80" spans="2:11">
      <c r="B80" s="44"/>
      <c r="C80" s="18" t="s">
        <v>70</v>
      </c>
      <c r="D80" s="29" t="s">
        <v>104</v>
      </c>
      <c r="E80" s="19">
        <v>18.648</v>
      </c>
      <c r="F80" s="47"/>
      <c r="G80" s="47"/>
      <c r="H80" s="47"/>
      <c r="I80" s="5"/>
    </row>
    <row r="81" spans="2:9">
      <c r="B81" s="44"/>
      <c r="C81" s="18" t="s">
        <v>71</v>
      </c>
      <c r="D81" s="29" t="s">
        <v>105</v>
      </c>
      <c r="E81" s="19">
        <v>17.562999999999999</v>
      </c>
      <c r="F81" s="47"/>
      <c r="G81" s="47"/>
      <c r="H81" s="47"/>
      <c r="I81" s="5"/>
    </row>
    <row r="82" spans="2:9">
      <c r="B82" s="44"/>
      <c r="C82" s="18" t="s">
        <v>72</v>
      </c>
      <c r="D82" s="29" t="s">
        <v>106</v>
      </c>
      <c r="E82" s="19">
        <v>18.984000000000002</v>
      </c>
      <c r="F82" s="47"/>
      <c r="G82" s="47"/>
      <c r="H82" s="47"/>
      <c r="I82" s="5"/>
    </row>
    <row r="83" spans="2:9">
      <c r="B83" s="14"/>
      <c r="C83" s="18"/>
      <c r="D83" s="30"/>
      <c r="E83" s="18"/>
      <c r="F83" s="20"/>
      <c r="G83" s="20"/>
      <c r="H83" s="20"/>
    </row>
    <row r="84" spans="2:9" ht="15" customHeight="1">
      <c r="B84" s="44" t="s">
        <v>80</v>
      </c>
      <c r="C84" s="18" t="s">
        <v>73</v>
      </c>
      <c r="D84" s="29" t="s">
        <v>107</v>
      </c>
      <c r="E84" s="19">
        <v>19.225999999999999</v>
      </c>
      <c r="F84" s="47">
        <v>0.89400000000000002</v>
      </c>
      <c r="G84" s="46">
        <f>M35</f>
        <v>0.89359907741461697</v>
      </c>
      <c r="H84" s="47">
        <f>L35</f>
        <v>0.67740149999999999</v>
      </c>
      <c r="I84" s="5"/>
    </row>
    <row r="85" spans="2:9">
      <c r="B85" s="44"/>
      <c r="C85" s="18" t="s">
        <v>74</v>
      </c>
      <c r="D85" s="29" t="s">
        <v>108</v>
      </c>
      <c r="E85" s="19">
        <v>19.178000000000001</v>
      </c>
      <c r="F85" s="47"/>
      <c r="G85" s="47"/>
      <c r="H85" s="47"/>
      <c r="I85" s="5"/>
    </row>
    <row r="86" spans="2:9">
      <c r="B86" s="44"/>
      <c r="C86" s="18" t="s">
        <v>75</v>
      </c>
      <c r="D86" s="29" t="s">
        <v>109</v>
      </c>
      <c r="E86" s="19">
        <v>19.760999999999999</v>
      </c>
      <c r="F86" s="47"/>
      <c r="G86" s="47"/>
      <c r="H86" s="47"/>
      <c r="I86" s="5"/>
    </row>
    <row r="87" spans="2:9">
      <c r="B87" s="44"/>
      <c r="C87" s="18" t="s">
        <v>76</v>
      </c>
      <c r="D87" s="29" t="s">
        <v>110</v>
      </c>
      <c r="E87" s="19">
        <v>18.98</v>
      </c>
      <c r="F87" s="47"/>
      <c r="G87" s="47"/>
      <c r="H87" s="47"/>
      <c r="I87" s="5"/>
    </row>
    <row r="88" spans="2:9" ht="36" customHeight="1">
      <c r="B88" s="37" t="s">
        <v>88</v>
      </c>
      <c r="C88" s="37"/>
      <c r="D88" s="37"/>
      <c r="E88" s="37"/>
      <c r="F88" s="37"/>
      <c r="G88" s="37"/>
      <c r="H88" s="37"/>
    </row>
    <row r="92" spans="2:9">
      <c r="B92" s="25"/>
      <c r="C92" s="18" t="s">
        <v>83</v>
      </c>
      <c r="D92" s="18" t="s">
        <v>84</v>
      </c>
      <c r="E92" s="18" t="s">
        <v>85</v>
      </c>
      <c r="F92" s="18" t="s">
        <v>86</v>
      </c>
      <c r="G92" s="18" t="s">
        <v>87</v>
      </c>
    </row>
    <row r="93" spans="2:9" ht="51">
      <c r="B93" s="14" t="s">
        <v>78</v>
      </c>
      <c r="C93" s="21">
        <f>L6</f>
        <v>0.52253480000000008</v>
      </c>
      <c r="D93" s="18">
        <f>K46</f>
        <v>0.32100000000000001</v>
      </c>
      <c r="E93" s="18">
        <f>K47</f>
        <v>0.34</v>
      </c>
      <c r="F93" s="18">
        <f>K48</f>
        <v>0.35299999999999998</v>
      </c>
      <c r="G93" s="18">
        <f>K49</f>
        <v>0.16600000000000001</v>
      </c>
    </row>
    <row r="94" spans="2:9" ht="68">
      <c r="B94" s="22" t="s">
        <v>81</v>
      </c>
      <c r="C94" s="19">
        <f>L46</f>
        <v>4.3680999999999998E-2</v>
      </c>
      <c r="D94" s="21">
        <f>L14</f>
        <v>0.56645800000000002</v>
      </c>
      <c r="E94" s="18">
        <f>K51</f>
        <v>0.63400000000000001</v>
      </c>
      <c r="F94" s="18">
        <f>K52</f>
        <v>0.58499999999999996</v>
      </c>
      <c r="G94" s="18">
        <f>K53</f>
        <v>0.40899999999999997</v>
      </c>
    </row>
    <row r="95" spans="2:9" ht="68">
      <c r="B95" s="22" t="s">
        <v>77</v>
      </c>
      <c r="C95" s="19">
        <f>L47</f>
        <v>5.2900000000000003E-2</v>
      </c>
      <c r="D95" s="19">
        <f>L51</f>
        <v>0.30470400000000003</v>
      </c>
      <c r="E95" s="23">
        <f>L21</f>
        <v>0.66980050000000002</v>
      </c>
      <c r="F95" s="18">
        <f>K55</f>
        <v>0.64400000000000002</v>
      </c>
      <c r="G95" s="18">
        <f>K56</f>
        <v>0.41</v>
      </c>
    </row>
    <row r="96" spans="2:9" ht="51">
      <c r="B96" s="22" t="s">
        <v>79</v>
      </c>
      <c r="C96" s="19">
        <f>L48</f>
        <v>5.8080999999999994E-2</v>
      </c>
      <c r="D96" s="19">
        <f>L52</f>
        <v>0.24502499999999999</v>
      </c>
      <c r="E96" s="19">
        <f>L55</f>
        <v>0.31584400000000007</v>
      </c>
      <c r="F96" s="21">
        <f>L28</f>
        <v>0.60843499999999995</v>
      </c>
      <c r="G96" s="18">
        <f>K58</f>
        <v>0.36099999999999999</v>
      </c>
    </row>
    <row r="97" spans="2:10" ht="51">
      <c r="B97" s="22" t="s">
        <v>82</v>
      </c>
      <c r="C97" s="19">
        <f>L49</f>
        <v>2.5000000000000005E-3</v>
      </c>
      <c r="D97" s="19">
        <f>L53</f>
        <v>9.3024999999999997E-2</v>
      </c>
      <c r="E97" s="19">
        <f>L56</f>
        <v>9.4864000000000004E-2</v>
      </c>
      <c r="F97" s="24">
        <f>L58</f>
        <v>6.4008999999999996E-2</v>
      </c>
      <c r="G97" s="21">
        <f>L35</f>
        <v>0.67740149999999999</v>
      </c>
    </row>
    <row r="98" spans="2:10" ht="33" customHeight="1">
      <c r="B98" s="37" t="s">
        <v>89</v>
      </c>
      <c r="C98" s="37"/>
      <c r="D98" s="37"/>
      <c r="E98" s="37"/>
      <c r="F98" s="37"/>
      <c r="G98" s="37"/>
      <c r="J98" t="s">
        <v>140</v>
      </c>
    </row>
    <row r="101" spans="2:10" ht="34">
      <c r="B101" s="33"/>
      <c r="C101" s="34" t="s">
        <v>111</v>
      </c>
      <c r="D101" s="27" t="s">
        <v>112</v>
      </c>
      <c r="I101" t="s">
        <v>122</v>
      </c>
    </row>
    <row r="102" spans="2:10">
      <c r="B102" s="35" t="s">
        <v>113</v>
      </c>
      <c r="C102" s="36" t="s">
        <v>134</v>
      </c>
      <c r="D102" s="32">
        <v>6.6269999999999998</v>
      </c>
      <c r="I102" t="s">
        <v>123</v>
      </c>
    </row>
    <row r="103" spans="2:10">
      <c r="B103" s="35" t="s">
        <v>114</v>
      </c>
      <c r="C103" s="36" t="s">
        <v>136</v>
      </c>
      <c r="D103" s="32">
        <v>4.024</v>
      </c>
      <c r="I103" t="s">
        <v>124</v>
      </c>
    </row>
    <row r="104" spans="2:10">
      <c r="B104" s="35" t="s">
        <v>115</v>
      </c>
      <c r="C104" s="36">
        <v>-0.01</v>
      </c>
      <c r="D104" s="32">
        <v>-0.16700000000000001</v>
      </c>
      <c r="I104" t="s">
        <v>125</v>
      </c>
    </row>
    <row r="105" spans="2:10">
      <c r="B105" s="35" t="s">
        <v>116</v>
      </c>
      <c r="C105" s="36" t="s">
        <v>135</v>
      </c>
      <c r="D105" s="32">
        <v>3.7450000000000001</v>
      </c>
      <c r="I105" t="s">
        <v>126</v>
      </c>
    </row>
    <row r="106" spans="2:10">
      <c r="B106" s="35" t="s">
        <v>117</v>
      </c>
      <c r="C106" s="36" t="s">
        <v>137</v>
      </c>
      <c r="D106" s="32">
        <v>8.2460000000000004</v>
      </c>
      <c r="I106" t="s">
        <v>127</v>
      </c>
    </row>
    <row r="107" spans="2:10">
      <c r="B107" s="35" t="s">
        <v>118</v>
      </c>
      <c r="C107" s="36" t="s">
        <v>139</v>
      </c>
      <c r="D107" s="32">
        <v>1.62</v>
      </c>
      <c r="I107" t="s">
        <v>128</v>
      </c>
    </row>
    <row r="108" spans="2:10">
      <c r="B108" s="35" t="s">
        <v>119</v>
      </c>
      <c r="C108" s="36" t="s">
        <v>138</v>
      </c>
      <c r="D108" s="32">
        <v>2.3780000000000001</v>
      </c>
      <c r="I108" t="s">
        <v>129</v>
      </c>
    </row>
    <row r="109" spans="2:10" ht="63" customHeight="1">
      <c r="B109" s="37" t="s">
        <v>120</v>
      </c>
      <c r="C109" s="37"/>
      <c r="D109" s="37"/>
      <c r="I109" t="s">
        <v>130</v>
      </c>
    </row>
    <row r="110" spans="2:10">
      <c r="I110" t="s">
        <v>131</v>
      </c>
    </row>
    <row r="111" spans="2:10">
      <c r="I111" t="s">
        <v>132</v>
      </c>
    </row>
    <row r="112" spans="2:10">
      <c r="I112" t="s">
        <v>133</v>
      </c>
    </row>
  </sheetData>
  <mergeCells count="34">
    <mergeCell ref="F63:F67"/>
    <mergeCell ref="F69:F72"/>
    <mergeCell ref="F74:F77"/>
    <mergeCell ref="F79:F82"/>
    <mergeCell ref="F84:F87"/>
    <mergeCell ref="H63:H67"/>
    <mergeCell ref="H69:H72"/>
    <mergeCell ref="H74:H77"/>
    <mergeCell ref="H79:H82"/>
    <mergeCell ref="H84:H87"/>
    <mergeCell ref="M6:M10"/>
    <mergeCell ref="M28:M31"/>
    <mergeCell ref="M35:M38"/>
    <mergeCell ref="L14:L17"/>
    <mergeCell ref="M14:M17"/>
    <mergeCell ref="L21:L24"/>
    <mergeCell ref="M21:M24"/>
    <mergeCell ref="L6:L10"/>
    <mergeCell ref="B88:H88"/>
    <mergeCell ref="B98:G98"/>
    <mergeCell ref="B109:D109"/>
    <mergeCell ref="B61:H61"/>
    <mergeCell ref="L28:L31"/>
    <mergeCell ref="L35:L38"/>
    <mergeCell ref="B63:B67"/>
    <mergeCell ref="B69:B72"/>
    <mergeCell ref="B74:B77"/>
    <mergeCell ref="B79:B82"/>
    <mergeCell ref="B84:B87"/>
    <mergeCell ref="G63:G67"/>
    <mergeCell ref="G69:G72"/>
    <mergeCell ref="G74:G77"/>
    <mergeCell ref="G79:G82"/>
    <mergeCell ref="G84:G8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Fabian Diaz</dc:creator>
  <cp:lastModifiedBy>Microsoft Office User</cp:lastModifiedBy>
  <dcterms:created xsi:type="dcterms:W3CDTF">2017-02-10T18:15:35Z</dcterms:created>
  <dcterms:modified xsi:type="dcterms:W3CDTF">2019-12-18T20:33:26Z</dcterms:modified>
</cp:coreProperties>
</file>